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comments1.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0.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omments4.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omments5.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4.xml" ContentType="application/vnd.openxmlformats-officedocument.drawing+xml"/>
  <Override PartName="/xl/comments6.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comments7.xml" ContentType="application/vnd.openxmlformats-officedocument.spreadsheetml.comment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6.xml" ContentType="application/vnd.openxmlformats-officedocument.drawing+xml"/>
  <Override PartName="/xl/comments8.xml" ContentType="application/vnd.openxmlformats-officedocument.spreadsheetml.comment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7.xml" ContentType="application/vnd.openxmlformats-officedocument.drawing+xml"/>
  <Override PartName="/xl/comments9.xml" ContentType="application/vnd.openxmlformats-officedocument.spreadsheetml.comment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8.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9.xml" ContentType="application/vnd.openxmlformats-officedocument.drawing+xml"/>
  <Override PartName="/xl/comments11.xml" ContentType="application/vnd.openxmlformats-officedocument.spreadsheetml.comment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0.xml" ContentType="application/vnd.openxmlformats-officedocument.drawing+xml"/>
  <Override PartName="/xl/comments12.xml" ContentType="application/vnd.openxmlformats-officedocument.spreadsheetml.comment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1.xml" ContentType="application/vnd.openxmlformats-officedocument.drawing+xml"/>
  <Override PartName="/xl/comments13.xml" ContentType="application/vnd.openxmlformats-officedocument.spreadsheetml.comment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2.xml" ContentType="application/vnd.openxmlformats-officedocument.drawing+xml"/>
  <Override PartName="/xl/comments14.xml" ContentType="application/vnd.openxmlformats-officedocument.spreadsheetml.comment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3.xml" ContentType="application/vnd.openxmlformats-officedocument.drawing+xml"/>
  <Override PartName="/xl/comments15.xml" ContentType="application/vnd.openxmlformats-officedocument.spreadsheetml.comment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4.xml" ContentType="application/vnd.openxmlformats-officedocument.drawing+xml"/>
  <Override PartName="/xl/comments16.xml" ContentType="application/vnd.openxmlformats-officedocument.spreadsheetml.comment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6.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7.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8.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A Transfer docs\"/>
    </mc:Choice>
  </mc:AlternateContent>
  <xr:revisionPtr revIDLastSave="0" documentId="13_ncr:1_{E9414BCC-43BF-401B-8EB6-522E0602974B}" xr6:coauthVersionLast="45" xr6:coauthVersionMax="45" xr10:uidLastSave="{00000000-0000-0000-0000-000000000000}"/>
  <bookViews>
    <workbookView xWindow="-17775" yWindow="-16455" windowWidth="29040" windowHeight="15840" firstSheet="17" activeTab="17" xr2:uid="{00000000-000D-0000-FFFF-FFFF00000000}"/>
  </bookViews>
  <sheets>
    <sheet name="All Developments - Period 6" sheetId="1" state="hidden" r:id="rId1"/>
    <sheet name="All Developments - Period 5" sheetId="6" state="hidden" r:id="rId2"/>
    <sheet name="All Developments - Period Capex" sheetId="7" state="hidden" r:id="rId3"/>
    <sheet name="All Developments - Period price" sheetId="8" state="hidden" r:id="rId4"/>
    <sheet name="All Developments -P5extrapo +P6" sheetId="9" state="hidden" r:id="rId5"/>
    <sheet name="All P5+P6 3 P63%" sheetId="10" state="hidden" r:id="rId6"/>
    <sheet name="All P5+P6 3 P6 3%" sheetId="11" state="hidden" r:id="rId7"/>
    <sheet name="All P5+P6 3 P6 3% 475 customers" sheetId="12" state="hidden" r:id="rId8"/>
    <sheet name="All P5+P6 3 P6 3% 475 custo (2)" sheetId="14" state="hidden" r:id="rId9"/>
    <sheet name="All P5+P6 revised index" sheetId="18" state="hidden" r:id="rId10"/>
    <sheet name="All P5+P6 revised index (2)" sheetId="19" state="hidden" r:id="rId11"/>
    <sheet name="All P5+P6 revised avgeP5 custom" sheetId="23" state="hidden" r:id="rId12"/>
    <sheet name="All P5+P6 revised avgeP5+1.5%" sheetId="24" state="hidden" r:id="rId13"/>
    <sheet name="P5+P6 revised avgeP5+1.5 Yr0 fi" sheetId="25" state="hidden" r:id="rId14"/>
    <sheet name="P5+P6 +P5 capex vifsa cust" sheetId="27" state="hidden" r:id="rId15"/>
    <sheet name="P5+P6 +P5 capex vifsa cust (2)" sheetId="31" state="hidden" r:id="rId16"/>
    <sheet name="P5+P6 +P5 capex Rob changes in" sheetId="29" state="hidden" r:id="rId17"/>
    <sheet name="Real terms" sheetId="32" r:id="rId18"/>
    <sheet name="P5+P6 revised no price path" sheetId="26" state="hidden" r:id="rId19"/>
    <sheet name="All P5+P6 revised lower custome" sheetId="22" state="hidden" r:id="rId20"/>
    <sheet name="All P5 revised index" sheetId="20" state="hidden" r:id="rId21"/>
    <sheet name="All P5+P6 43321%" sheetId="16" state="hidden" r:id="rId22"/>
    <sheet name="All P5+P6 43321% (2)" sheetId="17" state="hidden" r:id="rId23"/>
    <sheet name="All P5 3 P6 3% 475 custo" sheetId="15" state="hidden" r:id="rId24"/>
    <sheet name="All P5+P6 3 P6 3% (3)" sheetId="13" state="hidden" r:id="rId25"/>
    <sheet name="All Developments -Total-copy1" sheetId="3" state="hidden" r:id="rId26"/>
    <sheet name="All Developments - Total-copy2" sheetId="4" state="hidden" r:id="rId27"/>
    <sheet name="All Developments - copy3" sheetId="5"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inflation">'[1]Low Growth - Water'!$G$31</definedName>
    <definedName name="_xlnm.Print_Area" localSheetId="27">'All Developments - copy3'!#REF!</definedName>
    <definedName name="_xlnm.Print_Area" localSheetId="1">'All Developments - Period 5'!#REF!</definedName>
    <definedName name="_xlnm.Print_Area" localSheetId="0">'All Developments - Period 6'!#REF!</definedName>
    <definedName name="_xlnm.Print_Area" localSheetId="2">'All Developments - Period Capex'!#REF!</definedName>
    <definedName name="_xlnm.Print_Area" localSheetId="3">'All Developments - Period price'!#REF!</definedName>
    <definedName name="_xlnm.Print_Area" localSheetId="26">'All Developments - Total-copy2'!#REF!</definedName>
    <definedName name="_xlnm.Print_Area" localSheetId="4">'All Developments -P5extrapo +P6'!#REF!</definedName>
    <definedName name="_xlnm.Print_Area" localSheetId="25">'All Developments -Total-copy1'!#REF!</definedName>
    <definedName name="_xlnm.Print_Area" localSheetId="23">'All P5 3 P6 3% 475 custo'!#REF!</definedName>
    <definedName name="_xlnm.Print_Area" localSheetId="20">'All P5 revised index'!#REF!</definedName>
    <definedName name="_xlnm.Print_Area" localSheetId="6">'All P5+P6 3 P6 3%'!#REF!</definedName>
    <definedName name="_xlnm.Print_Area" localSheetId="24">'All P5+P6 3 P6 3% (3)'!#REF!</definedName>
    <definedName name="_xlnm.Print_Area" localSheetId="8">'All P5+P6 3 P6 3% 475 custo (2)'!#REF!</definedName>
    <definedName name="_xlnm.Print_Area" localSheetId="7">'All P5+P6 3 P6 3% 475 customers'!#REF!</definedName>
    <definedName name="_xlnm.Print_Area" localSheetId="5">'All P5+P6 3 P63%'!#REF!</definedName>
    <definedName name="_xlnm.Print_Area" localSheetId="21">'All P5+P6 43321%'!#REF!</definedName>
    <definedName name="_xlnm.Print_Area" localSheetId="22">'All P5+P6 43321% (2)'!#REF!</definedName>
    <definedName name="_xlnm.Print_Area" localSheetId="11">'All P5+P6 revised avgeP5 custom'!#REF!</definedName>
    <definedName name="_xlnm.Print_Area" localSheetId="12">'All P5+P6 revised avgeP5+1.5%'!#REF!</definedName>
    <definedName name="_xlnm.Print_Area" localSheetId="9">'All P5+P6 revised index'!#REF!</definedName>
    <definedName name="_xlnm.Print_Area" localSheetId="10">'All P5+P6 revised index (2)'!#REF!</definedName>
    <definedName name="_xlnm.Print_Area" localSheetId="19">'All P5+P6 revised lower custome'!#REF!</definedName>
    <definedName name="_xlnm.Print_Area" localSheetId="16">'P5+P6 +P5 capex Rob changes in'!#REF!</definedName>
    <definedName name="_xlnm.Print_Area" localSheetId="14">'P5+P6 +P5 capex vifsa cust'!#REF!</definedName>
    <definedName name="_xlnm.Print_Area" localSheetId="15">'P5+P6 +P5 capex vifsa cust (2)'!#REF!</definedName>
    <definedName name="_xlnm.Print_Area" localSheetId="13">'P5+P6 revised avgeP5+1.5 Yr0 fi'!#REF!</definedName>
    <definedName name="_xlnm.Print_Area" localSheetId="18">'P5+P6 revised no price path'!#REF!</definedName>
    <definedName name="_xlnm.Print_Area" localSheetId="17">'Real terms'!#REF!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94" i="32" l="1"/>
  <c r="J194" i="32"/>
  <c r="K194" i="32"/>
  <c r="L194" i="32"/>
  <c r="M194" i="32"/>
  <c r="N194" i="32"/>
  <c r="O194" i="32"/>
  <c r="P194" i="32"/>
  <c r="Q194" i="32"/>
  <c r="H194" i="32"/>
  <c r="S23" i="32"/>
  <c r="T23" i="32"/>
  <c r="U23" i="32"/>
  <c r="V23" i="32"/>
  <c r="W23" i="32"/>
  <c r="X23" i="32"/>
  <c r="Y23" i="32"/>
  <c r="Z23" i="32"/>
  <c r="AA23" i="32"/>
  <c r="AB23" i="32"/>
  <c r="AC23" i="32"/>
  <c r="AD23" i="32"/>
  <c r="AE23" i="32"/>
  <c r="AF23" i="32"/>
  <c r="AG23" i="32"/>
  <c r="AH23" i="32"/>
  <c r="AI23" i="32"/>
  <c r="AJ23" i="32"/>
  <c r="AK23" i="32"/>
  <c r="S24" i="32"/>
  <c r="T24" i="32"/>
  <c r="U24" i="32"/>
  <c r="V24" i="32"/>
  <c r="W24" i="32"/>
  <c r="X24" i="32"/>
  <c r="Y24" i="32"/>
  <c r="Z24" i="32"/>
  <c r="AA24" i="32"/>
  <c r="AB24" i="32"/>
  <c r="AC24" i="32"/>
  <c r="AD24" i="32"/>
  <c r="AE24" i="32"/>
  <c r="AF24" i="32"/>
  <c r="AG24" i="32"/>
  <c r="AH24" i="32"/>
  <c r="AI24" i="32"/>
  <c r="AJ24" i="32"/>
  <c r="AK24" i="32"/>
  <c r="R24" i="32"/>
  <c r="R23" i="32"/>
  <c r="I23" i="32"/>
  <c r="I31" i="32" s="1"/>
  <c r="J23" i="32"/>
  <c r="J31" i="32" s="1"/>
  <c r="K23" i="32"/>
  <c r="L23" i="32"/>
  <c r="M23" i="32"/>
  <c r="M31" i="32" s="1"/>
  <c r="N23" i="32"/>
  <c r="N31" i="32" s="1"/>
  <c r="O23" i="32"/>
  <c r="O31" i="32" s="1"/>
  <c r="P23" i="32"/>
  <c r="P31" i="32" s="1"/>
  <c r="Q23" i="32"/>
  <c r="Q31" i="32" s="1"/>
  <c r="I24" i="32"/>
  <c r="I32" i="32" s="1"/>
  <c r="J24" i="32"/>
  <c r="J32" i="32" s="1"/>
  <c r="K24" i="32"/>
  <c r="K32" i="32" s="1"/>
  <c r="L24" i="32"/>
  <c r="L32" i="32" s="1"/>
  <c r="M24" i="32"/>
  <c r="M32" i="32" s="1"/>
  <c r="N24" i="32"/>
  <c r="O24" i="32"/>
  <c r="O32" i="32" s="1"/>
  <c r="P24" i="32"/>
  <c r="P32" i="32" s="1"/>
  <c r="Q24" i="32"/>
  <c r="H24" i="32"/>
  <c r="H32" i="32" s="1"/>
  <c r="H23" i="32"/>
  <c r="H31" i="32" s="1"/>
  <c r="G243" i="32"/>
  <c r="G242" i="32"/>
  <c r="G241" i="32"/>
  <c r="G239" i="32"/>
  <c r="AK238" i="32"/>
  <c r="AJ238" i="32"/>
  <c r="AI238" i="32"/>
  <c r="AH238" i="32"/>
  <c r="AG238" i="32"/>
  <c r="AF238" i="32"/>
  <c r="AE238" i="32"/>
  <c r="AD238" i="32"/>
  <c r="AC238" i="32"/>
  <c r="AB238" i="32"/>
  <c r="AA238" i="32"/>
  <c r="Z238" i="32"/>
  <c r="Y238" i="32"/>
  <c r="X238" i="32"/>
  <c r="W238" i="32"/>
  <c r="V238" i="32"/>
  <c r="U238" i="32"/>
  <c r="T238" i="32"/>
  <c r="S238" i="32"/>
  <c r="R238" i="32"/>
  <c r="Q238" i="32"/>
  <c r="P238" i="32"/>
  <c r="O238" i="32"/>
  <c r="N238" i="32"/>
  <c r="M238" i="32"/>
  <c r="L238" i="32"/>
  <c r="K238" i="32"/>
  <c r="J238" i="32"/>
  <c r="I238" i="32"/>
  <c r="H238" i="32"/>
  <c r="G229" i="32"/>
  <c r="G227" i="32"/>
  <c r="G226" i="32"/>
  <c r="G225" i="32"/>
  <c r="H220" i="32"/>
  <c r="I220" i="32" s="1"/>
  <c r="J220" i="32" s="1"/>
  <c r="K220" i="32" s="1"/>
  <c r="L220" i="32" s="1"/>
  <c r="AK216" i="32"/>
  <c r="AK243" i="32" s="1"/>
  <c r="AJ216" i="32"/>
  <c r="AJ243" i="32" s="1"/>
  <c r="AI216" i="32"/>
  <c r="AI243" i="32" s="1"/>
  <c r="AH216" i="32"/>
  <c r="AH243" i="32" s="1"/>
  <c r="AG216" i="32"/>
  <c r="AG243" i="32" s="1"/>
  <c r="AF216" i="32"/>
  <c r="AF243" i="32" s="1"/>
  <c r="AE216" i="32"/>
  <c r="AE243" i="32" s="1"/>
  <c r="AD216" i="32"/>
  <c r="AD243" i="32" s="1"/>
  <c r="AC216" i="32"/>
  <c r="AC243" i="32" s="1"/>
  <c r="AB216" i="32"/>
  <c r="AB243" i="32" s="1"/>
  <c r="AA216" i="32"/>
  <c r="AA243" i="32" s="1"/>
  <c r="Z216" i="32"/>
  <c r="Z243" i="32" s="1"/>
  <c r="Y216" i="32"/>
  <c r="Y243" i="32" s="1"/>
  <c r="X216" i="32"/>
  <c r="X243" i="32" s="1"/>
  <c r="W216" i="32"/>
  <c r="W243" i="32" s="1"/>
  <c r="V216" i="32"/>
  <c r="V243" i="32" s="1"/>
  <c r="U216" i="32"/>
  <c r="U243" i="32" s="1"/>
  <c r="T216" i="32"/>
  <c r="T243" i="32" s="1"/>
  <c r="S216" i="32"/>
  <c r="S243" i="32" s="1"/>
  <c r="R216" i="32"/>
  <c r="R243" i="32" s="1"/>
  <c r="Q216" i="32"/>
  <c r="Q243" i="32" s="1"/>
  <c r="P216" i="32"/>
  <c r="P243" i="32" s="1"/>
  <c r="O216" i="32"/>
  <c r="O243" i="32" s="1"/>
  <c r="N216" i="32"/>
  <c r="N243" i="32" s="1"/>
  <c r="M216" i="32"/>
  <c r="M243" i="32" s="1"/>
  <c r="L216" i="32"/>
  <c r="L243" i="32" s="1"/>
  <c r="K216" i="32"/>
  <c r="K243" i="32" s="1"/>
  <c r="J216" i="32"/>
  <c r="J243" i="32" s="1"/>
  <c r="I216" i="32"/>
  <c r="I243" i="32" s="1"/>
  <c r="H216" i="32"/>
  <c r="H243" i="32" s="1"/>
  <c r="AK209" i="32"/>
  <c r="AK229" i="32" s="1"/>
  <c r="AJ209" i="32"/>
  <c r="AI209" i="32"/>
  <c r="AH209" i="32"/>
  <c r="AH242" i="32" s="1"/>
  <c r="AG209" i="32"/>
  <c r="AG242" i="32" s="1"/>
  <c r="AF209" i="32"/>
  <c r="AE209" i="32"/>
  <c r="AE242" i="32" s="1"/>
  <c r="AD209" i="32"/>
  <c r="AD229" i="32" s="1"/>
  <c r="AC209" i="32"/>
  <c r="AB209" i="32"/>
  <c r="AB242" i="32" s="1"/>
  <c r="AA209" i="32"/>
  <c r="AA242" i="32" s="1"/>
  <c r="Z209" i="32"/>
  <c r="Y209" i="32"/>
  <c r="Y242" i="32" s="1"/>
  <c r="X209" i="32"/>
  <c r="X229" i="32" s="1"/>
  <c r="W209" i="32"/>
  <c r="V209" i="32"/>
  <c r="V242" i="32" s="1"/>
  <c r="U209" i="32"/>
  <c r="U242" i="32" s="1"/>
  <c r="T209" i="32"/>
  <c r="S209" i="32"/>
  <c r="S242" i="32" s="1"/>
  <c r="R209" i="32"/>
  <c r="Q209" i="32"/>
  <c r="P209" i="32"/>
  <c r="P229" i="32" s="1"/>
  <c r="O209" i="32"/>
  <c r="O242" i="32" s="1"/>
  <c r="N209" i="32"/>
  <c r="M209" i="32"/>
  <c r="M242" i="32" s="1"/>
  <c r="L209" i="32"/>
  <c r="K209" i="32"/>
  <c r="J209" i="32"/>
  <c r="J229" i="32" s="1"/>
  <c r="I209" i="32"/>
  <c r="I242" i="32" s="1"/>
  <c r="H209" i="32"/>
  <c r="H229" i="32" s="1"/>
  <c r="AK203" i="32"/>
  <c r="AJ203" i="32"/>
  <c r="AI203" i="32"/>
  <c r="AH203" i="32"/>
  <c r="AG203" i="32"/>
  <c r="AF203" i="32"/>
  <c r="AE203" i="32"/>
  <c r="AD203" i="32"/>
  <c r="AC203" i="32"/>
  <c r="AB203" i="32"/>
  <c r="AA203" i="32"/>
  <c r="Z203" i="32"/>
  <c r="Y203" i="32"/>
  <c r="X203" i="32"/>
  <c r="W203" i="32"/>
  <c r="V203" i="32"/>
  <c r="U203" i="32"/>
  <c r="T203" i="32"/>
  <c r="S203" i="32"/>
  <c r="R203" i="32"/>
  <c r="Q203" i="32"/>
  <c r="P203" i="32"/>
  <c r="O203" i="32"/>
  <c r="N203" i="32"/>
  <c r="M203" i="32"/>
  <c r="L203" i="32"/>
  <c r="K203" i="32"/>
  <c r="J203" i="32"/>
  <c r="I203" i="32"/>
  <c r="H203" i="32"/>
  <c r="H195" i="32"/>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G194" i="32"/>
  <c r="H187" i="32"/>
  <c r="I187" i="32" s="1"/>
  <c r="C185" i="32"/>
  <c r="H170" i="32"/>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H169" i="32"/>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H168" i="32"/>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H167" i="32"/>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K158" i="32"/>
  <c r="AJ158" i="32"/>
  <c r="AI158" i="32"/>
  <c r="AH158" i="32"/>
  <c r="AG158" i="32"/>
  <c r="AF158" i="32"/>
  <c r="AE158" i="32"/>
  <c r="AD158" i="32"/>
  <c r="AC158" i="32"/>
  <c r="AB158" i="32"/>
  <c r="AA158" i="32"/>
  <c r="Z158" i="32"/>
  <c r="Y158" i="32"/>
  <c r="X158" i="32"/>
  <c r="W158" i="32"/>
  <c r="V158" i="32"/>
  <c r="U158" i="32"/>
  <c r="T158" i="32"/>
  <c r="S158" i="32"/>
  <c r="R158" i="32"/>
  <c r="Q158" i="32"/>
  <c r="P158" i="32"/>
  <c r="O158" i="32"/>
  <c r="N158" i="32"/>
  <c r="M158" i="32"/>
  <c r="L158" i="32"/>
  <c r="K158" i="32"/>
  <c r="J158" i="32"/>
  <c r="I158" i="32"/>
  <c r="H158" i="32"/>
  <c r="H156" i="32"/>
  <c r="H163" i="32" s="1"/>
  <c r="H149" i="32"/>
  <c r="I149" i="32" s="1"/>
  <c r="J149" i="32" s="1"/>
  <c r="K149" i="32" s="1"/>
  <c r="L149" i="32" s="1"/>
  <c r="M149" i="32" s="1"/>
  <c r="N149" i="32" s="1"/>
  <c r="O149" i="32" s="1"/>
  <c r="P149" i="32" s="1"/>
  <c r="Q149" i="32" s="1"/>
  <c r="R149" i="32" s="1"/>
  <c r="S149" i="32" s="1"/>
  <c r="T149" i="32" s="1"/>
  <c r="U149" i="32" s="1"/>
  <c r="V149" i="32" s="1"/>
  <c r="W149" i="32" s="1"/>
  <c r="X149" i="32" s="1"/>
  <c r="Y149" i="32" s="1"/>
  <c r="Z149" i="32" s="1"/>
  <c r="AA149" i="32" s="1"/>
  <c r="AB149" i="32" s="1"/>
  <c r="AC149" i="32" s="1"/>
  <c r="AD149" i="32" s="1"/>
  <c r="AE149" i="32" s="1"/>
  <c r="AF149" i="32" s="1"/>
  <c r="AG149" i="32" s="1"/>
  <c r="AH149" i="32" s="1"/>
  <c r="AI149" i="32" s="1"/>
  <c r="AJ149" i="32" s="1"/>
  <c r="AK149" i="32" s="1"/>
  <c r="H148" i="32"/>
  <c r="I148" i="32" s="1"/>
  <c r="J148" i="32" s="1"/>
  <c r="K148" i="32" s="1"/>
  <c r="L148" i="32" s="1"/>
  <c r="M148" i="32" s="1"/>
  <c r="N148" i="32" s="1"/>
  <c r="O148" i="32" s="1"/>
  <c r="P148" i="32" s="1"/>
  <c r="Q148" i="32" s="1"/>
  <c r="R148" i="32" s="1"/>
  <c r="S148" i="32" s="1"/>
  <c r="T148" i="32" s="1"/>
  <c r="U148" i="32" s="1"/>
  <c r="V148" i="32" s="1"/>
  <c r="W148" i="32" s="1"/>
  <c r="X148" i="32" s="1"/>
  <c r="Y148" i="32" s="1"/>
  <c r="Z148" i="32" s="1"/>
  <c r="AA148" i="32" s="1"/>
  <c r="AB148" i="32" s="1"/>
  <c r="AC148" i="32" s="1"/>
  <c r="AD148" i="32" s="1"/>
  <c r="AE148" i="32" s="1"/>
  <c r="AF148" i="32" s="1"/>
  <c r="AG148" i="32" s="1"/>
  <c r="AH148" i="32" s="1"/>
  <c r="AI148" i="32" s="1"/>
  <c r="AJ148" i="32" s="1"/>
  <c r="AK148" i="32" s="1"/>
  <c r="H147" i="32"/>
  <c r="I147" i="32" s="1"/>
  <c r="J147" i="32" s="1"/>
  <c r="K147" i="32" s="1"/>
  <c r="L147" i="32" s="1"/>
  <c r="M147" i="32" s="1"/>
  <c r="N147" i="32" s="1"/>
  <c r="O147" i="32" s="1"/>
  <c r="P147" i="32" s="1"/>
  <c r="Q147" i="32" s="1"/>
  <c r="R147" i="32" s="1"/>
  <c r="S147" i="32" s="1"/>
  <c r="T147" i="32" s="1"/>
  <c r="U147" i="32" s="1"/>
  <c r="V147" i="32" s="1"/>
  <c r="W147" i="32" s="1"/>
  <c r="X147" i="32" s="1"/>
  <c r="Y147" i="32" s="1"/>
  <c r="Z147" i="32" s="1"/>
  <c r="AA147" i="32" s="1"/>
  <c r="AB147" i="32" s="1"/>
  <c r="AC147" i="32" s="1"/>
  <c r="AD147" i="32" s="1"/>
  <c r="AE147" i="32" s="1"/>
  <c r="AF147" i="32" s="1"/>
  <c r="AG147" i="32" s="1"/>
  <c r="AH147" i="32" s="1"/>
  <c r="AI147" i="32" s="1"/>
  <c r="AJ147" i="32" s="1"/>
  <c r="AK147" i="32" s="1"/>
  <c r="H146" i="32"/>
  <c r="I146" i="32" s="1"/>
  <c r="J146" i="32" s="1"/>
  <c r="K146" i="32" s="1"/>
  <c r="L146" i="32" s="1"/>
  <c r="M146" i="32" s="1"/>
  <c r="N146" i="32" s="1"/>
  <c r="O146" i="32" s="1"/>
  <c r="P146" i="32" s="1"/>
  <c r="Q146" i="32" s="1"/>
  <c r="R146" i="32" s="1"/>
  <c r="S146" i="32" s="1"/>
  <c r="T146" i="32" s="1"/>
  <c r="U146" i="32" s="1"/>
  <c r="V146" i="32" s="1"/>
  <c r="W146" i="32" s="1"/>
  <c r="X146" i="32" s="1"/>
  <c r="Y146" i="32" s="1"/>
  <c r="Z146" i="32" s="1"/>
  <c r="AA146" i="32" s="1"/>
  <c r="AB146" i="32" s="1"/>
  <c r="AC146" i="32" s="1"/>
  <c r="AD146" i="32" s="1"/>
  <c r="AE146" i="32" s="1"/>
  <c r="AF146" i="32" s="1"/>
  <c r="AG146" i="32" s="1"/>
  <c r="AH146" i="32" s="1"/>
  <c r="AI146" i="32" s="1"/>
  <c r="AJ146" i="32" s="1"/>
  <c r="AK146" i="32" s="1"/>
  <c r="AK137" i="32"/>
  <c r="AJ137" i="32"/>
  <c r="AI137" i="32"/>
  <c r="AH137" i="32"/>
  <c r="AG137" i="32"/>
  <c r="AF137" i="32"/>
  <c r="AE137" i="32"/>
  <c r="AD137" i="32"/>
  <c r="AC137" i="32"/>
  <c r="AB137" i="32"/>
  <c r="AA137" i="32"/>
  <c r="Z137" i="32"/>
  <c r="Y137" i="32"/>
  <c r="X137" i="32"/>
  <c r="W137" i="32"/>
  <c r="V137" i="32"/>
  <c r="U137" i="32"/>
  <c r="T137" i="32"/>
  <c r="S137" i="32"/>
  <c r="R137" i="32"/>
  <c r="Q137" i="32"/>
  <c r="P137" i="32"/>
  <c r="O137" i="32"/>
  <c r="N137" i="32"/>
  <c r="M137" i="32"/>
  <c r="L137" i="32"/>
  <c r="K137" i="32"/>
  <c r="J137" i="32"/>
  <c r="I137" i="32"/>
  <c r="H137" i="32"/>
  <c r="H135" i="32"/>
  <c r="H143" i="32" s="1"/>
  <c r="AK132" i="32"/>
  <c r="AJ132" i="32"/>
  <c r="AI132" i="32"/>
  <c r="AH132" i="32"/>
  <c r="AG132" i="32"/>
  <c r="AF132" i="32"/>
  <c r="AE132" i="32"/>
  <c r="AD132" i="32"/>
  <c r="AC132" i="32"/>
  <c r="AB132" i="32"/>
  <c r="AA132" i="32"/>
  <c r="Z132" i="32"/>
  <c r="Y132" i="32"/>
  <c r="X132" i="32"/>
  <c r="W132" i="32"/>
  <c r="V132" i="32"/>
  <c r="U132" i="32"/>
  <c r="T132" i="32"/>
  <c r="S132" i="32"/>
  <c r="R132" i="32"/>
  <c r="Q132" i="32"/>
  <c r="P132" i="32"/>
  <c r="O132" i="32"/>
  <c r="N132" i="32"/>
  <c r="M132" i="32"/>
  <c r="L132" i="32"/>
  <c r="K132" i="32"/>
  <c r="J132" i="32"/>
  <c r="I132" i="32"/>
  <c r="H132" i="32"/>
  <c r="G126" i="32"/>
  <c r="G125" i="32"/>
  <c r="Q124" i="32"/>
  <c r="P124" i="32"/>
  <c r="O124" i="32"/>
  <c r="N124" i="32"/>
  <c r="M124" i="32"/>
  <c r="L124" i="32"/>
  <c r="K124" i="32"/>
  <c r="J124" i="32"/>
  <c r="I124" i="32"/>
  <c r="H124" i="32"/>
  <c r="H127" i="32" s="1"/>
  <c r="AM121" i="32"/>
  <c r="AL114" i="32"/>
  <c r="Q113" i="32"/>
  <c r="Q92" i="32" s="1"/>
  <c r="Q95" i="32" s="1"/>
  <c r="P113" i="32"/>
  <c r="O113" i="32"/>
  <c r="N113" i="32"/>
  <c r="M113" i="32"/>
  <c r="L113" i="32"/>
  <c r="L92" i="32" s="1"/>
  <c r="L95" i="32" s="1"/>
  <c r="K113" i="32"/>
  <c r="J113" i="32"/>
  <c r="I113" i="32"/>
  <c r="H113" i="32"/>
  <c r="Q112" i="32"/>
  <c r="R113" i="32" s="1"/>
  <c r="AK111" i="32"/>
  <c r="AJ111" i="32"/>
  <c r="AI111" i="32"/>
  <c r="AH111" i="32"/>
  <c r="AG111" i="32"/>
  <c r="AF111" i="32"/>
  <c r="AE111" i="32"/>
  <c r="AD111" i="32"/>
  <c r="AC111" i="32"/>
  <c r="AB111" i="32"/>
  <c r="AA111" i="32"/>
  <c r="Z111" i="32"/>
  <c r="Y111" i="32"/>
  <c r="X111" i="32"/>
  <c r="W111" i="32"/>
  <c r="V111" i="32"/>
  <c r="U111" i="32"/>
  <c r="T111" i="32"/>
  <c r="S111" i="32"/>
  <c r="R111" i="32"/>
  <c r="Q111" i="32"/>
  <c r="P111" i="32"/>
  <c r="O111" i="32"/>
  <c r="N111" i="32"/>
  <c r="M111" i="32"/>
  <c r="L111" i="32"/>
  <c r="K111" i="32"/>
  <c r="J111" i="32"/>
  <c r="I111" i="32"/>
  <c r="H111" i="32"/>
  <c r="AL104" i="32"/>
  <c r="G104" i="32"/>
  <c r="Q103" i="32"/>
  <c r="P103" i="32"/>
  <c r="O103" i="32"/>
  <c r="N103" i="32"/>
  <c r="M103" i="32"/>
  <c r="L103" i="32"/>
  <c r="K103" i="32"/>
  <c r="J103" i="32"/>
  <c r="I103" i="32"/>
  <c r="H103" i="32"/>
  <c r="H107" i="32" s="1"/>
  <c r="AL93" i="32"/>
  <c r="N91" i="32"/>
  <c r="M91" i="32"/>
  <c r="L91" i="32"/>
  <c r="K91" i="32"/>
  <c r="J91" i="32"/>
  <c r="I91" i="32"/>
  <c r="H91" i="32"/>
  <c r="C89" i="32"/>
  <c r="AK82" i="32"/>
  <c r="AJ82" i="32"/>
  <c r="AI82" i="32"/>
  <c r="AH82" i="32"/>
  <c r="AG82" i="32"/>
  <c r="AF82" i="32"/>
  <c r="AE82" i="32"/>
  <c r="AD82" i="32"/>
  <c r="AC82" i="32"/>
  <c r="AB82" i="32"/>
  <c r="AA82" i="32"/>
  <c r="Z82" i="32"/>
  <c r="Y82" i="32"/>
  <c r="X82" i="32"/>
  <c r="W82" i="32"/>
  <c r="V82" i="32"/>
  <c r="U82" i="32"/>
  <c r="T82" i="32"/>
  <c r="S82" i="32"/>
  <c r="R82" i="32"/>
  <c r="Q82" i="32"/>
  <c r="P82" i="32"/>
  <c r="O82" i="32"/>
  <c r="N82" i="32"/>
  <c r="M82" i="32"/>
  <c r="L82" i="32"/>
  <c r="K82" i="32"/>
  <c r="J82" i="32"/>
  <c r="I82" i="32"/>
  <c r="H82" i="32"/>
  <c r="G82" i="32"/>
  <c r="AK81" i="32"/>
  <c r="AJ81" i="32"/>
  <c r="AI81" i="32"/>
  <c r="AH81" i="32"/>
  <c r="AG81" i="32"/>
  <c r="AF81"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E75" i="32"/>
  <c r="E82" i="32" s="1"/>
  <c r="E74" i="32"/>
  <c r="E81" i="32" s="1"/>
  <c r="E73" i="32"/>
  <c r="E80" i="32" s="1"/>
  <c r="AK68" i="32"/>
  <c r="AJ68" i="32"/>
  <c r="AI68" i="32"/>
  <c r="AH68" i="32"/>
  <c r="AG68" i="32"/>
  <c r="AF68" i="32"/>
  <c r="AE68" i="32"/>
  <c r="AD68" i="32"/>
  <c r="AC68" i="32"/>
  <c r="AB68" i="32"/>
  <c r="AA68" i="32"/>
  <c r="Z68" i="32"/>
  <c r="Y68" i="32"/>
  <c r="X68" i="32"/>
  <c r="W68" i="32"/>
  <c r="V68" i="32"/>
  <c r="U68" i="32"/>
  <c r="T68" i="32"/>
  <c r="S68" i="32"/>
  <c r="R68" i="32"/>
  <c r="Q68" i="32"/>
  <c r="P68" i="32"/>
  <c r="O68" i="32"/>
  <c r="N68" i="32"/>
  <c r="M68" i="32"/>
  <c r="L68" i="32"/>
  <c r="K68" i="32"/>
  <c r="J68" i="32"/>
  <c r="I68" i="32"/>
  <c r="H68" i="32"/>
  <c r="G68" i="32"/>
  <c r="AK67" i="32"/>
  <c r="AJ67" i="32"/>
  <c r="AI67" i="32"/>
  <c r="AH67" i="32"/>
  <c r="AG67" i="32"/>
  <c r="AF67" i="32"/>
  <c r="AE67" i="32"/>
  <c r="AD67" i="32"/>
  <c r="AC67" i="32"/>
  <c r="AB67" i="32"/>
  <c r="AA67" i="32"/>
  <c r="Z67" i="32"/>
  <c r="Y67" i="32"/>
  <c r="X67" i="32"/>
  <c r="W67" i="32"/>
  <c r="V67" i="32"/>
  <c r="U67" i="32"/>
  <c r="T67" i="32"/>
  <c r="S67" i="32"/>
  <c r="R67" i="32"/>
  <c r="Q67" i="32"/>
  <c r="P67" i="32"/>
  <c r="O67" i="32"/>
  <c r="N67" i="32"/>
  <c r="M67" i="32"/>
  <c r="L67" i="32"/>
  <c r="K67" i="32"/>
  <c r="J67" i="32"/>
  <c r="I67" i="32"/>
  <c r="H67" i="32"/>
  <c r="G67" i="32"/>
  <c r="AK66" i="32"/>
  <c r="AJ66" i="32"/>
  <c r="AI66" i="32"/>
  <c r="AH66" i="32"/>
  <c r="AG66" i="32"/>
  <c r="AF66" i="32"/>
  <c r="AE66" i="32"/>
  <c r="AD66" i="32"/>
  <c r="AC66" i="32"/>
  <c r="AB66" i="32"/>
  <c r="AA66" i="32"/>
  <c r="Z66" i="32"/>
  <c r="Y66" i="32"/>
  <c r="X66" i="32"/>
  <c r="W66" i="32"/>
  <c r="V66" i="32"/>
  <c r="U66" i="32"/>
  <c r="T66" i="32"/>
  <c r="S66" i="32"/>
  <c r="R66" i="32"/>
  <c r="Q66" i="32"/>
  <c r="P66" i="32"/>
  <c r="O66" i="32"/>
  <c r="N66" i="32"/>
  <c r="M66" i="32"/>
  <c r="L66" i="32"/>
  <c r="K66" i="32"/>
  <c r="J66" i="32"/>
  <c r="I66" i="32"/>
  <c r="H66" i="32"/>
  <c r="G66" i="32"/>
  <c r="AK63" i="32"/>
  <c r="AJ63" i="32"/>
  <c r="AI63" i="32"/>
  <c r="AH63" i="32"/>
  <c r="AG63" i="32"/>
  <c r="AF63" i="32"/>
  <c r="AF86" i="32" s="1"/>
  <c r="AF237" i="32" s="1"/>
  <c r="AE63" i="32"/>
  <c r="AE86" i="32" s="1"/>
  <c r="AE237" i="32" s="1"/>
  <c r="AD63" i="32"/>
  <c r="AC63" i="32"/>
  <c r="AC86" i="32" s="1"/>
  <c r="AC237" i="32" s="1"/>
  <c r="AB63" i="32"/>
  <c r="AA63" i="32"/>
  <c r="Z63" i="32"/>
  <c r="Y63" i="32"/>
  <c r="X63" i="32"/>
  <c r="W63" i="32"/>
  <c r="W86" i="32" s="1"/>
  <c r="W237" i="32" s="1"/>
  <c r="V63" i="32"/>
  <c r="U63" i="32"/>
  <c r="T63" i="32"/>
  <c r="T86" i="32" s="1"/>
  <c r="T237" i="32" s="1"/>
  <c r="S63" i="32"/>
  <c r="R63" i="32"/>
  <c r="Q63" i="32"/>
  <c r="P63" i="32"/>
  <c r="O63" i="32"/>
  <c r="O86" i="32" s="1"/>
  <c r="O237" i="32" s="1"/>
  <c r="N63" i="32"/>
  <c r="N86" i="32" s="1"/>
  <c r="N237" i="32" s="1"/>
  <c r="M63" i="32"/>
  <c r="L63" i="32"/>
  <c r="K63" i="32"/>
  <c r="J63" i="32"/>
  <c r="I63" i="32"/>
  <c r="H63" i="32"/>
  <c r="H86" i="32" s="1"/>
  <c r="H237" i="32" s="1"/>
  <c r="G63" i="32"/>
  <c r="G86" i="32" s="1"/>
  <c r="G237" i="32" s="1"/>
  <c r="E61" i="32"/>
  <c r="E68" i="32" s="1"/>
  <c r="E60" i="32"/>
  <c r="E67" i="32" s="1"/>
  <c r="E59" i="32"/>
  <c r="E66" i="32" s="1"/>
  <c r="G55" i="32"/>
  <c r="G238" i="32" s="1"/>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AK48" i="32"/>
  <c r="AJ48" i="32"/>
  <c r="AI48" i="32"/>
  <c r="AH48" i="32"/>
  <c r="AG48" i="32"/>
  <c r="AF48" i="32"/>
  <c r="AE48" i="32"/>
  <c r="AD48" i="32"/>
  <c r="AC48" i="32"/>
  <c r="AB48" i="32"/>
  <c r="AA48" i="32"/>
  <c r="Z48" i="32"/>
  <c r="Y48" i="32"/>
  <c r="X48" i="32"/>
  <c r="W48" i="32"/>
  <c r="V48" i="32"/>
  <c r="U48" i="32"/>
  <c r="T48" i="32"/>
  <c r="S48" i="32"/>
  <c r="R48" i="32"/>
  <c r="Q48" i="32"/>
  <c r="P48" i="32"/>
  <c r="O48" i="32"/>
  <c r="N48" i="32"/>
  <c r="M48" i="32"/>
  <c r="L48" i="32"/>
  <c r="K48" i="32"/>
  <c r="J48" i="32"/>
  <c r="I48" i="32"/>
  <c r="H48" i="32"/>
  <c r="G48" i="32"/>
  <c r="E48"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E42" i="32"/>
  <c r="E50" i="32" s="1"/>
  <c r="E41" i="32"/>
  <c r="E49" i="32" s="1"/>
  <c r="E40" i="32"/>
  <c r="E39" i="32"/>
  <c r="E47" i="32" s="1"/>
  <c r="F38" i="32"/>
  <c r="E34" i="32"/>
  <c r="N32" i="32"/>
  <c r="K31"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AK26" i="32"/>
  <c r="AJ26" i="32"/>
  <c r="AI26" i="32"/>
  <c r="AH26" i="32"/>
  <c r="AG26" i="32"/>
  <c r="AF26" i="32"/>
  <c r="AE26" i="32"/>
  <c r="AD26" i="32"/>
  <c r="AC26" i="32"/>
  <c r="AB26" i="32"/>
  <c r="AA26" i="32"/>
  <c r="Z26" i="32"/>
  <c r="Y26" i="32"/>
  <c r="X26" i="32"/>
  <c r="W26" i="32"/>
  <c r="V26" i="32"/>
  <c r="U26" i="32"/>
  <c r="T26" i="32"/>
  <c r="S26" i="32"/>
  <c r="S34" i="32" s="1"/>
  <c r="R26" i="32"/>
  <c r="R34" i="32" s="1"/>
  <c r="Q26" i="32"/>
  <c r="Q34" i="32" s="1"/>
  <c r="P26" i="32"/>
  <c r="O26" i="32"/>
  <c r="N26" i="32"/>
  <c r="M26" i="32"/>
  <c r="L26" i="32"/>
  <c r="K26" i="32"/>
  <c r="K34" i="32" s="1"/>
  <c r="J26" i="32"/>
  <c r="J34" i="32" s="1"/>
  <c r="I26" i="32"/>
  <c r="I34" i="32" s="1"/>
  <c r="H26" i="32"/>
  <c r="H34" i="32" s="1"/>
  <c r="G26" i="32"/>
  <c r="G34" i="32" s="1"/>
  <c r="AK25" i="32"/>
  <c r="AJ25" i="32"/>
  <c r="AJ33" i="32" s="1"/>
  <c r="AI25" i="32"/>
  <c r="AI33" i="32" s="1"/>
  <c r="AH25" i="32"/>
  <c r="AH33" i="32" s="1"/>
  <c r="AG25" i="32"/>
  <c r="AG33" i="32" s="1"/>
  <c r="AF25" i="32"/>
  <c r="AF33" i="32" s="1"/>
  <c r="AE25" i="32"/>
  <c r="AE33" i="32" s="1"/>
  <c r="AD25" i="32"/>
  <c r="AD33" i="32" s="1"/>
  <c r="AC25" i="32"/>
  <c r="AC33" i="32" s="1"/>
  <c r="AB25" i="32"/>
  <c r="AB33" i="32" s="1"/>
  <c r="AA25" i="32"/>
  <c r="AA33" i="32" s="1"/>
  <c r="Z25" i="32"/>
  <c r="Z33" i="32" s="1"/>
  <c r="Y25" i="32"/>
  <c r="Y33" i="32" s="1"/>
  <c r="X25" i="32"/>
  <c r="X33" i="32" s="1"/>
  <c r="W25" i="32"/>
  <c r="W33" i="32" s="1"/>
  <c r="V25" i="32"/>
  <c r="V33" i="32" s="1"/>
  <c r="U25" i="32"/>
  <c r="U33" i="32" s="1"/>
  <c r="T25" i="32"/>
  <c r="T33" i="32" s="1"/>
  <c r="S25" i="32"/>
  <c r="S33" i="32" s="1"/>
  <c r="R25" i="32"/>
  <c r="R33" i="32" s="1"/>
  <c r="Q25" i="32"/>
  <c r="Q33" i="32" s="1"/>
  <c r="P25" i="32"/>
  <c r="P33" i="32" s="1"/>
  <c r="O25" i="32"/>
  <c r="O33" i="32" s="1"/>
  <c r="N25" i="32"/>
  <c r="M25" i="32"/>
  <c r="M33" i="32" s="1"/>
  <c r="L25" i="32"/>
  <c r="L33" i="32" s="1"/>
  <c r="K25" i="32"/>
  <c r="K33" i="32" s="1"/>
  <c r="J25" i="32"/>
  <c r="J33" i="32" s="1"/>
  <c r="I25" i="32"/>
  <c r="I33" i="32" s="1"/>
  <c r="H25" i="32"/>
  <c r="G25" i="32"/>
  <c r="AK33" i="32" s="1"/>
  <c r="E25" i="32"/>
  <c r="E33" i="32" s="1"/>
  <c r="G24" i="32"/>
  <c r="G32" i="32" s="1"/>
  <c r="E24" i="32"/>
  <c r="E32" i="32" s="1"/>
  <c r="G23" i="32"/>
  <c r="G31" i="32" s="1"/>
  <c r="E23" i="32"/>
  <c r="E31" i="32" s="1"/>
  <c r="Q22" i="32"/>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P22" i="32"/>
  <c r="P39" i="32" s="1"/>
  <c r="P47" i="32" s="1"/>
  <c r="O22" i="32"/>
  <c r="O39" i="32" s="1"/>
  <c r="N22" i="32"/>
  <c r="N39" i="32" s="1"/>
  <c r="M22" i="32"/>
  <c r="M39" i="32" s="1"/>
  <c r="M47" i="32" s="1"/>
  <c r="L22" i="32"/>
  <c r="L39" i="32" s="1"/>
  <c r="K22" i="32"/>
  <c r="K39" i="32" s="1"/>
  <c r="J22" i="32"/>
  <c r="J39" i="32" s="1"/>
  <c r="J47" i="32" s="1"/>
  <c r="I22" i="32"/>
  <c r="I39" i="32" s="1"/>
  <c r="I44" i="32" s="1"/>
  <c r="I224" i="32" s="1"/>
  <c r="H22" i="32"/>
  <c r="H39" i="32" s="1"/>
  <c r="G22" i="32"/>
  <c r="G39" i="32" s="1"/>
  <c r="G47" i="32" s="1"/>
  <c r="Q21" i="32"/>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P21" i="32"/>
  <c r="O21" i="32"/>
  <c r="N21" i="32"/>
  <c r="M21" i="32"/>
  <c r="L21" i="32"/>
  <c r="K21" i="32"/>
  <c r="J21" i="32"/>
  <c r="I21" i="32"/>
  <c r="H21" i="32"/>
  <c r="G18" i="32"/>
  <c r="G17" i="32" s="1"/>
  <c r="G8" i="32"/>
  <c r="A322" i="31"/>
  <c r="X304" i="31"/>
  <c r="G287" i="31"/>
  <c r="G315" i="31" s="1"/>
  <c r="H286" i="31"/>
  <c r="A285" i="31"/>
  <c r="G276" i="31"/>
  <c r="G264" i="31"/>
  <c r="L243" i="31"/>
  <c r="G243" i="31"/>
  <c r="AH242" i="31"/>
  <c r="AF242" i="31"/>
  <c r="G242" i="31"/>
  <c r="G308" i="31" s="1"/>
  <c r="G241" i="31"/>
  <c r="G239" i="31"/>
  <c r="AK238" i="31"/>
  <c r="AJ238" i="31"/>
  <c r="AI238" i="31"/>
  <c r="AH238" i="31"/>
  <c r="AG238" i="31"/>
  <c r="AF238" i="31"/>
  <c r="AE238" i="31"/>
  <c r="AD238" i="31"/>
  <c r="AC238" i="31"/>
  <c r="AB238" i="31"/>
  <c r="AA238" i="31"/>
  <c r="Z238" i="31"/>
  <c r="Z304" i="31" s="1"/>
  <c r="Y238" i="31"/>
  <c r="X238" i="31"/>
  <c r="X272" i="31" s="1"/>
  <c r="W238" i="31"/>
  <c r="V238" i="31"/>
  <c r="U238" i="31"/>
  <c r="T238" i="31"/>
  <c r="S238" i="31"/>
  <c r="R238" i="31"/>
  <c r="Q238" i="31"/>
  <c r="P238" i="31"/>
  <c r="O238" i="31"/>
  <c r="N238" i="31"/>
  <c r="M238" i="31"/>
  <c r="L238" i="31"/>
  <c r="K238" i="31"/>
  <c r="J238" i="31"/>
  <c r="I238" i="31"/>
  <c r="H238" i="31"/>
  <c r="AK229" i="31"/>
  <c r="AF229" i="31"/>
  <c r="Y229" i="31"/>
  <c r="G229" i="31"/>
  <c r="G227" i="31"/>
  <c r="G226" i="31"/>
  <c r="G225" i="31"/>
  <c r="H220" i="31"/>
  <c r="AK216" i="31"/>
  <c r="AK243" i="31" s="1"/>
  <c r="AJ216" i="31"/>
  <c r="AJ243" i="31" s="1"/>
  <c r="AI216" i="31"/>
  <c r="AI243" i="31" s="1"/>
  <c r="AH216" i="31"/>
  <c r="AH243" i="31" s="1"/>
  <c r="AG216" i="31"/>
  <c r="AG243" i="31" s="1"/>
  <c r="AF216" i="31"/>
  <c r="AF243" i="31" s="1"/>
  <c r="AE216" i="31"/>
  <c r="AE243" i="31" s="1"/>
  <c r="AD216" i="31"/>
  <c r="AD243" i="31" s="1"/>
  <c r="AD309" i="31" s="1"/>
  <c r="AC216" i="31"/>
  <c r="AC243" i="31" s="1"/>
  <c r="AC309" i="31" s="1"/>
  <c r="AB216" i="31"/>
  <c r="AB243" i="31" s="1"/>
  <c r="AA216" i="31"/>
  <c r="AA243" i="31" s="1"/>
  <c r="Z216" i="31"/>
  <c r="Z243" i="31" s="1"/>
  <c r="Y216" i="31"/>
  <c r="Y243" i="31" s="1"/>
  <c r="X216" i="31"/>
  <c r="X243" i="31" s="1"/>
  <c r="W216" i="31"/>
  <c r="W243" i="31" s="1"/>
  <c r="V216" i="31"/>
  <c r="V243" i="31" s="1"/>
  <c r="U216" i="31"/>
  <c r="U243" i="31" s="1"/>
  <c r="T216" i="31"/>
  <c r="T243" i="31" s="1"/>
  <c r="S216" i="31"/>
  <c r="S243" i="31" s="1"/>
  <c r="R216" i="31"/>
  <c r="R243" i="31" s="1"/>
  <c r="Q216" i="31"/>
  <c r="Q243" i="31" s="1"/>
  <c r="P216" i="31"/>
  <c r="P243" i="31" s="1"/>
  <c r="O216" i="31"/>
  <c r="O243" i="31" s="1"/>
  <c r="N216" i="31"/>
  <c r="N243" i="31" s="1"/>
  <c r="M216" i="31"/>
  <c r="M243" i="31" s="1"/>
  <c r="L216" i="31"/>
  <c r="K216" i="31"/>
  <c r="K243" i="31" s="1"/>
  <c r="J216" i="31"/>
  <c r="J243" i="31" s="1"/>
  <c r="I216" i="31"/>
  <c r="I243" i="31" s="1"/>
  <c r="H216" i="31"/>
  <c r="H243" i="31" s="1"/>
  <c r="AK209" i="31"/>
  <c r="AK242" i="31" s="1"/>
  <c r="AJ209" i="31"/>
  <c r="AJ242" i="31" s="1"/>
  <c r="AI209" i="31"/>
  <c r="AI242" i="31" s="1"/>
  <c r="AH209" i="31"/>
  <c r="AH229" i="31" s="1"/>
  <c r="AG209" i="31"/>
  <c r="AF209" i="31"/>
  <c r="AE209" i="31"/>
  <c r="AE242" i="31" s="1"/>
  <c r="AD209" i="31"/>
  <c r="AD242" i="31" s="1"/>
  <c r="AC209" i="31"/>
  <c r="AC242" i="31" s="1"/>
  <c r="AB209" i="31"/>
  <c r="AB242" i="31" s="1"/>
  <c r="AA209" i="31"/>
  <c r="Z209" i="31"/>
  <c r="Z242" i="31" s="1"/>
  <c r="Y209" i="31"/>
  <c r="Y242" i="31" s="1"/>
  <c r="X209" i="31"/>
  <c r="X242" i="31" s="1"/>
  <c r="W209" i="31"/>
  <c r="W242" i="31" s="1"/>
  <c r="V209" i="31"/>
  <c r="V229" i="31" s="1"/>
  <c r="U209" i="31"/>
  <c r="T209" i="31"/>
  <c r="T242" i="31" s="1"/>
  <c r="S209" i="31"/>
  <c r="S242" i="31" s="1"/>
  <c r="R209" i="31"/>
  <c r="R242" i="31" s="1"/>
  <c r="Q209" i="31"/>
  <c r="Q242" i="31" s="1"/>
  <c r="P209" i="31"/>
  <c r="P242" i="31" s="1"/>
  <c r="O209" i="31"/>
  <c r="N209" i="31"/>
  <c r="N242" i="31" s="1"/>
  <c r="M209" i="31"/>
  <c r="M242" i="31" s="1"/>
  <c r="L209" i="31"/>
  <c r="L242" i="31" s="1"/>
  <c r="K209" i="31"/>
  <c r="K242" i="31" s="1"/>
  <c r="J209" i="31"/>
  <c r="J229" i="31" s="1"/>
  <c r="I209" i="31"/>
  <c r="H209" i="31"/>
  <c r="H229" i="31" s="1"/>
  <c r="AK203" i="31"/>
  <c r="AJ203" i="31"/>
  <c r="AI203" i="31"/>
  <c r="AH203" i="31"/>
  <c r="AG203" i="31"/>
  <c r="AF203" i="31"/>
  <c r="AE203" i="31"/>
  <c r="AD203" i="31"/>
  <c r="AC203" i="31"/>
  <c r="AB203" i="31"/>
  <c r="AA203" i="31"/>
  <c r="Z203" i="31"/>
  <c r="Y203" i="31"/>
  <c r="X203" i="31"/>
  <c r="W203" i="31"/>
  <c r="V203" i="31"/>
  <c r="U203" i="31"/>
  <c r="T203" i="31"/>
  <c r="S203" i="31"/>
  <c r="R203" i="31"/>
  <c r="Q203" i="31"/>
  <c r="P203" i="31"/>
  <c r="O203" i="31"/>
  <c r="N203" i="31"/>
  <c r="M203" i="31"/>
  <c r="L203" i="31"/>
  <c r="K203" i="31"/>
  <c r="J203" i="31"/>
  <c r="I203" i="31"/>
  <c r="H203" i="31"/>
  <c r="H195" i="3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S194" i="31"/>
  <c r="T194" i="31" s="1"/>
  <c r="R194" i="31"/>
  <c r="Q194" i="31"/>
  <c r="P194" i="31"/>
  <c r="O194" i="31"/>
  <c r="N194" i="31"/>
  <c r="M194" i="31"/>
  <c r="L194" i="31"/>
  <c r="K194" i="31"/>
  <c r="J194" i="31"/>
  <c r="I194" i="31"/>
  <c r="G194" i="31"/>
  <c r="H187" i="31"/>
  <c r="I187" i="31" s="1"/>
  <c r="C185" i="31"/>
  <c r="H170" i="3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H169" i="3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M168" i="3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H168" i="31"/>
  <c r="I168" i="31" s="1"/>
  <c r="J168" i="31" s="1"/>
  <c r="K168" i="31" s="1"/>
  <c r="L168" i="31" s="1"/>
  <c r="H167" i="3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K158" i="31"/>
  <c r="AJ158" i="31"/>
  <c r="AI158" i="31"/>
  <c r="AH158" i="31"/>
  <c r="AG158" i="31"/>
  <c r="AF158" i="31"/>
  <c r="AE158" i="31"/>
  <c r="AD158" i="31"/>
  <c r="AC158" i="31"/>
  <c r="AB158" i="31"/>
  <c r="AA158" i="31"/>
  <c r="Z158" i="31"/>
  <c r="Y158" i="31"/>
  <c r="X158" i="31"/>
  <c r="W158" i="31"/>
  <c r="V158" i="31"/>
  <c r="U158" i="31"/>
  <c r="T158" i="31"/>
  <c r="S158" i="31"/>
  <c r="R158" i="31"/>
  <c r="Q158" i="31"/>
  <c r="P158" i="31"/>
  <c r="O158" i="31"/>
  <c r="N158" i="31"/>
  <c r="M158" i="31"/>
  <c r="L158" i="31"/>
  <c r="K158" i="31"/>
  <c r="J158" i="31"/>
  <c r="I158" i="31"/>
  <c r="H158" i="31"/>
  <c r="H156" i="31"/>
  <c r="H149" i="31"/>
  <c r="I149" i="31" s="1"/>
  <c r="J149" i="31" s="1"/>
  <c r="K149" i="31" s="1"/>
  <c r="L149" i="31" s="1"/>
  <c r="M149" i="31" s="1"/>
  <c r="N149" i="31" s="1"/>
  <c r="O149" i="31" s="1"/>
  <c r="P149" i="31" s="1"/>
  <c r="Q149" i="31" s="1"/>
  <c r="R149" i="31" s="1"/>
  <c r="S149" i="31" s="1"/>
  <c r="T149" i="31" s="1"/>
  <c r="U149" i="31" s="1"/>
  <c r="V149" i="31" s="1"/>
  <c r="W149" i="31" s="1"/>
  <c r="X149" i="31" s="1"/>
  <c r="Y149" i="31" s="1"/>
  <c r="Z149" i="31" s="1"/>
  <c r="AA149" i="31" s="1"/>
  <c r="AB149" i="31" s="1"/>
  <c r="AC149" i="31" s="1"/>
  <c r="AD149" i="31" s="1"/>
  <c r="AE149" i="31" s="1"/>
  <c r="AF149" i="31" s="1"/>
  <c r="AG149" i="31" s="1"/>
  <c r="AH149" i="31" s="1"/>
  <c r="AI149" i="31" s="1"/>
  <c r="AJ149" i="31" s="1"/>
  <c r="AK149" i="31" s="1"/>
  <c r="H148" i="31"/>
  <c r="I148" i="31" s="1"/>
  <c r="J148" i="31" s="1"/>
  <c r="K148" i="31" s="1"/>
  <c r="L148" i="31" s="1"/>
  <c r="M148" i="31" s="1"/>
  <c r="N148" i="31" s="1"/>
  <c r="O148" i="31" s="1"/>
  <c r="P148" i="31" s="1"/>
  <c r="Q148" i="31" s="1"/>
  <c r="R148" i="31" s="1"/>
  <c r="S148" i="31" s="1"/>
  <c r="T148" i="31" s="1"/>
  <c r="U148" i="31" s="1"/>
  <c r="V148" i="31" s="1"/>
  <c r="W148" i="31" s="1"/>
  <c r="X148" i="31" s="1"/>
  <c r="Y148" i="31" s="1"/>
  <c r="Z148" i="31" s="1"/>
  <c r="AA148" i="31" s="1"/>
  <c r="AB148" i="31" s="1"/>
  <c r="AC148" i="31" s="1"/>
  <c r="AD148" i="31" s="1"/>
  <c r="AE148" i="31" s="1"/>
  <c r="AF148" i="31" s="1"/>
  <c r="AG148" i="31" s="1"/>
  <c r="AH148" i="31" s="1"/>
  <c r="AI148" i="31" s="1"/>
  <c r="AJ148" i="31" s="1"/>
  <c r="AK148" i="31" s="1"/>
  <c r="H147" i="31"/>
  <c r="I147" i="31" s="1"/>
  <c r="J147" i="31" s="1"/>
  <c r="K147" i="31" s="1"/>
  <c r="L147" i="31" s="1"/>
  <c r="M147" i="31" s="1"/>
  <c r="N147" i="31" s="1"/>
  <c r="O147" i="31" s="1"/>
  <c r="P147" i="31" s="1"/>
  <c r="Q147" i="31" s="1"/>
  <c r="R147" i="31" s="1"/>
  <c r="S147" i="31" s="1"/>
  <c r="T147" i="31" s="1"/>
  <c r="U147" i="31" s="1"/>
  <c r="V147" i="31" s="1"/>
  <c r="W147" i="31" s="1"/>
  <c r="X147" i="31" s="1"/>
  <c r="Y147" i="31" s="1"/>
  <c r="Z147" i="31" s="1"/>
  <c r="AA147" i="31" s="1"/>
  <c r="AB147" i="31" s="1"/>
  <c r="AC147" i="31" s="1"/>
  <c r="AD147" i="31" s="1"/>
  <c r="AE147" i="31" s="1"/>
  <c r="AF147" i="31" s="1"/>
  <c r="AG147" i="31" s="1"/>
  <c r="AH147" i="31" s="1"/>
  <c r="AI147" i="31" s="1"/>
  <c r="AJ147" i="31" s="1"/>
  <c r="AK147" i="31" s="1"/>
  <c r="L146" i="31"/>
  <c r="M146" i="31" s="1"/>
  <c r="N146" i="31" s="1"/>
  <c r="O146" i="31" s="1"/>
  <c r="P146" i="31" s="1"/>
  <c r="Q146" i="31" s="1"/>
  <c r="R146" i="31" s="1"/>
  <c r="S146" i="31" s="1"/>
  <c r="T146" i="31" s="1"/>
  <c r="U146" i="31" s="1"/>
  <c r="V146" i="31" s="1"/>
  <c r="W146" i="31" s="1"/>
  <c r="X146" i="31" s="1"/>
  <c r="Y146" i="31" s="1"/>
  <c r="Z146" i="31" s="1"/>
  <c r="AA146" i="31" s="1"/>
  <c r="AB146" i="31" s="1"/>
  <c r="AC146" i="31" s="1"/>
  <c r="AD146" i="31" s="1"/>
  <c r="AE146" i="31" s="1"/>
  <c r="AF146" i="31" s="1"/>
  <c r="AG146" i="31" s="1"/>
  <c r="AH146" i="31" s="1"/>
  <c r="AI146" i="31" s="1"/>
  <c r="AJ146" i="31" s="1"/>
  <c r="AK146" i="31" s="1"/>
  <c r="H146" i="31"/>
  <c r="I146" i="31" s="1"/>
  <c r="J146" i="31" s="1"/>
  <c r="K146" i="31" s="1"/>
  <c r="H142" i="31"/>
  <c r="AK137" i="31"/>
  <c r="AJ137" i="31"/>
  <c r="AI137" i="31"/>
  <c r="AH137" i="31"/>
  <c r="AG137" i="31"/>
  <c r="AF137" i="31"/>
  <c r="AE137" i="31"/>
  <c r="AD137" i="31"/>
  <c r="AC137" i="31"/>
  <c r="AB137" i="31"/>
  <c r="AA137" i="31"/>
  <c r="Z137" i="31"/>
  <c r="Y137" i="31"/>
  <c r="X137" i="31"/>
  <c r="W137" i="31"/>
  <c r="V137" i="31"/>
  <c r="U137" i="31"/>
  <c r="T137" i="31"/>
  <c r="S137" i="31"/>
  <c r="R137" i="31"/>
  <c r="Q137" i="31"/>
  <c r="P137" i="31"/>
  <c r="O137" i="31"/>
  <c r="N137" i="31"/>
  <c r="M137" i="31"/>
  <c r="L137" i="31"/>
  <c r="K137" i="31"/>
  <c r="J137" i="31"/>
  <c r="I137" i="31"/>
  <c r="H137" i="31"/>
  <c r="H135" i="31"/>
  <c r="I135" i="31" s="1"/>
  <c r="AK132" i="31"/>
  <c r="AJ132" i="31"/>
  <c r="AI132" i="31"/>
  <c r="AH132" i="31"/>
  <c r="AG132" i="31"/>
  <c r="AF132" i="31"/>
  <c r="AE132" i="31"/>
  <c r="AD132" i="31"/>
  <c r="AC132" i="31"/>
  <c r="AB132" i="31"/>
  <c r="AA132" i="31"/>
  <c r="Z132" i="31"/>
  <c r="Y132" i="31"/>
  <c r="X132" i="31"/>
  <c r="W132" i="31"/>
  <c r="V132" i="31"/>
  <c r="U132" i="31"/>
  <c r="T132" i="31"/>
  <c r="S132" i="31"/>
  <c r="R132" i="31"/>
  <c r="Q132" i="31"/>
  <c r="P132" i="31"/>
  <c r="O132" i="31"/>
  <c r="N132" i="31"/>
  <c r="M132" i="31"/>
  <c r="L132" i="31"/>
  <c r="K132" i="31"/>
  <c r="J132" i="31"/>
  <c r="I132" i="31"/>
  <c r="H132" i="31"/>
  <c r="H128" i="31"/>
  <c r="H127" i="31"/>
  <c r="I126" i="31"/>
  <c r="H126" i="31"/>
  <c r="G126" i="31"/>
  <c r="I125" i="31"/>
  <c r="H125" i="31"/>
  <c r="G125" i="31"/>
  <c r="S124" i="31"/>
  <c r="R124" i="31"/>
  <c r="Q124" i="31"/>
  <c r="P124" i="31"/>
  <c r="O124" i="31"/>
  <c r="N124" i="31"/>
  <c r="M124" i="31"/>
  <c r="L124" i="31"/>
  <c r="K124" i="31"/>
  <c r="J124" i="31"/>
  <c r="I124" i="31"/>
  <c r="AM121" i="31"/>
  <c r="H116" i="31"/>
  <c r="AL114" i="31"/>
  <c r="H114" i="31"/>
  <c r="H121" i="31" s="1"/>
  <c r="S113" i="31"/>
  <c r="S116" i="31" s="1"/>
  <c r="R113" i="31"/>
  <c r="R116" i="31" s="1"/>
  <c r="Q113" i="31"/>
  <c r="Q116" i="31" s="1"/>
  <c r="P113" i="31"/>
  <c r="P116" i="31" s="1"/>
  <c r="O113" i="31"/>
  <c r="O116" i="31" s="1"/>
  <c r="N113" i="31"/>
  <c r="N116" i="31" s="1"/>
  <c r="M113" i="31"/>
  <c r="M116" i="31" s="1"/>
  <c r="L113" i="31"/>
  <c r="L116" i="31" s="1"/>
  <c r="K113" i="31"/>
  <c r="K116" i="31" s="1"/>
  <c r="J113" i="31"/>
  <c r="J116" i="31" s="1"/>
  <c r="I113" i="31"/>
  <c r="S112" i="31"/>
  <c r="T113" i="31" s="1"/>
  <c r="T92" i="31" s="1"/>
  <c r="T95" i="31" s="1"/>
  <c r="T176" i="31" s="1"/>
  <c r="T219" i="31" s="1"/>
  <c r="AK111" i="31"/>
  <c r="AJ111" i="31"/>
  <c r="AI111" i="31"/>
  <c r="AH111" i="31"/>
  <c r="AG111" i="31"/>
  <c r="AF111" i="31"/>
  <c r="AE111" i="31"/>
  <c r="AD111" i="31"/>
  <c r="AC111" i="31"/>
  <c r="AB111" i="31"/>
  <c r="AA111" i="31"/>
  <c r="Z111" i="31"/>
  <c r="Y111" i="31"/>
  <c r="X111" i="31"/>
  <c r="W111" i="31"/>
  <c r="V111" i="31"/>
  <c r="U111" i="31"/>
  <c r="T111" i="31"/>
  <c r="S111" i="31"/>
  <c r="R111" i="31"/>
  <c r="Q111" i="31"/>
  <c r="P111" i="31"/>
  <c r="O111" i="31"/>
  <c r="N111" i="31"/>
  <c r="M111" i="31"/>
  <c r="L111" i="31"/>
  <c r="K111" i="31"/>
  <c r="J111" i="31"/>
  <c r="I111" i="31"/>
  <c r="H111" i="31"/>
  <c r="H107" i="31"/>
  <c r="H106" i="31"/>
  <c r="H105" i="31"/>
  <c r="AL104" i="31"/>
  <c r="I104" i="31"/>
  <c r="H104" i="31"/>
  <c r="G104" i="31"/>
  <c r="S103" i="31"/>
  <c r="R103" i="31"/>
  <c r="Q103" i="31"/>
  <c r="P103" i="31"/>
  <c r="O103" i="31"/>
  <c r="N103" i="31"/>
  <c r="M103" i="31"/>
  <c r="L103" i="31"/>
  <c r="K103" i="31"/>
  <c r="J103" i="31"/>
  <c r="I103" i="31"/>
  <c r="I105" i="31" s="1"/>
  <c r="H95" i="31"/>
  <c r="AL93" i="31"/>
  <c r="I92" i="31"/>
  <c r="I95" i="31" s="1"/>
  <c r="H92" i="31"/>
  <c r="H93" i="31" s="1"/>
  <c r="H101" i="31" s="1"/>
  <c r="N91" i="31"/>
  <c r="M91" i="31"/>
  <c r="L91" i="31"/>
  <c r="K91" i="31"/>
  <c r="J91" i="31"/>
  <c r="I91" i="31"/>
  <c r="H91" i="31"/>
  <c r="C89" i="31"/>
  <c r="AJ86" i="31"/>
  <c r="AJ237" i="31" s="1"/>
  <c r="AD86" i="31"/>
  <c r="AD237" i="31" s="1"/>
  <c r="AK82" i="31"/>
  <c r="AJ82" i="31"/>
  <c r="AI82" i="31"/>
  <c r="AH82" i="31"/>
  <c r="AG82" i="31"/>
  <c r="AF82" i="31"/>
  <c r="AE82" i="31"/>
  <c r="AD82" i="31"/>
  <c r="AC82" i="31"/>
  <c r="AB82" i="31"/>
  <c r="AA82" i="31"/>
  <c r="Z82" i="31"/>
  <c r="Y82" i="31"/>
  <c r="X82" i="31"/>
  <c r="W82" i="31"/>
  <c r="V82" i="31"/>
  <c r="U82" i="31"/>
  <c r="T82" i="31"/>
  <c r="S82" i="31"/>
  <c r="R82" i="31"/>
  <c r="Q82" i="31"/>
  <c r="P82" i="31"/>
  <c r="O82" i="31"/>
  <c r="N82" i="31"/>
  <c r="M82" i="31"/>
  <c r="L82" i="31"/>
  <c r="K82" i="31"/>
  <c r="J82" i="31"/>
  <c r="I82" i="31"/>
  <c r="H82" i="31"/>
  <c r="G82" i="31"/>
  <c r="AK81" i="31"/>
  <c r="AJ81" i="31"/>
  <c r="AI81" i="31"/>
  <c r="AH81" i="31"/>
  <c r="AG81"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AK80" i="31"/>
  <c r="AJ80" i="31"/>
  <c r="AI80" i="31"/>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H80" i="31"/>
  <c r="G80" i="31"/>
  <c r="E80"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L86" i="31" s="1"/>
  <c r="L237" i="31" s="1"/>
  <c r="K77" i="31"/>
  <c r="J77" i="31"/>
  <c r="I77" i="31"/>
  <c r="H77" i="31"/>
  <c r="G77" i="31"/>
  <c r="E75" i="31"/>
  <c r="E82" i="31" s="1"/>
  <c r="E74" i="31"/>
  <c r="E81" i="31" s="1"/>
  <c r="E73" i="31"/>
  <c r="AK68" i="31"/>
  <c r="AJ68" i="31"/>
  <c r="AI68" i="31"/>
  <c r="AH68" i="31"/>
  <c r="AG68" i="31"/>
  <c r="AF68" i="31"/>
  <c r="AE68" i="31"/>
  <c r="AD68" i="31"/>
  <c r="AC68" i="31"/>
  <c r="AB68" i="31"/>
  <c r="AA68" i="31"/>
  <c r="Z68" i="31"/>
  <c r="Y68" i="31"/>
  <c r="X68" i="31"/>
  <c r="W68" i="31"/>
  <c r="V68" i="31"/>
  <c r="U68" i="31"/>
  <c r="T68" i="31"/>
  <c r="S68" i="31"/>
  <c r="R68" i="31"/>
  <c r="Q68" i="31"/>
  <c r="P68" i="31"/>
  <c r="O68" i="31"/>
  <c r="N68" i="31"/>
  <c r="M68" i="31"/>
  <c r="L68" i="31"/>
  <c r="K68" i="31"/>
  <c r="J68" i="31"/>
  <c r="I68" i="31"/>
  <c r="H68" i="31"/>
  <c r="G68" i="31"/>
  <c r="AK67" i="31"/>
  <c r="AJ67" i="31"/>
  <c r="AI67" i="31"/>
  <c r="AH67" i="31"/>
  <c r="AG67" i="31"/>
  <c r="AF67" i="31"/>
  <c r="AE67" i="31"/>
  <c r="AD67" i="31"/>
  <c r="AC67" i="31"/>
  <c r="AB67" i="31"/>
  <c r="AA67" i="31"/>
  <c r="Z67" i="31"/>
  <c r="Y67" i="31"/>
  <c r="X67" i="31"/>
  <c r="W67" i="31"/>
  <c r="V67" i="31"/>
  <c r="U67" i="31"/>
  <c r="T67" i="31"/>
  <c r="S67" i="31"/>
  <c r="R67" i="31"/>
  <c r="Q67" i="31"/>
  <c r="P67" i="31"/>
  <c r="O67" i="31"/>
  <c r="N67" i="31"/>
  <c r="M67" i="31"/>
  <c r="L67" i="31"/>
  <c r="K67" i="31"/>
  <c r="J67" i="31"/>
  <c r="I67" i="31"/>
  <c r="H67" i="31"/>
  <c r="G67" i="31"/>
  <c r="AK66" i="31"/>
  <c r="AJ66" i="31"/>
  <c r="AI66" i="31"/>
  <c r="AH66" i="31"/>
  <c r="AG66" i="31"/>
  <c r="AF66" i="31"/>
  <c r="AE66" i="31"/>
  <c r="AD66" i="31"/>
  <c r="AC66" i="31"/>
  <c r="AB66" i="31"/>
  <c r="AA66" i="31"/>
  <c r="Z66" i="31"/>
  <c r="Y66" i="31"/>
  <c r="X66" i="31"/>
  <c r="W66" i="31"/>
  <c r="V66" i="31"/>
  <c r="U66" i="31"/>
  <c r="T66" i="31"/>
  <c r="S66" i="31"/>
  <c r="R66" i="31"/>
  <c r="Q66" i="31"/>
  <c r="P66" i="31"/>
  <c r="O66" i="31"/>
  <c r="N66" i="31"/>
  <c r="M66" i="31"/>
  <c r="R70" i="31" s="1"/>
  <c r="L66" i="31"/>
  <c r="K66" i="31"/>
  <c r="J66" i="31"/>
  <c r="I66" i="31"/>
  <c r="H66" i="31"/>
  <c r="G66" i="31"/>
  <c r="G70" i="31" s="1"/>
  <c r="E66" i="31"/>
  <c r="AK63" i="31"/>
  <c r="AK86" i="31" s="1"/>
  <c r="AK237" i="31" s="1"/>
  <c r="AJ63" i="31"/>
  <c r="AI63" i="31"/>
  <c r="AI86" i="31" s="1"/>
  <c r="AI237" i="31" s="1"/>
  <c r="AH63" i="31"/>
  <c r="AH86" i="31" s="1"/>
  <c r="AH237" i="31" s="1"/>
  <c r="AG63" i="31"/>
  <c r="AF63" i="31"/>
  <c r="AE63" i="31"/>
  <c r="AE86" i="31" s="1"/>
  <c r="AE237" i="31" s="1"/>
  <c r="AD63" i="31"/>
  <c r="AC63" i="31"/>
  <c r="AC86" i="31" s="1"/>
  <c r="AC237" i="31" s="1"/>
  <c r="AB63" i="31"/>
  <c r="AA63" i="31"/>
  <c r="AA86" i="31" s="1"/>
  <c r="AA237" i="31" s="1"/>
  <c r="Z63" i="31"/>
  <c r="Y63" i="31"/>
  <c r="X63" i="31"/>
  <c r="X86" i="31" s="1"/>
  <c r="X237" i="31" s="1"/>
  <c r="W63" i="31"/>
  <c r="W86" i="31" s="1"/>
  <c r="W237" i="31" s="1"/>
  <c r="V63" i="31"/>
  <c r="U63" i="31"/>
  <c r="U86" i="31" s="1"/>
  <c r="U237" i="31" s="1"/>
  <c r="T63" i="31"/>
  <c r="S63" i="31"/>
  <c r="S86" i="31" s="1"/>
  <c r="S237" i="31" s="1"/>
  <c r="R63" i="31"/>
  <c r="R86" i="31" s="1"/>
  <c r="R237" i="31" s="1"/>
  <c r="Q63" i="31"/>
  <c r="P63" i="31"/>
  <c r="O63" i="31"/>
  <c r="O86" i="31" s="1"/>
  <c r="O237" i="31" s="1"/>
  <c r="N63" i="31"/>
  <c r="M63" i="31"/>
  <c r="M86" i="31" s="1"/>
  <c r="M237" i="31" s="1"/>
  <c r="L63" i="31"/>
  <c r="K63" i="31"/>
  <c r="K86" i="31" s="1"/>
  <c r="K237" i="31" s="1"/>
  <c r="J63" i="31"/>
  <c r="J86" i="31" s="1"/>
  <c r="J237" i="31" s="1"/>
  <c r="I63" i="31"/>
  <c r="H63" i="31"/>
  <c r="G63" i="31"/>
  <c r="G86" i="31" s="1"/>
  <c r="G237" i="31" s="1"/>
  <c r="E61" i="31"/>
  <c r="E68" i="31" s="1"/>
  <c r="E60" i="31"/>
  <c r="E67" i="31" s="1"/>
  <c r="E59" i="31"/>
  <c r="G55" i="31"/>
  <c r="G238" i="31" s="1"/>
  <c r="AK50" i="31"/>
  <c r="AJ50" i="31"/>
  <c r="AI50" i="31"/>
  <c r="AH50" i="31"/>
  <c r="AG50" i="31"/>
  <c r="AF50" i="31"/>
  <c r="AE50" i="31"/>
  <c r="AD50" i="31"/>
  <c r="AC50" i="31"/>
  <c r="AB50" i="31"/>
  <c r="AA50" i="31"/>
  <c r="Z50" i="31"/>
  <c r="Y50" i="31"/>
  <c r="X50" i="31"/>
  <c r="W50" i="31"/>
  <c r="V50" i="31"/>
  <c r="U50" i="31"/>
  <c r="T50" i="31"/>
  <c r="S50" i="31"/>
  <c r="R50" i="31"/>
  <c r="Q50" i="31"/>
  <c r="P50" i="31"/>
  <c r="O50" i="31"/>
  <c r="N50" i="31"/>
  <c r="M50" i="31"/>
  <c r="L50" i="31"/>
  <c r="K50" i="31"/>
  <c r="J50" i="31"/>
  <c r="I50" i="31"/>
  <c r="H50" i="31"/>
  <c r="G50" i="31"/>
  <c r="AK49" i="31"/>
  <c r="AJ49" i="31"/>
  <c r="AI49" i="31"/>
  <c r="AH49" i="31"/>
  <c r="AG49" i="31"/>
  <c r="AF49" i="31"/>
  <c r="AE49" i="31"/>
  <c r="AD49" i="31"/>
  <c r="AC49" i="31"/>
  <c r="AB49" i="31"/>
  <c r="AA49" i="31"/>
  <c r="Z49" i="31"/>
  <c r="Y49" i="31"/>
  <c r="X49" i="31"/>
  <c r="W49" i="31"/>
  <c r="V49" i="31"/>
  <c r="U49" i="31"/>
  <c r="T49" i="31"/>
  <c r="S49" i="31"/>
  <c r="R49" i="31"/>
  <c r="Q49" i="31"/>
  <c r="P49" i="31"/>
  <c r="O49" i="31"/>
  <c r="N49" i="31"/>
  <c r="M49" i="31"/>
  <c r="L49" i="31"/>
  <c r="K49" i="31"/>
  <c r="J49" i="31"/>
  <c r="I49" i="31"/>
  <c r="H49" i="31"/>
  <c r="G49" i="31"/>
  <c r="AK48" i="31"/>
  <c r="AJ48" i="31"/>
  <c r="AI48" i="31"/>
  <c r="AH48" i="31"/>
  <c r="AG48" i="31"/>
  <c r="AF48" i="31"/>
  <c r="AE48" i="31"/>
  <c r="AD48" i="31"/>
  <c r="AC48" i="31"/>
  <c r="AB48" i="31"/>
  <c r="AA48" i="31"/>
  <c r="Z48" i="31"/>
  <c r="Y48" i="31"/>
  <c r="X48" i="31"/>
  <c r="W48" i="31"/>
  <c r="V48" i="31"/>
  <c r="U48" i="31"/>
  <c r="T48" i="31"/>
  <c r="S48" i="31"/>
  <c r="R48" i="31"/>
  <c r="Q48" i="31"/>
  <c r="P48" i="31"/>
  <c r="O48" i="31"/>
  <c r="N48" i="31"/>
  <c r="M48" i="31"/>
  <c r="L48" i="31"/>
  <c r="K48" i="31"/>
  <c r="J48" i="31"/>
  <c r="I48" i="31"/>
  <c r="H48" i="31"/>
  <c r="G48" i="31"/>
  <c r="E48" i="31"/>
  <c r="I47" i="31"/>
  <c r="H47" i="31"/>
  <c r="AK45" i="31"/>
  <c r="AJ45" i="31"/>
  <c r="AI45" i="31"/>
  <c r="AH45" i="31"/>
  <c r="AG45" i="31"/>
  <c r="AF45" i="31"/>
  <c r="AE45" i="31"/>
  <c r="AD45" i="31"/>
  <c r="AC45" i="31"/>
  <c r="AB45" i="31"/>
  <c r="AA45" i="31"/>
  <c r="Z45" i="31"/>
  <c r="Y45" i="31"/>
  <c r="X45" i="31"/>
  <c r="W45" i="31"/>
  <c r="V45" i="31"/>
  <c r="U45" i="31"/>
  <c r="T45" i="31"/>
  <c r="S45" i="31"/>
  <c r="R45" i="31"/>
  <c r="Q45" i="31"/>
  <c r="P45" i="31"/>
  <c r="O45" i="31"/>
  <c r="N45" i="31"/>
  <c r="M45" i="31"/>
  <c r="L45" i="31"/>
  <c r="K45" i="31"/>
  <c r="J45" i="31"/>
  <c r="I45" i="31"/>
  <c r="H45" i="31"/>
  <c r="G45" i="31"/>
  <c r="I44" i="31"/>
  <c r="I224" i="31" s="1"/>
  <c r="H44" i="31"/>
  <c r="H224" i="31" s="1"/>
  <c r="E42" i="31"/>
  <c r="E50" i="31" s="1"/>
  <c r="E41" i="31"/>
  <c r="E49" i="31" s="1"/>
  <c r="E40" i="31"/>
  <c r="N39" i="31"/>
  <c r="N47" i="31" s="1"/>
  <c r="M39" i="31"/>
  <c r="M47" i="31" s="1"/>
  <c r="L39" i="31"/>
  <c r="K39" i="31"/>
  <c r="J39" i="31"/>
  <c r="J47" i="31" s="1"/>
  <c r="G39" i="31"/>
  <c r="G44" i="31" s="1"/>
  <c r="G224" i="31" s="1"/>
  <c r="E39" i="31"/>
  <c r="E47" i="31" s="1"/>
  <c r="F38" i="31"/>
  <c r="AD34" i="31"/>
  <c r="E34" i="31"/>
  <c r="AK33" i="31"/>
  <c r="AK29" i="31"/>
  <c r="AJ29" i="31"/>
  <c r="AI29" i="31"/>
  <c r="AH29" i="31"/>
  <c r="AG29" i="31"/>
  <c r="AF29" i="31"/>
  <c r="AE29" i="31"/>
  <c r="AD29" i="31"/>
  <c r="AC29" i="31"/>
  <c r="AB29" i="31"/>
  <c r="AA29" i="31"/>
  <c r="Z29" i="31"/>
  <c r="Y29" i="31"/>
  <c r="X29" i="31"/>
  <c r="W29" i="31"/>
  <c r="V29" i="31"/>
  <c r="U29" i="31"/>
  <c r="T29" i="31"/>
  <c r="S29" i="31"/>
  <c r="R29" i="31"/>
  <c r="Q29" i="31"/>
  <c r="P29" i="31"/>
  <c r="O29" i="31"/>
  <c r="N29" i="31"/>
  <c r="M29" i="31"/>
  <c r="L29" i="31"/>
  <c r="K29" i="31"/>
  <c r="J29" i="31"/>
  <c r="I29" i="31"/>
  <c r="H29" i="31"/>
  <c r="G29" i="31"/>
  <c r="G28" i="31"/>
  <c r="G236" i="31" s="1"/>
  <c r="AK27" i="31"/>
  <c r="AJ27" i="31"/>
  <c r="AI27" i="31"/>
  <c r="AH27" i="31"/>
  <c r="AG27" i="31"/>
  <c r="AF27" i="31"/>
  <c r="AE27" i="31"/>
  <c r="AD27" i="31"/>
  <c r="AC27" i="31"/>
  <c r="AB27" i="31"/>
  <c r="AA27" i="31"/>
  <c r="Z27" i="31"/>
  <c r="Y27" i="31"/>
  <c r="X27" i="31"/>
  <c r="W27" i="31"/>
  <c r="V27" i="31"/>
  <c r="U27" i="31"/>
  <c r="T27" i="31"/>
  <c r="S27" i="31"/>
  <c r="R27" i="31"/>
  <c r="Q27" i="31"/>
  <c r="P27" i="31"/>
  <c r="O27" i="31"/>
  <c r="N27" i="31"/>
  <c r="M27" i="31"/>
  <c r="L27" i="31"/>
  <c r="K27" i="31"/>
  <c r="J27" i="31"/>
  <c r="I27" i="31"/>
  <c r="H27" i="31"/>
  <c r="G27" i="31"/>
  <c r="AK26" i="31"/>
  <c r="AJ26" i="31"/>
  <c r="AI26" i="31"/>
  <c r="AI34" i="31" s="1"/>
  <c r="AH26" i="31"/>
  <c r="AG26" i="31"/>
  <c r="AF26" i="31"/>
  <c r="AE26" i="31"/>
  <c r="AJ34" i="31" s="1"/>
  <c r="AD26" i="31"/>
  <c r="AC26" i="31"/>
  <c r="AB26" i="31"/>
  <c r="AA26" i="31"/>
  <c r="AA34" i="31" s="1"/>
  <c r="Z26" i="31"/>
  <c r="AE34" i="31" s="1"/>
  <c r="Y26" i="31"/>
  <c r="Y34" i="31" s="1"/>
  <c r="X26" i="31"/>
  <c r="X34" i="31" s="1"/>
  <c r="W26" i="31"/>
  <c r="V26" i="31"/>
  <c r="U26" i="31"/>
  <c r="T26" i="31"/>
  <c r="S26" i="31"/>
  <c r="R26" i="31"/>
  <c r="Q26" i="31"/>
  <c r="P26" i="31"/>
  <c r="O26" i="31"/>
  <c r="N26" i="31"/>
  <c r="M26" i="31"/>
  <c r="L26" i="31"/>
  <c r="L34" i="31" s="1"/>
  <c r="K26" i="31"/>
  <c r="K34" i="31" s="1"/>
  <c r="J26" i="31"/>
  <c r="J34" i="31" s="1"/>
  <c r="I26" i="31"/>
  <c r="I34" i="31" s="1"/>
  <c r="H26" i="31"/>
  <c r="H34" i="31" s="1"/>
  <c r="G26" i="31"/>
  <c r="G34" i="31" s="1"/>
  <c r="AK25" i="31"/>
  <c r="AJ25" i="31"/>
  <c r="AJ33" i="31" s="1"/>
  <c r="AI25" i="31"/>
  <c r="AI33" i="31" s="1"/>
  <c r="AH25" i="31"/>
  <c r="AH33" i="31" s="1"/>
  <c r="AG25" i="31"/>
  <c r="AG33" i="31" s="1"/>
  <c r="AF25" i="31"/>
  <c r="AF33" i="31" s="1"/>
  <c r="AE25" i="31"/>
  <c r="AE33" i="31" s="1"/>
  <c r="AD25" i="31"/>
  <c r="AD33" i="31" s="1"/>
  <c r="AC25" i="31"/>
  <c r="AC33" i="31" s="1"/>
  <c r="AB25" i="31"/>
  <c r="AB33" i="31" s="1"/>
  <c r="AA25" i="31"/>
  <c r="AA33" i="31" s="1"/>
  <c r="Z25" i="31"/>
  <c r="Z33" i="31" s="1"/>
  <c r="Y25" i="31"/>
  <c r="Y33" i="31" s="1"/>
  <c r="X25" i="31"/>
  <c r="X33" i="31" s="1"/>
  <c r="W25" i="31"/>
  <c r="W33" i="31" s="1"/>
  <c r="V25" i="31"/>
  <c r="V33" i="31" s="1"/>
  <c r="U25" i="31"/>
  <c r="U33" i="31" s="1"/>
  <c r="T25" i="31"/>
  <c r="T33" i="31" s="1"/>
  <c r="S25" i="31"/>
  <c r="S33" i="31" s="1"/>
  <c r="R25" i="31"/>
  <c r="R33" i="31" s="1"/>
  <c r="Q25" i="31"/>
  <c r="Q33" i="31" s="1"/>
  <c r="P25" i="31"/>
  <c r="P33" i="31" s="1"/>
  <c r="O25" i="31"/>
  <c r="O33" i="31" s="1"/>
  <c r="N25" i="31"/>
  <c r="N33" i="31" s="1"/>
  <c r="M25" i="31"/>
  <c r="M33" i="31" s="1"/>
  <c r="L25" i="31"/>
  <c r="L33" i="31" s="1"/>
  <c r="K25" i="31"/>
  <c r="K33" i="31" s="1"/>
  <c r="J25" i="31"/>
  <c r="J33" i="31" s="1"/>
  <c r="I25" i="31"/>
  <c r="I33" i="31" s="1"/>
  <c r="H25" i="31"/>
  <c r="H33" i="31" s="1"/>
  <c r="G25" i="31"/>
  <c r="G33" i="31" s="1"/>
  <c r="E25" i="31"/>
  <c r="E33" i="31" s="1"/>
  <c r="S24" i="31"/>
  <c r="S32" i="31" s="1"/>
  <c r="R24" i="31"/>
  <c r="R32" i="31" s="1"/>
  <c r="Q24" i="31"/>
  <c r="Q32" i="31" s="1"/>
  <c r="P24" i="31"/>
  <c r="P32" i="31" s="1"/>
  <c r="O24" i="31"/>
  <c r="O32" i="31" s="1"/>
  <c r="N24" i="31"/>
  <c r="N32" i="31" s="1"/>
  <c r="M24" i="31"/>
  <c r="M32" i="31" s="1"/>
  <c r="L24" i="31"/>
  <c r="L32" i="31" s="1"/>
  <c r="K24" i="31"/>
  <c r="K32" i="31" s="1"/>
  <c r="J24" i="31"/>
  <c r="J32" i="31" s="1"/>
  <c r="I24" i="31"/>
  <c r="H24" i="31"/>
  <c r="H32" i="31" s="1"/>
  <c r="G24" i="31"/>
  <c r="G32" i="31" s="1"/>
  <c r="E24" i="31"/>
  <c r="E32" i="31" s="1"/>
  <c r="S23" i="31"/>
  <c r="R23" i="31"/>
  <c r="Q23" i="31"/>
  <c r="P23" i="31"/>
  <c r="O23" i="31"/>
  <c r="O31" i="31" s="1"/>
  <c r="N23" i="31"/>
  <c r="N31" i="31" s="1"/>
  <c r="M23" i="31"/>
  <c r="L23" i="31"/>
  <c r="K23" i="31"/>
  <c r="J23" i="31"/>
  <c r="I23" i="31"/>
  <c r="I31" i="31" s="1"/>
  <c r="H23" i="31"/>
  <c r="H31" i="31" s="1"/>
  <c r="G23" i="31"/>
  <c r="G31" i="31" s="1"/>
  <c r="E23" i="31"/>
  <c r="E31" i="31" s="1"/>
  <c r="S22" i="31"/>
  <c r="T22" i="31" s="1"/>
  <c r="R22" i="31"/>
  <c r="Q22" i="31"/>
  <c r="P22" i="31"/>
  <c r="O22" i="31"/>
  <c r="N22" i="31"/>
  <c r="M22" i="31"/>
  <c r="L22" i="31"/>
  <c r="K22" i="31"/>
  <c r="J22" i="31"/>
  <c r="I22" i="31"/>
  <c r="S21" i="31"/>
  <c r="T21" i="31" s="1"/>
  <c r="U21" i="31" s="1"/>
  <c r="V21" i="31" s="1"/>
  <c r="W21" i="31" s="1"/>
  <c r="X21" i="31" s="1"/>
  <c r="Y21" i="31" s="1"/>
  <c r="Z21" i="31" s="1"/>
  <c r="AA21" i="31" s="1"/>
  <c r="AB21" i="31" s="1"/>
  <c r="AC21" i="31" s="1"/>
  <c r="AD21" i="31" s="1"/>
  <c r="AE21" i="31" s="1"/>
  <c r="AF21" i="31" s="1"/>
  <c r="AG21" i="31" s="1"/>
  <c r="AH21" i="31" s="1"/>
  <c r="AI21" i="31" s="1"/>
  <c r="AJ21" i="31" s="1"/>
  <c r="AK21" i="31" s="1"/>
  <c r="R21" i="31"/>
  <c r="Q21" i="31"/>
  <c r="P21" i="31"/>
  <c r="O21" i="31"/>
  <c r="N21" i="31"/>
  <c r="M21" i="31"/>
  <c r="L21" i="31"/>
  <c r="K21" i="31"/>
  <c r="J21" i="31"/>
  <c r="I21" i="31"/>
  <c r="H21" i="31"/>
  <c r="G18" i="31"/>
  <c r="G17" i="31" s="1"/>
  <c r="G8" i="31"/>
  <c r="G194" i="29"/>
  <c r="G126" i="29"/>
  <c r="G125" i="29"/>
  <c r="I124" i="29"/>
  <c r="J124" i="29"/>
  <c r="K124" i="29"/>
  <c r="L124" i="29"/>
  <c r="M124" i="29"/>
  <c r="N124" i="29"/>
  <c r="O124" i="29"/>
  <c r="P124" i="29"/>
  <c r="Q124" i="29"/>
  <c r="H124" i="29"/>
  <c r="M103" i="29"/>
  <c r="N103" i="29"/>
  <c r="O103" i="29"/>
  <c r="P103" i="29"/>
  <c r="Q103" i="29"/>
  <c r="I103" i="29"/>
  <c r="J103" i="29"/>
  <c r="K103" i="29"/>
  <c r="L103" i="29"/>
  <c r="H103" i="29"/>
  <c r="G104" i="29"/>
  <c r="H104" i="29" s="1"/>
  <c r="Q112" i="29"/>
  <c r="R113" i="29" s="1"/>
  <c r="R112" i="29" s="1"/>
  <c r="I113" i="29"/>
  <c r="J113" i="29"/>
  <c r="K113" i="29"/>
  <c r="L113" i="29"/>
  <c r="M113" i="29"/>
  <c r="N113" i="29"/>
  <c r="O113" i="29"/>
  <c r="P113" i="29"/>
  <c r="Q113" i="29"/>
  <c r="H113" i="29"/>
  <c r="G39" i="29"/>
  <c r="AC34" i="31" l="1"/>
  <c r="R34" i="31"/>
  <c r="U34" i="31"/>
  <c r="O34" i="31"/>
  <c r="W34" i="31"/>
  <c r="Q34" i="31"/>
  <c r="AG34" i="31"/>
  <c r="N92" i="31"/>
  <c r="N95" i="31" s="1"/>
  <c r="N176" i="31" s="1"/>
  <c r="N219" i="31" s="1"/>
  <c r="I86" i="32"/>
  <c r="I237" i="32" s="1"/>
  <c r="Y86" i="32"/>
  <c r="Y237" i="32" s="1"/>
  <c r="Z34" i="32"/>
  <c r="AH34" i="32"/>
  <c r="H144" i="32"/>
  <c r="P34" i="32"/>
  <c r="AI34" i="32"/>
  <c r="L34" i="32"/>
  <c r="T34" i="32"/>
  <c r="AB34" i="32"/>
  <c r="AJ34" i="32"/>
  <c r="AG86" i="32"/>
  <c r="AG237" i="32" s="1"/>
  <c r="M34" i="32"/>
  <c r="AC34" i="32"/>
  <c r="AK34" i="32"/>
  <c r="AE229" i="32"/>
  <c r="Q86" i="32"/>
  <c r="Q237" i="32" s="1"/>
  <c r="Q176" i="32"/>
  <c r="Q219" i="32" s="1"/>
  <c r="AH229" i="32"/>
  <c r="G70" i="32"/>
  <c r="J242" i="32"/>
  <c r="U34" i="32"/>
  <c r="Y70" i="32"/>
  <c r="H159" i="32"/>
  <c r="AK242" i="32"/>
  <c r="L84" i="32"/>
  <c r="V34" i="32"/>
  <c r="H165" i="32"/>
  <c r="X84" i="32"/>
  <c r="S229" i="32"/>
  <c r="X34" i="32"/>
  <c r="AF34" i="32"/>
  <c r="L176" i="32"/>
  <c r="L219" i="32" s="1"/>
  <c r="Y229" i="32"/>
  <c r="AE70" i="31"/>
  <c r="AK70" i="32"/>
  <c r="H138" i="32"/>
  <c r="P242" i="32"/>
  <c r="H125" i="29"/>
  <c r="I125" i="29" s="1"/>
  <c r="J125" i="29" s="1"/>
  <c r="T34" i="31"/>
  <c r="Z34" i="31"/>
  <c r="AB86" i="31"/>
  <c r="AB237" i="31" s="1"/>
  <c r="AB303" i="31" s="1"/>
  <c r="AK84" i="31"/>
  <c r="P92" i="31"/>
  <c r="P95" i="31" s="1"/>
  <c r="P176" i="31" s="1"/>
  <c r="P219" i="31" s="1"/>
  <c r="J125" i="31"/>
  <c r="K125" i="31" s="1"/>
  <c r="AE229" i="31"/>
  <c r="AA34" i="32"/>
  <c r="AJ70" i="32"/>
  <c r="H104" i="32"/>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I135" i="32"/>
  <c r="I144" i="32" s="1"/>
  <c r="H142" i="32"/>
  <c r="AB229" i="32"/>
  <c r="AD242" i="32"/>
  <c r="S34" i="31"/>
  <c r="V86" i="31"/>
  <c r="V237" i="31" s="1"/>
  <c r="V303" i="31" s="1"/>
  <c r="H176" i="31"/>
  <c r="H219" i="31" s="1"/>
  <c r="H221" i="31" s="1"/>
  <c r="M34" i="31"/>
  <c r="AI70" i="31"/>
  <c r="AJ70" i="31"/>
  <c r="H100" i="31"/>
  <c r="N34" i="32"/>
  <c r="AD34" i="32"/>
  <c r="Z86" i="32"/>
  <c r="Z237" i="32" s="1"/>
  <c r="M229" i="32"/>
  <c r="S70" i="31"/>
  <c r="S28" i="31"/>
  <c r="S236" i="31" s="1"/>
  <c r="S270" i="31" s="1"/>
  <c r="AK34" i="31"/>
  <c r="N34" i="31"/>
  <c r="P86" i="31"/>
  <c r="P237" i="31" s="1"/>
  <c r="AH70" i="31"/>
  <c r="AK70" i="31"/>
  <c r="AK87" i="31" s="1"/>
  <c r="M229" i="31"/>
  <c r="M263" i="31" s="1"/>
  <c r="J242" i="31"/>
  <c r="J276" i="31" s="1"/>
  <c r="O34" i="32"/>
  <c r="AE34" i="32"/>
  <c r="G33" i="32"/>
  <c r="K86" i="32"/>
  <c r="K237" i="32" s="1"/>
  <c r="S86" i="32"/>
  <c r="S237" i="32" s="1"/>
  <c r="AA86" i="32"/>
  <c r="AA237" i="32" s="1"/>
  <c r="AI86" i="32"/>
  <c r="AI237" i="32" s="1"/>
  <c r="Q86" i="31"/>
  <c r="Q237" i="31" s="1"/>
  <c r="Q271" i="31" s="1"/>
  <c r="AG86" i="31"/>
  <c r="AG237" i="31" s="1"/>
  <c r="AE84" i="31"/>
  <c r="S70" i="32"/>
  <c r="H242" i="32"/>
  <c r="X242" i="32"/>
  <c r="I86" i="31"/>
  <c r="I237" i="31" s="1"/>
  <c r="Y86" i="31"/>
  <c r="Y237" i="31" s="1"/>
  <c r="I176" i="31"/>
  <c r="I219" i="31" s="1"/>
  <c r="H122" i="31"/>
  <c r="H130" i="31" s="1"/>
  <c r="N229" i="31"/>
  <c r="N295" i="31" s="1"/>
  <c r="V242" i="31"/>
  <c r="W34" i="32"/>
  <c r="M28" i="31"/>
  <c r="M236" i="31" s="1"/>
  <c r="J92" i="31"/>
  <c r="J95" i="31" s="1"/>
  <c r="J176" i="31" s="1"/>
  <c r="J219" i="31" s="1"/>
  <c r="J104" i="31"/>
  <c r="K104" i="31" s="1"/>
  <c r="L104" i="31" s="1"/>
  <c r="M104" i="31" s="1"/>
  <c r="N104" i="31" s="1"/>
  <c r="O104" i="31" s="1"/>
  <c r="P104" i="31" s="1"/>
  <c r="Q104" i="31" s="1"/>
  <c r="R104" i="31" s="1"/>
  <c r="S104" i="31" s="1"/>
  <c r="T104" i="31" s="1"/>
  <c r="U104" i="31" s="1"/>
  <c r="V104" i="31" s="1"/>
  <c r="W104" i="31" s="1"/>
  <c r="X104" i="31" s="1"/>
  <c r="Y104" i="31" s="1"/>
  <c r="Z104" i="31" s="1"/>
  <c r="AA104" i="31" s="1"/>
  <c r="AB104" i="31" s="1"/>
  <c r="AC104" i="31" s="1"/>
  <c r="AD104" i="31" s="1"/>
  <c r="AE104" i="31" s="1"/>
  <c r="AF104" i="31" s="1"/>
  <c r="AG104" i="31" s="1"/>
  <c r="AH104" i="31" s="1"/>
  <c r="AI104" i="31" s="1"/>
  <c r="AJ104" i="31" s="1"/>
  <c r="AK104" i="31" s="1"/>
  <c r="I114" i="31"/>
  <c r="I117" i="31" s="1"/>
  <c r="H123" i="31"/>
  <c r="S229" i="31"/>
  <c r="Y34" i="32"/>
  <c r="AG34" i="32"/>
  <c r="M86" i="32"/>
  <c r="M237" i="32" s="1"/>
  <c r="U86" i="32"/>
  <c r="U237" i="32" s="1"/>
  <c r="AK86" i="32"/>
  <c r="AK237" i="32" s="1"/>
  <c r="V229" i="32"/>
  <c r="P116" i="32"/>
  <c r="K92" i="32"/>
  <c r="K95" i="32" s="1"/>
  <c r="K176" i="32" s="1"/>
  <c r="K219" i="32" s="1"/>
  <c r="Q116" i="32"/>
  <c r="L116" i="32"/>
  <c r="G47" i="31"/>
  <c r="H52" i="31" s="1"/>
  <c r="O92" i="31"/>
  <c r="O95" i="31" s="1"/>
  <c r="O176" i="31" s="1"/>
  <c r="O219" i="31" s="1"/>
  <c r="M92" i="32"/>
  <c r="M95" i="32" s="1"/>
  <c r="M176" i="32" s="1"/>
  <c r="M219" i="32" s="1"/>
  <c r="J116" i="32"/>
  <c r="I116" i="32"/>
  <c r="O116" i="32"/>
  <c r="H126" i="29"/>
  <c r="I126" i="29" s="1"/>
  <c r="J126" i="29" s="1"/>
  <c r="I104" i="29"/>
  <c r="Q92" i="31"/>
  <c r="Q95" i="31" s="1"/>
  <c r="Q176" i="31" s="1"/>
  <c r="Q219" i="31" s="1"/>
  <c r="L125" i="3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32" i="31"/>
  <c r="AL29" i="32"/>
  <c r="AL111" i="32"/>
  <c r="K92" i="31"/>
  <c r="K95" i="31" s="1"/>
  <c r="K176" i="31" s="1"/>
  <c r="K219" i="31" s="1"/>
  <c r="I127" i="32"/>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32" i="32"/>
  <c r="J105" i="31"/>
  <c r="K105" i="31" s="1"/>
  <c r="L105" i="31" s="1"/>
  <c r="M105" i="31" s="1"/>
  <c r="N105" i="31" s="1"/>
  <c r="O105" i="31" s="1"/>
  <c r="P105" i="31" s="1"/>
  <c r="Q105" i="31" s="1"/>
  <c r="R105" i="31" s="1"/>
  <c r="S105" i="31" s="1"/>
  <c r="T105" i="31" s="1"/>
  <c r="U105" i="31" s="1"/>
  <c r="V105" i="31" s="1"/>
  <c r="W105" i="31" s="1"/>
  <c r="X105" i="31" s="1"/>
  <c r="Y105" i="31" s="1"/>
  <c r="Z105" i="31" s="1"/>
  <c r="AA105" i="31" s="1"/>
  <c r="AB105" i="31" s="1"/>
  <c r="AC105" i="31" s="1"/>
  <c r="AD105" i="31" s="1"/>
  <c r="AE105" i="31" s="1"/>
  <c r="AF105" i="31" s="1"/>
  <c r="AG105" i="31" s="1"/>
  <c r="AH105" i="31" s="1"/>
  <c r="AI105" i="31" s="1"/>
  <c r="AJ105" i="31" s="1"/>
  <c r="AK105" i="31" s="1"/>
  <c r="H126" i="32"/>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J126" i="3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H128" i="32"/>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I107" i="32"/>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K116" i="32"/>
  <c r="H125" i="32"/>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K47" i="32"/>
  <c r="K44" i="32"/>
  <c r="K224" i="32" s="1"/>
  <c r="O47" i="32"/>
  <c r="O44" i="32"/>
  <c r="O224" i="32" s="1"/>
  <c r="P92" i="32"/>
  <c r="P95" i="32" s="1"/>
  <c r="P176" i="32" s="1"/>
  <c r="P219" i="32" s="1"/>
  <c r="K28" i="31"/>
  <c r="K236" i="31" s="1"/>
  <c r="Q28" i="31"/>
  <c r="Q236" i="31" s="1"/>
  <c r="I28" i="31"/>
  <c r="I236" i="31" s="1"/>
  <c r="I270" i="31" s="1"/>
  <c r="M31" i="31"/>
  <c r="L92" i="31"/>
  <c r="L95" i="31" s="1"/>
  <c r="L176" i="31" s="1"/>
  <c r="L219" i="31" s="1"/>
  <c r="R92" i="31"/>
  <c r="R95" i="31" s="1"/>
  <c r="R176" i="31" s="1"/>
  <c r="R219" i="31" s="1"/>
  <c r="J92" i="32"/>
  <c r="J95" i="32" s="1"/>
  <c r="J176" i="32" s="1"/>
  <c r="J219" i="32" s="1"/>
  <c r="J221" i="32" s="1"/>
  <c r="Q28" i="32"/>
  <c r="L28" i="31"/>
  <c r="L236" i="31" s="1"/>
  <c r="L302" i="31" s="1"/>
  <c r="R28" i="31"/>
  <c r="R236" i="31" s="1"/>
  <c r="R270" i="31" s="1"/>
  <c r="M92" i="31"/>
  <c r="M95" i="31" s="1"/>
  <c r="M176" i="31" s="1"/>
  <c r="M219" i="31" s="1"/>
  <c r="S92" i="31"/>
  <c r="S95" i="31" s="1"/>
  <c r="S176" i="31" s="1"/>
  <c r="S219" i="31" s="1"/>
  <c r="H47" i="32"/>
  <c r="H52" i="32" s="1"/>
  <c r="H44" i="32"/>
  <c r="H224" i="32" s="1"/>
  <c r="N47" i="32"/>
  <c r="N44" i="32"/>
  <c r="N224" i="32" s="1"/>
  <c r="I47" i="32"/>
  <c r="I116" i="31"/>
  <c r="M116" i="32"/>
  <c r="O39" i="31"/>
  <c r="P39" i="31" s="1"/>
  <c r="H28" i="31"/>
  <c r="H236" i="31" s="1"/>
  <c r="S31" i="31"/>
  <c r="M44" i="31"/>
  <c r="M224" i="31" s="1"/>
  <c r="M290" i="31" s="1"/>
  <c r="Q44" i="32"/>
  <c r="Q224" i="32" s="1"/>
  <c r="R31" i="31"/>
  <c r="N44" i="31"/>
  <c r="N224" i="31" s="1"/>
  <c r="N258" i="31" s="1"/>
  <c r="K28" i="32"/>
  <c r="Q47" i="32"/>
  <c r="O92" i="32"/>
  <c r="O95" i="32" s="1"/>
  <c r="O176" i="32" s="1"/>
  <c r="O219" i="32" s="1"/>
  <c r="I92" i="32"/>
  <c r="I95" i="32" s="1"/>
  <c r="I176" i="32" s="1"/>
  <c r="I219" i="32" s="1"/>
  <c r="I221" i="32" s="1"/>
  <c r="Q32" i="32"/>
  <c r="G52" i="32"/>
  <c r="H28" i="32"/>
  <c r="H33" i="32"/>
  <c r="K36" i="32" s="1"/>
  <c r="N28" i="32"/>
  <c r="N33" i="32"/>
  <c r="AE70" i="32"/>
  <c r="AF84" i="32"/>
  <c r="Z84" i="32"/>
  <c r="T84" i="32"/>
  <c r="N84" i="32"/>
  <c r="H84" i="32"/>
  <c r="AK84" i="32"/>
  <c r="AE84" i="32"/>
  <c r="Y84" i="32"/>
  <c r="Y87" i="32" s="1"/>
  <c r="S84" i="32"/>
  <c r="S87" i="32" s="1"/>
  <c r="M84" i="32"/>
  <c r="G84" i="32"/>
  <c r="G87" i="32" s="1"/>
  <c r="AI84" i="32"/>
  <c r="AC84" i="32"/>
  <c r="W84" i="32"/>
  <c r="Q84" i="32"/>
  <c r="K84" i="32"/>
  <c r="AH84" i="32"/>
  <c r="V84" i="32"/>
  <c r="J84" i="32"/>
  <c r="AG84" i="32"/>
  <c r="U84" i="32"/>
  <c r="I84" i="32"/>
  <c r="O84" i="32"/>
  <c r="AD84" i="32"/>
  <c r="R84" i="32"/>
  <c r="AB84" i="32"/>
  <c r="P84" i="32"/>
  <c r="AA84" i="32"/>
  <c r="AJ84" i="32"/>
  <c r="H116" i="32"/>
  <c r="H92" i="32"/>
  <c r="H114" i="32"/>
  <c r="N116" i="32"/>
  <c r="N92" i="32"/>
  <c r="N95" i="32" s="1"/>
  <c r="N176" i="32" s="1"/>
  <c r="N219" i="32" s="1"/>
  <c r="J28" i="32"/>
  <c r="P28" i="32"/>
  <c r="L28" i="32"/>
  <c r="L31" i="32"/>
  <c r="AL45" i="32"/>
  <c r="M70" i="32"/>
  <c r="J36" i="32"/>
  <c r="G36" i="32"/>
  <c r="L47" i="32"/>
  <c r="L44" i="32"/>
  <c r="L224" i="32" s="1"/>
  <c r="R47" i="32"/>
  <c r="R44" i="32"/>
  <c r="R224" i="32" s="1"/>
  <c r="R116" i="32"/>
  <c r="R92" i="32"/>
  <c r="R95" i="32" s="1"/>
  <c r="R176" i="32" s="1"/>
  <c r="R219" i="32" s="1"/>
  <c r="N70" i="32"/>
  <c r="G28" i="32"/>
  <c r="M28" i="32"/>
  <c r="J44" i="32"/>
  <c r="J224" i="32" s="1"/>
  <c r="P44" i="32"/>
  <c r="P224" i="32" s="1"/>
  <c r="J86" i="32"/>
  <c r="J237" i="32" s="1"/>
  <c r="P86" i="32"/>
  <c r="P237" i="32" s="1"/>
  <c r="V86" i="32"/>
  <c r="V237" i="32" s="1"/>
  <c r="AB86" i="32"/>
  <c r="AB237" i="32" s="1"/>
  <c r="AH86" i="32"/>
  <c r="AH237" i="32" s="1"/>
  <c r="I70" i="32"/>
  <c r="O70" i="32"/>
  <c r="U70" i="32"/>
  <c r="AA70" i="32"/>
  <c r="AG70" i="32"/>
  <c r="R112" i="32"/>
  <c r="K242" i="32"/>
  <c r="K229" i="32"/>
  <c r="Q242" i="32"/>
  <c r="Q229" i="32"/>
  <c r="W242" i="32"/>
  <c r="W229" i="32"/>
  <c r="AC242" i="32"/>
  <c r="AC229" i="32"/>
  <c r="AI242" i="32"/>
  <c r="AI229" i="32"/>
  <c r="J70" i="32"/>
  <c r="P70" i="32"/>
  <c r="V70" i="32"/>
  <c r="AB70" i="32"/>
  <c r="AB87" i="32" s="1"/>
  <c r="AH70" i="32"/>
  <c r="H152" i="32"/>
  <c r="H151" i="32"/>
  <c r="H70" i="32"/>
  <c r="H87" i="32" s="1"/>
  <c r="Z70" i="32"/>
  <c r="R194" i="32"/>
  <c r="R22" i="32"/>
  <c r="I28" i="32"/>
  <c r="O28" i="32"/>
  <c r="L86" i="32"/>
  <c r="L237" i="32" s="1"/>
  <c r="R86" i="32"/>
  <c r="R237" i="32" s="1"/>
  <c r="X86" i="32"/>
  <c r="X237" i="32" s="1"/>
  <c r="AD86" i="32"/>
  <c r="AD237" i="32" s="1"/>
  <c r="AJ86" i="32"/>
  <c r="AJ237" i="32" s="1"/>
  <c r="K70" i="32"/>
  <c r="Q70" i="32"/>
  <c r="W70" i="32"/>
  <c r="AC70" i="32"/>
  <c r="AI70" i="32"/>
  <c r="T70" i="32"/>
  <c r="AF70" i="32"/>
  <c r="G44" i="32"/>
  <c r="M44" i="32"/>
  <c r="M224" i="32" s="1"/>
  <c r="L70" i="32"/>
  <c r="L87" i="32" s="1"/>
  <c r="R70" i="32"/>
  <c r="X70" i="32"/>
  <c r="X87" i="32" s="1"/>
  <c r="AD70" i="32"/>
  <c r="H105" i="32"/>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H106" i="32"/>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I156" i="32"/>
  <c r="J187" i="32"/>
  <c r="H164" i="32"/>
  <c r="H173" i="32" s="1"/>
  <c r="L221" i="32"/>
  <c r="M220" i="32"/>
  <c r="K221" i="32"/>
  <c r="L242" i="32"/>
  <c r="L229" i="32"/>
  <c r="R242" i="32"/>
  <c r="R229" i="32"/>
  <c r="AJ242" i="32"/>
  <c r="AJ229" i="32"/>
  <c r="AL203" i="32"/>
  <c r="N242" i="32"/>
  <c r="N229" i="32"/>
  <c r="T242" i="32"/>
  <c r="T229" i="32"/>
  <c r="Z229" i="32"/>
  <c r="Z242" i="32"/>
  <c r="AF229" i="32"/>
  <c r="AF242" i="32"/>
  <c r="AL243" i="32"/>
  <c r="G240" i="32"/>
  <c r="I229" i="32"/>
  <c r="O229" i="32"/>
  <c r="U229" i="32"/>
  <c r="AA229" i="32"/>
  <c r="AG229" i="32"/>
  <c r="T24" i="31"/>
  <c r="T32" i="31" s="1"/>
  <c r="T23" i="31"/>
  <c r="U22" i="31"/>
  <c r="I302" i="31"/>
  <c r="I303" i="31"/>
  <c r="I271" i="31"/>
  <c r="H36" i="31"/>
  <c r="G36" i="31"/>
  <c r="M302" i="31"/>
  <c r="M270" i="31"/>
  <c r="G303" i="31"/>
  <c r="G271" i="31"/>
  <c r="M303" i="31"/>
  <c r="M271" i="31"/>
  <c r="Y303" i="31"/>
  <c r="Y271" i="31"/>
  <c r="AE303" i="31"/>
  <c r="AE271" i="31"/>
  <c r="AE87" i="31"/>
  <c r="G290" i="31"/>
  <c r="G258" i="31"/>
  <c r="M84" i="31"/>
  <c r="I128" i="3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I127" i="3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F84" i="31"/>
  <c r="I144" i="31"/>
  <c r="I143" i="31"/>
  <c r="I142" i="31"/>
  <c r="I152" i="31" s="1"/>
  <c r="I138" i="31"/>
  <c r="J135" i="31"/>
  <c r="AL29" i="31"/>
  <c r="L31" i="31"/>
  <c r="AL45" i="31"/>
  <c r="K303" i="31"/>
  <c r="K271" i="31"/>
  <c r="Q303" i="31"/>
  <c r="W303" i="31"/>
  <c r="W271" i="31"/>
  <c r="AC303" i="31"/>
  <c r="AC271" i="31"/>
  <c r="AI303" i="31"/>
  <c r="AI271" i="31"/>
  <c r="X70" i="31"/>
  <c r="S84" i="31"/>
  <c r="X303" i="31"/>
  <c r="X271" i="31"/>
  <c r="H96" i="31"/>
  <c r="H102" i="31"/>
  <c r="H110" i="31" s="1"/>
  <c r="K302" i="31"/>
  <c r="K270" i="31"/>
  <c r="O303" i="31"/>
  <c r="O271" i="31"/>
  <c r="AG303" i="31"/>
  <c r="AG271" i="31"/>
  <c r="R303" i="31"/>
  <c r="R271" i="31"/>
  <c r="H109" i="31"/>
  <c r="J303" i="31"/>
  <c r="J271" i="31"/>
  <c r="S87" i="31"/>
  <c r="AJ84" i="31"/>
  <c r="AJ87" i="31" s="1"/>
  <c r="AD84" i="31"/>
  <c r="X84" i="31"/>
  <c r="R84" i="31"/>
  <c r="R87" i="31" s="1"/>
  <c r="L84" i="31"/>
  <c r="AI84" i="31"/>
  <c r="AC84" i="31"/>
  <c r="W84" i="31"/>
  <c r="Q84" i="31"/>
  <c r="K84" i="31"/>
  <c r="AH84" i="31"/>
  <c r="AH87" i="31" s="1"/>
  <c r="AB84" i="31"/>
  <c r="V84" i="31"/>
  <c r="P84" i="31"/>
  <c r="J84" i="31"/>
  <c r="AG84" i="31"/>
  <c r="AA84" i="31"/>
  <c r="U84" i="31"/>
  <c r="O84" i="31"/>
  <c r="I84" i="31"/>
  <c r="N84" i="31"/>
  <c r="AK303" i="31"/>
  <c r="AK271" i="31"/>
  <c r="I156" i="31"/>
  <c r="H165" i="31"/>
  <c r="H159" i="31"/>
  <c r="H163" i="31"/>
  <c r="O47" i="31"/>
  <c r="O44" i="31"/>
  <c r="O224" i="31" s="1"/>
  <c r="N28" i="31"/>
  <c r="N236" i="31" s="1"/>
  <c r="I32" i="31"/>
  <c r="I36" i="31" s="1"/>
  <c r="K47" i="31"/>
  <c r="K44" i="31"/>
  <c r="K224" i="31" s="1"/>
  <c r="I52" i="31"/>
  <c r="Y70" i="31"/>
  <c r="T84" i="31"/>
  <c r="I93" i="31"/>
  <c r="Q302" i="31"/>
  <c r="Q270" i="31"/>
  <c r="U303" i="31"/>
  <c r="U271" i="31"/>
  <c r="K31" i="31"/>
  <c r="H290" i="31"/>
  <c r="H258" i="31"/>
  <c r="P303" i="31"/>
  <c r="P271" i="31"/>
  <c r="S271" i="31"/>
  <c r="S303" i="31"/>
  <c r="G302" i="31"/>
  <c r="G270" i="31"/>
  <c r="O28" i="31"/>
  <c r="O236" i="31" s="1"/>
  <c r="AF34" i="31"/>
  <c r="L47" i="31"/>
  <c r="L44" i="31"/>
  <c r="L224" i="31" s="1"/>
  <c r="N290" i="31"/>
  <c r="L70" i="31"/>
  <c r="AD70" i="31"/>
  <c r="AD87" i="31" s="1"/>
  <c r="G84" i="31"/>
  <c r="G87" i="31" s="1"/>
  <c r="Y84" i="31"/>
  <c r="L303" i="31"/>
  <c r="L271" i="31"/>
  <c r="AD303" i="31"/>
  <c r="AD271" i="31"/>
  <c r="H164" i="31"/>
  <c r="H173" i="31" s="1"/>
  <c r="AA303" i="31"/>
  <c r="AA271" i="31"/>
  <c r="AJ303" i="31"/>
  <c r="AJ271" i="31"/>
  <c r="AH303" i="31"/>
  <c r="AH271" i="31"/>
  <c r="J31" i="31"/>
  <c r="J28" i="31"/>
  <c r="J236" i="31" s="1"/>
  <c r="P31" i="31"/>
  <c r="P28" i="31"/>
  <c r="P236" i="31" s="1"/>
  <c r="P34" i="31"/>
  <c r="V34" i="31"/>
  <c r="AB34" i="31"/>
  <c r="AH34" i="31"/>
  <c r="Q31" i="31"/>
  <c r="H86" i="31"/>
  <c r="H237" i="31" s="1"/>
  <c r="N86" i="31"/>
  <c r="N237" i="31" s="1"/>
  <c r="T86" i="31"/>
  <c r="T237" i="31" s="1"/>
  <c r="Z86" i="31"/>
  <c r="Z237" i="31" s="1"/>
  <c r="AF86" i="31"/>
  <c r="AF237" i="31" s="1"/>
  <c r="M70" i="31"/>
  <c r="H84" i="31"/>
  <c r="Z84" i="31"/>
  <c r="I290" i="31"/>
  <c r="I258" i="31"/>
  <c r="G304" i="31"/>
  <c r="G272" i="31"/>
  <c r="H70" i="31"/>
  <c r="N70" i="31"/>
  <c r="T70" i="31"/>
  <c r="T87" i="31" s="1"/>
  <c r="Z70" i="31"/>
  <c r="AF70" i="31"/>
  <c r="AF87" i="31" s="1"/>
  <c r="AL111" i="31"/>
  <c r="T116" i="31"/>
  <c r="T112" i="31"/>
  <c r="N263" i="31"/>
  <c r="J44" i="31"/>
  <c r="J224" i="31" s="1"/>
  <c r="I70" i="31"/>
  <c r="I87" i="31" s="1"/>
  <c r="O70" i="31"/>
  <c r="U70" i="31"/>
  <c r="AA70" i="31"/>
  <c r="AG70" i="31"/>
  <c r="AG87" i="31" s="1"/>
  <c r="I123" i="31"/>
  <c r="I122" i="31"/>
  <c r="J114" i="31"/>
  <c r="H151" i="31"/>
  <c r="S263" i="31"/>
  <c r="S295" i="31"/>
  <c r="J70" i="31"/>
  <c r="J87" i="31" s="1"/>
  <c r="P70" i="31"/>
  <c r="P87" i="31" s="1"/>
  <c r="V70" i="31"/>
  <c r="V87" i="31" s="1"/>
  <c r="AB70" i="31"/>
  <c r="I107" i="31"/>
  <c r="J107" i="31" s="1"/>
  <c r="K107" i="31" s="1"/>
  <c r="L107" i="31" s="1"/>
  <c r="M107" i="31" s="1"/>
  <c r="N107" i="31" s="1"/>
  <c r="O107" i="31" s="1"/>
  <c r="P107" i="31" s="1"/>
  <c r="Q107" i="31" s="1"/>
  <c r="R107" i="31" s="1"/>
  <c r="S107" i="31" s="1"/>
  <c r="T107" i="31" s="1"/>
  <c r="U107" i="31" s="1"/>
  <c r="V107" i="31" s="1"/>
  <c r="W107" i="31" s="1"/>
  <c r="X107" i="31" s="1"/>
  <c r="Y107" i="31" s="1"/>
  <c r="Z107" i="31" s="1"/>
  <c r="AA107" i="31" s="1"/>
  <c r="AB107" i="31" s="1"/>
  <c r="AC107" i="31" s="1"/>
  <c r="AD107" i="31" s="1"/>
  <c r="AE107" i="31" s="1"/>
  <c r="AF107" i="31" s="1"/>
  <c r="AG107" i="31" s="1"/>
  <c r="AH107" i="31" s="1"/>
  <c r="AI107" i="31" s="1"/>
  <c r="AJ107" i="31" s="1"/>
  <c r="AK107" i="31" s="1"/>
  <c r="I106" i="31"/>
  <c r="J106" i="31" s="1"/>
  <c r="K106" i="31" s="1"/>
  <c r="L106" i="31" s="1"/>
  <c r="M106" i="31" s="1"/>
  <c r="N106" i="31" s="1"/>
  <c r="O106" i="31" s="1"/>
  <c r="P106" i="31" s="1"/>
  <c r="Q106" i="31" s="1"/>
  <c r="R106" i="31" s="1"/>
  <c r="S106" i="31" s="1"/>
  <c r="T106" i="31" s="1"/>
  <c r="U106" i="31" s="1"/>
  <c r="V106" i="31" s="1"/>
  <c r="W106" i="31" s="1"/>
  <c r="X106" i="31" s="1"/>
  <c r="Y106" i="31" s="1"/>
  <c r="Z106" i="31" s="1"/>
  <c r="AA106" i="31" s="1"/>
  <c r="AB106" i="31" s="1"/>
  <c r="AC106" i="31" s="1"/>
  <c r="AD106" i="31" s="1"/>
  <c r="AE106" i="31" s="1"/>
  <c r="AF106" i="31" s="1"/>
  <c r="AG106" i="31" s="1"/>
  <c r="AH106" i="31" s="1"/>
  <c r="AI106" i="31" s="1"/>
  <c r="AJ106" i="31" s="1"/>
  <c r="AK106" i="31" s="1"/>
  <c r="K70" i="31"/>
  <c r="Q70" i="31"/>
  <c r="W70" i="31"/>
  <c r="W87" i="31" s="1"/>
  <c r="AC70" i="31"/>
  <c r="AC87" i="31" s="1"/>
  <c r="I121" i="31"/>
  <c r="H131" i="31"/>
  <c r="H143" i="31"/>
  <c r="I220" i="31"/>
  <c r="H144" i="31"/>
  <c r="R309" i="31"/>
  <c r="R277" i="31"/>
  <c r="X309" i="31"/>
  <c r="X277" i="31"/>
  <c r="AJ309" i="31"/>
  <c r="AJ277" i="31"/>
  <c r="H138" i="31"/>
  <c r="J187" i="31"/>
  <c r="M308" i="31"/>
  <c r="M276" i="31"/>
  <c r="S308" i="31"/>
  <c r="S276" i="31"/>
  <c r="Y308" i="31"/>
  <c r="Y276" i="31"/>
  <c r="AE308" i="31"/>
  <c r="AE276" i="31"/>
  <c r="AK308" i="31"/>
  <c r="AK276" i="31"/>
  <c r="AF295" i="31"/>
  <c r="AF263" i="31"/>
  <c r="AF308" i="31"/>
  <c r="AL308" i="31" s="1"/>
  <c r="AF276" i="31"/>
  <c r="AL276" i="31" s="1"/>
  <c r="AL242" i="31"/>
  <c r="AI309" i="31"/>
  <c r="AI277" i="31"/>
  <c r="H117" i="31"/>
  <c r="H295" i="31"/>
  <c r="H263" i="31"/>
  <c r="T308" i="31"/>
  <c r="T276" i="31"/>
  <c r="AK295" i="31"/>
  <c r="AK263" i="31"/>
  <c r="I304" i="31"/>
  <c r="I272" i="31"/>
  <c r="O304" i="31"/>
  <c r="O272" i="31"/>
  <c r="U304" i="31"/>
  <c r="U272" i="31"/>
  <c r="AA304" i="31"/>
  <c r="AA272" i="31"/>
  <c r="AG304" i="31"/>
  <c r="AG272" i="31"/>
  <c r="AH308" i="31"/>
  <c r="AH276" i="31"/>
  <c r="AL203" i="31"/>
  <c r="N308" i="31"/>
  <c r="N276" i="31"/>
  <c r="Z308" i="31"/>
  <c r="Z276" i="31"/>
  <c r="H309" i="31"/>
  <c r="H277" i="31"/>
  <c r="N277" i="31"/>
  <c r="N309" i="31"/>
  <c r="T309" i="31"/>
  <c r="T277" i="31"/>
  <c r="Z309" i="31"/>
  <c r="Z277" i="31"/>
  <c r="AF277" i="31"/>
  <c r="AL277" i="31" s="1"/>
  <c r="AF309" i="31"/>
  <c r="AL309" i="31" s="1"/>
  <c r="AL243" i="31"/>
  <c r="T229" i="31"/>
  <c r="H242" i="31"/>
  <c r="U194" i="31"/>
  <c r="I242" i="31"/>
  <c r="I229" i="31"/>
  <c r="O242" i="31"/>
  <c r="O229" i="31"/>
  <c r="U242" i="31"/>
  <c r="U229" i="31"/>
  <c r="AA242" i="31"/>
  <c r="AA229" i="31"/>
  <c r="AG242" i="31"/>
  <c r="AG229" i="31"/>
  <c r="I309" i="31"/>
  <c r="I277" i="31"/>
  <c r="O309" i="31"/>
  <c r="O277" i="31"/>
  <c r="U309" i="31"/>
  <c r="U277" i="31"/>
  <c r="AA277" i="31"/>
  <c r="AA309" i="31"/>
  <c r="AG309" i="31"/>
  <c r="AG277" i="31"/>
  <c r="G295" i="31"/>
  <c r="G263" i="31"/>
  <c r="Y295" i="31"/>
  <c r="Y263" i="31"/>
  <c r="L309" i="31"/>
  <c r="L277" i="31"/>
  <c r="J295" i="31"/>
  <c r="J263" i="31"/>
  <c r="P308" i="31"/>
  <c r="P276" i="31"/>
  <c r="V295" i="31"/>
  <c r="V263" i="31"/>
  <c r="AB308" i="31"/>
  <c r="AB276" i="31"/>
  <c r="AH295" i="31"/>
  <c r="AH263" i="31"/>
  <c r="Z229" i="31"/>
  <c r="Q309" i="31"/>
  <c r="Q277" i="31"/>
  <c r="Z272" i="31"/>
  <c r="AC277" i="31"/>
  <c r="K309" i="31"/>
  <c r="K277" i="31"/>
  <c r="W309" i="31"/>
  <c r="W277" i="31"/>
  <c r="AE295" i="31"/>
  <c r="AE263" i="31"/>
  <c r="H304" i="31"/>
  <c r="H272" i="31"/>
  <c r="N304" i="31"/>
  <c r="N272" i="31"/>
  <c r="T304" i="31"/>
  <c r="T272" i="31"/>
  <c r="AF304" i="31"/>
  <c r="AF272" i="31"/>
  <c r="G305" i="31"/>
  <c r="G273" i="31"/>
  <c r="V308" i="31"/>
  <c r="V276" i="31"/>
  <c r="AD277" i="31"/>
  <c r="J309" i="31"/>
  <c r="J277" i="31"/>
  <c r="P309" i="31"/>
  <c r="P277" i="31"/>
  <c r="V309" i="31"/>
  <c r="V277" i="31"/>
  <c r="AB309" i="31"/>
  <c r="AB277" i="31"/>
  <c r="AH309" i="31"/>
  <c r="AH277" i="31"/>
  <c r="G291" i="31"/>
  <c r="G259" i="31"/>
  <c r="J304" i="31"/>
  <c r="J272" i="31"/>
  <c r="P304" i="31"/>
  <c r="P272" i="31"/>
  <c r="V304" i="31"/>
  <c r="V272" i="31"/>
  <c r="AB304" i="31"/>
  <c r="AB272" i="31"/>
  <c r="AH304" i="31"/>
  <c r="AH272" i="31"/>
  <c r="K308" i="31"/>
  <c r="K276" i="31"/>
  <c r="Q308" i="31"/>
  <c r="Q276" i="31"/>
  <c r="W276" i="31"/>
  <c r="W308" i="31"/>
  <c r="AC308" i="31"/>
  <c r="AC276" i="31"/>
  <c r="AI308" i="31"/>
  <c r="AI276" i="31"/>
  <c r="G292" i="31"/>
  <c r="G260" i="31"/>
  <c r="P229" i="31"/>
  <c r="AB229" i="31"/>
  <c r="K272" i="31"/>
  <c r="K304" i="31"/>
  <c r="Q304" i="31"/>
  <c r="Q272" i="31"/>
  <c r="W304" i="31"/>
  <c r="W272" i="31"/>
  <c r="AC272" i="31"/>
  <c r="AC304" i="31"/>
  <c r="AI304" i="31"/>
  <c r="AI272" i="31"/>
  <c r="L308" i="31"/>
  <c r="L276" i="31"/>
  <c r="R308" i="31"/>
  <c r="R276" i="31"/>
  <c r="X308" i="31"/>
  <c r="X276" i="31"/>
  <c r="AD308" i="31"/>
  <c r="AD276" i="31"/>
  <c r="AJ308" i="31"/>
  <c r="AJ276" i="31"/>
  <c r="G261" i="31"/>
  <c r="G293" i="31"/>
  <c r="K229" i="31"/>
  <c r="Q229" i="31"/>
  <c r="W229" i="31"/>
  <c r="AC229" i="31"/>
  <c r="AI229" i="31"/>
  <c r="L304" i="31"/>
  <c r="L272" i="31"/>
  <c r="R304" i="31"/>
  <c r="R272" i="31"/>
  <c r="G240" i="31"/>
  <c r="M309" i="31"/>
  <c r="M277" i="31"/>
  <c r="S309" i="31"/>
  <c r="S277" i="31"/>
  <c r="Y309" i="31"/>
  <c r="Y277" i="31"/>
  <c r="AE309" i="31"/>
  <c r="AE277" i="31"/>
  <c r="AK309" i="31"/>
  <c r="AK277" i="31"/>
  <c r="L229" i="31"/>
  <c r="R229" i="31"/>
  <c r="X229" i="31"/>
  <c r="AD229" i="31"/>
  <c r="AJ229" i="31"/>
  <c r="M304" i="31"/>
  <c r="M272" i="31"/>
  <c r="G309" i="31"/>
  <c r="G277" i="31"/>
  <c r="H287" i="31"/>
  <c r="I286" i="31"/>
  <c r="AD304" i="31"/>
  <c r="AD272" i="31"/>
  <c r="AJ304" i="31"/>
  <c r="AJ272" i="31"/>
  <c r="G307" i="31"/>
  <c r="G275" i="31"/>
  <c r="S304" i="31"/>
  <c r="S272" i="31"/>
  <c r="Y304" i="31"/>
  <c r="Y272" i="31"/>
  <c r="AE304" i="31"/>
  <c r="AE272" i="31"/>
  <c r="AK304" i="31"/>
  <c r="AK272" i="31"/>
  <c r="G296" i="31"/>
  <c r="S113" i="29"/>
  <c r="S112" i="29" s="1"/>
  <c r="T113" i="29" s="1"/>
  <c r="M258" i="31" l="1"/>
  <c r="U87" i="32"/>
  <c r="V87" i="32"/>
  <c r="N87" i="32"/>
  <c r="AG87" i="32"/>
  <c r="AK87" i="32"/>
  <c r="Z87" i="32"/>
  <c r="AA87" i="32"/>
  <c r="M87" i="32"/>
  <c r="AB87" i="31"/>
  <c r="R302" i="31"/>
  <c r="T87" i="32"/>
  <c r="P87" i="32"/>
  <c r="I138" i="32"/>
  <c r="AJ87" i="32"/>
  <c r="J308" i="31"/>
  <c r="AA87" i="31"/>
  <c r="AB271" i="31"/>
  <c r="S302" i="31"/>
  <c r="L270" i="31"/>
  <c r="W87" i="32"/>
  <c r="I142" i="32"/>
  <c r="J52" i="31"/>
  <c r="J135" i="32"/>
  <c r="K135" i="32" s="1"/>
  <c r="M295" i="31"/>
  <c r="Q87" i="31"/>
  <c r="AI87" i="31"/>
  <c r="V271" i="31"/>
  <c r="Q87" i="32"/>
  <c r="O87" i="32"/>
  <c r="I143" i="32"/>
  <c r="AH87" i="32"/>
  <c r="M87" i="31"/>
  <c r="K87" i="31"/>
  <c r="K87" i="32"/>
  <c r="I87" i="32"/>
  <c r="J236" i="32"/>
  <c r="O236" i="32"/>
  <c r="N236" i="32"/>
  <c r="Q236" i="32"/>
  <c r="I236" i="32"/>
  <c r="M236" i="32"/>
  <c r="H236" i="32"/>
  <c r="L236" i="32"/>
  <c r="K236" i="32"/>
  <c r="G52" i="31"/>
  <c r="P236" i="32"/>
  <c r="L36" i="31"/>
  <c r="M52" i="31"/>
  <c r="K52" i="31"/>
  <c r="N36" i="31"/>
  <c r="R36" i="31"/>
  <c r="I228" i="31"/>
  <c r="I294" i="31" s="1"/>
  <c r="K52" i="32"/>
  <c r="I130" i="31"/>
  <c r="I52" i="32"/>
  <c r="N52" i="32"/>
  <c r="J52" i="32"/>
  <c r="G228" i="32"/>
  <c r="M36" i="32"/>
  <c r="J249" i="32"/>
  <c r="J230" i="32"/>
  <c r="I249" i="32"/>
  <c r="I230" i="32"/>
  <c r="H172" i="32"/>
  <c r="G236" i="32"/>
  <c r="G224" i="32"/>
  <c r="J142" i="32"/>
  <c r="J143" i="32"/>
  <c r="J138" i="32"/>
  <c r="Q36" i="32"/>
  <c r="AE87" i="32"/>
  <c r="AD87" i="32"/>
  <c r="AI87" i="32"/>
  <c r="S22" i="32"/>
  <c r="R32" i="32"/>
  <c r="J87" i="32"/>
  <c r="H36" i="32"/>
  <c r="H228" i="32" s="1"/>
  <c r="M52" i="32"/>
  <c r="Q52" i="32"/>
  <c r="O36" i="32"/>
  <c r="AC87" i="32"/>
  <c r="N36" i="32"/>
  <c r="P52" i="32"/>
  <c r="L52" i="32"/>
  <c r="H95" i="32"/>
  <c r="H176" i="32" s="1"/>
  <c r="H219" i="32" s="1"/>
  <c r="H221" i="32" s="1"/>
  <c r="H93" i="32"/>
  <c r="K249" i="32"/>
  <c r="K230" i="32"/>
  <c r="N220" i="32"/>
  <c r="M221" i="32"/>
  <c r="R87" i="32"/>
  <c r="AF87" i="32"/>
  <c r="S113" i="32"/>
  <c r="I36" i="32"/>
  <c r="P36" i="32"/>
  <c r="O52" i="32"/>
  <c r="R52" i="32"/>
  <c r="K187" i="32"/>
  <c r="I165" i="32"/>
  <c r="I164" i="32"/>
  <c r="I163" i="32"/>
  <c r="I159" i="32"/>
  <c r="J156" i="32"/>
  <c r="AL242" i="32"/>
  <c r="L249" i="32"/>
  <c r="L230" i="32"/>
  <c r="S194" i="32"/>
  <c r="S47" i="32"/>
  <c r="S44" i="32"/>
  <c r="S224" i="32" s="1"/>
  <c r="L36" i="32"/>
  <c r="H121" i="32"/>
  <c r="H117" i="32"/>
  <c r="I114" i="32"/>
  <c r="H122" i="32"/>
  <c r="H123" i="32"/>
  <c r="AJ295" i="31"/>
  <c r="AJ263" i="31"/>
  <c r="AA295" i="31"/>
  <c r="AA263" i="31"/>
  <c r="I295" i="31"/>
  <c r="I263" i="31"/>
  <c r="J123" i="31"/>
  <c r="J122" i="31"/>
  <c r="K114" i="31"/>
  <c r="J117" i="31"/>
  <c r="J121" i="31"/>
  <c r="K290" i="31"/>
  <c r="K258" i="31"/>
  <c r="H296" i="31"/>
  <c r="H315" i="31"/>
  <c r="AD295" i="31"/>
  <c r="AD263" i="31"/>
  <c r="AA308" i="31"/>
  <c r="AA276" i="31"/>
  <c r="I308" i="31"/>
  <c r="I276" i="31"/>
  <c r="O87" i="31"/>
  <c r="Z87" i="31"/>
  <c r="AF303" i="31"/>
  <c r="AF271" i="31"/>
  <c r="P302" i="31"/>
  <c r="P270" i="31"/>
  <c r="L87" i="31"/>
  <c r="L290" i="31"/>
  <c r="L258" i="31"/>
  <c r="I101" i="31"/>
  <c r="J93" i="31"/>
  <c r="I102" i="31"/>
  <c r="I96" i="31"/>
  <c r="I100" i="31"/>
  <c r="O52" i="31"/>
  <c r="H172" i="31"/>
  <c r="M36" i="31"/>
  <c r="S36" i="31"/>
  <c r="K36" i="31"/>
  <c r="O308" i="31"/>
  <c r="O276" i="31"/>
  <c r="H303" i="31"/>
  <c r="H271" i="31"/>
  <c r="J156" i="31"/>
  <c r="I165" i="31"/>
  <c r="I164" i="31"/>
  <c r="I163" i="31"/>
  <c r="I172" i="31" s="1"/>
  <c r="I159" i="31"/>
  <c r="U87" i="31"/>
  <c r="P47" i="31"/>
  <c r="P52" i="31" s="1"/>
  <c r="P44" i="31"/>
  <c r="P224" i="31" s="1"/>
  <c r="Q39" i="31"/>
  <c r="J144" i="31"/>
  <c r="J143" i="31"/>
  <c r="J142" i="31"/>
  <c r="K135" i="31"/>
  <c r="J138" i="31"/>
  <c r="X295" i="31"/>
  <c r="X263" i="31"/>
  <c r="AI263" i="31"/>
  <c r="AI295" i="31"/>
  <c r="U295" i="31"/>
  <c r="U263" i="31"/>
  <c r="K187" i="31"/>
  <c r="H152" i="31"/>
  <c r="H179" i="31" s="1"/>
  <c r="Z303" i="31"/>
  <c r="Z271" i="31"/>
  <c r="N52" i="31"/>
  <c r="L52" i="31"/>
  <c r="I151" i="31"/>
  <c r="J36" i="31"/>
  <c r="Q36" i="31"/>
  <c r="U24" i="31"/>
  <c r="U32" i="31" s="1"/>
  <c r="U23" i="31"/>
  <c r="V22" i="31"/>
  <c r="Q295" i="31"/>
  <c r="Q263" i="31"/>
  <c r="AB295" i="31"/>
  <c r="AB263" i="31"/>
  <c r="AG308" i="31"/>
  <c r="AG276" i="31"/>
  <c r="H308" i="31"/>
  <c r="H276" i="31"/>
  <c r="H249" i="31"/>
  <c r="H230" i="31"/>
  <c r="G228" i="31"/>
  <c r="I287" i="31"/>
  <c r="J286" i="31"/>
  <c r="K295" i="31"/>
  <c r="K263" i="31"/>
  <c r="P295" i="31"/>
  <c r="P263" i="31"/>
  <c r="T295" i="31"/>
  <c r="T263" i="31"/>
  <c r="J220" i="31"/>
  <c r="I221" i="31"/>
  <c r="R295" i="31"/>
  <c r="R263" i="31"/>
  <c r="G306" i="31"/>
  <c r="G274" i="31"/>
  <c r="AC295" i="31"/>
  <c r="AC263" i="31"/>
  <c r="U308" i="31"/>
  <c r="U276" i="31"/>
  <c r="V194" i="31"/>
  <c r="I131" i="31"/>
  <c r="J258" i="31"/>
  <c r="J290" i="31"/>
  <c r="U113" i="31"/>
  <c r="N87" i="31"/>
  <c r="T303" i="31"/>
  <c r="T271" i="31"/>
  <c r="J302" i="31"/>
  <c r="J270" i="31"/>
  <c r="Y87" i="31"/>
  <c r="N302" i="31"/>
  <c r="N270" i="31"/>
  <c r="X87" i="31"/>
  <c r="H302" i="31"/>
  <c r="H270" i="31"/>
  <c r="P36" i="31"/>
  <c r="T28" i="31"/>
  <c r="T236" i="31" s="1"/>
  <c r="T31" i="31"/>
  <c r="L295" i="31"/>
  <c r="L263" i="31"/>
  <c r="W295" i="31"/>
  <c r="W263" i="31"/>
  <c r="Z295" i="31"/>
  <c r="Z263" i="31"/>
  <c r="AG295" i="31"/>
  <c r="AG263" i="31"/>
  <c r="O295" i="31"/>
  <c r="O263" i="31"/>
  <c r="H87" i="31"/>
  <c r="H228" i="31" s="1"/>
  <c r="N303" i="31"/>
  <c r="N271" i="31"/>
  <c r="O302" i="31"/>
  <c r="O270" i="31"/>
  <c r="O290" i="31"/>
  <c r="O258" i="31"/>
  <c r="H178" i="31"/>
  <c r="H177" i="31"/>
  <c r="O36" i="31"/>
  <c r="J228" i="31" l="1"/>
  <c r="J144" i="32"/>
  <c r="J152" i="32"/>
  <c r="J228" i="32"/>
  <c r="K228" i="32"/>
  <c r="I151" i="32"/>
  <c r="I152" i="32"/>
  <c r="I173" i="32"/>
  <c r="J152" i="31"/>
  <c r="L228" i="31"/>
  <c r="L262" i="31" s="1"/>
  <c r="K228" i="31"/>
  <c r="K294" i="31" s="1"/>
  <c r="M228" i="31"/>
  <c r="M262" i="31" s="1"/>
  <c r="N228" i="31"/>
  <c r="N294" i="31" s="1"/>
  <c r="I262" i="31"/>
  <c r="N228" i="32"/>
  <c r="I110" i="31"/>
  <c r="J130" i="31"/>
  <c r="P228" i="31"/>
  <c r="P294" i="31" s="1"/>
  <c r="I228" i="32"/>
  <c r="O228" i="31"/>
  <c r="O294" i="31" s="1"/>
  <c r="M228" i="32"/>
  <c r="Q228" i="32"/>
  <c r="P228" i="32"/>
  <c r="O228" i="32"/>
  <c r="H130" i="32"/>
  <c r="T194" i="32"/>
  <c r="S92" i="32"/>
  <c r="S95" i="32" s="1"/>
  <c r="S176" i="32" s="1"/>
  <c r="S219" i="32" s="1"/>
  <c r="S116" i="32"/>
  <c r="K144" i="32"/>
  <c r="K143" i="32"/>
  <c r="K152" i="32" s="1"/>
  <c r="K138" i="32"/>
  <c r="K142" i="32"/>
  <c r="L135" i="32"/>
  <c r="G232" i="32"/>
  <c r="G233" i="32" s="1"/>
  <c r="G244" i="32" s="1"/>
  <c r="G245" i="32" s="1"/>
  <c r="H131" i="32"/>
  <c r="M249" i="32"/>
  <c r="M230" i="32"/>
  <c r="H102" i="32"/>
  <c r="H101" i="32"/>
  <c r="H100" i="32"/>
  <c r="H96" i="32"/>
  <c r="H177" i="32" s="1"/>
  <c r="I93" i="32"/>
  <c r="S32" i="32"/>
  <c r="T22" i="32"/>
  <c r="J163" i="32"/>
  <c r="J165" i="32"/>
  <c r="J159" i="32"/>
  <c r="J164" i="32"/>
  <c r="K156" i="32"/>
  <c r="O220" i="32"/>
  <c r="N221" i="32"/>
  <c r="H249" i="32"/>
  <c r="H230" i="32"/>
  <c r="R28" i="32"/>
  <c r="R31" i="32"/>
  <c r="L187" i="32"/>
  <c r="I121" i="32"/>
  <c r="I117" i="32"/>
  <c r="J114" i="32"/>
  <c r="I122" i="32"/>
  <c r="I123" i="32"/>
  <c r="S52" i="32"/>
  <c r="J151" i="32"/>
  <c r="T47" i="32"/>
  <c r="T44" i="32"/>
  <c r="L228" i="32"/>
  <c r="I172" i="32"/>
  <c r="S112" i="32"/>
  <c r="H225" i="31"/>
  <c r="H182" i="31"/>
  <c r="H183" i="31" s="1"/>
  <c r="H239" i="31"/>
  <c r="H294" i="31"/>
  <c r="H262" i="31"/>
  <c r="U92" i="31"/>
  <c r="U95" i="31" s="1"/>
  <c r="U176" i="31" s="1"/>
  <c r="U219" i="31" s="1"/>
  <c r="U116" i="31"/>
  <c r="I249" i="31"/>
  <c r="I230" i="31"/>
  <c r="T302" i="31"/>
  <c r="T270" i="31"/>
  <c r="H181" i="31"/>
  <c r="H189" i="31"/>
  <c r="H226" i="31" s="1"/>
  <c r="J287" i="31"/>
  <c r="K286" i="31"/>
  <c r="K123" i="31"/>
  <c r="K122" i="31"/>
  <c r="K121" i="31"/>
  <c r="K117" i="31"/>
  <c r="L114" i="31"/>
  <c r="T36" i="31"/>
  <c r="W194" i="31"/>
  <c r="J102" i="31"/>
  <c r="J101" i="31"/>
  <c r="J100" i="31"/>
  <c r="J96" i="31"/>
  <c r="K93" i="31"/>
  <c r="I315" i="31"/>
  <c r="I296" i="31"/>
  <c r="J294" i="31"/>
  <c r="J262" i="31"/>
  <c r="K144" i="31"/>
  <c r="K143" i="31"/>
  <c r="K142" i="31"/>
  <c r="K151" i="31" s="1"/>
  <c r="L135" i="31"/>
  <c r="K138" i="31"/>
  <c r="Q47" i="31"/>
  <c r="Q52" i="31" s="1"/>
  <c r="Q228" i="31" s="1"/>
  <c r="Q44" i="31"/>
  <c r="R39" i="31"/>
  <c r="I109" i="31"/>
  <c r="I178" i="31" s="1"/>
  <c r="U31" i="31"/>
  <c r="U28" i="31"/>
  <c r="U236" i="31" s="1"/>
  <c r="K220" i="31"/>
  <c r="J221" i="31"/>
  <c r="G262" i="31"/>
  <c r="G266" i="31" s="1"/>
  <c r="G267" i="31" s="1"/>
  <c r="G278" i="31" s="1"/>
  <c r="G279" i="31" s="1"/>
  <c r="G294" i="31"/>
  <c r="G298" i="31" s="1"/>
  <c r="G299" i="31" s="1"/>
  <c r="G310" i="31" s="1"/>
  <c r="G311" i="31" s="1"/>
  <c r="G232" i="31"/>
  <c r="G233" i="31" s="1"/>
  <c r="G244" i="31" s="1"/>
  <c r="L187" i="31"/>
  <c r="J151" i="31"/>
  <c r="P290" i="31"/>
  <c r="P258" i="31"/>
  <c r="I173" i="31"/>
  <c r="I177" i="31"/>
  <c r="U112" i="31"/>
  <c r="V23" i="31"/>
  <c r="W22" i="31"/>
  <c r="V24" i="31"/>
  <c r="V32" i="31" s="1"/>
  <c r="J165" i="31"/>
  <c r="J164" i="31"/>
  <c r="J173" i="31" s="1"/>
  <c r="J163" i="31"/>
  <c r="J159" i="31"/>
  <c r="K156" i="31"/>
  <c r="J131" i="31"/>
  <c r="J173" i="32" l="1"/>
  <c r="L294" i="31"/>
  <c r="J177" i="31"/>
  <c r="I179" i="31"/>
  <c r="I225" i="31" s="1"/>
  <c r="P262" i="31"/>
  <c r="N262" i="31"/>
  <c r="M294" i="31"/>
  <c r="K262" i="31"/>
  <c r="H110" i="32"/>
  <c r="H179" i="32" s="1"/>
  <c r="O262" i="31"/>
  <c r="H109" i="32"/>
  <c r="H178" i="32" s="1"/>
  <c r="H202" i="32" s="1"/>
  <c r="K130" i="31"/>
  <c r="J110" i="31"/>
  <c r="J179" i="31" s="1"/>
  <c r="G246" i="32"/>
  <c r="U47" i="32"/>
  <c r="U52" i="32" s="1"/>
  <c r="U44" i="32"/>
  <c r="U224" i="32" s="1"/>
  <c r="M187" i="32"/>
  <c r="I102" i="32"/>
  <c r="I101" i="32"/>
  <c r="I100" i="32"/>
  <c r="I96" i="32"/>
  <c r="I177" i="32" s="1"/>
  <c r="J93" i="32"/>
  <c r="O221" i="32"/>
  <c r="P220" i="32"/>
  <c r="T32" i="32"/>
  <c r="U22" i="32"/>
  <c r="S31" i="32"/>
  <c r="S36" i="32" s="1"/>
  <c r="S228" i="32" s="1"/>
  <c r="S28" i="32"/>
  <c r="L143" i="32"/>
  <c r="L142" i="32"/>
  <c r="L144" i="32"/>
  <c r="L138" i="32"/>
  <c r="M135" i="32"/>
  <c r="I130" i="32"/>
  <c r="R36" i="32"/>
  <c r="R228" i="32" s="1"/>
  <c r="J172" i="32"/>
  <c r="K151" i="32"/>
  <c r="J123" i="32"/>
  <c r="J122" i="32"/>
  <c r="J117" i="32"/>
  <c r="K114" i="32"/>
  <c r="J121" i="32"/>
  <c r="N249" i="32"/>
  <c r="N230" i="32"/>
  <c r="T113" i="32"/>
  <c r="T224" i="32"/>
  <c r="T52" i="32"/>
  <c r="I131" i="32"/>
  <c r="R236" i="32"/>
  <c r="K163" i="32"/>
  <c r="K165" i="32"/>
  <c r="K159" i="32"/>
  <c r="L156" i="32"/>
  <c r="K164" i="32"/>
  <c r="U194" i="32"/>
  <c r="Q294" i="31"/>
  <c r="Q262" i="31"/>
  <c r="I182" i="31"/>
  <c r="I239" i="31"/>
  <c r="J315" i="31"/>
  <c r="J296" i="31"/>
  <c r="X22" i="31"/>
  <c r="W24" i="31"/>
  <c r="W32" i="31" s="1"/>
  <c r="W23" i="31"/>
  <c r="U302" i="31"/>
  <c r="U270" i="31"/>
  <c r="K152" i="31"/>
  <c r="K102" i="31"/>
  <c r="K101" i="31"/>
  <c r="K100" i="31"/>
  <c r="K96" i="31"/>
  <c r="L93" i="31"/>
  <c r="H292" i="31"/>
  <c r="H260" i="31"/>
  <c r="H240" i="31"/>
  <c r="I183" i="31"/>
  <c r="I181" i="31"/>
  <c r="I189" i="31"/>
  <c r="I226" i="31" s="1"/>
  <c r="I202" i="31"/>
  <c r="R47" i="31"/>
  <c r="R44" i="31"/>
  <c r="R224" i="31" s="1"/>
  <c r="S39" i="31"/>
  <c r="X194" i="31"/>
  <c r="H291" i="31"/>
  <c r="H259" i="31"/>
  <c r="L123" i="31"/>
  <c r="L122" i="31"/>
  <c r="L121" i="31"/>
  <c r="L117" i="31"/>
  <c r="M114" i="31"/>
  <c r="G245" i="31"/>
  <c r="G246" i="31" s="1"/>
  <c r="L143" i="31"/>
  <c r="L142" i="31"/>
  <c r="M135" i="31"/>
  <c r="L138" i="31"/>
  <c r="L144" i="31"/>
  <c r="V31" i="31"/>
  <c r="V28" i="31"/>
  <c r="V236" i="31" s="1"/>
  <c r="V113" i="31"/>
  <c r="V112" i="31" s="1"/>
  <c r="Q224" i="31"/>
  <c r="J109" i="31"/>
  <c r="J178" i="31" s="1"/>
  <c r="U36" i="31"/>
  <c r="G280" i="31"/>
  <c r="L220" i="31"/>
  <c r="K221" i="31"/>
  <c r="H305" i="31"/>
  <c r="H273" i="31"/>
  <c r="L156" i="31"/>
  <c r="K165" i="31"/>
  <c r="K164" i="31"/>
  <c r="K163" i="31"/>
  <c r="K159" i="31"/>
  <c r="J172" i="31"/>
  <c r="M187" i="31"/>
  <c r="J230" i="31"/>
  <c r="J249" i="31"/>
  <c r="K131" i="31"/>
  <c r="K287" i="31"/>
  <c r="L286" i="31"/>
  <c r="G312" i="31"/>
  <c r="L151" i="32" l="1"/>
  <c r="K173" i="31"/>
  <c r="L151" i="31"/>
  <c r="K173" i="32"/>
  <c r="S236" i="32"/>
  <c r="T112" i="32"/>
  <c r="U113" i="32" s="1"/>
  <c r="I109" i="32"/>
  <c r="I178" i="32" s="1"/>
  <c r="I189" i="32" s="1"/>
  <c r="I226" i="32" s="1"/>
  <c r="L130" i="31"/>
  <c r="K109" i="31"/>
  <c r="J131" i="32"/>
  <c r="K110" i="31"/>
  <c r="K179" i="31" s="1"/>
  <c r="J130" i="32"/>
  <c r="H227" i="32"/>
  <c r="H241" i="32"/>
  <c r="H239" i="32"/>
  <c r="H182" i="32"/>
  <c r="H183" i="32" s="1"/>
  <c r="H225" i="32"/>
  <c r="K117" i="32"/>
  <c r="L114" i="32"/>
  <c r="K123" i="32"/>
  <c r="K121" i="32"/>
  <c r="K122" i="32"/>
  <c r="M142" i="32"/>
  <c r="M152" i="32" s="1"/>
  <c r="M138" i="32"/>
  <c r="N135" i="32"/>
  <c r="M143" i="32"/>
  <c r="M144" i="32"/>
  <c r="P221" i="32"/>
  <c r="Q220" i="32"/>
  <c r="N187" i="32"/>
  <c r="T116" i="32"/>
  <c r="T92" i="32"/>
  <c r="T95" i="32" s="1"/>
  <c r="T176" i="32" s="1"/>
  <c r="T219" i="32" s="1"/>
  <c r="U32" i="32"/>
  <c r="V22" i="32"/>
  <c r="L165" i="32"/>
  <c r="L164" i="32"/>
  <c r="L163" i="32"/>
  <c r="L159" i="32"/>
  <c r="M156" i="32"/>
  <c r="O249" i="32"/>
  <c r="O230" i="32"/>
  <c r="I110" i="32"/>
  <c r="V47" i="32"/>
  <c r="V44" i="32"/>
  <c r="V224" i="32" s="1"/>
  <c r="V194" i="32"/>
  <c r="K172" i="32"/>
  <c r="H181" i="32"/>
  <c r="H189" i="32"/>
  <c r="H226" i="32" s="1"/>
  <c r="L152" i="32"/>
  <c r="T31" i="32"/>
  <c r="T36" i="32" s="1"/>
  <c r="T228" i="32" s="1"/>
  <c r="T28" i="32"/>
  <c r="J102" i="32"/>
  <c r="J100" i="32"/>
  <c r="J101" i="32"/>
  <c r="J96" i="32"/>
  <c r="J177" i="32" s="1"/>
  <c r="K93" i="32"/>
  <c r="N187" i="31"/>
  <c r="V302" i="31"/>
  <c r="V270" i="31"/>
  <c r="I291" i="31"/>
  <c r="I259" i="31"/>
  <c r="V36" i="31"/>
  <c r="K315" i="31"/>
  <c r="K296" i="31"/>
  <c r="L165" i="31"/>
  <c r="L164" i="31"/>
  <c r="L173" i="31" s="1"/>
  <c r="L163" i="31"/>
  <c r="L159" i="31"/>
  <c r="M156" i="31"/>
  <c r="Q290" i="31"/>
  <c r="Q258" i="31"/>
  <c r="I241" i="31"/>
  <c r="I227" i="31"/>
  <c r="I232" i="31" s="1"/>
  <c r="I233" i="31" s="1"/>
  <c r="I244" i="31" s="1"/>
  <c r="I245" i="31" s="1"/>
  <c r="H306" i="31"/>
  <c r="H274" i="31"/>
  <c r="K177" i="31"/>
  <c r="L221" i="31"/>
  <c r="M220" i="31"/>
  <c r="L102" i="31"/>
  <c r="L101" i="31"/>
  <c r="L100" i="31"/>
  <c r="L96" i="31"/>
  <c r="L177" i="31" s="1"/>
  <c r="M93" i="31"/>
  <c r="Y194" i="31"/>
  <c r="X23" i="31"/>
  <c r="X24" i="31"/>
  <c r="X32" i="31" s="1"/>
  <c r="Y22" i="31"/>
  <c r="J181" i="31"/>
  <c r="J189" i="31"/>
  <c r="J226" i="31" s="1"/>
  <c r="L287" i="31"/>
  <c r="M286" i="31"/>
  <c r="R52" i="31"/>
  <c r="R228" i="31" s="1"/>
  <c r="K172" i="31"/>
  <c r="V116" i="31"/>
  <c r="V92" i="31"/>
  <c r="V95" i="31" s="1"/>
  <c r="V176" i="31" s="1"/>
  <c r="V219" i="31" s="1"/>
  <c r="M142" i="31"/>
  <c r="N135" i="31"/>
  <c r="M138" i="31"/>
  <c r="M144" i="31"/>
  <c r="M143" i="31"/>
  <c r="L131" i="31"/>
  <c r="J202" i="31"/>
  <c r="I292" i="31"/>
  <c r="I240" i="31"/>
  <c r="I260" i="31"/>
  <c r="I305" i="31"/>
  <c r="I273" i="31"/>
  <c r="J225" i="31"/>
  <c r="J182" i="31"/>
  <c r="J183" i="31" s="1"/>
  <c r="J239" i="31"/>
  <c r="K249" i="31"/>
  <c r="K230" i="31"/>
  <c r="R290" i="31"/>
  <c r="R258" i="31"/>
  <c r="W28" i="31"/>
  <c r="W31" i="31"/>
  <c r="W113" i="31"/>
  <c r="W112" i="31" s="1"/>
  <c r="L152" i="31"/>
  <c r="M121" i="31"/>
  <c r="M117" i="31"/>
  <c r="N114" i="31"/>
  <c r="M122" i="31"/>
  <c r="M123" i="31"/>
  <c r="T39" i="31"/>
  <c r="S44" i="31"/>
  <c r="S224" i="31" s="1"/>
  <c r="S47" i="31"/>
  <c r="M152" i="31" l="1"/>
  <c r="K178" i="31"/>
  <c r="K202" i="31" s="1"/>
  <c r="I181" i="32"/>
  <c r="U112" i="32"/>
  <c r="V113" i="32" s="1"/>
  <c r="I202" i="32"/>
  <c r="I241" i="32" s="1"/>
  <c r="K131" i="32"/>
  <c r="M130" i="31"/>
  <c r="L110" i="31"/>
  <c r="L179" i="31" s="1"/>
  <c r="P249" i="32"/>
  <c r="P230" i="32"/>
  <c r="I240" i="32"/>
  <c r="V52" i="32"/>
  <c r="L172" i="32"/>
  <c r="N138" i="32"/>
  <c r="N144" i="32"/>
  <c r="N142" i="32"/>
  <c r="O135" i="32"/>
  <c r="N143" i="32"/>
  <c r="L123" i="32"/>
  <c r="L122" i="32"/>
  <c r="L121" i="32"/>
  <c r="L117" i="32"/>
  <c r="M114" i="32"/>
  <c r="U116" i="32"/>
  <c r="U92" i="32"/>
  <c r="U95" i="32" s="1"/>
  <c r="U176" i="32" s="1"/>
  <c r="U219" i="32" s="1"/>
  <c r="M165" i="32"/>
  <c r="M159" i="32"/>
  <c r="N156" i="32"/>
  <c r="M164" i="32"/>
  <c r="M163" i="32"/>
  <c r="R220" i="32"/>
  <c r="Q221" i="32"/>
  <c r="U31" i="32"/>
  <c r="U28" i="32"/>
  <c r="W47" i="32"/>
  <c r="W52" i="32" s="1"/>
  <c r="W44" i="32"/>
  <c r="W224" i="32" s="1"/>
  <c r="K102" i="32"/>
  <c r="K100" i="32"/>
  <c r="K101" i="32"/>
  <c r="K96" i="32"/>
  <c r="K177" i="32" s="1"/>
  <c r="L93" i="32"/>
  <c r="T236" i="32"/>
  <c r="H240" i="32"/>
  <c r="W194" i="32"/>
  <c r="I179" i="32"/>
  <c r="O187" i="32"/>
  <c r="M151" i="32"/>
  <c r="H232" i="32"/>
  <c r="H233" i="32" s="1"/>
  <c r="H244" i="32" s="1"/>
  <c r="H245" i="32" s="1"/>
  <c r="W22" i="32"/>
  <c r="V32" i="32"/>
  <c r="J109" i="32"/>
  <c r="J178" i="32" s="1"/>
  <c r="J202" i="32" s="1"/>
  <c r="J110" i="32"/>
  <c r="J179" i="32" s="1"/>
  <c r="L173" i="32"/>
  <c r="K130" i="32"/>
  <c r="J292" i="31"/>
  <c r="J240" i="31"/>
  <c r="J260" i="31"/>
  <c r="I306" i="31"/>
  <c r="I274" i="31"/>
  <c r="K181" i="31"/>
  <c r="K189" i="31"/>
  <c r="K226" i="31" s="1"/>
  <c r="N220" i="31"/>
  <c r="M221" i="31"/>
  <c r="M131" i="31"/>
  <c r="W116" i="31"/>
  <c r="W92" i="31"/>
  <c r="W95" i="31" s="1"/>
  <c r="W176" i="31" s="1"/>
  <c r="W219" i="31" s="1"/>
  <c r="I246" i="31"/>
  <c r="O135" i="31"/>
  <c r="N138" i="31"/>
  <c r="N144" i="31"/>
  <c r="N142" i="31"/>
  <c r="N143" i="31"/>
  <c r="M102" i="31"/>
  <c r="M101" i="31"/>
  <c r="M100" i="31"/>
  <c r="M96" i="31"/>
  <c r="N93" i="31"/>
  <c r="L249" i="31"/>
  <c r="L230" i="31"/>
  <c r="O187" i="31"/>
  <c r="R294" i="31"/>
  <c r="R262" i="31"/>
  <c r="J291" i="31"/>
  <c r="J259" i="31"/>
  <c r="X113" i="31"/>
  <c r="X112" i="31" s="1"/>
  <c r="J241" i="31"/>
  <c r="J227" i="31"/>
  <c r="M287" i="31"/>
  <c r="N286" i="31"/>
  <c r="Z194" i="31"/>
  <c r="S52" i="31"/>
  <c r="S228" i="31" s="1"/>
  <c r="I293" i="31"/>
  <c r="I298" i="31" s="1"/>
  <c r="I299" i="31" s="1"/>
  <c r="I310" i="31" s="1"/>
  <c r="I261" i="31"/>
  <c r="I266" i="31" s="1"/>
  <c r="I267" i="31" s="1"/>
  <c r="I278" i="31" s="1"/>
  <c r="I279" i="31" s="1"/>
  <c r="M165" i="31"/>
  <c r="M159" i="31"/>
  <c r="N156" i="31"/>
  <c r="M163" i="31"/>
  <c r="M172" i="31" s="1"/>
  <c r="M164" i="31"/>
  <c r="K239" i="31"/>
  <c r="K182" i="31"/>
  <c r="K183" i="31" s="1"/>
  <c r="K225" i="31"/>
  <c r="X31" i="31"/>
  <c r="X28" i="31"/>
  <c r="X236" i="31" s="1"/>
  <c r="S290" i="31"/>
  <c r="S258" i="31"/>
  <c r="N121" i="31"/>
  <c r="N117" i="31"/>
  <c r="O114" i="31"/>
  <c r="N123" i="31"/>
  <c r="N122" i="31"/>
  <c r="M151" i="31"/>
  <c r="L315" i="31"/>
  <c r="L296" i="31"/>
  <c r="Y24" i="31"/>
  <c r="Y32" i="31" s="1"/>
  <c r="Z22" i="31"/>
  <c r="Y23" i="31"/>
  <c r="L109" i="31"/>
  <c r="L178" i="31" s="1"/>
  <c r="L202" i="31" s="1"/>
  <c r="I307" i="31"/>
  <c r="I275" i="31"/>
  <c r="W36" i="31"/>
  <c r="U39" i="31"/>
  <c r="T47" i="31"/>
  <c r="T44" i="31"/>
  <c r="T224" i="31" s="1"/>
  <c r="W236" i="31"/>
  <c r="J305" i="31"/>
  <c r="J273" i="31"/>
  <c r="L172" i="31"/>
  <c r="M173" i="32" l="1"/>
  <c r="K227" i="31"/>
  <c r="K241" i="31"/>
  <c r="N151" i="31"/>
  <c r="N152" i="32"/>
  <c r="U236" i="32"/>
  <c r="I227" i="32"/>
  <c r="V112" i="32"/>
  <c r="W113" i="32" s="1"/>
  <c r="M109" i="31"/>
  <c r="M178" i="31" s="1"/>
  <c r="I280" i="31"/>
  <c r="N131" i="31"/>
  <c r="L131" i="32"/>
  <c r="J241" i="32"/>
  <c r="J227" i="32"/>
  <c r="W32" i="32"/>
  <c r="X22" i="32"/>
  <c r="I239" i="32"/>
  <c r="I182" i="32"/>
  <c r="I183" i="32" s="1"/>
  <c r="I225" i="32"/>
  <c r="R221" i="32"/>
  <c r="S220" i="32"/>
  <c r="J239" i="32"/>
  <c r="J225" i="32"/>
  <c r="J182" i="32"/>
  <c r="M123" i="32"/>
  <c r="M122" i="32"/>
  <c r="M117" i="32"/>
  <c r="N114" i="32"/>
  <c r="M121" i="32"/>
  <c r="X47" i="32"/>
  <c r="X44" i="32"/>
  <c r="Q249" i="32"/>
  <c r="Q230" i="32"/>
  <c r="V28" i="32"/>
  <c r="V31" i="32"/>
  <c r="H246" i="32"/>
  <c r="X194" i="32"/>
  <c r="L102" i="32"/>
  <c r="L101" i="32"/>
  <c r="L100" i="32"/>
  <c r="L96" i="32"/>
  <c r="L177" i="32" s="1"/>
  <c r="M93" i="32"/>
  <c r="M172" i="32"/>
  <c r="O144" i="32"/>
  <c r="O143" i="32"/>
  <c r="O142" i="32"/>
  <c r="O138" i="32"/>
  <c r="P135" i="32"/>
  <c r="V92" i="32"/>
  <c r="V95" i="32" s="1"/>
  <c r="V176" i="32" s="1"/>
  <c r="V219" i="32" s="1"/>
  <c r="V116" i="32"/>
  <c r="O156" i="32"/>
  <c r="N165" i="32"/>
  <c r="N159" i="32"/>
  <c r="N164" i="32"/>
  <c r="N163" i="32"/>
  <c r="K109" i="32"/>
  <c r="K178" i="32" s="1"/>
  <c r="K202" i="32" s="1"/>
  <c r="J181" i="32"/>
  <c r="J189" i="32"/>
  <c r="J226" i="32" s="1"/>
  <c r="K110" i="32"/>
  <c r="P187" i="32"/>
  <c r="U36" i="32"/>
  <c r="U228" i="32" s="1"/>
  <c r="L130" i="32"/>
  <c r="N151" i="32"/>
  <c r="I311" i="31"/>
  <c r="I312" i="31" s="1"/>
  <c r="L241" i="31"/>
  <c r="L227" i="31"/>
  <c r="O220" i="31"/>
  <c r="N221" i="31"/>
  <c r="L239" i="31"/>
  <c r="L225" i="31"/>
  <c r="L182" i="31"/>
  <c r="L183" i="31" s="1"/>
  <c r="Y31" i="31"/>
  <c r="Y36" i="31" s="1"/>
  <c r="Y28" i="31"/>
  <c r="Y236" i="31" s="1"/>
  <c r="J307" i="31"/>
  <c r="J275" i="31"/>
  <c r="K307" i="31"/>
  <c r="K275" i="31"/>
  <c r="L181" i="31"/>
  <c r="L189" i="31"/>
  <c r="L226" i="31" s="1"/>
  <c r="K291" i="31"/>
  <c r="K259" i="31"/>
  <c r="K232" i="31"/>
  <c r="K233" i="31" s="1"/>
  <c r="K244" i="31" s="1"/>
  <c r="K245" i="31" s="1"/>
  <c r="O156" i="31"/>
  <c r="N163" i="31"/>
  <c r="N164" i="31"/>
  <c r="N165" i="31"/>
  <c r="N159" i="31"/>
  <c r="J293" i="31"/>
  <c r="J298" i="31" s="1"/>
  <c r="J299" i="31" s="1"/>
  <c r="J310" i="31" s="1"/>
  <c r="J311" i="31" s="1"/>
  <c r="J261" i="31"/>
  <c r="J266" i="31" s="1"/>
  <c r="J267" i="31" s="1"/>
  <c r="J278" i="31" s="1"/>
  <c r="J279" i="31" s="1"/>
  <c r="K293" i="31"/>
  <c r="K261" i="31"/>
  <c r="Z24" i="31"/>
  <c r="Z32" i="31" s="1"/>
  <c r="Z23" i="31"/>
  <c r="AA22" i="31"/>
  <c r="O123" i="31"/>
  <c r="O122" i="31"/>
  <c r="P114" i="31"/>
  <c r="O117" i="31"/>
  <c r="O121" i="31"/>
  <c r="K273" i="31"/>
  <c r="K305" i="31"/>
  <c r="M110" i="31"/>
  <c r="M179" i="31" s="1"/>
  <c r="O144" i="31"/>
  <c r="O143" i="31"/>
  <c r="O152" i="31" s="1"/>
  <c r="O142" i="31"/>
  <c r="O138" i="31"/>
  <c r="P135" i="31"/>
  <c r="M315" i="31"/>
  <c r="M296" i="31"/>
  <c r="V39" i="31"/>
  <c r="U47" i="31"/>
  <c r="U52" i="31" s="1"/>
  <c r="U228" i="31" s="1"/>
  <c r="U44" i="31"/>
  <c r="U224" i="31" s="1"/>
  <c r="S294" i="31"/>
  <c r="S262" i="31"/>
  <c r="T52" i="31"/>
  <c r="T228" i="31" s="1"/>
  <c r="K292" i="31"/>
  <c r="K260" i="31"/>
  <c r="K240" i="31"/>
  <c r="W302" i="31"/>
  <c r="W270" i="31"/>
  <c r="X36" i="31"/>
  <c r="M173" i="31"/>
  <c r="AA194" i="31"/>
  <c r="X116" i="31"/>
  <c r="X92" i="31"/>
  <c r="X95" i="31" s="1"/>
  <c r="X176" i="31" s="1"/>
  <c r="X219" i="31" s="1"/>
  <c r="O93" i="31"/>
  <c r="N102" i="31"/>
  <c r="N96" i="31"/>
  <c r="N177" i="31" s="1"/>
  <c r="N101" i="31"/>
  <c r="N100" i="31"/>
  <c r="N152" i="31"/>
  <c r="J306" i="31"/>
  <c r="J274" i="31"/>
  <c r="T290" i="31"/>
  <c r="T258" i="31"/>
  <c r="N130" i="31"/>
  <c r="X302" i="31"/>
  <c r="X270" i="31"/>
  <c r="N287" i="31"/>
  <c r="O286" i="31"/>
  <c r="Y113" i="31"/>
  <c r="J232" i="31"/>
  <c r="J233" i="31" s="1"/>
  <c r="J244" i="31" s="1"/>
  <c r="P187" i="31"/>
  <c r="M177" i="31"/>
  <c r="M249" i="31"/>
  <c r="M230" i="31"/>
  <c r="O151" i="32" l="1"/>
  <c r="N173" i="32"/>
  <c r="O152" i="32"/>
  <c r="W112" i="32"/>
  <c r="X113" i="32" s="1"/>
  <c r="M202" i="31"/>
  <c r="M227" i="31" s="1"/>
  <c r="J312" i="31"/>
  <c r="N110" i="31"/>
  <c r="L110" i="32"/>
  <c r="L179" i="32" s="1"/>
  <c r="L182" i="32" s="1"/>
  <c r="M131" i="32"/>
  <c r="L109" i="32"/>
  <c r="L178" i="32" s="1"/>
  <c r="L181" i="32" s="1"/>
  <c r="O130" i="31"/>
  <c r="J183" i="32"/>
  <c r="I232" i="32"/>
  <c r="I233" i="32" s="1"/>
  <c r="I244" i="32" s="1"/>
  <c r="I245" i="32" s="1"/>
  <c r="K241" i="32"/>
  <c r="K227" i="32"/>
  <c r="O165" i="32"/>
  <c r="O164" i="32"/>
  <c r="O163" i="32"/>
  <c r="O172" i="32" s="1"/>
  <c r="O159" i="32"/>
  <c r="P156" i="32"/>
  <c r="Y194" i="32"/>
  <c r="Y47" i="32"/>
  <c r="Y52" i="32" s="1"/>
  <c r="Y44" i="32"/>
  <c r="Y224" i="32" s="1"/>
  <c r="R249" i="32"/>
  <c r="R230" i="32"/>
  <c r="K181" i="32"/>
  <c r="K189" i="32"/>
  <c r="K226" i="32" s="1"/>
  <c r="Q135" i="32"/>
  <c r="P143" i="32"/>
  <c r="P138" i="32"/>
  <c r="P144" i="32"/>
  <c r="P142" i="32"/>
  <c r="M101" i="32"/>
  <c r="M96" i="32"/>
  <c r="M177" i="32" s="1"/>
  <c r="N93" i="32"/>
  <c r="M100" i="32"/>
  <c r="M102" i="32"/>
  <c r="N172" i="32"/>
  <c r="V36" i="32"/>
  <c r="V228" i="32" s="1"/>
  <c r="X52" i="32"/>
  <c r="M130" i="32"/>
  <c r="Y22" i="32"/>
  <c r="X32" i="32"/>
  <c r="W92" i="32"/>
  <c r="W95" i="32" s="1"/>
  <c r="W176" i="32" s="1"/>
  <c r="W219" i="32" s="1"/>
  <c r="W116" i="32"/>
  <c r="W31" i="32"/>
  <c r="W36" i="32" s="1"/>
  <c r="W228" i="32" s="1"/>
  <c r="W28" i="32"/>
  <c r="K179" i="32"/>
  <c r="T220" i="32"/>
  <c r="S221" i="32"/>
  <c r="X224" i="32"/>
  <c r="Q187" i="32"/>
  <c r="J240" i="32"/>
  <c r="V236" i="32"/>
  <c r="N121" i="32"/>
  <c r="N117" i="32"/>
  <c r="O114" i="32"/>
  <c r="N123" i="32"/>
  <c r="N122" i="32"/>
  <c r="J232" i="32"/>
  <c r="J233" i="32" s="1"/>
  <c r="J244" i="32" s="1"/>
  <c r="J245" i="32" s="1"/>
  <c r="J280" i="31"/>
  <c r="AA24" i="31"/>
  <c r="AA32" i="31" s="1"/>
  <c r="AA23" i="31"/>
  <c r="AB22" i="31"/>
  <c r="AB194" i="31"/>
  <c r="M239" i="31"/>
  <c r="M225" i="31"/>
  <c r="M182" i="31"/>
  <c r="M183" i="31" s="1"/>
  <c r="N172" i="31"/>
  <c r="Y302" i="31"/>
  <c r="Y270" i="31"/>
  <c r="Y116" i="31"/>
  <c r="Y92" i="31"/>
  <c r="Y95" i="31" s="1"/>
  <c r="Y176" i="31" s="1"/>
  <c r="Y219" i="31" s="1"/>
  <c r="O102" i="31"/>
  <c r="O96" i="31"/>
  <c r="P93" i="31"/>
  <c r="O100" i="31"/>
  <c r="O101" i="31"/>
  <c r="K306" i="31"/>
  <c r="K274" i="31"/>
  <c r="U290" i="31"/>
  <c r="U258" i="31"/>
  <c r="P123" i="31"/>
  <c r="P122" i="31"/>
  <c r="P117" i="31"/>
  <c r="P121" i="31"/>
  <c r="Q114" i="31"/>
  <c r="P156" i="31"/>
  <c r="O165" i="31"/>
  <c r="O164" i="31"/>
  <c r="O163" i="31"/>
  <c r="O173" i="31" s="1"/>
  <c r="O159" i="31"/>
  <c r="N249" i="31"/>
  <c r="N230" i="31"/>
  <c r="L293" i="31"/>
  <c r="L261" i="31"/>
  <c r="Y112" i="31"/>
  <c r="U294" i="31"/>
  <c r="U262" i="31"/>
  <c r="O151" i="31"/>
  <c r="K246" i="31"/>
  <c r="P220" i="31"/>
  <c r="O221" i="31"/>
  <c r="L307" i="31"/>
  <c r="L275" i="31"/>
  <c r="Q187" i="31"/>
  <c r="L305" i="31"/>
  <c r="L273" i="31"/>
  <c r="J245" i="31"/>
  <c r="J246" i="31" s="1"/>
  <c r="P144" i="31"/>
  <c r="P143" i="31"/>
  <c r="P142" i="31"/>
  <c r="Q135" i="31"/>
  <c r="P138" i="31"/>
  <c r="Z28" i="31"/>
  <c r="Z236" i="31" s="1"/>
  <c r="Z31" i="31"/>
  <c r="Z36" i="31" s="1"/>
  <c r="L292" i="31"/>
  <c r="L260" i="31"/>
  <c r="L240" i="31"/>
  <c r="M241" i="31"/>
  <c r="O287" i="31"/>
  <c r="P286" i="31"/>
  <c r="N109" i="31"/>
  <c r="N178" i="31" s="1"/>
  <c r="N202" i="31" s="1"/>
  <c r="V47" i="31"/>
  <c r="V52" i="31" s="1"/>
  <c r="V228" i="31" s="1"/>
  <c r="V44" i="31"/>
  <c r="V224" i="31" s="1"/>
  <c r="W39" i="31"/>
  <c r="N173" i="31"/>
  <c r="K266" i="31"/>
  <c r="K267" i="31" s="1"/>
  <c r="K278" i="31" s="1"/>
  <c r="K279" i="31" s="1"/>
  <c r="M181" i="31"/>
  <c r="M189" i="31"/>
  <c r="M226" i="31" s="1"/>
  <c r="N296" i="31"/>
  <c r="N315" i="31"/>
  <c r="T294" i="31"/>
  <c r="T262" i="31"/>
  <c r="O131" i="31"/>
  <c r="K298" i="31"/>
  <c r="K299" i="31" s="1"/>
  <c r="K310" i="31" s="1"/>
  <c r="K311" i="31" s="1"/>
  <c r="L291" i="31"/>
  <c r="L259" i="31"/>
  <c r="L232" i="31"/>
  <c r="L233" i="31" s="1"/>
  <c r="L244" i="31" s="1"/>
  <c r="L245" i="31" s="1"/>
  <c r="L239" i="32" l="1"/>
  <c r="P152" i="31"/>
  <c r="P151" i="32"/>
  <c r="O173" i="32"/>
  <c r="W236" i="32"/>
  <c r="N179" i="31"/>
  <c r="N239" i="31" s="1"/>
  <c r="L225" i="32"/>
  <c r="L189" i="32"/>
  <c r="L226" i="32" s="1"/>
  <c r="L246" i="31"/>
  <c r="P131" i="31"/>
  <c r="L202" i="32"/>
  <c r="L227" i="32" s="1"/>
  <c r="L266" i="31"/>
  <c r="L267" i="31" s="1"/>
  <c r="L278" i="31" s="1"/>
  <c r="L279" i="31" s="1"/>
  <c r="K280" i="31"/>
  <c r="O110" i="31"/>
  <c r="O179" i="31" s="1"/>
  <c r="O239" i="31" s="1"/>
  <c r="M110" i="32"/>
  <c r="M179" i="32" s="1"/>
  <c r="Q144" i="32"/>
  <c r="Q142" i="32"/>
  <c r="R135" i="32"/>
  <c r="Q143" i="32"/>
  <c r="Q138" i="32"/>
  <c r="K240" i="32"/>
  <c r="I246" i="32"/>
  <c r="N130" i="32"/>
  <c r="R187" i="32"/>
  <c r="Z194" i="32"/>
  <c r="Y32" i="32"/>
  <c r="Z22" i="32"/>
  <c r="Q156" i="32"/>
  <c r="P164" i="32"/>
  <c r="P163" i="32"/>
  <c r="P159" i="32"/>
  <c r="P165" i="32"/>
  <c r="S249" i="32"/>
  <c r="S230" i="32"/>
  <c r="X31" i="32"/>
  <c r="X36" i="32" s="1"/>
  <c r="X228" i="32" s="1"/>
  <c r="X28" i="32"/>
  <c r="N102" i="32"/>
  <c r="N101" i="32"/>
  <c r="N100" i="32"/>
  <c r="N96" i="32"/>
  <c r="N177" i="32" s="1"/>
  <c r="O93" i="32"/>
  <c r="X116" i="32"/>
  <c r="X92" i="32"/>
  <c r="X95" i="32" s="1"/>
  <c r="X176" i="32" s="1"/>
  <c r="X219" i="32" s="1"/>
  <c r="O121" i="32"/>
  <c r="O117" i="32"/>
  <c r="P114" i="32"/>
  <c r="O123" i="32"/>
  <c r="O122" i="32"/>
  <c r="Z44" i="32"/>
  <c r="Z224" i="32" s="1"/>
  <c r="Z47" i="32"/>
  <c r="Z52" i="32" s="1"/>
  <c r="K225" i="32"/>
  <c r="K239" i="32"/>
  <c r="K182" i="32"/>
  <c r="K183" i="32" s="1"/>
  <c r="L183" i="32" s="1"/>
  <c r="M109" i="32"/>
  <c r="M178" i="32" s="1"/>
  <c r="M202" i="32" s="1"/>
  <c r="J246" i="32"/>
  <c r="N131" i="32"/>
  <c r="U220" i="32"/>
  <c r="T221" i="32"/>
  <c r="P152" i="32"/>
  <c r="X112" i="32"/>
  <c r="P287" i="31"/>
  <c r="Q286" i="31"/>
  <c r="M305" i="31"/>
  <c r="M273" i="31"/>
  <c r="O315" i="31"/>
  <c r="O296" i="31"/>
  <c r="P165" i="31"/>
  <c r="P164" i="31"/>
  <c r="P163" i="31"/>
  <c r="P159" i="31"/>
  <c r="Q156" i="31"/>
  <c r="M292" i="31"/>
  <c r="M260" i="31"/>
  <c r="M240" i="31"/>
  <c r="V290" i="31"/>
  <c r="V258" i="31"/>
  <c r="M293" i="31"/>
  <c r="M261" i="31"/>
  <c r="Z302" i="31"/>
  <c r="Z270" i="31"/>
  <c r="N241" i="31"/>
  <c r="N227" i="31"/>
  <c r="V294" i="31"/>
  <c r="V262" i="31"/>
  <c r="M307" i="31"/>
  <c r="M275" i="31"/>
  <c r="Q220" i="31"/>
  <c r="P221" i="31"/>
  <c r="Z113" i="31"/>
  <c r="O172" i="31"/>
  <c r="Q123" i="31"/>
  <c r="Q122" i="31"/>
  <c r="Q121" i="31"/>
  <c r="Q117" i="31"/>
  <c r="R114" i="31"/>
  <c r="O109" i="31"/>
  <c r="K312" i="31"/>
  <c r="W47" i="31"/>
  <c r="W52" i="31" s="1"/>
  <c r="W228" i="31" s="1"/>
  <c r="W44" i="31"/>
  <c r="W224" i="31" s="1"/>
  <c r="X39" i="31"/>
  <c r="AC194" i="31"/>
  <c r="O230" i="31"/>
  <c r="O249" i="31"/>
  <c r="L306" i="31"/>
  <c r="L274" i="31"/>
  <c r="Q144" i="31"/>
  <c r="Q143" i="31"/>
  <c r="Q142" i="31"/>
  <c r="Q151" i="31" s="1"/>
  <c r="R135" i="31"/>
  <c r="Q138" i="31"/>
  <c r="R187" i="31"/>
  <c r="P130" i="31"/>
  <c r="P102" i="31"/>
  <c r="P101" i="31"/>
  <c r="P100" i="31"/>
  <c r="P96" i="31"/>
  <c r="P177" i="31" s="1"/>
  <c r="Q93" i="31"/>
  <c r="AB24" i="31"/>
  <c r="AB32" i="31" s="1"/>
  <c r="AB23" i="31"/>
  <c r="AC22" i="31"/>
  <c r="L298" i="31"/>
  <c r="L299" i="31" s="1"/>
  <c r="L310" i="31" s="1"/>
  <c r="L311" i="31" s="1"/>
  <c r="N181" i="31"/>
  <c r="N189" i="31"/>
  <c r="N226" i="31" s="1"/>
  <c r="P151" i="31"/>
  <c r="O177" i="31"/>
  <c r="M291" i="31"/>
  <c r="M259" i="31"/>
  <c r="M232" i="31"/>
  <c r="M233" i="31" s="1"/>
  <c r="M244" i="31" s="1"/>
  <c r="M245" i="31" s="1"/>
  <c r="AA31" i="31"/>
  <c r="AA36" i="31" s="1"/>
  <c r="AA28" i="31"/>
  <c r="AA236" i="31" s="1"/>
  <c r="Q151" i="32" l="1"/>
  <c r="P173" i="31"/>
  <c r="O178" i="31"/>
  <c r="O202" i="31" s="1"/>
  <c r="O241" i="31" s="1"/>
  <c r="N182" i="31"/>
  <c r="N183" i="31" s="1"/>
  <c r="N225" i="31"/>
  <c r="N291" i="31" s="1"/>
  <c r="L232" i="32"/>
  <c r="L233" i="32" s="1"/>
  <c r="L244" i="32" s="1"/>
  <c r="L245" i="32" s="1"/>
  <c r="L312" i="31"/>
  <c r="O225" i="31"/>
  <c r="O291" i="31" s="1"/>
  <c r="L280" i="31"/>
  <c r="L241" i="32"/>
  <c r="L240" i="32"/>
  <c r="P109" i="31"/>
  <c r="Q131" i="31"/>
  <c r="N110" i="32"/>
  <c r="N179" i="32" s="1"/>
  <c r="O130" i="32"/>
  <c r="AA47" i="32"/>
  <c r="AA52" i="32" s="1"/>
  <c r="AA44" i="32"/>
  <c r="AA224" i="32" s="1"/>
  <c r="P123" i="32"/>
  <c r="P122" i="32"/>
  <c r="P121" i="32"/>
  <c r="P117" i="32"/>
  <c r="Q114" i="32"/>
  <c r="Y31" i="32"/>
  <c r="Y36" i="32" s="1"/>
  <c r="Y228" i="32" s="1"/>
  <c r="Y28" i="32"/>
  <c r="Y113" i="32"/>
  <c r="Y112" i="32" s="1"/>
  <c r="S187" i="32"/>
  <c r="M227" i="32"/>
  <c r="M241" i="32"/>
  <c r="T230" i="32"/>
  <c r="T249" i="32"/>
  <c r="M181" i="32"/>
  <c r="M189" i="32"/>
  <c r="M226" i="32" s="1"/>
  <c r="K232" i="32"/>
  <c r="K233" i="32" s="1"/>
  <c r="K244" i="32" s="1"/>
  <c r="K245" i="32" s="1"/>
  <c r="O102" i="32"/>
  <c r="O101" i="32"/>
  <c r="O100" i="32"/>
  <c r="O96" i="32"/>
  <c r="O177" i="32" s="1"/>
  <c r="P93" i="32"/>
  <c r="P172" i="32"/>
  <c r="Q152" i="32"/>
  <c r="U221" i="32"/>
  <c r="V220" i="32"/>
  <c r="N109" i="32"/>
  <c r="N178" i="32" s="1"/>
  <c r="P173" i="32"/>
  <c r="AA194" i="32"/>
  <c r="M225" i="32"/>
  <c r="M239" i="32"/>
  <c r="M182" i="32"/>
  <c r="M183" i="32" s="1"/>
  <c r="O131" i="32"/>
  <c r="X236" i="32"/>
  <c r="R156" i="32"/>
  <c r="Q164" i="32"/>
  <c r="Q163" i="32"/>
  <c r="Q159" i="32"/>
  <c r="Q165" i="32"/>
  <c r="Q173" i="32" s="1"/>
  <c r="AA22" i="32"/>
  <c r="Z32" i="32"/>
  <c r="R144" i="32"/>
  <c r="R143" i="32"/>
  <c r="R138" i="32"/>
  <c r="R142" i="32"/>
  <c r="S135" i="32"/>
  <c r="AC24" i="31"/>
  <c r="AC32" i="31" s="1"/>
  <c r="AD22" i="31"/>
  <c r="AC23" i="31"/>
  <c r="N292" i="31"/>
  <c r="N260" i="31"/>
  <c r="N240" i="31"/>
  <c r="AB31" i="31"/>
  <c r="AB36" i="31" s="1"/>
  <c r="AB28" i="31"/>
  <c r="AB236" i="31" s="1"/>
  <c r="Q152" i="31"/>
  <c r="X47" i="31"/>
  <c r="X52" i="31" s="1"/>
  <c r="X228" i="31" s="1"/>
  <c r="X44" i="31"/>
  <c r="X224" i="31" s="1"/>
  <c r="Y39" i="31"/>
  <c r="Z116" i="31"/>
  <c r="Z92" i="31"/>
  <c r="Z95" i="31" s="1"/>
  <c r="Z176" i="31" s="1"/>
  <c r="Z219" i="31" s="1"/>
  <c r="R156" i="31"/>
  <c r="Q165" i="31"/>
  <c r="Q164" i="31"/>
  <c r="Q163" i="31"/>
  <c r="Q159" i="31"/>
  <c r="P315" i="31"/>
  <c r="P296" i="31"/>
  <c r="O305" i="31"/>
  <c r="O273" i="31"/>
  <c r="R220" i="31"/>
  <c r="Q221" i="31"/>
  <c r="O189" i="31"/>
  <c r="O226" i="31" s="1"/>
  <c r="N307" i="31"/>
  <c r="N275" i="31"/>
  <c r="Q287" i="31"/>
  <c r="R286" i="31"/>
  <c r="M266" i="31"/>
  <c r="M267" i="31" s="1"/>
  <c r="M278" i="31" s="1"/>
  <c r="M279" i="31" s="1"/>
  <c r="P110" i="31"/>
  <c r="P179" i="31" s="1"/>
  <c r="W290" i="31"/>
  <c r="W258" i="31"/>
  <c r="Q130" i="31"/>
  <c r="Z112" i="31"/>
  <c r="O182" i="31"/>
  <c r="O183" i="31" s="1"/>
  <c r="N293" i="31"/>
  <c r="N261" i="31"/>
  <c r="AA302" i="31"/>
  <c r="AA270" i="31"/>
  <c r="AD194" i="31"/>
  <c r="N259" i="31"/>
  <c r="S187" i="31"/>
  <c r="R123" i="31"/>
  <c r="R122" i="31"/>
  <c r="R121" i="31"/>
  <c r="R117" i="31"/>
  <c r="S114" i="31"/>
  <c r="N305" i="31"/>
  <c r="N273" i="31"/>
  <c r="M298" i="31"/>
  <c r="M299" i="31" s="1"/>
  <c r="M310" i="31" s="1"/>
  <c r="M311" i="31" s="1"/>
  <c r="Q102" i="31"/>
  <c r="Q101" i="31"/>
  <c r="Q100" i="31"/>
  <c r="Q96" i="31"/>
  <c r="R93" i="31"/>
  <c r="R144" i="31"/>
  <c r="R143" i="31"/>
  <c r="R142" i="31"/>
  <c r="S135" i="31"/>
  <c r="R138" i="31"/>
  <c r="W294" i="31"/>
  <c r="W262" i="31"/>
  <c r="P230" i="31"/>
  <c r="P249" i="31"/>
  <c r="M306" i="31"/>
  <c r="M274" i="31"/>
  <c r="P172" i="31"/>
  <c r="M246" i="31"/>
  <c r="R152" i="32" l="1"/>
  <c r="O181" i="31"/>
  <c r="Q172" i="31"/>
  <c r="R151" i="31"/>
  <c r="N232" i="31"/>
  <c r="N233" i="31" s="1"/>
  <c r="N244" i="31" s="1"/>
  <c r="N245" i="31" s="1"/>
  <c r="Y236" i="32"/>
  <c r="O259" i="31"/>
  <c r="O227" i="31"/>
  <c r="O293" i="31" s="1"/>
  <c r="M280" i="31"/>
  <c r="O109" i="32"/>
  <c r="O178" i="32" s="1"/>
  <c r="O181" i="32" s="1"/>
  <c r="L246" i="32"/>
  <c r="O110" i="32"/>
  <c r="P178" i="31"/>
  <c r="P181" i="31" s="1"/>
  <c r="R131" i="31"/>
  <c r="Q110" i="31"/>
  <c r="N266" i="31"/>
  <c r="N267" i="31" s="1"/>
  <c r="N278" i="31" s="1"/>
  <c r="N279" i="31" s="1"/>
  <c r="M312" i="31"/>
  <c r="P130" i="32"/>
  <c r="O179" i="32"/>
  <c r="O225" i="32" s="1"/>
  <c r="AA32" i="32"/>
  <c r="AB22" i="32"/>
  <c r="M232" i="32"/>
  <c r="M233" i="32" s="1"/>
  <c r="M244" i="32" s="1"/>
  <c r="M245" i="32" s="1"/>
  <c r="P100" i="32"/>
  <c r="P101" i="32"/>
  <c r="P96" i="32"/>
  <c r="P177" i="32" s="1"/>
  <c r="Q93" i="32"/>
  <c r="P102" i="32"/>
  <c r="AB47" i="32"/>
  <c r="AB52" i="32" s="1"/>
  <c r="AB44" i="32"/>
  <c r="AB224" i="32" s="1"/>
  <c r="N181" i="32"/>
  <c r="N189" i="32"/>
  <c r="N226" i="32" s="1"/>
  <c r="T187" i="32"/>
  <c r="AB194" i="32"/>
  <c r="W220" i="32"/>
  <c r="V221" i="32"/>
  <c r="S143" i="32"/>
  <c r="S142" i="32"/>
  <c r="T135" i="32"/>
  <c r="S144" i="32"/>
  <c r="S138" i="32"/>
  <c r="Q172" i="32"/>
  <c r="U249" i="32"/>
  <c r="U230" i="32"/>
  <c r="Z113" i="32"/>
  <c r="P131" i="32"/>
  <c r="N225" i="32"/>
  <c r="N182" i="32"/>
  <c r="N183" i="32" s="1"/>
  <c r="N239" i="32"/>
  <c r="R165" i="32"/>
  <c r="R164" i="32"/>
  <c r="R163" i="32"/>
  <c r="R159" i="32"/>
  <c r="S156" i="32"/>
  <c r="N202" i="32"/>
  <c r="R151" i="32"/>
  <c r="Z31" i="32"/>
  <c r="Z36" i="32" s="1"/>
  <c r="Z228" i="32" s="1"/>
  <c r="Z28" i="32"/>
  <c r="M240" i="32"/>
  <c r="K246" i="32"/>
  <c r="Y92" i="32"/>
  <c r="Y95" i="32" s="1"/>
  <c r="Y176" i="32" s="1"/>
  <c r="Y219" i="32" s="1"/>
  <c r="Y116" i="32"/>
  <c r="Q121" i="32"/>
  <c r="Q122" i="32"/>
  <c r="Q117" i="32"/>
  <c r="R114" i="32"/>
  <c r="Q123" i="32"/>
  <c r="R221" i="31"/>
  <c r="S220" i="31"/>
  <c r="O240" i="31"/>
  <c r="O260" i="31"/>
  <c r="O292" i="31"/>
  <c r="R152" i="31"/>
  <c r="R102" i="31"/>
  <c r="R101" i="31"/>
  <c r="R100" i="31"/>
  <c r="R96" i="31"/>
  <c r="S93" i="31"/>
  <c r="Q315" i="31"/>
  <c r="Q296" i="31"/>
  <c r="X294" i="31"/>
  <c r="X262" i="31"/>
  <c r="S121" i="31"/>
  <c r="S117" i="31"/>
  <c r="T114" i="31"/>
  <c r="S123" i="31"/>
  <c r="S122" i="31"/>
  <c r="AB302" i="31"/>
  <c r="AB270" i="31"/>
  <c r="Q177" i="31"/>
  <c r="R130" i="31"/>
  <c r="Z39" i="31"/>
  <c r="Y44" i="31"/>
  <c r="Y224" i="31" s="1"/>
  <c r="Y47" i="31"/>
  <c r="Y52" i="31" s="1"/>
  <c r="Y228" i="31" s="1"/>
  <c r="N306" i="31"/>
  <c r="N274" i="31"/>
  <c r="AA113" i="31"/>
  <c r="AA112" i="31" s="1"/>
  <c r="R165" i="31"/>
  <c r="R164" i="31"/>
  <c r="R163" i="31"/>
  <c r="R173" i="31" s="1"/>
  <c r="R159" i="31"/>
  <c r="S156" i="31"/>
  <c r="AE194" i="31"/>
  <c r="AC28" i="31"/>
  <c r="AC236" i="31" s="1"/>
  <c r="AC31" i="31"/>
  <c r="AC36" i="31" s="1"/>
  <c r="T187" i="31"/>
  <c r="O307" i="31"/>
  <c r="O275" i="31"/>
  <c r="S286" i="31"/>
  <c r="R287" i="31"/>
  <c r="AD23" i="31"/>
  <c r="AD24" i="31"/>
  <c r="AD32" i="31" s="1"/>
  <c r="AE22" i="31"/>
  <c r="S143" i="31"/>
  <c r="S142" i="31"/>
  <c r="S152" i="31" s="1"/>
  <c r="T135" i="31"/>
  <c r="S138" i="31"/>
  <c r="S144" i="31"/>
  <c r="Q109" i="31"/>
  <c r="Q178" i="31" s="1"/>
  <c r="N298" i="31"/>
  <c r="N299" i="31" s="1"/>
  <c r="N310" i="31" s="1"/>
  <c r="N311" i="31" s="1"/>
  <c r="P225" i="31"/>
  <c r="P182" i="31"/>
  <c r="P183" i="31" s="1"/>
  <c r="P239" i="31"/>
  <c r="Q249" i="31"/>
  <c r="Q230" i="31"/>
  <c r="Q173" i="31"/>
  <c r="X290" i="31"/>
  <c r="X258" i="31"/>
  <c r="N246" i="31" l="1"/>
  <c r="S152" i="32"/>
  <c r="R172" i="32"/>
  <c r="R172" i="31"/>
  <c r="S151" i="31"/>
  <c r="O232" i="31"/>
  <c r="O233" i="31" s="1"/>
  <c r="O244" i="31" s="1"/>
  <c r="O245" i="31" s="1"/>
  <c r="Z236" i="32"/>
  <c r="O261" i="31"/>
  <c r="O266" i="31" s="1"/>
  <c r="O267" i="31" s="1"/>
  <c r="O278" i="31" s="1"/>
  <c r="O279" i="31" s="1"/>
  <c r="O189" i="32"/>
  <c r="O226" i="32" s="1"/>
  <c r="O202" i="32"/>
  <c r="O241" i="32" s="1"/>
  <c r="P202" i="31"/>
  <c r="Q179" i="31"/>
  <c r="Q239" i="31" s="1"/>
  <c r="P189" i="31"/>
  <c r="P226" i="31" s="1"/>
  <c r="P260" i="31" s="1"/>
  <c r="O239" i="32"/>
  <c r="N280" i="31"/>
  <c r="O298" i="31"/>
  <c r="O299" i="31" s="1"/>
  <c r="O310" i="31" s="1"/>
  <c r="O311" i="31" s="1"/>
  <c r="R109" i="31"/>
  <c r="R178" i="31" s="1"/>
  <c r="R189" i="31" s="1"/>
  <c r="R226" i="31" s="1"/>
  <c r="Q202" i="31"/>
  <c r="Q241" i="31" s="1"/>
  <c r="S130" i="31"/>
  <c r="O182" i="32"/>
  <c r="O183" i="32" s="1"/>
  <c r="AA31" i="32"/>
  <c r="AA36" i="32" s="1"/>
  <c r="AA228" i="32" s="1"/>
  <c r="AA28" i="32"/>
  <c r="R123" i="32"/>
  <c r="R122" i="32"/>
  <c r="R121" i="32"/>
  <c r="R117" i="32"/>
  <c r="S114" i="32"/>
  <c r="AC47" i="32"/>
  <c r="AC52" i="32" s="1"/>
  <c r="AC44" i="32"/>
  <c r="AC224" i="32" s="1"/>
  <c r="T142" i="32"/>
  <c r="T138" i="32"/>
  <c r="T144" i="32"/>
  <c r="T143" i="32"/>
  <c r="U135" i="32"/>
  <c r="AC194" i="32"/>
  <c r="O227" i="32"/>
  <c r="X220" i="32"/>
  <c r="W221" i="32"/>
  <c r="P109" i="32"/>
  <c r="P178" i="32" s="1"/>
  <c r="P110" i="32"/>
  <c r="P179" i="32" s="1"/>
  <c r="Q130" i="32"/>
  <c r="S163" i="32"/>
  <c r="S165" i="32"/>
  <c r="S159" i="32"/>
  <c r="T156" i="32"/>
  <c r="S164" i="32"/>
  <c r="M246" i="32"/>
  <c r="U187" i="32"/>
  <c r="Q101" i="32"/>
  <c r="Q96" i="32"/>
  <c r="Q177" i="32" s="1"/>
  <c r="R93" i="32"/>
  <c r="Q102" i="32"/>
  <c r="Q100" i="32"/>
  <c r="Z116" i="32"/>
  <c r="Z92" i="32"/>
  <c r="Z95" i="32" s="1"/>
  <c r="Z176" i="32" s="1"/>
  <c r="Z219" i="32" s="1"/>
  <c r="V249" i="32"/>
  <c r="V230" i="32"/>
  <c r="N240" i="32"/>
  <c r="N241" i="32"/>
  <c r="N227" i="32"/>
  <c r="N232" i="32" s="1"/>
  <c r="N233" i="32" s="1"/>
  <c r="N244" i="32" s="1"/>
  <c r="N245" i="32" s="1"/>
  <c r="R173" i="32"/>
  <c r="S151" i="32"/>
  <c r="Q131" i="32"/>
  <c r="Z112" i="32"/>
  <c r="AC22" i="32"/>
  <c r="AB32" i="32"/>
  <c r="Q182" i="31"/>
  <c r="Q183" i="31" s="1"/>
  <c r="AF194" i="31"/>
  <c r="S163" i="31"/>
  <c r="S164" i="31"/>
  <c r="S165" i="31"/>
  <c r="T156" i="31"/>
  <c r="S159" i="31"/>
  <c r="Y290" i="31"/>
  <c r="Y258" i="31"/>
  <c r="T142" i="31"/>
  <c r="U135" i="31"/>
  <c r="T138" i="31"/>
  <c r="T144" i="31"/>
  <c r="T143" i="31"/>
  <c r="R315" i="31"/>
  <c r="R296" i="31"/>
  <c r="N312" i="31"/>
  <c r="R110" i="31"/>
  <c r="R179" i="31" s="1"/>
  <c r="P292" i="31"/>
  <c r="P240" i="31"/>
  <c r="Y262" i="31"/>
  <c r="Y294" i="31"/>
  <c r="AB113" i="31"/>
  <c r="AB112" i="31" s="1"/>
  <c r="AD31" i="31"/>
  <c r="AD36" i="31" s="1"/>
  <c r="AD28" i="31"/>
  <c r="AD236" i="31" s="1"/>
  <c r="AA39" i="31"/>
  <c r="Z47" i="31"/>
  <c r="Z52" i="31" s="1"/>
  <c r="Z228" i="31" s="1"/>
  <c r="Z44" i="31"/>
  <c r="Z224" i="31" s="1"/>
  <c r="Q181" i="31"/>
  <c r="Q189" i="31"/>
  <c r="Q226" i="31" s="1"/>
  <c r="S287" i="31"/>
  <c r="T286" i="31"/>
  <c r="AC302" i="31"/>
  <c r="AC270" i="31"/>
  <c r="T121" i="31"/>
  <c r="T117" i="31"/>
  <c r="U114" i="31"/>
  <c r="T122" i="31"/>
  <c r="T123" i="31"/>
  <c r="S102" i="31"/>
  <c r="S101" i="31"/>
  <c r="S100" i="31"/>
  <c r="S96" i="31"/>
  <c r="S177" i="31" s="1"/>
  <c r="T93" i="31"/>
  <c r="T220" i="31"/>
  <c r="S221" i="31"/>
  <c r="AF22" i="31"/>
  <c r="AE24" i="31"/>
  <c r="AE32" i="31" s="1"/>
  <c r="AE23" i="31"/>
  <c r="P291" i="31"/>
  <c r="P259" i="31"/>
  <c r="Q227" i="31"/>
  <c r="O274" i="31"/>
  <c r="O306" i="31"/>
  <c r="U187" i="31"/>
  <c r="AA116" i="31"/>
  <c r="AA92" i="31"/>
  <c r="AA95" i="31" s="1"/>
  <c r="AA176" i="31" s="1"/>
  <c r="AA219" i="31" s="1"/>
  <c r="S131" i="31"/>
  <c r="P227" i="31"/>
  <c r="P232" i="31" s="1"/>
  <c r="P233" i="31" s="1"/>
  <c r="P244" i="31" s="1"/>
  <c r="P245" i="31" s="1"/>
  <c r="P241" i="31"/>
  <c r="P305" i="31"/>
  <c r="P273" i="31"/>
  <c r="R177" i="31"/>
  <c r="R249" i="31"/>
  <c r="R230" i="31"/>
  <c r="R202" i="31" l="1"/>
  <c r="R227" i="31" s="1"/>
  <c r="O246" i="31"/>
  <c r="T152" i="32"/>
  <c r="O280" i="31"/>
  <c r="T152" i="31"/>
  <c r="S173" i="32"/>
  <c r="AA236" i="32"/>
  <c r="Q109" i="32"/>
  <c r="Q178" i="32" s="1"/>
  <c r="Q202" i="32" s="1"/>
  <c r="O232" i="32"/>
  <c r="O233" i="32" s="1"/>
  <c r="O244" i="32" s="1"/>
  <c r="O245" i="32" s="1"/>
  <c r="O240" i="32"/>
  <c r="O312" i="31"/>
  <c r="Q225" i="31"/>
  <c r="Q232" i="31" s="1"/>
  <c r="Q233" i="31" s="1"/>
  <c r="Q244" i="31" s="1"/>
  <c r="Q245" i="31" s="1"/>
  <c r="T131" i="31"/>
  <c r="S109" i="31"/>
  <c r="P246" i="31"/>
  <c r="T130" i="31"/>
  <c r="R131" i="32"/>
  <c r="P181" i="32"/>
  <c r="P189" i="32"/>
  <c r="P226" i="32" s="1"/>
  <c r="X221" i="32"/>
  <c r="Y220" i="32"/>
  <c r="AD47" i="32"/>
  <c r="AD52" i="32" s="1"/>
  <c r="AD44" i="32"/>
  <c r="AD224" i="32" s="1"/>
  <c r="S123" i="32"/>
  <c r="S122" i="32"/>
  <c r="S121" i="32"/>
  <c r="S117" i="32"/>
  <c r="T114" i="32"/>
  <c r="P239" i="32"/>
  <c r="P225" i="32"/>
  <c r="P182" i="32"/>
  <c r="P183" i="32" s="1"/>
  <c r="AD22" i="32"/>
  <c r="AC32" i="32"/>
  <c r="AD194" i="32"/>
  <c r="AB28" i="32"/>
  <c r="AB236" i="32" s="1"/>
  <c r="AB31" i="32"/>
  <c r="AB36" i="32" s="1"/>
  <c r="AB228" i="32" s="1"/>
  <c r="U156" i="32"/>
  <c r="T165" i="32"/>
  <c r="T163" i="32"/>
  <c r="T159" i="32"/>
  <c r="T164" i="32"/>
  <c r="U144" i="32"/>
  <c r="U143" i="32"/>
  <c r="U142" i="32"/>
  <c r="U138" i="32"/>
  <c r="V135" i="32"/>
  <c r="R130" i="32"/>
  <c r="R102" i="32"/>
  <c r="R101" i="32"/>
  <c r="R100" i="32"/>
  <c r="R96" i="32"/>
  <c r="R177" i="32" s="1"/>
  <c r="S93" i="32"/>
  <c r="S172" i="32"/>
  <c r="W249" i="32"/>
  <c r="W230" i="32"/>
  <c r="AA113" i="32"/>
  <c r="V187" i="32"/>
  <c r="T151" i="32"/>
  <c r="P202" i="32"/>
  <c r="Q110" i="32"/>
  <c r="Q179" i="32" s="1"/>
  <c r="N246" i="32"/>
  <c r="Q307" i="31"/>
  <c r="Q275" i="31"/>
  <c r="AF23" i="31"/>
  <c r="AF24" i="31"/>
  <c r="AF32" i="31" s="1"/>
  <c r="AG22" i="31"/>
  <c r="R239" i="31"/>
  <c r="R182" i="31"/>
  <c r="R183" i="31" s="1"/>
  <c r="R225" i="31"/>
  <c r="T287" i="31"/>
  <c r="U286" i="31"/>
  <c r="S249" i="31"/>
  <c r="S230" i="31"/>
  <c r="U220" i="31"/>
  <c r="T221" i="31"/>
  <c r="Q292" i="31"/>
  <c r="Q260" i="31"/>
  <c r="Q240" i="31"/>
  <c r="U144" i="31"/>
  <c r="U143" i="31"/>
  <c r="U142" i="31"/>
  <c r="U138" i="31"/>
  <c r="V135" i="31"/>
  <c r="U156" i="31"/>
  <c r="T164" i="31"/>
  <c r="T165" i="31"/>
  <c r="T159" i="31"/>
  <c r="T163" i="31"/>
  <c r="R292" i="31"/>
  <c r="R260" i="31"/>
  <c r="R240" i="31"/>
  <c r="AG194" i="31"/>
  <c r="U123" i="31"/>
  <c r="U122" i="31"/>
  <c r="U117" i="31"/>
  <c r="U121" i="31"/>
  <c r="V114" i="31"/>
  <c r="S172" i="31"/>
  <c r="P293" i="31"/>
  <c r="P298" i="31" s="1"/>
  <c r="P299" i="31" s="1"/>
  <c r="P310" i="31" s="1"/>
  <c r="P311" i="31" s="1"/>
  <c r="P261" i="31"/>
  <c r="P266" i="31" s="1"/>
  <c r="P267" i="31" s="1"/>
  <c r="P278" i="31" s="1"/>
  <c r="P279" i="31" s="1"/>
  <c r="AD302" i="31"/>
  <c r="AD270" i="31"/>
  <c r="AE31" i="31"/>
  <c r="AE36" i="31" s="1"/>
  <c r="AE28" i="31"/>
  <c r="AE236" i="31" s="1"/>
  <c r="S110" i="31"/>
  <c r="AC113" i="31"/>
  <c r="P306" i="31"/>
  <c r="P274" i="31"/>
  <c r="T151" i="31"/>
  <c r="S173" i="31"/>
  <c r="R181" i="31"/>
  <c r="Q305" i="31"/>
  <c r="Q273" i="31"/>
  <c r="Z294" i="31"/>
  <c r="Z262" i="31"/>
  <c r="P307" i="31"/>
  <c r="P275" i="31"/>
  <c r="V187" i="31"/>
  <c r="AB39" i="31"/>
  <c r="AA47" i="31"/>
  <c r="AA52" i="31" s="1"/>
  <c r="AA228" i="31" s="1"/>
  <c r="AA44" i="31"/>
  <c r="AA224" i="31" s="1"/>
  <c r="R241" i="31"/>
  <c r="S315" i="31"/>
  <c r="S296" i="31"/>
  <c r="Q259" i="31"/>
  <c r="Q293" i="31"/>
  <c r="Q261" i="31"/>
  <c r="T100" i="31"/>
  <c r="T102" i="31"/>
  <c r="T101" i="31"/>
  <c r="U93" i="31"/>
  <c r="T96" i="31"/>
  <c r="Z290" i="31"/>
  <c r="Z258" i="31"/>
  <c r="AB116" i="31"/>
  <c r="AB92" i="31"/>
  <c r="AB95" i="31" s="1"/>
  <c r="AB176" i="31" s="1"/>
  <c r="AB219" i="31" s="1"/>
  <c r="T173" i="32" l="1"/>
  <c r="U152" i="31"/>
  <c r="U151" i="32"/>
  <c r="T177" i="31"/>
  <c r="U152" i="32"/>
  <c r="S178" i="31"/>
  <c r="S181" i="31" s="1"/>
  <c r="O246" i="32"/>
  <c r="T110" i="31"/>
  <c r="AA112" i="32"/>
  <c r="AB113" i="32" s="1"/>
  <c r="AB112" i="32" s="1"/>
  <c r="Q291" i="31"/>
  <c r="Q298" i="31" s="1"/>
  <c r="Q299" i="31" s="1"/>
  <c r="Q310" i="31" s="1"/>
  <c r="Q311" i="31" s="1"/>
  <c r="Q189" i="32"/>
  <c r="Q226" i="32" s="1"/>
  <c r="Q181" i="32"/>
  <c r="Q241" i="32"/>
  <c r="Q227" i="32"/>
  <c r="S130" i="32"/>
  <c r="U130" i="31"/>
  <c r="P312" i="31"/>
  <c r="P280" i="31"/>
  <c r="Q266" i="31"/>
  <c r="Q267" i="31" s="1"/>
  <c r="Q278" i="31" s="1"/>
  <c r="Q279" i="31" s="1"/>
  <c r="U131" i="31"/>
  <c r="R109" i="32"/>
  <c r="R178" i="32" s="1"/>
  <c r="R202" i="32" s="1"/>
  <c r="AE22" i="32"/>
  <c r="AD32" i="32"/>
  <c r="AA116" i="32"/>
  <c r="AA92" i="32"/>
  <c r="AA95" i="32" s="1"/>
  <c r="AA176" i="32" s="1"/>
  <c r="AA219" i="32" s="1"/>
  <c r="AC31" i="32"/>
  <c r="AC36" i="32" s="1"/>
  <c r="AC228" i="32" s="1"/>
  <c r="AC28" i="32"/>
  <c r="AC236" i="32" s="1"/>
  <c r="X249" i="32"/>
  <c r="X230" i="32"/>
  <c r="P240" i="32"/>
  <c r="AE194" i="32"/>
  <c r="U165" i="32"/>
  <c r="U164" i="32"/>
  <c r="U163" i="32"/>
  <c r="U159" i="32"/>
  <c r="V156" i="32"/>
  <c r="W187" i="32"/>
  <c r="R110" i="32"/>
  <c r="R179" i="32" s="1"/>
  <c r="T172" i="32"/>
  <c r="Q240" i="32"/>
  <c r="T121" i="32"/>
  <c r="T117" i="32"/>
  <c r="U114" i="32"/>
  <c r="T122" i="32"/>
  <c r="T123" i="32"/>
  <c r="AE47" i="32"/>
  <c r="AE52" i="32" s="1"/>
  <c r="AE44" i="32"/>
  <c r="AE224" i="32" s="1"/>
  <c r="P241" i="32"/>
  <c r="P227" i="32"/>
  <c r="V138" i="32"/>
  <c r="W135" i="32"/>
  <c r="V144" i="32"/>
  <c r="V143" i="32"/>
  <c r="V142" i="32"/>
  <c r="Z220" i="32"/>
  <c r="Y221" i="32"/>
  <c r="Q239" i="32"/>
  <c r="Q182" i="32"/>
  <c r="Q183" i="32" s="1"/>
  <c r="Q225" i="32"/>
  <c r="S131" i="32"/>
  <c r="S102" i="32"/>
  <c r="S100" i="32"/>
  <c r="S96" i="32"/>
  <c r="S177" i="32" s="1"/>
  <c r="S101" i="32"/>
  <c r="T93" i="32"/>
  <c r="U287" i="31"/>
  <c r="V286" i="31"/>
  <c r="AC116" i="31"/>
  <c r="AC92" i="31"/>
  <c r="AC95" i="31" s="1"/>
  <c r="AC176" i="31" s="1"/>
  <c r="AC219" i="31" s="1"/>
  <c r="AA294" i="31"/>
  <c r="AA262" i="31"/>
  <c r="V138" i="31"/>
  <c r="V144" i="31"/>
  <c r="V143" i="31"/>
  <c r="V142" i="31"/>
  <c r="V151" i="31" s="1"/>
  <c r="W135" i="31"/>
  <c r="AB47" i="31"/>
  <c r="AB52" i="31" s="1"/>
  <c r="AB228" i="31" s="1"/>
  <c r="AB44" i="31"/>
  <c r="AB224" i="31" s="1"/>
  <c r="AC39" i="31"/>
  <c r="S179" i="31"/>
  <c r="R291" i="31"/>
  <c r="R259" i="31"/>
  <c r="R232" i="31"/>
  <c r="R233" i="31" s="1"/>
  <c r="R244" i="31" s="1"/>
  <c r="R245" i="31" s="1"/>
  <c r="AG24" i="31"/>
  <c r="AG32" i="31" s="1"/>
  <c r="AG23" i="31"/>
  <c r="AH22" i="31"/>
  <c r="AA290" i="31"/>
  <c r="AA258" i="31"/>
  <c r="V123" i="31"/>
  <c r="V122" i="31"/>
  <c r="V121" i="31"/>
  <c r="W114" i="31"/>
  <c r="V117" i="31"/>
  <c r="V156" i="31"/>
  <c r="U165" i="31"/>
  <c r="U173" i="31" s="1"/>
  <c r="U164" i="31"/>
  <c r="U163" i="31"/>
  <c r="U159" i="31"/>
  <c r="T296" i="31"/>
  <c r="T315" i="31"/>
  <c r="T172" i="31"/>
  <c r="AF31" i="31"/>
  <c r="AF36" i="31" s="1"/>
  <c r="AF28" i="31"/>
  <c r="AF236" i="31" s="1"/>
  <c r="R307" i="31"/>
  <c r="R275" i="31"/>
  <c r="AE302" i="31"/>
  <c r="AE270" i="31"/>
  <c r="U151" i="31"/>
  <c r="V220" i="31"/>
  <c r="U221" i="31"/>
  <c r="U100" i="31"/>
  <c r="U101" i="31"/>
  <c r="U102" i="31"/>
  <c r="V93" i="31"/>
  <c r="U96" i="31"/>
  <c r="U177" i="31" s="1"/>
  <c r="AC112" i="31"/>
  <c r="AH194" i="31"/>
  <c r="Q306" i="31"/>
  <c r="Q274" i="31"/>
  <c r="T109" i="31"/>
  <c r="T178" i="31" s="1"/>
  <c r="R293" i="31"/>
  <c r="R261" i="31"/>
  <c r="W187" i="31"/>
  <c r="Q246" i="31"/>
  <c r="R306" i="31"/>
  <c r="R274" i="31"/>
  <c r="T173" i="31"/>
  <c r="T249" i="31"/>
  <c r="T230" i="31"/>
  <c r="R305" i="31"/>
  <c r="R273" i="31"/>
  <c r="S202" i="31" l="1"/>
  <c r="U173" i="32"/>
  <c r="V152" i="31"/>
  <c r="S189" i="31"/>
  <c r="S226" i="31" s="1"/>
  <c r="T179" i="31"/>
  <c r="T239" i="31" s="1"/>
  <c r="Q312" i="31"/>
  <c r="Q280" i="31"/>
  <c r="R246" i="31"/>
  <c r="V131" i="31"/>
  <c r="T131" i="32"/>
  <c r="Q232" i="32"/>
  <c r="Q233" i="32" s="1"/>
  <c r="Q244" i="32" s="1"/>
  <c r="Q245" i="32" s="1"/>
  <c r="R241" i="32"/>
  <c r="R227" i="32"/>
  <c r="S109" i="32"/>
  <c r="S178" i="32" s="1"/>
  <c r="S202" i="32" s="1"/>
  <c r="V151" i="32"/>
  <c r="X187" i="32"/>
  <c r="V159" i="32"/>
  <c r="V165" i="32"/>
  <c r="W156" i="32"/>
  <c r="V164" i="32"/>
  <c r="V163" i="32"/>
  <c r="R225" i="32"/>
  <c r="R239" i="32"/>
  <c r="R182" i="32"/>
  <c r="R183" i="32" s="1"/>
  <c r="Y249" i="32"/>
  <c r="Y230" i="32"/>
  <c r="AF44" i="32"/>
  <c r="AF224" i="32" s="1"/>
  <c r="AF47" i="32"/>
  <c r="AF52" i="32" s="1"/>
  <c r="S110" i="32"/>
  <c r="S179" i="32" s="1"/>
  <c r="AA220" i="32"/>
  <c r="Z221" i="32"/>
  <c r="AC113" i="32"/>
  <c r="U172" i="32"/>
  <c r="AF194" i="32"/>
  <c r="R181" i="32"/>
  <c r="R189" i="32"/>
  <c r="R226" i="32" s="1"/>
  <c r="W143" i="32"/>
  <c r="W144" i="32"/>
  <c r="W142" i="32"/>
  <c r="W138" i="32"/>
  <c r="X135" i="32"/>
  <c r="AD28" i="32"/>
  <c r="AD236" i="32" s="1"/>
  <c r="AD31" i="32"/>
  <c r="AD36" i="32" s="1"/>
  <c r="AD228" i="32" s="1"/>
  <c r="U121" i="32"/>
  <c r="U117" i="32"/>
  <c r="V114" i="32"/>
  <c r="U122" i="32"/>
  <c r="U123" i="32"/>
  <c r="AE32" i="32"/>
  <c r="AF22" i="32"/>
  <c r="T102" i="32"/>
  <c r="T101" i="32"/>
  <c r="T100" i="32"/>
  <c r="T96" i="32"/>
  <c r="T177" i="32" s="1"/>
  <c r="U93" i="32"/>
  <c r="V152" i="32"/>
  <c r="AB92" i="32"/>
  <c r="AB95" i="32" s="1"/>
  <c r="AB176" i="32" s="1"/>
  <c r="AB219" i="32" s="1"/>
  <c r="AB116" i="32"/>
  <c r="T130" i="32"/>
  <c r="P232" i="32"/>
  <c r="P233" i="32" s="1"/>
  <c r="P244" i="32" s="1"/>
  <c r="W220" i="31"/>
  <c r="V221" i="31"/>
  <c r="V287" i="31"/>
  <c r="W286" i="31"/>
  <c r="U315" i="31"/>
  <c r="U296" i="31"/>
  <c r="T181" i="31"/>
  <c r="T189" i="31"/>
  <c r="T226" i="31" s="1"/>
  <c r="W144" i="31"/>
  <c r="W143" i="31"/>
  <c r="X135" i="31"/>
  <c r="W138" i="31"/>
  <c r="W142" i="31"/>
  <c r="W151" i="31" s="1"/>
  <c r="AF270" i="31"/>
  <c r="AF302" i="31"/>
  <c r="AH24" i="31"/>
  <c r="AH32" i="31" s="1"/>
  <c r="AH23" i="31"/>
  <c r="AI22" i="31"/>
  <c r="R298" i="31"/>
  <c r="R299" i="31" s="1"/>
  <c r="R310" i="31" s="1"/>
  <c r="R311" i="31" s="1"/>
  <c r="S241" i="31"/>
  <c r="S227" i="31"/>
  <c r="U109" i="31"/>
  <c r="U110" i="31"/>
  <c r="U179" i="31" s="1"/>
  <c r="V165" i="31"/>
  <c r="V164" i="31"/>
  <c r="V173" i="31" s="1"/>
  <c r="V163" i="31"/>
  <c r="V159" i="31"/>
  <c r="W156" i="31"/>
  <c r="T202" i="31"/>
  <c r="X187" i="31"/>
  <c r="V102" i="31"/>
  <c r="V101" i="31"/>
  <c r="V100" i="31"/>
  <c r="V96" i="31"/>
  <c r="W93" i="31"/>
  <c r="U172" i="31"/>
  <c r="W123" i="31"/>
  <c r="W122" i="31"/>
  <c r="W121" i="31"/>
  <c r="W117" i="31"/>
  <c r="X114" i="31"/>
  <c r="AG31" i="31"/>
  <c r="AG36" i="31" s="1"/>
  <c r="AG28" i="31"/>
  <c r="AG236" i="31" s="1"/>
  <c r="S239" i="31"/>
  <c r="S225" i="31"/>
  <c r="S182" i="31"/>
  <c r="S183" i="31" s="1"/>
  <c r="S292" i="31"/>
  <c r="S260" i="31"/>
  <c r="S240" i="31"/>
  <c r="AI194" i="31"/>
  <c r="AB258" i="31"/>
  <c r="AB290" i="31"/>
  <c r="AB294" i="31"/>
  <c r="AB262" i="31"/>
  <c r="AD113" i="31"/>
  <c r="R266" i="31"/>
  <c r="R267" i="31" s="1"/>
  <c r="R278" i="31" s="1"/>
  <c r="R279" i="31" s="1"/>
  <c r="U249" i="31"/>
  <c r="U230" i="31"/>
  <c r="V130" i="31"/>
  <c r="AC47" i="31"/>
  <c r="AC52" i="31" s="1"/>
  <c r="AC228" i="31" s="1"/>
  <c r="AC44" i="31"/>
  <c r="AC224" i="31" s="1"/>
  <c r="AD39" i="31"/>
  <c r="W152" i="32" l="1"/>
  <c r="V177" i="31"/>
  <c r="V172" i="32"/>
  <c r="W151" i="32"/>
  <c r="T182" i="31"/>
  <c r="T183" i="31" s="1"/>
  <c r="T225" i="31"/>
  <c r="T291" i="31" s="1"/>
  <c r="R280" i="31"/>
  <c r="U131" i="32"/>
  <c r="T110" i="32"/>
  <c r="T179" i="32" s="1"/>
  <c r="T239" i="32" s="1"/>
  <c r="W130" i="31"/>
  <c r="V109" i="31"/>
  <c r="X144" i="32"/>
  <c r="X142" i="32"/>
  <c r="X143" i="32"/>
  <c r="X138" i="32"/>
  <c r="Y135" i="32"/>
  <c r="AA221" i="32"/>
  <c r="AB220" i="32"/>
  <c r="S181" i="32"/>
  <c r="S189" i="32"/>
  <c r="S226" i="32" s="1"/>
  <c r="AG194" i="32"/>
  <c r="S225" i="32"/>
  <c r="S239" i="32"/>
  <c r="S182" i="32"/>
  <c r="S183" i="32" s="1"/>
  <c r="AG44" i="32"/>
  <c r="AG224" i="32" s="1"/>
  <c r="AG47" i="32"/>
  <c r="AG52" i="32" s="1"/>
  <c r="R232" i="32"/>
  <c r="R233" i="32" s="1"/>
  <c r="R244" i="32" s="1"/>
  <c r="R245" i="32" s="1"/>
  <c r="X156" i="32"/>
  <c r="W159" i="32"/>
  <c r="W165" i="32"/>
  <c r="W164" i="32"/>
  <c r="W163" i="32"/>
  <c r="S241" i="32"/>
  <c r="S227" i="32"/>
  <c r="U102" i="32"/>
  <c r="U101" i="32"/>
  <c r="U100" i="32"/>
  <c r="U96" i="32"/>
  <c r="U177" i="32" s="1"/>
  <c r="V93" i="32"/>
  <c r="AC116" i="32"/>
  <c r="AC92" i="32"/>
  <c r="AC95" i="32" s="1"/>
  <c r="AC176" i="32" s="1"/>
  <c r="AC219" i="32" s="1"/>
  <c r="Y187" i="32"/>
  <c r="P245" i="32"/>
  <c r="P246" i="32" s="1"/>
  <c r="R240" i="32"/>
  <c r="Z230" i="32"/>
  <c r="Z249" i="32"/>
  <c r="V173" i="32"/>
  <c r="AF32" i="32"/>
  <c r="AG22" i="32"/>
  <c r="V123" i="32"/>
  <c r="V122" i="32"/>
  <c r="V117" i="32"/>
  <c r="W114" i="32"/>
  <c r="V121" i="32"/>
  <c r="T109" i="32"/>
  <c r="T178" i="32" s="1"/>
  <c r="AE31" i="32"/>
  <c r="AE36" i="32" s="1"/>
  <c r="AE228" i="32" s="1"/>
  <c r="AE28" i="32"/>
  <c r="AE236" i="32" s="1"/>
  <c r="U130" i="32"/>
  <c r="AC112" i="32"/>
  <c r="Q246" i="32"/>
  <c r="S291" i="31"/>
  <c r="S259" i="31"/>
  <c r="S232" i="31"/>
  <c r="S233" i="31" s="1"/>
  <c r="S244" i="31" s="1"/>
  <c r="S245" i="31" s="1"/>
  <c r="W102" i="31"/>
  <c r="W101" i="31"/>
  <c r="W100" i="31"/>
  <c r="W96" i="31"/>
  <c r="X93" i="31"/>
  <c r="S293" i="31"/>
  <c r="S261" i="31"/>
  <c r="AC290" i="31"/>
  <c r="AC258" i="31"/>
  <c r="AG302" i="31"/>
  <c r="AG270" i="31"/>
  <c r="AC294" i="31"/>
  <c r="AC262" i="31"/>
  <c r="W131" i="31"/>
  <c r="X156" i="31"/>
  <c r="W165" i="31"/>
  <c r="W164" i="31"/>
  <c r="W163" i="31"/>
  <c r="W159" i="31"/>
  <c r="U239" i="31"/>
  <c r="U225" i="31"/>
  <c r="U182" i="31"/>
  <c r="AJ22" i="31"/>
  <c r="AI24" i="31"/>
  <c r="AI32" i="31" s="1"/>
  <c r="AI23" i="31"/>
  <c r="Y187" i="31"/>
  <c r="AD47" i="31"/>
  <c r="AD52" i="31" s="1"/>
  <c r="AD228" i="31" s="1"/>
  <c r="AD44" i="31"/>
  <c r="AD224" i="31" s="1"/>
  <c r="AE39" i="31"/>
  <c r="S305" i="31"/>
  <c r="S273" i="31"/>
  <c r="S307" i="31"/>
  <c r="S275" i="31"/>
  <c r="S306" i="31"/>
  <c r="S274" i="31"/>
  <c r="X220" i="31"/>
  <c r="W221" i="31"/>
  <c r="AD116" i="31"/>
  <c r="AD92" i="31"/>
  <c r="AD95" i="31" s="1"/>
  <c r="AD176" i="31" s="1"/>
  <c r="AD219" i="31" s="1"/>
  <c r="X123" i="31"/>
  <c r="X122" i="31"/>
  <c r="X121" i="31"/>
  <c r="X117" i="31"/>
  <c r="Y114" i="31"/>
  <c r="AH31" i="31"/>
  <c r="AH36" i="31" s="1"/>
  <c r="AH28" i="31"/>
  <c r="AH236" i="31" s="1"/>
  <c r="X286" i="31"/>
  <c r="W287" i="31"/>
  <c r="T260" i="31"/>
  <c r="T292" i="31"/>
  <c r="T240" i="31"/>
  <c r="AJ194" i="31"/>
  <c r="V249" i="31"/>
  <c r="V230" i="31"/>
  <c r="T241" i="31"/>
  <c r="T227" i="31"/>
  <c r="X144" i="31"/>
  <c r="X143" i="31"/>
  <c r="Y135" i="31"/>
  <c r="X142" i="31"/>
  <c r="X138" i="31"/>
  <c r="AD112" i="31"/>
  <c r="V110" i="31"/>
  <c r="V179" i="31" s="1"/>
  <c r="V172" i="31"/>
  <c r="U178" i="31"/>
  <c r="R312" i="31"/>
  <c r="W152" i="31"/>
  <c r="V315" i="31"/>
  <c r="V296" i="31"/>
  <c r="T305" i="31"/>
  <c r="T273" i="31"/>
  <c r="X152" i="31" l="1"/>
  <c r="T232" i="31"/>
  <c r="T233" i="31" s="1"/>
  <c r="T244" i="31" s="1"/>
  <c r="T259" i="31"/>
  <c r="W172" i="31"/>
  <c r="S266" i="31"/>
  <c r="S267" i="31" s="1"/>
  <c r="S278" i="31" s="1"/>
  <c r="S279" i="31" s="1"/>
  <c r="V178" i="31"/>
  <c r="V202" i="31" s="1"/>
  <c r="T182" i="32"/>
  <c r="T183" i="32" s="1"/>
  <c r="T225" i="32"/>
  <c r="U183" i="31"/>
  <c r="U109" i="32"/>
  <c r="U178" i="32" s="1"/>
  <c r="U181" i="32" s="1"/>
  <c r="T245" i="31"/>
  <c r="T246" i="31" s="1"/>
  <c r="X131" i="31"/>
  <c r="S246" i="31"/>
  <c r="W110" i="31"/>
  <c r="V131" i="32"/>
  <c r="R246" i="32"/>
  <c r="S232" i="32"/>
  <c r="S233" i="32" s="1"/>
  <c r="S244" i="32" s="1"/>
  <c r="S245" i="32" s="1"/>
  <c r="T181" i="32"/>
  <c r="T189" i="32"/>
  <c r="T226" i="32" s="1"/>
  <c r="AH47" i="32"/>
  <c r="AH52" i="32" s="1"/>
  <c r="AH44" i="32"/>
  <c r="AH224" i="32" s="1"/>
  <c r="AH194" i="32"/>
  <c r="AA230" i="32"/>
  <c r="AA249" i="32"/>
  <c r="X151" i="32"/>
  <c r="AF31" i="32"/>
  <c r="AF36" i="32" s="1"/>
  <c r="AF228" i="32" s="1"/>
  <c r="AF28" i="32"/>
  <c r="AF236" i="32" s="1"/>
  <c r="Z187" i="32"/>
  <c r="X165" i="32"/>
  <c r="X164" i="32"/>
  <c r="X163" i="32"/>
  <c r="X159" i="32"/>
  <c r="Y156" i="32"/>
  <c r="V130" i="32"/>
  <c r="W117" i="32"/>
  <c r="X114" i="32"/>
  <c r="W123" i="32"/>
  <c r="W121" i="32"/>
  <c r="W122" i="32"/>
  <c r="AG32" i="32"/>
  <c r="AH22" i="32"/>
  <c r="T202" i="32"/>
  <c r="U110" i="32"/>
  <c r="U179" i="32" s="1"/>
  <c r="W172" i="32"/>
  <c r="X152" i="32"/>
  <c r="AB221" i="32"/>
  <c r="AC220" i="32"/>
  <c r="AD113" i="32"/>
  <c r="AD112" i="32" s="1"/>
  <c r="V102" i="32"/>
  <c r="V100" i="32"/>
  <c r="W93" i="32"/>
  <c r="V101" i="32"/>
  <c r="V96" i="32"/>
  <c r="V177" i="32" s="1"/>
  <c r="W173" i="32"/>
  <c r="S240" i="32"/>
  <c r="Y144" i="32"/>
  <c r="Y143" i="32"/>
  <c r="Y138" i="32"/>
  <c r="Z135" i="32"/>
  <c r="Y142" i="32"/>
  <c r="V189" i="31"/>
  <c r="V226" i="31" s="1"/>
  <c r="U181" i="31"/>
  <c r="U189" i="31"/>
  <c r="U226" i="31" s="1"/>
  <c r="U202" i="31"/>
  <c r="T261" i="31"/>
  <c r="T266" i="31" s="1"/>
  <c r="T267" i="31" s="1"/>
  <c r="T278" i="31" s="1"/>
  <c r="T279" i="31" s="1"/>
  <c r="T293" i="31"/>
  <c r="T298" i="31" s="1"/>
  <c r="T299" i="31" s="1"/>
  <c r="T310" i="31" s="1"/>
  <c r="T311" i="31" s="1"/>
  <c r="AK194" i="31"/>
  <c r="Y121" i="31"/>
  <c r="Y117" i="31"/>
  <c r="Z114" i="31"/>
  <c r="Y122" i="31"/>
  <c r="Y123" i="31"/>
  <c r="AD290" i="31"/>
  <c r="AD258" i="31"/>
  <c r="AK22" i="31"/>
  <c r="AJ24" i="31"/>
  <c r="AJ32" i="31" s="1"/>
  <c r="AJ23" i="31"/>
  <c r="X102" i="31"/>
  <c r="X101" i="31"/>
  <c r="X100" i="31"/>
  <c r="X96" i="31"/>
  <c r="X177" i="31" s="1"/>
  <c r="Y93" i="31"/>
  <c r="X151" i="31"/>
  <c r="T274" i="31"/>
  <c r="T306" i="31"/>
  <c r="Y144" i="31"/>
  <c r="Y143" i="31"/>
  <c r="Z135" i="31"/>
  <c r="Y142" i="31"/>
  <c r="Y138" i="31"/>
  <c r="AI28" i="31"/>
  <c r="AI236" i="31" s="1"/>
  <c r="AI31" i="31"/>
  <c r="AI36" i="31" s="1"/>
  <c r="AE113" i="31"/>
  <c r="AF39" i="31"/>
  <c r="AE44" i="31"/>
  <c r="AE224" i="31" s="1"/>
  <c r="AE47" i="31"/>
  <c r="AE52" i="31" s="1"/>
  <c r="AE228" i="31" s="1"/>
  <c r="T307" i="31"/>
  <c r="T275" i="31"/>
  <c r="W315" i="31"/>
  <c r="W296" i="31"/>
  <c r="AD294" i="31"/>
  <c r="AD262" i="31"/>
  <c r="W177" i="31"/>
  <c r="V239" i="31"/>
  <c r="V225" i="31"/>
  <c r="V182" i="31"/>
  <c r="Y286" i="31"/>
  <c r="X287" i="31"/>
  <c r="X130" i="31"/>
  <c r="W249" i="31"/>
  <c r="W230" i="31"/>
  <c r="U291" i="31"/>
  <c r="U259" i="31"/>
  <c r="W173" i="31"/>
  <c r="W109" i="31"/>
  <c r="W178" i="31" s="1"/>
  <c r="S298" i="31"/>
  <c r="S299" i="31" s="1"/>
  <c r="S310" i="31" s="1"/>
  <c r="S311" i="31" s="1"/>
  <c r="AH302" i="31"/>
  <c r="AH270" i="31"/>
  <c r="X221" i="31"/>
  <c r="Y220" i="31"/>
  <c r="S280" i="31"/>
  <c r="Z187" i="31"/>
  <c r="U305" i="31"/>
  <c r="U273" i="31"/>
  <c r="X165" i="31"/>
  <c r="X173" i="31" s="1"/>
  <c r="X164" i="31"/>
  <c r="X163" i="31"/>
  <c r="X159" i="31"/>
  <c r="Y156" i="31"/>
  <c r="Y151" i="32" l="1"/>
  <c r="X172" i="32"/>
  <c r="Y152" i="31"/>
  <c r="V181" i="31"/>
  <c r="Y152" i="32"/>
  <c r="W179" i="31"/>
  <c r="V183" i="31"/>
  <c r="W131" i="32"/>
  <c r="Y130" i="31"/>
  <c r="T312" i="31"/>
  <c r="X109" i="31"/>
  <c r="V109" i="32"/>
  <c r="V178" i="32" s="1"/>
  <c r="V189" i="32" s="1"/>
  <c r="V226" i="32" s="1"/>
  <c r="T280" i="31"/>
  <c r="U202" i="32"/>
  <c r="X110" i="31"/>
  <c r="X179" i="31" s="1"/>
  <c r="U189" i="32"/>
  <c r="U226" i="32" s="1"/>
  <c r="W102" i="32"/>
  <c r="W100" i="32"/>
  <c r="W101" i="32"/>
  <c r="W96" i="32"/>
  <c r="W177" i="32" s="1"/>
  <c r="X93" i="32"/>
  <c r="AD220" i="32"/>
  <c r="AC221" i="32"/>
  <c r="AI47" i="32"/>
  <c r="AI52" i="32" s="1"/>
  <c r="AI44" i="32"/>
  <c r="AI224" i="32" s="1"/>
  <c r="V181" i="32"/>
  <c r="X123" i="32"/>
  <c r="X122" i="32"/>
  <c r="X121" i="32"/>
  <c r="X117" i="32"/>
  <c r="Y114" i="32"/>
  <c r="AA135" i="32"/>
  <c r="Z143" i="32"/>
  <c r="Z142" i="32"/>
  <c r="Z144" i="32"/>
  <c r="Z138" i="32"/>
  <c r="Z152" i="32"/>
  <c r="AI194" i="32"/>
  <c r="V110" i="32"/>
  <c r="V179" i="32" s="1"/>
  <c r="X173" i="32"/>
  <c r="T240" i="32"/>
  <c r="AG31" i="32"/>
  <c r="AG36" i="32" s="1"/>
  <c r="AG228" i="32" s="1"/>
  <c r="AG28" i="32"/>
  <c r="AG236" i="32" s="1"/>
  <c r="AE113" i="32"/>
  <c r="AE112" i="32" s="1"/>
  <c r="U239" i="32"/>
  <c r="U182" i="32"/>
  <c r="U183" i="32" s="1"/>
  <c r="U225" i="32"/>
  <c r="W130" i="32"/>
  <c r="Y165" i="32"/>
  <c r="Z156" i="32"/>
  <c r="Y164" i="32"/>
  <c r="Y163" i="32"/>
  <c r="Y172" i="32" s="1"/>
  <c r="Y159" i="32"/>
  <c r="AI22" i="32"/>
  <c r="AH32" i="32"/>
  <c r="AA187" i="32"/>
  <c r="AB249" i="32"/>
  <c r="AB230" i="32"/>
  <c r="S246" i="32"/>
  <c r="AD116" i="32"/>
  <c r="AD92" i="32"/>
  <c r="AD95" i="32" s="1"/>
  <c r="AD176" i="32" s="1"/>
  <c r="AD219" i="32" s="1"/>
  <c r="T227" i="32"/>
  <c r="T241" i="32"/>
  <c r="AA187" i="31"/>
  <c r="AI302" i="31"/>
  <c r="AI270" i="31"/>
  <c r="Y164" i="31"/>
  <c r="Z156" i="31"/>
  <c r="Y165" i="31"/>
  <c r="Y159" i="31"/>
  <c r="Y163" i="31"/>
  <c r="W181" i="31"/>
  <c r="W189" i="31"/>
  <c r="W226" i="31" s="1"/>
  <c r="V305" i="31"/>
  <c r="V273" i="31"/>
  <c r="W202" i="31"/>
  <c r="Y151" i="31"/>
  <c r="AK24" i="31"/>
  <c r="AK32" i="31" s="1"/>
  <c r="AK23" i="31"/>
  <c r="U241" i="31"/>
  <c r="U227" i="31"/>
  <c r="U232" i="31" s="1"/>
  <c r="U233" i="31" s="1"/>
  <c r="U244" i="31" s="1"/>
  <c r="U245" i="31" s="1"/>
  <c r="V291" i="31"/>
  <c r="V259" i="31"/>
  <c r="AG39" i="31"/>
  <c r="AF44" i="31"/>
  <c r="AF224" i="31" s="1"/>
  <c r="AF47" i="31"/>
  <c r="AF52" i="31" s="1"/>
  <c r="AF228" i="31" s="1"/>
  <c r="Y102" i="31"/>
  <c r="Y101" i="31"/>
  <c r="Y100" i="31"/>
  <c r="Y96" i="31"/>
  <c r="Y177" i="31" s="1"/>
  <c r="Z93" i="31"/>
  <c r="AJ28" i="31"/>
  <c r="AJ236" i="31" s="1"/>
  <c r="AJ31" i="31"/>
  <c r="AJ36" i="31" s="1"/>
  <c r="U292" i="31"/>
  <c r="U240" i="31"/>
  <c r="U260" i="31"/>
  <c r="Y131" i="31"/>
  <c r="V292" i="31"/>
  <c r="V240" i="31"/>
  <c r="V260" i="31"/>
  <c r="X249" i="31"/>
  <c r="X230" i="31"/>
  <c r="AE116" i="31"/>
  <c r="AE92" i="31"/>
  <c r="AE95" i="31" s="1"/>
  <c r="AE176" i="31" s="1"/>
  <c r="AE219" i="31" s="1"/>
  <c r="X172" i="31"/>
  <c r="X296" i="31"/>
  <c r="X315" i="31"/>
  <c r="AE112" i="31"/>
  <c r="Z143" i="31"/>
  <c r="AA135" i="31"/>
  <c r="Z142" i="31"/>
  <c r="Z151" i="31" s="1"/>
  <c r="Z138" i="31"/>
  <c r="Z144" i="31"/>
  <c r="Z121" i="31"/>
  <c r="Z117" i="31"/>
  <c r="AA114" i="31"/>
  <c r="Z122" i="31"/>
  <c r="Z123" i="31"/>
  <c r="AE290" i="31"/>
  <c r="AE258" i="31"/>
  <c r="W239" i="31"/>
  <c r="W182" i="31"/>
  <c r="W225" i="31"/>
  <c r="V241" i="31"/>
  <c r="V227" i="31"/>
  <c r="V232" i="31" s="1"/>
  <c r="V233" i="31" s="1"/>
  <c r="V244" i="31" s="1"/>
  <c r="V245" i="31" s="1"/>
  <c r="Y221" i="31"/>
  <c r="Z220" i="31"/>
  <c r="Y287" i="31"/>
  <c r="Z286" i="31"/>
  <c r="AE262" i="31"/>
  <c r="AE294" i="31"/>
  <c r="S312" i="31"/>
  <c r="Y173" i="31" l="1"/>
  <c r="Z151" i="32"/>
  <c r="X178" i="31"/>
  <c r="X202" i="31" s="1"/>
  <c r="W183" i="31"/>
  <c r="V202" i="32"/>
  <c r="V227" i="32" s="1"/>
  <c r="X130" i="32"/>
  <c r="Z131" i="31"/>
  <c r="W109" i="32"/>
  <c r="W178" i="32" s="1"/>
  <c r="W181" i="32" s="1"/>
  <c r="U241" i="32"/>
  <c r="U227" i="32"/>
  <c r="Y110" i="31"/>
  <c r="Y179" i="31" s="1"/>
  <c r="U240" i="32"/>
  <c r="Z130" i="31"/>
  <c r="X131" i="32"/>
  <c r="V225" i="32"/>
  <c r="V239" i="32"/>
  <c r="V182" i="32"/>
  <c r="V183" i="32" s="1"/>
  <c r="AH28" i="32"/>
  <c r="AH236" i="32" s="1"/>
  <c r="AH31" i="32"/>
  <c r="AH36" i="32" s="1"/>
  <c r="AH228" i="32" s="1"/>
  <c r="Y173" i="32"/>
  <c r="Y123" i="32"/>
  <c r="Y122" i="32"/>
  <c r="Y117" i="32"/>
  <c r="Z114" i="32"/>
  <c r="Y121" i="32"/>
  <c r="AC249" i="32"/>
  <c r="AC230" i="32"/>
  <c r="V240" i="32"/>
  <c r="AD221" i="32"/>
  <c r="AE220" i="32"/>
  <c r="W110" i="32"/>
  <c r="W179" i="32" s="1"/>
  <c r="AB187" i="32"/>
  <c r="AA156" i="32"/>
  <c r="Z165" i="32"/>
  <c r="Z164" i="32"/>
  <c r="Z163" i="32"/>
  <c r="Z159" i="32"/>
  <c r="AJ194" i="32"/>
  <c r="X102" i="32"/>
  <c r="X101" i="32"/>
  <c r="X100" i="32"/>
  <c r="X96" i="32"/>
  <c r="X177" i="32" s="1"/>
  <c r="Y93" i="32"/>
  <c r="AI32" i="32"/>
  <c r="AJ22" i="32"/>
  <c r="AF113" i="32"/>
  <c r="AF112" i="32" s="1"/>
  <c r="AJ47" i="32"/>
  <c r="AJ52" i="32" s="1"/>
  <c r="AJ44" i="32"/>
  <c r="AJ224" i="32" s="1"/>
  <c r="T232" i="32"/>
  <c r="T233" i="32" s="1"/>
  <c r="T244" i="32" s="1"/>
  <c r="T245" i="32" s="1"/>
  <c r="U232" i="32"/>
  <c r="U233" i="32" s="1"/>
  <c r="U244" i="32" s="1"/>
  <c r="U245" i="32" s="1"/>
  <c r="AE92" i="32"/>
  <c r="AE95" i="32" s="1"/>
  <c r="AE176" i="32" s="1"/>
  <c r="AE219" i="32" s="1"/>
  <c r="AE116" i="32"/>
  <c r="AA144" i="32"/>
  <c r="AA143" i="32"/>
  <c r="AA142" i="32"/>
  <c r="AA138" i="32"/>
  <c r="AB135" i="32"/>
  <c r="X241" i="31"/>
  <c r="X227" i="31"/>
  <c r="AJ302" i="31"/>
  <c r="AJ270" i="31"/>
  <c r="U293" i="31"/>
  <c r="U298" i="31" s="1"/>
  <c r="U299" i="31" s="1"/>
  <c r="U310" i="31" s="1"/>
  <c r="U311" i="31" s="1"/>
  <c r="U261" i="31"/>
  <c r="U266" i="31" s="1"/>
  <c r="U267" i="31" s="1"/>
  <c r="U278" i="31" s="1"/>
  <c r="U279" i="31" s="1"/>
  <c r="W291" i="31"/>
  <c r="W259" i="31"/>
  <c r="AF290" i="31"/>
  <c r="AF258" i="31"/>
  <c r="U307" i="31"/>
  <c r="U275" i="31"/>
  <c r="W292" i="31"/>
  <c r="W260" i="31"/>
  <c r="W240" i="31"/>
  <c r="U306" i="31"/>
  <c r="U274" i="31"/>
  <c r="U246" i="31"/>
  <c r="AH39" i="31"/>
  <c r="AG47" i="31"/>
  <c r="AG52" i="31" s="1"/>
  <c r="AG228" i="31" s="1"/>
  <c r="AG44" i="31"/>
  <c r="AG224" i="31" s="1"/>
  <c r="X239" i="31"/>
  <c r="X225" i="31"/>
  <c r="X182" i="31"/>
  <c r="X183" i="31" s="1"/>
  <c r="W241" i="31"/>
  <c r="W227" i="31"/>
  <c r="W232" i="31" s="1"/>
  <c r="W233" i="31" s="1"/>
  <c r="W244" i="31" s="1"/>
  <c r="W245" i="31" s="1"/>
  <c r="AB187" i="31"/>
  <c r="Z287" i="31"/>
  <c r="AA286" i="31"/>
  <c r="V307" i="31"/>
  <c r="V275" i="31"/>
  <c r="AF294" i="31"/>
  <c r="AF262" i="31"/>
  <c r="AA144" i="31"/>
  <c r="AA143" i="31"/>
  <c r="AA142" i="31"/>
  <c r="AA138" i="31"/>
  <c r="AB135" i="31"/>
  <c r="Z100" i="31"/>
  <c r="Z101" i="31"/>
  <c r="AA93" i="31"/>
  <c r="Z102" i="31"/>
  <c r="Z96" i="31"/>
  <c r="AA156" i="31"/>
  <c r="Z165" i="31"/>
  <c r="Z173" i="31" s="1"/>
  <c r="Z159" i="31"/>
  <c r="Z163" i="31"/>
  <c r="Z164" i="31"/>
  <c r="AA220" i="31"/>
  <c r="Z221" i="31"/>
  <c r="W305" i="31"/>
  <c r="W273" i="31"/>
  <c r="AF113" i="31"/>
  <c r="AF112" i="31" s="1"/>
  <c r="V306" i="31"/>
  <c r="V274" i="31"/>
  <c r="Y109" i="31"/>
  <c r="Y172" i="31"/>
  <c r="V293" i="31"/>
  <c r="V298" i="31" s="1"/>
  <c r="V299" i="31" s="1"/>
  <c r="V310" i="31" s="1"/>
  <c r="V311" i="31" s="1"/>
  <c r="V261" i="31"/>
  <c r="V266" i="31" s="1"/>
  <c r="V267" i="31" s="1"/>
  <c r="V278" i="31" s="1"/>
  <c r="V279" i="31" s="1"/>
  <c r="Y315" i="31"/>
  <c r="Y296" i="31"/>
  <c r="AA123" i="31"/>
  <c r="AA122" i="31"/>
  <c r="AA121" i="31"/>
  <c r="AB114" i="31"/>
  <c r="AA117" i="31"/>
  <c r="X181" i="31"/>
  <c r="X189" i="31"/>
  <c r="X226" i="31" s="1"/>
  <c r="Y249" i="31"/>
  <c r="Y230" i="31"/>
  <c r="Z152" i="31"/>
  <c r="AK28" i="31"/>
  <c r="AK31" i="31"/>
  <c r="AK36" i="31" s="1"/>
  <c r="V246" i="31"/>
  <c r="V241" i="32" l="1"/>
  <c r="Z172" i="32"/>
  <c r="Z177" i="31"/>
  <c r="AA152" i="31"/>
  <c r="Y178" i="31"/>
  <c r="Y202" i="31" s="1"/>
  <c r="V280" i="31"/>
  <c r="X109" i="32"/>
  <c r="X178" i="32" s="1"/>
  <c r="X202" i="32" s="1"/>
  <c r="Z109" i="31"/>
  <c r="Y130" i="32"/>
  <c r="W189" i="32"/>
  <c r="W226" i="32" s="1"/>
  <c r="W202" i="32"/>
  <c r="W241" i="32" s="1"/>
  <c r="X110" i="32"/>
  <c r="X179" i="32" s="1"/>
  <c r="X182" i="32" s="1"/>
  <c r="AA131" i="31"/>
  <c r="U312" i="31"/>
  <c r="Y131" i="32"/>
  <c r="AG113" i="32"/>
  <c r="AG112" i="32" s="1"/>
  <c r="AB142" i="32"/>
  <c r="AB138" i="32"/>
  <c r="AC135" i="32"/>
  <c r="AB143" i="32"/>
  <c r="AB144" i="32"/>
  <c r="Y101" i="32"/>
  <c r="Y96" i="32"/>
  <c r="Y177" i="32" s="1"/>
  <c r="Z93" i="32"/>
  <c r="Y102" i="32"/>
  <c r="Y100" i="32"/>
  <c r="AC187" i="32"/>
  <c r="AA151" i="32"/>
  <c r="AK47" i="32"/>
  <c r="AK52" i="32" s="1"/>
  <c r="AK44" i="32"/>
  <c r="Z121" i="32"/>
  <c r="Z117" i="32"/>
  <c r="AA114" i="32"/>
  <c r="Z123" i="32"/>
  <c r="Z122" i="32"/>
  <c r="V232" i="32"/>
  <c r="V233" i="32" s="1"/>
  <c r="V244" i="32" s="1"/>
  <c r="V245" i="32" s="1"/>
  <c r="AF116" i="32"/>
  <c r="AF92" i="32"/>
  <c r="AF95" i="32" s="1"/>
  <c r="AF176" i="32" s="1"/>
  <c r="AF219" i="32" s="1"/>
  <c r="W239" i="32"/>
  <c r="W225" i="32"/>
  <c r="W182" i="32"/>
  <c r="W183" i="32" s="1"/>
  <c r="AI31" i="32"/>
  <c r="AI36" i="32" s="1"/>
  <c r="AI228" i="32" s="1"/>
  <c r="AI28" i="32"/>
  <c r="AI236" i="32" s="1"/>
  <c r="AK22" i="32"/>
  <c r="AJ32" i="32"/>
  <c r="AK194" i="32"/>
  <c r="Z173" i="32"/>
  <c r="AF220" i="32"/>
  <c r="AE221" i="32"/>
  <c r="U246" i="32"/>
  <c r="AA152" i="32"/>
  <c r="T246" i="32"/>
  <c r="AA165" i="32"/>
  <c r="AA164" i="32"/>
  <c r="AA163" i="32"/>
  <c r="AA159" i="32"/>
  <c r="AB156" i="32"/>
  <c r="AD249" i="32"/>
  <c r="AD230" i="32"/>
  <c r="Y241" i="31"/>
  <c r="Y227" i="31"/>
  <c r="V312" i="31"/>
  <c r="AG113" i="31"/>
  <c r="AG112" i="31" s="1"/>
  <c r="X292" i="31"/>
  <c r="X260" i="31"/>
  <c r="X240" i="31"/>
  <c r="AC187" i="31"/>
  <c r="AG290" i="31"/>
  <c r="AG258" i="31"/>
  <c r="AB220" i="31"/>
  <c r="AA221" i="31"/>
  <c r="AG294" i="31"/>
  <c r="AG262" i="31"/>
  <c r="W306" i="31"/>
  <c r="W274" i="31"/>
  <c r="AB142" i="31"/>
  <c r="AB138" i="31"/>
  <c r="AB143" i="31"/>
  <c r="AC135" i="31"/>
  <c r="AB144" i="31"/>
  <c r="W307" i="31"/>
  <c r="W275" i="31"/>
  <c r="AH47" i="31"/>
  <c r="AH52" i="31" s="1"/>
  <c r="AH228" i="31" s="1"/>
  <c r="AH44" i="31"/>
  <c r="AH224" i="31" s="1"/>
  <c r="AI39" i="31"/>
  <c r="Y225" i="31"/>
  <c r="Y239" i="31"/>
  <c r="Y182" i="31"/>
  <c r="Y183" i="31" s="1"/>
  <c r="W246" i="31"/>
  <c r="Z172" i="31"/>
  <c r="AA287" i="31"/>
  <c r="AB286" i="31"/>
  <c r="Z249" i="31"/>
  <c r="Z230" i="31"/>
  <c r="AK236" i="31"/>
  <c r="AL28" i="31"/>
  <c r="AL30" i="31" s="1"/>
  <c r="W293" i="31"/>
  <c r="W298" i="31" s="1"/>
  <c r="W299" i="31" s="1"/>
  <c r="W310" i="31" s="1"/>
  <c r="W311" i="31" s="1"/>
  <c r="W261" i="31"/>
  <c r="W266" i="31" s="1"/>
  <c r="W267" i="31" s="1"/>
  <c r="W278" i="31" s="1"/>
  <c r="AB123" i="31"/>
  <c r="AB122" i="31"/>
  <c r="AC114" i="31"/>
  <c r="AB117" i="31"/>
  <c r="AB121" i="31"/>
  <c r="Y189" i="31"/>
  <c r="Y226" i="31" s="1"/>
  <c r="AA102" i="31"/>
  <c r="AA101" i="31"/>
  <c r="AB93" i="31"/>
  <c r="AA100" i="31"/>
  <c r="AA96" i="31"/>
  <c r="AA177" i="31" s="1"/>
  <c r="AA151" i="31"/>
  <c r="Z296" i="31"/>
  <c r="Z315" i="31"/>
  <c r="X291" i="31"/>
  <c r="X259" i="31"/>
  <c r="X232" i="31"/>
  <c r="X233" i="31" s="1"/>
  <c r="X244" i="31" s="1"/>
  <c r="X245" i="31" s="1"/>
  <c r="X293" i="31"/>
  <c r="X261" i="31"/>
  <c r="AF116" i="31"/>
  <c r="AF92" i="31"/>
  <c r="AF95" i="31" s="1"/>
  <c r="AF176" i="31" s="1"/>
  <c r="AF219" i="31" s="1"/>
  <c r="AB156" i="31"/>
  <c r="AA165" i="31"/>
  <c r="AA164" i="31"/>
  <c r="AA163" i="31"/>
  <c r="AA172" i="31" s="1"/>
  <c r="AA159" i="31"/>
  <c r="Z110" i="31"/>
  <c r="Z179" i="31" s="1"/>
  <c r="AA130" i="31"/>
  <c r="X305" i="31"/>
  <c r="X273" i="31"/>
  <c r="U280" i="31"/>
  <c r="X275" i="31"/>
  <c r="X307" i="31"/>
  <c r="X181" i="32" l="1"/>
  <c r="Y181" i="31"/>
  <c r="AA172" i="32"/>
  <c r="W227" i="32"/>
  <c r="W240" i="32"/>
  <c r="X189" i="32"/>
  <c r="X226" i="32" s="1"/>
  <c r="X225" i="32"/>
  <c r="Z178" i="31"/>
  <c r="Z181" i="31" s="1"/>
  <c r="X266" i="31"/>
  <c r="X267" i="31" s="1"/>
  <c r="X278" i="31" s="1"/>
  <c r="X279" i="31" s="1"/>
  <c r="Z130" i="32"/>
  <c r="AA109" i="31"/>
  <c r="AA178" i="31" s="1"/>
  <c r="AA202" i="31" s="1"/>
  <c r="X298" i="31"/>
  <c r="X299" i="31" s="1"/>
  <c r="X310" i="31" s="1"/>
  <c r="X311" i="31" s="1"/>
  <c r="W312" i="31"/>
  <c r="X239" i="32"/>
  <c r="Z131" i="32"/>
  <c r="AK32" i="32"/>
  <c r="AA121" i="32"/>
  <c r="AA117" i="32"/>
  <c r="AB114" i="32"/>
  <c r="AA123" i="32"/>
  <c r="AA122" i="32"/>
  <c r="AK224" i="32"/>
  <c r="AL44" i="32"/>
  <c r="AL46" i="32" s="1"/>
  <c r="AC138" i="32"/>
  <c r="AD135" i="32"/>
  <c r="AC144" i="32"/>
  <c r="AC142" i="32"/>
  <c r="AC143" i="32"/>
  <c r="AD187" i="32"/>
  <c r="AB151" i="32"/>
  <c r="AG220" i="32"/>
  <c r="AF221" i="32"/>
  <c r="Z102" i="32"/>
  <c r="Z101" i="32"/>
  <c r="Z100" i="32"/>
  <c r="Z96" i="32"/>
  <c r="Z177" i="32" s="1"/>
  <c r="AA93" i="32"/>
  <c r="AA173" i="32"/>
  <c r="X241" i="32"/>
  <c r="X227" i="32"/>
  <c r="V246" i="32"/>
  <c r="Y109" i="32"/>
  <c r="Y178" i="32" s="1"/>
  <c r="AH113" i="32"/>
  <c r="AH112" i="32" s="1"/>
  <c r="AE249" i="32"/>
  <c r="AE230" i="32"/>
  <c r="X183" i="32"/>
  <c r="AB163" i="32"/>
  <c r="AB159" i="32"/>
  <c r="AB165" i="32"/>
  <c r="AB164" i="32"/>
  <c r="AC156" i="32"/>
  <c r="AJ28" i="32"/>
  <c r="AJ236" i="32" s="1"/>
  <c r="AJ31" i="32"/>
  <c r="AJ36" i="32" s="1"/>
  <c r="AJ228" i="32" s="1"/>
  <c r="Y110" i="32"/>
  <c r="Y179" i="32" s="1"/>
  <c r="AB152" i="32"/>
  <c r="AG116" i="32"/>
  <c r="AG92" i="32"/>
  <c r="AG95" i="32" s="1"/>
  <c r="AG176" i="32" s="1"/>
  <c r="AG219" i="32" s="1"/>
  <c r="W279" i="31"/>
  <c r="W280" i="31" s="1"/>
  <c r="AC138" i="31"/>
  <c r="AC144" i="31"/>
  <c r="AD135" i="31"/>
  <c r="AC143" i="31"/>
  <c r="AC142" i="31"/>
  <c r="AG116" i="31"/>
  <c r="AG92" i="31"/>
  <c r="AG95" i="31" s="1"/>
  <c r="AG176" i="31" s="1"/>
  <c r="AG219" i="31" s="1"/>
  <c r="Z225" i="31"/>
  <c r="Z182" i="31"/>
  <c r="Z183" i="31" s="1"/>
  <c r="Z239" i="31"/>
  <c r="AB165" i="31"/>
  <c r="AB164" i="31"/>
  <c r="AB163" i="31"/>
  <c r="AB159" i="31"/>
  <c r="AC156" i="31"/>
  <c r="AB130" i="31"/>
  <c r="AH294" i="31"/>
  <c r="AH262" i="31"/>
  <c r="AA315" i="31"/>
  <c r="AA296" i="31"/>
  <c r="AA249" i="31"/>
  <c r="AA230" i="31"/>
  <c r="AH113" i="31"/>
  <c r="Y305" i="31"/>
  <c r="Y273" i="31"/>
  <c r="Y261" i="31"/>
  <c r="Y293" i="31"/>
  <c r="X246" i="31"/>
  <c r="Y292" i="31"/>
  <c r="Y260" i="31"/>
  <c r="Y240" i="31"/>
  <c r="AK270" i="31"/>
  <c r="AK302" i="31"/>
  <c r="AI47" i="31"/>
  <c r="AI52" i="31" s="1"/>
  <c r="AI228" i="31" s="1"/>
  <c r="AI44" i="31"/>
  <c r="AI224" i="31" s="1"/>
  <c r="AJ39" i="31"/>
  <c r="AC220" i="31"/>
  <c r="AB221" i="31"/>
  <c r="AB101" i="31"/>
  <c r="AB100" i="31"/>
  <c r="AB96" i="31"/>
  <c r="AC93" i="31"/>
  <c r="AB102" i="31"/>
  <c r="AB131" i="31"/>
  <c r="AH290" i="31"/>
  <c r="AH258" i="31"/>
  <c r="X306" i="31"/>
  <c r="X274" i="31"/>
  <c r="AB151" i="31"/>
  <c r="AA173" i="31"/>
  <c r="AA110" i="31"/>
  <c r="AC123" i="31"/>
  <c r="AC122" i="31"/>
  <c r="AC121" i="31"/>
  <c r="AC117" i="31"/>
  <c r="AD114" i="31"/>
  <c r="AB287" i="31"/>
  <c r="AC286" i="31"/>
  <c r="Y291" i="31"/>
  <c r="Y259" i="31"/>
  <c r="Y266" i="31" s="1"/>
  <c r="Y267" i="31" s="1"/>
  <c r="Y278" i="31" s="1"/>
  <c r="Y279" i="31" s="1"/>
  <c r="Y232" i="31"/>
  <c r="Y233" i="31" s="1"/>
  <c r="Y244" i="31" s="1"/>
  <c r="Y245" i="31" s="1"/>
  <c r="AB152" i="31"/>
  <c r="AD187" i="31"/>
  <c r="Y307" i="31"/>
  <c r="Y275" i="31"/>
  <c r="Z202" i="31" l="1"/>
  <c r="Z189" i="31"/>
  <c r="Z226" i="31" s="1"/>
  <c r="AC152" i="32"/>
  <c r="AC152" i="31"/>
  <c r="X240" i="32"/>
  <c r="W232" i="32"/>
  <c r="W233" i="32" s="1"/>
  <c r="W244" i="32" s="1"/>
  <c r="W245" i="32" s="1"/>
  <c r="AA181" i="31"/>
  <c r="X232" i="32"/>
  <c r="X233" i="32" s="1"/>
  <c r="X244" i="32" s="1"/>
  <c r="X245" i="32" s="1"/>
  <c r="AB109" i="31"/>
  <c r="AA189" i="31"/>
  <c r="AA226" i="31" s="1"/>
  <c r="AA292" i="31" s="1"/>
  <c r="X280" i="31"/>
  <c r="AA241" i="31"/>
  <c r="AA307" i="31" s="1"/>
  <c r="AA227" i="31"/>
  <c r="AA261" i="31" s="1"/>
  <c r="X312" i="31"/>
  <c r="AC130" i="31"/>
  <c r="Z109" i="32"/>
  <c r="Z178" i="32" s="1"/>
  <c r="Z189" i="32" s="1"/>
  <c r="Z226" i="32" s="1"/>
  <c r="AA131" i="32"/>
  <c r="AD156" i="32"/>
  <c r="AC163" i="32"/>
  <c r="AC159" i="32"/>
  <c r="AC165" i="32"/>
  <c r="AC164" i="32"/>
  <c r="AD143" i="32"/>
  <c r="AD138" i="32"/>
  <c r="AE135" i="32"/>
  <c r="AD144" i="32"/>
  <c r="AD142" i="32"/>
  <c r="Y225" i="32"/>
  <c r="Y239" i="32"/>
  <c r="Y182" i="32"/>
  <c r="Y183" i="32" s="1"/>
  <c r="AE187" i="32"/>
  <c r="AB123" i="32"/>
  <c r="AB122" i="32"/>
  <c r="AB121" i="32"/>
  <c r="AB117" i="32"/>
  <c r="AC114" i="32"/>
  <c r="Y181" i="32"/>
  <c r="Y189" i="32"/>
  <c r="Y226" i="32" s="1"/>
  <c r="AG221" i="32"/>
  <c r="AH220" i="32"/>
  <c r="AK31" i="32"/>
  <c r="AK36" i="32" s="1"/>
  <c r="AK228" i="32" s="1"/>
  <c r="AK28" i="32"/>
  <c r="AB172" i="32"/>
  <c r="AI113" i="32"/>
  <c r="AI112" i="32" s="1"/>
  <c r="Z110" i="32"/>
  <c r="Z179" i="32" s="1"/>
  <c r="Y202" i="32"/>
  <c r="AB173" i="32"/>
  <c r="AH92" i="32"/>
  <c r="AH95" i="32" s="1"/>
  <c r="AH176" i="32" s="1"/>
  <c r="AH219" i="32" s="1"/>
  <c r="AH116" i="32"/>
  <c r="AA102" i="32"/>
  <c r="AA101" i="32"/>
  <c r="AA100" i="32"/>
  <c r="AA96" i="32"/>
  <c r="AA177" i="32" s="1"/>
  <c r="AB93" i="32"/>
  <c r="AF230" i="32"/>
  <c r="AF249" i="32"/>
  <c r="AC151" i="32"/>
  <c r="AA130" i="32"/>
  <c r="AJ47" i="31"/>
  <c r="AJ52" i="31" s="1"/>
  <c r="AJ228" i="31" s="1"/>
  <c r="AJ44" i="31"/>
  <c r="AJ224" i="31" s="1"/>
  <c r="AK39" i="31"/>
  <c r="Y306" i="31"/>
  <c r="Y274" i="31"/>
  <c r="Y280" i="31" s="1"/>
  <c r="AH92" i="31"/>
  <c r="AH95" i="31" s="1"/>
  <c r="AH176" i="31" s="1"/>
  <c r="AH219" i="31" s="1"/>
  <c r="AH116" i="31"/>
  <c r="AD156" i="31"/>
  <c r="AC165" i="31"/>
  <c r="AC164" i="31"/>
  <c r="AC163" i="31"/>
  <c r="AC172" i="31" s="1"/>
  <c r="AC159" i="31"/>
  <c r="AI290" i="31"/>
  <c r="AI258" i="31"/>
  <c r="AH112" i="31"/>
  <c r="AD144" i="31"/>
  <c r="AE135" i="31"/>
  <c r="AD143" i="31"/>
  <c r="AD142" i="31"/>
  <c r="AD151" i="31" s="1"/>
  <c r="AD138" i="31"/>
  <c r="Y298" i="31"/>
  <c r="Y299" i="31" s="1"/>
  <c r="Y310" i="31" s="1"/>
  <c r="Y311" i="31" s="1"/>
  <c r="AB110" i="31"/>
  <c r="AI294" i="31"/>
  <c r="AI262" i="31"/>
  <c r="AB172" i="31"/>
  <c r="Z291" i="31"/>
  <c r="Z259" i="31"/>
  <c r="Z241" i="31"/>
  <c r="Z227" i="31"/>
  <c r="Z232" i="31" s="1"/>
  <c r="Z233" i="31" s="1"/>
  <c r="Z244" i="31" s="1"/>
  <c r="AD286" i="31"/>
  <c r="AC287" i="31"/>
  <c r="Y246" i="31"/>
  <c r="Z292" i="31"/>
  <c r="Z260" i="31"/>
  <c r="Z240" i="31"/>
  <c r="Z305" i="31"/>
  <c r="Z273" i="31"/>
  <c r="AE187" i="31"/>
  <c r="AB315" i="31"/>
  <c r="AB296" i="31"/>
  <c r="AC131" i="31"/>
  <c r="AC101" i="31"/>
  <c r="AC100" i="31"/>
  <c r="AC96" i="31"/>
  <c r="AD93" i="31"/>
  <c r="AC102" i="31"/>
  <c r="AB230" i="31"/>
  <c r="AB249" i="31"/>
  <c r="AD123" i="31"/>
  <c r="AD122" i="31"/>
  <c r="AD121" i="31"/>
  <c r="AD117" i="31"/>
  <c r="AE114" i="31"/>
  <c r="AA179" i="31"/>
  <c r="AB177" i="31"/>
  <c r="AD220" i="31"/>
  <c r="AC221" i="31"/>
  <c r="AB173" i="31"/>
  <c r="AC151" i="31"/>
  <c r="AB178" i="31" l="1"/>
  <c r="AD152" i="32"/>
  <c r="X246" i="32"/>
  <c r="W246" i="32"/>
  <c r="AA260" i="31"/>
  <c r="AA240" i="31"/>
  <c r="AA274" i="31" s="1"/>
  <c r="AA275" i="31"/>
  <c r="AA293" i="31"/>
  <c r="Z181" i="32"/>
  <c r="Y312" i="31"/>
  <c r="AA109" i="32"/>
  <c r="AA178" i="32" s="1"/>
  <c r="AD130" i="31"/>
  <c r="Z202" i="32"/>
  <c r="AC110" i="31"/>
  <c r="AJ113" i="32"/>
  <c r="Z225" i="32"/>
  <c r="Z182" i="32"/>
  <c r="Z183" i="32" s="1"/>
  <c r="Z239" i="32"/>
  <c r="AI220" i="32"/>
  <c r="AH221" i="32"/>
  <c r="AB130" i="32"/>
  <c r="AG230" i="32"/>
  <c r="AG249" i="32"/>
  <c r="AD151" i="32"/>
  <c r="AC172" i="32"/>
  <c r="AK236" i="32"/>
  <c r="AL28" i="32"/>
  <c r="AL30" i="32" s="1"/>
  <c r="AI92" i="32"/>
  <c r="AI95" i="32" s="1"/>
  <c r="AI176" i="32" s="1"/>
  <c r="AI219" i="32" s="1"/>
  <c r="AI116" i="32"/>
  <c r="AF187" i="32"/>
  <c r="AB101" i="32"/>
  <c r="AB96" i="32"/>
  <c r="AB177" i="32" s="1"/>
  <c r="AC93" i="32"/>
  <c r="AB102" i="32"/>
  <c r="AB100" i="32"/>
  <c r="Y240" i="32"/>
  <c r="AC173" i="32"/>
  <c r="Z240" i="32"/>
  <c r="AC121" i="32"/>
  <c r="AC122" i="32"/>
  <c r="AC117" i="32"/>
  <c r="AD114" i="32"/>
  <c r="AC123" i="32"/>
  <c r="AA110" i="32"/>
  <c r="AA179" i="32" s="1"/>
  <c r="Y241" i="32"/>
  <c r="Y227" i="32"/>
  <c r="Y232" i="32" s="1"/>
  <c r="Y233" i="32" s="1"/>
  <c r="Y244" i="32" s="1"/>
  <c r="Y245" i="32" s="1"/>
  <c r="AB131" i="32"/>
  <c r="AE144" i="32"/>
  <c r="AE142" i="32"/>
  <c r="AE143" i="32"/>
  <c r="AF135" i="32"/>
  <c r="AE138" i="32"/>
  <c r="AD165" i="32"/>
  <c r="AD164" i="32"/>
  <c r="AD163" i="32"/>
  <c r="AD159" i="32"/>
  <c r="AE156" i="32"/>
  <c r="AB181" i="31"/>
  <c r="AB189" i="31"/>
  <c r="AB226" i="31" s="1"/>
  <c r="Z245" i="31"/>
  <c r="Z246" i="31" s="1"/>
  <c r="AC296" i="31"/>
  <c r="AC315" i="31"/>
  <c r="AB202" i="31"/>
  <c r="Z307" i="31"/>
  <c r="Z275" i="31"/>
  <c r="AE144" i="31"/>
  <c r="AF135" i="31"/>
  <c r="AE143" i="31"/>
  <c r="AE142" i="31"/>
  <c r="AE138" i="31"/>
  <c r="AJ294" i="31"/>
  <c r="AJ262" i="31"/>
  <c r="AC249" i="31"/>
  <c r="AC230" i="31"/>
  <c r="AD165" i="31"/>
  <c r="AD164" i="31"/>
  <c r="AD163" i="31"/>
  <c r="AD159" i="31"/>
  <c r="AE156" i="31"/>
  <c r="AE286" i="31"/>
  <c r="AD287" i="31"/>
  <c r="AJ290" i="31"/>
  <c r="AJ258" i="31"/>
  <c r="AD101" i="31"/>
  <c r="AD100" i="31"/>
  <c r="AD96" i="31"/>
  <c r="AD177" i="31" s="1"/>
  <c r="AE93" i="31"/>
  <c r="AD102" i="31"/>
  <c r="AD131" i="31"/>
  <c r="AC177" i="31"/>
  <c r="AB179" i="31"/>
  <c r="AF187" i="31"/>
  <c r="AD221" i="31"/>
  <c r="AE220" i="31"/>
  <c r="AK44" i="31"/>
  <c r="AK47" i="31"/>
  <c r="AK52" i="31" s="1"/>
  <c r="AK228" i="31" s="1"/>
  <c r="Z261" i="31"/>
  <c r="Z266" i="31" s="1"/>
  <c r="Z267" i="31" s="1"/>
  <c r="Z278" i="31" s="1"/>
  <c r="Z279" i="31" s="1"/>
  <c r="Z293" i="31"/>
  <c r="Z298" i="31" s="1"/>
  <c r="Z299" i="31" s="1"/>
  <c r="Z310" i="31" s="1"/>
  <c r="Z311" i="31" s="1"/>
  <c r="AI113" i="31"/>
  <c r="AI112" i="31" s="1"/>
  <c r="AA225" i="31"/>
  <c r="AA182" i="31"/>
  <c r="AA183" i="31" s="1"/>
  <c r="AA239" i="31"/>
  <c r="AE121" i="31"/>
  <c r="AE117" i="31"/>
  <c r="AF114" i="31"/>
  <c r="AE122" i="31"/>
  <c r="AE123" i="31"/>
  <c r="AC109" i="31"/>
  <c r="AC178" i="31" s="1"/>
  <c r="Z306" i="31"/>
  <c r="Z274" i="31"/>
  <c r="AD152" i="31"/>
  <c r="AC173" i="31"/>
  <c r="AA306" i="31" l="1"/>
  <c r="AE151" i="32"/>
  <c r="AD173" i="32"/>
  <c r="AD173" i="31"/>
  <c r="AA189" i="32"/>
  <c r="AA226" i="32" s="1"/>
  <c r="AA202" i="32"/>
  <c r="AA241" i="32" s="1"/>
  <c r="AA181" i="32"/>
  <c r="AC179" i="31"/>
  <c r="AC239" i="31" s="1"/>
  <c r="AE130" i="31"/>
  <c r="AC131" i="32"/>
  <c r="AB110" i="32"/>
  <c r="AB179" i="32" s="1"/>
  <c r="AB182" i="32" s="1"/>
  <c r="Z227" i="32"/>
  <c r="Z232" i="32" s="1"/>
  <c r="Z233" i="32" s="1"/>
  <c r="Z244" i="32" s="1"/>
  <c r="Z245" i="32" s="1"/>
  <c r="Z241" i="32"/>
  <c r="Z312" i="31"/>
  <c r="AD109" i="31"/>
  <c r="Z280" i="31"/>
  <c r="AE159" i="32"/>
  <c r="AF156" i="32"/>
  <c r="AE165" i="32"/>
  <c r="AE164" i="32"/>
  <c r="AE163" i="32"/>
  <c r="AE152" i="32"/>
  <c r="AC130" i="32"/>
  <c r="AG187" i="32"/>
  <c r="AJ220" i="32"/>
  <c r="AI221" i="32"/>
  <c r="AD172" i="32"/>
  <c r="AG135" i="32"/>
  <c r="AF144" i="32"/>
  <c r="AF143" i="32"/>
  <c r="AF138" i="32"/>
  <c r="AF142" i="32"/>
  <c r="AC101" i="32"/>
  <c r="AC96" i="32"/>
  <c r="AC177" i="32" s="1"/>
  <c r="AD93" i="32"/>
  <c r="AC102" i="32"/>
  <c r="AC100" i="32"/>
  <c r="Y246" i="32"/>
  <c r="AJ116" i="32"/>
  <c r="AJ92" i="32"/>
  <c r="AJ95" i="32" s="1"/>
  <c r="AJ176" i="32" s="1"/>
  <c r="AJ219" i="32" s="1"/>
  <c r="AB109" i="32"/>
  <c r="AB178" i="32" s="1"/>
  <c r="AB202" i="32" s="1"/>
  <c r="AJ112" i="32"/>
  <c r="AA239" i="32"/>
  <c r="AA225" i="32"/>
  <c r="AA182" i="32"/>
  <c r="AA183" i="32" s="1"/>
  <c r="AD123" i="32"/>
  <c r="AD122" i="32"/>
  <c r="AD121" i="32"/>
  <c r="AD117" i="32"/>
  <c r="AE114" i="32"/>
  <c r="AH249" i="32"/>
  <c r="AH230" i="32"/>
  <c r="AC181" i="31"/>
  <c r="AC189" i="31"/>
  <c r="AC226" i="31" s="1"/>
  <c r="AJ113" i="31"/>
  <c r="AJ112" i="31" s="1"/>
  <c r="AC202" i="31"/>
  <c r="AD110" i="31"/>
  <c r="AD179" i="31" s="1"/>
  <c r="AE165" i="31"/>
  <c r="AE159" i="31"/>
  <c r="AE163" i="31"/>
  <c r="AF156" i="31"/>
  <c r="AE164" i="31"/>
  <c r="AF220" i="31"/>
  <c r="AE221" i="31"/>
  <c r="AD249" i="31"/>
  <c r="AD230" i="31"/>
  <c r="AD296" i="31"/>
  <c r="AD315" i="31"/>
  <c r="AE131" i="31"/>
  <c r="AA305" i="31"/>
  <c r="AA273" i="31"/>
  <c r="AE287" i="31"/>
  <c r="AF286" i="31"/>
  <c r="AE151" i="31"/>
  <c r="AF121" i="31"/>
  <c r="AF117" i="31"/>
  <c r="AG114" i="31"/>
  <c r="AF123" i="31"/>
  <c r="AF122" i="31"/>
  <c r="AA291" i="31"/>
  <c r="AA298" i="31" s="1"/>
  <c r="AA299" i="31" s="1"/>
  <c r="AA310" i="31" s="1"/>
  <c r="AA311" i="31" s="1"/>
  <c r="AA259" i="31"/>
  <c r="AA266" i="31" s="1"/>
  <c r="AA267" i="31" s="1"/>
  <c r="AA278" i="31" s="1"/>
  <c r="AA279" i="31" s="1"/>
  <c r="AA232" i="31"/>
  <c r="AA233" i="31" s="1"/>
  <c r="AA244" i="31" s="1"/>
  <c r="AA245" i="31" s="1"/>
  <c r="AK294" i="31"/>
  <c r="AK262" i="31"/>
  <c r="AG187" i="31"/>
  <c r="AE152" i="31"/>
  <c r="AB241" i="31"/>
  <c r="AB227" i="31"/>
  <c r="AB292" i="31"/>
  <c r="AB240" i="31"/>
  <c r="AB260" i="31"/>
  <c r="AI116" i="31"/>
  <c r="AI92" i="31"/>
  <c r="AI95" i="31" s="1"/>
  <c r="AI176" i="31" s="1"/>
  <c r="AI219" i="31" s="1"/>
  <c r="AK224" i="31"/>
  <c r="AL44" i="31"/>
  <c r="AL46" i="31" s="1"/>
  <c r="AB225" i="31"/>
  <c r="AB182" i="31"/>
  <c r="AB183" i="31" s="1"/>
  <c r="AB239" i="31"/>
  <c r="AE101" i="31"/>
  <c r="AE100" i="31"/>
  <c r="AE96" i="31"/>
  <c r="AE177" i="31" s="1"/>
  <c r="AF93" i="31"/>
  <c r="AE102" i="31"/>
  <c r="AD172" i="31"/>
  <c r="AF144" i="31"/>
  <c r="AG135" i="31"/>
  <c r="AF143" i="31"/>
  <c r="AF142" i="31"/>
  <c r="AF138" i="31"/>
  <c r="AA227" i="32" l="1"/>
  <c r="AE173" i="32"/>
  <c r="AF151" i="31"/>
  <c r="AE173" i="31"/>
  <c r="AF152" i="32"/>
  <c r="AA240" i="32"/>
  <c r="AC225" i="31"/>
  <c r="AC291" i="31" s="1"/>
  <c r="AF130" i="31"/>
  <c r="AC182" i="31"/>
  <c r="AC183" i="31" s="1"/>
  <c r="AD178" i="31"/>
  <c r="AD181" i="31" s="1"/>
  <c r="AD131" i="32"/>
  <c r="AB225" i="32"/>
  <c r="AB239" i="32"/>
  <c r="AB183" i="32"/>
  <c r="AF131" i="31"/>
  <c r="AE110" i="31"/>
  <c r="AE179" i="31" s="1"/>
  <c r="AE182" i="31" s="1"/>
  <c r="AD130" i="32"/>
  <c r="AC110" i="32"/>
  <c r="AC179" i="32" s="1"/>
  <c r="AC225" i="32" s="1"/>
  <c r="AA232" i="32"/>
  <c r="AA233" i="32" s="1"/>
  <c r="AA244" i="32" s="1"/>
  <c r="AA245" i="32" s="1"/>
  <c r="AE123" i="32"/>
  <c r="AE122" i="32"/>
  <c r="AE121" i="32"/>
  <c r="AE117" i="32"/>
  <c r="AF114" i="32"/>
  <c r="AG156" i="32"/>
  <c r="AF165" i="32"/>
  <c r="AF173" i="32" s="1"/>
  <c r="AF159" i="32"/>
  <c r="AF164" i="32"/>
  <c r="AF163" i="32"/>
  <c r="AD102" i="32"/>
  <c r="AD101" i="32"/>
  <c r="AD100" i="32"/>
  <c r="AD96" i="32"/>
  <c r="AD177" i="32" s="1"/>
  <c r="AE93" i="32"/>
  <c r="AG144" i="32"/>
  <c r="AG143" i="32"/>
  <c r="AG142" i="32"/>
  <c r="AG138" i="32"/>
  <c r="AH135" i="32"/>
  <c r="AH187" i="32"/>
  <c r="AF151" i="32"/>
  <c r="AB227" i="32"/>
  <c r="AB241" i="32"/>
  <c r="AK113" i="32"/>
  <c r="AK112" i="32" s="1"/>
  <c r="AB181" i="32"/>
  <c r="AB189" i="32"/>
  <c r="AB226" i="32" s="1"/>
  <c r="Z246" i="32"/>
  <c r="AI249" i="32"/>
  <c r="AI230" i="32"/>
  <c r="AE172" i="32"/>
  <c r="AC109" i="32"/>
  <c r="AC178" i="32" s="1"/>
  <c r="AC202" i="32" s="1"/>
  <c r="AJ221" i="32"/>
  <c r="AK220" i="32"/>
  <c r="AG123" i="31"/>
  <c r="AG122" i="31"/>
  <c r="AH114" i="31"/>
  <c r="AG117" i="31"/>
  <c r="AG121" i="31"/>
  <c r="AA246" i="31"/>
  <c r="AG220" i="31"/>
  <c r="AF221" i="31"/>
  <c r="AC292" i="31"/>
  <c r="AC260" i="31"/>
  <c r="AC240" i="31"/>
  <c r="AK113" i="31"/>
  <c r="AA280" i="31"/>
  <c r="AD239" i="31"/>
  <c r="AD225" i="31"/>
  <c r="AD182" i="31"/>
  <c r="AK290" i="31"/>
  <c r="AK258" i="31"/>
  <c r="AE315" i="31"/>
  <c r="AE296" i="31"/>
  <c r="AF152" i="31"/>
  <c r="AF102" i="31"/>
  <c r="AG93" i="31"/>
  <c r="AF96" i="31"/>
  <c r="AF177" i="31" s="1"/>
  <c r="AF101" i="31"/>
  <c r="AF100" i="31"/>
  <c r="AA312" i="31"/>
  <c r="AG156" i="31"/>
  <c r="AF163" i="31"/>
  <c r="AF164" i="31"/>
  <c r="AF159" i="31"/>
  <c r="AF165" i="31"/>
  <c r="AF173" i="31" s="1"/>
  <c r="AB291" i="31"/>
  <c r="AB259" i="31"/>
  <c r="AB232" i="31"/>
  <c r="AB233" i="31" s="1"/>
  <c r="AB244" i="31" s="1"/>
  <c r="AB245" i="31" s="1"/>
  <c r="AB306" i="31"/>
  <c r="AB274" i="31"/>
  <c r="AH187" i="31"/>
  <c r="AE172" i="31"/>
  <c r="AC241" i="31"/>
  <c r="AC227" i="31"/>
  <c r="AB293" i="31"/>
  <c r="AB261" i="31"/>
  <c r="AE249" i="31"/>
  <c r="AE230" i="31"/>
  <c r="AB307" i="31"/>
  <c r="AB275" i="31"/>
  <c r="AB305" i="31"/>
  <c r="AB273" i="31"/>
  <c r="AG144" i="31"/>
  <c r="AG143" i="31"/>
  <c r="AG142" i="31"/>
  <c r="AG138" i="31"/>
  <c r="AH135" i="31"/>
  <c r="AE109" i="31"/>
  <c r="AE178" i="31" s="1"/>
  <c r="AE202" i="31" s="1"/>
  <c r="AF287" i="31"/>
  <c r="AG286" i="31"/>
  <c r="AJ116" i="31"/>
  <c r="AJ92" i="31"/>
  <c r="AJ95" i="31" s="1"/>
  <c r="AJ176" i="31" s="1"/>
  <c r="AJ219" i="31" s="1"/>
  <c r="AC305" i="31"/>
  <c r="AC273" i="31"/>
  <c r="AG151" i="31" l="1"/>
  <c r="AG151" i="32"/>
  <c r="AC232" i="31"/>
  <c r="AC233" i="31" s="1"/>
  <c r="AC244" i="31" s="1"/>
  <c r="AC245" i="31" s="1"/>
  <c r="AC259" i="31"/>
  <c r="AD202" i="31"/>
  <c r="AD227" i="31" s="1"/>
  <c r="AE225" i="31"/>
  <c r="AE291" i="31" s="1"/>
  <c r="AD189" i="31"/>
  <c r="AD226" i="31" s="1"/>
  <c r="AD292" i="31" s="1"/>
  <c r="AE239" i="31"/>
  <c r="AE305" i="31" s="1"/>
  <c r="AG131" i="31"/>
  <c r="AC239" i="32"/>
  <c r="AD109" i="32"/>
  <c r="AD178" i="32" s="1"/>
  <c r="AD183" i="31"/>
  <c r="AE183" i="31" s="1"/>
  <c r="AC182" i="32"/>
  <c r="AC183" i="32" s="1"/>
  <c r="AE131" i="32"/>
  <c r="AF110" i="31"/>
  <c r="AF179" i="31" s="1"/>
  <c r="AF182" i="31" s="1"/>
  <c r="AB232" i="32"/>
  <c r="AB233" i="32" s="1"/>
  <c r="AB244" i="32" s="1"/>
  <c r="AB245" i="32" s="1"/>
  <c r="AA246" i="32"/>
  <c r="AC241" i="32"/>
  <c r="AC227" i="32"/>
  <c r="AJ249" i="32"/>
  <c r="AJ230" i="32"/>
  <c r="AI187" i="32"/>
  <c r="AG152" i="32"/>
  <c r="AG165" i="32"/>
  <c r="AG164" i="32"/>
  <c r="AG163" i="32"/>
  <c r="AG159" i="32"/>
  <c r="AH156" i="32"/>
  <c r="AF121" i="32"/>
  <c r="AF117" i="32"/>
  <c r="AG114" i="32"/>
  <c r="AF122" i="32"/>
  <c r="AF123" i="32"/>
  <c r="AB240" i="32"/>
  <c r="AK92" i="32"/>
  <c r="AK95" i="32" s="1"/>
  <c r="AK176" i="32" s="1"/>
  <c r="AK219" i="32" s="1"/>
  <c r="AK221" i="32" s="1"/>
  <c r="AK116" i="32"/>
  <c r="AH143" i="32"/>
  <c r="AH142" i="32"/>
  <c r="AH144" i="32"/>
  <c r="AH138" i="32"/>
  <c r="AI135" i="32"/>
  <c r="AE102" i="32"/>
  <c r="AE100" i="32"/>
  <c r="AE96" i="32"/>
  <c r="AE177" i="32" s="1"/>
  <c r="AE101" i="32"/>
  <c r="AF93" i="32"/>
  <c r="AF172" i="32"/>
  <c r="AC181" i="32"/>
  <c r="AC189" i="32"/>
  <c r="AC226" i="32" s="1"/>
  <c r="AD110" i="32"/>
  <c r="AD179" i="32" s="1"/>
  <c r="AE130" i="32"/>
  <c r="AD305" i="31"/>
  <c r="AD273" i="31"/>
  <c r="AH123" i="31"/>
  <c r="AH122" i="31"/>
  <c r="AH117" i="31"/>
  <c r="AH121" i="31"/>
  <c r="AI114" i="31"/>
  <c r="AG287" i="31"/>
  <c r="AH286" i="31"/>
  <c r="AC293" i="31"/>
  <c r="AC298" i="31" s="1"/>
  <c r="AC299" i="31" s="1"/>
  <c r="AC310" i="31" s="1"/>
  <c r="AC311" i="31" s="1"/>
  <c r="AC261" i="31"/>
  <c r="AF172" i="31"/>
  <c r="AG102" i="31"/>
  <c r="AG96" i="31"/>
  <c r="AG100" i="31"/>
  <c r="AH93" i="31"/>
  <c r="AG101" i="31"/>
  <c r="AF249" i="31"/>
  <c r="AF230" i="31"/>
  <c r="AI187" i="31"/>
  <c r="AD291" i="31"/>
  <c r="AD259" i="31"/>
  <c r="AF296" i="31"/>
  <c r="AF315" i="31"/>
  <c r="AC307" i="31"/>
  <c r="AC275" i="31"/>
  <c r="AH156" i="31"/>
  <c r="AG165" i="31"/>
  <c r="AG164" i="31"/>
  <c r="AG163" i="31"/>
  <c r="AG159" i="31"/>
  <c r="AK116" i="31"/>
  <c r="AK92" i="31"/>
  <c r="AK95" i="31" s="1"/>
  <c r="AK176" i="31" s="1"/>
  <c r="AK219" i="31" s="1"/>
  <c r="AH220" i="31"/>
  <c r="AG221" i="31"/>
  <c r="AE241" i="31"/>
  <c r="AE227" i="31"/>
  <c r="AB266" i="31"/>
  <c r="AB267" i="31" s="1"/>
  <c r="AB278" i="31" s="1"/>
  <c r="AB279" i="31" s="1"/>
  <c r="AK112" i="31"/>
  <c r="AC246" i="31"/>
  <c r="AE181" i="31"/>
  <c r="AE189" i="31"/>
  <c r="AE226" i="31" s="1"/>
  <c r="AG152" i="31"/>
  <c r="AH143" i="31"/>
  <c r="AH142" i="31"/>
  <c r="AH138" i="31"/>
  <c r="AI135" i="31"/>
  <c r="AH144" i="31"/>
  <c r="AB246" i="31"/>
  <c r="AB298" i="31"/>
  <c r="AB299" i="31" s="1"/>
  <c r="AB310" i="31" s="1"/>
  <c r="AB311" i="31" s="1"/>
  <c r="AF109" i="31"/>
  <c r="AF178" i="31" s="1"/>
  <c r="AF202" i="31" s="1"/>
  <c r="AC306" i="31"/>
  <c r="AC274" i="31"/>
  <c r="AG130" i="31"/>
  <c r="AD260" i="31" l="1"/>
  <c r="AE273" i="31"/>
  <c r="AD240" i="31"/>
  <c r="AC266" i="31"/>
  <c r="AC267" i="31" s="1"/>
  <c r="AC278" i="31" s="1"/>
  <c r="AC279" i="31" s="1"/>
  <c r="AD241" i="31"/>
  <c r="AH152" i="32"/>
  <c r="AG177" i="31"/>
  <c r="AG173" i="31"/>
  <c r="AH152" i="31"/>
  <c r="AE259" i="31"/>
  <c r="AF225" i="31"/>
  <c r="AC232" i="32"/>
  <c r="AC233" i="32" s="1"/>
  <c r="AC244" i="32" s="1"/>
  <c r="AC245" i="32" s="1"/>
  <c r="AF239" i="31"/>
  <c r="AF273" i="31" s="1"/>
  <c r="AD181" i="32"/>
  <c r="AD189" i="32"/>
  <c r="AD226" i="32" s="1"/>
  <c r="AD240" i="32" s="1"/>
  <c r="AD202" i="32"/>
  <c r="AD227" i="32" s="1"/>
  <c r="AF183" i="31"/>
  <c r="AE232" i="31"/>
  <c r="AE233" i="31" s="1"/>
  <c r="AE244" i="31" s="1"/>
  <c r="AE245" i="31" s="1"/>
  <c r="AF131" i="32"/>
  <c r="AH131" i="31"/>
  <c r="AG109" i="31"/>
  <c r="AK249" i="32"/>
  <c r="G250" i="32" s="1"/>
  <c r="AK230" i="32"/>
  <c r="AE109" i="32"/>
  <c r="AE178" i="32" s="1"/>
  <c r="AE202" i="32" s="1"/>
  <c r="AG172" i="32"/>
  <c r="AJ187" i="32"/>
  <c r="AD239" i="32"/>
  <c r="AD225" i="32"/>
  <c r="AD182" i="32"/>
  <c r="AD183" i="32" s="1"/>
  <c r="AH151" i="32"/>
  <c r="AG121" i="32"/>
  <c r="AG117" i="32"/>
  <c r="AH114" i="32"/>
  <c r="AG122" i="32"/>
  <c r="AG123" i="32"/>
  <c r="AE110" i="32"/>
  <c r="AE179" i="32" s="1"/>
  <c r="AC240" i="32"/>
  <c r="AF102" i="32"/>
  <c r="AF101" i="32"/>
  <c r="AF100" i="32"/>
  <c r="AF96" i="32"/>
  <c r="AF177" i="32" s="1"/>
  <c r="AG93" i="32"/>
  <c r="AI142" i="32"/>
  <c r="AI138" i="32"/>
  <c r="AJ135" i="32"/>
  <c r="AI144" i="32"/>
  <c r="AI143" i="32"/>
  <c r="AB246" i="32"/>
  <c r="AF130" i="32"/>
  <c r="AG173" i="32"/>
  <c r="AI156" i="32"/>
  <c r="AH164" i="32"/>
  <c r="AH165" i="32"/>
  <c r="AH163" i="32"/>
  <c r="AH159" i="32"/>
  <c r="AC312" i="31"/>
  <c r="AD293" i="31"/>
  <c r="AD298" i="31" s="1"/>
  <c r="AD299" i="31" s="1"/>
  <c r="AD310" i="31" s="1"/>
  <c r="AD311" i="31" s="1"/>
  <c r="AD261" i="31"/>
  <c r="AD266" i="31" s="1"/>
  <c r="AD267" i="31" s="1"/>
  <c r="AD278" i="31" s="1"/>
  <c r="AD279" i="31" s="1"/>
  <c r="AF241" i="31"/>
  <c r="AF227" i="31"/>
  <c r="AD306" i="31"/>
  <c r="AD274" i="31"/>
  <c r="AB312" i="31"/>
  <c r="AI220" i="31"/>
  <c r="AH221" i="31"/>
  <c r="AC280" i="31"/>
  <c r="AB280" i="31"/>
  <c r="AJ187" i="31"/>
  <c r="AI142" i="31"/>
  <c r="AI138" i="31"/>
  <c r="AJ135" i="31"/>
  <c r="AI144" i="31"/>
  <c r="AI143" i="31"/>
  <c r="AE293" i="31"/>
  <c r="AE261" i="31"/>
  <c r="AH165" i="31"/>
  <c r="AH164" i="31"/>
  <c r="AH163" i="31"/>
  <c r="AH173" i="31" s="1"/>
  <c r="AH159" i="31"/>
  <c r="AI156" i="31"/>
  <c r="AD232" i="31"/>
  <c r="AD233" i="31" s="1"/>
  <c r="AD244" i="31" s="1"/>
  <c r="AD245" i="31" s="1"/>
  <c r="AH287" i="31"/>
  <c r="AI286" i="31"/>
  <c r="AF291" i="31"/>
  <c r="AF259" i="31"/>
  <c r="AH101" i="31"/>
  <c r="AH100" i="31"/>
  <c r="AH96" i="31"/>
  <c r="AI93" i="31"/>
  <c r="AH102" i="31"/>
  <c r="AE292" i="31"/>
  <c r="AE260" i="31"/>
  <c r="AE240" i="31"/>
  <c r="AE307" i="31"/>
  <c r="AE275" i="31"/>
  <c r="AG110" i="31"/>
  <c r="AG179" i="31" s="1"/>
  <c r="AG315" i="31"/>
  <c r="AG296" i="31"/>
  <c r="AI123" i="31"/>
  <c r="AI122" i="31"/>
  <c r="AI121" i="31"/>
  <c r="AI117" i="31"/>
  <c r="AJ114" i="31"/>
  <c r="AF181" i="31"/>
  <c r="AF189" i="31"/>
  <c r="AF226" i="31" s="1"/>
  <c r="AH151" i="31"/>
  <c r="AG230" i="31"/>
  <c r="AG249" i="31"/>
  <c r="AG172" i="31"/>
  <c r="AD307" i="31"/>
  <c r="AD275" i="31"/>
  <c r="AH130" i="31"/>
  <c r="AI152" i="32" l="1"/>
  <c r="AH172" i="32"/>
  <c r="AF305" i="31"/>
  <c r="AD241" i="32"/>
  <c r="AG178" i="31"/>
  <c r="AG202" i="31" s="1"/>
  <c r="AF232" i="31"/>
  <c r="AF233" i="31" s="1"/>
  <c r="AF244" i="31" s="1"/>
  <c r="AL244" i="31" s="1"/>
  <c r="AF109" i="32"/>
  <c r="AF178" i="32" s="1"/>
  <c r="AF202" i="32" s="1"/>
  <c r="AH110" i="31"/>
  <c r="AH179" i="31" s="1"/>
  <c r="AH225" i="31" s="1"/>
  <c r="AE266" i="31"/>
  <c r="AE267" i="31" s="1"/>
  <c r="AE278" i="31" s="1"/>
  <c r="AE279" i="31" s="1"/>
  <c r="AG131" i="32"/>
  <c r="AI131" i="31"/>
  <c r="AD280" i="31"/>
  <c r="AD312" i="31"/>
  <c r="AE298" i="31"/>
  <c r="AE299" i="31" s="1"/>
  <c r="AE310" i="31" s="1"/>
  <c r="AE311" i="31" s="1"/>
  <c r="AG102" i="32"/>
  <c r="AG101" i="32"/>
  <c r="AG100" i="32"/>
  <c r="AG96" i="32"/>
  <c r="AG177" i="32" s="1"/>
  <c r="AH93" i="32"/>
  <c r="AC246" i="32"/>
  <c r="AJ156" i="32"/>
  <c r="AI164" i="32"/>
  <c r="AI165" i="32"/>
  <c r="AI163" i="32"/>
  <c r="AI173" i="32" s="1"/>
  <c r="AI159" i="32"/>
  <c r="AJ138" i="32"/>
  <c r="AK135" i="32"/>
  <c r="AJ144" i="32"/>
  <c r="AJ143" i="32"/>
  <c r="AJ142" i="32"/>
  <c r="AH123" i="32"/>
  <c r="AH122" i="32"/>
  <c r="AH117" i="32"/>
  <c r="AI114" i="32"/>
  <c r="AH121" i="32"/>
  <c r="AD232" i="32"/>
  <c r="AD233" i="32" s="1"/>
  <c r="AD244" i="32" s="1"/>
  <c r="AD245" i="32" s="1"/>
  <c r="AK187" i="32"/>
  <c r="AE241" i="32"/>
  <c r="AE227" i="32"/>
  <c r="AH173" i="32"/>
  <c r="AI151" i="32"/>
  <c r="AF110" i="32"/>
  <c r="AF179" i="32" s="1"/>
  <c r="AE239" i="32"/>
  <c r="AE225" i="32"/>
  <c r="AE182" i="32"/>
  <c r="AE183" i="32" s="1"/>
  <c r="AG130" i="32"/>
  <c r="AE181" i="32"/>
  <c r="AE189" i="32"/>
  <c r="AE226" i="32" s="1"/>
  <c r="AJ156" i="31"/>
  <c r="AI165" i="31"/>
  <c r="AI164" i="31"/>
  <c r="AI163" i="31"/>
  <c r="AI172" i="31" s="1"/>
  <c r="AI159" i="31"/>
  <c r="AF307" i="31"/>
  <c r="AF275" i="31"/>
  <c r="AF292" i="31"/>
  <c r="AF260" i="31"/>
  <c r="AF240" i="31"/>
  <c r="AD246" i="31"/>
  <c r="AI101" i="31"/>
  <c r="AI100" i="31"/>
  <c r="AI96" i="31"/>
  <c r="AI177" i="31" s="1"/>
  <c r="AJ93" i="31"/>
  <c r="AI102" i="31"/>
  <c r="AI151" i="31"/>
  <c r="AJ123" i="31"/>
  <c r="AJ122" i="31"/>
  <c r="AJ121" i="31"/>
  <c r="AJ117" i="31"/>
  <c r="AK114" i="31"/>
  <c r="AH177" i="31"/>
  <c r="AH172" i="31"/>
  <c r="AI152" i="31"/>
  <c r="AJ138" i="31"/>
  <c r="AK135" i="31"/>
  <c r="AJ144" i="31"/>
  <c r="AJ142" i="31"/>
  <c r="AJ143" i="31"/>
  <c r="AE306" i="31"/>
  <c r="AE274" i="31"/>
  <c r="AE246" i="31"/>
  <c r="AH109" i="31"/>
  <c r="AJ220" i="31"/>
  <c r="AI221" i="31"/>
  <c r="AI287" i="31"/>
  <c r="AJ286" i="31"/>
  <c r="AI130" i="31"/>
  <c r="AG225" i="31"/>
  <c r="AG182" i="31"/>
  <c r="AG183" i="31" s="1"/>
  <c r="AG239" i="31"/>
  <c r="AH315" i="31"/>
  <c r="AH296" i="31"/>
  <c r="AK187" i="31"/>
  <c r="AH230" i="31"/>
  <c r="AH249" i="31"/>
  <c r="AF293" i="31"/>
  <c r="AF261" i="31"/>
  <c r="AJ152" i="32" l="1"/>
  <c r="AJ152" i="31"/>
  <c r="AJ151" i="32"/>
  <c r="AH178" i="31"/>
  <c r="AG181" i="31"/>
  <c r="AG189" i="31"/>
  <c r="AG226" i="31" s="1"/>
  <c r="AG240" i="31" s="1"/>
  <c r="AE280" i="31"/>
  <c r="AF245" i="31"/>
  <c r="AL245" i="31" s="1"/>
  <c r="AE312" i="31"/>
  <c r="AH239" i="31"/>
  <c r="AH305" i="31" s="1"/>
  <c r="AF266" i="31"/>
  <c r="AF267" i="31" s="1"/>
  <c r="AF278" i="31" s="1"/>
  <c r="AL278" i="31" s="1"/>
  <c r="AF298" i="31"/>
  <c r="AF299" i="31" s="1"/>
  <c r="AF310" i="31" s="1"/>
  <c r="AF311" i="31" s="1"/>
  <c r="AL311" i="31" s="1"/>
  <c r="AI109" i="31"/>
  <c r="AI178" i="31" s="1"/>
  <c r="AI202" i="31" s="1"/>
  <c r="AG109" i="32"/>
  <c r="AG178" i="32" s="1"/>
  <c r="AG181" i="32" s="1"/>
  <c r="AH131" i="32"/>
  <c r="AJ131" i="31"/>
  <c r="AH130" i="32"/>
  <c r="AF189" i="32"/>
  <c r="AF226" i="32" s="1"/>
  <c r="AF181" i="32"/>
  <c r="AD246" i="32"/>
  <c r="AK143" i="32"/>
  <c r="AK144" i="32"/>
  <c r="AK142" i="32"/>
  <c r="AK151" i="32" s="1"/>
  <c r="AK138" i="32"/>
  <c r="AF241" i="32"/>
  <c r="AF227" i="32"/>
  <c r="AE240" i="32"/>
  <c r="AH102" i="32"/>
  <c r="AH100" i="32"/>
  <c r="AH101" i="32"/>
  <c r="AH96" i="32"/>
  <c r="AH177" i="32" s="1"/>
  <c r="AI93" i="32"/>
  <c r="AE232" i="32"/>
  <c r="AE233" i="32" s="1"/>
  <c r="AE244" i="32" s="1"/>
  <c r="AE245" i="32" s="1"/>
  <c r="AF239" i="32"/>
  <c r="AF182" i="32"/>
  <c r="AF183" i="32" s="1"/>
  <c r="AF225" i="32"/>
  <c r="AI117" i="32"/>
  <c r="AJ114" i="32"/>
  <c r="AI123" i="32"/>
  <c r="AI121" i="32"/>
  <c r="AI122" i="32"/>
  <c r="AJ165" i="32"/>
  <c r="AJ164" i="32"/>
  <c r="AJ163" i="32"/>
  <c r="AJ159" i="32"/>
  <c r="AK156" i="32"/>
  <c r="AI172" i="32"/>
  <c r="AG110" i="32"/>
  <c r="AG179" i="32" s="1"/>
  <c r="AH202" i="31"/>
  <c r="AJ221" i="31"/>
  <c r="AK220" i="31"/>
  <c r="AK221" i="31" s="1"/>
  <c r="AG259" i="31"/>
  <c r="AG291" i="31"/>
  <c r="AH291" i="31"/>
  <c r="AH259" i="31"/>
  <c r="AI173" i="31"/>
  <c r="AG241" i="31"/>
  <c r="AG227" i="31"/>
  <c r="AK144" i="31"/>
  <c r="AK143" i="31"/>
  <c r="AK142" i="31"/>
  <c r="AK151" i="31" s="1"/>
  <c r="AK138" i="31"/>
  <c r="AH182" i="31"/>
  <c r="AH183" i="31" s="1"/>
  <c r="AJ165" i="31"/>
  <c r="AJ164" i="31"/>
  <c r="AJ163" i="31"/>
  <c r="AJ172" i="31" s="1"/>
  <c r="AJ159" i="31"/>
  <c r="AK156" i="31"/>
  <c r="AH181" i="31"/>
  <c r="AH189" i="31"/>
  <c r="AH226" i="31" s="1"/>
  <c r="AJ287" i="31"/>
  <c r="AK286" i="31"/>
  <c r="AK287" i="31" s="1"/>
  <c r="AK121" i="31"/>
  <c r="AK117" i="31"/>
  <c r="AK123" i="31"/>
  <c r="AK122" i="31"/>
  <c r="AI110" i="31"/>
  <c r="AI179" i="31" s="1"/>
  <c r="AI315" i="31"/>
  <c r="AI296" i="31"/>
  <c r="AG305" i="31"/>
  <c r="AG273" i="31"/>
  <c r="AI249" i="31"/>
  <c r="AI230" i="31"/>
  <c r="AJ151" i="31"/>
  <c r="AJ130" i="31"/>
  <c r="AJ101" i="31"/>
  <c r="AJ100" i="31"/>
  <c r="AJ96" i="31"/>
  <c r="AK93" i="31"/>
  <c r="AJ102" i="31"/>
  <c r="AF306" i="31"/>
  <c r="AF274" i="31"/>
  <c r="AL240" i="31"/>
  <c r="AJ172" i="32" l="1"/>
  <c r="AK152" i="31"/>
  <c r="AG260" i="31"/>
  <c r="AG292" i="31"/>
  <c r="AF279" i="31"/>
  <c r="AL279" i="31" s="1"/>
  <c r="AH273" i="31"/>
  <c r="AG202" i="32"/>
  <c r="AG227" i="32" s="1"/>
  <c r="AF246" i="31"/>
  <c r="AL310" i="31"/>
  <c r="AG189" i="32"/>
  <c r="AG226" i="32" s="1"/>
  <c r="AF240" i="32"/>
  <c r="AJ110" i="31"/>
  <c r="AK165" i="32"/>
  <c r="AK163" i="32"/>
  <c r="AK159" i="32"/>
  <c r="AK164" i="32"/>
  <c r="AK173" i="32" s="1"/>
  <c r="AI130" i="32"/>
  <c r="AI102" i="32"/>
  <c r="AI100" i="32"/>
  <c r="AI101" i="32"/>
  <c r="AI96" i="32"/>
  <c r="AI177" i="32" s="1"/>
  <c r="AJ93" i="32"/>
  <c r="AI131" i="32"/>
  <c r="AF232" i="32"/>
  <c r="AF233" i="32" s="1"/>
  <c r="AF244" i="32" s="1"/>
  <c r="AH109" i="32"/>
  <c r="AH178" i="32" s="1"/>
  <c r="AH202" i="32" s="1"/>
  <c r="AK152" i="32"/>
  <c r="AJ123" i="32"/>
  <c r="AJ122" i="32"/>
  <c r="AJ121" i="32"/>
  <c r="AJ117" i="32"/>
  <c r="AK114" i="32"/>
  <c r="AG239" i="32"/>
  <c r="AG182" i="32"/>
  <c r="AG183" i="32" s="1"/>
  <c r="AG225" i="32"/>
  <c r="AE246" i="32"/>
  <c r="AJ173" i="32"/>
  <c r="AH110" i="32"/>
  <c r="AH179" i="32" s="1"/>
  <c r="AL306" i="31"/>
  <c r="AF312" i="31"/>
  <c r="AI241" i="31"/>
  <c r="AI227" i="31"/>
  <c r="AK101" i="31"/>
  <c r="AK100" i="31"/>
  <c r="AK96" i="31"/>
  <c r="AK102" i="31"/>
  <c r="AM30" i="31"/>
  <c r="AK130" i="31"/>
  <c r="AL121" i="31"/>
  <c r="AG293" i="31"/>
  <c r="AG261" i="31"/>
  <c r="AG266" i="31" s="1"/>
  <c r="AG267" i="31" s="1"/>
  <c r="AG278" i="31" s="1"/>
  <c r="AG279" i="31" s="1"/>
  <c r="AK249" i="31"/>
  <c r="AK230" i="31"/>
  <c r="AH241" i="31"/>
  <c r="AH227" i="31"/>
  <c r="AH292" i="31"/>
  <c r="AH240" i="31"/>
  <c r="AH260" i="31"/>
  <c r="AK315" i="31"/>
  <c r="AK296" i="31"/>
  <c r="AJ173" i="31"/>
  <c r="AG307" i="31"/>
  <c r="AG275" i="31"/>
  <c r="AI181" i="31"/>
  <c r="AI189" i="31"/>
  <c r="AI226" i="31" s="1"/>
  <c r="AJ249" i="31"/>
  <c r="AJ230" i="31"/>
  <c r="AJ177" i="31"/>
  <c r="AI239" i="31"/>
  <c r="AI182" i="31"/>
  <c r="AI183" i="31" s="1"/>
  <c r="AI225" i="31"/>
  <c r="AG274" i="31"/>
  <c r="AG306" i="31"/>
  <c r="AL274" i="31"/>
  <c r="AJ109" i="31"/>
  <c r="AJ178" i="31" s="1"/>
  <c r="AK131" i="31"/>
  <c r="AL131" i="31" s="1"/>
  <c r="AJ315" i="31"/>
  <c r="AJ296" i="31"/>
  <c r="AK163" i="31"/>
  <c r="AK173" i="31" s="1"/>
  <c r="AK164" i="31"/>
  <c r="AK159" i="31"/>
  <c r="AK165" i="31"/>
  <c r="AG232" i="31"/>
  <c r="AG233" i="31" s="1"/>
  <c r="AG244" i="31" s="1"/>
  <c r="AG245" i="31" s="1"/>
  <c r="AG241" i="32" l="1"/>
  <c r="AF280" i="31"/>
  <c r="AG298" i="31"/>
  <c r="AG299" i="31" s="1"/>
  <c r="AG310" i="31" s="1"/>
  <c r="AG311" i="31" s="1"/>
  <c r="AL240" i="32"/>
  <c r="AJ179" i="31"/>
  <c r="AJ182" i="31" s="1"/>
  <c r="AJ183" i="31" s="1"/>
  <c r="AG240" i="32"/>
  <c r="AK110" i="31"/>
  <c r="AK179" i="31" s="1"/>
  <c r="AJ202" i="31"/>
  <c r="AJ227" i="31" s="1"/>
  <c r="AI110" i="32"/>
  <c r="AI179" i="32" s="1"/>
  <c r="AI182" i="32" s="1"/>
  <c r="AJ130" i="32"/>
  <c r="G250" i="31"/>
  <c r="AH181" i="32"/>
  <c r="AH189" i="32"/>
  <c r="AH226" i="32" s="1"/>
  <c r="AJ131" i="32"/>
  <c r="AK172" i="32"/>
  <c r="AH227" i="32"/>
  <c r="AH241" i="32"/>
  <c r="AH225" i="32"/>
  <c r="AH239" i="32"/>
  <c r="AH182" i="32"/>
  <c r="AH183" i="32" s="1"/>
  <c r="AG232" i="32"/>
  <c r="AG233" i="32" s="1"/>
  <c r="AG244" i="32" s="1"/>
  <c r="AG245" i="32" s="1"/>
  <c r="AK123" i="32"/>
  <c r="AK122" i="32"/>
  <c r="AK117" i="32"/>
  <c r="AK121" i="32"/>
  <c r="AL244" i="32"/>
  <c r="AF245" i="32"/>
  <c r="AJ102" i="32"/>
  <c r="AJ101" i="32"/>
  <c r="AJ100" i="32"/>
  <c r="AJ96" i="32"/>
  <c r="AJ177" i="32" s="1"/>
  <c r="AK93" i="32"/>
  <c r="AI109" i="32"/>
  <c r="AI178" i="32" s="1"/>
  <c r="AI202" i="32" s="1"/>
  <c r="AG280" i="31"/>
  <c r="AJ239" i="31"/>
  <c r="AI293" i="31"/>
  <c r="AI261" i="31"/>
  <c r="AG246" i="31"/>
  <c r="AI291" i="31"/>
  <c r="AI259" i="31"/>
  <c r="AI232" i="31"/>
  <c r="AI233" i="31" s="1"/>
  <c r="AI244" i="31" s="1"/>
  <c r="AI245" i="31" s="1"/>
  <c r="AH293" i="31"/>
  <c r="AH298" i="31" s="1"/>
  <c r="AH299" i="31" s="1"/>
  <c r="AH310" i="31" s="1"/>
  <c r="AH311" i="31" s="1"/>
  <c r="AH261" i="31"/>
  <c r="AH266" i="31" s="1"/>
  <c r="AH267" i="31" s="1"/>
  <c r="AH278" i="31" s="1"/>
  <c r="AH279" i="31" s="1"/>
  <c r="AK177" i="31"/>
  <c r="AI307" i="31"/>
  <c r="AI275" i="31"/>
  <c r="AH232" i="31"/>
  <c r="AH233" i="31" s="1"/>
  <c r="AH244" i="31" s="1"/>
  <c r="AH245" i="31" s="1"/>
  <c r="AH306" i="31"/>
  <c r="AH274" i="31"/>
  <c r="AJ181" i="31"/>
  <c r="AJ189" i="31"/>
  <c r="AJ226" i="31" s="1"/>
  <c r="AI292" i="31"/>
  <c r="AI260" i="31"/>
  <c r="AI240" i="31"/>
  <c r="AH307" i="31"/>
  <c r="AH275" i="31"/>
  <c r="AK109" i="31"/>
  <c r="AK178" i="31" s="1"/>
  <c r="G316" i="31"/>
  <c r="AK172" i="31"/>
  <c r="AI305" i="31"/>
  <c r="AI273" i="31"/>
  <c r="AJ225" i="31" l="1"/>
  <c r="AG312" i="31"/>
  <c r="AJ241" i="31"/>
  <c r="AJ307" i="31" s="1"/>
  <c r="AI239" i="32"/>
  <c r="AL110" i="31"/>
  <c r="AI183" i="32"/>
  <c r="AK131" i="32"/>
  <c r="AL131" i="32" s="1"/>
  <c r="AI225" i="32"/>
  <c r="AI266" i="31"/>
  <c r="AI267" i="31" s="1"/>
  <c r="AI278" i="31" s="1"/>
  <c r="AI279" i="31" s="1"/>
  <c r="AJ109" i="32"/>
  <c r="AJ178" i="32" s="1"/>
  <c r="AK130" i="32"/>
  <c r="AL121" i="32"/>
  <c r="AI181" i="32"/>
  <c r="AI189" i="32"/>
  <c r="AI226" i="32" s="1"/>
  <c r="AJ110" i="32"/>
  <c r="AJ179" i="32" s="1"/>
  <c r="AI241" i="32"/>
  <c r="AI227" i="32"/>
  <c r="AK101" i="32"/>
  <c r="AK96" i="32"/>
  <c r="AK177" i="32" s="1"/>
  <c r="AK100" i="32"/>
  <c r="AK102" i="32"/>
  <c r="AM30" i="32"/>
  <c r="AL245" i="32"/>
  <c r="AF246" i="32"/>
  <c r="AG246" i="32"/>
  <c r="AH232" i="32"/>
  <c r="AH233" i="32" s="1"/>
  <c r="AH244" i="32" s="1"/>
  <c r="AH245" i="32" s="1"/>
  <c r="AH240" i="32"/>
  <c r="AJ292" i="31"/>
  <c r="AJ260" i="31"/>
  <c r="AJ240" i="31"/>
  <c r="AI298" i="31"/>
  <c r="AI299" i="31" s="1"/>
  <c r="AI310" i="31" s="1"/>
  <c r="AI311" i="31" s="1"/>
  <c r="AJ305" i="31"/>
  <c r="AJ273" i="31"/>
  <c r="AK181" i="31"/>
  <c r="AK189" i="31"/>
  <c r="AK226" i="31" s="1"/>
  <c r="AK202" i="31"/>
  <c r="AI246" i="31"/>
  <c r="AK239" i="31"/>
  <c r="AK225" i="31"/>
  <c r="AK182" i="31"/>
  <c r="AK183" i="31" s="1"/>
  <c r="AI306" i="31"/>
  <c r="AI274" i="31"/>
  <c r="AH280" i="31"/>
  <c r="AJ291" i="31"/>
  <c r="AJ259" i="31"/>
  <c r="AJ232" i="31"/>
  <c r="AJ233" i="31" s="1"/>
  <c r="AJ244" i="31" s="1"/>
  <c r="AJ245" i="31" s="1"/>
  <c r="AH246" i="31"/>
  <c r="AJ293" i="31"/>
  <c r="AJ261" i="31"/>
  <c r="AH312" i="31"/>
  <c r="AJ275" i="31" l="1"/>
  <c r="AJ266" i="31"/>
  <c r="AJ267" i="31" s="1"/>
  <c r="AJ278" i="31" s="1"/>
  <c r="AJ279" i="31" s="1"/>
  <c r="AI280" i="31"/>
  <c r="AK110" i="32"/>
  <c r="AL110" i="32" s="1"/>
  <c r="AI312" i="31"/>
  <c r="AJ298" i="31"/>
  <c r="AJ299" i="31" s="1"/>
  <c r="AJ310" i="31" s="1"/>
  <c r="AJ311" i="31" s="1"/>
  <c r="AJ225" i="32"/>
  <c r="AJ182" i="32"/>
  <c r="AJ183" i="32" s="1"/>
  <c r="AJ239" i="32"/>
  <c r="AJ181" i="32"/>
  <c r="AJ189" i="32"/>
  <c r="AJ226" i="32" s="1"/>
  <c r="AI240" i="32"/>
  <c r="AH246" i="32"/>
  <c r="AI232" i="32"/>
  <c r="AI233" i="32" s="1"/>
  <c r="AI244" i="32" s="1"/>
  <c r="AI245" i="32" s="1"/>
  <c r="AJ202" i="32"/>
  <c r="AK109" i="32"/>
  <c r="AK178" i="32" s="1"/>
  <c r="AK202" i="32" s="1"/>
  <c r="AK241" i="31"/>
  <c r="AK227" i="31"/>
  <c r="AK232" i="31" s="1"/>
  <c r="AK233" i="31" s="1"/>
  <c r="AK244" i="31" s="1"/>
  <c r="AK245" i="31" s="1"/>
  <c r="AK291" i="31"/>
  <c r="AK259" i="31"/>
  <c r="AK292" i="31"/>
  <c r="AK260" i="31"/>
  <c r="AK240" i="31"/>
  <c r="AJ306" i="31"/>
  <c r="AJ274" i="31"/>
  <c r="AJ246" i="31"/>
  <c r="AK305" i="31"/>
  <c r="AK273" i="31"/>
  <c r="AL239" i="31"/>
  <c r="AJ312" i="31" l="1"/>
  <c r="AK179" i="32"/>
  <c r="AK225" i="32" s="1"/>
  <c r="AJ280" i="31"/>
  <c r="AK227" i="32"/>
  <c r="AK241" i="32"/>
  <c r="AL202" i="32"/>
  <c r="AJ241" i="32"/>
  <c r="AJ227" i="32"/>
  <c r="AK181" i="32"/>
  <c r="AK189" i="32"/>
  <c r="AK226" i="32" s="1"/>
  <c r="AJ240" i="32"/>
  <c r="AI246" i="32"/>
  <c r="AK246" i="31"/>
  <c r="AK306" i="31"/>
  <c r="AK274" i="31"/>
  <c r="AL273" i="31"/>
  <c r="AK293" i="31"/>
  <c r="AK298" i="31" s="1"/>
  <c r="AK299" i="31" s="1"/>
  <c r="AK310" i="31" s="1"/>
  <c r="AK311" i="31" s="1"/>
  <c r="AK261" i="31"/>
  <c r="AK266" i="31" s="1"/>
  <c r="AK267" i="31" s="1"/>
  <c r="AK278" i="31" s="1"/>
  <c r="AK279" i="31" s="1"/>
  <c r="AL305" i="31"/>
  <c r="AK275" i="31"/>
  <c r="AL275" i="31" s="1"/>
  <c r="AK307" i="31"/>
  <c r="AL307" i="31" s="1"/>
  <c r="AL241" i="31"/>
  <c r="AL246" i="31" s="1"/>
  <c r="AK182" i="32" l="1"/>
  <c r="AK183" i="32" s="1"/>
  <c r="AK239" i="32"/>
  <c r="AL280" i="31"/>
  <c r="AL312" i="31"/>
  <c r="AK280" i="31"/>
  <c r="AL241" i="32"/>
  <c r="AK240" i="32"/>
  <c r="AK232" i="32"/>
  <c r="AK233" i="32" s="1"/>
  <c r="AK244" i="32" s="1"/>
  <c r="AK245" i="32" s="1"/>
  <c r="AJ232" i="32"/>
  <c r="AJ233" i="32" s="1"/>
  <c r="AJ244" i="32" s="1"/>
  <c r="AJ245" i="32" s="1"/>
  <c r="AK312" i="31"/>
  <c r="AL239" i="32" l="1"/>
  <c r="AL246" i="32" s="1"/>
  <c r="AJ246" i="32"/>
  <c r="AK246" i="32"/>
  <c r="G247" i="32" l="1"/>
  <c r="G218" i="32" s="1"/>
  <c r="G251" i="32" l="1"/>
  <c r="H22" i="29" l="1"/>
  <c r="H194" i="29" s="1"/>
  <c r="I22" i="29"/>
  <c r="I194" i="29" s="1"/>
  <c r="J22" i="29"/>
  <c r="J194" i="29" s="1"/>
  <c r="K22" i="29"/>
  <c r="K194" i="29" s="1"/>
  <c r="L22" i="29"/>
  <c r="L194" i="29" s="1"/>
  <c r="M22" i="29"/>
  <c r="M194" i="29" s="1"/>
  <c r="N22" i="29"/>
  <c r="N194" i="29" s="1"/>
  <c r="O22" i="29"/>
  <c r="O194" i="29" s="1"/>
  <c r="P22" i="29"/>
  <c r="P194" i="29" s="1"/>
  <c r="Q22" i="29"/>
  <c r="Q194" i="29" s="1"/>
  <c r="R194" i="29" s="1"/>
  <c r="S194" i="29" s="1"/>
  <c r="G22" i="29"/>
  <c r="I23" i="29"/>
  <c r="I31" i="29" s="1"/>
  <c r="J23" i="29"/>
  <c r="K23" i="29"/>
  <c r="L23" i="29"/>
  <c r="L31" i="29" s="1"/>
  <c r="M23" i="29"/>
  <c r="M31" i="29" s="1"/>
  <c r="N23" i="29"/>
  <c r="N31" i="29" s="1"/>
  <c r="O23" i="29"/>
  <c r="O31" i="29" s="1"/>
  <c r="P23" i="29"/>
  <c r="Q23" i="29"/>
  <c r="I24" i="29"/>
  <c r="I32" i="29" s="1"/>
  <c r="J24" i="29"/>
  <c r="J32" i="29" s="1"/>
  <c r="K24" i="29"/>
  <c r="K32" i="29" s="1"/>
  <c r="L24" i="29"/>
  <c r="M24" i="29"/>
  <c r="N24" i="29"/>
  <c r="O24" i="29"/>
  <c r="P24" i="29"/>
  <c r="P32" i="29" s="1"/>
  <c r="Q24" i="29"/>
  <c r="Q32" i="29" s="1"/>
  <c r="H24" i="29"/>
  <c r="H32" i="29" s="1"/>
  <c r="H23" i="29"/>
  <c r="G24" i="29"/>
  <c r="G32" i="29" s="1"/>
  <c r="G23" i="29"/>
  <c r="A322" i="29"/>
  <c r="G287" i="29"/>
  <c r="G315" i="29" s="1"/>
  <c r="H286" i="29"/>
  <c r="H287" i="29" s="1"/>
  <c r="A285" i="29"/>
  <c r="AA276" i="29"/>
  <c r="AA272" i="29"/>
  <c r="L272" i="29"/>
  <c r="G264" i="29"/>
  <c r="G243" i="29"/>
  <c r="G309" i="29" s="1"/>
  <c r="Y242" i="29"/>
  <c r="R242" i="29"/>
  <c r="G242" i="29"/>
  <c r="G241" i="29"/>
  <c r="G239" i="29"/>
  <c r="AK238" i="29"/>
  <c r="AJ238" i="29"/>
  <c r="AI238" i="29"/>
  <c r="AH238" i="29"/>
  <c r="AH304" i="29" s="1"/>
  <c r="AG238" i="29"/>
  <c r="AG304" i="29" s="1"/>
  <c r="AF238" i="29"/>
  <c r="AE238" i="29"/>
  <c r="AD238" i="29"/>
  <c r="AC238" i="29"/>
  <c r="AB238" i="29"/>
  <c r="AA238" i="29"/>
  <c r="AA304" i="29" s="1"/>
  <c r="Z238" i="29"/>
  <c r="Y238" i="29"/>
  <c r="X238" i="29"/>
  <c r="X304" i="29" s="1"/>
  <c r="W238" i="29"/>
  <c r="V238" i="29"/>
  <c r="U238" i="29"/>
  <c r="U304" i="29" s="1"/>
  <c r="T238" i="29"/>
  <c r="S238" i="29"/>
  <c r="R238" i="29"/>
  <c r="Q238" i="29"/>
  <c r="Q304" i="29" s="1"/>
  <c r="P238" i="29"/>
  <c r="O238" i="29"/>
  <c r="N238" i="29"/>
  <c r="M238" i="29"/>
  <c r="L238" i="29"/>
  <c r="L304" i="29" s="1"/>
  <c r="K238" i="29"/>
  <c r="J238" i="29"/>
  <c r="J304" i="29" s="1"/>
  <c r="I238" i="29"/>
  <c r="H238" i="29"/>
  <c r="AK229" i="29"/>
  <c r="X229" i="29"/>
  <c r="R229" i="29"/>
  <c r="O229" i="29"/>
  <c r="G229" i="29"/>
  <c r="G227" i="29"/>
  <c r="G293" i="29" s="1"/>
  <c r="G226" i="29"/>
  <c r="G225" i="29"/>
  <c r="H220" i="29"/>
  <c r="I220" i="29" s="1"/>
  <c r="AK216" i="29"/>
  <c r="AK243" i="29" s="1"/>
  <c r="AJ216" i="29"/>
  <c r="AJ243" i="29" s="1"/>
  <c r="AI216" i="29"/>
  <c r="AI243" i="29" s="1"/>
  <c r="AH216" i="29"/>
  <c r="AH243" i="29" s="1"/>
  <c r="AG216" i="29"/>
  <c r="AG243" i="29" s="1"/>
  <c r="AF216" i="29"/>
  <c r="AF243" i="29" s="1"/>
  <c r="AE216" i="29"/>
  <c r="AE243" i="29" s="1"/>
  <c r="AD216" i="29"/>
  <c r="AD243" i="29" s="1"/>
  <c r="AC216" i="29"/>
  <c r="AC243" i="29" s="1"/>
  <c r="AB216" i="29"/>
  <c r="AB243" i="29" s="1"/>
  <c r="AA216" i="29"/>
  <c r="AA243" i="29" s="1"/>
  <c r="Z216" i="29"/>
  <c r="Z243" i="29" s="1"/>
  <c r="Y216" i="29"/>
  <c r="Y243" i="29" s="1"/>
  <c r="X216" i="29"/>
  <c r="X243" i="29" s="1"/>
  <c r="X309" i="29" s="1"/>
  <c r="W216" i="29"/>
  <c r="W243" i="29" s="1"/>
  <c r="V216" i="29"/>
  <c r="V243" i="29" s="1"/>
  <c r="U216" i="29"/>
  <c r="U243" i="29" s="1"/>
  <c r="T216" i="29"/>
  <c r="T243" i="29" s="1"/>
  <c r="S216" i="29"/>
  <c r="S243" i="29" s="1"/>
  <c r="R216" i="29"/>
  <c r="R243" i="29" s="1"/>
  <c r="Q216" i="29"/>
  <c r="Q243" i="29" s="1"/>
  <c r="P216" i="29"/>
  <c r="P243" i="29" s="1"/>
  <c r="O216" i="29"/>
  <c r="O243" i="29" s="1"/>
  <c r="N216" i="29"/>
  <c r="N243" i="29" s="1"/>
  <c r="M216" i="29"/>
  <c r="M243" i="29" s="1"/>
  <c r="L216" i="29"/>
  <c r="L243" i="29" s="1"/>
  <c r="K216" i="29"/>
  <c r="K243" i="29" s="1"/>
  <c r="J216" i="29"/>
  <c r="J243" i="29" s="1"/>
  <c r="I216" i="29"/>
  <c r="I243" i="29" s="1"/>
  <c r="H216" i="29"/>
  <c r="H243" i="29" s="1"/>
  <c r="AK209" i="29"/>
  <c r="AK242" i="29" s="1"/>
  <c r="AJ209" i="29"/>
  <c r="AJ242" i="29" s="1"/>
  <c r="AI209" i="29"/>
  <c r="AH209" i="29"/>
  <c r="AG209" i="29"/>
  <c r="AG229" i="29" s="1"/>
  <c r="AF209" i="29"/>
  <c r="AE209" i="29"/>
  <c r="AE242" i="29" s="1"/>
  <c r="AD209" i="29"/>
  <c r="AD242" i="29" s="1"/>
  <c r="AC209" i="29"/>
  <c r="AB209" i="29"/>
  <c r="AA209" i="29"/>
  <c r="AA242" i="29" s="1"/>
  <c r="AA308" i="29" s="1"/>
  <c r="Z209" i="29"/>
  <c r="Y209" i="29"/>
  <c r="Y229" i="29" s="1"/>
  <c r="X209" i="29"/>
  <c r="X242" i="29" s="1"/>
  <c r="W209" i="29"/>
  <c r="V209" i="29"/>
  <c r="U209" i="29"/>
  <c r="U242" i="29" s="1"/>
  <c r="T209" i="29"/>
  <c r="S209" i="29"/>
  <c r="S242" i="29" s="1"/>
  <c r="R209" i="29"/>
  <c r="Q209" i="29"/>
  <c r="P209" i="29"/>
  <c r="P242" i="29" s="1"/>
  <c r="O209" i="29"/>
  <c r="O242" i="29" s="1"/>
  <c r="N209" i="29"/>
  <c r="M209" i="29"/>
  <c r="M242" i="29" s="1"/>
  <c r="L209" i="29"/>
  <c r="L242" i="29" s="1"/>
  <c r="K209" i="29"/>
  <c r="K229" i="29" s="1"/>
  <c r="J209" i="29"/>
  <c r="I209" i="29"/>
  <c r="I242" i="29" s="1"/>
  <c r="H209" i="29"/>
  <c r="H242" i="29" s="1"/>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H195" i="29"/>
  <c r="I195" i="29" s="1"/>
  <c r="J195" i="29" s="1"/>
  <c r="K195" i="29" s="1"/>
  <c r="L195" i="29" s="1"/>
  <c r="M195" i="29" s="1"/>
  <c r="N195" i="29" s="1"/>
  <c r="O195" i="29" s="1"/>
  <c r="P195" i="29" s="1"/>
  <c r="Q195" i="29" s="1"/>
  <c r="R195" i="29" s="1"/>
  <c r="S195" i="29" s="1"/>
  <c r="T195" i="29" s="1"/>
  <c r="U195" i="29" s="1"/>
  <c r="V195" i="29" s="1"/>
  <c r="W195" i="29" s="1"/>
  <c r="X195" i="29" s="1"/>
  <c r="Y195" i="29" s="1"/>
  <c r="Z195" i="29" s="1"/>
  <c r="AA195" i="29" s="1"/>
  <c r="AB195" i="29" s="1"/>
  <c r="AC195" i="29" s="1"/>
  <c r="AD195" i="29" s="1"/>
  <c r="AE195" i="29" s="1"/>
  <c r="AF195" i="29" s="1"/>
  <c r="AG195" i="29" s="1"/>
  <c r="AH195" i="29" s="1"/>
  <c r="AI195" i="29" s="1"/>
  <c r="AJ195" i="29" s="1"/>
  <c r="AK195" i="29" s="1"/>
  <c r="H187" i="29"/>
  <c r="I187" i="29" s="1"/>
  <c r="C185" i="29"/>
  <c r="H170" i="29"/>
  <c r="I170" i="29" s="1"/>
  <c r="J170" i="29" s="1"/>
  <c r="K170" i="29" s="1"/>
  <c r="L170" i="29" s="1"/>
  <c r="M170" i="29" s="1"/>
  <c r="N170" i="29" s="1"/>
  <c r="O170" i="29" s="1"/>
  <c r="P170" i="29" s="1"/>
  <c r="Q170" i="29" s="1"/>
  <c r="R170" i="29" s="1"/>
  <c r="S170" i="29" s="1"/>
  <c r="T170" i="29" s="1"/>
  <c r="U170" i="29" s="1"/>
  <c r="V170" i="29" s="1"/>
  <c r="W170" i="29" s="1"/>
  <c r="X170" i="29" s="1"/>
  <c r="Y170" i="29" s="1"/>
  <c r="Z170" i="29" s="1"/>
  <c r="AA170" i="29" s="1"/>
  <c r="AB170" i="29" s="1"/>
  <c r="AC170" i="29" s="1"/>
  <c r="AD170" i="29" s="1"/>
  <c r="AE170" i="29" s="1"/>
  <c r="AF170" i="29" s="1"/>
  <c r="AG170" i="29" s="1"/>
  <c r="AH170" i="29" s="1"/>
  <c r="AI170" i="29" s="1"/>
  <c r="AJ170" i="29" s="1"/>
  <c r="AK170" i="29" s="1"/>
  <c r="H169" i="29"/>
  <c r="I169" i="29" s="1"/>
  <c r="J169" i="29" s="1"/>
  <c r="K169" i="29" s="1"/>
  <c r="L169" i="29" s="1"/>
  <c r="M169" i="29" s="1"/>
  <c r="N169" i="29" s="1"/>
  <c r="O169" i="29" s="1"/>
  <c r="P169" i="29" s="1"/>
  <c r="Q169" i="29" s="1"/>
  <c r="R169" i="29" s="1"/>
  <c r="S169" i="29" s="1"/>
  <c r="T169" i="29" s="1"/>
  <c r="U169" i="29" s="1"/>
  <c r="V169" i="29" s="1"/>
  <c r="W169" i="29" s="1"/>
  <c r="X169" i="29" s="1"/>
  <c r="Y169" i="29" s="1"/>
  <c r="Z169" i="29" s="1"/>
  <c r="AA169" i="29" s="1"/>
  <c r="AB169" i="29" s="1"/>
  <c r="AC169" i="29" s="1"/>
  <c r="AD169" i="29" s="1"/>
  <c r="AE169" i="29" s="1"/>
  <c r="AF169" i="29" s="1"/>
  <c r="AG169" i="29" s="1"/>
  <c r="AH169" i="29" s="1"/>
  <c r="AI169" i="29" s="1"/>
  <c r="AJ169" i="29" s="1"/>
  <c r="AK169" i="29" s="1"/>
  <c r="H168" i="29"/>
  <c r="I168" i="29" s="1"/>
  <c r="J168" i="29" s="1"/>
  <c r="K168" i="29" s="1"/>
  <c r="L168" i="29" s="1"/>
  <c r="M168" i="29" s="1"/>
  <c r="N168" i="29" s="1"/>
  <c r="O168" i="29" s="1"/>
  <c r="P168" i="29" s="1"/>
  <c r="Q168" i="29" s="1"/>
  <c r="R168" i="29" s="1"/>
  <c r="S168" i="29" s="1"/>
  <c r="T168" i="29" s="1"/>
  <c r="U168" i="29" s="1"/>
  <c r="V168" i="29" s="1"/>
  <c r="W168" i="29" s="1"/>
  <c r="X168" i="29" s="1"/>
  <c r="Y168" i="29" s="1"/>
  <c r="Z168" i="29" s="1"/>
  <c r="AA168" i="29" s="1"/>
  <c r="AB168" i="29" s="1"/>
  <c r="AC168" i="29" s="1"/>
  <c r="AD168" i="29" s="1"/>
  <c r="AE168" i="29" s="1"/>
  <c r="AF168" i="29" s="1"/>
  <c r="AG168" i="29" s="1"/>
  <c r="AH168" i="29" s="1"/>
  <c r="AI168" i="29" s="1"/>
  <c r="AJ168" i="29" s="1"/>
  <c r="AK168" i="29" s="1"/>
  <c r="I167" i="29"/>
  <c r="J167" i="29" s="1"/>
  <c r="K167" i="29" s="1"/>
  <c r="L167" i="29" s="1"/>
  <c r="M167" i="29" s="1"/>
  <c r="N167" i="29" s="1"/>
  <c r="O167" i="29" s="1"/>
  <c r="P167" i="29" s="1"/>
  <c r="Q167" i="29" s="1"/>
  <c r="R167" i="29" s="1"/>
  <c r="S167" i="29" s="1"/>
  <c r="T167" i="29" s="1"/>
  <c r="U167" i="29" s="1"/>
  <c r="V167" i="29" s="1"/>
  <c r="W167" i="29" s="1"/>
  <c r="X167" i="29" s="1"/>
  <c r="Y167" i="29" s="1"/>
  <c r="Z167" i="29" s="1"/>
  <c r="AA167" i="29" s="1"/>
  <c r="AB167" i="29" s="1"/>
  <c r="AC167" i="29" s="1"/>
  <c r="AD167" i="29" s="1"/>
  <c r="AE167" i="29" s="1"/>
  <c r="AF167" i="29" s="1"/>
  <c r="AG167" i="29" s="1"/>
  <c r="AH167" i="29" s="1"/>
  <c r="AI167" i="29" s="1"/>
  <c r="AJ167" i="29" s="1"/>
  <c r="AK167" i="29" s="1"/>
  <c r="H167"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H156" i="29"/>
  <c r="H164" i="29" s="1"/>
  <c r="I149" i="29"/>
  <c r="J149" i="29" s="1"/>
  <c r="K149" i="29" s="1"/>
  <c r="L149" i="29" s="1"/>
  <c r="M149" i="29" s="1"/>
  <c r="N149" i="29" s="1"/>
  <c r="O149" i="29" s="1"/>
  <c r="P149" i="29" s="1"/>
  <c r="Q149" i="29" s="1"/>
  <c r="R149" i="29" s="1"/>
  <c r="S149" i="29" s="1"/>
  <c r="T149" i="29" s="1"/>
  <c r="U149" i="29" s="1"/>
  <c r="V149" i="29" s="1"/>
  <c r="W149" i="29" s="1"/>
  <c r="X149" i="29" s="1"/>
  <c r="Y149" i="29" s="1"/>
  <c r="Z149" i="29" s="1"/>
  <c r="AA149" i="29" s="1"/>
  <c r="AB149" i="29" s="1"/>
  <c r="AC149" i="29" s="1"/>
  <c r="AD149" i="29" s="1"/>
  <c r="AE149" i="29" s="1"/>
  <c r="AF149" i="29" s="1"/>
  <c r="AG149" i="29" s="1"/>
  <c r="AH149" i="29" s="1"/>
  <c r="AI149" i="29" s="1"/>
  <c r="AJ149" i="29" s="1"/>
  <c r="AK149" i="29" s="1"/>
  <c r="H149" i="29"/>
  <c r="H148" i="29"/>
  <c r="I148" i="29" s="1"/>
  <c r="J148" i="29" s="1"/>
  <c r="K148" i="29" s="1"/>
  <c r="L148" i="29" s="1"/>
  <c r="M148" i="29" s="1"/>
  <c r="N148" i="29" s="1"/>
  <c r="O148" i="29" s="1"/>
  <c r="P148" i="29" s="1"/>
  <c r="Q148" i="29" s="1"/>
  <c r="R148" i="29" s="1"/>
  <c r="S148" i="29" s="1"/>
  <c r="T148" i="29" s="1"/>
  <c r="U148" i="29" s="1"/>
  <c r="V148" i="29" s="1"/>
  <c r="W148" i="29" s="1"/>
  <c r="X148" i="29" s="1"/>
  <c r="Y148" i="29" s="1"/>
  <c r="Z148" i="29" s="1"/>
  <c r="AA148" i="29" s="1"/>
  <c r="AB148" i="29" s="1"/>
  <c r="AC148" i="29" s="1"/>
  <c r="AD148" i="29" s="1"/>
  <c r="AE148" i="29" s="1"/>
  <c r="AF148" i="29" s="1"/>
  <c r="AG148" i="29" s="1"/>
  <c r="AH148" i="29" s="1"/>
  <c r="AI148" i="29" s="1"/>
  <c r="AJ148" i="29" s="1"/>
  <c r="AK148" i="29" s="1"/>
  <c r="H147" i="29"/>
  <c r="I147" i="29" s="1"/>
  <c r="J147" i="29" s="1"/>
  <c r="K147" i="29" s="1"/>
  <c r="L147" i="29" s="1"/>
  <c r="M147" i="29" s="1"/>
  <c r="N147" i="29" s="1"/>
  <c r="O147" i="29" s="1"/>
  <c r="P147" i="29" s="1"/>
  <c r="Q147" i="29" s="1"/>
  <c r="R147" i="29" s="1"/>
  <c r="S147" i="29" s="1"/>
  <c r="T147" i="29" s="1"/>
  <c r="U147" i="29" s="1"/>
  <c r="V147" i="29" s="1"/>
  <c r="W147" i="29" s="1"/>
  <c r="X147" i="29" s="1"/>
  <c r="Y147" i="29" s="1"/>
  <c r="Z147" i="29" s="1"/>
  <c r="AA147" i="29" s="1"/>
  <c r="AB147" i="29" s="1"/>
  <c r="AC147" i="29" s="1"/>
  <c r="AD147" i="29" s="1"/>
  <c r="AE147" i="29" s="1"/>
  <c r="AF147" i="29" s="1"/>
  <c r="AG147" i="29" s="1"/>
  <c r="AH147" i="29" s="1"/>
  <c r="AI147" i="29" s="1"/>
  <c r="AJ147" i="29" s="1"/>
  <c r="AK147" i="29" s="1"/>
  <c r="H146" i="29"/>
  <c r="I146" i="29" s="1"/>
  <c r="J146" i="29" s="1"/>
  <c r="K146" i="29" s="1"/>
  <c r="L146" i="29" s="1"/>
  <c r="M146" i="29" s="1"/>
  <c r="N146" i="29" s="1"/>
  <c r="O146" i="29" s="1"/>
  <c r="P146" i="29" s="1"/>
  <c r="Q146" i="29" s="1"/>
  <c r="R146" i="29" s="1"/>
  <c r="S146" i="29" s="1"/>
  <c r="T146" i="29" s="1"/>
  <c r="U146" i="29" s="1"/>
  <c r="V146" i="29" s="1"/>
  <c r="W146" i="29" s="1"/>
  <c r="X146" i="29" s="1"/>
  <c r="Y146" i="29" s="1"/>
  <c r="Z146" i="29" s="1"/>
  <c r="AA146" i="29" s="1"/>
  <c r="AB146" i="29" s="1"/>
  <c r="AC146" i="29" s="1"/>
  <c r="AD146" i="29" s="1"/>
  <c r="AE146" i="29" s="1"/>
  <c r="AF146" i="29" s="1"/>
  <c r="AG146" i="29" s="1"/>
  <c r="AH146" i="29" s="1"/>
  <c r="AI146" i="29" s="1"/>
  <c r="AJ146" i="29" s="1"/>
  <c r="AK146" i="29" s="1"/>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H135"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H128" i="29"/>
  <c r="H127" i="29"/>
  <c r="K126" i="29"/>
  <c r="L126" i="29" s="1"/>
  <c r="M126" i="29" s="1"/>
  <c r="N126" i="29" s="1"/>
  <c r="AM121" i="29"/>
  <c r="T116" i="29"/>
  <c r="R116" i="29"/>
  <c r="O116" i="29"/>
  <c r="N116" i="29"/>
  <c r="L116" i="29"/>
  <c r="H116" i="29"/>
  <c r="AL114" i="29"/>
  <c r="H114" i="29"/>
  <c r="H121" i="29" s="1"/>
  <c r="S116" i="29"/>
  <c r="Q116" i="29"/>
  <c r="M116" i="29"/>
  <c r="K116" i="29"/>
  <c r="I116" i="29"/>
  <c r="T112" i="29"/>
  <c r="U113" i="29" s="1"/>
  <c r="AK111" i="29"/>
  <c r="AJ111" i="29"/>
  <c r="AI111" i="29"/>
  <c r="AH111" i="29"/>
  <c r="AG111" i="29"/>
  <c r="AF111" i="29"/>
  <c r="AE111" i="29"/>
  <c r="AD111" i="29"/>
  <c r="AC111" i="29"/>
  <c r="AB111" i="29"/>
  <c r="AA111" i="29"/>
  <c r="Z111" i="29"/>
  <c r="Y111" i="29"/>
  <c r="X111" i="29"/>
  <c r="W111" i="29"/>
  <c r="V111" i="29"/>
  <c r="U111" i="29"/>
  <c r="T111" i="29"/>
  <c r="S111" i="29"/>
  <c r="R111" i="29"/>
  <c r="Q111" i="29"/>
  <c r="P111" i="29"/>
  <c r="O111" i="29"/>
  <c r="N111" i="29"/>
  <c r="M111" i="29"/>
  <c r="L111" i="29"/>
  <c r="K111" i="29"/>
  <c r="J111" i="29"/>
  <c r="I111" i="29"/>
  <c r="H111" i="29"/>
  <c r="H107" i="29"/>
  <c r="I107" i="29" s="1"/>
  <c r="J107" i="29" s="1"/>
  <c r="K107" i="29" s="1"/>
  <c r="L107" i="29" s="1"/>
  <c r="H106" i="29"/>
  <c r="H105" i="29"/>
  <c r="I105" i="29" s="1"/>
  <c r="J105" i="29" s="1"/>
  <c r="K105" i="29" s="1"/>
  <c r="L105" i="29" s="1"/>
  <c r="AL104" i="29"/>
  <c r="J104" i="29"/>
  <c r="AL93" i="29"/>
  <c r="T92" i="29"/>
  <c r="T95" i="29" s="1"/>
  <c r="S92" i="29"/>
  <c r="S95" i="29" s="1"/>
  <c r="S176" i="29" s="1"/>
  <c r="S219" i="29" s="1"/>
  <c r="R92" i="29"/>
  <c r="R95" i="29" s="1"/>
  <c r="R176" i="29" s="1"/>
  <c r="R219" i="29" s="1"/>
  <c r="Q92" i="29"/>
  <c r="Q95" i="29" s="1"/>
  <c r="Q176" i="29" s="1"/>
  <c r="Q219" i="29" s="1"/>
  <c r="O92" i="29"/>
  <c r="O95" i="29" s="1"/>
  <c r="O176" i="29" s="1"/>
  <c r="O219" i="29" s="1"/>
  <c r="N92" i="29"/>
  <c r="N95" i="29" s="1"/>
  <c r="M92" i="29"/>
  <c r="M95" i="29" s="1"/>
  <c r="L92" i="29"/>
  <c r="L95" i="29" s="1"/>
  <c r="K92" i="29"/>
  <c r="K95" i="29" s="1"/>
  <c r="K176" i="29" s="1"/>
  <c r="K219" i="29" s="1"/>
  <c r="I92" i="29"/>
  <c r="I95" i="29" s="1"/>
  <c r="I176" i="29" s="1"/>
  <c r="I219" i="29" s="1"/>
  <c r="H92" i="29"/>
  <c r="H95" i="29" s="1"/>
  <c r="H176" i="29" s="1"/>
  <c r="H219" i="29" s="1"/>
  <c r="N91" i="29"/>
  <c r="M91" i="29"/>
  <c r="L91" i="29"/>
  <c r="K91" i="29"/>
  <c r="J91" i="29"/>
  <c r="I91" i="29"/>
  <c r="H91" i="29"/>
  <c r="C89" i="29"/>
  <c r="AJ86" i="29"/>
  <c r="AJ237" i="29" s="1"/>
  <c r="AI86" i="29"/>
  <c r="AI237" i="29" s="1"/>
  <c r="R86" i="29"/>
  <c r="R237" i="29" s="1"/>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AK77" i="29"/>
  <c r="AJ77" i="29"/>
  <c r="AI77" i="29"/>
  <c r="AH77" i="29"/>
  <c r="AG77" i="29"/>
  <c r="AF77" i="29"/>
  <c r="AE77" i="29"/>
  <c r="AD77" i="29"/>
  <c r="AC77" i="29"/>
  <c r="AB77" i="29"/>
  <c r="AA77" i="29"/>
  <c r="Z77" i="29"/>
  <c r="Y77" i="29"/>
  <c r="X77" i="29"/>
  <c r="W77" i="29"/>
  <c r="V77" i="29"/>
  <c r="U77" i="29"/>
  <c r="U86" i="29" s="1"/>
  <c r="U237" i="29" s="1"/>
  <c r="T77" i="29"/>
  <c r="S77" i="29"/>
  <c r="R77" i="29"/>
  <c r="Q77" i="29"/>
  <c r="P77" i="29"/>
  <c r="O77" i="29"/>
  <c r="N77" i="29"/>
  <c r="M77" i="29"/>
  <c r="L77" i="29"/>
  <c r="K77" i="29"/>
  <c r="J77" i="29"/>
  <c r="I77" i="29"/>
  <c r="H77" i="29"/>
  <c r="G77" i="29"/>
  <c r="E75" i="29"/>
  <c r="E82" i="29" s="1"/>
  <c r="E74" i="29"/>
  <c r="E81" i="29" s="1"/>
  <c r="E73" i="29"/>
  <c r="E80" i="29" s="1"/>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AK63" i="29"/>
  <c r="AJ63" i="29"/>
  <c r="AI63" i="29"/>
  <c r="AH63" i="29"/>
  <c r="AH86" i="29" s="1"/>
  <c r="AH237" i="29" s="1"/>
  <c r="AG63" i="29"/>
  <c r="AG86" i="29" s="1"/>
  <c r="AG237" i="29" s="1"/>
  <c r="AF63" i="29"/>
  <c r="AE63" i="29"/>
  <c r="AE86" i="29" s="1"/>
  <c r="AE237" i="29" s="1"/>
  <c r="AD63" i="29"/>
  <c r="AD86" i="29" s="1"/>
  <c r="AD237" i="29" s="1"/>
  <c r="AC63" i="29"/>
  <c r="AC86" i="29" s="1"/>
  <c r="AC237" i="29" s="1"/>
  <c r="AB63" i="29"/>
  <c r="AA63" i="29"/>
  <c r="AA86" i="29" s="1"/>
  <c r="AA237" i="29" s="1"/>
  <c r="Z63" i="29"/>
  <c r="Z86" i="29" s="1"/>
  <c r="Z237" i="29" s="1"/>
  <c r="Y63" i="29"/>
  <c r="Y86" i="29" s="1"/>
  <c r="Y237" i="29" s="1"/>
  <c r="X63" i="29"/>
  <c r="X86" i="29" s="1"/>
  <c r="X237" i="29" s="1"/>
  <c r="W63" i="29"/>
  <c r="V63" i="29"/>
  <c r="V86" i="29" s="1"/>
  <c r="V237" i="29" s="1"/>
  <c r="U63" i="29"/>
  <c r="T63" i="29"/>
  <c r="S63" i="29"/>
  <c r="S86" i="29" s="1"/>
  <c r="S237" i="29" s="1"/>
  <c r="R63" i="29"/>
  <c r="Q63" i="29"/>
  <c r="Q86" i="29" s="1"/>
  <c r="Q237" i="29" s="1"/>
  <c r="P63" i="29"/>
  <c r="O63" i="29"/>
  <c r="O86" i="29" s="1"/>
  <c r="O237" i="29" s="1"/>
  <c r="N63" i="29"/>
  <c r="N86" i="29" s="1"/>
  <c r="N237" i="29" s="1"/>
  <c r="M63" i="29"/>
  <c r="L63" i="29"/>
  <c r="L86" i="29" s="1"/>
  <c r="L237" i="29" s="1"/>
  <c r="K63" i="29"/>
  <c r="K86" i="29" s="1"/>
  <c r="K237" i="29" s="1"/>
  <c r="J63" i="29"/>
  <c r="J86" i="29" s="1"/>
  <c r="J237" i="29" s="1"/>
  <c r="I63" i="29"/>
  <c r="I86" i="29" s="1"/>
  <c r="I237" i="29" s="1"/>
  <c r="H63" i="29"/>
  <c r="H86" i="29" s="1"/>
  <c r="H237" i="29" s="1"/>
  <c r="G63" i="29"/>
  <c r="G86" i="29" s="1"/>
  <c r="G237" i="29" s="1"/>
  <c r="E61" i="29"/>
  <c r="E68" i="29" s="1"/>
  <c r="E60" i="29"/>
  <c r="E67" i="29" s="1"/>
  <c r="E59" i="29"/>
  <c r="E66" i="29" s="1"/>
  <c r="G55" i="29"/>
  <c r="G238" i="29" s="1"/>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I47" i="29"/>
  <c r="H47"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I44" i="29"/>
  <c r="I224" i="29" s="1"/>
  <c r="H44" i="29"/>
  <c r="H224" i="29" s="1"/>
  <c r="E42" i="29"/>
  <c r="E50" i="29" s="1"/>
  <c r="E41" i="29"/>
  <c r="E49" i="29" s="1"/>
  <c r="E40" i="29"/>
  <c r="E48" i="29" s="1"/>
  <c r="N39" i="29"/>
  <c r="N47" i="29" s="1"/>
  <c r="M39" i="29"/>
  <c r="M47" i="29" s="1"/>
  <c r="L39" i="29"/>
  <c r="L47" i="29" s="1"/>
  <c r="K39" i="29"/>
  <c r="J39" i="29"/>
  <c r="G47" i="29"/>
  <c r="E39" i="29"/>
  <c r="E47" i="29" s="1"/>
  <c r="F38" i="29"/>
  <c r="X34" i="29"/>
  <c r="E34" i="29"/>
  <c r="E32" i="29"/>
  <c r="G31" i="29"/>
  <c r="E31" i="29"/>
  <c r="AK29" i="29"/>
  <c r="AJ29" i="29"/>
  <c r="AI29" i="29"/>
  <c r="AH29" i="29"/>
  <c r="AG29" i="29"/>
  <c r="AF29" i="29"/>
  <c r="AE29" i="29"/>
  <c r="AD29" i="29"/>
  <c r="AC29" i="29"/>
  <c r="AB29" i="29"/>
  <c r="AA29" i="29"/>
  <c r="Z29" i="29"/>
  <c r="Y29" i="29"/>
  <c r="X29" i="29"/>
  <c r="W29" i="29"/>
  <c r="V29" i="29"/>
  <c r="U29" i="29"/>
  <c r="T29" i="29"/>
  <c r="S29" i="29"/>
  <c r="R29" i="29"/>
  <c r="Q29" i="29"/>
  <c r="P29" i="29"/>
  <c r="O29" i="29"/>
  <c r="N29" i="29"/>
  <c r="M29" i="29"/>
  <c r="L29" i="29"/>
  <c r="K29" i="29"/>
  <c r="J29" i="29"/>
  <c r="I29" i="29"/>
  <c r="H29" i="29"/>
  <c r="G29" i="29"/>
  <c r="AK27" i="29"/>
  <c r="AJ27" i="29"/>
  <c r="AI27" i="29"/>
  <c r="AH27" i="29"/>
  <c r="AG27" i="29"/>
  <c r="AF27" i="29"/>
  <c r="AE27" i="29"/>
  <c r="AD27" i="29"/>
  <c r="AC27" i="29"/>
  <c r="AB27" i="29"/>
  <c r="AA27" i="29"/>
  <c r="Z27" i="29"/>
  <c r="Y27" i="29"/>
  <c r="X27" i="29"/>
  <c r="W27" i="29"/>
  <c r="V27" i="29"/>
  <c r="U27" i="29"/>
  <c r="T27" i="29"/>
  <c r="S27" i="29"/>
  <c r="R27" i="29"/>
  <c r="Q27" i="29"/>
  <c r="P27" i="29"/>
  <c r="O27" i="29"/>
  <c r="N27" i="29"/>
  <c r="M27" i="29"/>
  <c r="L27" i="29"/>
  <c r="K27" i="29"/>
  <c r="J27" i="29"/>
  <c r="I27" i="29"/>
  <c r="H27" i="29"/>
  <c r="G27" i="29"/>
  <c r="AK26" i="29"/>
  <c r="AK34" i="29" s="1"/>
  <c r="AJ26" i="29"/>
  <c r="AJ34" i="29" s="1"/>
  <c r="AI26" i="29"/>
  <c r="AH26" i="29"/>
  <c r="AG26" i="29"/>
  <c r="AF26" i="29"/>
  <c r="AE26" i="29"/>
  <c r="AE34" i="29" s="1"/>
  <c r="AD26" i="29"/>
  <c r="AD34" i="29" s="1"/>
  <c r="AC26" i="29"/>
  <c r="AC34" i="29" s="1"/>
  <c r="AB26" i="29"/>
  <c r="AB34" i="29" s="1"/>
  <c r="AA26" i="29"/>
  <c r="Z26" i="29"/>
  <c r="Y26" i="29"/>
  <c r="X26" i="29"/>
  <c r="W26" i="29"/>
  <c r="W34" i="29" s="1"/>
  <c r="V26" i="29"/>
  <c r="V34" i="29" s="1"/>
  <c r="U26" i="29"/>
  <c r="U34" i="29" s="1"/>
  <c r="T26" i="29"/>
  <c r="Y34" i="29" s="1"/>
  <c r="S26" i="29"/>
  <c r="S34" i="29" s="1"/>
  <c r="R26" i="29"/>
  <c r="Q26" i="29"/>
  <c r="P26" i="29"/>
  <c r="O26" i="29"/>
  <c r="O34" i="29" s="1"/>
  <c r="N26" i="29"/>
  <c r="N34" i="29" s="1"/>
  <c r="M26" i="29"/>
  <c r="M34" i="29" s="1"/>
  <c r="L26" i="29"/>
  <c r="L34" i="29" s="1"/>
  <c r="K26" i="29"/>
  <c r="K34" i="29" s="1"/>
  <c r="J26" i="29"/>
  <c r="J34" i="29" s="1"/>
  <c r="I26" i="29"/>
  <c r="I34" i="29" s="1"/>
  <c r="H26" i="29"/>
  <c r="H34" i="29" s="1"/>
  <c r="G26" i="29"/>
  <c r="G34" i="29" s="1"/>
  <c r="AK25" i="29"/>
  <c r="AK33" i="29" s="1"/>
  <c r="AJ25" i="29"/>
  <c r="AJ33" i="29" s="1"/>
  <c r="AI25" i="29"/>
  <c r="AI33" i="29" s="1"/>
  <c r="AH25" i="29"/>
  <c r="AH33" i="29" s="1"/>
  <c r="AG25" i="29"/>
  <c r="AG33" i="29" s="1"/>
  <c r="AF25" i="29"/>
  <c r="AF33" i="29" s="1"/>
  <c r="AE25" i="29"/>
  <c r="AE33" i="29" s="1"/>
  <c r="AD25" i="29"/>
  <c r="AD33" i="29" s="1"/>
  <c r="AC25" i="29"/>
  <c r="AC33" i="29" s="1"/>
  <c r="AB25" i="29"/>
  <c r="AB33" i="29" s="1"/>
  <c r="AA25" i="29"/>
  <c r="AA33" i="29" s="1"/>
  <c r="Z25" i="29"/>
  <c r="Z33" i="29" s="1"/>
  <c r="Y25" i="29"/>
  <c r="Y33" i="29" s="1"/>
  <c r="X25" i="29"/>
  <c r="X33" i="29" s="1"/>
  <c r="W25" i="29"/>
  <c r="W33" i="29" s="1"/>
  <c r="V25" i="29"/>
  <c r="V33" i="29" s="1"/>
  <c r="U25" i="29"/>
  <c r="U33" i="29" s="1"/>
  <c r="T25" i="29"/>
  <c r="T33" i="29" s="1"/>
  <c r="S25" i="29"/>
  <c r="S33" i="29" s="1"/>
  <c r="R25" i="29"/>
  <c r="R33" i="29" s="1"/>
  <c r="Q25" i="29"/>
  <c r="P25" i="29"/>
  <c r="P33" i="29" s="1"/>
  <c r="O25" i="29"/>
  <c r="O33" i="29" s="1"/>
  <c r="N25" i="29"/>
  <c r="N33" i="29" s="1"/>
  <c r="M25" i="29"/>
  <c r="M33" i="29" s="1"/>
  <c r="L25" i="29"/>
  <c r="L33" i="29" s="1"/>
  <c r="K25" i="29"/>
  <c r="J25" i="29"/>
  <c r="J33" i="29" s="1"/>
  <c r="I25" i="29"/>
  <c r="I33" i="29" s="1"/>
  <c r="H25" i="29"/>
  <c r="H33" i="29" s="1"/>
  <c r="G25" i="29"/>
  <c r="G33" i="29" s="1"/>
  <c r="E25" i="29"/>
  <c r="E33" i="29" s="1"/>
  <c r="O32" i="29"/>
  <c r="N32" i="29"/>
  <c r="M32" i="29"/>
  <c r="E24" i="29"/>
  <c r="Q31" i="29"/>
  <c r="K31" i="29"/>
  <c r="E23" i="29"/>
  <c r="S21" i="29"/>
  <c r="T21" i="29" s="1"/>
  <c r="U21" i="29" s="1"/>
  <c r="V21" i="29" s="1"/>
  <c r="W21" i="29" s="1"/>
  <c r="X21" i="29" s="1"/>
  <c r="Y21" i="29" s="1"/>
  <c r="Z21" i="29" s="1"/>
  <c r="AA21" i="29" s="1"/>
  <c r="AB21" i="29" s="1"/>
  <c r="AC21" i="29" s="1"/>
  <c r="AD21" i="29" s="1"/>
  <c r="AE21" i="29" s="1"/>
  <c r="AF21" i="29" s="1"/>
  <c r="AG21" i="29" s="1"/>
  <c r="AH21" i="29" s="1"/>
  <c r="AI21" i="29" s="1"/>
  <c r="AJ21" i="29" s="1"/>
  <c r="AK21" i="29" s="1"/>
  <c r="R21" i="29"/>
  <c r="Q21" i="29"/>
  <c r="P21" i="29"/>
  <c r="O21" i="29"/>
  <c r="N21" i="29"/>
  <c r="M21" i="29"/>
  <c r="L21" i="29"/>
  <c r="K21" i="29"/>
  <c r="J21" i="29"/>
  <c r="I21" i="29"/>
  <c r="H21" i="29"/>
  <c r="G18" i="29"/>
  <c r="G17" i="29" s="1"/>
  <c r="G8" i="29"/>
  <c r="R34" i="29" l="1"/>
  <c r="Z34" i="29"/>
  <c r="AF84" i="29"/>
  <c r="X84" i="29"/>
  <c r="H159" i="29"/>
  <c r="I156" i="29"/>
  <c r="P34" i="29"/>
  <c r="T176" i="29"/>
  <c r="T219" i="29" s="1"/>
  <c r="H165" i="29"/>
  <c r="AD229" i="29"/>
  <c r="AD295" i="29" s="1"/>
  <c r="AG242" i="29"/>
  <c r="U229" i="29"/>
  <c r="N28" i="29"/>
  <c r="N236" i="29" s="1"/>
  <c r="P86" i="29"/>
  <c r="P237" i="29" s="1"/>
  <c r="AF86" i="29"/>
  <c r="AF237" i="29" s="1"/>
  <c r="AF303" i="29" s="1"/>
  <c r="P84" i="29"/>
  <c r="H163" i="29"/>
  <c r="H172" i="29" s="1"/>
  <c r="Q34" i="29"/>
  <c r="AG34" i="29"/>
  <c r="L44" i="29"/>
  <c r="L224" i="29" s="1"/>
  <c r="L176" i="29"/>
  <c r="L219" i="29" s="1"/>
  <c r="H229" i="29"/>
  <c r="AE229" i="29"/>
  <c r="L28" i="29"/>
  <c r="L236" i="29" s="1"/>
  <c r="L302" i="29" s="1"/>
  <c r="AH34" i="29"/>
  <c r="M176" i="29"/>
  <c r="M219" i="29" s="1"/>
  <c r="I229" i="29"/>
  <c r="G84" i="29"/>
  <c r="W86" i="29"/>
  <c r="W237" i="29" s="1"/>
  <c r="AA34" i="29"/>
  <c r="AI34" i="29"/>
  <c r="M86" i="29"/>
  <c r="M237" i="29" s="1"/>
  <c r="M303" i="29" s="1"/>
  <c r="AK86" i="29"/>
  <c r="AK237" i="29" s="1"/>
  <c r="AK303" i="29" s="1"/>
  <c r="T86" i="29"/>
  <c r="T237" i="29" s="1"/>
  <c r="T303" i="29" s="1"/>
  <c r="AB86" i="29"/>
  <c r="AB237" i="29" s="1"/>
  <c r="N176" i="29"/>
  <c r="N219" i="29" s="1"/>
  <c r="L229" i="29"/>
  <c r="AJ229" i="29"/>
  <c r="Q28" i="29"/>
  <c r="Q236" i="29" s="1"/>
  <c r="O39" i="29"/>
  <c r="P39" i="29" s="1"/>
  <c r="AL29" i="29"/>
  <c r="AL132" i="29"/>
  <c r="L32" i="29"/>
  <c r="H28" i="29"/>
  <c r="H236" i="29" s="1"/>
  <c r="H270" i="29" s="1"/>
  <c r="P28" i="29"/>
  <c r="O28" i="29"/>
  <c r="O236" i="29" s="1"/>
  <c r="O302" i="29" s="1"/>
  <c r="R22" i="29"/>
  <c r="H93" i="29"/>
  <c r="H101" i="29" s="1"/>
  <c r="G28" i="29"/>
  <c r="G236" i="29" s="1"/>
  <c r="G302" i="29" s="1"/>
  <c r="H221" i="29"/>
  <c r="H249" i="29" s="1"/>
  <c r="I106" i="29"/>
  <c r="J106" i="29" s="1"/>
  <c r="K106" i="29" s="1"/>
  <c r="L106" i="29" s="1"/>
  <c r="M106" i="29" s="1"/>
  <c r="N106" i="29" s="1"/>
  <c r="O106" i="29" s="1"/>
  <c r="P106" i="29" s="1"/>
  <c r="Q106" i="29" s="1"/>
  <c r="R106" i="29" s="1"/>
  <c r="S106" i="29" s="1"/>
  <c r="T106" i="29" s="1"/>
  <c r="U106" i="29" s="1"/>
  <c r="V106" i="29" s="1"/>
  <c r="W106" i="29" s="1"/>
  <c r="X106" i="29" s="1"/>
  <c r="Y106" i="29" s="1"/>
  <c r="Z106" i="29" s="1"/>
  <c r="AA106" i="29" s="1"/>
  <c r="AB106" i="29" s="1"/>
  <c r="AC106" i="29" s="1"/>
  <c r="AD106" i="29" s="1"/>
  <c r="AE106" i="29" s="1"/>
  <c r="AF106" i="29" s="1"/>
  <c r="AG106" i="29" s="1"/>
  <c r="AH106" i="29" s="1"/>
  <c r="AI106" i="29" s="1"/>
  <c r="AJ106" i="29" s="1"/>
  <c r="AK106" i="29" s="1"/>
  <c r="U112" i="29"/>
  <c r="V113" i="29" s="1"/>
  <c r="H123" i="29"/>
  <c r="I114" i="29"/>
  <c r="I123" i="29" s="1"/>
  <c r="H117" i="29"/>
  <c r="G44" i="29"/>
  <c r="G224" i="29" s="1"/>
  <c r="M44" i="29"/>
  <c r="M224" i="29" s="1"/>
  <c r="M290" i="29" s="1"/>
  <c r="N44" i="29"/>
  <c r="N224" i="29" s="1"/>
  <c r="N258" i="29" s="1"/>
  <c r="G36" i="29"/>
  <c r="AB303" i="29"/>
  <c r="AB271" i="29"/>
  <c r="H302" i="29"/>
  <c r="N302" i="29"/>
  <c r="N270" i="29"/>
  <c r="T271" i="29"/>
  <c r="AK70" i="29"/>
  <c r="AE70" i="29"/>
  <c r="Y70" i="29"/>
  <c r="S70" i="29"/>
  <c r="M70" i="29"/>
  <c r="G70" i="29"/>
  <c r="G87" i="29" s="1"/>
  <c r="AI70" i="29"/>
  <c r="AI87" i="29" s="1"/>
  <c r="AB70" i="29"/>
  <c r="U70" i="29"/>
  <c r="N70" i="29"/>
  <c r="AF70" i="29"/>
  <c r="AF87" i="29" s="1"/>
  <c r="Q70" i="29"/>
  <c r="AH70" i="29"/>
  <c r="AA70" i="29"/>
  <c r="T70" i="29"/>
  <c r="L70" i="29"/>
  <c r="X70" i="29"/>
  <c r="X87" i="29" s="1"/>
  <c r="J70" i="29"/>
  <c r="AG70" i="29"/>
  <c r="Z70" i="29"/>
  <c r="R70" i="29"/>
  <c r="K70" i="29"/>
  <c r="I70" i="29"/>
  <c r="AD70" i="29"/>
  <c r="AK84" i="29"/>
  <c r="AJ303" i="29"/>
  <c r="AJ271" i="29"/>
  <c r="U116" i="29"/>
  <c r="U92" i="29"/>
  <c r="U95" i="29" s="1"/>
  <c r="U176" i="29" s="1"/>
  <c r="U219" i="29" s="1"/>
  <c r="H144" i="29"/>
  <c r="H142" i="29"/>
  <c r="I135" i="29"/>
  <c r="H138" i="29"/>
  <c r="H143" i="29"/>
  <c r="P309" i="29"/>
  <c r="P277" i="29"/>
  <c r="AG303" i="29"/>
  <c r="AG271" i="29"/>
  <c r="O70" i="29"/>
  <c r="Q84" i="29"/>
  <c r="I165" i="29"/>
  <c r="I163" i="29"/>
  <c r="J156" i="29"/>
  <c r="I159" i="29"/>
  <c r="I164" i="29"/>
  <c r="Q33" i="29"/>
  <c r="W84" i="29"/>
  <c r="J187" i="29"/>
  <c r="J31" i="29"/>
  <c r="J28" i="29"/>
  <c r="J236" i="29" s="1"/>
  <c r="P31" i="29"/>
  <c r="P236" i="29"/>
  <c r="I28" i="29"/>
  <c r="I236" i="29" s="1"/>
  <c r="H31" i="29"/>
  <c r="T34" i="29"/>
  <c r="AF34" i="29"/>
  <c r="I290" i="29"/>
  <c r="I258" i="29"/>
  <c r="K303" i="29"/>
  <c r="K271" i="29"/>
  <c r="Q303" i="29"/>
  <c r="Q271" i="29"/>
  <c r="V70" i="29"/>
  <c r="W303" i="29"/>
  <c r="W271" i="29"/>
  <c r="O303" i="29"/>
  <c r="O271" i="29"/>
  <c r="AC303" i="29"/>
  <c r="AC271" i="29"/>
  <c r="I127" i="29"/>
  <c r="J127" i="29" s="1"/>
  <c r="K127" i="29" s="1"/>
  <c r="L127" i="29" s="1"/>
  <c r="M127" i="29" s="1"/>
  <c r="N127" i="29" s="1"/>
  <c r="O127" i="29" s="1"/>
  <c r="P127" i="29" s="1"/>
  <c r="Q127" i="29" s="1"/>
  <c r="R127" i="29" s="1"/>
  <c r="S127" i="29" s="1"/>
  <c r="T127" i="29" s="1"/>
  <c r="U127" i="29" s="1"/>
  <c r="V127" i="29" s="1"/>
  <c r="W127" i="29" s="1"/>
  <c r="X127" i="29" s="1"/>
  <c r="Y127" i="29" s="1"/>
  <c r="Z127" i="29" s="1"/>
  <c r="AA127" i="29" s="1"/>
  <c r="AB127" i="29" s="1"/>
  <c r="AC127" i="29" s="1"/>
  <c r="AD127" i="29" s="1"/>
  <c r="AE127" i="29" s="1"/>
  <c r="AF127" i="29" s="1"/>
  <c r="AG127" i="29" s="1"/>
  <c r="AH127" i="29" s="1"/>
  <c r="AI127" i="29" s="1"/>
  <c r="AJ127" i="29" s="1"/>
  <c r="AK127" i="29" s="1"/>
  <c r="Y308" i="29"/>
  <c r="Y276" i="29"/>
  <c r="V303" i="29"/>
  <c r="V271" i="29"/>
  <c r="I303" i="29"/>
  <c r="I271" i="29"/>
  <c r="AJ70" i="29"/>
  <c r="AJ84" i="29"/>
  <c r="AC84" i="29"/>
  <c r="V84" i="29"/>
  <c r="O84" i="29"/>
  <c r="AI84" i="29"/>
  <c r="AB84" i="29"/>
  <c r="U84" i="29"/>
  <c r="M84" i="29"/>
  <c r="AH84" i="29"/>
  <c r="AA84" i="29"/>
  <c r="S84" i="29"/>
  <c r="L84" i="29"/>
  <c r="AG84" i="29"/>
  <c r="Y84" i="29"/>
  <c r="R84" i="29"/>
  <c r="K84" i="29"/>
  <c r="H303" i="29"/>
  <c r="H271" i="29"/>
  <c r="M105" i="29"/>
  <c r="N105" i="29" s="1"/>
  <c r="O105" i="29" s="1"/>
  <c r="P105" i="29" s="1"/>
  <c r="Q105" i="29" s="1"/>
  <c r="R105" i="29" s="1"/>
  <c r="S105" i="29" s="1"/>
  <c r="T105" i="29" s="1"/>
  <c r="U105" i="29" s="1"/>
  <c r="V105" i="29" s="1"/>
  <c r="W105" i="29" s="1"/>
  <c r="X105" i="29" s="1"/>
  <c r="Y105" i="29" s="1"/>
  <c r="Z105" i="29" s="1"/>
  <c r="AA105" i="29" s="1"/>
  <c r="AB105" i="29" s="1"/>
  <c r="AC105" i="29" s="1"/>
  <c r="AD105" i="29" s="1"/>
  <c r="AE105" i="29" s="1"/>
  <c r="AF105" i="29" s="1"/>
  <c r="AG105" i="29" s="1"/>
  <c r="AH105" i="29" s="1"/>
  <c r="AI105" i="29" s="1"/>
  <c r="AJ105" i="29" s="1"/>
  <c r="AK105" i="29" s="1"/>
  <c r="K28" i="29"/>
  <c r="K236" i="29" s="1"/>
  <c r="K33" i="29"/>
  <c r="K47" i="29"/>
  <c r="K44" i="29"/>
  <c r="K224" i="29" s="1"/>
  <c r="J303" i="29"/>
  <c r="J271" i="29"/>
  <c r="AH303" i="29"/>
  <c r="AH271" i="29"/>
  <c r="P70" i="29"/>
  <c r="P87" i="29" s="1"/>
  <c r="P303" i="29"/>
  <c r="P271" i="29"/>
  <c r="N303" i="29"/>
  <c r="N271" i="29"/>
  <c r="M28" i="29"/>
  <c r="M236" i="29" s="1"/>
  <c r="L258" i="29"/>
  <c r="L290" i="29"/>
  <c r="AL45" i="29"/>
  <c r="H52" i="29"/>
  <c r="L303" i="29"/>
  <c r="L271" i="29"/>
  <c r="X303" i="29"/>
  <c r="X271" i="29"/>
  <c r="W70" i="29"/>
  <c r="I84" i="29"/>
  <c r="AD84" i="29"/>
  <c r="M107" i="29"/>
  <c r="N107" i="29" s="1"/>
  <c r="O107" i="29" s="1"/>
  <c r="P107" i="29" s="1"/>
  <c r="Q107" i="29" s="1"/>
  <c r="R107" i="29" s="1"/>
  <c r="S107" i="29" s="1"/>
  <c r="T107" i="29" s="1"/>
  <c r="U107" i="29" s="1"/>
  <c r="V107" i="29" s="1"/>
  <c r="W107" i="29" s="1"/>
  <c r="X107" i="29" s="1"/>
  <c r="Y107" i="29" s="1"/>
  <c r="Z107" i="29" s="1"/>
  <c r="AA107" i="29" s="1"/>
  <c r="AB107" i="29" s="1"/>
  <c r="AC107" i="29" s="1"/>
  <c r="AD107" i="29" s="1"/>
  <c r="AE107" i="29" s="1"/>
  <c r="AF107" i="29" s="1"/>
  <c r="AG107" i="29" s="1"/>
  <c r="AH107" i="29" s="1"/>
  <c r="AI107" i="29" s="1"/>
  <c r="AJ107" i="29" s="1"/>
  <c r="AK107" i="29" s="1"/>
  <c r="H295" i="29"/>
  <c r="H263" i="29"/>
  <c r="J47" i="29"/>
  <c r="J52" i="29" s="1"/>
  <c r="J44" i="29"/>
  <c r="J224" i="29" s="1"/>
  <c r="AA303" i="29"/>
  <c r="AA271" i="29"/>
  <c r="O126" i="29"/>
  <c r="P126" i="29" s="1"/>
  <c r="Q126" i="29" s="1"/>
  <c r="R126" i="29" s="1"/>
  <c r="S126" i="29" s="1"/>
  <c r="T126" i="29" s="1"/>
  <c r="U126" i="29" s="1"/>
  <c r="V126" i="29" s="1"/>
  <c r="W126" i="29" s="1"/>
  <c r="X126" i="29" s="1"/>
  <c r="Y126" i="29" s="1"/>
  <c r="Z126" i="29" s="1"/>
  <c r="AA126" i="29" s="1"/>
  <c r="AB126" i="29" s="1"/>
  <c r="AC126" i="29" s="1"/>
  <c r="AD126" i="29" s="1"/>
  <c r="AE126" i="29" s="1"/>
  <c r="AF126" i="29" s="1"/>
  <c r="AG126" i="29" s="1"/>
  <c r="AH126" i="29" s="1"/>
  <c r="AI126" i="29" s="1"/>
  <c r="AJ126" i="29" s="1"/>
  <c r="AK126" i="29" s="1"/>
  <c r="G52" i="29"/>
  <c r="I52" i="29"/>
  <c r="G303" i="29"/>
  <c r="G271" i="29"/>
  <c r="S303" i="29"/>
  <c r="S271" i="29"/>
  <c r="Y303" i="29"/>
  <c r="Y271" i="29"/>
  <c r="AE303" i="29"/>
  <c r="AE271" i="29"/>
  <c r="H70" i="29"/>
  <c r="AC70" i="29"/>
  <c r="AC87" i="29" s="1"/>
  <c r="J84" i="29"/>
  <c r="AE84" i="29"/>
  <c r="U303" i="29"/>
  <c r="U271" i="29"/>
  <c r="AI303" i="29"/>
  <c r="AI271" i="29"/>
  <c r="AL111" i="29"/>
  <c r="U295" i="29"/>
  <c r="U263" i="29"/>
  <c r="AK263" i="29"/>
  <c r="AK295" i="29"/>
  <c r="H290" i="29"/>
  <c r="H258" i="29"/>
  <c r="G304" i="29"/>
  <c r="G272" i="29"/>
  <c r="L308" i="29"/>
  <c r="L276" i="29"/>
  <c r="X308" i="29"/>
  <c r="X276" i="29"/>
  <c r="AD308" i="29"/>
  <c r="AD276" i="29"/>
  <c r="AJ308" i="29"/>
  <c r="AJ276" i="29"/>
  <c r="I295" i="29"/>
  <c r="I263" i="29"/>
  <c r="AE263" i="29"/>
  <c r="AE295" i="29"/>
  <c r="N290" i="29"/>
  <c r="R303" i="29"/>
  <c r="R271" i="29"/>
  <c r="Z303" i="29"/>
  <c r="Z271" i="29"/>
  <c r="K104" i="29"/>
  <c r="L104" i="29" s="1"/>
  <c r="M104" i="29" s="1"/>
  <c r="N104" i="29" s="1"/>
  <c r="O104" i="29" s="1"/>
  <c r="P104" i="29" s="1"/>
  <c r="J92" i="29"/>
  <c r="J95" i="29" s="1"/>
  <c r="J176" i="29" s="1"/>
  <c r="J219" i="29" s="1"/>
  <c r="J116" i="29"/>
  <c r="P92" i="29"/>
  <c r="P95" i="29" s="1"/>
  <c r="P176" i="29" s="1"/>
  <c r="P219" i="29" s="1"/>
  <c r="P116" i="29"/>
  <c r="AL203" i="29"/>
  <c r="H308" i="29"/>
  <c r="H276" i="29"/>
  <c r="N242" i="29"/>
  <c r="N229" i="29"/>
  <c r="T242" i="29"/>
  <c r="T229" i="29"/>
  <c r="Z242" i="29"/>
  <c r="Z229" i="29"/>
  <c r="AF242" i="29"/>
  <c r="AF229" i="29"/>
  <c r="H309" i="29"/>
  <c r="H277" i="29"/>
  <c r="N309" i="29"/>
  <c r="N277" i="29"/>
  <c r="T309" i="29"/>
  <c r="T277" i="29"/>
  <c r="Z309" i="29"/>
  <c r="Z277" i="29"/>
  <c r="AF309" i="29"/>
  <c r="AL309" i="29" s="1"/>
  <c r="AF277" i="29"/>
  <c r="AL277" i="29" s="1"/>
  <c r="AL243" i="29"/>
  <c r="AD303" i="29"/>
  <c r="AD271" i="29"/>
  <c r="I128" i="29"/>
  <c r="J128" i="29" s="1"/>
  <c r="K128" i="29" s="1"/>
  <c r="L128" i="29" s="1"/>
  <c r="M128" i="29" s="1"/>
  <c r="N128" i="29" s="1"/>
  <c r="O128" i="29" s="1"/>
  <c r="P128" i="29" s="1"/>
  <c r="Q128" i="29" s="1"/>
  <c r="R128" i="29" s="1"/>
  <c r="S128" i="29" s="1"/>
  <c r="T128" i="29" s="1"/>
  <c r="U128" i="29" s="1"/>
  <c r="V128" i="29" s="1"/>
  <c r="W128" i="29" s="1"/>
  <c r="X128" i="29" s="1"/>
  <c r="Y128" i="29" s="1"/>
  <c r="Z128" i="29" s="1"/>
  <c r="AA128" i="29" s="1"/>
  <c r="AB128" i="29" s="1"/>
  <c r="AC128" i="29" s="1"/>
  <c r="AD128" i="29" s="1"/>
  <c r="AE128" i="29" s="1"/>
  <c r="AF128" i="29" s="1"/>
  <c r="AG128" i="29" s="1"/>
  <c r="AH128" i="29" s="1"/>
  <c r="AI128" i="29" s="1"/>
  <c r="AJ128" i="29" s="1"/>
  <c r="AK128" i="29" s="1"/>
  <c r="I221" i="29"/>
  <c r="J220" i="29"/>
  <c r="J242" i="29"/>
  <c r="J229" i="29"/>
  <c r="P308" i="29"/>
  <c r="P276" i="29"/>
  <c r="V242" i="29"/>
  <c r="V229" i="29"/>
  <c r="AB242" i="29"/>
  <c r="AB229" i="29"/>
  <c r="AH242" i="29"/>
  <c r="AH229" i="29"/>
  <c r="J309" i="29"/>
  <c r="J277" i="29"/>
  <c r="V309" i="29"/>
  <c r="V277" i="29"/>
  <c r="AB309" i="29"/>
  <c r="AB277" i="29"/>
  <c r="AH309" i="29"/>
  <c r="AH277" i="29"/>
  <c r="X295" i="29"/>
  <c r="X263" i="29"/>
  <c r="H84" i="29"/>
  <c r="N84" i="29"/>
  <c r="T84" i="29"/>
  <c r="Z84" i="29"/>
  <c r="AD263" i="29"/>
  <c r="G307" i="29"/>
  <c r="G275" i="29"/>
  <c r="H122" i="29"/>
  <c r="H130" i="29" s="1"/>
  <c r="G295" i="29"/>
  <c r="G263" i="29"/>
  <c r="P229" i="29"/>
  <c r="K295" i="29"/>
  <c r="K263" i="29"/>
  <c r="Q242" i="29"/>
  <c r="Q229" i="29"/>
  <c r="W229" i="29"/>
  <c r="W242" i="29"/>
  <c r="AC229" i="29"/>
  <c r="AC242" i="29"/>
  <c r="AI229" i="29"/>
  <c r="AI242" i="29"/>
  <c r="K309" i="29"/>
  <c r="K277" i="29"/>
  <c r="Q309" i="29"/>
  <c r="Q277" i="29"/>
  <c r="W309" i="29"/>
  <c r="W277" i="29"/>
  <c r="AC309" i="29"/>
  <c r="AC277" i="29"/>
  <c r="AI309" i="29"/>
  <c r="AI277" i="29"/>
  <c r="G292" i="29"/>
  <c r="G240" i="29"/>
  <c r="G260" i="29"/>
  <c r="AJ295" i="29"/>
  <c r="AJ263" i="29"/>
  <c r="K125" i="29"/>
  <c r="L125" i="29" s="1"/>
  <c r="M125" i="29" s="1"/>
  <c r="N125" i="29" s="1"/>
  <c r="O125" i="29" s="1"/>
  <c r="P125" i="29" s="1"/>
  <c r="Q125" i="29" s="1"/>
  <c r="R125" i="29" s="1"/>
  <c r="S125" i="29" s="1"/>
  <c r="T125" i="29" s="1"/>
  <c r="U125" i="29" s="1"/>
  <c r="V125" i="29" s="1"/>
  <c r="W125" i="29" s="1"/>
  <c r="X125" i="29" s="1"/>
  <c r="Y125" i="29" s="1"/>
  <c r="Z125" i="29" s="1"/>
  <c r="AA125" i="29" s="1"/>
  <c r="AB125" i="29" s="1"/>
  <c r="AC125" i="29" s="1"/>
  <c r="AD125" i="29" s="1"/>
  <c r="AE125" i="29" s="1"/>
  <c r="AF125" i="29" s="1"/>
  <c r="AG125" i="29" s="1"/>
  <c r="AH125" i="29" s="1"/>
  <c r="AI125" i="29" s="1"/>
  <c r="AJ125" i="29" s="1"/>
  <c r="AK125" i="29" s="1"/>
  <c r="Y295" i="29"/>
  <c r="Y263" i="29"/>
  <c r="Y309" i="29"/>
  <c r="Y277" i="29"/>
  <c r="O295" i="29"/>
  <c r="O263" i="29"/>
  <c r="H304" i="29"/>
  <c r="H272" i="29"/>
  <c r="N304" i="29"/>
  <c r="N272" i="29"/>
  <c r="T304" i="29"/>
  <c r="T272" i="29"/>
  <c r="Z304" i="29"/>
  <c r="Z272" i="29"/>
  <c r="AF304" i="29"/>
  <c r="AF272" i="29"/>
  <c r="G305" i="29"/>
  <c r="G273" i="29"/>
  <c r="K242" i="29"/>
  <c r="AG309" i="29"/>
  <c r="AG277" i="29"/>
  <c r="M304" i="29"/>
  <c r="M272" i="29"/>
  <c r="S304" i="29"/>
  <c r="S272" i="29"/>
  <c r="Y304" i="29"/>
  <c r="Y272" i="29"/>
  <c r="AE304" i="29"/>
  <c r="AE272" i="29"/>
  <c r="AK304" i="29"/>
  <c r="AK272" i="29"/>
  <c r="R308" i="29"/>
  <c r="R276" i="29"/>
  <c r="M308" i="29"/>
  <c r="M276" i="29"/>
  <c r="S308" i="29"/>
  <c r="S276" i="29"/>
  <c r="AE308" i="29"/>
  <c r="AE276" i="29"/>
  <c r="AK308" i="29"/>
  <c r="AK276" i="29"/>
  <c r="M309" i="29"/>
  <c r="M277" i="29"/>
  <c r="S309" i="29"/>
  <c r="S277" i="29"/>
  <c r="AE309" i="29"/>
  <c r="AE277" i="29"/>
  <c r="AK309" i="29"/>
  <c r="AK277" i="29"/>
  <c r="R295" i="29"/>
  <c r="R263" i="29"/>
  <c r="AG308" i="29"/>
  <c r="AG276" i="29"/>
  <c r="G291" i="29"/>
  <c r="G259" i="29"/>
  <c r="L295" i="29"/>
  <c r="L263" i="29"/>
  <c r="S229" i="29"/>
  <c r="AG295" i="29"/>
  <c r="AG263" i="29"/>
  <c r="I308" i="29"/>
  <c r="I276" i="29"/>
  <c r="O308" i="29"/>
  <c r="O276" i="29"/>
  <c r="U308" i="29"/>
  <c r="U276" i="29"/>
  <c r="I309" i="29"/>
  <c r="I277" i="29"/>
  <c r="O309" i="29"/>
  <c r="O277" i="29"/>
  <c r="U309" i="29"/>
  <c r="U277" i="29"/>
  <c r="AA309" i="29"/>
  <c r="AA277" i="29"/>
  <c r="M229" i="29"/>
  <c r="AA229" i="29"/>
  <c r="I304" i="29"/>
  <c r="I272" i="29"/>
  <c r="O304" i="29"/>
  <c r="O272" i="29"/>
  <c r="G261" i="29"/>
  <c r="Q272" i="29"/>
  <c r="AH272" i="29"/>
  <c r="P304" i="29"/>
  <c r="P272" i="29"/>
  <c r="V304" i="29"/>
  <c r="V272" i="29"/>
  <c r="AB304" i="29"/>
  <c r="AB272" i="29"/>
  <c r="G308" i="29"/>
  <c r="G276" i="29"/>
  <c r="K304" i="29"/>
  <c r="K272" i="29"/>
  <c r="W304" i="29"/>
  <c r="W272" i="29"/>
  <c r="AC304" i="29"/>
  <c r="AC272" i="29"/>
  <c r="AI304" i="29"/>
  <c r="AI272" i="29"/>
  <c r="U272" i="29"/>
  <c r="X277" i="29"/>
  <c r="H315" i="29"/>
  <c r="H296" i="29"/>
  <c r="L309" i="29"/>
  <c r="L277" i="29"/>
  <c r="R309" i="29"/>
  <c r="R277" i="29"/>
  <c r="AD309" i="29"/>
  <c r="AD277" i="29"/>
  <c r="AJ309" i="29"/>
  <c r="AJ277" i="29"/>
  <c r="R304" i="29"/>
  <c r="R272" i="29"/>
  <c r="AD304" i="29"/>
  <c r="AD272" i="29"/>
  <c r="AJ304" i="29"/>
  <c r="AJ272" i="29"/>
  <c r="J272" i="29"/>
  <c r="X272" i="29"/>
  <c r="AG272" i="29"/>
  <c r="G277" i="29"/>
  <c r="I286" i="29"/>
  <c r="G296" i="29"/>
  <c r="J114" i="29" l="1"/>
  <c r="O270" i="29"/>
  <c r="H173" i="29"/>
  <c r="O44" i="29"/>
  <c r="O224" i="29" s="1"/>
  <c r="H100" i="29"/>
  <c r="L270" i="29"/>
  <c r="O47" i="29"/>
  <c r="I173" i="29"/>
  <c r="AG87" i="29"/>
  <c r="AF271" i="29"/>
  <c r="AK271" i="29"/>
  <c r="M271" i="29"/>
  <c r="U87" i="29"/>
  <c r="AK87" i="29"/>
  <c r="O87" i="29"/>
  <c r="H151" i="29"/>
  <c r="I117" i="29"/>
  <c r="M258" i="29"/>
  <c r="H96" i="29"/>
  <c r="H177" i="29" s="1"/>
  <c r="I122" i="29"/>
  <c r="I121" i="29"/>
  <c r="I131" i="29" s="1"/>
  <c r="H102" i="29"/>
  <c r="H110" i="29" s="1"/>
  <c r="I93" i="29"/>
  <c r="I102" i="29" s="1"/>
  <c r="R23" i="29"/>
  <c r="R24" i="29"/>
  <c r="R32" i="29" s="1"/>
  <c r="S22" i="29"/>
  <c r="S24" i="29" s="1"/>
  <c r="G270" i="29"/>
  <c r="H230" i="29"/>
  <c r="Q104" i="29"/>
  <c r="R104" i="29" s="1"/>
  <c r="S104" i="29" s="1"/>
  <c r="T104" i="29" s="1"/>
  <c r="U104" i="29" s="1"/>
  <c r="V104" i="29" s="1"/>
  <c r="W104" i="29" s="1"/>
  <c r="X104" i="29" s="1"/>
  <c r="Y104" i="29" s="1"/>
  <c r="Z104" i="29" s="1"/>
  <c r="AA104" i="29" s="1"/>
  <c r="AB104" i="29" s="1"/>
  <c r="AC104" i="29" s="1"/>
  <c r="AD104" i="29" s="1"/>
  <c r="AE104" i="29" s="1"/>
  <c r="AF104" i="29" s="1"/>
  <c r="AG104" i="29" s="1"/>
  <c r="AH104" i="29" s="1"/>
  <c r="AI104" i="29" s="1"/>
  <c r="AJ104" i="29" s="1"/>
  <c r="AK104" i="29" s="1"/>
  <c r="G228" i="29"/>
  <c r="G262" i="29" s="1"/>
  <c r="O36" i="29"/>
  <c r="L36" i="29"/>
  <c r="H36" i="29"/>
  <c r="N36" i="29"/>
  <c r="I36" i="29"/>
  <c r="M36" i="29"/>
  <c r="J36" i="29"/>
  <c r="J228" i="29" s="1"/>
  <c r="W295" i="29"/>
  <c r="W263" i="29"/>
  <c r="AI308" i="29"/>
  <c r="AI276" i="29"/>
  <c r="J302" i="29"/>
  <c r="J270" i="29"/>
  <c r="J87" i="29"/>
  <c r="Q87" i="29"/>
  <c r="AC295" i="29"/>
  <c r="AC263" i="29"/>
  <c r="AB308" i="29"/>
  <c r="AB276" i="29"/>
  <c r="J308" i="29"/>
  <c r="J276" i="29"/>
  <c r="T308" i="29"/>
  <c r="T276" i="29"/>
  <c r="N52" i="29"/>
  <c r="M52" i="29"/>
  <c r="P36" i="29"/>
  <c r="I302" i="29"/>
  <c r="I270" i="29"/>
  <c r="K187" i="29"/>
  <c r="R87" i="29"/>
  <c r="T87" i="29"/>
  <c r="Y87" i="29"/>
  <c r="AA295" i="29"/>
  <c r="AA263" i="29"/>
  <c r="S295" i="29"/>
  <c r="S263" i="29"/>
  <c r="W308" i="29"/>
  <c r="W276" i="29"/>
  <c r="P295" i="29"/>
  <c r="P263" i="29"/>
  <c r="H131" i="29"/>
  <c r="V295" i="29"/>
  <c r="V263" i="29"/>
  <c r="AF295" i="29"/>
  <c r="AF263" i="29"/>
  <c r="N295" i="29"/>
  <c r="N263" i="29"/>
  <c r="K52" i="29"/>
  <c r="L52" i="29"/>
  <c r="P302" i="29"/>
  <c r="P270" i="29"/>
  <c r="Q302" i="29"/>
  <c r="Q270" i="29"/>
  <c r="Z87" i="29"/>
  <c r="AA87" i="29"/>
  <c r="AB87" i="29"/>
  <c r="AE87" i="29"/>
  <c r="AF308" i="29"/>
  <c r="AL308" i="29" s="1"/>
  <c r="AL242" i="29"/>
  <c r="AF276" i="29"/>
  <c r="AL276" i="29" s="1"/>
  <c r="J290" i="29"/>
  <c r="J258" i="29"/>
  <c r="G306" i="29"/>
  <c r="G274" i="29"/>
  <c r="K220" i="29"/>
  <c r="J221" i="29"/>
  <c r="O52" i="29"/>
  <c r="J123" i="29"/>
  <c r="J122" i="29"/>
  <c r="J117" i="29"/>
  <c r="K114" i="29"/>
  <c r="J121" i="29"/>
  <c r="Q308" i="29"/>
  <c r="Q276" i="29"/>
  <c r="I230" i="29"/>
  <c r="I249" i="29"/>
  <c r="Z308" i="29"/>
  <c r="Z276" i="29"/>
  <c r="H87" i="29"/>
  <c r="Q36" i="29"/>
  <c r="K290" i="29"/>
  <c r="K258" i="29"/>
  <c r="V87" i="29"/>
  <c r="J164" i="29"/>
  <c r="J159" i="29"/>
  <c r="K156" i="29"/>
  <c r="J165" i="29"/>
  <c r="J163" i="29"/>
  <c r="J172" i="29" s="1"/>
  <c r="I87" i="29"/>
  <c r="M87" i="29"/>
  <c r="M263" i="29"/>
  <c r="M295" i="29"/>
  <c r="V308" i="29"/>
  <c r="V276" i="29"/>
  <c r="N308" i="29"/>
  <c r="N276" i="29"/>
  <c r="V112" i="29"/>
  <c r="W113" i="29" s="1"/>
  <c r="I143" i="29"/>
  <c r="I138" i="29"/>
  <c r="I142" i="29"/>
  <c r="I144" i="29"/>
  <c r="J135" i="29"/>
  <c r="AH87" i="29"/>
  <c r="J286" i="29"/>
  <c r="I287" i="29"/>
  <c r="Q295" i="29"/>
  <c r="Q263" i="29"/>
  <c r="AH295" i="29"/>
  <c r="AH263" i="29"/>
  <c r="Z295" i="29"/>
  <c r="Z263" i="29"/>
  <c r="G258" i="29"/>
  <c r="G290" i="29"/>
  <c r="AD87" i="29"/>
  <c r="K308" i="29"/>
  <c r="K276" i="29"/>
  <c r="AI295" i="29"/>
  <c r="AI263" i="29"/>
  <c r="AH308" i="29"/>
  <c r="AH276" i="29"/>
  <c r="AC308" i="29"/>
  <c r="AC276" i="29"/>
  <c r="AB295" i="29"/>
  <c r="AB263" i="29"/>
  <c r="J295" i="29"/>
  <c r="J263" i="29"/>
  <c r="T263" i="29"/>
  <c r="T295" i="29"/>
  <c r="P47" i="29"/>
  <c r="P44" i="29"/>
  <c r="P224" i="29" s="1"/>
  <c r="Q39" i="29"/>
  <c r="W87" i="29"/>
  <c r="M302" i="29"/>
  <c r="M270" i="29"/>
  <c r="K302" i="29"/>
  <c r="K270" i="29"/>
  <c r="AJ87" i="29"/>
  <c r="O290" i="29"/>
  <c r="O258" i="29"/>
  <c r="K36" i="29"/>
  <c r="I172" i="29"/>
  <c r="H152" i="29"/>
  <c r="K87" i="29"/>
  <c r="L87" i="29"/>
  <c r="N87" i="29"/>
  <c r="S87" i="29"/>
  <c r="S23" i="29" l="1"/>
  <c r="S31" i="29" s="1"/>
  <c r="T22" i="29"/>
  <c r="H109" i="29"/>
  <c r="H178" i="29" s="1"/>
  <c r="H181" i="29" s="1"/>
  <c r="I130" i="29"/>
  <c r="J93" i="29"/>
  <c r="J96" i="29" s="1"/>
  <c r="I96" i="29"/>
  <c r="I177" i="29" s="1"/>
  <c r="I100" i="29"/>
  <c r="I101" i="29"/>
  <c r="R31" i="29"/>
  <c r="R36" i="29" s="1"/>
  <c r="R28" i="29"/>
  <c r="R236" i="29" s="1"/>
  <c r="S28" i="29"/>
  <c r="S236" i="29" s="1"/>
  <c r="S32" i="29"/>
  <c r="T23" i="29"/>
  <c r="T24" i="29"/>
  <c r="T32" i="29" s="1"/>
  <c r="U22" i="29"/>
  <c r="N228" i="29"/>
  <c r="N262" i="29" s="1"/>
  <c r="G294" i="29"/>
  <c r="G232" i="29"/>
  <c r="G233" i="29" s="1"/>
  <c r="G244" i="29" s="1"/>
  <c r="G245" i="29" s="1"/>
  <c r="O228" i="29"/>
  <c r="O262" i="29" s="1"/>
  <c r="G266" i="29"/>
  <c r="G267" i="29" s="1"/>
  <c r="G278" i="29" s="1"/>
  <c r="G279" i="29" s="1"/>
  <c r="G280" i="29" s="1"/>
  <c r="H228" i="29"/>
  <c r="H262" i="29" s="1"/>
  <c r="L228" i="29"/>
  <c r="L294" i="29" s="1"/>
  <c r="I228" i="29"/>
  <c r="I262" i="29" s="1"/>
  <c r="M228" i="29"/>
  <c r="M294" i="29" s="1"/>
  <c r="G298" i="29"/>
  <c r="G299" i="29" s="1"/>
  <c r="G310" i="29" s="1"/>
  <c r="G311" i="29" s="1"/>
  <c r="G312" i="29" s="1"/>
  <c r="J287" i="29"/>
  <c r="K286" i="29"/>
  <c r="K121" i="29"/>
  <c r="K117" i="29"/>
  <c r="L114" i="29"/>
  <c r="K123" i="29"/>
  <c r="K122" i="29"/>
  <c r="Q47" i="29"/>
  <c r="Q52" i="29" s="1"/>
  <c r="Q228" i="29" s="1"/>
  <c r="Q44" i="29"/>
  <c r="R39" i="29"/>
  <c r="J142" i="29"/>
  <c r="J138" i="29"/>
  <c r="J143" i="29"/>
  <c r="J144" i="29"/>
  <c r="K135" i="29"/>
  <c r="V92" i="29"/>
  <c r="V95" i="29" s="1"/>
  <c r="V176" i="29" s="1"/>
  <c r="V219" i="29" s="1"/>
  <c r="V116" i="29"/>
  <c r="K163" i="29"/>
  <c r="K159" i="29"/>
  <c r="K164" i="29"/>
  <c r="L156" i="29"/>
  <c r="K165" i="29"/>
  <c r="H179" i="29"/>
  <c r="K228" i="29"/>
  <c r="P290" i="29"/>
  <c r="P258" i="29"/>
  <c r="J130" i="29"/>
  <c r="J249" i="29"/>
  <c r="J230" i="29"/>
  <c r="K221" i="29"/>
  <c r="L220" i="29"/>
  <c r="L187" i="29"/>
  <c r="I151" i="29"/>
  <c r="P52" i="29"/>
  <c r="P228" i="29" s="1"/>
  <c r="J294" i="29"/>
  <c r="J262" i="29"/>
  <c r="I315" i="29"/>
  <c r="I296" i="29"/>
  <c r="I152" i="29"/>
  <c r="J173" i="29"/>
  <c r="J131" i="29"/>
  <c r="H189" i="29" l="1"/>
  <c r="H226" i="29" s="1"/>
  <c r="K93" i="29"/>
  <c r="K100" i="29" s="1"/>
  <c r="K172" i="29"/>
  <c r="J152" i="29"/>
  <c r="I109" i="29"/>
  <c r="J100" i="29"/>
  <c r="J101" i="29"/>
  <c r="I110" i="29"/>
  <c r="I179" i="29" s="1"/>
  <c r="J102" i="29"/>
  <c r="S36" i="29"/>
  <c r="N294" i="29"/>
  <c r="R302" i="29"/>
  <c r="R270" i="29"/>
  <c r="I178" i="29"/>
  <c r="I181" i="29" s="1"/>
  <c r="T31" i="29"/>
  <c r="T36" i="29" s="1"/>
  <c r="T28" i="29"/>
  <c r="T236" i="29" s="1"/>
  <c r="U24" i="29"/>
  <c r="U32" i="29" s="1"/>
  <c r="U23" i="29"/>
  <c r="V22" i="29"/>
  <c r="S302" i="29"/>
  <c r="S270" i="29"/>
  <c r="K131" i="29"/>
  <c r="L262" i="29"/>
  <c r="G246" i="29"/>
  <c r="H294" i="29"/>
  <c r="O294" i="29"/>
  <c r="I294" i="29"/>
  <c r="M262" i="29"/>
  <c r="P294" i="29"/>
  <c r="P262" i="29"/>
  <c r="M220" i="29"/>
  <c r="L221" i="29"/>
  <c r="K102" i="29"/>
  <c r="K101" i="29"/>
  <c r="L93" i="29"/>
  <c r="S39" i="29"/>
  <c r="R47" i="29"/>
  <c r="R44" i="29"/>
  <c r="R224" i="29" s="1"/>
  <c r="J315" i="29"/>
  <c r="J296" i="29"/>
  <c r="K294" i="29"/>
  <c r="K262" i="29"/>
  <c r="Q224" i="29"/>
  <c r="Q294" i="29"/>
  <c r="Q262" i="29"/>
  <c r="J177" i="29"/>
  <c r="K230" i="29"/>
  <c r="K249" i="29"/>
  <c r="M156" i="29"/>
  <c r="L159" i="29"/>
  <c r="L163" i="29"/>
  <c r="L164" i="29"/>
  <c r="L165" i="29"/>
  <c r="L173" i="29" s="1"/>
  <c r="J151" i="29"/>
  <c r="K287" i="29"/>
  <c r="L286" i="29"/>
  <c r="W112" i="29"/>
  <c r="X113" i="29" s="1"/>
  <c r="K138" i="29"/>
  <c r="L135" i="29"/>
  <c r="K143" i="29"/>
  <c r="K144" i="29"/>
  <c r="K142" i="29"/>
  <c r="L121" i="29"/>
  <c r="L123" i="29"/>
  <c r="L122" i="29"/>
  <c r="L117" i="29"/>
  <c r="M114" i="29"/>
  <c r="M187" i="29"/>
  <c r="H292" i="29"/>
  <c r="H240" i="29"/>
  <c r="H260" i="29"/>
  <c r="H239" i="29"/>
  <c r="H225" i="29"/>
  <c r="H182" i="29"/>
  <c r="H183" i="29" s="1"/>
  <c r="K173" i="29"/>
  <c r="K130" i="29"/>
  <c r="J110" i="29" l="1"/>
  <c r="J179" i="29" s="1"/>
  <c r="K96" i="29"/>
  <c r="K177" i="29" s="1"/>
  <c r="K152" i="29"/>
  <c r="J109" i="29"/>
  <c r="J178" i="29" s="1"/>
  <c r="I189" i="29"/>
  <c r="I226" i="29" s="1"/>
  <c r="I292" i="29" s="1"/>
  <c r="L131" i="29"/>
  <c r="T302" i="29"/>
  <c r="T270" i="29"/>
  <c r="U28" i="29"/>
  <c r="U236" i="29" s="1"/>
  <c r="U31" i="29"/>
  <c r="W22" i="29"/>
  <c r="V23" i="29"/>
  <c r="V24" i="29"/>
  <c r="V32" i="29" s="1"/>
  <c r="K109" i="29"/>
  <c r="K178" i="29" s="1"/>
  <c r="R258" i="29"/>
  <c r="R290" i="29"/>
  <c r="R52" i="29"/>
  <c r="R228" i="29" s="1"/>
  <c r="N187" i="29"/>
  <c r="L130" i="29"/>
  <c r="Q290" i="29"/>
  <c r="Q258" i="29"/>
  <c r="L249" i="29"/>
  <c r="L230" i="29"/>
  <c r="H306" i="29"/>
  <c r="H274" i="29"/>
  <c r="J181" i="29"/>
  <c r="J189" i="29"/>
  <c r="J226" i="29" s="1"/>
  <c r="M135" i="29"/>
  <c r="L144" i="29"/>
  <c r="L142" i="29"/>
  <c r="L138" i="29"/>
  <c r="L143" i="29"/>
  <c r="T39" i="29"/>
  <c r="S44" i="29"/>
  <c r="S224" i="29" s="1"/>
  <c r="S47" i="29"/>
  <c r="H291" i="29"/>
  <c r="H259" i="29"/>
  <c r="L287" i="29"/>
  <c r="M286" i="29"/>
  <c r="L172" i="29"/>
  <c r="H305" i="29"/>
  <c r="H273" i="29"/>
  <c r="M117" i="29"/>
  <c r="N114" i="29"/>
  <c r="M122" i="29"/>
  <c r="M121" i="29"/>
  <c r="M123" i="29"/>
  <c r="K151" i="29"/>
  <c r="W116" i="29"/>
  <c r="W92" i="29"/>
  <c r="W95" i="29" s="1"/>
  <c r="W176" i="29" s="1"/>
  <c r="W219" i="29" s="1"/>
  <c r="K296" i="29"/>
  <c r="K315" i="29"/>
  <c r="J239" i="29"/>
  <c r="J225" i="29"/>
  <c r="J182" i="29"/>
  <c r="K110" i="29"/>
  <c r="M221" i="29"/>
  <c r="N220" i="29"/>
  <c r="X112" i="29"/>
  <c r="Y113" i="29" s="1"/>
  <c r="M165" i="29"/>
  <c r="M164" i="29"/>
  <c r="M163" i="29"/>
  <c r="M172" i="29" s="1"/>
  <c r="M159" i="29"/>
  <c r="N156" i="29"/>
  <c r="L100" i="29"/>
  <c r="M93" i="29"/>
  <c r="L102" i="29"/>
  <c r="L96" i="29"/>
  <c r="L101" i="29"/>
  <c r="I225" i="29"/>
  <c r="I239" i="29"/>
  <c r="I182" i="29"/>
  <c r="I183" i="29" s="1"/>
  <c r="I260" i="29" l="1"/>
  <c r="L152" i="29"/>
  <c r="I240" i="29"/>
  <c r="M131" i="29"/>
  <c r="V28" i="29"/>
  <c r="V236" i="29" s="1"/>
  <c r="V31" i="29"/>
  <c r="U36" i="29"/>
  <c r="V36" i="29"/>
  <c r="U270" i="29"/>
  <c r="U302" i="29"/>
  <c r="X22" i="29"/>
  <c r="W23" i="29"/>
  <c r="W24" i="29"/>
  <c r="W32" i="29" s="1"/>
  <c r="J183" i="29"/>
  <c r="L110" i="29"/>
  <c r="L179" i="29" s="1"/>
  <c r="L239" i="29" s="1"/>
  <c r="K181" i="29"/>
  <c r="K189" i="29"/>
  <c r="K226" i="29" s="1"/>
  <c r="L177" i="29"/>
  <c r="M249" i="29"/>
  <c r="M230" i="29"/>
  <c r="J291" i="29"/>
  <c r="J259" i="29"/>
  <c r="M130" i="29"/>
  <c r="S290" i="29"/>
  <c r="S258" i="29"/>
  <c r="L151" i="29"/>
  <c r="I306" i="29"/>
  <c r="I274" i="29"/>
  <c r="X92" i="29"/>
  <c r="X95" i="29" s="1"/>
  <c r="X176" i="29" s="1"/>
  <c r="X219" i="29" s="1"/>
  <c r="X116" i="29"/>
  <c r="L315" i="29"/>
  <c r="L296" i="29"/>
  <c r="O220" i="29"/>
  <c r="N221" i="29"/>
  <c r="J305" i="29"/>
  <c r="J273" i="29"/>
  <c r="U39" i="29"/>
  <c r="T47" i="29"/>
  <c r="T44" i="29"/>
  <c r="M100" i="29"/>
  <c r="N93" i="29"/>
  <c r="M102" i="29"/>
  <c r="M96" i="29"/>
  <c r="M101" i="29"/>
  <c r="M173" i="29"/>
  <c r="N123" i="29"/>
  <c r="N117" i="29"/>
  <c r="O114" i="29"/>
  <c r="N122" i="29"/>
  <c r="N121" i="29"/>
  <c r="S52" i="29"/>
  <c r="S228" i="29" s="1"/>
  <c r="I305" i="29"/>
  <c r="I273" i="29"/>
  <c r="I291" i="29"/>
  <c r="I259" i="29"/>
  <c r="L109" i="29"/>
  <c r="L178" i="29" s="1"/>
  <c r="N165" i="29"/>
  <c r="N159" i="29"/>
  <c r="N164" i="29"/>
  <c r="O156" i="29"/>
  <c r="N163" i="29"/>
  <c r="N172" i="29" s="1"/>
  <c r="K179" i="29"/>
  <c r="M287" i="29"/>
  <c r="N286" i="29"/>
  <c r="M144" i="29"/>
  <c r="M143" i="29"/>
  <c r="M142" i="29"/>
  <c r="M138" i="29"/>
  <c r="N135" i="29"/>
  <c r="J260" i="29"/>
  <c r="J292" i="29"/>
  <c r="J240" i="29"/>
  <c r="O187" i="29"/>
  <c r="R294" i="29"/>
  <c r="R262" i="29"/>
  <c r="M152" i="29" l="1"/>
  <c r="L225" i="29"/>
  <c r="W31" i="29"/>
  <c r="W28" i="29"/>
  <c r="W236" i="29" s="1"/>
  <c r="N131" i="29"/>
  <c r="Y22" i="29"/>
  <c r="X23" i="29"/>
  <c r="X24" i="29"/>
  <c r="X32" i="29" s="1"/>
  <c r="V302" i="29"/>
  <c r="V270" i="29"/>
  <c r="M109" i="29"/>
  <c r="N143" i="29"/>
  <c r="N144" i="29"/>
  <c r="O135" i="29"/>
  <c r="N138" i="29"/>
  <c r="N142" i="29"/>
  <c r="N130" i="29"/>
  <c r="U47" i="29"/>
  <c r="U44" i="29"/>
  <c r="U224" i="29" s="1"/>
  <c r="V39" i="29"/>
  <c r="T224" i="29"/>
  <c r="O164" i="29"/>
  <c r="O163" i="29"/>
  <c r="O165" i="29"/>
  <c r="P156" i="29"/>
  <c r="O159" i="29"/>
  <c r="K292" i="29"/>
  <c r="K260" i="29"/>
  <c r="K240" i="29"/>
  <c r="L182" i="29"/>
  <c r="L181" i="29"/>
  <c r="L189" i="29"/>
  <c r="L226" i="29" s="1"/>
  <c r="K239" i="29"/>
  <c r="K182" i="29"/>
  <c r="K183" i="29" s="1"/>
  <c r="K225" i="29"/>
  <c r="O122" i="29"/>
  <c r="O121" i="29"/>
  <c r="O117" i="29"/>
  <c r="P114" i="29"/>
  <c r="O123" i="29"/>
  <c r="T52" i="29"/>
  <c r="T228" i="29" s="1"/>
  <c r="N249" i="29"/>
  <c r="N230" i="29"/>
  <c r="L291" i="29"/>
  <c r="L259" i="29"/>
  <c r="N102" i="29"/>
  <c r="N96" i="29"/>
  <c r="N177" i="29" s="1"/>
  <c r="N101" i="29"/>
  <c r="O93" i="29"/>
  <c r="N100" i="29"/>
  <c r="P187" i="29"/>
  <c r="S294" i="29"/>
  <c r="S262" i="29"/>
  <c r="M110" i="29"/>
  <c r="M151" i="29"/>
  <c r="N287" i="29"/>
  <c r="O286" i="29"/>
  <c r="M177" i="29"/>
  <c r="J306" i="29"/>
  <c r="J274" i="29"/>
  <c r="M315" i="29"/>
  <c r="M296" i="29"/>
  <c r="Y112" i="29"/>
  <c r="Z113" i="29" s="1"/>
  <c r="N173" i="29"/>
  <c r="O221" i="29"/>
  <c r="P220" i="29"/>
  <c r="L305" i="29"/>
  <c r="L273" i="29"/>
  <c r="O131" i="29" l="1"/>
  <c r="M178" i="29"/>
  <c r="Z22" i="29"/>
  <c r="Y23" i="29"/>
  <c r="Y24" i="29"/>
  <c r="Y32" i="29" s="1"/>
  <c r="W302" i="29"/>
  <c r="W270" i="29"/>
  <c r="X28" i="29"/>
  <c r="X236" i="29" s="1"/>
  <c r="X31" i="29"/>
  <c r="X36" i="29" s="1"/>
  <c r="W36" i="29"/>
  <c r="N110" i="29"/>
  <c r="Q220" i="29"/>
  <c r="P221" i="29"/>
  <c r="N315" i="29"/>
  <c r="N296" i="29"/>
  <c r="P123" i="29"/>
  <c r="P122" i="29"/>
  <c r="P121" i="29"/>
  <c r="P117" i="29"/>
  <c r="Q114" i="29"/>
  <c r="K291" i="29"/>
  <c r="K259" i="29"/>
  <c r="O172" i="29"/>
  <c r="U52" i="29"/>
  <c r="U228" i="29" s="1"/>
  <c r="O249" i="29"/>
  <c r="O230" i="29"/>
  <c r="N151" i="29"/>
  <c r="M181" i="29"/>
  <c r="M189" i="29"/>
  <c r="M226" i="29" s="1"/>
  <c r="O144" i="29"/>
  <c r="O142" i="29"/>
  <c r="O143" i="29"/>
  <c r="O138" i="29"/>
  <c r="P135" i="29"/>
  <c r="O287" i="29"/>
  <c r="P286" i="29"/>
  <c r="K306" i="29"/>
  <c r="K274" i="29"/>
  <c r="L183" i="29"/>
  <c r="M179" i="29"/>
  <c r="K305" i="29"/>
  <c r="K273" i="29"/>
  <c r="T262" i="29"/>
  <c r="T294" i="29"/>
  <c r="P165" i="29"/>
  <c r="P163" i="29"/>
  <c r="P172" i="29" s="1"/>
  <c r="Q156" i="29"/>
  <c r="P164" i="29"/>
  <c r="P159" i="29"/>
  <c r="Y116" i="29"/>
  <c r="Y92" i="29"/>
  <c r="Y95" i="29" s="1"/>
  <c r="Y176" i="29" s="1"/>
  <c r="Y219" i="29" s="1"/>
  <c r="Q187" i="29"/>
  <c r="N109" i="29"/>
  <c r="N178" i="29" s="1"/>
  <c r="O130" i="29"/>
  <c r="L292" i="29"/>
  <c r="L240" i="29"/>
  <c r="L260" i="29"/>
  <c r="O173" i="29"/>
  <c r="V44" i="29"/>
  <c r="V224" i="29" s="1"/>
  <c r="V47" i="29"/>
  <c r="V52" i="29" s="1"/>
  <c r="V228" i="29" s="1"/>
  <c r="W39" i="29"/>
  <c r="O102" i="29"/>
  <c r="O101" i="29"/>
  <c r="O100" i="29"/>
  <c r="O96" i="29"/>
  <c r="O177" i="29" s="1"/>
  <c r="P93" i="29"/>
  <c r="T290" i="29"/>
  <c r="T258" i="29"/>
  <c r="U290" i="29"/>
  <c r="U258" i="29"/>
  <c r="N152" i="29"/>
  <c r="N179" i="29" s="1"/>
  <c r="O152" i="29" l="1"/>
  <c r="P173" i="29"/>
  <c r="X302" i="29"/>
  <c r="X270" i="29"/>
  <c r="Y31" i="29"/>
  <c r="Y36" i="29" s="1"/>
  <c r="Y28" i="29"/>
  <c r="Y236" i="29" s="1"/>
  <c r="O110" i="29"/>
  <c r="O179" i="29" s="1"/>
  <c r="O239" i="29" s="1"/>
  <c r="P131" i="29"/>
  <c r="AA22" i="29"/>
  <c r="Z23" i="29"/>
  <c r="Z24" i="29"/>
  <c r="Z32" i="29" s="1"/>
  <c r="P130" i="29"/>
  <c r="N239" i="29"/>
  <c r="N225" i="29"/>
  <c r="N182" i="29"/>
  <c r="V294" i="29"/>
  <c r="V262" i="29"/>
  <c r="N181" i="29"/>
  <c r="N189" i="29"/>
  <c r="N226" i="29" s="1"/>
  <c r="Z112" i="29"/>
  <c r="AA113" i="29" s="1"/>
  <c r="R187" i="29"/>
  <c r="M182" i="29"/>
  <c r="M183" i="29" s="1"/>
  <c r="M239" i="29"/>
  <c r="M225" i="29"/>
  <c r="O315" i="29"/>
  <c r="O296" i="29"/>
  <c r="P102" i="29"/>
  <c r="P96" i="29"/>
  <c r="P101" i="29"/>
  <c r="Q93" i="29"/>
  <c r="P100" i="29"/>
  <c r="W47" i="29"/>
  <c r="W52" i="29" s="1"/>
  <c r="W228" i="29" s="1"/>
  <c r="W44" i="29"/>
  <c r="W224" i="29" s="1"/>
  <c r="X39" i="29"/>
  <c r="P143" i="29"/>
  <c r="P138" i="29"/>
  <c r="Q135" i="29"/>
  <c r="P142" i="29"/>
  <c r="P144" i="29"/>
  <c r="M292" i="29"/>
  <c r="M260" i="29"/>
  <c r="M240" i="29"/>
  <c r="P249" i="29"/>
  <c r="P230" i="29"/>
  <c r="L306" i="29"/>
  <c r="L274" i="29"/>
  <c r="Q164" i="29"/>
  <c r="Q173" i="29" s="1"/>
  <c r="Q159" i="29"/>
  <c r="R156" i="29"/>
  <c r="Q165" i="29"/>
  <c r="Q163" i="29"/>
  <c r="U294" i="29"/>
  <c r="U262" i="29"/>
  <c r="Q221" i="29"/>
  <c r="R220" i="29"/>
  <c r="Q117" i="29"/>
  <c r="R114" i="29"/>
  <c r="Q123" i="29"/>
  <c r="Q122" i="29"/>
  <c r="Q121" i="29"/>
  <c r="O109" i="29"/>
  <c r="P287" i="29"/>
  <c r="Q286" i="29"/>
  <c r="V290" i="29"/>
  <c r="V258" i="29"/>
  <c r="O151" i="29"/>
  <c r="O225" i="29" l="1"/>
  <c r="O291" i="29" s="1"/>
  <c r="Y302" i="29"/>
  <c r="Y270" i="29"/>
  <c r="O182" i="29"/>
  <c r="O183" i="29" s="1"/>
  <c r="Z28" i="29"/>
  <c r="Z236" i="29" s="1"/>
  <c r="Z31" i="29"/>
  <c r="Z36" i="29" s="1"/>
  <c r="AB22" i="29"/>
  <c r="AA24" i="29"/>
  <c r="AA32" i="29" s="1"/>
  <c r="AA23" i="29"/>
  <c r="N183" i="29"/>
  <c r="P110" i="29"/>
  <c r="Q130" i="29"/>
  <c r="P109" i="29"/>
  <c r="Q172" i="29"/>
  <c r="S187" i="29"/>
  <c r="N305" i="29"/>
  <c r="N273" i="29"/>
  <c r="N292" i="29"/>
  <c r="N240" i="29"/>
  <c r="N260" i="29"/>
  <c r="Q102" i="29"/>
  <c r="Q101" i="29"/>
  <c r="Q100" i="29"/>
  <c r="Q96" i="29"/>
  <c r="R93" i="29"/>
  <c r="AA112" i="29"/>
  <c r="AB113" i="29" s="1"/>
  <c r="M306" i="29"/>
  <c r="M274" i="29"/>
  <c r="M291" i="29"/>
  <c r="M259" i="29"/>
  <c r="Z92" i="29"/>
  <c r="Z95" i="29" s="1"/>
  <c r="Z176" i="29" s="1"/>
  <c r="Z219" i="29" s="1"/>
  <c r="Z116" i="29"/>
  <c r="O305" i="29"/>
  <c r="O273" i="29"/>
  <c r="W294" i="29"/>
  <c r="W262" i="29"/>
  <c r="N291" i="29"/>
  <c r="N259" i="29"/>
  <c r="R221" i="29"/>
  <c r="S220" i="29"/>
  <c r="P151" i="29"/>
  <c r="P177" i="29"/>
  <c r="M305" i="29"/>
  <c r="M273" i="29"/>
  <c r="R121" i="29"/>
  <c r="R117" i="29"/>
  <c r="R123" i="29"/>
  <c r="S114" i="29"/>
  <c r="R122" i="29"/>
  <c r="Q142" i="29"/>
  <c r="Q144" i="29"/>
  <c r="R135" i="29"/>
  <c r="Q138" i="29"/>
  <c r="Q143" i="29"/>
  <c r="Q152" i="29"/>
  <c r="Q249" i="29"/>
  <c r="Q230" i="29"/>
  <c r="R286" i="29"/>
  <c r="Q287" i="29"/>
  <c r="S156" i="29"/>
  <c r="R163" i="29"/>
  <c r="R164" i="29"/>
  <c r="R173" i="29"/>
  <c r="R159" i="29"/>
  <c r="R165" i="29"/>
  <c r="Y39" i="29"/>
  <c r="X47" i="29"/>
  <c r="X52" i="29" s="1"/>
  <c r="X228" i="29" s="1"/>
  <c r="X44" i="29"/>
  <c r="X224" i="29" s="1"/>
  <c r="P315" i="29"/>
  <c r="P296" i="29"/>
  <c r="O178" i="29"/>
  <c r="Q131" i="29"/>
  <c r="P152" i="29"/>
  <c r="W290" i="29"/>
  <c r="W258" i="29"/>
  <c r="P178" i="29" l="1"/>
  <c r="O259" i="29"/>
  <c r="AC22" i="29"/>
  <c r="AB23" i="29"/>
  <c r="AB24" i="29"/>
  <c r="AB32" i="29" s="1"/>
  <c r="P179" i="29"/>
  <c r="P239" i="29" s="1"/>
  <c r="AA31" i="29"/>
  <c r="AA36" i="29" s="1"/>
  <c r="AA28" i="29"/>
  <c r="AA236" i="29" s="1"/>
  <c r="Z302" i="29"/>
  <c r="Z270" i="29"/>
  <c r="R131" i="29"/>
  <c r="Q109" i="29"/>
  <c r="P181" i="29"/>
  <c r="P189" i="29"/>
  <c r="P226" i="29" s="1"/>
  <c r="S286" i="29"/>
  <c r="R287" i="29"/>
  <c r="R101" i="29"/>
  <c r="R100" i="29"/>
  <c r="S93" i="29"/>
  <c r="R102" i="29"/>
  <c r="R96" i="29"/>
  <c r="AB112" i="29"/>
  <c r="AC113" i="29" s="1"/>
  <c r="Q177" i="29"/>
  <c r="X258" i="29"/>
  <c r="X290" i="29"/>
  <c r="S121" i="29"/>
  <c r="T114" i="29"/>
  <c r="S123" i="29"/>
  <c r="S122" i="29"/>
  <c r="S117" i="29"/>
  <c r="AA116" i="29"/>
  <c r="AA92" i="29"/>
  <c r="AA95" i="29" s="1"/>
  <c r="AA176" i="29" s="1"/>
  <c r="AA219" i="29" s="1"/>
  <c r="N306" i="29"/>
  <c r="N274" i="29"/>
  <c r="S165" i="29"/>
  <c r="S164" i="29"/>
  <c r="S163" i="29"/>
  <c r="S172" i="29" s="1"/>
  <c r="S159" i="29"/>
  <c r="T156" i="29"/>
  <c r="T187" i="29"/>
  <c r="X294" i="29"/>
  <c r="X262" i="29"/>
  <c r="R230" i="29"/>
  <c r="R249" i="29"/>
  <c r="R172" i="29"/>
  <c r="Z39" i="29"/>
  <c r="Y44" i="29"/>
  <c r="Y224" i="29" s="1"/>
  <c r="Y47" i="29"/>
  <c r="Y52" i="29" s="1"/>
  <c r="Y228" i="29" s="1"/>
  <c r="S135" i="29"/>
  <c r="R138" i="29"/>
  <c r="R142" i="29"/>
  <c r="R143" i="29"/>
  <c r="R144" i="29"/>
  <c r="O181" i="29"/>
  <c r="O189" i="29"/>
  <c r="O226" i="29" s="1"/>
  <c r="Q296" i="29"/>
  <c r="Q315" i="29"/>
  <c r="Q151" i="29"/>
  <c r="R130" i="29"/>
  <c r="T220" i="29"/>
  <c r="S221" i="29"/>
  <c r="Q110" i="29"/>
  <c r="Q179" i="29" s="1"/>
  <c r="R151" i="29" l="1"/>
  <c r="Q178" i="29"/>
  <c r="AA302" i="29"/>
  <c r="AA270" i="29"/>
  <c r="P182" i="29"/>
  <c r="P183" i="29" s="1"/>
  <c r="P225" i="29"/>
  <c r="P259" i="29" s="1"/>
  <c r="AB28" i="29"/>
  <c r="AB236" i="29" s="1"/>
  <c r="AB31" i="29"/>
  <c r="AB36" i="29" s="1"/>
  <c r="AD22" i="29"/>
  <c r="AC23" i="29"/>
  <c r="AC24" i="29"/>
  <c r="AC32" i="29" s="1"/>
  <c r="S131" i="29"/>
  <c r="Q181" i="29"/>
  <c r="Q189" i="29"/>
  <c r="Q226" i="29" s="1"/>
  <c r="R152" i="29"/>
  <c r="U187" i="29"/>
  <c r="AB92" i="29"/>
  <c r="AB95" i="29" s="1"/>
  <c r="AB176" i="29" s="1"/>
  <c r="AB219" i="29" s="1"/>
  <c r="AB116" i="29"/>
  <c r="S101" i="29"/>
  <c r="S100" i="29"/>
  <c r="T93" i="29"/>
  <c r="S102" i="29"/>
  <c r="S96" i="29"/>
  <c r="S287" i="29"/>
  <c r="T286" i="29"/>
  <c r="O292" i="29"/>
  <c r="O240" i="29"/>
  <c r="O260" i="29"/>
  <c r="R109" i="29"/>
  <c r="R178" i="29" s="1"/>
  <c r="P291" i="29"/>
  <c r="T117" i="29"/>
  <c r="T122" i="29"/>
  <c r="T123" i="29"/>
  <c r="T121" i="29"/>
  <c r="U114" i="29"/>
  <c r="P305" i="29"/>
  <c r="P273" i="29"/>
  <c r="AA39" i="29"/>
  <c r="Z47" i="29"/>
  <c r="Z52" i="29" s="1"/>
  <c r="Z228" i="29" s="1"/>
  <c r="Z44" i="29"/>
  <c r="Z224" i="29" s="1"/>
  <c r="Q239" i="29"/>
  <c r="Q182" i="29"/>
  <c r="Q225" i="29"/>
  <c r="S144" i="29"/>
  <c r="S143" i="29"/>
  <c r="S142" i="29"/>
  <c r="S151" i="29" s="1"/>
  <c r="S138" i="29"/>
  <c r="T135" i="29"/>
  <c r="T221" i="29"/>
  <c r="U220" i="29"/>
  <c r="S173" i="29"/>
  <c r="S130" i="29"/>
  <c r="R110" i="29"/>
  <c r="P292" i="29"/>
  <c r="P260" i="29"/>
  <c r="P240" i="29"/>
  <c r="S249" i="29"/>
  <c r="S230" i="29"/>
  <c r="Y294" i="29"/>
  <c r="Y262" i="29"/>
  <c r="Y290" i="29"/>
  <c r="Y258" i="29"/>
  <c r="T159" i="29"/>
  <c r="U156" i="29"/>
  <c r="T165" i="29"/>
  <c r="T163" i="29"/>
  <c r="T164" i="29"/>
  <c r="T173" i="29" s="1"/>
  <c r="R177" i="29"/>
  <c r="R315" i="29"/>
  <c r="R296" i="29"/>
  <c r="S152" i="29" l="1"/>
  <c r="AB302" i="29"/>
  <c r="AB270" i="29"/>
  <c r="AC28" i="29"/>
  <c r="AC236" i="29" s="1"/>
  <c r="AC31" i="29"/>
  <c r="AC36" i="29" s="1"/>
  <c r="Q183" i="29"/>
  <c r="AE22" i="29"/>
  <c r="AD23" i="29"/>
  <c r="AD24" i="29"/>
  <c r="AD32" i="29" s="1"/>
  <c r="T130" i="29"/>
  <c r="S110" i="29"/>
  <c r="S179" i="29" s="1"/>
  <c r="S239" i="29" s="1"/>
  <c r="U165" i="29"/>
  <c r="V156" i="29"/>
  <c r="U159" i="29"/>
  <c r="U163" i="29"/>
  <c r="U164" i="29"/>
  <c r="T249" i="29"/>
  <c r="T230" i="29"/>
  <c r="T144" i="29"/>
  <c r="T142" i="29"/>
  <c r="T143" i="29"/>
  <c r="U135" i="29"/>
  <c r="T138" i="29"/>
  <c r="Z290" i="29"/>
  <c r="Z258" i="29"/>
  <c r="U123" i="29"/>
  <c r="U122" i="29"/>
  <c r="U121" i="29"/>
  <c r="V114" i="29"/>
  <c r="U117" i="29"/>
  <c r="R181" i="29"/>
  <c r="R189" i="29"/>
  <c r="R226" i="29" s="1"/>
  <c r="O306" i="29"/>
  <c r="O274" i="29"/>
  <c r="S177" i="29"/>
  <c r="Q305" i="29"/>
  <c r="Q273" i="29"/>
  <c r="AC112" i="29"/>
  <c r="AD113" i="29" s="1"/>
  <c r="P306" i="29"/>
  <c r="P274" i="29"/>
  <c r="T287" i="29"/>
  <c r="U286" i="29"/>
  <c r="Z262" i="29"/>
  <c r="Z294" i="29"/>
  <c r="AA47" i="29"/>
  <c r="AA52" i="29" s="1"/>
  <c r="AA228" i="29" s="1"/>
  <c r="AA44" i="29"/>
  <c r="AA224" i="29" s="1"/>
  <c r="AB39" i="29"/>
  <c r="Q259" i="29"/>
  <c r="Q291" i="29"/>
  <c r="S315" i="29"/>
  <c r="S296" i="29"/>
  <c r="T100" i="29"/>
  <c r="U93" i="29"/>
  <c r="T102" i="29"/>
  <c r="T96" i="29"/>
  <c r="T177" i="29" s="1"/>
  <c r="T101" i="29"/>
  <c r="V187" i="29"/>
  <c r="Q292" i="29"/>
  <c r="Q260" i="29"/>
  <c r="Q240" i="29"/>
  <c r="T172" i="29"/>
  <c r="R179" i="29"/>
  <c r="U221" i="29"/>
  <c r="V220" i="29"/>
  <c r="T131" i="29"/>
  <c r="S109" i="29"/>
  <c r="S178" i="29" s="1"/>
  <c r="T151" i="29" l="1"/>
  <c r="U173" i="29"/>
  <c r="AF22" i="29"/>
  <c r="AE23" i="29"/>
  <c r="AE24" i="29"/>
  <c r="AE32" i="29" s="1"/>
  <c r="AC302" i="29"/>
  <c r="AC270" i="29"/>
  <c r="AD28" i="29"/>
  <c r="AD236" i="29" s="1"/>
  <c r="AD31" i="29"/>
  <c r="AD36" i="29" s="1"/>
  <c r="T110" i="29"/>
  <c r="S182" i="29"/>
  <c r="S225" i="29"/>
  <c r="S259" i="29" s="1"/>
  <c r="U130" i="29"/>
  <c r="AA294" i="29"/>
  <c r="AA262" i="29"/>
  <c r="T179" i="29"/>
  <c r="W220" i="29"/>
  <c r="V221" i="29"/>
  <c r="Q306" i="29"/>
  <c r="Q274" i="29"/>
  <c r="T152" i="29"/>
  <c r="R240" i="29"/>
  <c r="R292" i="29"/>
  <c r="R260" i="29"/>
  <c r="U172" i="29"/>
  <c r="T315" i="29"/>
  <c r="T296" i="29"/>
  <c r="V123" i="29"/>
  <c r="V122" i="29"/>
  <c r="V121" i="29"/>
  <c r="W114" i="29"/>
  <c r="V117" i="29"/>
  <c r="S181" i="29"/>
  <c r="S189" i="29"/>
  <c r="S226" i="29" s="1"/>
  <c r="U102" i="29"/>
  <c r="U101" i="29"/>
  <c r="U100" i="29"/>
  <c r="U96" i="29"/>
  <c r="U177" i="29" s="1"/>
  <c r="V93" i="29"/>
  <c r="U131" i="29"/>
  <c r="U143" i="29"/>
  <c r="U138" i="29"/>
  <c r="V135" i="29"/>
  <c r="U142" i="29"/>
  <c r="U151" i="29" s="1"/>
  <c r="U144" i="29"/>
  <c r="U152" i="29"/>
  <c r="U249" i="29"/>
  <c r="U230" i="29"/>
  <c r="R239" i="29"/>
  <c r="R225" i="29"/>
  <c r="R182" i="29"/>
  <c r="R183" i="29" s="1"/>
  <c r="AB47" i="29"/>
  <c r="AB52" i="29" s="1"/>
  <c r="AB228" i="29" s="1"/>
  <c r="AB44" i="29"/>
  <c r="AB224" i="29" s="1"/>
  <c r="AC39" i="29"/>
  <c r="AC116" i="29"/>
  <c r="AC92" i="29"/>
  <c r="AC95" i="29" s="1"/>
  <c r="AC176" i="29" s="1"/>
  <c r="AC219" i="29" s="1"/>
  <c r="W187" i="29"/>
  <c r="T109" i="29"/>
  <c r="T178" i="29" s="1"/>
  <c r="AA290" i="29"/>
  <c r="AA258" i="29"/>
  <c r="U287" i="29"/>
  <c r="V286" i="29"/>
  <c r="V164" i="29"/>
  <c r="V163" i="29"/>
  <c r="W156" i="29"/>
  <c r="V165" i="29"/>
  <c r="V159" i="29"/>
  <c r="S305" i="29"/>
  <c r="S273" i="29"/>
  <c r="S291" i="29" l="1"/>
  <c r="V172" i="29"/>
  <c r="S183" i="29"/>
  <c r="AE31" i="29"/>
  <c r="AE36" i="29" s="1"/>
  <c r="AE28" i="29"/>
  <c r="AE236" i="29" s="1"/>
  <c r="AD302" i="29"/>
  <c r="AD270" i="29"/>
  <c r="AG22" i="29"/>
  <c r="AF23" i="29"/>
  <c r="AF24" i="29"/>
  <c r="AF32" i="29" s="1"/>
  <c r="V131" i="29"/>
  <c r="U109" i="29"/>
  <c r="U178" i="29" s="1"/>
  <c r="W221" i="29"/>
  <c r="X220" i="29"/>
  <c r="V287" i="29"/>
  <c r="W286" i="29"/>
  <c r="T239" i="29"/>
  <c r="T225" i="29"/>
  <c r="T182" i="29"/>
  <c r="T183" i="29" s="1"/>
  <c r="V249" i="29"/>
  <c r="V230" i="29"/>
  <c r="V144" i="29"/>
  <c r="V142" i="29"/>
  <c r="V143" i="29"/>
  <c r="W135" i="29"/>
  <c r="V138" i="29"/>
  <c r="W165" i="29"/>
  <c r="W163" i="29"/>
  <c r="W159" i="29"/>
  <c r="W164" i="29"/>
  <c r="X156" i="29"/>
  <c r="U315" i="29"/>
  <c r="U296" i="29"/>
  <c r="X187" i="29"/>
  <c r="AB290" i="29"/>
  <c r="AB258" i="29"/>
  <c r="U110" i="29"/>
  <c r="U179" i="29" s="1"/>
  <c r="S292" i="29"/>
  <c r="S260" i="29"/>
  <c r="S240" i="29"/>
  <c r="W122" i="29"/>
  <c r="W121" i="29"/>
  <c r="X114" i="29"/>
  <c r="W117" i="29"/>
  <c r="W123" i="29"/>
  <c r="R306" i="29"/>
  <c r="R274" i="29"/>
  <c r="T181" i="29"/>
  <c r="T189" i="29"/>
  <c r="T226" i="29" s="1"/>
  <c r="V173" i="29"/>
  <c r="R291" i="29"/>
  <c r="R259" i="29"/>
  <c r="AC47" i="29"/>
  <c r="AC52" i="29" s="1"/>
  <c r="AC228" i="29" s="1"/>
  <c r="AC44" i="29"/>
  <c r="AC224" i="29" s="1"/>
  <c r="AD39" i="29"/>
  <c r="R305" i="29"/>
  <c r="R273" i="29"/>
  <c r="AD112" i="29"/>
  <c r="AE113" i="29" s="1"/>
  <c r="AB294" i="29"/>
  <c r="AB262" i="29"/>
  <c r="V100" i="29"/>
  <c r="W93" i="29"/>
  <c r="V102" i="29"/>
  <c r="V96" i="29"/>
  <c r="V177" i="29" s="1"/>
  <c r="V101" i="29"/>
  <c r="V130" i="29"/>
  <c r="AE270" i="29" l="1"/>
  <c r="AE302" i="29"/>
  <c r="AF31" i="29"/>
  <c r="AF36" i="29" s="1"/>
  <c r="AF28" i="29"/>
  <c r="AF236" i="29" s="1"/>
  <c r="AH22" i="29"/>
  <c r="AG24" i="29"/>
  <c r="AG32" i="29" s="1"/>
  <c r="AG23" i="29"/>
  <c r="V110" i="29"/>
  <c r="V179" i="29" s="1"/>
  <c r="W131" i="29"/>
  <c r="AD92" i="29"/>
  <c r="AD95" i="29" s="1"/>
  <c r="AD176" i="29" s="1"/>
  <c r="AD219" i="29" s="1"/>
  <c r="AD116" i="29"/>
  <c r="W143" i="29"/>
  <c r="W138" i="29"/>
  <c r="X135" i="29"/>
  <c r="W142" i="29"/>
  <c r="W144" i="29"/>
  <c r="T292" i="29"/>
  <c r="T260" i="29"/>
  <c r="T240" i="29"/>
  <c r="S306" i="29"/>
  <c r="S274" i="29"/>
  <c r="Y187" i="29"/>
  <c r="W172" i="29"/>
  <c r="V151" i="29"/>
  <c r="W287" i="29"/>
  <c r="X286" i="29"/>
  <c r="V315" i="29"/>
  <c r="V296" i="29"/>
  <c r="U181" i="29"/>
  <c r="U189" i="29"/>
  <c r="U226" i="29" s="1"/>
  <c r="AE39" i="29"/>
  <c r="AD44" i="29"/>
  <c r="AD224" i="29" s="1"/>
  <c r="AD47" i="29"/>
  <c r="AD52" i="29" s="1"/>
  <c r="AD228" i="29" s="1"/>
  <c r="W173" i="29"/>
  <c r="V152" i="29"/>
  <c r="Y220" i="29"/>
  <c r="X221" i="29"/>
  <c r="T305" i="29"/>
  <c r="T273" i="29"/>
  <c r="W102" i="29"/>
  <c r="W101" i="29"/>
  <c r="W100" i="29"/>
  <c r="W96" i="29"/>
  <c r="X93" i="29"/>
  <c r="AC290" i="29"/>
  <c r="AC258" i="29"/>
  <c r="X121" i="29"/>
  <c r="X117" i="29"/>
  <c r="X122" i="29"/>
  <c r="Y114" i="29"/>
  <c r="X123" i="29"/>
  <c r="V109" i="29"/>
  <c r="AC294" i="29"/>
  <c r="AC262" i="29"/>
  <c r="W130" i="29"/>
  <c r="U225" i="29"/>
  <c r="U239" i="29"/>
  <c r="U182" i="29"/>
  <c r="U183" i="29" s="1"/>
  <c r="Y156" i="29"/>
  <c r="X164" i="29"/>
  <c r="X159" i="29"/>
  <c r="X163" i="29"/>
  <c r="X165" i="29"/>
  <c r="T291" i="29"/>
  <c r="T259" i="29"/>
  <c r="W249" i="29"/>
  <c r="W230" i="29"/>
  <c r="X172" i="29" l="1"/>
  <c r="AI22" i="29"/>
  <c r="AH23" i="29"/>
  <c r="AH24" i="29"/>
  <c r="AH32" i="29" s="1"/>
  <c r="AF302" i="29"/>
  <c r="AF270" i="29"/>
  <c r="AG31" i="29"/>
  <c r="AG36" i="29" s="1"/>
  <c r="AG28" i="29"/>
  <c r="AG236" i="29" s="1"/>
  <c r="W109" i="29"/>
  <c r="X131" i="29"/>
  <c r="Z114" i="29"/>
  <c r="Y117" i="29"/>
  <c r="Y123" i="29"/>
  <c r="Y121" i="29"/>
  <c r="Y122" i="29"/>
  <c r="W151" i="29"/>
  <c r="X249" i="29"/>
  <c r="X230" i="29"/>
  <c r="AD294" i="29"/>
  <c r="AD262" i="29"/>
  <c r="Z187" i="29"/>
  <c r="T306" i="29"/>
  <c r="T274" i="29"/>
  <c r="Y135" i="29"/>
  <c r="X142" i="29"/>
  <c r="X144" i="29"/>
  <c r="X138" i="29"/>
  <c r="X143" i="29"/>
  <c r="X152" i="29" s="1"/>
  <c r="U259" i="29"/>
  <c r="U291" i="29"/>
  <c r="V239" i="29"/>
  <c r="V225" i="29"/>
  <c r="V182" i="29"/>
  <c r="V183" i="29" s="1"/>
  <c r="AD258" i="29"/>
  <c r="AD290" i="29"/>
  <c r="X173" i="29"/>
  <c r="AE112" i="29"/>
  <c r="AF113" i="29" s="1"/>
  <c r="X102" i="29"/>
  <c r="X96" i="29"/>
  <c r="X177" i="29" s="1"/>
  <c r="X101" i="29"/>
  <c r="X100" i="29"/>
  <c r="Y93" i="29"/>
  <c r="AF39" i="29"/>
  <c r="AE44" i="29"/>
  <c r="AE224" i="29" s="1"/>
  <c r="AE47" i="29"/>
  <c r="AE52" i="29" s="1"/>
  <c r="AE228" i="29" s="1"/>
  <c r="Y286" i="29"/>
  <c r="X287" i="29"/>
  <c r="Y165" i="29"/>
  <c r="Y164" i="29"/>
  <c r="Y163" i="29"/>
  <c r="Y159" i="29"/>
  <c r="Z156" i="29"/>
  <c r="W110" i="29"/>
  <c r="W179" i="29" s="1"/>
  <c r="Y221" i="29"/>
  <c r="Z220" i="29"/>
  <c r="U292" i="29"/>
  <c r="U260" i="29"/>
  <c r="U240" i="29"/>
  <c r="U305" i="29"/>
  <c r="U273" i="29"/>
  <c r="V178" i="29"/>
  <c r="X130" i="29"/>
  <c r="W177" i="29"/>
  <c r="W296" i="29"/>
  <c r="W315" i="29"/>
  <c r="W152" i="29"/>
  <c r="Y173" i="29" l="1"/>
  <c r="W178" i="29"/>
  <c r="AH31" i="29"/>
  <c r="AH36" i="29" s="1"/>
  <c r="AH28" i="29"/>
  <c r="AH236" i="29" s="1"/>
  <c r="AG302" i="29"/>
  <c r="AG270" i="29"/>
  <c r="AJ22" i="29"/>
  <c r="AI23" i="29"/>
  <c r="AI24" i="29"/>
  <c r="AI32" i="29" s="1"/>
  <c r="Y131" i="29"/>
  <c r="X110" i="29"/>
  <c r="X179" i="29" s="1"/>
  <c r="X182" i="29" s="1"/>
  <c r="W181" i="29"/>
  <c r="W189" i="29"/>
  <c r="W226" i="29" s="1"/>
  <c r="Z286" i="29"/>
  <c r="Y287" i="29"/>
  <c r="AA187" i="29"/>
  <c r="Z121" i="29"/>
  <c r="Z123" i="29"/>
  <c r="Z122" i="29"/>
  <c r="Z117" i="29"/>
  <c r="AA114" i="29"/>
  <c r="AE116" i="29"/>
  <c r="AE92" i="29"/>
  <c r="AE95" i="29" s="1"/>
  <c r="AE176" i="29" s="1"/>
  <c r="AE219" i="29" s="1"/>
  <c r="AE294" i="29"/>
  <c r="AE262" i="29"/>
  <c r="X151" i="29"/>
  <c r="W239" i="29"/>
  <c r="W225" i="29"/>
  <c r="W182" i="29"/>
  <c r="W183" i="29" s="1"/>
  <c r="Y102" i="29"/>
  <c r="Y96" i="29"/>
  <c r="Y101" i="29"/>
  <c r="Z93" i="29"/>
  <c r="Y100" i="29"/>
  <c r="AE290" i="29"/>
  <c r="AE258" i="29"/>
  <c r="V305" i="29"/>
  <c r="V273" i="29"/>
  <c r="Y144" i="29"/>
  <c r="Y143" i="29"/>
  <c r="Y142" i="29"/>
  <c r="Y138" i="29"/>
  <c r="Z135" i="29"/>
  <c r="Y130" i="29"/>
  <c r="Y249" i="29"/>
  <c r="Y230" i="29"/>
  <c r="Y172" i="29"/>
  <c r="U306" i="29"/>
  <c r="U274" i="29"/>
  <c r="V181" i="29"/>
  <c r="V189" i="29"/>
  <c r="V226" i="29" s="1"/>
  <c r="V291" i="29"/>
  <c r="V259" i="29"/>
  <c r="Z163" i="29"/>
  <c r="Z164" i="29"/>
  <c r="Z165" i="29"/>
  <c r="AA156" i="29"/>
  <c r="Z159" i="29"/>
  <c r="X109" i="29"/>
  <c r="AA220" i="29"/>
  <c r="Z221" i="29"/>
  <c r="AG39" i="29"/>
  <c r="AF47" i="29"/>
  <c r="AF52" i="29" s="1"/>
  <c r="AF228" i="29" s="1"/>
  <c r="AF44" i="29"/>
  <c r="AF224" i="29" s="1"/>
  <c r="X315" i="29"/>
  <c r="X296" i="29"/>
  <c r="Y151" i="29" l="1"/>
  <c r="AI31" i="29"/>
  <c r="AI28" i="29"/>
  <c r="AI236" i="29" s="1"/>
  <c r="AK22" i="29"/>
  <c r="AJ23" i="29"/>
  <c r="AJ24" i="29"/>
  <c r="AJ32" i="29" s="1"/>
  <c r="AH270" i="29"/>
  <c r="AH302" i="29"/>
  <c r="X239" i="29"/>
  <c r="X305" i="29" s="1"/>
  <c r="X225" i="29"/>
  <c r="X291" i="29" s="1"/>
  <c r="Z130" i="29"/>
  <c r="Y110" i="29"/>
  <c r="Z131" i="29"/>
  <c r="X183" i="29"/>
  <c r="AF112" i="29"/>
  <c r="AG113" i="29" s="1"/>
  <c r="Y152" i="29"/>
  <c r="W292" i="29"/>
  <c r="W260" i="29"/>
  <c r="W240" i="29"/>
  <c r="AF262" i="29"/>
  <c r="AF294" i="29"/>
  <c r="V260" i="29"/>
  <c r="V292" i="29"/>
  <c r="V240" i="29"/>
  <c r="AA117" i="29"/>
  <c r="AA122" i="29"/>
  <c r="AA121" i="29"/>
  <c r="AB114" i="29"/>
  <c r="AA123" i="29"/>
  <c r="W259" i="29"/>
  <c r="W291" i="29"/>
  <c r="Z138" i="29"/>
  <c r="AA135" i="29"/>
  <c r="Z143" i="29"/>
  <c r="Z142" i="29"/>
  <c r="Z144" i="29"/>
  <c r="Y315" i="29"/>
  <c r="Y296" i="29"/>
  <c r="AF290" i="29"/>
  <c r="AF258" i="29"/>
  <c r="X178" i="29"/>
  <c r="Z172" i="29"/>
  <c r="Y109" i="29"/>
  <c r="Y178" i="29" s="1"/>
  <c r="AG47" i="29"/>
  <c r="AG52" i="29" s="1"/>
  <c r="AG228" i="29" s="1"/>
  <c r="AG44" i="29"/>
  <c r="AG224" i="29" s="1"/>
  <c r="AH39" i="29"/>
  <c r="Z101" i="29"/>
  <c r="Z100" i="29"/>
  <c r="AA93" i="29"/>
  <c r="Z102" i="29"/>
  <c r="Z96" i="29"/>
  <c r="AB187" i="29"/>
  <c r="Z230" i="29"/>
  <c r="Z249" i="29"/>
  <c r="Z173" i="29"/>
  <c r="W305" i="29"/>
  <c r="W273" i="29"/>
  <c r="AA221" i="29"/>
  <c r="AB220" i="29"/>
  <c r="AA159" i="29"/>
  <c r="AB156" i="29"/>
  <c r="AA163" i="29"/>
  <c r="AA165" i="29"/>
  <c r="AA164" i="29"/>
  <c r="AA173" i="29" s="1"/>
  <c r="Y177" i="29"/>
  <c r="Z287" i="29"/>
  <c r="AA286" i="29"/>
  <c r="Z151" i="29" l="1"/>
  <c r="Y179" i="29"/>
  <c r="Z177" i="29"/>
  <c r="X273" i="29"/>
  <c r="X259" i="29"/>
  <c r="AJ28" i="29"/>
  <c r="AJ31" i="29"/>
  <c r="AJ36" i="29" s="1"/>
  <c r="AI270" i="29"/>
  <c r="AI302" i="29"/>
  <c r="AK23" i="29"/>
  <c r="AK24" i="29"/>
  <c r="AK32" i="29" s="1"/>
  <c r="AI36" i="29"/>
  <c r="AA131" i="29"/>
  <c r="AH44" i="29"/>
  <c r="AH224" i="29" s="1"/>
  <c r="AH47" i="29"/>
  <c r="AH52" i="29" s="1"/>
  <c r="AH228" i="29" s="1"/>
  <c r="AI39" i="29"/>
  <c r="AG290" i="29"/>
  <c r="AG258" i="29"/>
  <c r="AG294" i="29"/>
  <c r="AG262" i="29"/>
  <c r="AC187" i="29"/>
  <c r="W306" i="29"/>
  <c r="W274" i="29"/>
  <c r="AB123" i="29"/>
  <c r="AB122" i="29"/>
  <c r="AC114" i="29"/>
  <c r="AB117" i="29"/>
  <c r="AB121" i="29"/>
  <c r="AG112" i="29"/>
  <c r="AB165" i="29"/>
  <c r="AB164" i="29"/>
  <c r="AC156" i="29"/>
  <c r="AB159" i="29"/>
  <c r="AB163" i="29"/>
  <c r="AB173" i="29" s="1"/>
  <c r="Y181" i="29"/>
  <c r="Y189" i="29"/>
  <c r="Y226" i="29" s="1"/>
  <c r="Z152" i="29"/>
  <c r="AC220" i="29"/>
  <c r="AB221" i="29"/>
  <c r="AA102" i="29"/>
  <c r="AA101" i="29"/>
  <c r="AA100" i="29"/>
  <c r="AA96" i="29"/>
  <c r="AA177" i="29" s="1"/>
  <c r="AB93" i="29"/>
  <c r="AA287" i="29"/>
  <c r="AB286" i="29"/>
  <c r="AA249" i="29"/>
  <c r="AA230" i="29"/>
  <c r="Z109" i="29"/>
  <c r="Z178" i="29" s="1"/>
  <c r="X181" i="29"/>
  <c r="X189" i="29"/>
  <c r="X226" i="29" s="1"/>
  <c r="AA144" i="29"/>
  <c r="AA138" i="29"/>
  <c r="AA142" i="29"/>
  <c r="AA143" i="29"/>
  <c r="AB135" i="29"/>
  <c r="V306" i="29"/>
  <c r="V274" i="29"/>
  <c r="Y239" i="29"/>
  <c r="Y182" i="29"/>
  <c r="Y183" i="29" s="1"/>
  <c r="Y225" i="29"/>
  <c r="Z315" i="29"/>
  <c r="Z296" i="29"/>
  <c r="AA172" i="29"/>
  <c r="Z110" i="29"/>
  <c r="Z179" i="29" s="1"/>
  <c r="AA130" i="29"/>
  <c r="AF116" i="29"/>
  <c r="AF92" i="29"/>
  <c r="AF95" i="29" s="1"/>
  <c r="AF176" i="29" s="1"/>
  <c r="AF219" i="29" s="1"/>
  <c r="AB172" i="29" l="1"/>
  <c r="AK28" i="29"/>
  <c r="AK236" i="29" s="1"/>
  <c r="AK31" i="29"/>
  <c r="AK36" i="29" s="1"/>
  <c r="AJ236" i="29"/>
  <c r="AL28" i="29"/>
  <c r="AL30" i="29" s="1"/>
  <c r="AH113" i="29"/>
  <c r="AH112" i="29" s="1"/>
  <c r="AI113" i="29" s="1"/>
  <c r="AB131" i="29"/>
  <c r="AA109" i="29"/>
  <c r="Z239" i="29"/>
  <c r="Z225" i="29"/>
  <c r="Z182" i="29"/>
  <c r="AB287" i="29"/>
  <c r="AC286" i="29"/>
  <c r="AD187" i="29"/>
  <c r="AI47" i="29"/>
  <c r="AI52" i="29" s="1"/>
  <c r="AI228" i="29" s="1"/>
  <c r="AI44" i="29"/>
  <c r="AI224" i="29" s="1"/>
  <c r="AJ39" i="29"/>
  <c r="AA315" i="29"/>
  <c r="AA296" i="29"/>
  <c r="AB143" i="29"/>
  <c r="AB144" i="29"/>
  <c r="AC135" i="29"/>
  <c r="AB138" i="29"/>
  <c r="AB142" i="29"/>
  <c r="AG116" i="29"/>
  <c r="AG92" i="29"/>
  <c r="AG95" i="29" s="1"/>
  <c r="AG176" i="29" s="1"/>
  <c r="AG219" i="29" s="1"/>
  <c r="Y291" i="29"/>
  <c r="Y259" i="29"/>
  <c r="AC221" i="29"/>
  <c r="AD220" i="29"/>
  <c r="X240" i="29"/>
  <c r="X292" i="29"/>
  <c r="X260" i="29"/>
  <c r="AA151" i="29"/>
  <c r="Z183" i="29"/>
  <c r="AH290" i="29"/>
  <c r="AH258" i="29"/>
  <c r="Y292" i="29"/>
  <c r="Y260" i="29"/>
  <c r="Y240" i="29"/>
  <c r="AH294" i="29"/>
  <c r="AH262" i="29"/>
  <c r="Y305" i="29"/>
  <c r="Y273" i="29"/>
  <c r="Z181" i="29"/>
  <c r="Z189" i="29"/>
  <c r="Z226" i="29" s="1"/>
  <c r="AC164" i="29"/>
  <c r="AC159" i="29"/>
  <c r="AC165" i="29"/>
  <c r="AC163" i="29"/>
  <c r="AD156" i="29"/>
  <c r="AB130" i="29"/>
  <c r="AA110" i="29"/>
  <c r="AA152" i="29"/>
  <c r="AB101" i="29"/>
  <c r="AB100" i="29"/>
  <c r="AC93" i="29"/>
  <c r="AB102" i="29"/>
  <c r="AB96" i="29"/>
  <c r="AB249" i="29"/>
  <c r="AB230" i="29"/>
  <c r="AC123" i="29"/>
  <c r="AD114" i="29"/>
  <c r="AC121" i="29"/>
  <c r="AC117" i="29"/>
  <c r="AC122" i="29"/>
  <c r="AA179" i="29" l="1"/>
  <c r="AA239" i="29" s="1"/>
  <c r="AB177" i="29"/>
  <c r="AB152" i="29"/>
  <c r="AC172" i="29"/>
  <c r="AA178" i="29"/>
  <c r="AA181" i="29" s="1"/>
  <c r="AJ302" i="29"/>
  <c r="AJ270" i="29"/>
  <c r="AK302" i="29"/>
  <c r="AK270" i="29"/>
  <c r="AC131" i="29"/>
  <c r="AB109" i="29"/>
  <c r="AA189" i="29"/>
  <c r="AA226" i="29" s="1"/>
  <c r="AI112" i="29"/>
  <c r="AJ113" i="29" s="1"/>
  <c r="Z292" i="29"/>
  <c r="Z260" i="29"/>
  <c r="Z240" i="29"/>
  <c r="Z291" i="29"/>
  <c r="Z259" i="29"/>
  <c r="AA225" i="29"/>
  <c r="AA182" i="29"/>
  <c r="AA183" i="29" s="1"/>
  <c r="Z305" i="29"/>
  <c r="Z273" i="29"/>
  <c r="AB151" i="29"/>
  <c r="AI294" i="29"/>
  <c r="AI262" i="29"/>
  <c r="X306" i="29"/>
  <c r="X274" i="29"/>
  <c r="AE187" i="29"/>
  <c r="AB315" i="29"/>
  <c r="AB296" i="29"/>
  <c r="AC102" i="29"/>
  <c r="AC101" i="29"/>
  <c r="AC100" i="29"/>
  <c r="AC96" i="29"/>
  <c r="AD93" i="29"/>
  <c r="AE156" i="29"/>
  <c r="AD165" i="29"/>
  <c r="AD163" i="29"/>
  <c r="AD159" i="29"/>
  <c r="AD164" i="29"/>
  <c r="AB110" i="29"/>
  <c r="AB179" i="29" s="1"/>
  <c r="AE220" i="29"/>
  <c r="AD221" i="29"/>
  <c r="AC287" i="29"/>
  <c r="AD286" i="29"/>
  <c r="AC130" i="29"/>
  <c r="AC173" i="29"/>
  <c r="AC230" i="29"/>
  <c r="AC249" i="29"/>
  <c r="AK39" i="29"/>
  <c r="AJ47" i="29"/>
  <c r="AJ52" i="29" s="1"/>
  <c r="AJ228" i="29" s="1"/>
  <c r="AJ44" i="29"/>
  <c r="AJ224" i="29" s="1"/>
  <c r="AD121" i="29"/>
  <c r="AD117" i="29"/>
  <c r="AD122" i="29"/>
  <c r="AE114" i="29"/>
  <c r="AD123" i="29"/>
  <c r="Y306" i="29"/>
  <c r="Y274" i="29"/>
  <c r="AH92" i="29"/>
  <c r="AH95" i="29" s="1"/>
  <c r="AH176" i="29" s="1"/>
  <c r="AH219" i="29" s="1"/>
  <c r="AH116" i="29"/>
  <c r="AC144" i="29"/>
  <c r="AC142" i="29"/>
  <c r="AC138" i="29"/>
  <c r="AC143" i="29"/>
  <c r="AD135" i="29"/>
  <c r="AI290" i="29"/>
  <c r="AI258" i="29"/>
  <c r="AD173" i="29" l="1"/>
  <c r="AD131" i="29"/>
  <c r="AB178" i="29"/>
  <c r="AC109" i="29"/>
  <c r="AB181" i="29"/>
  <c r="AB189" i="29"/>
  <c r="AB226" i="29" s="1"/>
  <c r="AI116" i="29"/>
  <c r="AI92" i="29"/>
  <c r="AI95" i="29" s="1"/>
  <c r="AI176" i="29" s="1"/>
  <c r="AI219" i="29" s="1"/>
  <c r="AJ258" i="29"/>
  <c r="AJ290" i="29"/>
  <c r="AD249" i="29"/>
  <c r="AD230" i="29"/>
  <c r="AE221" i="29"/>
  <c r="AF220" i="29"/>
  <c r="AA292" i="29"/>
  <c r="AA260" i="29"/>
  <c r="AA240" i="29"/>
  <c r="AJ294" i="29"/>
  <c r="AJ262" i="29"/>
  <c r="AE165" i="29"/>
  <c r="AE164" i="29"/>
  <c r="AE163" i="29"/>
  <c r="AE172" i="29" s="1"/>
  <c r="AE159" i="29"/>
  <c r="AF156" i="29"/>
  <c r="AD100" i="29"/>
  <c r="AE93" i="29"/>
  <c r="AD102" i="29"/>
  <c r="AD96" i="29"/>
  <c r="AD177" i="29" s="1"/>
  <c r="AD101" i="29"/>
  <c r="AA291" i="29"/>
  <c r="AA259" i="29"/>
  <c r="AF114" i="29"/>
  <c r="AE121" i="29"/>
  <c r="AE117" i="29"/>
  <c r="AE123" i="29"/>
  <c r="AE122" i="29"/>
  <c r="AF187" i="29"/>
  <c r="AJ112" i="29"/>
  <c r="AK113" i="29" s="1"/>
  <c r="AC151" i="29"/>
  <c r="AK47" i="29"/>
  <c r="AK52" i="29" s="1"/>
  <c r="AK228" i="29" s="1"/>
  <c r="AK44" i="29"/>
  <c r="AC110" i="29"/>
  <c r="Z306" i="29"/>
  <c r="Z274" i="29"/>
  <c r="AC152" i="29"/>
  <c r="AD287" i="29"/>
  <c r="AE286" i="29"/>
  <c r="AE135" i="29"/>
  <c r="AD143" i="29"/>
  <c r="AD138" i="29"/>
  <c r="AD142" i="29"/>
  <c r="AD144" i="29"/>
  <c r="AD130" i="29"/>
  <c r="AC296" i="29"/>
  <c r="AC315" i="29"/>
  <c r="AB225" i="29"/>
  <c r="AB182" i="29"/>
  <c r="AB183" i="29" s="1"/>
  <c r="AB239" i="29"/>
  <c r="AD172" i="29"/>
  <c r="AC177" i="29"/>
  <c r="AA305" i="29"/>
  <c r="AA273" i="29"/>
  <c r="AD151" i="29" l="1"/>
  <c r="AC179" i="29"/>
  <c r="AC178" i="29"/>
  <c r="AE131" i="29"/>
  <c r="AC181" i="29"/>
  <c r="AC189" i="29"/>
  <c r="AC226" i="29" s="1"/>
  <c r="AD152" i="29"/>
  <c r="AD315" i="29"/>
  <c r="AD296" i="29"/>
  <c r="AJ92" i="29"/>
  <c r="AJ95" i="29" s="1"/>
  <c r="AJ176" i="29" s="1"/>
  <c r="AJ219" i="29" s="1"/>
  <c r="AJ116" i="29"/>
  <c r="AF221" i="29"/>
  <c r="AG220" i="29"/>
  <c r="AB259" i="29"/>
  <c r="AB291" i="29"/>
  <c r="AK112" i="29"/>
  <c r="AA306" i="29"/>
  <c r="AA274" i="29"/>
  <c r="AB260" i="29"/>
  <c r="AB292" i="29"/>
  <c r="AB240" i="29"/>
  <c r="AC239" i="29"/>
  <c r="AC225" i="29"/>
  <c r="AC182" i="29"/>
  <c r="AC183" i="29" s="1"/>
  <c r="AF117" i="29"/>
  <c r="AF123" i="29"/>
  <c r="AF122" i="29"/>
  <c r="AG114" i="29"/>
  <c r="AF121" i="29"/>
  <c r="AF164" i="29"/>
  <c r="AF159" i="29"/>
  <c r="AG156" i="29"/>
  <c r="AF165" i="29"/>
  <c r="AF163" i="29"/>
  <c r="AE100" i="29"/>
  <c r="AF93" i="29"/>
  <c r="AE102" i="29"/>
  <c r="AE96" i="29"/>
  <c r="AE177" i="29" s="1"/>
  <c r="AE101" i="29"/>
  <c r="AE249" i="29"/>
  <c r="AE230" i="29"/>
  <c r="AE144" i="29"/>
  <c r="AE143" i="29"/>
  <c r="AE142" i="29"/>
  <c r="AE138" i="29"/>
  <c r="AF135" i="29"/>
  <c r="AK224" i="29"/>
  <c r="AL44" i="29"/>
  <c r="AL46" i="29" s="1"/>
  <c r="AG187" i="29"/>
  <c r="AD109" i="29"/>
  <c r="AD178" i="29" s="1"/>
  <c r="AB305" i="29"/>
  <c r="AB273" i="29"/>
  <c r="AF286" i="29"/>
  <c r="AE287" i="29"/>
  <c r="AK294" i="29"/>
  <c r="AK262" i="29"/>
  <c r="AE130" i="29"/>
  <c r="AD110" i="29"/>
  <c r="AE173" i="29"/>
  <c r="AE152" i="29" l="1"/>
  <c r="AF173" i="29"/>
  <c r="AE110" i="29"/>
  <c r="AE179" i="29" s="1"/>
  <c r="AF131" i="29"/>
  <c r="AF130" i="29"/>
  <c r="AK290" i="29"/>
  <c r="AK258" i="29"/>
  <c r="AF142" i="29"/>
  <c r="AF151" i="29" s="1"/>
  <c r="AF138" i="29"/>
  <c r="AF143" i="29"/>
  <c r="AF144" i="29"/>
  <c r="AG135" i="29"/>
  <c r="AC292" i="29"/>
  <c r="AC240" i="29"/>
  <c r="AC260" i="29"/>
  <c r="AF249" i="29"/>
  <c r="AF230" i="29"/>
  <c r="AE315" i="29"/>
  <c r="AE296" i="29"/>
  <c r="AF287" i="29"/>
  <c r="AG286" i="29"/>
  <c r="AH187" i="29"/>
  <c r="AE151" i="29"/>
  <c r="AF102" i="29"/>
  <c r="AF96" i="29"/>
  <c r="AF101" i="29"/>
  <c r="AG93" i="29"/>
  <c r="AF100" i="29"/>
  <c r="AG163" i="29"/>
  <c r="AG173" i="29" s="1"/>
  <c r="AG159" i="29"/>
  <c r="AG164" i="29"/>
  <c r="AH156" i="29"/>
  <c r="AG165" i="29"/>
  <c r="AB306" i="29"/>
  <c r="AB274" i="29"/>
  <c r="AK116" i="29"/>
  <c r="AK92" i="29"/>
  <c r="AK95" i="29" s="1"/>
  <c r="AK176" i="29" s="1"/>
  <c r="AK219" i="29" s="1"/>
  <c r="AF172" i="29"/>
  <c r="AG121" i="29"/>
  <c r="AG123" i="29"/>
  <c r="AG122" i="29"/>
  <c r="AH114" i="29"/>
  <c r="AG117" i="29"/>
  <c r="AC259" i="29"/>
  <c r="AC291" i="29"/>
  <c r="AD181" i="29"/>
  <c r="AD189" i="29"/>
  <c r="AD226" i="29" s="1"/>
  <c r="AC305" i="29"/>
  <c r="AC273" i="29"/>
  <c r="AD179" i="29"/>
  <c r="AE109" i="29"/>
  <c r="AH220" i="29"/>
  <c r="AG221" i="29"/>
  <c r="AG172" i="29" l="1"/>
  <c r="AE178" i="29"/>
  <c r="AG130" i="29"/>
  <c r="AF110" i="29"/>
  <c r="AE181" i="29"/>
  <c r="AE189" i="29"/>
  <c r="AE226" i="29" s="1"/>
  <c r="AG131" i="29"/>
  <c r="AG287" i="29"/>
  <c r="AH286" i="29"/>
  <c r="AI187" i="29"/>
  <c r="AF315" i="29"/>
  <c r="AF296" i="29"/>
  <c r="AG138" i="29"/>
  <c r="AH135" i="29"/>
  <c r="AG143" i="29"/>
  <c r="AG144" i="29"/>
  <c r="AG142" i="29"/>
  <c r="AD239" i="29"/>
  <c r="AD225" i="29"/>
  <c r="AD182" i="29"/>
  <c r="AD183" i="29" s="1"/>
  <c r="AH123" i="29"/>
  <c r="AH122" i="29"/>
  <c r="AH117" i="29"/>
  <c r="AI114" i="29"/>
  <c r="AH121" i="29"/>
  <c r="AH159" i="29"/>
  <c r="AI156" i="29"/>
  <c r="AH163" i="29"/>
  <c r="AH164" i="29"/>
  <c r="AH165" i="29"/>
  <c r="AF152" i="29"/>
  <c r="AF109" i="29"/>
  <c r="AF178" i="29" s="1"/>
  <c r="AE239" i="29"/>
  <c r="AE182" i="29"/>
  <c r="AE225" i="29"/>
  <c r="AC306" i="29"/>
  <c r="AC274" i="29"/>
  <c r="AD292" i="29"/>
  <c r="AD240" i="29"/>
  <c r="AD260" i="29"/>
  <c r="AG102" i="29"/>
  <c r="AG101" i="29"/>
  <c r="AG100" i="29"/>
  <c r="AG96" i="29"/>
  <c r="AG177" i="29" s="1"/>
  <c r="AH93" i="29"/>
  <c r="AG249" i="29"/>
  <c r="AG230" i="29"/>
  <c r="AI220" i="29"/>
  <c r="AH221" i="29"/>
  <c r="AF177" i="29"/>
  <c r="AG109" i="29" l="1"/>
  <c r="AF179" i="29"/>
  <c r="AF239" i="29" s="1"/>
  <c r="AF225" i="29"/>
  <c r="AH249" i="29"/>
  <c r="AH230" i="29"/>
  <c r="AH172" i="29"/>
  <c r="AH144" i="29"/>
  <c r="AH142" i="29"/>
  <c r="AI135" i="29"/>
  <c r="AH138" i="29"/>
  <c r="AH143" i="29"/>
  <c r="AH102" i="29"/>
  <c r="AH96" i="29"/>
  <c r="AH177" i="29" s="1"/>
  <c r="AH101" i="29"/>
  <c r="AH100" i="29"/>
  <c r="AH109" i="29" s="1"/>
  <c r="AI93" i="29"/>
  <c r="AD306" i="29"/>
  <c r="AD274" i="29"/>
  <c r="AI122" i="29"/>
  <c r="AJ114" i="29"/>
  <c r="AI123" i="29"/>
  <c r="AI121" i="29"/>
  <c r="AI130" i="29" s="1"/>
  <c r="AI117" i="29"/>
  <c r="AI221" i="29"/>
  <c r="AJ220" i="29"/>
  <c r="AF181" i="29"/>
  <c r="AF189" i="29"/>
  <c r="AF226" i="29" s="1"/>
  <c r="AG151" i="29"/>
  <c r="AG178" i="29" s="1"/>
  <c r="AG315" i="29"/>
  <c r="AG296" i="29"/>
  <c r="AD305" i="29"/>
  <c r="AD273" i="29"/>
  <c r="AH287" i="29"/>
  <c r="AI286" i="29"/>
  <c r="AH130" i="29"/>
  <c r="AE183" i="29"/>
  <c r="AG152" i="29"/>
  <c r="AI165" i="29"/>
  <c r="AI159" i="29"/>
  <c r="AI164" i="29"/>
  <c r="AJ156" i="29"/>
  <c r="AI163" i="29"/>
  <c r="AE292" i="29"/>
  <c r="AE240" i="29"/>
  <c r="AE260" i="29"/>
  <c r="AE291" i="29"/>
  <c r="AE259" i="29"/>
  <c r="AG110" i="29"/>
  <c r="AE305" i="29"/>
  <c r="AE273" i="29"/>
  <c r="AH173" i="29"/>
  <c r="AH131" i="29"/>
  <c r="AD291" i="29"/>
  <c r="AD259" i="29"/>
  <c r="AJ187" i="29"/>
  <c r="AF182" i="29" l="1"/>
  <c r="AF183" i="29" s="1"/>
  <c r="AI173" i="29"/>
  <c r="AH151" i="29"/>
  <c r="AH178" i="29" s="1"/>
  <c r="AH110" i="29"/>
  <c r="AF260" i="29"/>
  <c r="AF240" i="29"/>
  <c r="AF292" i="29"/>
  <c r="AI102" i="29"/>
  <c r="AI101" i="29"/>
  <c r="AI100" i="29"/>
  <c r="AI96" i="29"/>
  <c r="AI177" i="29" s="1"/>
  <c r="AJ93" i="29"/>
  <c r="AF291" i="29"/>
  <c r="AF259" i="29"/>
  <c r="AK156" i="29"/>
  <c r="AJ164" i="29"/>
  <c r="AJ163" i="29"/>
  <c r="AJ165" i="29"/>
  <c r="AJ173" i="29"/>
  <c r="AJ159" i="29"/>
  <c r="AI131" i="29"/>
  <c r="AK187" i="29"/>
  <c r="AG179" i="29"/>
  <c r="AF305" i="29"/>
  <c r="AF273" i="29"/>
  <c r="AK220" i="29"/>
  <c r="AK221" i="29" s="1"/>
  <c r="AJ221" i="29"/>
  <c r="AI230" i="29"/>
  <c r="AI249" i="29"/>
  <c r="AG181" i="29"/>
  <c r="AG189" i="29"/>
  <c r="AG226" i="29" s="1"/>
  <c r="AH152" i="29"/>
  <c r="AE306" i="29"/>
  <c r="AE274" i="29"/>
  <c r="AI287" i="29"/>
  <c r="AJ286" i="29"/>
  <c r="AJ121" i="29"/>
  <c r="AJ117" i="29"/>
  <c r="AJ123" i="29"/>
  <c r="AK114" i="29"/>
  <c r="AJ122" i="29"/>
  <c r="AH315" i="29"/>
  <c r="AH296" i="29"/>
  <c r="AI172" i="29"/>
  <c r="AI143" i="29"/>
  <c r="AI144" i="29"/>
  <c r="AJ135" i="29"/>
  <c r="AI138" i="29"/>
  <c r="AI142" i="29"/>
  <c r="AH179" i="29" l="1"/>
  <c r="AH239" i="29" s="1"/>
  <c r="AI109" i="29"/>
  <c r="AH225" i="29"/>
  <c r="AH182" i="29"/>
  <c r="AJ130" i="29"/>
  <c r="AJ172" i="29"/>
  <c r="AJ287" i="29"/>
  <c r="AK286" i="29"/>
  <c r="AK287" i="29" s="1"/>
  <c r="AJ249" i="29"/>
  <c r="AJ230" i="29"/>
  <c r="AI151" i="29"/>
  <c r="AH181" i="29"/>
  <c r="AH189" i="29"/>
  <c r="AH226" i="29" s="1"/>
  <c r="AG225" i="29"/>
  <c r="AG239" i="29"/>
  <c r="AG182" i="29"/>
  <c r="AG183" i="29" s="1"/>
  <c r="AK122" i="29"/>
  <c r="AK121" i="29"/>
  <c r="AK123" i="29"/>
  <c r="AK117" i="29"/>
  <c r="AI296" i="29"/>
  <c r="AI315" i="29"/>
  <c r="AK249" i="29"/>
  <c r="G250" i="29" s="1"/>
  <c r="AK230" i="29"/>
  <c r="AK165" i="29"/>
  <c r="AK164" i="29"/>
  <c r="AK163" i="29"/>
  <c r="AK159" i="29"/>
  <c r="AI110" i="29"/>
  <c r="AG260" i="29"/>
  <c r="AG292" i="29"/>
  <c r="AG240" i="29"/>
  <c r="AI152" i="29"/>
  <c r="AK135" i="29"/>
  <c r="AJ144" i="29"/>
  <c r="AJ142" i="29"/>
  <c r="AJ143" i="29"/>
  <c r="AJ138" i="29"/>
  <c r="AJ131" i="29"/>
  <c r="AJ101" i="29"/>
  <c r="AJ100" i="29"/>
  <c r="AK93" i="29"/>
  <c r="AJ96" i="29"/>
  <c r="AJ102" i="29"/>
  <c r="AF306" i="29"/>
  <c r="AL306" i="29" s="1"/>
  <c r="AF274" i="29"/>
  <c r="AL274" i="29" s="1"/>
  <c r="AL240" i="29"/>
  <c r="AJ152" i="29" l="1"/>
  <c r="AJ177" i="29"/>
  <c r="AK172" i="29"/>
  <c r="AI178" i="29"/>
  <c r="AK131" i="29"/>
  <c r="AL131" i="29" s="1"/>
  <c r="AI181" i="29"/>
  <c r="AI189" i="29"/>
  <c r="AI226" i="29" s="1"/>
  <c r="AG306" i="29"/>
  <c r="AG274" i="29"/>
  <c r="AG291" i="29"/>
  <c r="AG259" i="29"/>
  <c r="AK101" i="29"/>
  <c r="AK100" i="29"/>
  <c r="AK96" i="29"/>
  <c r="AK102" i="29"/>
  <c r="AM30" i="29"/>
  <c r="AJ109" i="29"/>
  <c r="AJ315" i="29"/>
  <c r="AJ296" i="29"/>
  <c r="AH291" i="29"/>
  <c r="AH259" i="29"/>
  <c r="AJ151" i="29"/>
  <c r="AH260" i="29"/>
  <c r="AH292" i="29"/>
  <c r="AH240" i="29"/>
  <c r="AK315" i="29"/>
  <c r="G316" i="29" s="1"/>
  <c r="AK296" i="29"/>
  <c r="AK144" i="29"/>
  <c r="AK143" i="29"/>
  <c r="AK142" i="29"/>
  <c r="AK151" i="29" s="1"/>
  <c r="AK138" i="29"/>
  <c r="AK173" i="29"/>
  <c r="AH183" i="29"/>
  <c r="AJ110" i="29"/>
  <c r="AJ179" i="29" s="1"/>
  <c r="AI179" i="29"/>
  <c r="AK130" i="29"/>
  <c r="AL121" i="29"/>
  <c r="AG305" i="29"/>
  <c r="AG273" i="29"/>
  <c r="AH305" i="29"/>
  <c r="AH273" i="29"/>
  <c r="AJ239" i="29" l="1"/>
  <c r="AJ225" i="29"/>
  <c r="AJ182" i="29"/>
  <c r="AJ178" i="29"/>
  <c r="AH306" i="29"/>
  <c r="AH274" i="29"/>
  <c r="AK177" i="29"/>
  <c r="AK109" i="29"/>
  <c r="AK178" i="29" s="1"/>
  <c r="AI225" i="29"/>
  <c r="AI239" i="29"/>
  <c r="AI182" i="29"/>
  <c r="AI183" i="29" s="1"/>
  <c r="AK152" i="29"/>
  <c r="AK110" i="29"/>
  <c r="AI292" i="29"/>
  <c r="AI260" i="29"/>
  <c r="AI240" i="29"/>
  <c r="AI259" i="29" l="1"/>
  <c r="AI291" i="29"/>
  <c r="AI306" i="29"/>
  <c r="AI274" i="29"/>
  <c r="AJ181" i="29"/>
  <c r="AJ189" i="29"/>
  <c r="AJ226" i="29" s="1"/>
  <c r="AK181" i="29"/>
  <c r="AK189" i="29"/>
  <c r="AK226" i="29" s="1"/>
  <c r="AJ183" i="29"/>
  <c r="AJ291" i="29"/>
  <c r="AJ259" i="29"/>
  <c r="AJ305" i="29"/>
  <c r="AJ273" i="29"/>
  <c r="AK179" i="29"/>
  <c r="AL110" i="29"/>
  <c r="AI305" i="29"/>
  <c r="AI273" i="29"/>
  <c r="AK292" i="29" l="1"/>
  <c r="AK240" i="29"/>
  <c r="AK260" i="29"/>
  <c r="AJ292" i="29"/>
  <c r="AJ240" i="29"/>
  <c r="AJ260" i="29"/>
  <c r="AK239" i="29"/>
  <c r="AK225" i="29"/>
  <c r="AK182" i="29"/>
  <c r="AK183" i="29" s="1"/>
  <c r="AJ306" i="29" l="1"/>
  <c r="AJ274" i="29"/>
  <c r="AK306" i="29"/>
  <c r="AK274" i="29"/>
  <c r="AK291" i="29"/>
  <c r="AK259" i="29"/>
  <c r="AK305" i="29"/>
  <c r="AK273" i="29"/>
  <c r="AL239" i="29"/>
  <c r="AL273" i="29" l="1"/>
  <c r="AL305" i="29"/>
  <c r="I202" i="29" l="1"/>
  <c r="I227" i="29" l="1"/>
  <c r="I241" i="29"/>
  <c r="J202" i="29"/>
  <c r="J227" i="29" l="1"/>
  <c r="J241" i="29"/>
  <c r="I307" i="29"/>
  <c r="I275" i="29"/>
  <c r="I293" i="29"/>
  <c r="I298" i="29" s="1"/>
  <c r="I299" i="29" s="1"/>
  <c r="I310" i="29" s="1"/>
  <c r="I311" i="29" s="1"/>
  <c r="I232" i="29"/>
  <c r="I233" i="29" s="1"/>
  <c r="I244" i="29" s="1"/>
  <c r="I245" i="29" s="1"/>
  <c r="I261" i="29"/>
  <c r="I266" i="29" s="1"/>
  <c r="I267" i="29" s="1"/>
  <c r="I278" i="29" s="1"/>
  <c r="I279" i="29" s="1"/>
  <c r="I246" i="29" l="1"/>
  <c r="I280" i="29"/>
  <c r="I312" i="29"/>
  <c r="J275" i="29"/>
  <c r="J307" i="29"/>
  <c r="L202" i="29"/>
  <c r="J293" i="29"/>
  <c r="J298" i="29" s="1"/>
  <c r="J299" i="29" s="1"/>
  <c r="J310" i="29" s="1"/>
  <c r="J311" i="29" s="1"/>
  <c r="J261" i="29"/>
  <c r="J266" i="29" s="1"/>
  <c r="J267" i="29" s="1"/>
  <c r="J278" i="29" s="1"/>
  <c r="J279" i="29" s="1"/>
  <c r="J232" i="29"/>
  <c r="J233" i="29" s="1"/>
  <c r="J244" i="29" s="1"/>
  <c r="J245" i="29" s="1"/>
  <c r="J246" i="29" l="1"/>
  <c r="L227" i="29"/>
  <c r="L241" i="29"/>
  <c r="J312" i="29"/>
  <c r="J280" i="29"/>
  <c r="L275" i="29" l="1"/>
  <c r="L307" i="29"/>
  <c r="L293" i="29"/>
  <c r="L298" i="29" s="1"/>
  <c r="L299" i="29" s="1"/>
  <c r="L310" i="29" s="1"/>
  <c r="L311" i="29" s="1"/>
  <c r="L261" i="29"/>
  <c r="L266" i="29" s="1"/>
  <c r="L267" i="29" s="1"/>
  <c r="L278" i="29" s="1"/>
  <c r="L279" i="29" s="1"/>
  <c r="L232" i="29"/>
  <c r="L233" i="29" s="1"/>
  <c r="L244" i="29" s="1"/>
  <c r="L245" i="29" s="1"/>
  <c r="L246" i="29" l="1"/>
  <c r="L280" i="29"/>
  <c r="L312" i="29"/>
  <c r="P202" i="29" l="1"/>
  <c r="Q202" i="29" l="1"/>
  <c r="P241" i="29"/>
  <c r="P227" i="29"/>
  <c r="R202" i="29" l="1"/>
  <c r="Q241" i="29"/>
  <c r="Q227" i="29"/>
  <c r="P232" i="29"/>
  <c r="P233" i="29" s="1"/>
  <c r="P244" i="29" s="1"/>
  <c r="P245" i="29" s="1"/>
  <c r="P293" i="29"/>
  <c r="P298" i="29" s="1"/>
  <c r="P299" i="29" s="1"/>
  <c r="P310" i="29" s="1"/>
  <c r="P311" i="29" s="1"/>
  <c r="P261" i="29"/>
  <c r="P266" i="29" s="1"/>
  <c r="P267" i="29" s="1"/>
  <c r="P278" i="29" s="1"/>
  <c r="P279" i="29" s="1"/>
  <c r="P307" i="29"/>
  <c r="P275" i="29"/>
  <c r="P280" i="29" l="1"/>
  <c r="P312" i="29"/>
  <c r="P246" i="29"/>
  <c r="R241" i="29"/>
  <c r="R227" i="29"/>
  <c r="Q307" i="29"/>
  <c r="Q275" i="29"/>
  <c r="Q293" i="29"/>
  <c r="Q298" i="29" s="1"/>
  <c r="Q299" i="29" s="1"/>
  <c r="Q310" i="29" s="1"/>
  <c r="Q311" i="29" s="1"/>
  <c r="Q261" i="29"/>
  <c r="Q266" i="29" s="1"/>
  <c r="Q267" i="29" s="1"/>
  <c r="Q278" i="29" s="1"/>
  <c r="Q279" i="29" s="1"/>
  <c r="Q232" i="29"/>
  <c r="Q233" i="29" s="1"/>
  <c r="Q244" i="29" s="1"/>
  <c r="Q245" i="29" s="1"/>
  <c r="Q312" i="29" l="1"/>
  <c r="Q280" i="29"/>
  <c r="Q246" i="29"/>
  <c r="R261" i="29"/>
  <c r="R266" i="29" s="1"/>
  <c r="R267" i="29" s="1"/>
  <c r="R278" i="29" s="1"/>
  <c r="R279" i="29" s="1"/>
  <c r="R232" i="29"/>
  <c r="R233" i="29" s="1"/>
  <c r="R244" i="29" s="1"/>
  <c r="R245" i="29" s="1"/>
  <c r="R293" i="29"/>
  <c r="R298" i="29" s="1"/>
  <c r="R299" i="29" s="1"/>
  <c r="R310" i="29" s="1"/>
  <c r="R311" i="29" s="1"/>
  <c r="R307" i="29"/>
  <c r="R275" i="29"/>
  <c r="R312" i="29" l="1"/>
  <c r="R280" i="29"/>
  <c r="R246" i="29"/>
  <c r="K202" i="29" l="1"/>
  <c r="K227" i="29" l="1"/>
  <c r="K241" i="29"/>
  <c r="M202" i="29" l="1"/>
  <c r="K275" i="29"/>
  <c r="K307" i="29"/>
  <c r="K232" i="29"/>
  <c r="K233" i="29" s="1"/>
  <c r="K244" i="29" s="1"/>
  <c r="K245" i="29" s="1"/>
  <c r="K293" i="29"/>
  <c r="K298" i="29" s="1"/>
  <c r="K299" i="29" s="1"/>
  <c r="K310" i="29" s="1"/>
  <c r="K311" i="29" s="1"/>
  <c r="K261" i="29"/>
  <c r="K266" i="29" s="1"/>
  <c r="K267" i="29" s="1"/>
  <c r="K278" i="29" s="1"/>
  <c r="K279" i="29" s="1"/>
  <c r="M227" i="29" l="1"/>
  <c r="M241" i="29"/>
  <c r="K312" i="29"/>
  <c r="K246" i="29"/>
  <c r="N202" i="29"/>
  <c r="K280" i="29"/>
  <c r="O202" i="29" l="1"/>
  <c r="M275" i="29"/>
  <c r="M307" i="29"/>
  <c r="N241" i="29"/>
  <c r="N227" i="29"/>
  <c r="M232" i="29"/>
  <c r="M233" i="29" s="1"/>
  <c r="M244" i="29" s="1"/>
  <c r="M245" i="29" s="1"/>
  <c r="M293" i="29"/>
  <c r="M298" i="29" s="1"/>
  <c r="M299" i="29" s="1"/>
  <c r="M310" i="29" s="1"/>
  <c r="M311" i="29" s="1"/>
  <c r="M261" i="29"/>
  <c r="M266" i="29" s="1"/>
  <c r="M267" i="29" s="1"/>
  <c r="M278" i="29" s="1"/>
  <c r="M279" i="29" s="1"/>
  <c r="M246" i="29" l="1"/>
  <c r="M312" i="29"/>
  <c r="M280" i="29"/>
  <c r="N232" i="29"/>
  <c r="N233" i="29" s="1"/>
  <c r="N244" i="29" s="1"/>
  <c r="N245" i="29" s="1"/>
  <c r="N293" i="29"/>
  <c r="N298" i="29" s="1"/>
  <c r="N299" i="29" s="1"/>
  <c r="N310" i="29" s="1"/>
  <c r="N311" i="29" s="1"/>
  <c r="N261" i="29"/>
  <c r="N266" i="29" s="1"/>
  <c r="N267" i="29" s="1"/>
  <c r="N278" i="29" s="1"/>
  <c r="N279" i="29" s="1"/>
  <c r="O241" i="29"/>
  <c r="O227" i="29"/>
  <c r="N275" i="29"/>
  <c r="N307" i="29"/>
  <c r="N246" i="29" l="1"/>
  <c r="O307" i="29"/>
  <c r="O275" i="29"/>
  <c r="N312" i="29"/>
  <c r="N280" i="29"/>
  <c r="O232" i="29"/>
  <c r="O233" i="29" s="1"/>
  <c r="O244" i="29" s="1"/>
  <c r="O245" i="29" s="1"/>
  <c r="O261" i="29"/>
  <c r="O266" i="29" s="1"/>
  <c r="O267" i="29" s="1"/>
  <c r="O278" i="29" s="1"/>
  <c r="O279" i="29" s="1"/>
  <c r="O293" i="29"/>
  <c r="O298" i="29" s="1"/>
  <c r="O299" i="29" s="1"/>
  <c r="O310" i="29" s="1"/>
  <c r="O311" i="29" s="1"/>
  <c r="O246" i="29" l="1"/>
  <c r="O280" i="29"/>
  <c r="O312" i="29"/>
  <c r="T194" i="29" l="1"/>
  <c r="S202" i="29"/>
  <c r="S241" i="29" l="1"/>
  <c r="S227" i="29"/>
  <c r="U194" i="29"/>
  <c r="T202" i="29"/>
  <c r="T241" i="29" l="1"/>
  <c r="T227" i="29"/>
  <c r="U202" i="29"/>
  <c r="V194" i="29"/>
  <c r="S232" i="29"/>
  <c r="S233" i="29" s="1"/>
  <c r="S244" i="29" s="1"/>
  <c r="S245" i="29" s="1"/>
  <c r="S293" i="29"/>
  <c r="S298" i="29" s="1"/>
  <c r="S299" i="29" s="1"/>
  <c r="S310" i="29" s="1"/>
  <c r="S311" i="29" s="1"/>
  <c r="S261" i="29"/>
  <c r="S266" i="29" s="1"/>
  <c r="S267" i="29" s="1"/>
  <c r="S278" i="29" s="1"/>
  <c r="S279" i="29" s="1"/>
  <c r="S307" i="29"/>
  <c r="S275" i="29"/>
  <c r="S280" i="29" l="1"/>
  <c r="S246" i="29"/>
  <c r="W194" i="29"/>
  <c r="V202" i="29"/>
  <c r="U241" i="29"/>
  <c r="U227" i="29"/>
  <c r="S312" i="29"/>
  <c r="T293" i="29"/>
  <c r="T298" i="29" s="1"/>
  <c r="T299" i="29" s="1"/>
  <c r="T310" i="29" s="1"/>
  <c r="T311" i="29" s="1"/>
  <c r="T232" i="29"/>
  <c r="T233" i="29" s="1"/>
  <c r="T244" i="29" s="1"/>
  <c r="T245" i="29" s="1"/>
  <c r="T261" i="29"/>
  <c r="T266" i="29" s="1"/>
  <c r="T267" i="29" s="1"/>
  <c r="T278" i="29" s="1"/>
  <c r="T279" i="29" s="1"/>
  <c r="T275" i="29"/>
  <c r="T307" i="29"/>
  <c r="T312" i="29" l="1"/>
  <c r="T280" i="29"/>
  <c r="T246" i="29"/>
  <c r="U232" i="29"/>
  <c r="U233" i="29" s="1"/>
  <c r="U244" i="29" s="1"/>
  <c r="U245" i="29" s="1"/>
  <c r="U261" i="29"/>
  <c r="U266" i="29" s="1"/>
  <c r="U267" i="29" s="1"/>
  <c r="U278" i="29" s="1"/>
  <c r="U279" i="29" s="1"/>
  <c r="U293" i="29"/>
  <c r="U298" i="29" s="1"/>
  <c r="U299" i="29" s="1"/>
  <c r="U310" i="29" s="1"/>
  <c r="U311" i="29" s="1"/>
  <c r="U307" i="29"/>
  <c r="U275" i="29"/>
  <c r="V241" i="29"/>
  <c r="V227" i="29"/>
  <c r="X194" i="29"/>
  <c r="W202" i="29"/>
  <c r="U246" i="29" l="1"/>
  <c r="U280" i="29"/>
  <c r="U312" i="29"/>
  <c r="W241" i="29"/>
  <c r="W227" i="29"/>
  <c r="X202" i="29"/>
  <c r="Y194" i="29"/>
  <c r="V261" i="29"/>
  <c r="V266" i="29" s="1"/>
  <c r="V267" i="29" s="1"/>
  <c r="V278" i="29" s="1"/>
  <c r="V279" i="29" s="1"/>
  <c r="V232" i="29"/>
  <c r="V233" i="29" s="1"/>
  <c r="V244" i="29" s="1"/>
  <c r="V245" i="29" s="1"/>
  <c r="V246" i="29" s="1"/>
  <c r="V293" i="29"/>
  <c r="V298" i="29" s="1"/>
  <c r="V299" i="29" s="1"/>
  <c r="V310" i="29" s="1"/>
  <c r="V311" i="29" s="1"/>
  <c r="V275" i="29"/>
  <c r="V307" i="29"/>
  <c r="V312" i="29" s="1"/>
  <c r="X241" i="29" l="1"/>
  <c r="X227" i="29"/>
  <c r="Z194" i="29"/>
  <c r="Y202" i="29"/>
  <c r="V280" i="29"/>
  <c r="W261" i="29"/>
  <c r="W266" i="29" s="1"/>
  <c r="W267" i="29" s="1"/>
  <c r="W278" i="29" s="1"/>
  <c r="W279" i="29" s="1"/>
  <c r="W232" i="29"/>
  <c r="W233" i="29" s="1"/>
  <c r="W244" i="29" s="1"/>
  <c r="W245" i="29" s="1"/>
  <c r="W246" i="29" s="1"/>
  <c r="W293" i="29"/>
  <c r="W298" i="29" s="1"/>
  <c r="W299" i="29" s="1"/>
  <c r="W310" i="29" s="1"/>
  <c r="W311" i="29" s="1"/>
  <c r="W307" i="29"/>
  <c r="W275" i="29"/>
  <c r="W312" i="29" l="1"/>
  <c r="W280" i="29"/>
  <c r="X293" i="29"/>
  <c r="X298" i="29" s="1"/>
  <c r="X299" i="29" s="1"/>
  <c r="X310" i="29" s="1"/>
  <c r="X311" i="29" s="1"/>
  <c r="X261" i="29"/>
  <c r="X266" i="29" s="1"/>
  <c r="X267" i="29" s="1"/>
  <c r="X278" i="29" s="1"/>
  <c r="X279" i="29" s="1"/>
  <c r="X232" i="29"/>
  <c r="X233" i="29" s="1"/>
  <c r="X244" i="29" s="1"/>
  <c r="X245" i="29" s="1"/>
  <c r="Y241" i="29"/>
  <c r="Y227" i="29"/>
  <c r="Z202" i="29"/>
  <c r="AA194" i="29"/>
  <c r="X307" i="29"/>
  <c r="X275" i="29"/>
  <c r="X312" i="29" l="1"/>
  <c r="X246" i="29"/>
  <c r="X280" i="29"/>
  <c r="Y232" i="29"/>
  <c r="Y233" i="29" s="1"/>
  <c r="Y244" i="29" s="1"/>
  <c r="Y245" i="29" s="1"/>
  <c r="Y293" i="29"/>
  <c r="Y298" i="29" s="1"/>
  <c r="Y299" i="29" s="1"/>
  <c r="Y310" i="29" s="1"/>
  <c r="Y311" i="29" s="1"/>
  <c r="Y261" i="29"/>
  <c r="Y266" i="29" s="1"/>
  <c r="Y267" i="29" s="1"/>
  <c r="Y278" i="29" s="1"/>
  <c r="Y279" i="29" s="1"/>
  <c r="Y275" i="29"/>
  <c r="Y307" i="29"/>
  <c r="AB194" i="29"/>
  <c r="AA202" i="29"/>
  <c r="Z227" i="29"/>
  <c r="Z241" i="29"/>
  <c r="H194" i="31"/>
  <c r="H202" i="31" s="1"/>
  <c r="H241" i="31" l="1"/>
  <c r="H227" i="31"/>
  <c r="AL202" i="31"/>
  <c r="H202" i="29"/>
  <c r="H241" i="29" s="1"/>
  <c r="Y280" i="29"/>
  <c r="Y312" i="29"/>
  <c r="Y246" i="29"/>
  <c r="Z307" i="29"/>
  <c r="Z275" i="29"/>
  <c r="Z261" i="29"/>
  <c r="Z266" i="29" s="1"/>
  <c r="Z267" i="29" s="1"/>
  <c r="Z278" i="29" s="1"/>
  <c r="Z279" i="29" s="1"/>
  <c r="Z293" i="29"/>
  <c r="Z298" i="29" s="1"/>
  <c r="Z299" i="29" s="1"/>
  <c r="Z310" i="29" s="1"/>
  <c r="Z311" i="29" s="1"/>
  <c r="Z232" i="29"/>
  <c r="Z233" i="29" s="1"/>
  <c r="Z244" i="29" s="1"/>
  <c r="Z245" i="29" s="1"/>
  <c r="AA241" i="29"/>
  <c r="AA227" i="29"/>
  <c r="AC194" i="29"/>
  <c r="AB202" i="29"/>
  <c r="H227" i="29" l="1"/>
  <c r="H261" i="31"/>
  <c r="H266" i="31" s="1"/>
  <c r="H267" i="31" s="1"/>
  <c r="H278" i="31" s="1"/>
  <c r="H279" i="31" s="1"/>
  <c r="H293" i="31"/>
  <c r="H298" i="31" s="1"/>
  <c r="H299" i="31" s="1"/>
  <c r="H310" i="31" s="1"/>
  <c r="H311" i="31" s="1"/>
  <c r="H232" i="31"/>
  <c r="H233" i="31" s="1"/>
  <c r="H244" i="31" s="1"/>
  <c r="H245" i="31" s="1"/>
  <c r="H307" i="31"/>
  <c r="H275" i="31"/>
  <c r="AD194" i="29"/>
  <c r="AC202" i="29"/>
  <c r="AA232" i="29"/>
  <c r="AA233" i="29" s="1"/>
  <c r="AA244" i="29" s="1"/>
  <c r="AA245" i="29" s="1"/>
  <c r="AA293" i="29"/>
  <c r="AA298" i="29" s="1"/>
  <c r="AA299" i="29" s="1"/>
  <c r="AA310" i="29" s="1"/>
  <c r="AA311" i="29" s="1"/>
  <c r="AA261" i="29"/>
  <c r="AA266" i="29" s="1"/>
  <c r="AA267" i="29" s="1"/>
  <c r="AA278" i="29" s="1"/>
  <c r="AA279" i="29" s="1"/>
  <c r="Z280" i="29"/>
  <c r="AB241" i="29"/>
  <c r="AB227" i="29"/>
  <c r="Z246" i="29"/>
  <c r="AA307" i="29"/>
  <c r="AA275" i="29"/>
  <c r="Z312" i="29"/>
  <c r="H293" i="29"/>
  <c r="H298" i="29" s="1"/>
  <c r="H299" i="29" s="1"/>
  <c r="H310" i="29" s="1"/>
  <c r="H311" i="29" s="1"/>
  <c r="H261" i="29"/>
  <c r="H266" i="29" s="1"/>
  <c r="H267" i="29" s="1"/>
  <c r="H278" i="29" s="1"/>
  <c r="H279" i="29" s="1"/>
  <c r="H232" i="29"/>
  <c r="H233" i="29" s="1"/>
  <c r="H244" i="29" s="1"/>
  <c r="H245" i="29" s="1"/>
  <c r="H307" i="29"/>
  <c r="H275" i="29"/>
  <c r="H312" i="31" l="1"/>
  <c r="G313" i="31" s="1"/>
  <c r="AA246" i="29"/>
  <c r="H246" i="31"/>
  <c r="G247" i="31" s="1"/>
  <c r="G251" i="31" s="1"/>
  <c r="G317" i="31"/>
  <c r="G284" i="31"/>
  <c r="H280" i="31"/>
  <c r="G281" i="31" s="1"/>
  <c r="AA312" i="29"/>
  <c r="H246" i="29"/>
  <c r="AB293" i="29"/>
  <c r="AB298" i="29" s="1"/>
  <c r="AB299" i="29" s="1"/>
  <c r="AB310" i="29" s="1"/>
  <c r="AB311" i="29" s="1"/>
  <c r="AB261" i="29"/>
  <c r="AB266" i="29" s="1"/>
  <c r="AB267" i="29" s="1"/>
  <c r="AB278" i="29" s="1"/>
  <c r="AB279" i="29" s="1"/>
  <c r="AB232" i="29"/>
  <c r="AB233" i="29" s="1"/>
  <c r="AB244" i="29" s="1"/>
  <c r="AB245" i="29" s="1"/>
  <c r="AC241" i="29"/>
  <c r="AC227" i="29"/>
  <c r="H280" i="29"/>
  <c r="AA280" i="29"/>
  <c r="AB275" i="29"/>
  <c r="AB307" i="29"/>
  <c r="AE194" i="29"/>
  <c r="AD202" i="29"/>
  <c r="H312" i="29"/>
  <c r="AB312" i="29" l="1"/>
  <c r="G218" i="31"/>
  <c r="G282" i="31"/>
  <c r="G253" i="31"/>
  <c r="AB246" i="29"/>
  <c r="AC307" i="29"/>
  <c r="AC275" i="29"/>
  <c r="AC261" i="29"/>
  <c r="AC266" i="29" s="1"/>
  <c r="AC267" i="29" s="1"/>
  <c r="AC278" i="29" s="1"/>
  <c r="AC279" i="29" s="1"/>
  <c r="AC232" i="29"/>
  <c r="AC233" i="29" s="1"/>
  <c r="AC244" i="29" s="1"/>
  <c r="AC245" i="29" s="1"/>
  <c r="AC293" i="29"/>
  <c r="AC298" i="29" s="1"/>
  <c r="AC299" i="29" s="1"/>
  <c r="AC310" i="29" s="1"/>
  <c r="AC311" i="29" s="1"/>
  <c r="AF194" i="29"/>
  <c r="AE202" i="29"/>
  <c r="AB280" i="29"/>
  <c r="AD227" i="29"/>
  <c r="AD241" i="29"/>
  <c r="AD261" i="29" l="1"/>
  <c r="AD266" i="29" s="1"/>
  <c r="AD267" i="29" s="1"/>
  <c r="AD278" i="29" s="1"/>
  <c r="AD279" i="29" s="1"/>
  <c r="AD293" i="29"/>
  <c r="AD298" i="29" s="1"/>
  <c r="AD299" i="29" s="1"/>
  <c r="AD310" i="29" s="1"/>
  <c r="AD311" i="29" s="1"/>
  <c r="AD232" i="29"/>
  <c r="AD233" i="29" s="1"/>
  <c r="AD244" i="29" s="1"/>
  <c r="AD245" i="29" s="1"/>
  <c r="AE227" i="29"/>
  <c r="AE241" i="29"/>
  <c r="AC246" i="29"/>
  <c r="AG194" i="29"/>
  <c r="AF202" i="29"/>
  <c r="AC280" i="29"/>
  <c r="AD275" i="29"/>
  <c r="AD307" i="29"/>
  <c r="AC312" i="29"/>
  <c r="AD280" i="29" l="1"/>
  <c r="AE293" i="29"/>
  <c r="AE298" i="29" s="1"/>
  <c r="AE299" i="29" s="1"/>
  <c r="AE310" i="29" s="1"/>
  <c r="AE311" i="29" s="1"/>
  <c r="AE261" i="29"/>
  <c r="AE266" i="29" s="1"/>
  <c r="AE267" i="29" s="1"/>
  <c r="AE278" i="29" s="1"/>
  <c r="AE279" i="29" s="1"/>
  <c r="AE232" i="29"/>
  <c r="AE233" i="29" s="1"/>
  <c r="AE244" i="29" s="1"/>
  <c r="AE245" i="29" s="1"/>
  <c r="AE246" i="29" s="1"/>
  <c r="AE275" i="29"/>
  <c r="AE307" i="29"/>
  <c r="AE312" i="29" s="1"/>
  <c r="AF241" i="29"/>
  <c r="AF227" i="29"/>
  <c r="AH194" i="29"/>
  <c r="AG202" i="29"/>
  <c r="AD246" i="29"/>
  <c r="AD312" i="29"/>
  <c r="AE280" i="29" l="1"/>
  <c r="AG227" i="29"/>
  <c r="AG241" i="29"/>
  <c r="AI194" i="29"/>
  <c r="AH202" i="29"/>
  <c r="AF261" i="29"/>
  <c r="AF266" i="29" s="1"/>
  <c r="AF267" i="29" s="1"/>
  <c r="AF278" i="29" s="1"/>
  <c r="AF232" i="29"/>
  <c r="AF233" i="29" s="1"/>
  <c r="AF244" i="29" s="1"/>
  <c r="AF293" i="29"/>
  <c r="AF298" i="29" s="1"/>
  <c r="AF299" i="29" s="1"/>
  <c r="AF310" i="29" s="1"/>
  <c r="AF275" i="29"/>
  <c r="AF307" i="29"/>
  <c r="AJ194" i="29" l="1"/>
  <c r="AI202" i="29"/>
  <c r="AG307" i="29"/>
  <c r="AG275" i="29"/>
  <c r="AF311" i="29"/>
  <c r="AL311" i="29" s="1"/>
  <c r="AL310" i="29"/>
  <c r="AG261" i="29"/>
  <c r="AG266" i="29" s="1"/>
  <c r="AG267" i="29" s="1"/>
  <c r="AG278" i="29" s="1"/>
  <c r="AG279" i="29" s="1"/>
  <c r="AG293" i="29"/>
  <c r="AG298" i="29" s="1"/>
  <c r="AG299" i="29" s="1"/>
  <c r="AG310" i="29" s="1"/>
  <c r="AG311" i="29" s="1"/>
  <c r="AG232" i="29"/>
  <c r="AG233" i="29" s="1"/>
  <c r="AG244" i="29" s="1"/>
  <c r="AG245" i="29" s="1"/>
  <c r="AF245" i="29"/>
  <c r="AL244" i="29"/>
  <c r="AH241" i="29"/>
  <c r="AH227" i="29"/>
  <c r="AF279" i="29"/>
  <c r="AL279" i="29" s="1"/>
  <c r="AL278" i="29"/>
  <c r="AG312" i="29" l="1"/>
  <c r="AF280" i="29"/>
  <c r="AG246" i="29"/>
  <c r="AH307" i="29"/>
  <c r="AH275" i="29"/>
  <c r="AK194" i="29"/>
  <c r="AK202" i="29" s="1"/>
  <c r="AJ202" i="29"/>
  <c r="AL245" i="29"/>
  <c r="AF246" i="29"/>
  <c r="AI241" i="29"/>
  <c r="AI227" i="29"/>
  <c r="AG280" i="29"/>
  <c r="AH261" i="29"/>
  <c r="AH266" i="29" s="1"/>
  <c r="AH267" i="29" s="1"/>
  <c r="AH278" i="29" s="1"/>
  <c r="AH279" i="29" s="1"/>
  <c r="AH232" i="29"/>
  <c r="AH233" i="29" s="1"/>
  <c r="AH244" i="29" s="1"/>
  <c r="AH245" i="29" s="1"/>
  <c r="AH293" i="29"/>
  <c r="AH298" i="29" s="1"/>
  <c r="AH299" i="29" s="1"/>
  <c r="AH310" i="29" s="1"/>
  <c r="AH311" i="29" s="1"/>
  <c r="AF312" i="29"/>
  <c r="AJ227" i="29" l="1"/>
  <c r="AJ241" i="29"/>
  <c r="AK241" i="29"/>
  <c r="AK227" i="29"/>
  <c r="AL202" i="29"/>
  <c r="AI261" i="29"/>
  <c r="AI266" i="29" s="1"/>
  <c r="AI267" i="29" s="1"/>
  <c r="AI278" i="29" s="1"/>
  <c r="AI279" i="29" s="1"/>
  <c r="AI293" i="29"/>
  <c r="AI298" i="29" s="1"/>
  <c r="AI299" i="29" s="1"/>
  <c r="AI310" i="29" s="1"/>
  <c r="AI311" i="29" s="1"/>
  <c r="AI232" i="29"/>
  <c r="AI233" i="29" s="1"/>
  <c r="AI244" i="29" s="1"/>
  <c r="AI245" i="29" s="1"/>
  <c r="AH246" i="29"/>
  <c r="AH312" i="29"/>
  <c r="AI275" i="29"/>
  <c r="AI307" i="29"/>
  <c r="AH280" i="29"/>
  <c r="AI312" i="29" l="1"/>
  <c r="AI280" i="29"/>
  <c r="AK293" i="29"/>
  <c r="AK298" i="29" s="1"/>
  <c r="AK299" i="29" s="1"/>
  <c r="AK310" i="29" s="1"/>
  <c r="AK311" i="29" s="1"/>
  <c r="AK232" i="29"/>
  <c r="AK233" i="29" s="1"/>
  <c r="AK244" i="29" s="1"/>
  <c r="AK245" i="29" s="1"/>
  <c r="AK261" i="29"/>
  <c r="AK266" i="29" s="1"/>
  <c r="AK267" i="29" s="1"/>
  <c r="AK278" i="29" s="1"/>
  <c r="AK279" i="29" s="1"/>
  <c r="AK307" i="29"/>
  <c r="AK275" i="29"/>
  <c r="AL241" i="29"/>
  <c r="AL246" i="29" s="1"/>
  <c r="AJ307" i="29"/>
  <c r="AJ275" i="29"/>
  <c r="AI246" i="29"/>
  <c r="AJ232" i="29"/>
  <c r="AJ233" i="29" s="1"/>
  <c r="AJ244" i="29" s="1"/>
  <c r="AJ245" i="29" s="1"/>
  <c r="AJ293" i="29"/>
  <c r="AJ298" i="29" s="1"/>
  <c r="AJ299" i="29" s="1"/>
  <c r="AJ310" i="29" s="1"/>
  <c r="AJ311" i="29" s="1"/>
  <c r="AJ261" i="29"/>
  <c r="AJ266" i="29" s="1"/>
  <c r="AJ267" i="29" s="1"/>
  <c r="AJ278" i="29" s="1"/>
  <c r="AJ279" i="29" s="1"/>
  <c r="AJ280" i="29" l="1"/>
  <c r="AK246" i="29"/>
  <c r="AJ246" i="29"/>
  <c r="G247" i="29" s="1"/>
  <c r="AK312" i="29"/>
  <c r="AL307" i="29"/>
  <c r="AL312" i="29" s="1"/>
  <c r="AK280" i="29"/>
  <c r="AL275" i="29"/>
  <c r="AL280" i="29" s="1"/>
  <c r="AJ312" i="29"/>
  <c r="G281" i="29" l="1"/>
  <c r="G282" i="29" s="1"/>
  <c r="G313" i="29"/>
  <c r="G251" i="29"/>
  <c r="G218" i="29"/>
  <c r="G253" i="29" l="1"/>
  <c r="G317" i="29"/>
  <c r="G284" i="29"/>
  <c r="H113" i="27" l="1"/>
  <c r="I113" i="27"/>
  <c r="J113" i="27"/>
  <c r="K113" i="27"/>
  <c r="L113" i="27"/>
  <c r="M113" i="27"/>
  <c r="N113" i="27"/>
  <c r="O113" i="27"/>
  <c r="P113" i="27"/>
  <c r="Q113" i="27"/>
  <c r="R113" i="27"/>
  <c r="S113" i="27"/>
  <c r="T113" i="27" s="1"/>
  <c r="U113" i="27" s="1"/>
  <c r="V113" i="27" s="1"/>
  <c r="W113" i="27" s="1"/>
  <c r="X113" i="27" s="1"/>
  <c r="Y113" i="27" s="1"/>
  <c r="Z113" i="27" s="1"/>
  <c r="AA113" i="27" s="1"/>
  <c r="AB113" i="27" s="1"/>
  <c r="AC113" i="27" s="1"/>
  <c r="AD113" i="27" s="1"/>
  <c r="AE113" i="27" s="1"/>
  <c r="AF113" i="27" s="1"/>
  <c r="AG113" i="27" s="1"/>
  <c r="AH113" i="27" s="1"/>
  <c r="AI113" i="27" s="1"/>
  <c r="AJ113" i="27" s="1"/>
  <c r="AK113" i="27" s="1"/>
  <c r="H92" i="27"/>
  <c r="I92" i="27"/>
  <c r="J92" i="27"/>
  <c r="K92" i="27"/>
  <c r="L92" i="27"/>
  <c r="M92" i="27"/>
  <c r="N92" i="27"/>
  <c r="O92" i="27"/>
  <c r="P92" i="27"/>
  <c r="Q92" i="27"/>
  <c r="R92" i="27"/>
  <c r="S92" i="27"/>
  <c r="A322" i="27" l="1"/>
  <c r="G287" i="27"/>
  <c r="G315" i="27" s="1"/>
  <c r="H286" i="27"/>
  <c r="I286" i="27" s="1"/>
  <c r="A285" i="27"/>
  <c r="G264" i="27"/>
  <c r="AF243" i="27"/>
  <c r="G243" i="27"/>
  <c r="G242" i="27"/>
  <c r="G241" i="27"/>
  <c r="G307" i="27" s="1"/>
  <c r="G239" i="27"/>
  <c r="G305" i="27" s="1"/>
  <c r="AK238" i="27"/>
  <c r="AJ238" i="27"/>
  <c r="AI238" i="27"/>
  <c r="AH238" i="27"/>
  <c r="AG238" i="27"/>
  <c r="AF238" i="27"/>
  <c r="AE238" i="27"/>
  <c r="AE304" i="27" s="1"/>
  <c r="AD238" i="27"/>
  <c r="AC238" i="27"/>
  <c r="AB238" i="27"/>
  <c r="AA238" i="27"/>
  <c r="Z238" i="27"/>
  <c r="Y238" i="27"/>
  <c r="X238" i="27"/>
  <c r="W238" i="27"/>
  <c r="V238" i="27"/>
  <c r="V304" i="27" s="1"/>
  <c r="U238" i="27"/>
  <c r="T238" i="27"/>
  <c r="S238" i="27"/>
  <c r="R238" i="27"/>
  <c r="Q238" i="27"/>
  <c r="P238" i="27"/>
  <c r="O238" i="27"/>
  <c r="O304" i="27" s="1"/>
  <c r="N238" i="27"/>
  <c r="M238" i="27"/>
  <c r="L238" i="27"/>
  <c r="L272" i="27" s="1"/>
  <c r="K238" i="27"/>
  <c r="J238" i="27"/>
  <c r="I238" i="27"/>
  <c r="H238" i="27"/>
  <c r="G236" i="27"/>
  <c r="G229" i="27"/>
  <c r="G227" i="27"/>
  <c r="G226" i="27"/>
  <c r="G225" i="27"/>
  <c r="G291" i="27" s="1"/>
  <c r="H220" i="27"/>
  <c r="I220" i="27" s="1"/>
  <c r="J220" i="27" s="1"/>
  <c r="AK216" i="27"/>
  <c r="AK243" i="27" s="1"/>
  <c r="AJ216" i="27"/>
  <c r="AJ243" i="27" s="1"/>
  <c r="AI216" i="27"/>
  <c r="AI243" i="27" s="1"/>
  <c r="AH216" i="27"/>
  <c r="AH243" i="27" s="1"/>
  <c r="AG216" i="27"/>
  <c r="AG243" i="27" s="1"/>
  <c r="AF216" i="27"/>
  <c r="AE216" i="27"/>
  <c r="AE243" i="27" s="1"/>
  <c r="AD216" i="27"/>
  <c r="AD243" i="27" s="1"/>
  <c r="AC216" i="27"/>
  <c r="AC243" i="27" s="1"/>
  <c r="AB216" i="27"/>
  <c r="AB243" i="27" s="1"/>
  <c r="AA216" i="27"/>
  <c r="AA243" i="27" s="1"/>
  <c r="Z216" i="27"/>
  <c r="Z243" i="27" s="1"/>
  <c r="Z309" i="27" s="1"/>
  <c r="Y216" i="27"/>
  <c r="Y243" i="27" s="1"/>
  <c r="X216" i="27"/>
  <c r="X243" i="27" s="1"/>
  <c r="W216" i="27"/>
  <c r="W243" i="27" s="1"/>
  <c r="V216" i="27"/>
  <c r="V243" i="27" s="1"/>
  <c r="U216" i="27"/>
  <c r="U243" i="27" s="1"/>
  <c r="T216" i="27"/>
  <c r="T243" i="27" s="1"/>
  <c r="S216" i="27"/>
  <c r="S243" i="27" s="1"/>
  <c r="R216" i="27"/>
  <c r="R243" i="27" s="1"/>
  <c r="Q216" i="27"/>
  <c r="Q243" i="27" s="1"/>
  <c r="P216" i="27"/>
  <c r="P243" i="27" s="1"/>
  <c r="O216" i="27"/>
  <c r="O243" i="27" s="1"/>
  <c r="N216" i="27"/>
  <c r="N243" i="27" s="1"/>
  <c r="M216" i="27"/>
  <c r="M243" i="27" s="1"/>
  <c r="L216" i="27"/>
  <c r="L243" i="27" s="1"/>
  <c r="K216" i="27"/>
  <c r="K243" i="27" s="1"/>
  <c r="J216" i="27"/>
  <c r="J243" i="27" s="1"/>
  <c r="I216" i="27"/>
  <c r="I243" i="27" s="1"/>
  <c r="H216" i="27"/>
  <c r="H243" i="27" s="1"/>
  <c r="AK209" i="27"/>
  <c r="AJ209" i="27"/>
  <c r="AI209" i="27"/>
  <c r="AH209" i="27"/>
  <c r="AH229" i="27" s="1"/>
  <c r="AG209" i="27"/>
  <c r="AG242" i="27" s="1"/>
  <c r="AF209" i="27"/>
  <c r="AE209" i="27"/>
  <c r="AE242" i="27" s="1"/>
  <c r="AD209" i="27"/>
  <c r="AD242" i="27" s="1"/>
  <c r="AC209" i="27"/>
  <c r="AB209" i="27"/>
  <c r="AA209" i="27"/>
  <c r="Z209" i="27"/>
  <c r="Z229" i="27" s="1"/>
  <c r="Y209" i="27"/>
  <c r="Y242" i="27" s="1"/>
  <c r="X209" i="27"/>
  <c r="W209" i="27"/>
  <c r="W242" i="27" s="1"/>
  <c r="V209" i="27"/>
  <c r="V242" i="27" s="1"/>
  <c r="U209" i="27"/>
  <c r="T209" i="27"/>
  <c r="S209" i="27"/>
  <c r="R209" i="27"/>
  <c r="Q209" i="27"/>
  <c r="Q242" i="27" s="1"/>
  <c r="P209" i="27"/>
  <c r="O209" i="27"/>
  <c r="O242" i="27" s="1"/>
  <c r="N209" i="27"/>
  <c r="N229" i="27" s="1"/>
  <c r="M209" i="27"/>
  <c r="L209" i="27"/>
  <c r="K209" i="27"/>
  <c r="J209" i="27"/>
  <c r="I209" i="27"/>
  <c r="I242" i="27" s="1"/>
  <c r="H209" i="27"/>
  <c r="H229" i="27" s="1"/>
  <c r="AK203" i="27"/>
  <c r="AJ203" i="27"/>
  <c r="AI203" i="27"/>
  <c r="AH203" i="27"/>
  <c r="AG203" i="27"/>
  <c r="AF203" i="27"/>
  <c r="AE203" i="27"/>
  <c r="AD203" i="27"/>
  <c r="AC203" i="27"/>
  <c r="AB203" i="27"/>
  <c r="AA203" i="27"/>
  <c r="Z203" i="27"/>
  <c r="Y203" i="27"/>
  <c r="X203" i="27"/>
  <c r="W203" i="27"/>
  <c r="V203" i="27"/>
  <c r="U203" i="27"/>
  <c r="T203" i="27"/>
  <c r="S203" i="27"/>
  <c r="R203" i="27"/>
  <c r="Q203" i="27"/>
  <c r="P203" i="27"/>
  <c r="O203" i="27"/>
  <c r="N203" i="27"/>
  <c r="M203" i="27"/>
  <c r="L203" i="27"/>
  <c r="K203" i="27"/>
  <c r="J203" i="27"/>
  <c r="I203" i="27"/>
  <c r="H203" i="27"/>
  <c r="H195" i="27"/>
  <c r="I195" i="27" s="1"/>
  <c r="J195" i="27" s="1"/>
  <c r="K195" i="27" s="1"/>
  <c r="L195" i="27" s="1"/>
  <c r="M195" i="27" s="1"/>
  <c r="N195" i="27" s="1"/>
  <c r="O195" i="27" s="1"/>
  <c r="P195" i="27" s="1"/>
  <c r="Q195" i="27" s="1"/>
  <c r="R195" i="27" s="1"/>
  <c r="S195" i="27" s="1"/>
  <c r="T195" i="27" s="1"/>
  <c r="U195" i="27" s="1"/>
  <c r="V195" i="27" s="1"/>
  <c r="W195" i="27" s="1"/>
  <c r="X195" i="27" s="1"/>
  <c r="Y195" i="27" s="1"/>
  <c r="Z195" i="27" s="1"/>
  <c r="AA195" i="27" s="1"/>
  <c r="AB195" i="27" s="1"/>
  <c r="AC195" i="27" s="1"/>
  <c r="AD195" i="27" s="1"/>
  <c r="AE195" i="27" s="1"/>
  <c r="AF195" i="27" s="1"/>
  <c r="AG195" i="27" s="1"/>
  <c r="AH195" i="27" s="1"/>
  <c r="AI195" i="27" s="1"/>
  <c r="AJ195" i="27" s="1"/>
  <c r="AK195" i="27" s="1"/>
  <c r="H187" i="27"/>
  <c r="C185" i="27"/>
  <c r="H170" i="27"/>
  <c r="I170" i="27" s="1"/>
  <c r="J170" i="27" s="1"/>
  <c r="K170" i="27" s="1"/>
  <c r="L170" i="27" s="1"/>
  <c r="M170" i="27" s="1"/>
  <c r="N170" i="27" s="1"/>
  <c r="O170" i="27" s="1"/>
  <c r="P170" i="27" s="1"/>
  <c r="Q170" i="27" s="1"/>
  <c r="R170" i="27" s="1"/>
  <c r="S170" i="27" s="1"/>
  <c r="T170" i="27" s="1"/>
  <c r="U170" i="27" s="1"/>
  <c r="V170" i="27" s="1"/>
  <c r="W170" i="27" s="1"/>
  <c r="X170" i="27" s="1"/>
  <c r="Y170" i="27" s="1"/>
  <c r="Z170" i="27" s="1"/>
  <c r="AA170" i="27" s="1"/>
  <c r="AB170" i="27" s="1"/>
  <c r="AC170" i="27" s="1"/>
  <c r="AD170" i="27" s="1"/>
  <c r="AE170" i="27" s="1"/>
  <c r="AF170" i="27" s="1"/>
  <c r="AG170" i="27" s="1"/>
  <c r="AH170" i="27" s="1"/>
  <c r="AI170" i="27" s="1"/>
  <c r="AJ170" i="27" s="1"/>
  <c r="AK170" i="27" s="1"/>
  <c r="H169" i="27"/>
  <c r="I169" i="27" s="1"/>
  <c r="J169" i="27" s="1"/>
  <c r="K169" i="27" s="1"/>
  <c r="L169" i="27" s="1"/>
  <c r="M169" i="27" s="1"/>
  <c r="N169" i="27" s="1"/>
  <c r="O169" i="27" s="1"/>
  <c r="P169" i="27" s="1"/>
  <c r="Q169" i="27" s="1"/>
  <c r="R169" i="27" s="1"/>
  <c r="S169" i="27" s="1"/>
  <c r="T169" i="27" s="1"/>
  <c r="U169" i="27" s="1"/>
  <c r="V169" i="27" s="1"/>
  <c r="W169" i="27" s="1"/>
  <c r="X169" i="27" s="1"/>
  <c r="Y169" i="27" s="1"/>
  <c r="Z169" i="27" s="1"/>
  <c r="AA169" i="27" s="1"/>
  <c r="AB169" i="27" s="1"/>
  <c r="AC169" i="27" s="1"/>
  <c r="AD169" i="27" s="1"/>
  <c r="AE169" i="27" s="1"/>
  <c r="AF169" i="27" s="1"/>
  <c r="AG169" i="27" s="1"/>
  <c r="AH169" i="27" s="1"/>
  <c r="AI169" i="27" s="1"/>
  <c r="AJ169" i="27" s="1"/>
  <c r="AK169" i="27" s="1"/>
  <c r="H168" i="27"/>
  <c r="I168" i="27" s="1"/>
  <c r="J168" i="27" s="1"/>
  <c r="K168" i="27" s="1"/>
  <c r="L168" i="27" s="1"/>
  <c r="M168" i="27" s="1"/>
  <c r="N168" i="27" s="1"/>
  <c r="O168" i="27" s="1"/>
  <c r="P168" i="27" s="1"/>
  <c r="Q168" i="27" s="1"/>
  <c r="R168" i="27" s="1"/>
  <c r="S168" i="27" s="1"/>
  <c r="T168" i="27" s="1"/>
  <c r="U168" i="27" s="1"/>
  <c r="V168" i="27" s="1"/>
  <c r="W168" i="27" s="1"/>
  <c r="X168" i="27" s="1"/>
  <c r="Y168" i="27" s="1"/>
  <c r="Z168" i="27" s="1"/>
  <c r="AA168" i="27" s="1"/>
  <c r="AB168" i="27" s="1"/>
  <c r="AC168" i="27" s="1"/>
  <c r="AD168" i="27" s="1"/>
  <c r="AE168" i="27" s="1"/>
  <c r="AF168" i="27" s="1"/>
  <c r="AG168" i="27" s="1"/>
  <c r="AH168" i="27" s="1"/>
  <c r="AI168" i="27" s="1"/>
  <c r="AJ168" i="27" s="1"/>
  <c r="AK168" i="27" s="1"/>
  <c r="H167" i="27"/>
  <c r="I167" i="27" s="1"/>
  <c r="J167" i="27" s="1"/>
  <c r="K167" i="27" s="1"/>
  <c r="L167" i="27" s="1"/>
  <c r="M167" i="27" s="1"/>
  <c r="N167" i="27" s="1"/>
  <c r="O167" i="27" s="1"/>
  <c r="P167" i="27" s="1"/>
  <c r="Q167" i="27" s="1"/>
  <c r="R167" i="27" s="1"/>
  <c r="S167" i="27" s="1"/>
  <c r="T167" i="27" s="1"/>
  <c r="U167" i="27" s="1"/>
  <c r="V167" i="27" s="1"/>
  <c r="W167" i="27" s="1"/>
  <c r="X167" i="27" s="1"/>
  <c r="Y167" i="27" s="1"/>
  <c r="Z167" i="27" s="1"/>
  <c r="AA167" i="27" s="1"/>
  <c r="AB167" i="27" s="1"/>
  <c r="AC167" i="27" s="1"/>
  <c r="AD167" i="27" s="1"/>
  <c r="AE167" i="27" s="1"/>
  <c r="AF167" i="27" s="1"/>
  <c r="AG167" i="27" s="1"/>
  <c r="AH167" i="27" s="1"/>
  <c r="AI167" i="27" s="1"/>
  <c r="AJ167" i="27" s="1"/>
  <c r="AK167" i="27" s="1"/>
  <c r="AK158" i="27"/>
  <c r="AJ158" i="27"/>
  <c r="AI158" i="27"/>
  <c r="AH158" i="27"/>
  <c r="AG158" i="27"/>
  <c r="AF158" i="27"/>
  <c r="AE158" i="27"/>
  <c r="AD158" i="27"/>
  <c r="AC158" i="27"/>
  <c r="AB158" i="27"/>
  <c r="AA158" i="27"/>
  <c r="Z158" i="27"/>
  <c r="Y158" i="27"/>
  <c r="X158" i="27"/>
  <c r="W158" i="27"/>
  <c r="V158" i="27"/>
  <c r="U158" i="27"/>
  <c r="T158" i="27"/>
  <c r="S158" i="27"/>
  <c r="R158" i="27"/>
  <c r="Q158" i="27"/>
  <c r="P158" i="27"/>
  <c r="O158" i="27"/>
  <c r="N158" i="27"/>
  <c r="M158" i="27"/>
  <c r="L158" i="27"/>
  <c r="K158" i="27"/>
  <c r="J158" i="27"/>
  <c r="I158" i="27"/>
  <c r="H158" i="27"/>
  <c r="H156" i="27"/>
  <c r="H164" i="27" s="1"/>
  <c r="H149" i="27"/>
  <c r="I149" i="27" s="1"/>
  <c r="J149" i="27" s="1"/>
  <c r="K149" i="27" s="1"/>
  <c r="L149" i="27" s="1"/>
  <c r="M149" i="27" s="1"/>
  <c r="N149" i="27" s="1"/>
  <c r="O149" i="27" s="1"/>
  <c r="P149" i="27" s="1"/>
  <c r="Q149" i="27" s="1"/>
  <c r="R149" i="27" s="1"/>
  <c r="S149" i="27" s="1"/>
  <c r="T149" i="27" s="1"/>
  <c r="U149" i="27" s="1"/>
  <c r="V149" i="27" s="1"/>
  <c r="W149" i="27" s="1"/>
  <c r="X149" i="27" s="1"/>
  <c r="Y149" i="27" s="1"/>
  <c r="Z149" i="27" s="1"/>
  <c r="AA149" i="27" s="1"/>
  <c r="AB149" i="27" s="1"/>
  <c r="AC149" i="27" s="1"/>
  <c r="AD149" i="27" s="1"/>
  <c r="AE149" i="27" s="1"/>
  <c r="AF149" i="27" s="1"/>
  <c r="AG149" i="27" s="1"/>
  <c r="AH149" i="27" s="1"/>
  <c r="AI149" i="27" s="1"/>
  <c r="AJ149" i="27" s="1"/>
  <c r="AK149" i="27" s="1"/>
  <c r="I148" i="27"/>
  <c r="J148" i="27" s="1"/>
  <c r="K148" i="27" s="1"/>
  <c r="L148" i="27" s="1"/>
  <c r="M148" i="27" s="1"/>
  <c r="N148" i="27" s="1"/>
  <c r="O148" i="27" s="1"/>
  <c r="P148" i="27" s="1"/>
  <c r="Q148" i="27" s="1"/>
  <c r="R148" i="27" s="1"/>
  <c r="S148" i="27" s="1"/>
  <c r="T148" i="27" s="1"/>
  <c r="U148" i="27" s="1"/>
  <c r="V148" i="27" s="1"/>
  <c r="W148" i="27" s="1"/>
  <c r="X148" i="27" s="1"/>
  <c r="Y148" i="27" s="1"/>
  <c r="Z148" i="27" s="1"/>
  <c r="AA148" i="27" s="1"/>
  <c r="AB148" i="27" s="1"/>
  <c r="AC148" i="27" s="1"/>
  <c r="AD148" i="27" s="1"/>
  <c r="AE148" i="27" s="1"/>
  <c r="AF148" i="27" s="1"/>
  <c r="AG148" i="27" s="1"/>
  <c r="AH148" i="27" s="1"/>
  <c r="AI148" i="27" s="1"/>
  <c r="AJ148" i="27" s="1"/>
  <c r="AK148" i="27" s="1"/>
  <c r="H148" i="27"/>
  <c r="H147" i="27"/>
  <c r="I147" i="27" s="1"/>
  <c r="J147" i="27" s="1"/>
  <c r="K147" i="27" s="1"/>
  <c r="L147" i="27" s="1"/>
  <c r="M147" i="27" s="1"/>
  <c r="N147" i="27" s="1"/>
  <c r="O147" i="27" s="1"/>
  <c r="P147" i="27" s="1"/>
  <c r="Q147" i="27" s="1"/>
  <c r="R147" i="27" s="1"/>
  <c r="S147" i="27" s="1"/>
  <c r="T147" i="27" s="1"/>
  <c r="U147" i="27" s="1"/>
  <c r="V147" i="27" s="1"/>
  <c r="W147" i="27" s="1"/>
  <c r="X147" i="27" s="1"/>
  <c r="Y147" i="27" s="1"/>
  <c r="Z147" i="27" s="1"/>
  <c r="AA147" i="27" s="1"/>
  <c r="AB147" i="27" s="1"/>
  <c r="AC147" i="27" s="1"/>
  <c r="AD147" i="27" s="1"/>
  <c r="AE147" i="27" s="1"/>
  <c r="AF147" i="27" s="1"/>
  <c r="AG147" i="27" s="1"/>
  <c r="AH147" i="27" s="1"/>
  <c r="AI147" i="27" s="1"/>
  <c r="AJ147" i="27" s="1"/>
  <c r="AK147" i="27" s="1"/>
  <c r="H146" i="27"/>
  <c r="I146" i="27" s="1"/>
  <c r="J146" i="27" s="1"/>
  <c r="K146" i="27" s="1"/>
  <c r="L146" i="27" s="1"/>
  <c r="M146" i="27" s="1"/>
  <c r="N146" i="27" s="1"/>
  <c r="O146" i="27" s="1"/>
  <c r="P146" i="27" s="1"/>
  <c r="Q146" i="27" s="1"/>
  <c r="R146" i="27" s="1"/>
  <c r="S146" i="27" s="1"/>
  <c r="T146" i="27" s="1"/>
  <c r="U146" i="27" s="1"/>
  <c r="V146" i="27" s="1"/>
  <c r="W146" i="27" s="1"/>
  <c r="X146" i="27" s="1"/>
  <c r="Y146" i="27" s="1"/>
  <c r="Z146" i="27" s="1"/>
  <c r="AA146" i="27" s="1"/>
  <c r="AB146" i="27" s="1"/>
  <c r="AC146" i="27" s="1"/>
  <c r="AD146" i="27" s="1"/>
  <c r="AE146" i="27" s="1"/>
  <c r="AF146" i="27" s="1"/>
  <c r="AG146" i="27" s="1"/>
  <c r="AH146" i="27" s="1"/>
  <c r="AI146" i="27" s="1"/>
  <c r="AJ146" i="27" s="1"/>
  <c r="AK146" i="27" s="1"/>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H135"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H128" i="27"/>
  <c r="H127" i="27"/>
  <c r="I126" i="27"/>
  <c r="H126" i="27"/>
  <c r="G126" i="27"/>
  <c r="I125" i="27"/>
  <c r="H125" i="27"/>
  <c r="G125" i="27"/>
  <c r="S124" i="27"/>
  <c r="R124" i="27"/>
  <c r="Q124" i="27"/>
  <c r="P124" i="27"/>
  <c r="O124" i="27"/>
  <c r="N124" i="27"/>
  <c r="M124" i="27"/>
  <c r="L124" i="27"/>
  <c r="K124" i="27"/>
  <c r="J124" i="27"/>
  <c r="I124" i="27"/>
  <c r="AM121" i="27"/>
  <c r="M116" i="27"/>
  <c r="L116" i="27"/>
  <c r="AL114" i="27"/>
  <c r="N116" i="27"/>
  <c r="K116" i="27"/>
  <c r="J116" i="27"/>
  <c r="I116" i="27"/>
  <c r="H114" i="27"/>
  <c r="AK111" i="27"/>
  <c r="AJ111" i="27"/>
  <c r="AI111" i="27"/>
  <c r="AH111" i="27"/>
  <c r="AG111" i="27"/>
  <c r="AF111" i="27"/>
  <c r="AE111" i="27"/>
  <c r="AD111" i="27"/>
  <c r="AC111" i="27"/>
  <c r="AB111" i="27"/>
  <c r="AA111" i="27"/>
  <c r="Z111" i="27"/>
  <c r="Y111" i="27"/>
  <c r="X111" i="27"/>
  <c r="W111" i="27"/>
  <c r="V111" i="27"/>
  <c r="U111" i="27"/>
  <c r="T111" i="27"/>
  <c r="S111" i="27"/>
  <c r="R111" i="27"/>
  <c r="Q111" i="27"/>
  <c r="P111" i="27"/>
  <c r="O111" i="27"/>
  <c r="N111" i="27"/>
  <c r="M111" i="27"/>
  <c r="L111" i="27"/>
  <c r="K111" i="27"/>
  <c r="J111" i="27"/>
  <c r="I111" i="27"/>
  <c r="H111" i="27"/>
  <c r="H107" i="27"/>
  <c r="H106" i="27"/>
  <c r="H105" i="27"/>
  <c r="AL104" i="27"/>
  <c r="I104" i="27"/>
  <c r="H104" i="27"/>
  <c r="G104" i="27"/>
  <c r="S103" i="27"/>
  <c r="R103" i="27"/>
  <c r="Q103" i="27"/>
  <c r="P103" i="27"/>
  <c r="O103" i="27"/>
  <c r="N103" i="27"/>
  <c r="M103" i="27"/>
  <c r="L103" i="27"/>
  <c r="K103" i="27"/>
  <c r="J103" i="27"/>
  <c r="I103" i="27"/>
  <c r="L95" i="27"/>
  <c r="K95" i="27"/>
  <c r="K176" i="27" s="1"/>
  <c r="K219" i="27" s="1"/>
  <c r="J95" i="27"/>
  <c r="J176" i="27" s="1"/>
  <c r="J219" i="27" s="1"/>
  <c r="I95" i="27"/>
  <c r="H95" i="27"/>
  <c r="AL93" i="27"/>
  <c r="H93" i="27"/>
  <c r="I93" i="27" s="1"/>
  <c r="N95" i="27"/>
  <c r="N176" i="27" s="1"/>
  <c r="N219" i="27" s="1"/>
  <c r="M95" i="27"/>
  <c r="N91" i="27"/>
  <c r="M91" i="27"/>
  <c r="L91" i="27"/>
  <c r="K91" i="27"/>
  <c r="J91" i="27"/>
  <c r="I91" i="27"/>
  <c r="H91" i="27"/>
  <c r="C89" i="27"/>
  <c r="AK82" i="27"/>
  <c r="AJ82" i="27"/>
  <c r="AI82" i="27"/>
  <c r="AH82" i="27"/>
  <c r="AG82" i="27"/>
  <c r="AF82" i="27"/>
  <c r="AE82" i="27"/>
  <c r="AD82" i="27"/>
  <c r="AC82" i="27"/>
  <c r="AB82" i="27"/>
  <c r="AA82" i="27"/>
  <c r="Z82" i="27"/>
  <c r="Y82" i="27"/>
  <c r="X82" i="27"/>
  <c r="W82" i="27"/>
  <c r="V82" i="27"/>
  <c r="U82" i="27"/>
  <c r="T82" i="27"/>
  <c r="S82" i="27"/>
  <c r="R82" i="27"/>
  <c r="Q82" i="27"/>
  <c r="P82" i="27"/>
  <c r="O82" i="27"/>
  <c r="N82" i="27"/>
  <c r="M82" i="27"/>
  <c r="L82" i="27"/>
  <c r="K82" i="27"/>
  <c r="J82" i="27"/>
  <c r="I82" i="27"/>
  <c r="H82" i="27"/>
  <c r="G82"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E75" i="27"/>
  <c r="E82" i="27" s="1"/>
  <c r="E74" i="27"/>
  <c r="E81" i="27" s="1"/>
  <c r="E73" i="27"/>
  <c r="E80" i="27" s="1"/>
  <c r="AK68" i="27"/>
  <c r="AJ68" i="27"/>
  <c r="AI68" i="27"/>
  <c r="AH68" i="27"/>
  <c r="AG68" i="27"/>
  <c r="AF68" i="27"/>
  <c r="AE68" i="27"/>
  <c r="AD68" i="27"/>
  <c r="AC68" i="27"/>
  <c r="AB68" i="27"/>
  <c r="AA68" i="27"/>
  <c r="Z68" i="27"/>
  <c r="Y68" i="27"/>
  <c r="X68" i="27"/>
  <c r="W68" i="27"/>
  <c r="V68" i="27"/>
  <c r="U68" i="27"/>
  <c r="T68" i="27"/>
  <c r="S68" i="27"/>
  <c r="R68" i="27"/>
  <c r="Q68" i="27"/>
  <c r="P68" i="27"/>
  <c r="O68" i="27"/>
  <c r="N68" i="27"/>
  <c r="M68" i="27"/>
  <c r="L68" i="27"/>
  <c r="K68" i="27"/>
  <c r="J68" i="27"/>
  <c r="I68" i="27"/>
  <c r="H68" i="27"/>
  <c r="G68" i="27"/>
  <c r="AK67" i="27"/>
  <c r="AJ67" i="27"/>
  <c r="AI67" i="27"/>
  <c r="AH67" i="27"/>
  <c r="AG67" i="27"/>
  <c r="AF67" i="27"/>
  <c r="AE67" i="27"/>
  <c r="AD67" i="27"/>
  <c r="AC67" i="27"/>
  <c r="AB67" i="27"/>
  <c r="AA67" i="27"/>
  <c r="Z67" i="27"/>
  <c r="Y67" i="27"/>
  <c r="X67" i="27"/>
  <c r="W67" i="27"/>
  <c r="V67" i="27"/>
  <c r="U67" i="27"/>
  <c r="T67" i="27"/>
  <c r="S67" i="27"/>
  <c r="R67" i="27"/>
  <c r="Q67" i="27"/>
  <c r="P67" i="27"/>
  <c r="O67" i="27"/>
  <c r="N67" i="27"/>
  <c r="M67" i="27"/>
  <c r="L67" i="27"/>
  <c r="K67" i="27"/>
  <c r="J67" i="27"/>
  <c r="I67" i="27"/>
  <c r="H67" i="27"/>
  <c r="G67" i="27"/>
  <c r="AK66" i="27"/>
  <c r="AJ66" i="27"/>
  <c r="AI66" i="27"/>
  <c r="AH66" i="27"/>
  <c r="AG66" i="27"/>
  <c r="AF66" i="27"/>
  <c r="AE66" i="27"/>
  <c r="AD66" i="27"/>
  <c r="AC66" i="27"/>
  <c r="AB66" i="27"/>
  <c r="AA66" i="27"/>
  <c r="Z66" i="27"/>
  <c r="Y66" i="27"/>
  <c r="X66" i="27"/>
  <c r="W66" i="27"/>
  <c r="V66" i="27"/>
  <c r="U66" i="27"/>
  <c r="T66" i="27"/>
  <c r="S66" i="27"/>
  <c r="R66" i="27"/>
  <c r="Q66" i="27"/>
  <c r="P66" i="27"/>
  <c r="O66" i="27"/>
  <c r="N66" i="27"/>
  <c r="M66" i="27"/>
  <c r="L66" i="27"/>
  <c r="K66" i="27"/>
  <c r="J66" i="27"/>
  <c r="I66" i="27"/>
  <c r="H66" i="27"/>
  <c r="G66" i="27"/>
  <c r="AK63" i="27"/>
  <c r="AJ63" i="27"/>
  <c r="AI63" i="27"/>
  <c r="AH63" i="27"/>
  <c r="AH86" i="27" s="1"/>
  <c r="AH237" i="27" s="1"/>
  <c r="AG63" i="27"/>
  <c r="AF63" i="27"/>
  <c r="AE63" i="27"/>
  <c r="AD63" i="27"/>
  <c r="AD86" i="27" s="1"/>
  <c r="AD237" i="27" s="1"/>
  <c r="AC63" i="27"/>
  <c r="AB63" i="27"/>
  <c r="AA63" i="27"/>
  <c r="Z63" i="27"/>
  <c r="Z86" i="27" s="1"/>
  <c r="Z237" i="27" s="1"/>
  <c r="Y63" i="27"/>
  <c r="X63" i="27"/>
  <c r="W63" i="27"/>
  <c r="V63" i="27"/>
  <c r="V86" i="27" s="1"/>
  <c r="V237" i="27" s="1"/>
  <c r="U63" i="27"/>
  <c r="T63" i="27"/>
  <c r="S63" i="27"/>
  <c r="R63" i="27"/>
  <c r="R86" i="27" s="1"/>
  <c r="R237" i="27" s="1"/>
  <c r="Q63" i="27"/>
  <c r="P63" i="27"/>
  <c r="O63" i="27"/>
  <c r="N63" i="27"/>
  <c r="N86" i="27" s="1"/>
  <c r="N237" i="27" s="1"/>
  <c r="M63" i="27"/>
  <c r="L63" i="27"/>
  <c r="K63" i="27"/>
  <c r="J63" i="27"/>
  <c r="J86" i="27" s="1"/>
  <c r="J237" i="27" s="1"/>
  <c r="I63" i="27"/>
  <c r="H63" i="27"/>
  <c r="G63" i="27"/>
  <c r="E61" i="27"/>
  <c r="E68" i="27" s="1"/>
  <c r="E60" i="27"/>
  <c r="E67" i="27" s="1"/>
  <c r="E59" i="27"/>
  <c r="E66" i="27" s="1"/>
  <c r="G55" i="27"/>
  <c r="G238" i="27" s="1"/>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I48" i="27"/>
  <c r="H48" i="27"/>
  <c r="G48" i="27"/>
  <c r="I47" i="27"/>
  <c r="H47"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I44" i="27"/>
  <c r="I224" i="27" s="1"/>
  <c r="H44" i="27"/>
  <c r="H224" i="27" s="1"/>
  <c r="E42" i="27"/>
  <c r="E50" i="27" s="1"/>
  <c r="E41" i="27"/>
  <c r="E49" i="27" s="1"/>
  <c r="E40" i="27"/>
  <c r="E48" i="27" s="1"/>
  <c r="N39" i="27"/>
  <c r="N47" i="27" s="1"/>
  <c r="M39" i="27"/>
  <c r="M47" i="27" s="1"/>
  <c r="L39" i="27"/>
  <c r="L44" i="27" s="1"/>
  <c r="L224" i="27" s="1"/>
  <c r="K39" i="27"/>
  <c r="K44" i="27" s="1"/>
  <c r="K224" i="27" s="1"/>
  <c r="J39" i="27"/>
  <c r="J47" i="27" s="1"/>
  <c r="G39" i="27"/>
  <c r="G44" i="27" s="1"/>
  <c r="E39" i="27"/>
  <c r="E47" i="27" s="1"/>
  <c r="F38" i="27"/>
  <c r="E34" i="27"/>
  <c r="AK29" i="27"/>
  <c r="AJ29" i="27"/>
  <c r="AI29" i="27"/>
  <c r="AH29" i="27"/>
  <c r="AG29" i="27"/>
  <c r="AF29" i="27"/>
  <c r="AE29" i="27"/>
  <c r="AD29" i="27"/>
  <c r="AC29" i="27"/>
  <c r="AB29" i="27"/>
  <c r="AA29" i="27"/>
  <c r="Z29" i="27"/>
  <c r="Y29" i="27"/>
  <c r="X29" i="27"/>
  <c r="W29" i="27"/>
  <c r="V29" i="27"/>
  <c r="U29" i="27"/>
  <c r="T29" i="27"/>
  <c r="S29" i="27"/>
  <c r="R29" i="27"/>
  <c r="Q29" i="27"/>
  <c r="P29" i="27"/>
  <c r="O29" i="27"/>
  <c r="N29" i="27"/>
  <c r="M29" i="27"/>
  <c r="L29" i="27"/>
  <c r="K29" i="27"/>
  <c r="J29" i="27"/>
  <c r="I29" i="27"/>
  <c r="H29" i="27"/>
  <c r="G29"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M27" i="27"/>
  <c r="L27" i="27"/>
  <c r="K27" i="27"/>
  <c r="J27" i="27"/>
  <c r="I27" i="27"/>
  <c r="H27" i="27"/>
  <c r="G27" i="27"/>
  <c r="AK26" i="27"/>
  <c r="AJ26" i="27"/>
  <c r="AJ34" i="27" s="1"/>
  <c r="AI26" i="27"/>
  <c r="AH26" i="27"/>
  <c r="AH34" i="27" s="1"/>
  <c r="AG26" i="27"/>
  <c r="AF26" i="27"/>
  <c r="AE26" i="27"/>
  <c r="AD26" i="27"/>
  <c r="AC26" i="27"/>
  <c r="AB26" i="27"/>
  <c r="AB34" i="27" s="1"/>
  <c r="AA26" i="27"/>
  <c r="Z26" i="27"/>
  <c r="Z34" i="27" s="1"/>
  <c r="Y26" i="27"/>
  <c r="X26" i="27"/>
  <c r="W26" i="27"/>
  <c r="V26" i="27"/>
  <c r="U26" i="27"/>
  <c r="T26" i="27"/>
  <c r="T34" i="27" s="1"/>
  <c r="S26" i="27"/>
  <c r="R26" i="27"/>
  <c r="R34" i="27" s="1"/>
  <c r="Q26" i="27"/>
  <c r="P26" i="27"/>
  <c r="O26" i="27"/>
  <c r="N26" i="27"/>
  <c r="M26" i="27"/>
  <c r="L26" i="27"/>
  <c r="L34" i="27" s="1"/>
  <c r="K26" i="27"/>
  <c r="K34" i="27" s="1"/>
  <c r="J26" i="27"/>
  <c r="J34" i="27" s="1"/>
  <c r="I26" i="27"/>
  <c r="I34" i="27" s="1"/>
  <c r="H26" i="27"/>
  <c r="H34" i="27" s="1"/>
  <c r="G26" i="27"/>
  <c r="G34" i="27" s="1"/>
  <c r="AK25" i="27"/>
  <c r="AJ25" i="27"/>
  <c r="AJ33" i="27" s="1"/>
  <c r="AI25" i="27"/>
  <c r="AI33" i="27" s="1"/>
  <c r="AH25" i="27"/>
  <c r="AH33" i="27" s="1"/>
  <c r="AG25" i="27"/>
  <c r="AG33" i="27" s="1"/>
  <c r="AF25" i="27"/>
  <c r="AF33" i="27" s="1"/>
  <c r="AE25" i="27"/>
  <c r="AE33" i="27" s="1"/>
  <c r="AD25" i="27"/>
  <c r="AD33" i="27" s="1"/>
  <c r="AC25" i="27"/>
  <c r="AC33" i="27" s="1"/>
  <c r="AB25" i="27"/>
  <c r="AB33" i="27" s="1"/>
  <c r="AA25" i="27"/>
  <c r="AA33" i="27" s="1"/>
  <c r="Z25" i="27"/>
  <c r="Z33" i="27" s="1"/>
  <c r="Y25" i="27"/>
  <c r="Y33" i="27" s="1"/>
  <c r="X25" i="27"/>
  <c r="X33" i="27" s="1"/>
  <c r="W25" i="27"/>
  <c r="W33" i="27" s="1"/>
  <c r="V25" i="27"/>
  <c r="V33" i="27" s="1"/>
  <c r="U25" i="27"/>
  <c r="U33" i="27" s="1"/>
  <c r="T25" i="27"/>
  <c r="T33" i="27" s="1"/>
  <c r="S25" i="27"/>
  <c r="S33" i="27" s="1"/>
  <c r="R25" i="27"/>
  <c r="R33" i="27" s="1"/>
  <c r="Q25" i="27"/>
  <c r="Q33" i="27" s="1"/>
  <c r="P25" i="27"/>
  <c r="P33" i="27" s="1"/>
  <c r="O25" i="27"/>
  <c r="O33" i="27" s="1"/>
  <c r="N25" i="27"/>
  <c r="N33" i="27" s="1"/>
  <c r="M25" i="27"/>
  <c r="M33" i="27" s="1"/>
  <c r="L25" i="27"/>
  <c r="L33" i="27" s="1"/>
  <c r="K25" i="27"/>
  <c r="K33" i="27" s="1"/>
  <c r="J25" i="27"/>
  <c r="J33" i="27" s="1"/>
  <c r="I25" i="27"/>
  <c r="I33" i="27" s="1"/>
  <c r="H25" i="27"/>
  <c r="H33" i="27" s="1"/>
  <c r="G25" i="27"/>
  <c r="G33" i="27" s="1"/>
  <c r="E25" i="27"/>
  <c r="E33" i="27" s="1"/>
  <c r="S24" i="27"/>
  <c r="S32" i="27" s="1"/>
  <c r="R24" i="27"/>
  <c r="R32" i="27" s="1"/>
  <c r="Q24" i="27"/>
  <c r="Q32" i="27" s="1"/>
  <c r="P24" i="27"/>
  <c r="P32" i="27" s="1"/>
  <c r="O24" i="27"/>
  <c r="O32" i="27" s="1"/>
  <c r="N24" i="27"/>
  <c r="N32" i="27" s="1"/>
  <c r="M24" i="27"/>
  <c r="M32" i="27" s="1"/>
  <c r="L24" i="27"/>
  <c r="L32" i="27" s="1"/>
  <c r="K24" i="27"/>
  <c r="K32" i="27" s="1"/>
  <c r="J24" i="27"/>
  <c r="J32" i="27" s="1"/>
  <c r="I24" i="27"/>
  <c r="I32" i="27" s="1"/>
  <c r="H24" i="27"/>
  <c r="H32" i="27" s="1"/>
  <c r="G24" i="27"/>
  <c r="G32" i="27" s="1"/>
  <c r="E24" i="27"/>
  <c r="E32" i="27" s="1"/>
  <c r="S23" i="27"/>
  <c r="S31" i="27" s="1"/>
  <c r="R23" i="27"/>
  <c r="R31" i="27" s="1"/>
  <c r="Q23" i="27"/>
  <c r="P23" i="27"/>
  <c r="P31" i="27" s="1"/>
  <c r="O23" i="27"/>
  <c r="N23" i="27"/>
  <c r="N31" i="27" s="1"/>
  <c r="M23" i="27"/>
  <c r="M31" i="27" s="1"/>
  <c r="L23" i="27"/>
  <c r="L31" i="27" s="1"/>
  <c r="K23" i="27"/>
  <c r="K31" i="27" s="1"/>
  <c r="J23" i="27"/>
  <c r="J31" i="27" s="1"/>
  <c r="I23" i="27"/>
  <c r="H23" i="27"/>
  <c r="H31" i="27" s="1"/>
  <c r="G23" i="27"/>
  <c r="G31" i="27" s="1"/>
  <c r="E23" i="27"/>
  <c r="E31" i="27" s="1"/>
  <c r="S22" i="27"/>
  <c r="T22" i="27" s="1"/>
  <c r="R22" i="27"/>
  <c r="Q22" i="27"/>
  <c r="P22" i="27"/>
  <c r="O22" i="27"/>
  <c r="N22" i="27"/>
  <c r="M22" i="27"/>
  <c r="L22" i="27"/>
  <c r="K22" i="27"/>
  <c r="J22" i="27"/>
  <c r="I22" i="27"/>
  <c r="S21" i="27"/>
  <c r="T21" i="27" s="1"/>
  <c r="U21" i="27" s="1"/>
  <c r="V21" i="27" s="1"/>
  <c r="W21" i="27" s="1"/>
  <c r="X21" i="27" s="1"/>
  <c r="Y21" i="27" s="1"/>
  <c r="Z21" i="27" s="1"/>
  <c r="AA21" i="27" s="1"/>
  <c r="AB21" i="27" s="1"/>
  <c r="AC21" i="27" s="1"/>
  <c r="AD21" i="27" s="1"/>
  <c r="AE21" i="27" s="1"/>
  <c r="AF21" i="27" s="1"/>
  <c r="AG21" i="27" s="1"/>
  <c r="AH21" i="27" s="1"/>
  <c r="AI21" i="27" s="1"/>
  <c r="AJ21" i="27" s="1"/>
  <c r="AK21" i="27" s="1"/>
  <c r="R21" i="27"/>
  <c r="Q21" i="27"/>
  <c r="P21" i="27"/>
  <c r="O21" i="27"/>
  <c r="N21" i="27"/>
  <c r="M21" i="27"/>
  <c r="L21" i="27"/>
  <c r="K21" i="27"/>
  <c r="J21" i="27"/>
  <c r="I21" i="27"/>
  <c r="H21" i="27"/>
  <c r="G18" i="27"/>
  <c r="G17" i="27" s="1"/>
  <c r="G8" i="27"/>
  <c r="A322" i="26"/>
  <c r="H287" i="26"/>
  <c r="H296" i="26" s="1"/>
  <c r="G287" i="26"/>
  <c r="G315" i="26" s="1"/>
  <c r="H286" i="26"/>
  <c r="I286" i="26" s="1"/>
  <c r="A285" i="26"/>
  <c r="G264" i="26"/>
  <c r="V243" i="26"/>
  <c r="G243" i="26"/>
  <c r="G242" i="26"/>
  <c r="G308" i="26" s="1"/>
  <c r="G241" i="26"/>
  <c r="G239" i="26"/>
  <c r="AK238" i="26"/>
  <c r="AJ238" i="26"/>
  <c r="AI238" i="26"/>
  <c r="AH238" i="26"/>
  <c r="AG238" i="26"/>
  <c r="AF238" i="26"/>
  <c r="AE238" i="26"/>
  <c r="AD238" i="26"/>
  <c r="AC238" i="26"/>
  <c r="AC304" i="26" s="1"/>
  <c r="AB238" i="26"/>
  <c r="AA238" i="26"/>
  <c r="Z238" i="26"/>
  <c r="Z272" i="26" s="1"/>
  <c r="Y238" i="26"/>
  <c r="X238" i="26"/>
  <c r="X272" i="26" s="1"/>
  <c r="W238" i="26"/>
  <c r="V238" i="26"/>
  <c r="V304" i="26" s="1"/>
  <c r="U238" i="26"/>
  <c r="T238" i="26"/>
  <c r="S238" i="26"/>
  <c r="R238" i="26"/>
  <c r="Q238" i="26"/>
  <c r="P238" i="26"/>
  <c r="O238" i="26"/>
  <c r="N238" i="26"/>
  <c r="M238" i="26"/>
  <c r="L238" i="26"/>
  <c r="K238" i="26"/>
  <c r="J238" i="26"/>
  <c r="I238" i="26"/>
  <c r="H238" i="26"/>
  <c r="G236" i="26"/>
  <c r="Z229" i="26"/>
  <c r="G229" i="26"/>
  <c r="G227" i="26"/>
  <c r="G226" i="26"/>
  <c r="G240" i="26" s="1"/>
  <c r="G225" i="26"/>
  <c r="G291" i="26" s="1"/>
  <c r="H220" i="26"/>
  <c r="I220" i="26" s="1"/>
  <c r="AK216" i="26"/>
  <c r="AK243" i="26" s="1"/>
  <c r="AJ216" i="26"/>
  <c r="AJ243" i="26" s="1"/>
  <c r="AI216" i="26"/>
  <c r="AI243" i="26" s="1"/>
  <c r="AI309" i="26" s="1"/>
  <c r="AH216" i="26"/>
  <c r="AH243" i="26" s="1"/>
  <c r="AG216" i="26"/>
  <c r="AG243" i="26" s="1"/>
  <c r="AF216" i="26"/>
  <c r="AF243" i="26" s="1"/>
  <c r="AL243" i="26" s="1"/>
  <c r="AE216" i="26"/>
  <c r="AE243" i="26" s="1"/>
  <c r="AD216" i="26"/>
  <c r="AD243" i="26" s="1"/>
  <c r="AC216" i="26"/>
  <c r="AC243" i="26" s="1"/>
  <c r="AB216" i="26"/>
  <c r="AB243" i="26" s="1"/>
  <c r="AA216" i="26"/>
  <c r="AA243" i="26" s="1"/>
  <c r="Z216" i="26"/>
  <c r="Z243" i="26" s="1"/>
  <c r="Y216" i="26"/>
  <c r="Y243" i="26" s="1"/>
  <c r="Y309" i="26" s="1"/>
  <c r="X216" i="26"/>
  <c r="X243" i="26" s="1"/>
  <c r="W216" i="26"/>
  <c r="W243" i="26" s="1"/>
  <c r="V216" i="26"/>
  <c r="U216" i="26"/>
  <c r="U243" i="26" s="1"/>
  <c r="T216" i="26"/>
  <c r="T243" i="26" s="1"/>
  <c r="S216" i="26"/>
  <c r="S243" i="26" s="1"/>
  <c r="R216" i="26"/>
  <c r="R243" i="26" s="1"/>
  <c r="Q216" i="26"/>
  <c r="Q243" i="26" s="1"/>
  <c r="P216" i="26"/>
  <c r="P243" i="26" s="1"/>
  <c r="O216" i="26"/>
  <c r="O243" i="26" s="1"/>
  <c r="N216" i="26"/>
  <c r="N243" i="26" s="1"/>
  <c r="M216" i="26"/>
  <c r="M243" i="26" s="1"/>
  <c r="L216" i="26"/>
  <c r="L243" i="26" s="1"/>
  <c r="K216" i="26"/>
  <c r="K243" i="26" s="1"/>
  <c r="J216" i="26"/>
  <c r="J243" i="26" s="1"/>
  <c r="I216" i="26"/>
  <c r="I243" i="26" s="1"/>
  <c r="H216" i="26"/>
  <c r="H243" i="26" s="1"/>
  <c r="AK209" i="26"/>
  <c r="AJ209" i="26"/>
  <c r="AI209" i="26"/>
  <c r="AI242" i="26" s="1"/>
  <c r="AH209" i="26"/>
  <c r="AH242" i="26" s="1"/>
  <c r="AG209" i="26"/>
  <c r="AG242" i="26" s="1"/>
  <c r="AF209" i="26"/>
  <c r="AE209" i="26"/>
  <c r="AE229" i="26" s="1"/>
  <c r="AD209" i="26"/>
  <c r="AD229" i="26" s="1"/>
  <c r="AC209" i="26"/>
  <c r="AB209" i="26"/>
  <c r="AB242" i="26" s="1"/>
  <c r="AA209" i="26"/>
  <c r="AA242" i="26" s="1"/>
  <c r="Z209" i="26"/>
  <c r="Z242" i="26" s="1"/>
  <c r="Y209" i="26"/>
  <c r="Y242" i="26" s="1"/>
  <c r="X209" i="26"/>
  <c r="X242" i="26" s="1"/>
  <c r="W209" i="26"/>
  <c r="W229" i="26" s="1"/>
  <c r="V209" i="26"/>
  <c r="V229" i="26" s="1"/>
  <c r="U209" i="26"/>
  <c r="T209" i="26"/>
  <c r="T242" i="26" s="1"/>
  <c r="S209" i="26"/>
  <c r="S242" i="26" s="1"/>
  <c r="R209" i="26"/>
  <c r="R242" i="26" s="1"/>
  <c r="Q209" i="26"/>
  <c r="Q242" i="26" s="1"/>
  <c r="Q308" i="26" s="1"/>
  <c r="P209" i="26"/>
  <c r="P242" i="26" s="1"/>
  <c r="O209" i="26"/>
  <c r="O242" i="26" s="1"/>
  <c r="N209" i="26"/>
  <c r="N229" i="26" s="1"/>
  <c r="M209" i="26"/>
  <c r="L209" i="26"/>
  <c r="L242" i="26" s="1"/>
  <c r="K209" i="26"/>
  <c r="K242" i="26" s="1"/>
  <c r="J209" i="26"/>
  <c r="J242" i="26" s="1"/>
  <c r="I209" i="26"/>
  <c r="I242" i="26" s="1"/>
  <c r="H209" i="26"/>
  <c r="H242" i="26" s="1"/>
  <c r="AK203" i="26"/>
  <c r="AJ203" i="26"/>
  <c r="AI203" i="26"/>
  <c r="AH203" i="26"/>
  <c r="AG203" i="26"/>
  <c r="AF203" i="26"/>
  <c r="AE203" i="26"/>
  <c r="AD203" i="26"/>
  <c r="AC203" i="26"/>
  <c r="AB203" i="26"/>
  <c r="AA203" i="26"/>
  <c r="Z203" i="26"/>
  <c r="Y203" i="26"/>
  <c r="X203" i="26"/>
  <c r="W203" i="26"/>
  <c r="V203" i="26"/>
  <c r="U203" i="26"/>
  <c r="T203" i="26"/>
  <c r="S203" i="26"/>
  <c r="R203" i="26"/>
  <c r="Q203" i="26"/>
  <c r="P203" i="26"/>
  <c r="O203" i="26"/>
  <c r="N203" i="26"/>
  <c r="M203" i="26"/>
  <c r="L203" i="26"/>
  <c r="K203" i="26"/>
  <c r="J203" i="26"/>
  <c r="I203" i="26"/>
  <c r="H203" i="26"/>
  <c r="H195" i="26"/>
  <c r="I195" i="26" s="1"/>
  <c r="J195" i="26" s="1"/>
  <c r="K195" i="26" s="1"/>
  <c r="L195" i="26" s="1"/>
  <c r="M195" i="26" s="1"/>
  <c r="N195" i="26" s="1"/>
  <c r="O195" i="26" s="1"/>
  <c r="P195" i="26" s="1"/>
  <c r="Q195" i="26" s="1"/>
  <c r="R195" i="26" s="1"/>
  <c r="S195" i="26" s="1"/>
  <c r="T195" i="26" s="1"/>
  <c r="U195" i="26" s="1"/>
  <c r="V195" i="26" s="1"/>
  <c r="W195" i="26" s="1"/>
  <c r="X195" i="26" s="1"/>
  <c r="Y195" i="26" s="1"/>
  <c r="Z195" i="26" s="1"/>
  <c r="AA195" i="26" s="1"/>
  <c r="AB195" i="26" s="1"/>
  <c r="AC195" i="26" s="1"/>
  <c r="AD195" i="26" s="1"/>
  <c r="AE195" i="26" s="1"/>
  <c r="AF195" i="26" s="1"/>
  <c r="AG195" i="26" s="1"/>
  <c r="AH195" i="26" s="1"/>
  <c r="AI195" i="26" s="1"/>
  <c r="AJ195" i="26" s="1"/>
  <c r="AK195" i="26" s="1"/>
  <c r="H187" i="26"/>
  <c r="I187" i="26" s="1"/>
  <c r="C185" i="26"/>
  <c r="H170" i="26"/>
  <c r="I170" i="26" s="1"/>
  <c r="J170" i="26" s="1"/>
  <c r="K170" i="26" s="1"/>
  <c r="L170" i="26" s="1"/>
  <c r="M170" i="26" s="1"/>
  <c r="N170" i="26" s="1"/>
  <c r="O170" i="26" s="1"/>
  <c r="P170" i="26" s="1"/>
  <c r="Q170" i="26" s="1"/>
  <c r="R170" i="26" s="1"/>
  <c r="S170" i="26" s="1"/>
  <c r="T170" i="26" s="1"/>
  <c r="U170" i="26" s="1"/>
  <c r="V170" i="26" s="1"/>
  <c r="W170" i="26" s="1"/>
  <c r="X170" i="26" s="1"/>
  <c r="Y170" i="26" s="1"/>
  <c r="Z170" i="26" s="1"/>
  <c r="AA170" i="26" s="1"/>
  <c r="AB170" i="26" s="1"/>
  <c r="AC170" i="26" s="1"/>
  <c r="AD170" i="26" s="1"/>
  <c r="AE170" i="26" s="1"/>
  <c r="AF170" i="26" s="1"/>
  <c r="AG170" i="26" s="1"/>
  <c r="AH170" i="26" s="1"/>
  <c r="AI170" i="26" s="1"/>
  <c r="AJ170" i="26" s="1"/>
  <c r="AK170" i="26" s="1"/>
  <c r="H169" i="26"/>
  <c r="I169" i="26" s="1"/>
  <c r="J169" i="26" s="1"/>
  <c r="K169" i="26" s="1"/>
  <c r="L169" i="26" s="1"/>
  <c r="M169" i="26" s="1"/>
  <c r="N169" i="26" s="1"/>
  <c r="O169" i="26" s="1"/>
  <c r="P169" i="26" s="1"/>
  <c r="Q169" i="26" s="1"/>
  <c r="R169" i="26" s="1"/>
  <c r="S169" i="26" s="1"/>
  <c r="T169" i="26" s="1"/>
  <c r="U169" i="26" s="1"/>
  <c r="V169" i="26" s="1"/>
  <c r="W169" i="26" s="1"/>
  <c r="X169" i="26" s="1"/>
  <c r="Y169" i="26" s="1"/>
  <c r="Z169" i="26" s="1"/>
  <c r="AA169" i="26" s="1"/>
  <c r="AB169" i="26" s="1"/>
  <c r="AC169" i="26" s="1"/>
  <c r="AD169" i="26" s="1"/>
  <c r="AE169" i="26" s="1"/>
  <c r="AF169" i="26" s="1"/>
  <c r="AG169" i="26" s="1"/>
  <c r="AH169" i="26" s="1"/>
  <c r="AI169" i="26" s="1"/>
  <c r="AJ169" i="26" s="1"/>
  <c r="AK169" i="26" s="1"/>
  <c r="H168" i="26"/>
  <c r="I168" i="26" s="1"/>
  <c r="J168" i="26" s="1"/>
  <c r="K168" i="26" s="1"/>
  <c r="L168" i="26" s="1"/>
  <c r="M168" i="26" s="1"/>
  <c r="N168" i="26" s="1"/>
  <c r="O168" i="26" s="1"/>
  <c r="P168" i="26" s="1"/>
  <c r="Q168" i="26" s="1"/>
  <c r="R168" i="26" s="1"/>
  <c r="S168" i="26" s="1"/>
  <c r="T168" i="26" s="1"/>
  <c r="U168" i="26" s="1"/>
  <c r="V168" i="26" s="1"/>
  <c r="W168" i="26" s="1"/>
  <c r="X168" i="26" s="1"/>
  <c r="Y168" i="26" s="1"/>
  <c r="Z168" i="26" s="1"/>
  <c r="AA168" i="26" s="1"/>
  <c r="AB168" i="26" s="1"/>
  <c r="AC168" i="26" s="1"/>
  <c r="AD168" i="26" s="1"/>
  <c r="AE168" i="26" s="1"/>
  <c r="AF168" i="26" s="1"/>
  <c r="AG168" i="26" s="1"/>
  <c r="AH168" i="26" s="1"/>
  <c r="AI168" i="26" s="1"/>
  <c r="AJ168" i="26" s="1"/>
  <c r="AK168" i="26" s="1"/>
  <c r="H167" i="26"/>
  <c r="I167" i="26" s="1"/>
  <c r="J167" i="26" s="1"/>
  <c r="K167" i="26" s="1"/>
  <c r="L167" i="26" s="1"/>
  <c r="M167" i="26" s="1"/>
  <c r="N167" i="26" s="1"/>
  <c r="O167" i="26" s="1"/>
  <c r="P167" i="26" s="1"/>
  <c r="Q167" i="26" s="1"/>
  <c r="R167" i="26" s="1"/>
  <c r="S167" i="26" s="1"/>
  <c r="T167" i="26" s="1"/>
  <c r="U167" i="26" s="1"/>
  <c r="V167" i="26" s="1"/>
  <c r="W167" i="26" s="1"/>
  <c r="X167" i="26" s="1"/>
  <c r="Y167" i="26" s="1"/>
  <c r="Z167" i="26" s="1"/>
  <c r="AA167" i="26" s="1"/>
  <c r="AB167" i="26" s="1"/>
  <c r="AC167" i="26" s="1"/>
  <c r="AD167" i="26" s="1"/>
  <c r="AE167" i="26" s="1"/>
  <c r="AF167" i="26" s="1"/>
  <c r="AG167" i="26" s="1"/>
  <c r="AH167" i="26" s="1"/>
  <c r="AI167" i="26" s="1"/>
  <c r="AJ167" i="26" s="1"/>
  <c r="AK167" i="26" s="1"/>
  <c r="AK158" i="26"/>
  <c r="AJ158" i="26"/>
  <c r="AI158" i="26"/>
  <c r="AH158" i="26"/>
  <c r="AG158" i="26"/>
  <c r="AF158" i="26"/>
  <c r="AE158" i="26"/>
  <c r="AD158" i="26"/>
  <c r="AC158" i="26"/>
  <c r="AB158" i="26"/>
  <c r="AA158" i="26"/>
  <c r="Z158" i="26"/>
  <c r="Y158" i="26"/>
  <c r="X158" i="26"/>
  <c r="W158" i="26"/>
  <c r="V158" i="26"/>
  <c r="U158" i="26"/>
  <c r="T158" i="26"/>
  <c r="S158" i="26"/>
  <c r="R158" i="26"/>
  <c r="Q158" i="26"/>
  <c r="P158" i="26"/>
  <c r="O158" i="26"/>
  <c r="N158" i="26"/>
  <c r="M158" i="26"/>
  <c r="L158" i="26"/>
  <c r="K158" i="26"/>
  <c r="J158" i="26"/>
  <c r="I158" i="26"/>
  <c r="H158" i="26"/>
  <c r="I156" i="26"/>
  <c r="H156" i="26"/>
  <c r="H159" i="26" s="1"/>
  <c r="H149" i="26"/>
  <c r="I149" i="26" s="1"/>
  <c r="J149" i="26" s="1"/>
  <c r="K149" i="26" s="1"/>
  <c r="L149" i="26" s="1"/>
  <c r="M149" i="26" s="1"/>
  <c r="N149" i="26" s="1"/>
  <c r="O149" i="26" s="1"/>
  <c r="P149" i="26" s="1"/>
  <c r="Q149" i="26" s="1"/>
  <c r="R149" i="26" s="1"/>
  <c r="S149" i="26" s="1"/>
  <c r="T149" i="26" s="1"/>
  <c r="U149" i="26" s="1"/>
  <c r="V149" i="26" s="1"/>
  <c r="W149" i="26" s="1"/>
  <c r="X149" i="26" s="1"/>
  <c r="Y149" i="26" s="1"/>
  <c r="Z149" i="26" s="1"/>
  <c r="AA149" i="26" s="1"/>
  <c r="AB149" i="26" s="1"/>
  <c r="AC149" i="26" s="1"/>
  <c r="AD149" i="26" s="1"/>
  <c r="AE149" i="26" s="1"/>
  <c r="AF149" i="26" s="1"/>
  <c r="AG149" i="26" s="1"/>
  <c r="AH149" i="26" s="1"/>
  <c r="AI149" i="26" s="1"/>
  <c r="AJ149" i="26" s="1"/>
  <c r="AK149" i="26" s="1"/>
  <c r="H148" i="26"/>
  <c r="I148" i="26" s="1"/>
  <c r="J148" i="26" s="1"/>
  <c r="K148" i="26" s="1"/>
  <c r="L148" i="26" s="1"/>
  <c r="M148" i="26" s="1"/>
  <c r="N148" i="26" s="1"/>
  <c r="O148" i="26" s="1"/>
  <c r="P148" i="26" s="1"/>
  <c r="Q148" i="26" s="1"/>
  <c r="R148" i="26" s="1"/>
  <c r="S148" i="26" s="1"/>
  <c r="T148" i="26" s="1"/>
  <c r="U148" i="26" s="1"/>
  <c r="V148" i="26" s="1"/>
  <c r="W148" i="26" s="1"/>
  <c r="X148" i="26" s="1"/>
  <c r="Y148" i="26" s="1"/>
  <c r="Z148" i="26" s="1"/>
  <c r="AA148" i="26" s="1"/>
  <c r="AB148" i="26" s="1"/>
  <c r="AC148" i="26" s="1"/>
  <c r="AD148" i="26" s="1"/>
  <c r="AE148" i="26" s="1"/>
  <c r="AF148" i="26" s="1"/>
  <c r="AG148" i="26" s="1"/>
  <c r="AH148" i="26" s="1"/>
  <c r="AI148" i="26" s="1"/>
  <c r="AJ148" i="26" s="1"/>
  <c r="AK148" i="26" s="1"/>
  <c r="H147" i="26"/>
  <c r="I147" i="26" s="1"/>
  <c r="J147" i="26" s="1"/>
  <c r="K147" i="26" s="1"/>
  <c r="L147" i="26" s="1"/>
  <c r="M147" i="26" s="1"/>
  <c r="N147" i="26" s="1"/>
  <c r="O147" i="26" s="1"/>
  <c r="P147" i="26" s="1"/>
  <c r="Q147" i="26" s="1"/>
  <c r="R147" i="26" s="1"/>
  <c r="S147" i="26" s="1"/>
  <c r="T147" i="26" s="1"/>
  <c r="U147" i="26" s="1"/>
  <c r="V147" i="26" s="1"/>
  <c r="W147" i="26" s="1"/>
  <c r="X147" i="26" s="1"/>
  <c r="Y147" i="26" s="1"/>
  <c r="Z147" i="26" s="1"/>
  <c r="AA147" i="26" s="1"/>
  <c r="AB147" i="26" s="1"/>
  <c r="AC147" i="26" s="1"/>
  <c r="AD147" i="26" s="1"/>
  <c r="AE147" i="26" s="1"/>
  <c r="AF147" i="26" s="1"/>
  <c r="AG147" i="26" s="1"/>
  <c r="AH147" i="26" s="1"/>
  <c r="AI147" i="26" s="1"/>
  <c r="AJ147" i="26" s="1"/>
  <c r="AK147" i="26" s="1"/>
  <c r="H146" i="26"/>
  <c r="I146" i="26" s="1"/>
  <c r="J146" i="26" s="1"/>
  <c r="K146" i="26" s="1"/>
  <c r="L146" i="26" s="1"/>
  <c r="M146" i="26" s="1"/>
  <c r="N146" i="26" s="1"/>
  <c r="O146" i="26" s="1"/>
  <c r="P146" i="26" s="1"/>
  <c r="Q146" i="26" s="1"/>
  <c r="R146" i="26" s="1"/>
  <c r="S146" i="26" s="1"/>
  <c r="T146" i="26" s="1"/>
  <c r="U146" i="26" s="1"/>
  <c r="V146" i="26" s="1"/>
  <c r="W146" i="26" s="1"/>
  <c r="X146" i="26" s="1"/>
  <c r="Y146" i="26" s="1"/>
  <c r="Z146" i="26" s="1"/>
  <c r="AA146" i="26" s="1"/>
  <c r="AB146" i="26" s="1"/>
  <c r="AC146" i="26" s="1"/>
  <c r="AD146" i="26" s="1"/>
  <c r="AE146" i="26" s="1"/>
  <c r="AF146" i="26" s="1"/>
  <c r="AG146" i="26" s="1"/>
  <c r="AH146" i="26" s="1"/>
  <c r="AI146" i="26" s="1"/>
  <c r="AJ146" i="26" s="1"/>
  <c r="AK146" i="26" s="1"/>
  <c r="AK137" i="26"/>
  <c r="AJ137" i="26"/>
  <c r="AI137" i="26"/>
  <c r="AH137" i="26"/>
  <c r="AG137" i="26"/>
  <c r="AF137" i="26"/>
  <c r="AE137" i="26"/>
  <c r="AD137" i="26"/>
  <c r="AC137" i="26"/>
  <c r="AB137" i="26"/>
  <c r="AA137" i="26"/>
  <c r="Z137" i="26"/>
  <c r="Y137" i="26"/>
  <c r="X137" i="26"/>
  <c r="W137" i="26"/>
  <c r="V137" i="26"/>
  <c r="U137" i="26"/>
  <c r="T137" i="26"/>
  <c r="S137" i="26"/>
  <c r="R137" i="26"/>
  <c r="Q137" i="26"/>
  <c r="P137" i="26"/>
  <c r="O137" i="26"/>
  <c r="N137" i="26"/>
  <c r="M137" i="26"/>
  <c r="L137" i="26"/>
  <c r="K137" i="26"/>
  <c r="J137" i="26"/>
  <c r="I137" i="26"/>
  <c r="H137" i="26"/>
  <c r="H135" i="26"/>
  <c r="H144" i="26" s="1"/>
  <c r="AK132" i="26"/>
  <c r="AJ132" i="26"/>
  <c r="AI132" i="26"/>
  <c r="AH132" i="26"/>
  <c r="AG132" i="26"/>
  <c r="AF132" i="26"/>
  <c r="AE132" i="26"/>
  <c r="AD132" i="26"/>
  <c r="AC132" i="26"/>
  <c r="AB132" i="26"/>
  <c r="AA132" i="26"/>
  <c r="Z132" i="26"/>
  <c r="Y132" i="26"/>
  <c r="X132" i="26"/>
  <c r="W132" i="26"/>
  <c r="V132" i="26"/>
  <c r="U132" i="26"/>
  <c r="T132" i="26"/>
  <c r="S132" i="26"/>
  <c r="R132" i="26"/>
  <c r="Q132" i="26"/>
  <c r="P132" i="26"/>
  <c r="O132" i="26"/>
  <c r="N132" i="26"/>
  <c r="M132" i="26"/>
  <c r="L132" i="26"/>
  <c r="K132" i="26"/>
  <c r="J132" i="26"/>
  <c r="I132" i="26"/>
  <c r="H132" i="26"/>
  <c r="H128" i="26"/>
  <c r="H127" i="26"/>
  <c r="I126" i="26"/>
  <c r="H126" i="26"/>
  <c r="G126" i="26"/>
  <c r="I125" i="26"/>
  <c r="H125" i="26"/>
  <c r="G125" i="26"/>
  <c r="J124" i="26"/>
  <c r="I124" i="26"/>
  <c r="AM121" i="26"/>
  <c r="AL114" i="26"/>
  <c r="N113" i="26"/>
  <c r="N116" i="26" s="1"/>
  <c r="M113" i="26"/>
  <c r="M116" i="26" s="1"/>
  <c r="L113" i="26"/>
  <c r="L116" i="26" s="1"/>
  <c r="K113" i="26"/>
  <c r="K116" i="26" s="1"/>
  <c r="J113" i="26"/>
  <c r="J116" i="26" s="1"/>
  <c r="I113" i="26"/>
  <c r="I116" i="26" s="1"/>
  <c r="H113" i="26"/>
  <c r="H116" i="26" s="1"/>
  <c r="AK111" i="26"/>
  <c r="AJ111" i="26"/>
  <c r="AI111" i="26"/>
  <c r="AH111" i="26"/>
  <c r="AG111" i="26"/>
  <c r="AF111" i="26"/>
  <c r="AE111" i="26"/>
  <c r="AD111" i="26"/>
  <c r="AC111" i="26"/>
  <c r="AB111" i="26"/>
  <c r="AA111" i="26"/>
  <c r="Z111" i="26"/>
  <c r="Y111" i="26"/>
  <c r="X111" i="26"/>
  <c r="W111" i="26"/>
  <c r="V111" i="26"/>
  <c r="U111" i="26"/>
  <c r="T111" i="26"/>
  <c r="S111" i="26"/>
  <c r="R111" i="26"/>
  <c r="Q111" i="26"/>
  <c r="P111" i="26"/>
  <c r="O111" i="26"/>
  <c r="N111" i="26"/>
  <c r="M111" i="26"/>
  <c r="L111" i="26"/>
  <c r="K111" i="26"/>
  <c r="J111" i="26"/>
  <c r="I111" i="26"/>
  <c r="H111" i="26"/>
  <c r="H107" i="26"/>
  <c r="H106" i="26"/>
  <c r="H105" i="26"/>
  <c r="AL104" i="26"/>
  <c r="I104" i="26"/>
  <c r="H104" i="26"/>
  <c r="G104" i="26"/>
  <c r="J103" i="26"/>
  <c r="I103" i="26"/>
  <c r="AL93" i="26"/>
  <c r="N92" i="26"/>
  <c r="N95" i="26" s="1"/>
  <c r="M92" i="26"/>
  <c r="M95" i="26" s="1"/>
  <c r="M176" i="26" s="1"/>
  <c r="M219" i="26" s="1"/>
  <c r="L92" i="26"/>
  <c r="L95" i="26" s="1"/>
  <c r="K92" i="26"/>
  <c r="K95" i="26" s="1"/>
  <c r="K176" i="26" s="1"/>
  <c r="K219" i="26" s="1"/>
  <c r="J92" i="26"/>
  <c r="J95" i="26" s="1"/>
  <c r="J176" i="26" s="1"/>
  <c r="J219" i="26" s="1"/>
  <c r="I92" i="26"/>
  <c r="I95" i="26" s="1"/>
  <c r="I176" i="26" s="1"/>
  <c r="I219" i="26" s="1"/>
  <c r="H92" i="26"/>
  <c r="H93" i="26" s="1"/>
  <c r="N91" i="26"/>
  <c r="M91" i="26"/>
  <c r="L91" i="26"/>
  <c r="K91" i="26"/>
  <c r="J91" i="26"/>
  <c r="I91" i="26"/>
  <c r="H91" i="26"/>
  <c r="C89" i="26"/>
  <c r="AK82" i="26"/>
  <c r="AJ82" i="26"/>
  <c r="AI82" i="26"/>
  <c r="AH82" i="26"/>
  <c r="AG82" i="26"/>
  <c r="AF82"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AK81" i="26"/>
  <c r="AJ81" i="26"/>
  <c r="AI81" i="26"/>
  <c r="AH81" i="26"/>
  <c r="AG81" i="26"/>
  <c r="AF81"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AK80" i="26"/>
  <c r="AJ80" i="26"/>
  <c r="AI80" i="26"/>
  <c r="AH80" i="26"/>
  <c r="AG80" i="26"/>
  <c r="AF80"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AK77" i="26"/>
  <c r="AJ77" i="26"/>
  <c r="AI77" i="26"/>
  <c r="AH77" i="26"/>
  <c r="AG77" i="26"/>
  <c r="AF77"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E75" i="26"/>
  <c r="E82" i="26" s="1"/>
  <c r="E74" i="26"/>
  <c r="E81" i="26" s="1"/>
  <c r="E73" i="26"/>
  <c r="E80" i="26" s="1"/>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AK63" i="26"/>
  <c r="AJ63" i="26"/>
  <c r="AI63" i="26"/>
  <c r="AI86" i="26" s="1"/>
  <c r="AI237" i="26" s="1"/>
  <c r="AH63" i="26"/>
  <c r="AH86" i="26" s="1"/>
  <c r="AH237" i="26" s="1"/>
  <c r="AG63" i="26"/>
  <c r="AG86" i="26" s="1"/>
  <c r="AG237" i="26" s="1"/>
  <c r="AF63" i="26"/>
  <c r="AE63" i="26"/>
  <c r="AE86" i="26" s="1"/>
  <c r="AE237" i="26" s="1"/>
  <c r="AD63" i="26"/>
  <c r="AD86" i="26" s="1"/>
  <c r="AD237" i="26" s="1"/>
  <c r="AC63" i="26"/>
  <c r="AB63" i="26"/>
  <c r="AA63" i="26"/>
  <c r="AA86" i="26" s="1"/>
  <c r="AA237" i="26" s="1"/>
  <c r="Z63" i="26"/>
  <c r="Z86" i="26" s="1"/>
  <c r="Z237" i="26" s="1"/>
  <c r="Y63" i="26"/>
  <c r="Y86" i="26" s="1"/>
  <c r="Y237" i="26" s="1"/>
  <c r="X63" i="26"/>
  <c r="W63" i="26"/>
  <c r="W86" i="26" s="1"/>
  <c r="W237" i="26" s="1"/>
  <c r="V63" i="26"/>
  <c r="V86" i="26" s="1"/>
  <c r="V237" i="26" s="1"/>
  <c r="U63" i="26"/>
  <c r="T63" i="26"/>
  <c r="S63" i="26"/>
  <c r="S86" i="26" s="1"/>
  <c r="S237" i="26" s="1"/>
  <c r="R63" i="26"/>
  <c r="R86" i="26" s="1"/>
  <c r="R237" i="26" s="1"/>
  <c r="Q63" i="26"/>
  <c r="Q86" i="26" s="1"/>
  <c r="Q237" i="26" s="1"/>
  <c r="P63" i="26"/>
  <c r="O63" i="26"/>
  <c r="O86" i="26" s="1"/>
  <c r="O237" i="26" s="1"/>
  <c r="N63" i="26"/>
  <c r="N86" i="26" s="1"/>
  <c r="N237" i="26" s="1"/>
  <c r="M63" i="26"/>
  <c r="L63" i="26"/>
  <c r="K63" i="26"/>
  <c r="K86" i="26" s="1"/>
  <c r="K237" i="26" s="1"/>
  <c r="J63" i="26"/>
  <c r="J86" i="26" s="1"/>
  <c r="J237" i="26" s="1"/>
  <c r="I63" i="26"/>
  <c r="I86" i="26" s="1"/>
  <c r="I237" i="26" s="1"/>
  <c r="H63" i="26"/>
  <c r="G63" i="26"/>
  <c r="G86" i="26" s="1"/>
  <c r="G237" i="26" s="1"/>
  <c r="E61" i="26"/>
  <c r="E68" i="26" s="1"/>
  <c r="E60" i="26"/>
  <c r="E67" i="26" s="1"/>
  <c r="E59" i="26"/>
  <c r="E66" i="26" s="1"/>
  <c r="G55" i="26"/>
  <c r="G238" i="26" s="1"/>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I47" i="26"/>
  <c r="H47"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I44" i="26"/>
  <c r="I224" i="26" s="1"/>
  <c r="H44" i="26"/>
  <c r="H224" i="26" s="1"/>
  <c r="E42" i="26"/>
  <c r="E50" i="26" s="1"/>
  <c r="E41" i="26"/>
  <c r="E49" i="26" s="1"/>
  <c r="E40" i="26"/>
  <c r="E48" i="26" s="1"/>
  <c r="N39" i="26"/>
  <c r="N44" i="26" s="1"/>
  <c r="N224" i="26" s="1"/>
  <c r="M39" i="26"/>
  <c r="M44" i="26" s="1"/>
  <c r="M224" i="26" s="1"/>
  <c r="L39" i="26"/>
  <c r="L47" i="26" s="1"/>
  <c r="K39" i="26"/>
  <c r="K47" i="26" s="1"/>
  <c r="J39" i="26"/>
  <c r="J47" i="26" s="1"/>
  <c r="G39" i="26"/>
  <c r="G44" i="26" s="1"/>
  <c r="E39" i="26"/>
  <c r="E47" i="26" s="1"/>
  <c r="F38" i="26"/>
  <c r="E34"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AK27" i="26"/>
  <c r="AJ27" i="26"/>
  <c r="AI27" i="26"/>
  <c r="AH27" i="26"/>
  <c r="AG27" i="26"/>
  <c r="AF27" i="26"/>
  <c r="AE27" i="26"/>
  <c r="AD27" i="26"/>
  <c r="AC27" i="26"/>
  <c r="AB27" i="26"/>
  <c r="AA27" i="26"/>
  <c r="Z27" i="26"/>
  <c r="Y27" i="26"/>
  <c r="X27" i="26"/>
  <c r="W27" i="26"/>
  <c r="V27" i="26"/>
  <c r="U27" i="26"/>
  <c r="T27" i="26"/>
  <c r="S27" i="26"/>
  <c r="R27" i="26"/>
  <c r="Q27" i="26"/>
  <c r="P27" i="26"/>
  <c r="O27" i="26"/>
  <c r="N27" i="26"/>
  <c r="M27" i="26"/>
  <c r="L27" i="26"/>
  <c r="K27" i="26"/>
  <c r="J27" i="26"/>
  <c r="I27" i="26"/>
  <c r="H27" i="26"/>
  <c r="G27" i="26"/>
  <c r="AK26" i="26"/>
  <c r="AJ26" i="26"/>
  <c r="AI26" i="26"/>
  <c r="AH26" i="26"/>
  <c r="AH34" i="26" s="1"/>
  <c r="AG26" i="26"/>
  <c r="AF26" i="26"/>
  <c r="AF34" i="26" s="1"/>
  <c r="AE26" i="26"/>
  <c r="AD26" i="26"/>
  <c r="AC26" i="26"/>
  <c r="AB26" i="26"/>
  <c r="AA26" i="26"/>
  <c r="Z26" i="26"/>
  <c r="Z34" i="26" s="1"/>
  <c r="Y26" i="26"/>
  <c r="X26" i="26"/>
  <c r="X34" i="26" s="1"/>
  <c r="W26" i="26"/>
  <c r="V26" i="26"/>
  <c r="U26" i="26"/>
  <c r="T26" i="26"/>
  <c r="S26" i="26"/>
  <c r="S34" i="26" s="1"/>
  <c r="R26" i="26"/>
  <c r="R34" i="26" s="1"/>
  <c r="Q26" i="26"/>
  <c r="P26" i="26"/>
  <c r="P34" i="26" s="1"/>
  <c r="O26" i="26"/>
  <c r="N26" i="26"/>
  <c r="M26" i="26"/>
  <c r="L26" i="26"/>
  <c r="K26" i="26"/>
  <c r="K34" i="26" s="1"/>
  <c r="J26" i="26"/>
  <c r="J34" i="26" s="1"/>
  <c r="I26" i="26"/>
  <c r="I34" i="26" s="1"/>
  <c r="H26" i="26"/>
  <c r="H34" i="26" s="1"/>
  <c r="G26" i="26"/>
  <c r="G34" i="26" s="1"/>
  <c r="AK25" i="26"/>
  <c r="AJ25" i="26"/>
  <c r="AJ33" i="26" s="1"/>
  <c r="AI25" i="26"/>
  <c r="AI33" i="26" s="1"/>
  <c r="AH25" i="26"/>
  <c r="AH33" i="26" s="1"/>
  <c r="AG25" i="26"/>
  <c r="AG33" i="26" s="1"/>
  <c r="AF25" i="26"/>
  <c r="AF33" i="26" s="1"/>
  <c r="AE25" i="26"/>
  <c r="AE33" i="26" s="1"/>
  <c r="AD25" i="26"/>
  <c r="AD33" i="26" s="1"/>
  <c r="AC25" i="26"/>
  <c r="AC33" i="26" s="1"/>
  <c r="AB25" i="26"/>
  <c r="AB33" i="26" s="1"/>
  <c r="AA25" i="26"/>
  <c r="AA33" i="26" s="1"/>
  <c r="Z25" i="26"/>
  <c r="Z33" i="26" s="1"/>
  <c r="Y25" i="26"/>
  <c r="Y33" i="26" s="1"/>
  <c r="X25" i="26"/>
  <c r="X33" i="26" s="1"/>
  <c r="W25" i="26"/>
  <c r="W33" i="26" s="1"/>
  <c r="V25" i="26"/>
  <c r="V33" i="26" s="1"/>
  <c r="U25" i="26"/>
  <c r="U33" i="26" s="1"/>
  <c r="T25" i="26"/>
  <c r="T33" i="26" s="1"/>
  <c r="S25" i="26"/>
  <c r="S33" i="26" s="1"/>
  <c r="R25" i="26"/>
  <c r="R33" i="26" s="1"/>
  <c r="Q25" i="26"/>
  <c r="Q33" i="26" s="1"/>
  <c r="P25" i="26"/>
  <c r="P33" i="26" s="1"/>
  <c r="O25" i="26"/>
  <c r="O33" i="26" s="1"/>
  <c r="N25" i="26"/>
  <c r="N33" i="26" s="1"/>
  <c r="M25" i="26"/>
  <c r="M33" i="26" s="1"/>
  <c r="L25" i="26"/>
  <c r="L33" i="26" s="1"/>
  <c r="K25" i="26"/>
  <c r="K33" i="26" s="1"/>
  <c r="J25" i="26"/>
  <c r="J33" i="26" s="1"/>
  <c r="I25" i="26"/>
  <c r="I33" i="26" s="1"/>
  <c r="H25" i="26"/>
  <c r="H33" i="26" s="1"/>
  <c r="G25" i="26"/>
  <c r="G33" i="26" s="1"/>
  <c r="E25" i="26"/>
  <c r="E33" i="26" s="1"/>
  <c r="S24" i="26"/>
  <c r="S32" i="26" s="1"/>
  <c r="R24" i="26"/>
  <c r="R32" i="26" s="1"/>
  <c r="Q24" i="26"/>
  <c r="Q32" i="26" s="1"/>
  <c r="P24" i="26"/>
  <c r="P32" i="26" s="1"/>
  <c r="O24" i="26"/>
  <c r="O32" i="26" s="1"/>
  <c r="N24" i="26"/>
  <c r="N32" i="26" s="1"/>
  <c r="M24" i="26"/>
  <c r="M32" i="26" s="1"/>
  <c r="L24" i="26"/>
  <c r="L32" i="26" s="1"/>
  <c r="K24" i="26"/>
  <c r="K32" i="26" s="1"/>
  <c r="J24" i="26"/>
  <c r="J32" i="26" s="1"/>
  <c r="I24" i="26"/>
  <c r="I32" i="26" s="1"/>
  <c r="H24" i="26"/>
  <c r="H32" i="26" s="1"/>
  <c r="G24" i="26"/>
  <c r="G32" i="26" s="1"/>
  <c r="E24" i="26"/>
  <c r="E32" i="26" s="1"/>
  <c r="S23" i="26"/>
  <c r="S31" i="26" s="1"/>
  <c r="R23" i="26"/>
  <c r="R31" i="26" s="1"/>
  <c r="Q23" i="26"/>
  <c r="P23" i="26"/>
  <c r="O23" i="26"/>
  <c r="N23" i="26"/>
  <c r="N31" i="26" s="1"/>
  <c r="M23" i="26"/>
  <c r="M31" i="26" s="1"/>
  <c r="L23" i="26"/>
  <c r="L31" i="26" s="1"/>
  <c r="K23" i="26"/>
  <c r="K31" i="26" s="1"/>
  <c r="J23" i="26"/>
  <c r="J31" i="26" s="1"/>
  <c r="I23" i="26"/>
  <c r="H23" i="26"/>
  <c r="G23" i="26"/>
  <c r="G31" i="26" s="1"/>
  <c r="E23" i="26"/>
  <c r="E31" i="26" s="1"/>
  <c r="S22" i="26"/>
  <c r="T22" i="26" s="1"/>
  <c r="T24" i="26" s="1"/>
  <c r="T32" i="26" s="1"/>
  <c r="R22" i="26"/>
  <c r="Q22" i="26"/>
  <c r="P22" i="26"/>
  <c r="O22" i="26"/>
  <c r="N22" i="26"/>
  <c r="M22" i="26"/>
  <c r="L22" i="26"/>
  <c r="K22" i="26"/>
  <c r="J22" i="26"/>
  <c r="I22" i="26"/>
  <c r="S21" i="26"/>
  <c r="T21" i="26" s="1"/>
  <c r="U21" i="26" s="1"/>
  <c r="V21" i="26" s="1"/>
  <c r="W21" i="26" s="1"/>
  <c r="X21" i="26" s="1"/>
  <c r="Y21" i="26" s="1"/>
  <c r="Z21" i="26" s="1"/>
  <c r="AA21" i="26" s="1"/>
  <c r="AB21" i="26" s="1"/>
  <c r="AC21" i="26" s="1"/>
  <c r="AD21" i="26" s="1"/>
  <c r="AE21" i="26" s="1"/>
  <c r="AF21" i="26" s="1"/>
  <c r="AG21" i="26" s="1"/>
  <c r="AH21" i="26" s="1"/>
  <c r="AI21" i="26" s="1"/>
  <c r="AJ21" i="26" s="1"/>
  <c r="AK21" i="26" s="1"/>
  <c r="R21" i="26"/>
  <c r="Q21" i="26"/>
  <c r="P21" i="26"/>
  <c r="O21" i="26"/>
  <c r="N21" i="26"/>
  <c r="M21" i="26"/>
  <c r="L21" i="26"/>
  <c r="K21" i="26"/>
  <c r="J21" i="26"/>
  <c r="I21" i="26"/>
  <c r="H21" i="26"/>
  <c r="G18" i="26"/>
  <c r="G17" i="26" s="1"/>
  <c r="G8" i="26"/>
  <c r="S34" i="27" l="1"/>
  <c r="AA34" i="27"/>
  <c r="AI34" i="27"/>
  <c r="AJ86" i="26"/>
  <c r="AJ237" i="26" s="1"/>
  <c r="L86" i="27"/>
  <c r="L237" i="27" s="1"/>
  <c r="AB86" i="27"/>
  <c r="AB237" i="27" s="1"/>
  <c r="AA34" i="26"/>
  <c r="AI34" i="26"/>
  <c r="M86" i="26"/>
  <c r="M237" i="26" s="1"/>
  <c r="U86" i="26"/>
  <c r="U237" i="26" s="1"/>
  <c r="U303" i="26" s="1"/>
  <c r="AC86" i="26"/>
  <c r="AC237" i="26" s="1"/>
  <c r="AC271" i="26" s="1"/>
  <c r="AK86" i="26"/>
  <c r="AK237" i="26" s="1"/>
  <c r="M86" i="27"/>
  <c r="M237" i="27" s="1"/>
  <c r="U86" i="27"/>
  <c r="U237" i="27" s="1"/>
  <c r="AC86" i="27"/>
  <c r="AC237" i="27" s="1"/>
  <c r="AK86" i="27"/>
  <c r="AK237" i="27" s="1"/>
  <c r="L86" i="26"/>
  <c r="L237" i="26" s="1"/>
  <c r="T86" i="27"/>
  <c r="T237" i="27" s="1"/>
  <c r="T303" i="27" s="1"/>
  <c r="AJ86" i="27"/>
  <c r="AJ237" i="27" s="1"/>
  <c r="AJ303" i="27" s="1"/>
  <c r="L34" i="26"/>
  <c r="T34" i="26"/>
  <c r="AB34" i="26"/>
  <c r="AJ34" i="26"/>
  <c r="H176" i="27"/>
  <c r="H219" i="27" s="1"/>
  <c r="T86" i="26"/>
  <c r="T237" i="26" s="1"/>
  <c r="I176" i="27"/>
  <c r="I219" i="27" s="1"/>
  <c r="I221" i="27" s="1"/>
  <c r="AB86" i="26"/>
  <c r="AB237" i="26" s="1"/>
  <c r="AB303" i="26" s="1"/>
  <c r="H86" i="26"/>
  <c r="H237" i="26" s="1"/>
  <c r="P86" i="26"/>
  <c r="P237" i="26" s="1"/>
  <c r="X86" i="26"/>
  <c r="X237" i="26" s="1"/>
  <c r="AF86" i="26"/>
  <c r="AF237" i="26" s="1"/>
  <c r="H165" i="26"/>
  <c r="P34" i="27"/>
  <c r="X34" i="27"/>
  <c r="AF34" i="27"/>
  <c r="V229" i="27"/>
  <c r="I86" i="27"/>
  <c r="I237" i="27" s="1"/>
  <c r="Q86" i="27"/>
  <c r="Q237" i="27" s="1"/>
  <c r="Y86" i="27"/>
  <c r="Y237" i="27" s="1"/>
  <c r="Y271" i="27" s="1"/>
  <c r="AG86" i="27"/>
  <c r="AG237" i="27" s="1"/>
  <c r="AL203" i="27"/>
  <c r="H287" i="27"/>
  <c r="H296" i="27" s="1"/>
  <c r="S86" i="27"/>
  <c r="S237" i="27" s="1"/>
  <c r="S271" i="27" s="1"/>
  <c r="M176" i="27"/>
  <c r="M219" i="27" s="1"/>
  <c r="I156" i="27"/>
  <c r="I164" i="27" s="1"/>
  <c r="J28" i="27"/>
  <c r="J236" i="27" s="1"/>
  <c r="I105" i="26"/>
  <c r="J105" i="26" s="1"/>
  <c r="K105" i="26" s="1"/>
  <c r="L105" i="26" s="1"/>
  <c r="M105" i="26" s="1"/>
  <c r="N105" i="26" s="1"/>
  <c r="O105" i="26" s="1"/>
  <c r="P105" i="26" s="1"/>
  <c r="Q105" i="26" s="1"/>
  <c r="R105" i="26" s="1"/>
  <c r="S105" i="26" s="1"/>
  <c r="T105" i="26" s="1"/>
  <c r="U105" i="26" s="1"/>
  <c r="V105" i="26" s="1"/>
  <c r="W105" i="26" s="1"/>
  <c r="X105" i="26" s="1"/>
  <c r="Y105" i="26" s="1"/>
  <c r="Z105" i="26" s="1"/>
  <c r="AA105" i="26" s="1"/>
  <c r="AB105" i="26" s="1"/>
  <c r="AC105" i="26" s="1"/>
  <c r="AD105" i="26" s="1"/>
  <c r="AE105" i="26" s="1"/>
  <c r="AF105" i="26" s="1"/>
  <c r="AG105" i="26" s="1"/>
  <c r="AH105" i="26" s="1"/>
  <c r="AI105" i="26" s="1"/>
  <c r="AJ105" i="26" s="1"/>
  <c r="AK105" i="26" s="1"/>
  <c r="I106" i="26"/>
  <c r="J106" i="26" s="1"/>
  <c r="K106" i="26" s="1"/>
  <c r="L106" i="26" s="1"/>
  <c r="M106" i="26" s="1"/>
  <c r="N106" i="26" s="1"/>
  <c r="O106" i="26" s="1"/>
  <c r="P106" i="26" s="1"/>
  <c r="Q106" i="26" s="1"/>
  <c r="R106" i="26" s="1"/>
  <c r="S106" i="26" s="1"/>
  <c r="T106" i="26" s="1"/>
  <c r="U106" i="26" s="1"/>
  <c r="V106" i="26" s="1"/>
  <c r="W106" i="26" s="1"/>
  <c r="X106" i="26" s="1"/>
  <c r="Y106" i="26" s="1"/>
  <c r="Z106" i="26" s="1"/>
  <c r="AA106" i="26" s="1"/>
  <c r="AB106" i="26" s="1"/>
  <c r="AC106" i="26" s="1"/>
  <c r="AD106" i="26" s="1"/>
  <c r="AE106" i="26" s="1"/>
  <c r="AF106" i="26" s="1"/>
  <c r="AG106" i="26" s="1"/>
  <c r="AH106" i="26" s="1"/>
  <c r="AI106" i="26" s="1"/>
  <c r="AJ106" i="26" s="1"/>
  <c r="AK106" i="26" s="1"/>
  <c r="J104" i="26"/>
  <c r="K104" i="26" s="1"/>
  <c r="L104" i="26" s="1"/>
  <c r="M104" i="26" s="1"/>
  <c r="N104" i="26" s="1"/>
  <c r="O104" i="26" s="1"/>
  <c r="P104" i="26" s="1"/>
  <c r="Q104" i="26" s="1"/>
  <c r="R104" i="26" s="1"/>
  <c r="S104" i="26" s="1"/>
  <c r="T104" i="26" s="1"/>
  <c r="U104" i="26" s="1"/>
  <c r="V104" i="26" s="1"/>
  <c r="W104" i="26" s="1"/>
  <c r="X104" i="26" s="1"/>
  <c r="Y104" i="26" s="1"/>
  <c r="Z104" i="26" s="1"/>
  <c r="AA104" i="26" s="1"/>
  <c r="AB104" i="26" s="1"/>
  <c r="AC104" i="26" s="1"/>
  <c r="AD104" i="26" s="1"/>
  <c r="AE104" i="26" s="1"/>
  <c r="AF104" i="26" s="1"/>
  <c r="AG104" i="26" s="1"/>
  <c r="AH104" i="26" s="1"/>
  <c r="AI104" i="26" s="1"/>
  <c r="AJ104" i="26" s="1"/>
  <c r="AK104" i="26" s="1"/>
  <c r="J126" i="27"/>
  <c r="K126" i="27" s="1"/>
  <c r="L126" i="27" s="1"/>
  <c r="M126" i="27" s="1"/>
  <c r="N126" i="27" s="1"/>
  <c r="O126" i="27" s="1"/>
  <c r="P126" i="27" s="1"/>
  <c r="Q126" i="27" s="1"/>
  <c r="R126" i="27" s="1"/>
  <c r="S126" i="27" s="1"/>
  <c r="T126" i="27" s="1"/>
  <c r="U126" i="27" s="1"/>
  <c r="V126" i="27" s="1"/>
  <c r="W126" i="27" s="1"/>
  <c r="X126" i="27" s="1"/>
  <c r="Y126" i="27" s="1"/>
  <c r="Z126" i="27" s="1"/>
  <c r="AA126" i="27" s="1"/>
  <c r="AB126" i="27" s="1"/>
  <c r="AC126" i="27" s="1"/>
  <c r="AD126" i="27" s="1"/>
  <c r="AE126" i="27" s="1"/>
  <c r="AF126" i="27" s="1"/>
  <c r="AG126" i="27" s="1"/>
  <c r="AH126" i="27" s="1"/>
  <c r="AI126" i="27" s="1"/>
  <c r="AJ126" i="27" s="1"/>
  <c r="AK126" i="27" s="1"/>
  <c r="AD242" i="26"/>
  <c r="AD276" i="26" s="1"/>
  <c r="AK33" i="27"/>
  <c r="N34" i="27"/>
  <c r="V34" i="27"/>
  <c r="AD34" i="27"/>
  <c r="I106" i="27"/>
  <c r="J106" i="27" s="1"/>
  <c r="K106" i="27" s="1"/>
  <c r="L106" i="27" s="1"/>
  <c r="M106" i="27" s="1"/>
  <c r="N106" i="27" s="1"/>
  <c r="O106" i="27" s="1"/>
  <c r="P106" i="27" s="1"/>
  <c r="Q106" i="27" s="1"/>
  <c r="R106" i="27" s="1"/>
  <c r="S106" i="27" s="1"/>
  <c r="T106" i="27" s="1"/>
  <c r="U106" i="27" s="1"/>
  <c r="V106" i="27" s="1"/>
  <c r="W106" i="27" s="1"/>
  <c r="X106" i="27" s="1"/>
  <c r="Y106" i="27" s="1"/>
  <c r="Z106" i="27" s="1"/>
  <c r="AA106" i="27" s="1"/>
  <c r="AB106" i="27" s="1"/>
  <c r="AC106" i="27" s="1"/>
  <c r="AD106" i="27" s="1"/>
  <c r="AE106" i="27" s="1"/>
  <c r="AF106" i="27" s="1"/>
  <c r="AG106" i="27" s="1"/>
  <c r="AH106" i="27" s="1"/>
  <c r="AI106" i="27" s="1"/>
  <c r="AJ106" i="27" s="1"/>
  <c r="AK106" i="27" s="1"/>
  <c r="AD70" i="26"/>
  <c r="AL132" i="26"/>
  <c r="H138" i="26"/>
  <c r="O39" i="26"/>
  <c r="O44" i="26" s="1"/>
  <c r="O224" i="26" s="1"/>
  <c r="H114" i="26"/>
  <c r="I135" i="26"/>
  <c r="I143" i="26" s="1"/>
  <c r="AL203" i="26"/>
  <c r="J84" i="27"/>
  <c r="W229" i="27"/>
  <c r="AE272" i="27"/>
  <c r="AL45" i="26"/>
  <c r="AF70" i="26"/>
  <c r="AF70" i="27"/>
  <c r="R84" i="27"/>
  <c r="AL111" i="27"/>
  <c r="I127" i="27"/>
  <c r="J127" i="27" s="1"/>
  <c r="K127" i="27" s="1"/>
  <c r="L127" i="27" s="1"/>
  <c r="M127" i="27" s="1"/>
  <c r="N127" i="27" s="1"/>
  <c r="O127" i="27" s="1"/>
  <c r="P127" i="27" s="1"/>
  <c r="Q127" i="27" s="1"/>
  <c r="R127" i="27" s="1"/>
  <c r="S127" i="27" s="1"/>
  <c r="T127" i="27" s="1"/>
  <c r="U127" i="27" s="1"/>
  <c r="V127" i="27" s="1"/>
  <c r="W127" i="27" s="1"/>
  <c r="X127" i="27" s="1"/>
  <c r="Y127" i="27" s="1"/>
  <c r="Z127" i="27" s="1"/>
  <c r="AA127" i="27" s="1"/>
  <c r="AB127" i="27" s="1"/>
  <c r="AC127" i="27" s="1"/>
  <c r="AD127" i="27" s="1"/>
  <c r="AE127" i="27" s="1"/>
  <c r="AF127" i="27" s="1"/>
  <c r="AG127" i="27" s="1"/>
  <c r="AH127" i="27" s="1"/>
  <c r="AI127" i="27" s="1"/>
  <c r="AJ127" i="27" s="1"/>
  <c r="AK127" i="27" s="1"/>
  <c r="G275" i="27"/>
  <c r="O28" i="26"/>
  <c r="O236" i="26" s="1"/>
  <c r="O302" i="26" s="1"/>
  <c r="M34" i="26"/>
  <c r="U34" i="26"/>
  <c r="AC34" i="26"/>
  <c r="AK34" i="26"/>
  <c r="AL29" i="26"/>
  <c r="AG70" i="26"/>
  <c r="L176" i="26"/>
  <c r="L219" i="26" s="1"/>
  <c r="I107" i="26"/>
  <c r="J107" i="26" s="1"/>
  <c r="K107" i="26" s="1"/>
  <c r="L107" i="26" s="1"/>
  <c r="M107" i="26" s="1"/>
  <c r="N107" i="26" s="1"/>
  <c r="O107" i="26" s="1"/>
  <c r="P107" i="26" s="1"/>
  <c r="Q107" i="26" s="1"/>
  <c r="R107" i="26" s="1"/>
  <c r="S107" i="26" s="1"/>
  <c r="T107" i="26" s="1"/>
  <c r="U107" i="26" s="1"/>
  <c r="V107" i="26" s="1"/>
  <c r="W107" i="26" s="1"/>
  <c r="X107" i="26" s="1"/>
  <c r="Y107" i="26" s="1"/>
  <c r="Z107" i="26" s="1"/>
  <c r="AA107" i="26" s="1"/>
  <c r="AB107" i="26" s="1"/>
  <c r="AC107" i="26" s="1"/>
  <c r="AD107" i="26" s="1"/>
  <c r="AE107" i="26" s="1"/>
  <c r="AF107" i="26" s="1"/>
  <c r="AG107" i="26" s="1"/>
  <c r="AH107" i="26" s="1"/>
  <c r="AI107" i="26" s="1"/>
  <c r="AJ107" i="26" s="1"/>
  <c r="AK107" i="26" s="1"/>
  <c r="AH229" i="26"/>
  <c r="AH295" i="26" s="1"/>
  <c r="Q34" i="27"/>
  <c r="Y34" i="27"/>
  <c r="AG34" i="27"/>
  <c r="G86" i="27"/>
  <c r="G237" i="27" s="1"/>
  <c r="G271" i="27" s="1"/>
  <c r="O86" i="27"/>
  <c r="O237" i="27" s="1"/>
  <c r="W86" i="27"/>
  <c r="W237" i="27" s="1"/>
  <c r="AG70" i="27"/>
  <c r="AH84" i="26"/>
  <c r="AK33" i="26"/>
  <c r="N34" i="26"/>
  <c r="V34" i="26"/>
  <c r="AD34" i="26"/>
  <c r="AI70" i="26"/>
  <c r="AI229" i="26"/>
  <c r="AK70" i="27"/>
  <c r="N242" i="27"/>
  <c r="N308" i="27" s="1"/>
  <c r="O34" i="26"/>
  <c r="W34" i="26"/>
  <c r="AE34" i="26"/>
  <c r="N176" i="26"/>
  <c r="N219" i="26" s="1"/>
  <c r="AL111" i="26"/>
  <c r="O39" i="27"/>
  <c r="P39" i="27" s="1"/>
  <c r="G276" i="26"/>
  <c r="Q34" i="26"/>
  <c r="Y34" i="26"/>
  <c r="AG34" i="26"/>
  <c r="G70" i="26"/>
  <c r="V242" i="26"/>
  <c r="M34" i="27"/>
  <c r="U34" i="27"/>
  <c r="AC34" i="27"/>
  <c r="AK34" i="27"/>
  <c r="AL45" i="27"/>
  <c r="K86" i="27"/>
  <c r="K237" i="27" s="1"/>
  <c r="AA86" i="27"/>
  <c r="AA237" i="27" s="1"/>
  <c r="AI86" i="27"/>
  <c r="AI237" i="27" s="1"/>
  <c r="AI303" i="27" s="1"/>
  <c r="L176" i="27"/>
  <c r="L219" i="27" s="1"/>
  <c r="I105" i="27"/>
  <c r="J105" i="27" s="1"/>
  <c r="R28" i="27"/>
  <c r="R236" i="27" s="1"/>
  <c r="R270" i="27" s="1"/>
  <c r="H221" i="27"/>
  <c r="H230" i="27" s="1"/>
  <c r="J104" i="27"/>
  <c r="K104" i="27" s="1"/>
  <c r="L104" i="27" s="1"/>
  <c r="M104" i="27" s="1"/>
  <c r="N104" i="27" s="1"/>
  <c r="O104" i="27" s="1"/>
  <c r="P104" i="27" s="1"/>
  <c r="Q104" i="27" s="1"/>
  <c r="R104" i="27" s="1"/>
  <c r="S104" i="27" s="1"/>
  <c r="T104" i="27" s="1"/>
  <c r="U104" i="27" s="1"/>
  <c r="V104" i="27" s="1"/>
  <c r="W104" i="27" s="1"/>
  <c r="X104" i="27" s="1"/>
  <c r="Y104" i="27" s="1"/>
  <c r="Z104" i="27" s="1"/>
  <c r="AA104" i="27" s="1"/>
  <c r="AB104" i="27" s="1"/>
  <c r="AC104" i="27" s="1"/>
  <c r="AD104" i="27" s="1"/>
  <c r="AE104" i="27" s="1"/>
  <c r="AF104" i="27" s="1"/>
  <c r="AG104" i="27" s="1"/>
  <c r="AH104" i="27" s="1"/>
  <c r="AI104" i="27" s="1"/>
  <c r="AJ104" i="27" s="1"/>
  <c r="AK104" i="27" s="1"/>
  <c r="I128" i="27"/>
  <c r="J128" i="27" s="1"/>
  <c r="K128" i="27" s="1"/>
  <c r="L128" i="27" s="1"/>
  <c r="M128" i="27" s="1"/>
  <c r="N128" i="27" s="1"/>
  <c r="O128" i="27" s="1"/>
  <c r="P128" i="27" s="1"/>
  <c r="Q128" i="27" s="1"/>
  <c r="R128" i="27" s="1"/>
  <c r="S128" i="27" s="1"/>
  <c r="T128" i="27" s="1"/>
  <c r="U128" i="27" s="1"/>
  <c r="V128" i="27" s="1"/>
  <c r="W128" i="27" s="1"/>
  <c r="X128" i="27" s="1"/>
  <c r="Y128" i="27" s="1"/>
  <c r="Z128" i="27" s="1"/>
  <c r="AA128" i="27" s="1"/>
  <c r="AB128" i="27" s="1"/>
  <c r="AC128" i="27" s="1"/>
  <c r="AD128" i="27" s="1"/>
  <c r="AE128" i="27" s="1"/>
  <c r="AF128" i="27" s="1"/>
  <c r="AG128" i="27" s="1"/>
  <c r="AH128" i="27" s="1"/>
  <c r="AI128" i="27" s="1"/>
  <c r="AJ128" i="27" s="1"/>
  <c r="AK128" i="27" s="1"/>
  <c r="J125" i="26"/>
  <c r="K105" i="27"/>
  <c r="L105" i="27" s="1"/>
  <c r="M105" i="27" s="1"/>
  <c r="N105" i="27" s="1"/>
  <c r="O105" i="27" s="1"/>
  <c r="P105" i="27" s="1"/>
  <c r="Q105" i="27" s="1"/>
  <c r="R105" i="27" s="1"/>
  <c r="S105" i="27" s="1"/>
  <c r="T105" i="27" s="1"/>
  <c r="U105" i="27" s="1"/>
  <c r="V105" i="27" s="1"/>
  <c r="W105" i="27" s="1"/>
  <c r="X105" i="27" s="1"/>
  <c r="Y105" i="27" s="1"/>
  <c r="Z105" i="27" s="1"/>
  <c r="AA105" i="27" s="1"/>
  <c r="AB105" i="27" s="1"/>
  <c r="AC105" i="27" s="1"/>
  <c r="AD105" i="27" s="1"/>
  <c r="AE105" i="27" s="1"/>
  <c r="AF105" i="27" s="1"/>
  <c r="AG105" i="27" s="1"/>
  <c r="AH105" i="27" s="1"/>
  <c r="AI105" i="27" s="1"/>
  <c r="AJ105" i="27" s="1"/>
  <c r="AK105" i="27" s="1"/>
  <c r="I128" i="26"/>
  <c r="J128" i="26" s="1"/>
  <c r="K128" i="26" s="1"/>
  <c r="L128" i="26" s="1"/>
  <c r="M128" i="26" s="1"/>
  <c r="N128" i="26" s="1"/>
  <c r="O128" i="26" s="1"/>
  <c r="P128" i="26" s="1"/>
  <c r="Q128" i="26" s="1"/>
  <c r="R128" i="26" s="1"/>
  <c r="S128" i="26" s="1"/>
  <c r="T128" i="26" s="1"/>
  <c r="U128" i="26" s="1"/>
  <c r="V128" i="26" s="1"/>
  <c r="W128" i="26" s="1"/>
  <c r="X128" i="26" s="1"/>
  <c r="Y128" i="26" s="1"/>
  <c r="Z128" i="26" s="1"/>
  <c r="AA128" i="26" s="1"/>
  <c r="AB128" i="26" s="1"/>
  <c r="AC128" i="26" s="1"/>
  <c r="AD128" i="26" s="1"/>
  <c r="AE128" i="26" s="1"/>
  <c r="AF128" i="26" s="1"/>
  <c r="AG128" i="26" s="1"/>
  <c r="AH128" i="26" s="1"/>
  <c r="AI128" i="26" s="1"/>
  <c r="AJ128" i="26" s="1"/>
  <c r="AK128" i="26" s="1"/>
  <c r="J125" i="27"/>
  <c r="K125" i="27" s="1"/>
  <c r="L125" i="27" s="1"/>
  <c r="M125" i="27" s="1"/>
  <c r="N125" i="27" s="1"/>
  <c r="O125" i="27" s="1"/>
  <c r="P125" i="27" s="1"/>
  <c r="Q125" i="27" s="1"/>
  <c r="R125" i="27" s="1"/>
  <c r="S125" i="27" s="1"/>
  <c r="T125" i="27" s="1"/>
  <c r="U125" i="27" s="1"/>
  <c r="V125" i="27" s="1"/>
  <c r="W125" i="27" s="1"/>
  <c r="X125" i="27" s="1"/>
  <c r="Y125" i="27" s="1"/>
  <c r="Z125" i="27" s="1"/>
  <c r="AA125" i="27" s="1"/>
  <c r="AB125" i="27" s="1"/>
  <c r="AC125" i="27" s="1"/>
  <c r="AD125" i="27" s="1"/>
  <c r="AE125" i="27" s="1"/>
  <c r="AF125" i="27" s="1"/>
  <c r="AG125" i="27" s="1"/>
  <c r="AH125" i="27" s="1"/>
  <c r="AI125" i="27" s="1"/>
  <c r="AJ125" i="27" s="1"/>
  <c r="AK125" i="27" s="1"/>
  <c r="I107" i="27"/>
  <c r="J107" i="27" s="1"/>
  <c r="K107" i="27" s="1"/>
  <c r="L107" i="27" s="1"/>
  <c r="M107" i="27" s="1"/>
  <c r="N107" i="27" s="1"/>
  <c r="O107" i="27" s="1"/>
  <c r="P107" i="27" s="1"/>
  <c r="Q107" i="27" s="1"/>
  <c r="R107" i="27" s="1"/>
  <c r="S107" i="27" s="1"/>
  <c r="T107" i="27" s="1"/>
  <c r="U107" i="27" s="1"/>
  <c r="V107" i="27" s="1"/>
  <c r="W107" i="27" s="1"/>
  <c r="X107" i="27" s="1"/>
  <c r="Y107" i="27" s="1"/>
  <c r="Z107" i="27" s="1"/>
  <c r="AA107" i="27" s="1"/>
  <c r="AB107" i="27" s="1"/>
  <c r="AC107" i="27" s="1"/>
  <c r="AD107" i="27" s="1"/>
  <c r="AE107" i="27" s="1"/>
  <c r="AF107" i="27" s="1"/>
  <c r="AG107" i="27" s="1"/>
  <c r="AH107" i="27" s="1"/>
  <c r="AI107" i="27" s="1"/>
  <c r="AJ107" i="27" s="1"/>
  <c r="AK107" i="27" s="1"/>
  <c r="P28" i="26"/>
  <c r="P236" i="26" s="1"/>
  <c r="P302" i="26" s="1"/>
  <c r="K28" i="27"/>
  <c r="K236" i="27" s="1"/>
  <c r="K302" i="27" s="1"/>
  <c r="I28" i="26"/>
  <c r="I236" i="26" s="1"/>
  <c r="Q28" i="26"/>
  <c r="Q236" i="26" s="1"/>
  <c r="I28" i="27"/>
  <c r="I236" i="27" s="1"/>
  <c r="I270" i="27" s="1"/>
  <c r="Q28" i="27"/>
  <c r="Q236" i="27" s="1"/>
  <c r="Q302" i="27" s="1"/>
  <c r="L28" i="27"/>
  <c r="L236" i="27" s="1"/>
  <c r="L302" i="27" s="1"/>
  <c r="H28" i="26"/>
  <c r="H236" i="26" s="1"/>
  <c r="M28" i="27"/>
  <c r="M236" i="27" s="1"/>
  <c r="M302" i="27" s="1"/>
  <c r="N28" i="27"/>
  <c r="N236" i="27" s="1"/>
  <c r="N302" i="27" s="1"/>
  <c r="S28" i="27"/>
  <c r="S236" i="27" s="1"/>
  <c r="S302" i="27" s="1"/>
  <c r="G47" i="27"/>
  <c r="G52" i="27" s="1"/>
  <c r="G47" i="26"/>
  <c r="L52" i="26" s="1"/>
  <c r="L290" i="27"/>
  <c r="L258" i="27"/>
  <c r="Q31" i="27"/>
  <c r="K271" i="27"/>
  <c r="K303" i="27"/>
  <c r="AA271" i="27"/>
  <c r="AA303" i="27"/>
  <c r="L303" i="27"/>
  <c r="L271" i="27"/>
  <c r="T271" i="27"/>
  <c r="AB303" i="27"/>
  <c r="AB271" i="27"/>
  <c r="O34" i="27"/>
  <c r="W34" i="27"/>
  <c r="AE34" i="27"/>
  <c r="I31" i="27"/>
  <c r="J36" i="27" s="1"/>
  <c r="G224" i="27"/>
  <c r="J270" i="27"/>
  <c r="J302" i="27"/>
  <c r="U22" i="27"/>
  <c r="T24" i="27"/>
  <c r="T32" i="27" s="1"/>
  <c r="T23" i="27"/>
  <c r="H36" i="27"/>
  <c r="G36" i="27"/>
  <c r="O31" i="27"/>
  <c r="O28" i="27"/>
  <c r="O236" i="27" s="1"/>
  <c r="AL29" i="27"/>
  <c r="H28" i="27"/>
  <c r="P28" i="27"/>
  <c r="P236" i="27" s="1"/>
  <c r="K290" i="27"/>
  <c r="K258" i="27"/>
  <c r="M44" i="27"/>
  <c r="M224" i="27" s="1"/>
  <c r="K47" i="27"/>
  <c r="I303" i="27"/>
  <c r="I271" i="27"/>
  <c r="Q303" i="27"/>
  <c r="Q271" i="27"/>
  <c r="Y303" i="27"/>
  <c r="AG303" i="27"/>
  <c r="AG271" i="27"/>
  <c r="J70" i="27"/>
  <c r="J87" i="27" s="1"/>
  <c r="R70" i="27"/>
  <c r="R87" i="27" s="1"/>
  <c r="Z70" i="27"/>
  <c r="AH70" i="27"/>
  <c r="N44" i="27"/>
  <c r="N224" i="27" s="1"/>
  <c r="L47" i="27"/>
  <c r="J303" i="27"/>
  <c r="J271" i="27"/>
  <c r="R303" i="27"/>
  <c r="R271" i="27"/>
  <c r="Z303" i="27"/>
  <c r="Z271" i="27"/>
  <c r="AH303" i="27"/>
  <c r="AH271" i="27"/>
  <c r="K70" i="27"/>
  <c r="S70" i="27"/>
  <c r="AA70" i="27"/>
  <c r="AI70" i="27"/>
  <c r="S84" i="27"/>
  <c r="G304" i="27"/>
  <c r="G272" i="27"/>
  <c r="L70" i="27"/>
  <c r="T70" i="27"/>
  <c r="AB70" i="27"/>
  <c r="AJ70" i="27"/>
  <c r="Z84" i="27"/>
  <c r="H102" i="27"/>
  <c r="H96" i="27"/>
  <c r="H100" i="27"/>
  <c r="H101" i="27"/>
  <c r="H290" i="27"/>
  <c r="H258" i="27"/>
  <c r="M70" i="27"/>
  <c r="U70" i="27"/>
  <c r="AC70" i="27"/>
  <c r="AA84" i="27"/>
  <c r="I96" i="27"/>
  <c r="I100" i="27"/>
  <c r="I101" i="27"/>
  <c r="J93" i="27"/>
  <c r="I102" i="27"/>
  <c r="H122" i="27"/>
  <c r="H121" i="27"/>
  <c r="H123" i="27"/>
  <c r="I114" i="27"/>
  <c r="H117" i="27"/>
  <c r="I258" i="27"/>
  <c r="I290" i="27"/>
  <c r="M303" i="27"/>
  <c r="M271" i="27"/>
  <c r="U303" i="27"/>
  <c r="U271" i="27"/>
  <c r="AC303" i="27"/>
  <c r="AC271" i="27"/>
  <c r="AK303" i="27"/>
  <c r="AK271" i="27"/>
  <c r="N70" i="27"/>
  <c r="V70" i="27"/>
  <c r="AD70" i="27"/>
  <c r="AH84" i="27"/>
  <c r="J44" i="27"/>
  <c r="J224" i="27" s="1"/>
  <c r="N303" i="27"/>
  <c r="N271" i="27"/>
  <c r="V303" i="27"/>
  <c r="V271" i="27"/>
  <c r="AD303" i="27"/>
  <c r="AD271" i="27"/>
  <c r="G70" i="27"/>
  <c r="O70" i="27"/>
  <c r="W70" i="27"/>
  <c r="AE70" i="27"/>
  <c r="AE87" i="27" s="1"/>
  <c r="AI84" i="27"/>
  <c r="O303" i="27"/>
  <c r="O271" i="27"/>
  <c r="W271" i="27"/>
  <c r="W303" i="27"/>
  <c r="AE86" i="27"/>
  <c r="AE237" i="27" s="1"/>
  <c r="H70" i="27"/>
  <c r="P70" i="27"/>
  <c r="X70" i="27"/>
  <c r="H86" i="27"/>
  <c r="H237" i="27" s="1"/>
  <c r="P86" i="27"/>
  <c r="P237" i="27" s="1"/>
  <c r="X86" i="27"/>
  <c r="X237" i="27" s="1"/>
  <c r="AF86" i="27"/>
  <c r="AF237" i="27" s="1"/>
  <c r="I70" i="27"/>
  <c r="Q70" i="27"/>
  <c r="Y70" i="27"/>
  <c r="AG84" i="27"/>
  <c r="Y84" i="27"/>
  <c r="Q84" i="27"/>
  <c r="I84" i="27"/>
  <c r="AF84" i="27"/>
  <c r="AF87" i="27" s="1"/>
  <c r="X84" i="27"/>
  <c r="P84" i="27"/>
  <c r="H84" i="27"/>
  <c r="AE84" i="27"/>
  <c r="W84" i="27"/>
  <c r="O84" i="27"/>
  <c r="G84" i="27"/>
  <c r="AD84" i="27"/>
  <c r="V84" i="27"/>
  <c r="N84" i="27"/>
  <c r="AK84" i="27"/>
  <c r="AC84" i="27"/>
  <c r="U84" i="27"/>
  <c r="M84" i="27"/>
  <c r="AJ84" i="27"/>
  <c r="AB84" i="27"/>
  <c r="T84" i="27"/>
  <c r="L84" i="27"/>
  <c r="K84" i="27"/>
  <c r="H143" i="27"/>
  <c r="H144" i="27"/>
  <c r="H138" i="27"/>
  <c r="H142" i="27"/>
  <c r="I135" i="27"/>
  <c r="AL132" i="27"/>
  <c r="H116" i="27"/>
  <c r="J156" i="27"/>
  <c r="H163" i="27"/>
  <c r="I163" i="27"/>
  <c r="I173" i="27" s="1"/>
  <c r="U277" i="27"/>
  <c r="U309" i="27"/>
  <c r="H159" i="27"/>
  <c r="I159" i="27"/>
  <c r="O309" i="27"/>
  <c r="O277" i="27"/>
  <c r="K220" i="27"/>
  <c r="J221" i="27"/>
  <c r="H165" i="27"/>
  <c r="H173" i="27" s="1"/>
  <c r="N295" i="27"/>
  <c r="N263" i="27"/>
  <c r="V308" i="27"/>
  <c r="V276" i="27"/>
  <c r="I165" i="27"/>
  <c r="H295" i="27"/>
  <c r="H263" i="27"/>
  <c r="P242" i="27"/>
  <c r="P229" i="27"/>
  <c r="X242" i="27"/>
  <c r="X229" i="27"/>
  <c r="AF242" i="27"/>
  <c r="AF229" i="27"/>
  <c r="J309" i="27"/>
  <c r="J277" i="27"/>
  <c r="R309" i="27"/>
  <c r="R277" i="27"/>
  <c r="AH309" i="27"/>
  <c r="AH277" i="27"/>
  <c r="V295" i="27"/>
  <c r="V263" i="27"/>
  <c r="H242" i="27"/>
  <c r="AC277" i="27"/>
  <c r="AC309" i="27"/>
  <c r="I308" i="27"/>
  <c r="I276" i="27"/>
  <c r="Q308" i="27"/>
  <c r="Q276" i="27"/>
  <c r="Y308" i="27"/>
  <c r="Y276" i="27"/>
  <c r="AG276" i="27"/>
  <c r="AG308" i="27"/>
  <c r="K309" i="27"/>
  <c r="K277" i="27"/>
  <c r="S309" i="27"/>
  <c r="S277" i="27"/>
  <c r="AA309" i="27"/>
  <c r="AA277" i="27"/>
  <c r="AI309" i="27"/>
  <c r="AI277" i="27"/>
  <c r="G292" i="27"/>
  <c r="G260" i="27"/>
  <c r="G240" i="27"/>
  <c r="W295" i="27"/>
  <c r="W263" i="27"/>
  <c r="AF309" i="27"/>
  <c r="AL309" i="27" s="1"/>
  <c r="AF277" i="27"/>
  <c r="AL277" i="27" s="1"/>
  <c r="AL243" i="27"/>
  <c r="I187" i="27"/>
  <c r="J229" i="27"/>
  <c r="J242" i="27"/>
  <c r="R242" i="27"/>
  <c r="R229" i="27"/>
  <c r="Z295" i="27"/>
  <c r="Z263" i="27"/>
  <c r="AH295" i="27"/>
  <c r="AH263" i="27"/>
  <c r="L309" i="27"/>
  <c r="L277" i="27"/>
  <c r="T309" i="27"/>
  <c r="T277" i="27"/>
  <c r="AB309" i="27"/>
  <c r="AB277" i="27"/>
  <c r="AJ309" i="27"/>
  <c r="AJ277" i="27"/>
  <c r="Y229" i="27"/>
  <c r="H304" i="27"/>
  <c r="H272" i="27"/>
  <c r="P304" i="27"/>
  <c r="P272" i="27"/>
  <c r="X304" i="27"/>
  <c r="X272" i="27"/>
  <c r="AF272" i="27"/>
  <c r="AF304" i="27"/>
  <c r="K242" i="27"/>
  <c r="K229" i="27"/>
  <c r="S242" i="27"/>
  <c r="S229" i="27"/>
  <c r="AA242" i="27"/>
  <c r="AA229" i="27"/>
  <c r="AI242" i="27"/>
  <c r="AI229" i="27"/>
  <c r="M277" i="27"/>
  <c r="M309" i="27"/>
  <c r="AK309" i="27"/>
  <c r="AK277" i="27"/>
  <c r="G295" i="27"/>
  <c r="G263" i="27"/>
  <c r="AD229" i="27"/>
  <c r="Z242" i="27"/>
  <c r="L242" i="27"/>
  <c r="L229" i="27"/>
  <c r="T242" i="27"/>
  <c r="T229" i="27"/>
  <c r="AB242" i="27"/>
  <c r="AB229" i="27"/>
  <c r="AJ242" i="27"/>
  <c r="AJ229" i="27"/>
  <c r="N309" i="27"/>
  <c r="N277" i="27"/>
  <c r="V309" i="27"/>
  <c r="V277" i="27"/>
  <c r="AD309" i="27"/>
  <c r="AD277" i="27"/>
  <c r="G293" i="27"/>
  <c r="G261" i="27"/>
  <c r="I229" i="27"/>
  <c r="AE229" i="27"/>
  <c r="AH242" i="27"/>
  <c r="M229" i="27"/>
  <c r="M242" i="27"/>
  <c r="U242" i="27"/>
  <c r="U229" i="27"/>
  <c r="AC229" i="27"/>
  <c r="AC242" i="27"/>
  <c r="AK229" i="27"/>
  <c r="AK242" i="27"/>
  <c r="W309" i="27"/>
  <c r="W277" i="27"/>
  <c r="AE309" i="27"/>
  <c r="AE277" i="27"/>
  <c r="AG229" i="27"/>
  <c r="G309" i="27"/>
  <c r="G277" i="27"/>
  <c r="Z277" i="27"/>
  <c r="AD308" i="27"/>
  <c r="AD276" i="27"/>
  <c r="H309" i="27"/>
  <c r="H277" i="27"/>
  <c r="P309" i="27"/>
  <c r="P277" i="27"/>
  <c r="X309" i="27"/>
  <c r="X277" i="27"/>
  <c r="O229" i="27"/>
  <c r="O308" i="27"/>
  <c r="O276" i="27"/>
  <c r="W308" i="27"/>
  <c r="W276" i="27"/>
  <c r="AE308" i="27"/>
  <c r="AE276" i="27"/>
  <c r="I309" i="27"/>
  <c r="I277" i="27"/>
  <c r="Q309" i="27"/>
  <c r="Q277" i="27"/>
  <c r="Y277" i="27"/>
  <c r="Y309" i="27"/>
  <c r="AG309" i="27"/>
  <c r="AG277" i="27"/>
  <c r="Q229" i="27"/>
  <c r="M304" i="27"/>
  <c r="M272" i="27"/>
  <c r="U304" i="27"/>
  <c r="U272" i="27"/>
  <c r="AC304" i="27"/>
  <c r="AC272" i="27"/>
  <c r="AK304" i="27"/>
  <c r="AK272" i="27"/>
  <c r="N304" i="27"/>
  <c r="N272" i="27"/>
  <c r="AD304" i="27"/>
  <c r="AD272" i="27"/>
  <c r="G273" i="27"/>
  <c r="W304" i="27"/>
  <c r="W272" i="27"/>
  <c r="L304" i="27"/>
  <c r="G270" i="27"/>
  <c r="G302" i="27"/>
  <c r="I272" i="27"/>
  <c r="I304" i="27"/>
  <c r="Q304" i="27"/>
  <c r="Q272" i="27"/>
  <c r="Y304" i="27"/>
  <c r="Y272" i="27"/>
  <c r="AG304" i="27"/>
  <c r="AG272" i="27"/>
  <c r="J286" i="27"/>
  <c r="I287" i="27"/>
  <c r="J304" i="27"/>
  <c r="J272" i="27"/>
  <c r="R304" i="27"/>
  <c r="R272" i="27"/>
  <c r="Z304" i="27"/>
  <c r="Z272" i="27"/>
  <c r="AH304" i="27"/>
  <c r="AH272" i="27"/>
  <c r="K304" i="27"/>
  <c r="K272" i="27"/>
  <c r="S304" i="27"/>
  <c r="S272" i="27"/>
  <c r="AA304" i="27"/>
  <c r="AA272" i="27"/>
  <c r="AI304" i="27"/>
  <c r="AI272" i="27"/>
  <c r="G259" i="27"/>
  <c r="O272" i="27"/>
  <c r="T272" i="27"/>
  <c r="T304" i="27"/>
  <c r="AB304" i="27"/>
  <c r="AB272" i="27"/>
  <c r="AJ272" i="27"/>
  <c r="AJ304" i="27"/>
  <c r="G308" i="27"/>
  <c r="G276" i="27"/>
  <c r="V272" i="27"/>
  <c r="G296" i="27"/>
  <c r="G224" i="26"/>
  <c r="H303" i="26"/>
  <c r="H271" i="26"/>
  <c r="P303" i="26"/>
  <c r="P271" i="26"/>
  <c r="X303" i="26"/>
  <c r="X271" i="26"/>
  <c r="AF271" i="26"/>
  <c r="AF303" i="26"/>
  <c r="I302" i="26"/>
  <c r="I270" i="26"/>
  <c r="G303" i="26"/>
  <c r="G271" i="26"/>
  <c r="AE303" i="26"/>
  <c r="AE271" i="26"/>
  <c r="P39" i="26"/>
  <c r="O47" i="26"/>
  <c r="I303" i="26"/>
  <c r="I271" i="26"/>
  <c r="Q303" i="26"/>
  <c r="Q271" i="26"/>
  <c r="Y303" i="26"/>
  <c r="Y271" i="26"/>
  <c r="AG303" i="26"/>
  <c r="AG271" i="26"/>
  <c r="O303" i="26"/>
  <c r="O271" i="26"/>
  <c r="J303" i="26"/>
  <c r="J271" i="26"/>
  <c r="R303" i="26"/>
  <c r="R271" i="26"/>
  <c r="Z303" i="26"/>
  <c r="Z271" i="26"/>
  <c r="AH303" i="26"/>
  <c r="AH271" i="26"/>
  <c r="K303" i="26"/>
  <c r="K271" i="26"/>
  <c r="S271" i="26"/>
  <c r="S303" i="26"/>
  <c r="AA271" i="26"/>
  <c r="AA303" i="26"/>
  <c r="AI303" i="26"/>
  <c r="AI271" i="26"/>
  <c r="H102" i="26"/>
  <c r="H96" i="26"/>
  <c r="H100" i="26"/>
  <c r="H101" i="26"/>
  <c r="I93" i="26"/>
  <c r="L303" i="26"/>
  <c r="L271" i="26"/>
  <c r="T303" i="26"/>
  <c r="T271" i="26"/>
  <c r="AJ303" i="26"/>
  <c r="AJ271" i="26"/>
  <c r="M290" i="26"/>
  <c r="M258" i="26"/>
  <c r="AB271" i="26"/>
  <c r="G36" i="26"/>
  <c r="N290" i="26"/>
  <c r="N258" i="26"/>
  <c r="M303" i="26"/>
  <c r="M271" i="26"/>
  <c r="U271" i="26"/>
  <c r="AC303" i="26"/>
  <c r="AK303" i="26"/>
  <c r="AK271" i="26"/>
  <c r="Q302" i="26"/>
  <c r="Q270" i="26"/>
  <c r="W303" i="26"/>
  <c r="W271" i="26"/>
  <c r="N303" i="26"/>
  <c r="N271" i="26"/>
  <c r="V303" i="26"/>
  <c r="V271" i="26"/>
  <c r="AD303" i="26"/>
  <c r="AD271" i="26"/>
  <c r="J28" i="26"/>
  <c r="J236" i="26" s="1"/>
  <c r="R28" i="26"/>
  <c r="R236" i="26" s="1"/>
  <c r="O31" i="26"/>
  <c r="M47" i="26"/>
  <c r="G304" i="26"/>
  <c r="G272" i="26"/>
  <c r="L70" i="26"/>
  <c r="L87" i="26" s="1"/>
  <c r="T70" i="26"/>
  <c r="AB70" i="26"/>
  <c r="AJ70" i="26"/>
  <c r="K84" i="26"/>
  <c r="S84" i="26"/>
  <c r="AA84" i="26"/>
  <c r="AI84" i="26"/>
  <c r="AI87" i="26" s="1"/>
  <c r="O92" i="26"/>
  <c r="T23" i="26"/>
  <c r="U22" i="26"/>
  <c r="K28" i="26"/>
  <c r="K236" i="26" s="1"/>
  <c r="S28" i="26"/>
  <c r="S236" i="26" s="1"/>
  <c r="H31" i="26"/>
  <c r="P31" i="26"/>
  <c r="H290" i="26"/>
  <c r="H258" i="26"/>
  <c r="N47" i="26"/>
  <c r="M70" i="26"/>
  <c r="M87" i="26" s="1"/>
  <c r="U70" i="26"/>
  <c r="AC70" i="26"/>
  <c r="AK70" i="26"/>
  <c r="L84" i="26"/>
  <c r="T84" i="26"/>
  <c r="AB84" i="26"/>
  <c r="AJ84" i="26"/>
  <c r="I159" i="26"/>
  <c r="I163" i="26"/>
  <c r="J156" i="26"/>
  <c r="I165" i="26"/>
  <c r="L28" i="26"/>
  <c r="L236" i="26" s="1"/>
  <c r="I31" i="26"/>
  <c r="Q31" i="26"/>
  <c r="I290" i="26"/>
  <c r="I258" i="26"/>
  <c r="N70" i="26"/>
  <c r="V70" i="26"/>
  <c r="M84" i="26"/>
  <c r="U84" i="26"/>
  <c r="AC84" i="26"/>
  <c r="AK84" i="26"/>
  <c r="M28" i="26"/>
  <c r="M236" i="26" s="1"/>
  <c r="J44" i="26"/>
  <c r="J224" i="26" s="1"/>
  <c r="O70" i="26"/>
  <c r="W70" i="26"/>
  <c r="AE70" i="26"/>
  <c r="N84" i="26"/>
  <c r="V84" i="26"/>
  <c r="AD84" i="26"/>
  <c r="AD87" i="26" s="1"/>
  <c r="K125" i="26"/>
  <c r="L125" i="26" s="1"/>
  <c r="M125" i="26" s="1"/>
  <c r="N125" i="26" s="1"/>
  <c r="O125" i="26" s="1"/>
  <c r="P125" i="26" s="1"/>
  <c r="Q125" i="26" s="1"/>
  <c r="R125" i="26" s="1"/>
  <c r="S125" i="26" s="1"/>
  <c r="T125" i="26" s="1"/>
  <c r="U125" i="26" s="1"/>
  <c r="V125" i="26" s="1"/>
  <c r="W125" i="26" s="1"/>
  <c r="X125" i="26" s="1"/>
  <c r="Y125" i="26" s="1"/>
  <c r="Z125" i="26" s="1"/>
  <c r="AA125" i="26" s="1"/>
  <c r="AB125" i="26" s="1"/>
  <c r="AC125" i="26" s="1"/>
  <c r="AD125" i="26" s="1"/>
  <c r="AE125" i="26" s="1"/>
  <c r="AF125" i="26" s="1"/>
  <c r="AG125" i="26" s="1"/>
  <c r="AH125" i="26" s="1"/>
  <c r="AI125" i="26" s="1"/>
  <c r="AJ125" i="26" s="1"/>
  <c r="AK125" i="26" s="1"/>
  <c r="I164" i="26"/>
  <c r="N295" i="26"/>
  <c r="N263" i="26"/>
  <c r="V295" i="26"/>
  <c r="V263" i="26"/>
  <c r="AD295" i="26"/>
  <c r="AD263" i="26"/>
  <c r="N28" i="26"/>
  <c r="N236" i="26" s="1"/>
  <c r="K44" i="26"/>
  <c r="K224" i="26" s="1"/>
  <c r="H70" i="26"/>
  <c r="P70" i="26"/>
  <c r="X70" i="26"/>
  <c r="G84" i="26"/>
  <c r="G87" i="26" s="1"/>
  <c r="O84" i="26"/>
  <c r="W84" i="26"/>
  <c r="AE84" i="26"/>
  <c r="L44" i="26"/>
  <c r="L224" i="26" s="1"/>
  <c r="I70" i="26"/>
  <c r="Q70" i="26"/>
  <c r="Y70" i="26"/>
  <c r="H84" i="26"/>
  <c r="P84" i="26"/>
  <c r="X84" i="26"/>
  <c r="AF84" i="26"/>
  <c r="AF87" i="26" s="1"/>
  <c r="J126" i="26"/>
  <c r="K126" i="26" s="1"/>
  <c r="L126" i="26" s="1"/>
  <c r="M126" i="26" s="1"/>
  <c r="N126" i="26" s="1"/>
  <c r="O126" i="26" s="1"/>
  <c r="P126" i="26" s="1"/>
  <c r="Q126" i="26" s="1"/>
  <c r="R126" i="26" s="1"/>
  <c r="S126" i="26" s="1"/>
  <c r="T126" i="26" s="1"/>
  <c r="U126" i="26" s="1"/>
  <c r="V126" i="26" s="1"/>
  <c r="W126" i="26" s="1"/>
  <c r="X126" i="26" s="1"/>
  <c r="Y126" i="26" s="1"/>
  <c r="Z126" i="26" s="1"/>
  <c r="AA126" i="26" s="1"/>
  <c r="AB126" i="26" s="1"/>
  <c r="AC126" i="26" s="1"/>
  <c r="AD126" i="26" s="1"/>
  <c r="AE126" i="26" s="1"/>
  <c r="AF126" i="26" s="1"/>
  <c r="AG126" i="26" s="1"/>
  <c r="AH126" i="26" s="1"/>
  <c r="AI126" i="26" s="1"/>
  <c r="AJ126" i="26" s="1"/>
  <c r="AK126" i="26" s="1"/>
  <c r="I138" i="26"/>
  <c r="I142" i="26"/>
  <c r="J135" i="26"/>
  <c r="I144" i="26"/>
  <c r="J70" i="26"/>
  <c r="R70" i="26"/>
  <c r="Z70" i="26"/>
  <c r="AH70" i="26"/>
  <c r="I84" i="26"/>
  <c r="Q84" i="26"/>
  <c r="Y84" i="26"/>
  <c r="AG84" i="26"/>
  <c r="AG87" i="26" s="1"/>
  <c r="H95" i="26"/>
  <c r="H176" i="26" s="1"/>
  <c r="H219" i="26" s="1"/>
  <c r="H221" i="26" s="1"/>
  <c r="I127" i="26"/>
  <c r="J127" i="26" s="1"/>
  <c r="K127" i="26" s="1"/>
  <c r="L127" i="26" s="1"/>
  <c r="M127" i="26" s="1"/>
  <c r="N127" i="26" s="1"/>
  <c r="O127" i="26" s="1"/>
  <c r="P127" i="26" s="1"/>
  <c r="Q127" i="26" s="1"/>
  <c r="R127" i="26" s="1"/>
  <c r="S127" i="26" s="1"/>
  <c r="T127" i="26" s="1"/>
  <c r="U127" i="26" s="1"/>
  <c r="V127" i="26" s="1"/>
  <c r="W127" i="26" s="1"/>
  <c r="X127" i="26" s="1"/>
  <c r="Y127" i="26" s="1"/>
  <c r="Z127" i="26" s="1"/>
  <c r="AA127" i="26" s="1"/>
  <c r="AB127" i="26" s="1"/>
  <c r="AC127" i="26" s="1"/>
  <c r="AD127" i="26" s="1"/>
  <c r="AE127" i="26" s="1"/>
  <c r="AF127" i="26" s="1"/>
  <c r="AG127" i="26" s="1"/>
  <c r="AH127" i="26" s="1"/>
  <c r="AI127" i="26" s="1"/>
  <c r="AJ127" i="26" s="1"/>
  <c r="AK127" i="26" s="1"/>
  <c r="K70" i="26"/>
  <c r="K87" i="26" s="1"/>
  <c r="S70" i="26"/>
  <c r="S87" i="26" s="1"/>
  <c r="AA70" i="26"/>
  <c r="AA87" i="26" s="1"/>
  <c r="J84" i="26"/>
  <c r="R84" i="26"/>
  <c r="Z84" i="26"/>
  <c r="H117" i="26"/>
  <c r="H122" i="26"/>
  <c r="H121" i="26"/>
  <c r="N309" i="26"/>
  <c r="N277" i="26"/>
  <c r="J220" i="26"/>
  <c r="I221" i="26"/>
  <c r="H143" i="26"/>
  <c r="H164" i="26"/>
  <c r="J187" i="26"/>
  <c r="O309" i="26"/>
  <c r="O277" i="26"/>
  <c r="AE309" i="26"/>
  <c r="AE277" i="26"/>
  <c r="G306" i="26"/>
  <c r="G274" i="26"/>
  <c r="H142" i="26"/>
  <c r="H151" i="26" s="1"/>
  <c r="H163" i="26"/>
  <c r="O308" i="26"/>
  <c r="O276" i="26"/>
  <c r="W295" i="26"/>
  <c r="W263" i="26"/>
  <c r="AE295" i="26"/>
  <c r="AE263" i="26"/>
  <c r="I277" i="26"/>
  <c r="I309" i="26"/>
  <c r="Q277" i="26"/>
  <c r="Q309" i="26"/>
  <c r="AG309" i="26"/>
  <c r="AG277" i="26"/>
  <c r="O229" i="26"/>
  <c r="X229" i="26"/>
  <c r="V276" i="26"/>
  <c r="V308" i="26"/>
  <c r="V277" i="26"/>
  <c r="V309" i="26"/>
  <c r="H308" i="26"/>
  <c r="H276" i="26"/>
  <c r="P308" i="26"/>
  <c r="P276" i="26"/>
  <c r="X308" i="26"/>
  <c r="X276" i="26"/>
  <c r="AF242" i="26"/>
  <c r="AF229" i="26"/>
  <c r="J309" i="26"/>
  <c r="J277" i="26"/>
  <c r="R277" i="26"/>
  <c r="R309" i="26"/>
  <c r="Z309" i="26"/>
  <c r="Z277" i="26"/>
  <c r="AH277" i="26"/>
  <c r="AH309" i="26"/>
  <c r="G263" i="26"/>
  <c r="G295" i="26"/>
  <c r="P229" i="26"/>
  <c r="Y229" i="26"/>
  <c r="AI295" i="26"/>
  <c r="AI263" i="26"/>
  <c r="W242" i="26"/>
  <c r="W309" i="26"/>
  <c r="W277" i="26"/>
  <c r="I308" i="26"/>
  <c r="I276" i="26"/>
  <c r="Y308" i="26"/>
  <c r="Y276" i="26"/>
  <c r="AG308" i="26"/>
  <c r="AG276" i="26"/>
  <c r="K309" i="26"/>
  <c r="K277" i="26"/>
  <c r="S309" i="26"/>
  <c r="S277" i="26"/>
  <c r="AA309" i="26"/>
  <c r="AA277" i="26"/>
  <c r="H229" i="26"/>
  <c r="Q229" i="26"/>
  <c r="Z295" i="26"/>
  <c r="Z263" i="26"/>
  <c r="AD277" i="26"/>
  <c r="AD309" i="26"/>
  <c r="J276" i="26"/>
  <c r="J308" i="26"/>
  <c r="R308" i="26"/>
  <c r="R276" i="26"/>
  <c r="Z308" i="26"/>
  <c r="Z276" i="26"/>
  <c r="AH308" i="26"/>
  <c r="AH276" i="26"/>
  <c r="L309" i="26"/>
  <c r="L277" i="26"/>
  <c r="T309" i="26"/>
  <c r="T277" i="26"/>
  <c r="AB309" i="26"/>
  <c r="AB277" i="26"/>
  <c r="AJ309" i="26"/>
  <c r="AJ277" i="26"/>
  <c r="I229" i="26"/>
  <c r="R229" i="26"/>
  <c r="AA229" i="26"/>
  <c r="AE242" i="26"/>
  <c r="Q276" i="26"/>
  <c r="K276" i="26"/>
  <c r="K308" i="26"/>
  <c r="S308" i="26"/>
  <c r="S276" i="26"/>
  <c r="AA308" i="26"/>
  <c r="AA276" i="26"/>
  <c r="AI276" i="26"/>
  <c r="AI308" i="26"/>
  <c r="M309" i="26"/>
  <c r="M277" i="26"/>
  <c r="U277" i="26"/>
  <c r="U309" i="26"/>
  <c r="AC277" i="26"/>
  <c r="AC309" i="26"/>
  <c r="AK277" i="26"/>
  <c r="AK309" i="26"/>
  <c r="J229" i="26"/>
  <c r="S229" i="26"/>
  <c r="AB229" i="26"/>
  <c r="M304" i="26"/>
  <c r="M272" i="26"/>
  <c r="U304" i="26"/>
  <c r="U272" i="26"/>
  <c r="AK304" i="26"/>
  <c r="AK272" i="26"/>
  <c r="G259" i="26"/>
  <c r="V272" i="26"/>
  <c r="Y277" i="26"/>
  <c r="L308" i="26"/>
  <c r="L276" i="26"/>
  <c r="T308" i="26"/>
  <c r="T276" i="26"/>
  <c r="AB308" i="26"/>
  <c r="AB276" i="26"/>
  <c r="AJ242" i="26"/>
  <c r="AJ229" i="26"/>
  <c r="G293" i="26"/>
  <c r="G261" i="26"/>
  <c r="K229" i="26"/>
  <c r="T229" i="26"/>
  <c r="N304" i="26"/>
  <c r="N272" i="26"/>
  <c r="AD304" i="26"/>
  <c r="AD272" i="26"/>
  <c r="G305" i="26"/>
  <c r="G273" i="26"/>
  <c r="G307" i="26"/>
  <c r="G275" i="26"/>
  <c r="G309" i="26"/>
  <c r="G277" i="26"/>
  <c r="AC272" i="26"/>
  <c r="AI277" i="26"/>
  <c r="M242" i="26"/>
  <c r="M229" i="26"/>
  <c r="U242" i="26"/>
  <c r="U229" i="26"/>
  <c r="AC242" i="26"/>
  <c r="AC229" i="26"/>
  <c r="AK242" i="26"/>
  <c r="AK229" i="26"/>
  <c r="G292" i="26"/>
  <c r="G260" i="26"/>
  <c r="L229" i="26"/>
  <c r="N242" i="26"/>
  <c r="H309" i="26"/>
  <c r="H277" i="26"/>
  <c r="P309" i="26"/>
  <c r="P277" i="26"/>
  <c r="X309" i="26"/>
  <c r="X277" i="26"/>
  <c r="AF309" i="26"/>
  <c r="AL309" i="26" s="1"/>
  <c r="AF277" i="26"/>
  <c r="AL277" i="26" s="1"/>
  <c r="AG229" i="26"/>
  <c r="O304" i="26"/>
  <c r="O272" i="26"/>
  <c r="W304" i="26"/>
  <c r="W272" i="26"/>
  <c r="AE304" i="26"/>
  <c r="AE272" i="26"/>
  <c r="H304" i="26"/>
  <c r="H272" i="26"/>
  <c r="P304" i="26"/>
  <c r="P272" i="26"/>
  <c r="AF304" i="26"/>
  <c r="AF272" i="26"/>
  <c r="G302" i="26"/>
  <c r="G270" i="26"/>
  <c r="I304" i="26"/>
  <c r="I272" i="26"/>
  <c r="Q304" i="26"/>
  <c r="Q272" i="26"/>
  <c r="Y304" i="26"/>
  <c r="Y272" i="26"/>
  <c r="AG304" i="26"/>
  <c r="AG272" i="26"/>
  <c r="J304" i="26"/>
  <c r="J272" i="26"/>
  <c r="R304" i="26"/>
  <c r="R272" i="26"/>
  <c r="AH272" i="26"/>
  <c r="AH304" i="26"/>
  <c r="X304" i="26"/>
  <c r="H315" i="26"/>
  <c r="K304" i="26"/>
  <c r="K272" i="26"/>
  <c r="S304" i="26"/>
  <c r="S272" i="26"/>
  <c r="AA304" i="26"/>
  <c r="AA272" i="26"/>
  <c r="AI304" i="26"/>
  <c r="AI272" i="26"/>
  <c r="Z304" i="26"/>
  <c r="L304" i="26"/>
  <c r="L272" i="26"/>
  <c r="T304" i="26"/>
  <c r="T272" i="26"/>
  <c r="AB304" i="26"/>
  <c r="AB272" i="26"/>
  <c r="AJ272" i="26"/>
  <c r="AJ304" i="26"/>
  <c r="J286" i="26"/>
  <c r="I287" i="26"/>
  <c r="G296" i="26"/>
  <c r="S303" i="27" l="1"/>
  <c r="H315" i="27"/>
  <c r="AH87" i="26"/>
  <c r="AD308" i="26"/>
  <c r="N276" i="27"/>
  <c r="H177" i="26"/>
  <c r="G303" i="27"/>
  <c r="AA87" i="27"/>
  <c r="AJ271" i="27"/>
  <c r="AH263" i="26"/>
  <c r="Q87" i="27"/>
  <c r="H87" i="27"/>
  <c r="H249" i="27"/>
  <c r="S270" i="27"/>
  <c r="K270" i="27"/>
  <c r="N270" i="27"/>
  <c r="M270" i="27"/>
  <c r="I302" i="27"/>
  <c r="O44" i="27"/>
  <c r="O224" i="27" s="1"/>
  <c r="O258" i="27" s="1"/>
  <c r="O47" i="27"/>
  <c r="O52" i="27" s="1"/>
  <c r="J52" i="27"/>
  <c r="J228" i="27" s="1"/>
  <c r="J294" i="27" s="1"/>
  <c r="AG87" i="27"/>
  <c r="AK87" i="27"/>
  <c r="R302" i="27"/>
  <c r="I151" i="26"/>
  <c r="O270" i="26"/>
  <c r="I87" i="27"/>
  <c r="AI271" i="27"/>
  <c r="H123" i="26"/>
  <c r="H131" i="26" s="1"/>
  <c r="I114" i="26"/>
  <c r="H151" i="27"/>
  <c r="W87" i="27"/>
  <c r="H172" i="26"/>
  <c r="T87" i="26"/>
  <c r="H172" i="27"/>
  <c r="O87" i="27"/>
  <c r="I52" i="27"/>
  <c r="P270" i="26"/>
  <c r="H52" i="27"/>
  <c r="H228" i="27" s="1"/>
  <c r="K52" i="27"/>
  <c r="I52" i="26"/>
  <c r="H131" i="27"/>
  <c r="M52" i="26"/>
  <c r="K52" i="26"/>
  <c r="H52" i="26"/>
  <c r="M36" i="27"/>
  <c r="J52" i="26"/>
  <c r="G52" i="26"/>
  <c r="G228" i="26" s="1"/>
  <c r="G232" i="26" s="1"/>
  <c r="G233" i="26" s="1"/>
  <c r="G244" i="26" s="1"/>
  <c r="L270" i="27"/>
  <c r="Q270" i="27"/>
  <c r="N36" i="27"/>
  <c r="N36" i="26"/>
  <c r="L36" i="27"/>
  <c r="I110" i="27"/>
  <c r="AC87" i="27"/>
  <c r="H109" i="27"/>
  <c r="M52" i="27"/>
  <c r="P302" i="27"/>
  <c r="P270" i="27"/>
  <c r="T31" i="27"/>
  <c r="T28" i="27"/>
  <c r="T236" i="27" s="1"/>
  <c r="AI308" i="27"/>
  <c r="AI276" i="27"/>
  <c r="M276" i="27"/>
  <c r="M308" i="27"/>
  <c r="AB308" i="27"/>
  <c r="AB276" i="27"/>
  <c r="AA295" i="27"/>
  <c r="AA263" i="27"/>
  <c r="J187" i="27"/>
  <c r="G306" i="27"/>
  <c r="G274" i="27"/>
  <c r="X295" i="27"/>
  <c r="X263" i="27"/>
  <c r="L220" i="27"/>
  <c r="K221" i="27"/>
  <c r="I172" i="27"/>
  <c r="I143" i="27"/>
  <c r="I144" i="27"/>
  <c r="I138" i="27"/>
  <c r="I177" i="27" s="1"/>
  <c r="I142" i="27"/>
  <c r="J135" i="27"/>
  <c r="X87" i="27"/>
  <c r="AD87" i="27"/>
  <c r="U87" i="27"/>
  <c r="H177" i="27"/>
  <c r="AI87" i="27"/>
  <c r="H236" i="27"/>
  <c r="O295" i="27"/>
  <c r="O263" i="27"/>
  <c r="M295" i="27"/>
  <c r="M263" i="27"/>
  <c r="T295" i="27"/>
  <c r="T263" i="27"/>
  <c r="I249" i="27"/>
  <c r="I230" i="27"/>
  <c r="AA308" i="27"/>
  <c r="AA276" i="27"/>
  <c r="X308" i="27"/>
  <c r="X276" i="27"/>
  <c r="AF303" i="27"/>
  <c r="AF271" i="27"/>
  <c r="P87" i="27"/>
  <c r="V87" i="27"/>
  <c r="M87" i="27"/>
  <c r="N290" i="27"/>
  <c r="N258" i="27"/>
  <c r="M258" i="27"/>
  <c r="M290" i="27"/>
  <c r="P47" i="27"/>
  <c r="P44" i="27"/>
  <c r="P224" i="27" s="1"/>
  <c r="Q39" i="27"/>
  <c r="V22" i="27"/>
  <c r="U24" i="27"/>
  <c r="U32" i="27" s="1"/>
  <c r="U23" i="27"/>
  <c r="I36" i="27"/>
  <c r="Q295" i="27"/>
  <c r="Q263" i="27"/>
  <c r="AK276" i="27"/>
  <c r="AK308" i="27"/>
  <c r="AH308" i="27"/>
  <c r="AH276" i="27"/>
  <c r="T308" i="27"/>
  <c r="T276" i="27"/>
  <c r="S295" i="27"/>
  <c r="S263" i="27"/>
  <c r="P295" i="27"/>
  <c r="P263" i="27"/>
  <c r="H152" i="27"/>
  <c r="X303" i="27"/>
  <c r="X271" i="27"/>
  <c r="N87" i="27"/>
  <c r="J96" i="27"/>
  <c r="J100" i="27"/>
  <c r="J101" i="27"/>
  <c r="K93" i="27"/>
  <c r="J102" i="27"/>
  <c r="S87" i="27"/>
  <c r="O290" i="27"/>
  <c r="U276" i="27"/>
  <c r="U308" i="27"/>
  <c r="AK295" i="27"/>
  <c r="AK263" i="27"/>
  <c r="AE295" i="27"/>
  <c r="AE263" i="27"/>
  <c r="L295" i="27"/>
  <c r="L263" i="27"/>
  <c r="S308" i="27"/>
  <c r="S276" i="27"/>
  <c r="R295" i="27"/>
  <c r="R263" i="27"/>
  <c r="P308" i="27"/>
  <c r="P276" i="27"/>
  <c r="J165" i="27"/>
  <c r="J159" i="27"/>
  <c r="J163" i="27"/>
  <c r="K156" i="27"/>
  <c r="J164" i="27"/>
  <c r="P303" i="27"/>
  <c r="P271" i="27"/>
  <c r="AE303" i="27"/>
  <c r="AE271" i="27"/>
  <c r="G87" i="27"/>
  <c r="G228" i="27" s="1"/>
  <c r="G232" i="27" s="1"/>
  <c r="G233" i="27" s="1"/>
  <c r="G244" i="27" s="1"/>
  <c r="I123" i="27"/>
  <c r="J114" i="27"/>
  <c r="I117" i="27"/>
  <c r="I122" i="27"/>
  <c r="I121" i="27"/>
  <c r="AJ87" i="27"/>
  <c r="N52" i="27"/>
  <c r="K87" i="27"/>
  <c r="O36" i="27"/>
  <c r="G290" i="27"/>
  <c r="G258" i="27"/>
  <c r="Q36" i="27"/>
  <c r="J249" i="27"/>
  <c r="J230" i="27"/>
  <c r="AC308" i="27"/>
  <c r="AC276" i="27"/>
  <c r="I295" i="27"/>
  <c r="I263" i="27"/>
  <c r="L308" i="27"/>
  <c r="L276" i="27"/>
  <c r="K295" i="27"/>
  <c r="K263" i="27"/>
  <c r="R308" i="27"/>
  <c r="R276" i="27"/>
  <c r="H303" i="27"/>
  <c r="H271" i="27"/>
  <c r="I109" i="27"/>
  <c r="AB87" i="27"/>
  <c r="AH87" i="27"/>
  <c r="P36" i="27"/>
  <c r="AF308" i="27"/>
  <c r="AL308" i="27" s="1"/>
  <c r="AF276" i="27"/>
  <c r="AL276" i="27" s="1"/>
  <c r="AL242" i="27"/>
  <c r="I296" i="27"/>
  <c r="I315" i="27"/>
  <c r="AG295" i="27"/>
  <c r="AG263" i="27"/>
  <c r="AC295" i="27"/>
  <c r="AC263" i="27"/>
  <c r="AJ295" i="27"/>
  <c r="AJ263" i="27"/>
  <c r="Z308" i="27"/>
  <c r="Z276" i="27"/>
  <c r="K308" i="27"/>
  <c r="K276" i="27"/>
  <c r="J308" i="27"/>
  <c r="J276" i="27"/>
  <c r="H308" i="27"/>
  <c r="H276" i="27"/>
  <c r="H110" i="27"/>
  <c r="T87" i="27"/>
  <c r="Z87" i="27"/>
  <c r="R36" i="27"/>
  <c r="S36" i="27"/>
  <c r="AB295" i="27"/>
  <c r="AB263" i="27"/>
  <c r="K286" i="27"/>
  <c r="J287" i="27"/>
  <c r="U295" i="27"/>
  <c r="U263" i="27"/>
  <c r="AJ308" i="27"/>
  <c r="AJ276" i="27"/>
  <c r="AD295" i="27"/>
  <c r="AD263" i="27"/>
  <c r="AI295" i="27"/>
  <c r="AI263" i="27"/>
  <c r="Y295" i="27"/>
  <c r="Y263" i="27"/>
  <c r="J295" i="27"/>
  <c r="J263" i="27"/>
  <c r="AF295" i="27"/>
  <c r="AF263" i="27"/>
  <c r="Y87" i="27"/>
  <c r="O95" i="27"/>
  <c r="O176" i="27" s="1"/>
  <c r="O219" i="27" s="1"/>
  <c r="O116" i="27"/>
  <c r="J290" i="27"/>
  <c r="J258" i="27"/>
  <c r="H130" i="27"/>
  <c r="L87" i="27"/>
  <c r="L52" i="27"/>
  <c r="O302" i="27"/>
  <c r="O270" i="27"/>
  <c r="K36" i="27"/>
  <c r="AA295" i="26"/>
  <c r="AA263" i="26"/>
  <c r="I296" i="26"/>
  <c r="I315" i="26"/>
  <c r="Y295" i="26"/>
  <c r="Y263" i="26"/>
  <c r="R87" i="26"/>
  <c r="H152" i="26"/>
  <c r="J290" i="26"/>
  <c r="J258" i="26"/>
  <c r="N87" i="26"/>
  <c r="O95" i="26"/>
  <c r="O176" i="26" s="1"/>
  <c r="O219" i="26" s="1"/>
  <c r="O113" i="26"/>
  <c r="O116" i="26" s="1"/>
  <c r="P92" i="26"/>
  <c r="N276" i="26"/>
  <c r="N308" i="26"/>
  <c r="U295" i="26"/>
  <c r="U263" i="26"/>
  <c r="T295" i="26"/>
  <c r="T263" i="26"/>
  <c r="I87" i="26"/>
  <c r="W87" i="26"/>
  <c r="L302" i="26"/>
  <c r="L270" i="26"/>
  <c r="U87" i="26"/>
  <c r="H173" i="26"/>
  <c r="P36" i="26"/>
  <c r="R36" i="26"/>
  <c r="AF295" i="26"/>
  <c r="AF263" i="26"/>
  <c r="K290" i="26"/>
  <c r="K258" i="26"/>
  <c r="I102" i="26"/>
  <c r="I96" i="26"/>
  <c r="I177" i="26" s="1"/>
  <c r="I100" i="26"/>
  <c r="I101" i="26"/>
  <c r="J93" i="26"/>
  <c r="X87" i="26"/>
  <c r="I172" i="26"/>
  <c r="AJ87" i="26"/>
  <c r="N52" i="26"/>
  <c r="H302" i="26"/>
  <c r="H270" i="26"/>
  <c r="I36" i="26"/>
  <c r="K36" i="26"/>
  <c r="K228" i="26" s="1"/>
  <c r="M36" i="26"/>
  <c r="O36" i="26"/>
  <c r="K295" i="26"/>
  <c r="K263" i="26"/>
  <c r="M276" i="26"/>
  <c r="M308" i="26"/>
  <c r="R295" i="26"/>
  <c r="R263" i="26"/>
  <c r="Q295" i="26"/>
  <c r="Q263" i="26"/>
  <c r="W308" i="26"/>
  <c r="W276" i="26"/>
  <c r="AF308" i="26"/>
  <c r="AL308" i="26" s="1"/>
  <c r="AF276" i="26"/>
  <c r="AL276" i="26" s="1"/>
  <c r="AL242" i="26"/>
  <c r="N302" i="26"/>
  <c r="N270" i="26"/>
  <c r="AK295" i="26"/>
  <c r="AK263" i="26"/>
  <c r="AJ295" i="26"/>
  <c r="AJ263" i="26"/>
  <c r="I295" i="26"/>
  <c r="I263" i="26"/>
  <c r="H295" i="26"/>
  <c r="H263" i="26"/>
  <c r="P87" i="26"/>
  <c r="I173" i="26"/>
  <c r="O52" i="26"/>
  <c r="S270" i="26"/>
  <c r="S302" i="26"/>
  <c r="AB87" i="26"/>
  <c r="Q36" i="26"/>
  <c r="S36" i="26"/>
  <c r="H109" i="26"/>
  <c r="O290" i="26"/>
  <c r="O258" i="26"/>
  <c r="X295" i="26"/>
  <c r="X263" i="26"/>
  <c r="K187" i="26"/>
  <c r="AK276" i="26"/>
  <c r="AK308" i="26"/>
  <c r="AJ308" i="26"/>
  <c r="AJ276" i="26"/>
  <c r="I249" i="26"/>
  <c r="I230" i="26"/>
  <c r="Z87" i="26"/>
  <c r="J142" i="26"/>
  <c r="K135" i="26"/>
  <c r="J143" i="26"/>
  <c r="J144" i="26"/>
  <c r="J138" i="26"/>
  <c r="L290" i="26"/>
  <c r="L258" i="26"/>
  <c r="H87" i="26"/>
  <c r="V87" i="26"/>
  <c r="K302" i="26"/>
  <c r="K270" i="26"/>
  <c r="U308" i="26"/>
  <c r="U276" i="26"/>
  <c r="O263" i="26"/>
  <c r="O295" i="26"/>
  <c r="J163" i="26"/>
  <c r="K156" i="26"/>
  <c r="J164" i="26"/>
  <c r="J165" i="26"/>
  <c r="J159" i="26"/>
  <c r="L295" i="26"/>
  <c r="L263" i="26"/>
  <c r="AE308" i="26"/>
  <c r="AE276" i="26"/>
  <c r="O87" i="26"/>
  <c r="M295" i="26"/>
  <c r="M263" i="26"/>
  <c r="AB295" i="26"/>
  <c r="AB263" i="26"/>
  <c r="AC295" i="26"/>
  <c r="AC263" i="26"/>
  <c r="S295" i="26"/>
  <c r="S263" i="26"/>
  <c r="K220" i="26"/>
  <c r="J221" i="26"/>
  <c r="Y87" i="26"/>
  <c r="AK87" i="26"/>
  <c r="U24" i="26"/>
  <c r="U32" i="26" s="1"/>
  <c r="U23" i="26"/>
  <c r="V22" i="26"/>
  <c r="R302" i="26"/>
  <c r="R270" i="26"/>
  <c r="P47" i="26"/>
  <c r="P44" i="26"/>
  <c r="P224" i="26" s="1"/>
  <c r="Q39" i="26"/>
  <c r="G290" i="26"/>
  <c r="G258" i="26"/>
  <c r="K286" i="26"/>
  <c r="J287" i="26"/>
  <c r="AG295" i="26"/>
  <c r="AG263" i="26"/>
  <c r="AC276" i="26"/>
  <c r="AC308" i="26"/>
  <c r="J295" i="26"/>
  <c r="J263" i="26"/>
  <c r="P295" i="26"/>
  <c r="P263" i="26"/>
  <c r="H249" i="26"/>
  <c r="H230" i="26"/>
  <c r="J87" i="26"/>
  <c r="I152" i="26"/>
  <c r="Q87" i="26"/>
  <c r="AE87" i="26"/>
  <c r="M302" i="26"/>
  <c r="M270" i="26"/>
  <c r="AC87" i="26"/>
  <c r="T31" i="26"/>
  <c r="T36" i="26" s="1"/>
  <c r="T28" i="26"/>
  <c r="J302" i="26"/>
  <c r="J270" i="26"/>
  <c r="H36" i="26"/>
  <c r="H228" i="26" s="1"/>
  <c r="J36" i="26"/>
  <c r="L36" i="26"/>
  <c r="L228" i="26" s="1"/>
  <c r="H110" i="26"/>
  <c r="H130" i="26" l="1"/>
  <c r="H178" i="26" s="1"/>
  <c r="H189" i="26" s="1"/>
  <c r="H226" i="26" s="1"/>
  <c r="P52" i="27"/>
  <c r="I228" i="26"/>
  <c r="I262" i="26" s="1"/>
  <c r="I228" i="27"/>
  <c r="I262" i="27" s="1"/>
  <c r="M228" i="26"/>
  <c r="M294" i="26" s="1"/>
  <c r="I109" i="26"/>
  <c r="J173" i="27"/>
  <c r="J114" i="26"/>
  <c r="I122" i="26"/>
  <c r="I121" i="26"/>
  <c r="I123" i="26"/>
  <c r="I117" i="26"/>
  <c r="M228" i="27"/>
  <c r="M294" i="27" s="1"/>
  <c r="I131" i="27"/>
  <c r="L228" i="27"/>
  <c r="L262" i="27" s="1"/>
  <c r="N228" i="27"/>
  <c r="N294" i="27" s="1"/>
  <c r="J262" i="27"/>
  <c r="N228" i="26"/>
  <c r="N262" i="26" s="1"/>
  <c r="J110" i="27"/>
  <c r="O228" i="27"/>
  <c r="O262" i="27" s="1"/>
  <c r="G245" i="27"/>
  <c r="G246" i="27" s="1"/>
  <c r="J296" i="27"/>
  <c r="J315" i="27"/>
  <c r="J123" i="27"/>
  <c r="K114" i="27"/>
  <c r="J117" i="27"/>
  <c r="J122" i="27"/>
  <c r="J121" i="27"/>
  <c r="K249" i="27"/>
  <c r="K230" i="27"/>
  <c r="Q47" i="27"/>
  <c r="Q52" i="27" s="1"/>
  <c r="Q228" i="27" s="1"/>
  <c r="Q44" i="27"/>
  <c r="R39" i="27"/>
  <c r="J144" i="27"/>
  <c r="J138" i="27"/>
  <c r="J142" i="27"/>
  <c r="J143" i="27"/>
  <c r="K135" i="27"/>
  <c r="M220" i="27"/>
  <c r="L221" i="27"/>
  <c r="P95" i="27"/>
  <c r="P176" i="27" s="1"/>
  <c r="P219" i="27" s="1"/>
  <c r="P116" i="27"/>
  <c r="K165" i="27"/>
  <c r="K159" i="27"/>
  <c r="K163" i="27"/>
  <c r="L156" i="27"/>
  <c r="K164" i="27"/>
  <c r="G294" i="27"/>
  <c r="G298" i="27" s="1"/>
  <c r="G299" i="27" s="1"/>
  <c r="G310" i="27" s="1"/>
  <c r="G262" i="27"/>
  <c r="G266" i="27" s="1"/>
  <c r="G267" i="27" s="1"/>
  <c r="G278" i="27" s="1"/>
  <c r="P290" i="27"/>
  <c r="P258" i="27"/>
  <c r="H302" i="27"/>
  <c r="H270" i="27"/>
  <c r="I151" i="27"/>
  <c r="H294" i="27"/>
  <c r="H262" i="27"/>
  <c r="I130" i="27"/>
  <c r="J172" i="27"/>
  <c r="K100" i="27"/>
  <c r="K101" i="27"/>
  <c r="L93" i="27"/>
  <c r="K102" i="27"/>
  <c r="K96" i="27"/>
  <c r="I152" i="27"/>
  <c r="U28" i="27"/>
  <c r="U31" i="27"/>
  <c r="T302" i="27"/>
  <c r="T270" i="27"/>
  <c r="K287" i="27"/>
  <c r="L286" i="27"/>
  <c r="K228" i="27"/>
  <c r="H179" i="27"/>
  <c r="P228" i="27"/>
  <c r="J109" i="27"/>
  <c r="T36" i="27"/>
  <c r="H178" i="27"/>
  <c r="J177" i="27"/>
  <c r="V24" i="27"/>
  <c r="V32" i="27" s="1"/>
  <c r="V23" i="27"/>
  <c r="W22" i="27"/>
  <c r="K187" i="27"/>
  <c r="K294" i="26"/>
  <c r="K262" i="26"/>
  <c r="P290" i="26"/>
  <c r="P258" i="26"/>
  <c r="J172" i="26"/>
  <c r="J173" i="26"/>
  <c r="K142" i="26"/>
  <c r="L135" i="26"/>
  <c r="K143" i="26"/>
  <c r="K144" i="26"/>
  <c r="K138" i="26"/>
  <c r="J296" i="26"/>
  <c r="J315" i="26"/>
  <c r="T236" i="26"/>
  <c r="K287" i="26"/>
  <c r="L286" i="26"/>
  <c r="K221" i="26"/>
  <c r="L220" i="26"/>
  <c r="J151" i="26"/>
  <c r="P52" i="26"/>
  <c r="P228" i="26" s="1"/>
  <c r="L294" i="26"/>
  <c r="L262" i="26"/>
  <c r="J152" i="26"/>
  <c r="G294" i="26"/>
  <c r="G298" i="26" s="1"/>
  <c r="G299" i="26" s="1"/>
  <c r="G310" i="26" s="1"/>
  <c r="G262" i="26"/>
  <c r="G266" i="26" s="1"/>
  <c r="G267" i="26" s="1"/>
  <c r="G278" i="26" s="1"/>
  <c r="J249" i="26"/>
  <c r="J230" i="26"/>
  <c r="J228" i="26"/>
  <c r="G245" i="26"/>
  <c r="G246" i="26" s="1"/>
  <c r="W22" i="26"/>
  <c r="V24" i="26"/>
  <c r="V32" i="26" s="1"/>
  <c r="V23" i="26"/>
  <c r="L187" i="26"/>
  <c r="O228" i="26"/>
  <c r="I110" i="26"/>
  <c r="Q47" i="26"/>
  <c r="Q52" i="26" s="1"/>
  <c r="Q228" i="26" s="1"/>
  <c r="Q44" i="26"/>
  <c r="Q224" i="26" s="1"/>
  <c r="R39" i="26"/>
  <c r="K163" i="26"/>
  <c r="L156" i="26"/>
  <c r="K164" i="26"/>
  <c r="K159" i="26"/>
  <c r="K165" i="26"/>
  <c r="H179" i="26"/>
  <c r="H294" i="26"/>
  <c r="H262" i="26"/>
  <c r="U31" i="26"/>
  <c r="U36" i="26" s="1"/>
  <c r="U28" i="26"/>
  <c r="U236" i="26" s="1"/>
  <c r="J96" i="26"/>
  <c r="J177" i="26" s="1"/>
  <c r="J100" i="26"/>
  <c r="J101" i="26"/>
  <c r="K93" i="26"/>
  <c r="J102" i="26"/>
  <c r="P95" i="26"/>
  <c r="P176" i="26" s="1"/>
  <c r="P219" i="26" s="1"/>
  <c r="P113" i="26"/>
  <c r="P116" i="26" s="1"/>
  <c r="Q92" i="26"/>
  <c r="J152" i="27" l="1"/>
  <c r="K173" i="26"/>
  <c r="K173" i="27"/>
  <c r="H181" i="26"/>
  <c r="N294" i="26"/>
  <c r="J110" i="26"/>
  <c r="I294" i="26"/>
  <c r="I294" i="27"/>
  <c r="M262" i="27"/>
  <c r="M262" i="26"/>
  <c r="I179" i="27"/>
  <c r="I239" i="27" s="1"/>
  <c r="L294" i="27"/>
  <c r="I130" i="26"/>
  <c r="I178" i="26" s="1"/>
  <c r="I131" i="26"/>
  <c r="I179" i="26" s="1"/>
  <c r="I239" i="26" s="1"/>
  <c r="N262" i="27"/>
  <c r="J117" i="26"/>
  <c r="J123" i="26"/>
  <c r="K114" i="26"/>
  <c r="J122" i="26"/>
  <c r="J121" i="26"/>
  <c r="J131" i="26" s="1"/>
  <c r="J179" i="26" s="1"/>
  <c r="I178" i="27"/>
  <c r="I181" i="27" s="1"/>
  <c r="K172" i="26"/>
  <c r="K110" i="27"/>
  <c r="O294" i="27"/>
  <c r="G279" i="27"/>
  <c r="G280" i="27" s="1"/>
  <c r="G311" i="27"/>
  <c r="G312" i="27" s="1"/>
  <c r="Q294" i="27"/>
  <c r="Q262" i="27"/>
  <c r="K294" i="27"/>
  <c r="K262" i="27"/>
  <c r="L100" i="27"/>
  <c r="L101" i="27"/>
  <c r="M93" i="27"/>
  <c r="L102" i="27"/>
  <c r="L96" i="27"/>
  <c r="K144" i="27"/>
  <c r="K138" i="27"/>
  <c r="K177" i="27" s="1"/>
  <c r="K142" i="27"/>
  <c r="L135" i="27"/>
  <c r="K143" i="27"/>
  <c r="Q224" i="27"/>
  <c r="J130" i="27"/>
  <c r="J178" i="27" s="1"/>
  <c r="V31" i="27"/>
  <c r="V36" i="27" s="1"/>
  <c r="V28" i="27"/>
  <c r="V236" i="27" s="1"/>
  <c r="Q116" i="27"/>
  <c r="Q95" i="27"/>
  <c r="Q176" i="27" s="1"/>
  <c r="Q219" i="27" s="1"/>
  <c r="K315" i="27"/>
  <c r="K296" i="27"/>
  <c r="K109" i="27"/>
  <c r="J151" i="27"/>
  <c r="K117" i="27"/>
  <c r="K122" i="27"/>
  <c r="K121" i="27"/>
  <c r="K123" i="27"/>
  <c r="L114" i="27"/>
  <c r="L187" i="27"/>
  <c r="U236" i="27"/>
  <c r="K172" i="27"/>
  <c r="U36" i="27"/>
  <c r="P294" i="27"/>
  <c r="P262" i="27"/>
  <c r="H239" i="27"/>
  <c r="H182" i="27"/>
  <c r="H183" i="27" s="1"/>
  <c r="H225" i="27"/>
  <c r="W24" i="27"/>
  <c r="W32" i="27" s="1"/>
  <c r="W23" i="27"/>
  <c r="X22" i="27"/>
  <c r="L287" i="27"/>
  <c r="M286" i="27"/>
  <c r="L159" i="27"/>
  <c r="L163" i="27"/>
  <c r="M156" i="27"/>
  <c r="L164" i="27"/>
  <c r="L165" i="27"/>
  <c r="H181" i="27"/>
  <c r="H189" i="27"/>
  <c r="H226" i="27" s="1"/>
  <c r="L249" i="27"/>
  <c r="L230" i="27"/>
  <c r="M221" i="27"/>
  <c r="N220" i="27"/>
  <c r="R47" i="27"/>
  <c r="R44" i="27"/>
  <c r="R224" i="27" s="1"/>
  <c r="S39" i="27"/>
  <c r="J131" i="27"/>
  <c r="P294" i="26"/>
  <c r="P262" i="26"/>
  <c r="Q294" i="26"/>
  <c r="Q262" i="26"/>
  <c r="M156" i="26"/>
  <c r="L164" i="26"/>
  <c r="L165" i="26"/>
  <c r="L159" i="26"/>
  <c r="L163" i="26"/>
  <c r="G279" i="26"/>
  <c r="G280" i="26" s="1"/>
  <c r="K249" i="26"/>
  <c r="K230" i="26"/>
  <c r="O294" i="26"/>
  <c r="O262" i="26"/>
  <c r="L287" i="26"/>
  <c r="M286" i="26"/>
  <c r="X22" i="26"/>
  <c r="W24" i="26"/>
  <c r="W32" i="26" s="1"/>
  <c r="W23" i="26"/>
  <c r="J294" i="26"/>
  <c r="J262" i="26"/>
  <c r="H292" i="26"/>
  <c r="H260" i="26"/>
  <c r="H240" i="26"/>
  <c r="K315" i="26"/>
  <c r="K296" i="26"/>
  <c r="K96" i="26"/>
  <c r="K177" i="26" s="1"/>
  <c r="K100" i="26"/>
  <c r="K101" i="26"/>
  <c r="L93" i="26"/>
  <c r="K102" i="26"/>
  <c r="R47" i="26"/>
  <c r="R52" i="26" s="1"/>
  <c r="R228" i="26" s="1"/>
  <c r="R44" i="26"/>
  <c r="S39" i="26"/>
  <c r="Q95" i="26"/>
  <c r="Q176" i="26" s="1"/>
  <c r="Q219" i="26" s="1"/>
  <c r="Q113" i="26"/>
  <c r="Q116" i="26" s="1"/>
  <c r="R92" i="26"/>
  <c r="U302" i="26"/>
  <c r="U270" i="26"/>
  <c r="Q290" i="26"/>
  <c r="Q258" i="26"/>
  <c r="T302" i="26"/>
  <c r="T270" i="26"/>
  <c r="M135" i="26"/>
  <c r="L143" i="26"/>
  <c r="L144" i="26"/>
  <c r="L138" i="26"/>
  <c r="L142" i="26"/>
  <c r="J109" i="26"/>
  <c r="M187" i="26"/>
  <c r="K151" i="26"/>
  <c r="H239" i="26"/>
  <c r="H182" i="26"/>
  <c r="H183" i="26" s="1"/>
  <c r="H225" i="26"/>
  <c r="G311" i="26"/>
  <c r="G312" i="26" s="1"/>
  <c r="V31" i="26"/>
  <c r="V36" i="26" s="1"/>
  <c r="V28" i="26"/>
  <c r="V236" i="26" s="1"/>
  <c r="L221" i="26"/>
  <c r="M220" i="26"/>
  <c r="K152" i="26"/>
  <c r="I182" i="27" l="1"/>
  <c r="I225" i="27"/>
  <c r="I291" i="27" s="1"/>
  <c r="I183" i="27"/>
  <c r="I189" i="27"/>
  <c r="I226" i="27" s="1"/>
  <c r="I240" i="27" s="1"/>
  <c r="I225" i="26"/>
  <c r="I291" i="26" s="1"/>
  <c r="I182" i="26"/>
  <c r="I183" i="26" s="1"/>
  <c r="J239" i="26"/>
  <c r="J305" i="26" s="1"/>
  <c r="J182" i="26"/>
  <c r="J225" i="26"/>
  <c r="K123" i="26"/>
  <c r="K122" i="26"/>
  <c r="K121" i="26"/>
  <c r="K130" i="26" s="1"/>
  <c r="L114" i="26"/>
  <c r="K117" i="26"/>
  <c r="L151" i="26"/>
  <c r="L172" i="27"/>
  <c r="I189" i="26"/>
  <c r="I226" i="26" s="1"/>
  <c r="I181" i="26"/>
  <c r="L172" i="26"/>
  <c r="K130" i="27"/>
  <c r="J130" i="26"/>
  <c r="J178" i="26" s="1"/>
  <c r="L110" i="27"/>
  <c r="R52" i="27"/>
  <c r="R228" i="27" s="1"/>
  <c r="H292" i="27"/>
  <c r="H260" i="27"/>
  <c r="H240" i="27"/>
  <c r="L173" i="27"/>
  <c r="R116" i="27"/>
  <c r="R95" i="27"/>
  <c r="R176" i="27" s="1"/>
  <c r="R219" i="27" s="1"/>
  <c r="N221" i="27"/>
  <c r="O220" i="27"/>
  <c r="M249" i="27"/>
  <c r="M230" i="27"/>
  <c r="H291" i="27"/>
  <c r="H259" i="27"/>
  <c r="M187" i="27"/>
  <c r="I305" i="27"/>
  <c r="I273" i="27"/>
  <c r="W31" i="27"/>
  <c r="W28" i="27"/>
  <c r="H305" i="27"/>
  <c r="H273" i="27"/>
  <c r="Q290" i="27"/>
  <c r="Q258" i="27"/>
  <c r="J179" i="27"/>
  <c r="N286" i="27"/>
  <c r="M287" i="27"/>
  <c r="U302" i="27"/>
  <c r="U270" i="27"/>
  <c r="K131" i="27"/>
  <c r="L138" i="27"/>
  <c r="L177" i="27" s="1"/>
  <c r="L142" i="27"/>
  <c r="L143" i="27"/>
  <c r="L144" i="27"/>
  <c r="M135" i="27"/>
  <c r="M101" i="27"/>
  <c r="N93" i="27"/>
  <c r="M102" i="27"/>
  <c r="M96" i="27"/>
  <c r="M100" i="27"/>
  <c r="L117" i="27"/>
  <c r="L122" i="27"/>
  <c r="L121" i="27"/>
  <c r="L123" i="27"/>
  <c r="M114" i="27"/>
  <c r="S44" i="27"/>
  <c r="S224" i="27" s="1"/>
  <c r="T39" i="27"/>
  <c r="S47" i="27"/>
  <c r="S52" i="27" s="1"/>
  <c r="S228" i="27" s="1"/>
  <c r="L296" i="27"/>
  <c r="L315" i="27"/>
  <c r="J181" i="27"/>
  <c r="J189" i="27"/>
  <c r="J226" i="27" s="1"/>
  <c r="V302" i="27"/>
  <c r="V270" i="27"/>
  <c r="K151" i="27"/>
  <c r="R290" i="27"/>
  <c r="R258" i="27"/>
  <c r="M159" i="27"/>
  <c r="M163" i="27"/>
  <c r="N156" i="27"/>
  <c r="M164" i="27"/>
  <c r="M165" i="27"/>
  <c r="X23" i="27"/>
  <c r="Y22" i="27"/>
  <c r="X24" i="27"/>
  <c r="X32" i="27" s="1"/>
  <c r="K152" i="27"/>
  <c r="L109" i="27"/>
  <c r="R113" i="26"/>
  <c r="R116" i="26" s="1"/>
  <c r="S92" i="26"/>
  <c r="R95" i="26"/>
  <c r="R176" i="26" s="1"/>
  <c r="R219" i="26" s="1"/>
  <c r="L100" i="26"/>
  <c r="L101" i="26"/>
  <c r="M93" i="26"/>
  <c r="L102" i="26"/>
  <c r="L96" i="26"/>
  <c r="L177" i="26" s="1"/>
  <c r="I305" i="26"/>
  <c r="I273" i="26"/>
  <c r="J291" i="26"/>
  <c r="J259" i="26"/>
  <c r="M164" i="26"/>
  <c r="M165" i="26"/>
  <c r="M163" i="26"/>
  <c r="N156" i="26"/>
  <c r="M159" i="26"/>
  <c r="N187" i="26"/>
  <c r="L152" i="26"/>
  <c r="V270" i="26"/>
  <c r="V302" i="26"/>
  <c r="H305" i="26"/>
  <c r="H273" i="26"/>
  <c r="S47" i="26"/>
  <c r="S52" i="26" s="1"/>
  <c r="S228" i="26" s="1"/>
  <c r="S44" i="26"/>
  <c r="S224" i="26" s="1"/>
  <c r="T39" i="26"/>
  <c r="H306" i="26"/>
  <c r="H274" i="26"/>
  <c r="H291" i="26"/>
  <c r="H259" i="26"/>
  <c r="R294" i="26"/>
  <c r="R262" i="26"/>
  <c r="R224" i="26"/>
  <c r="W28" i="26"/>
  <c r="W31" i="26"/>
  <c r="W36" i="26" s="1"/>
  <c r="L173" i="26"/>
  <c r="M221" i="26"/>
  <c r="N220" i="26"/>
  <c r="N286" i="26"/>
  <c r="M287" i="26"/>
  <c r="L315" i="26"/>
  <c r="L296" i="26"/>
  <c r="L249" i="26"/>
  <c r="L230" i="26"/>
  <c r="M143" i="26"/>
  <c r="M152" i="26" s="1"/>
  <c r="M144" i="26"/>
  <c r="N135" i="26"/>
  <c r="M138" i="26"/>
  <c r="M142" i="26"/>
  <c r="X23" i="26"/>
  <c r="Y22" i="26"/>
  <c r="X24" i="26"/>
  <c r="X32" i="26" s="1"/>
  <c r="K109" i="26"/>
  <c r="K178" i="26" s="1"/>
  <c r="K110" i="26"/>
  <c r="I292" i="27" l="1"/>
  <c r="I260" i="27"/>
  <c r="I259" i="27"/>
  <c r="K178" i="27"/>
  <c r="K189" i="27" s="1"/>
  <c r="K226" i="27" s="1"/>
  <c r="J183" i="26"/>
  <c r="I259" i="26"/>
  <c r="J273" i="26"/>
  <c r="J181" i="26"/>
  <c r="J189" i="26"/>
  <c r="J226" i="26" s="1"/>
  <c r="J292" i="26" s="1"/>
  <c r="M172" i="26"/>
  <c r="M114" i="26"/>
  <c r="L117" i="26"/>
  <c r="L122" i="26"/>
  <c r="L121" i="26"/>
  <c r="L123" i="26"/>
  <c r="L151" i="27"/>
  <c r="L109" i="26"/>
  <c r="K131" i="26"/>
  <c r="K179" i="26" s="1"/>
  <c r="I292" i="26"/>
  <c r="I260" i="26"/>
  <c r="I240" i="26"/>
  <c r="L131" i="27"/>
  <c r="M109" i="27"/>
  <c r="K181" i="27"/>
  <c r="T44" i="27"/>
  <c r="T224" i="27" s="1"/>
  <c r="U39" i="27"/>
  <c r="T47" i="27"/>
  <c r="W236" i="27"/>
  <c r="N249" i="27"/>
  <c r="N230" i="27"/>
  <c r="S290" i="27"/>
  <c r="S258" i="27"/>
  <c r="W36" i="27"/>
  <c r="N187" i="27"/>
  <c r="H306" i="27"/>
  <c r="H274" i="27"/>
  <c r="M117" i="27"/>
  <c r="M122" i="27"/>
  <c r="M121" i="27"/>
  <c r="M123" i="27"/>
  <c r="N114" i="27"/>
  <c r="M172" i="27"/>
  <c r="S294" i="27"/>
  <c r="S262" i="27"/>
  <c r="J292" i="27"/>
  <c r="J260" i="27"/>
  <c r="J240" i="27"/>
  <c r="L152" i="27"/>
  <c r="M315" i="27"/>
  <c r="M296" i="27"/>
  <c r="N163" i="27"/>
  <c r="O156" i="27"/>
  <c r="N164" i="27"/>
  <c r="N165" i="27"/>
  <c r="N159" i="27"/>
  <c r="M173" i="27"/>
  <c r="M110" i="27"/>
  <c r="O286" i="27"/>
  <c r="N287" i="27"/>
  <c r="T92" i="27"/>
  <c r="S95" i="27"/>
  <c r="S176" i="27" s="1"/>
  <c r="S219" i="27" s="1"/>
  <c r="S116" i="27"/>
  <c r="L130" i="27"/>
  <c r="L178" i="27" s="1"/>
  <c r="N101" i="27"/>
  <c r="O93" i="27"/>
  <c r="N102" i="27"/>
  <c r="N96" i="27"/>
  <c r="N100" i="27"/>
  <c r="I306" i="27"/>
  <c r="I274" i="27"/>
  <c r="Z22" i="27"/>
  <c r="Y24" i="27"/>
  <c r="Y32" i="27" s="1"/>
  <c r="Y23" i="27"/>
  <c r="K179" i="27"/>
  <c r="J239" i="27"/>
  <c r="J182" i="27"/>
  <c r="J183" i="27" s="1"/>
  <c r="J225" i="27"/>
  <c r="R294" i="27"/>
  <c r="R262" i="27"/>
  <c r="X28" i="27"/>
  <c r="X236" i="27" s="1"/>
  <c r="X31" i="27"/>
  <c r="M138" i="27"/>
  <c r="M177" i="27" s="1"/>
  <c r="M142" i="27"/>
  <c r="M143" i="27"/>
  <c r="M144" i="27"/>
  <c r="N135" i="27"/>
  <c r="O221" i="27"/>
  <c r="P220" i="27"/>
  <c r="M315" i="26"/>
  <c r="M296" i="26"/>
  <c r="O220" i="26"/>
  <c r="N221" i="26"/>
  <c r="M173" i="26"/>
  <c r="S113" i="26"/>
  <c r="S116" i="26" s="1"/>
  <c r="T92" i="26"/>
  <c r="S95" i="26"/>
  <c r="S176" i="26" s="1"/>
  <c r="S219" i="26" s="1"/>
  <c r="O286" i="26"/>
  <c r="N287" i="26"/>
  <c r="M249" i="26"/>
  <c r="M230" i="26"/>
  <c r="R290" i="26"/>
  <c r="R258" i="26"/>
  <c r="S290" i="26"/>
  <c r="S258" i="26"/>
  <c r="T47" i="26"/>
  <c r="T44" i="26"/>
  <c r="T224" i="26" s="1"/>
  <c r="U39" i="26"/>
  <c r="N165" i="26"/>
  <c r="N159" i="26"/>
  <c r="N163" i="26"/>
  <c r="O156" i="26"/>
  <c r="N164" i="26"/>
  <c r="N173" i="26" s="1"/>
  <c r="Z22" i="26"/>
  <c r="Y24" i="26"/>
  <c r="Y32" i="26" s="1"/>
  <c r="Y23" i="26"/>
  <c r="X28" i="26"/>
  <c r="X236" i="26" s="1"/>
  <c r="X31" i="26"/>
  <c r="S294" i="26"/>
  <c r="S262" i="26"/>
  <c r="O187" i="26"/>
  <c r="L110" i="26"/>
  <c r="M151" i="26"/>
  <c r="K181" i="26"/>
  <c r="K189" i="26"/>
  <c r="K226" i="26" s="1"/>
  <c r="N144" i="26"/>
  <c r="N138" i="26"/>
  <c r="N142" i="26"/>
  <c r="N143" i="26"/>
  <c r="O135" i="26"/>
  <c r="W236" i="26"/>
  <c r="M100" i="26"/>
  <c r="M101" i="26"/>
  <c r="N93" i="26"/>
  <c r="M102" i="26"/>
  <c r="M96" i="26"/>
  <c r="M177" i="26" s="1"/>
  <c r="J260" i="26" l="1"/>
  <c r="J240" i="26"/>
  <c r="J274" i="26" s="1"/>
  <c r="M110" i="26"/>
  <c r="M151" i="27"/>
  <c r="I306" i="26"/>
  <c r="I274" i="26"/>
  <c r="L130" i="26"/>
  <c r="L179" i="27"/>
  <c r="L239" i="27" s="1"/>
  <c r="M121" i="26"/>
  <c r="N114" i="26"/>
  <c r="M122" i="26"/>
  <c r="M117" i="26"/>
  <c r="M123" i="26"/>
  <c r="M131" i="26"/>
  <c r="L178" i="26"/>
  <c r="L131" i="26"/>
  <c r="L179" i="26" s="1"/>
  <c r="M131" i="27"/>
  <c r="N110" i="27"/>
  <c r="Z24" i="27"/>
  <c r="Z32" i="27" s="1"/>
  <c r="Z23" i="27"/>
  <c r="AA22" i="27"/>
  <c r="N315" i="27"/>
  <c r="N296" i="27"/>
  <c r="O163" i="27"/>
  <c r="O173" i="27" s="1"/>
  <c r="P156" i="27"/>
  <c r="O164" i="27"/>
  <c r="O165" i="27"/>
  <c r="O159" i="27"/>
  <c r="M152" i="27"/>
  <c r="J291" i="27"/>
  <c r="J259" i="27"/>
  <c r="O102" i="27"/>
  <c r="O96" i="27"/>
  <c r="O100" i="27"/>
  <c r="O101" i="27"/>
  <c r="P93" i="27"/>
  <c r="N172" i="27"/>
  <c r="X36" i="27"/>
  <c r="K260" i="27"/>
  <c r="K240" i="27"/>
  <c r="K292" i="27"/>
  <c r="P286" i="27"/>
  <c r="O287" i="27"/>
  <c r="N173" i="27"/>
  <c r="J274" i="27"/>
  <c r="J306" i="27"/>
  <c r="N117" i="27"/>
  <c r="N122" i="27"/>
  <c r="N121" i="27"/>
  <c r="N123" i="27"/>
  <c r="O114" i="27"/>
  <c r="W302" i="27"/>
  <c r="W270" i="27"/>
  <c r="O249" i="27"/>
  <c r="O230" i="27"/>
  <c r="J305" i="27"/>
  <c r="J273" i="27"/>
  <c r="U92" i="27"/>
  <c r="T95" i="27"/>
  <c r="T176" i="27" s="1"/>
  <c r="T219" i="27" s="1"/>
  <c r="T116" i="27"/>
  <c r="T52" i="27"/>
  <c r="T228" i="27" s="1"/>
  <c r="K239" i="27"/>
  <c r="K182" i="27"/>
  <c r="K183" i="27" s="1"/>
  <c r="K225" i="27"/>
  <c r="V39" i="27"/>
  <c r="U47" i="27"/>
  <c r="U52" i="27" s="1"/>
  <c r="U228" i="27" s="1"/>
  <c r="U44" i="27"/>
  <c r="U224" i="27" s="1"/>
  <c r="L181" i="27"/>
  <c r="L189" i="27"/>
  <c r="L226" i="27" s="1"/>
  <c r="Q220" i="27"/>
  <c r="P221" i="27"/>
  <c r="N142" i="27"/>
  <c r="O135" i="27"/>
  <c r="N143" i="27"/>
  <c r="N144" i="27"/>
  <c r="N138" i="27"/>
  <c r="N177" i="27" s="1"/>
  <c r="X302" i="27"/>
  <c r="X270" i="27"/>
  <c r="Y28" i="27"/>
  <c r="Y236" i="27" s="1"/>
  <c r="Y31" i="27"/>
  <c r="Y36" i="27" s="1"/>
  <c r="N109" i="27"/>
  <c r="M130" i="27"/>
  <c r="M178" i="27" s="1"/>
  <c r="O187" i="27"/>
  <c r="T290" i="27"/>
  <c r="T258" i="27"/>
  <c r="J306" i="26"/>
  <c r="Y28" i="26"/>
  <c r="Y31" i="26"/>
  <c r="N101" i="26"/>
  <c r="O93" i="26"/>
  <c r="N102" i="26"/>
  <c r="N96" i="26"/>
  <c r="N177" i="26" s="1"/>
  <c r="N100" i="26"/>
  <c r="K292" i="26"/>
  <c r="K260" i="26"/>
  <c r="K240" i="26"/>
  <c r="P187" i="26"/>
  <c r="K239" i="26"/>
  <c r="K225" i="26"/>
  <c r="K182" i="26"/>
  <c r="K183" i="26" s="1"/>
  <c r="U92" i="26"/>
  <c r="T95" i="26"/>
  <c r="T176" i="26" s="1"/>
  <c r="T219" i="26" s="1"/>
  <c r="T113" i="26"/>
  <c r="T116" i="26" s="1"/>
  <c r="AA22" i="26"/>
  <c r="Z24" i="26"/>
  <c r="Z32" i="26" s="1"/>
  <c r="Z23" i="26"/>
  <c r="U44" i="26"/>
  <c r="U224" i="26" s="1"/>
  <c r="V39" i="26"/>
  <c r="U47" i="26"/>
  <c r="N230" i="26"/>
  <c r="N249" i="26"/>
  <c r="W302" i="26"/>
  <c r="W270" i="26"/>
  <c r="M109" i="26"/>
  <c r="O144" i="26"/>
  <c r="O138" i="26"/>
  <c r="P135" i="26"/>
  <c r="O143" i="26"/>
  <c r="O142" i="26"/>
  <c r="X36" i="26"/>
  <c r="T290" i="26"/>
  <c r="T258" i="26"/>
  <c r="P220" i="26"/>
  <c r="O221" i="26"/>
  <c r="X270" i="26"/>
  <c r="X302" i="26"/>
  <c r="N315" i="26"/>
  <c r="N296" i="26"/>
  <c r="N151" i="26"/>
  <c r="O165" i="26"/>
  <c r="O159" i="26"/>
  <c r="P156" i="26"/>
  <c r="O164" i="26"/>
  <c r="O163" i="26"/>
  <c r="P286" i="26"/>
  <c r="O287" i="26"/>
  <c r="T52" i="26"/>
  <c r="T228" i="26" s="1"/>
  <c r="N152" i="26"/>
  <c r="N172" i="26"/>
  <c r="M179" i="27" l="1"/>
  <c r="M130" i="26"/>
  <c r="M178" i="26" s="1"/>
  <c r="N109" i="26"/>
  <c r="M179" i="26"/>
  <c r="M182" i="26" s="1"/>
  <c r="L225" i="26"/>
  <c r="L259" i="26" s="1"/>
  <c r="L239" i="26"/>
  <c r="L273" i="26" s="1"/>
  <c r="N123" i="26"/>
  <c r="N131" i="26" s="1"/>
  <c r="N117" i="26"/>
  <c r="O114" i="26"/>
  <c r="N122" i="26"/>
  <c r="N121" i="26"/>
  <c r="L182" i="26"/>
  <c r="L183" i="26" s="1"/>
  <c r="M183" i="26" s="1"/>
  <c r="M225" i="26"/>
  <c r="M291" i="26" s="1"/>
  <c r="N151" i="27"/>
  <c r="L182" i="27"/>
  <c r="L183" i="27" s="1"/>
  <c r="O172" i="26"/>
  <c r="L225" i="27"/>
  <c r="L259" i="27" s="1"/>
  <c r="L181" i="26"/>
  <c r="L189" i="26"/>
  <c r="L226" i="26" s="1"/>
  <c r="N131" i="27"/>
  <c r="O109" i="27"/>
  <c r="N152" i="27"/>
  <c r="V47" i="27"/>
  <c r="V52" i="27" s="1"/>
  <c r="V228" i="27" s="1"/>
  <c r="V44" i="27"/>
  <c r="V224" i="27" s="1"/>
  <c r="W39" i="27"/>
  <c r="O122" i="27"/>
  <c r="O121" i="27"/>
  <c r="O123" i="27"/>
  <c r="P114" i="27"/>
  <c r="O117" i="27"/>
  <c r="M181" i="27"/>
  <c r="M189" i="27"/>
  <c r="M226" i="27" s="1"/>
  <c r="R220" i="27"/>
  <c r="Q221" i="27"/>
  <c r="T294" i="27"/>
  <c r="T262" i="27"/>
  <c r="O110" i="27"/>
  <c r="Y302" i="27"/>
  <c r="Y270" i="27"/>
  <c r="L292" i="27"/>
  <c r="L260" i="27"/>
  <c r="L240" i="27"/>
  <c r="K291" i="27"/>
  <c r="K259" i="27"/>
  <c r="O315" i="27"/>
  <c r="O296" i="27"/>
  <c r="N130" i="27"/>
  <c r="N178" i="27" s="1"/>
  <c r="Q286" i="27"/>
  <c r="P287" i="27"/>
  <c r="M239" i="27"/>
  <c r="M225" i="27"/>
  <c r="M182" i="27"/>
  <c r="P187" i="27"/>
  <c r="K305" i="27"/>
  <c r="K273" i="27"/>
  <c r="P102" i="27"/>
  <c r="P96" i="27"/>
  <c r="P100" i="27"/>
  <c r="P101" i="27"/>
  <c r="Q93" i="27"/>
  <c r="Q156" i="27"/>
  <c r="P164" i="27"/>
  <c r="P165" i="27"/>
  <c r="P159" i="27"/>
  <c r="P163" i="27"/>
  <c r="AA24" i="27"/>
  <c r="AA32" i="27" s="1"/>
  <c r="AB22" i="27"/>
  <c r="AA23" i="27"/>
  <c r="U294" i="27"/>
  <c r="U262" i="27"/>
  <c r="U95" i="27"/>
  <c r="U176" i="27" s="1"/>
  <c r="U219" i="27" s="1"/>
  <c r="U116" i="27"/>
  <c r="V92" i="27"/>
  <c r="P249" i="27"/>
  <c r="P230" i="27"/>
  <c r="O142" i="27"/>
  <c r="O143" i="27"/>
  <c r="O144" i="27"/>
  <c r="O138" i="27"/>
  <c r="O177" i="27" s="1"/>
  <c r="P135" i="27"/>
  <c r="U290" i="27"/>
  <c r="U258" i="27"/>
  <c r="K306" i="27"/>
  <c r="K274" i="27"/>
  <c r="O172" i="27"/>
  <c r="Z28" i="27"/>
  <c r="Z236" i="27" s="1"/>
  <c r="Z31" i="27"/>
  <c r="L305" i="27"/>
  <c r="L273" i="27"/>
  <c r="T294" i="26"/>
  <c r="T262" i="26"/>
  <c r="Q286" i="26"/>
  <c r="P287" i="26"/>
  <c r="P138" i="26"/>
  <c r="P152" i="26"/>
  <c r="P142" i="26"/>
  <c r="P143" i="26"/>
  <c r="P144" i="26"/>
  <c r="Q135" i="26"/>
  <c r="V44" i="26"/>
  <c r="V224" i="26" s="1"/>
  <c r="W39" i="26"/>
  <c r="V47" i="26"/>
  <c r="V52" i="26" s="1"/>
  <c r="V228" i="26" s="1"/>
  <c r="U290" i="26"/>
  <c r="U258" i="26"/>
  <c r="K291" i="26"/>
  <c r="K259" i="26"/>
  <c r="O173" i="26"/>
  <c r="Z31" i="26"/>
  <c r="Z36" i="26" s="1"/>
  <c r="Z28" i="26"/>
  <c r="Z236" i="26" s="1"/>
  <c r="K305" i="26"/>
  <c r="K273" i="26"/>
  <c r="U52" i="26"/>
  <c r="U228" i="26" s="1"/>
  <c r="O230" i="26"/>
  <c r="O249" i="26"/>
  <c r="O151" i="26"/>
  <c r="Q187" i="26"/>
  <c r="N110" i="26"/>
  <c r="Y236" i="26"/>
  <c r="P159" i="26"/>
  <c r="P163" i="26"/>
  <c r="P164" i="26"/>
  <c r="P173" i="26" s="1"/>
  <c r="P165" i="26"/>
  <c r="Q156" i="26"/>
  <c r="Q220" i="26"/>
  <c r="P221" i="26"/>
  <c r="O152" i="26"/>
  <c r="AA24" i="26"/>
  <c r="AA32" i="26" s="1"/>
  <c r="AA23" i="26"/>
  <c r="AB22" i="26"/>
  <c r="O101" i="26"/>
  <c r="P93" i="26"/>
  <c r="O102" i="26"/>
  <c r="O96" i="26"/>
  <c r="O177" i="26" s="1"/>
  <c r="O100" i="26"/>
  <c r="V92" i="26"/>
  <c r="U95" i="26"/>
  <c r="U176" i="26" s="1"/>
  <c r="U219" i="26" s="1"/>
  <c r="U113" i="26"/>
  <c r="U116" i="26" s="1"/>
  <c r="O315" i="26"/>
  <c r="O296" i="26"/>
  <c r="K274" i="26"/>
  <c r="K306" i="26"/>
  <c r="Y36" i="26"/>
  <c r="M181" i="26" l="1"/>
  <c r="M189" i="26"/>
  <c r="M226" i="26" s="1"/>
  <c r="N130" i="26"/>
  <c r="N178" i="26" s="1"/>
  <c r="P172" i="27"/>
  <c r="P151" i="26"/>
  <c r="M239" i="26"/>
  <c r="M273" i="26" s="1"/>
  <c r="L305" i="26"/>
  <c r="M259" i="26"/>
  <c r="L291" i="26"/>
  <c r="L291" i="27"/>
  <c r="M183" i="27"/>
  <c r="L292" i="26"/>
  <c r="L260" i="26"/>
  <c r="L240" i="26"/>
  <c r="O151" i="27"/>
  <c r="O152" i="27"/>
  <c r="N179" i="27"/>
  <c r="N182" i="27" s="1"/>
  <c r="P114" i="26"/>
  <c r="O121" i="26"/>
  <c r="O123" i="26"/>
  <c r="O117" i="26"/>
  <c r="O122" i="26"/>
  <c r="O130" i="27"/>
  <c r="O178" i="27" s="1"/>
  <c r="O181" i="27" s="1"/>
  <c r="N181" i="27"/>
  <c r="N189" i="27"/>
  <c r="N226" i="27" s="1"/>
  <c r="R286" i="27"/>
  <c r="Q287" i="27"/>
  <c r="W47" i="27"/>
  <c r="W52" i="27" s="1"/>
  <c r="W228" i="27" s="1"/>
  <c r="W44" i="27"/>
  <c r="W224" i="27" s="1"/>
  <c r="X39" i="27"/>
  <c r="P173" i="27"/>
  <c r="P109" i="27"/>
  <c r="Q187" i="27"/>
  <c r="V290" i="27"/>
  <c r="V258" i="27"/>
  <c r="Z302" i="27"/>
  <c r="Z270" i="27"/>
  <c r="P143" i="27"/>
  <c r="P144" i="27"/>
  <c r="P138" i="27"/>
  <c r="P142" i="27"/>
  <c r="Q135" i="27"/>
  <c r="P177" i="27"/>
  <c r="V294" i="27"/>
  <c r="V262" i="27"/>
  <c r="Q249" i="27"/>
  <c r="Q230" i="27"/>
  <c r="S220" i="27"/>
  <c r="R221" i="27"/>
  <c r="V95" i="27"/>
  <c r="V176" i="27" s="1"/>
  <c r="V219" i="27" s="1"/>
  <c r="V116" i="27"/>
  <c r="W92" i="27"/>
  <c r="AA31" i="27"/>
  <c r="AA36" i="27" s="1"/>
  <c r="AA28" i="27"/>
  <c r="AA236" i="27" s="1"/>
  <c r="Q164" i="27"/>
  <c r="Q165" i="27"/>
  <c r="Q159" i="27"/>
  <c r="Q163" i="27"/>
  <c r="R156" i="27"/>
  <c r="M291" i="27"/>
  <c r="M259" i="27"/>
  <c r="M292" i="27"/>
  <c r="M260" i="27"/>
  <c r="M240" i="27"/>
  <c r="P122" i="27"/>
  <c r="P121" i="27"/>
  <c r="P123" i="27"/>
  <c r="Q114" i="27"/>
  <c r="P117" i="27"/>
  <c r="AC22" i="27"/>
  <c r="AB24" i="27"/>
  <c r="AB32" i="27" s="1"/>
  <c r="AB23" i="27"/>
  <c r="Q96" i="27"/>
  <c r="Q100" i="27"/>
  <c r="Q101" i="27"/>
  <c r="R93" i="27"/>
  <c r="Q102" i="27"/>
  <c r="M273" i="27"/>
  <c r="M305" i="27"/>
  <c r="L306" i="27"/>
  <c r="L274" i="27"/>
  <c r="P110" i="27"/>
  <c r="P296" i="27"/>
  <c r="P315" i="27"/>
  <c r="O131" i="27"/>
  <c r="O179" i="27" s="1"/>
  <c r="Z36" i="27"/>
  <c r="O109" i="26"/>
  <c r="P172" i="26"/>
  <c r="X39" i="26"/>
  <c r="W47" i="26"/>
  <c r="W52" i="26" s="1"/>
  <c r="W228" i="26" s="1"/>
  <c r="W44" i="26"/>
  <c r="W224" i="26" s="1"/>
  <c r="N179" i="26"/>
  <c r="Z302" i="26"/>
  <c r="Z270" i="26"/>
  <c r="O110" i="26"/>
  <c r="P249" i="26"/>
  <c r="P230" i="26"/>
  <c r="U294" i="26"/>
  <c r="U262" i="26"/>
  <c r="P296" i="26"/>
  <c r="P315" i="26"/>
  <c r="P102" i="26"/>
  <c r="P96" i="26"/>
  <c r="P177" i="26" s="1"/>
  <c r="P100" i="26"/>
  <c r="P101" i="26"/>
  <c r="Q93" i="26"/>
  <c r="R220" i="26"/>
  <c r="Q221" i="26"/>
  <c r="R187" i="26"/>
  <c r="Q138" i="26"/>
  <c r="Q142" i="26"/>
  <c r="R135" i="26"/>
  <c r="Q144" i="26"/>
  <c r="Q143" i="26"/>
  <c r="R286" i="26"/>
  <c r="Q287" i="26"/>
  <c r="V290" i="26"/>
  <c r="V258" i="26"/>
  <c r="V95" i="26"/>
  <c r="V176" i="26" s="1"/>
  <c r="V219" i="26" s="1"/>
  <c r="V113" i="26"/>
  <c r="V116" i="26" s="1"/>
  <c r="W92" i="26"/>
  <c r="Q159" i="26"/>
  <c r="Q163" i="26"/>
  <c r="R156" i="26"/>
  <c r="Q165" i="26"/>
  <c r="Q164" i="26"/>
  <c r="N181" i="26"/>
  <c r="N189" i="26"/>
  <c r="N226" i="26" s="1"/>
  <c r="AB24" i="26"/>
  <c r="AB32" i="26" s="1"/>
  <c r="AC22" i="26"/>
  <c r="AB23" i="26"/>
  <c r="Y302" i="26"/>
  <c r="Y270" i="26"/>
  <c r="M292" i="26"/>
  <c r="M260" i="26"/>
  <c r="M240" i="26"/>
  <c r="AA31" i="26"/>
  <c r="AA36" i="26" s="1"/>
  <c r="AA28" i="26"/>
  <c r="AA236" i="26" s="1"/>
  <c r="V262" i="26"/>
  <c r="V294" i="26"/>
  <c r="P152" i="27" l="1"/>
  <c r="M305" i="26"/>
  <c r="O130" i="26"/>
  <c r="N183" i="27"/>
  <c r="O178" i="26"/>
  <c r="O189" i="26" s="1"/>
  <c r="O226" i="26" s="1"/>
  <c r="Q173" i="26"/>
  <c r="N239" i="27"/>
  <c r="N305" i="27" s="1"/>
  <c r="Q152" i="26"/>
  <c r="N225" i="27"/>
  <c r="N259" i="27" s="1"/>
  <c r="P117" i="26"/>
  <c r="P121" i="26"/>
  <c r="P122" i="26"/>
  <c r="Q114" i="26"/>
  <c r="P123" i="26"/>
  <c r="P109" i="26"/>
  <c r="P151" i="27"/>
  <c r="O131" i="26"/>
  <c r="O179" i="26" s="1"/>
  <c r="L306" i="26"/>
  <c r="L274" i="26"/>
  <c r="O189" i="27"/>
  <c r="O226" i="27" s="1"/>
  <c r="O260" i="27" s="1"/>
  <c r="P131" i="27"/>
  <c r="P179" i="27" s="1"/>
  <c r="O225" i="27"/>
  <c r="O239" i="27"/>
  <c r="O182" i="27"/>
  <c r="S286" i="27"/>
  <c r="R287" i="27"/>
  <c r="Q109" i="27"/>
  <c r="T220" i="27"/>
  <c r="S221" i="27"/>
  <c r="AD22" i="27"/>
  <c r="AC24" i="27"/>
  <c r="AC32" i="27" s="1"/>
  <c r="AC23" i="27"/>
  <c r="W95" i="27"/>
  <c r="W176" i="27" s="1"/>
  <c r="W219" i="27" s="1"/>
  <c r="W116" i="27"/>
  <c r="X92" i="27"/>
  <c r="P130" i="27"/>
  <c r="AB31" i="27"/>
  <c r="AB36" i="27" s="1"/>
  <c r="AB28" i="27"/>
  <c r="AB236" i="27" s="1"/>
  <c r="AA302" i="27"/>
  <c r="AA270" i="27"/>
  <c r="Q143" i="27"/>
  <c r="Q144" i="27"/>
  <c r="Q138" i="27"/>
  <c r="Q177" i="27" s="1"/>
  <c r="Q142" i="27"/>
  <c r="R135" i="27"/>
  <c r="M274" i="27"/>
  <c r="M306" i="27"/>
  <c r="Q296" i="27"/>
  <c r="Q315" i="27"/>
  <c r="Q110" i="27"/>
  <c r="Q172" i="27"/>
  <c r="X47" i="27"/>
  <c r="X52" i="27" s="1"/>
  <c r="X228" i="27" s="1"/>
  <c r="X44" i="27"/>
  <c r="X224" i="27" s="1"/>
  <c r="Y39" i="27"/>
  <c r="N292" i="27"/>
  <c r="N260" i="27"/>
  <c r="N240" i="27"/>
  <c r="R96" i="27"/>
  <c r="R100" i="27"/>
  <c r="R101" i="27"/>
  <c r="S93" i="27"/>
  <c r="R102" i="27"/>
  <c r="Q123" i="27"/>
  <c r="R114" i="27"/>
  <c r="Q117" i="27"/>
  <c r="Q122" i="27"/>
  <c r="Q121" i="27"/>
  <c r="Q173" i="27"/>
  <c r="R187" i="27"/>
  <c r="W290" i="27"/>
  <c r="W258" i="27"/>
  <c r="R165" i="27"/>
  <c r="R159" i="27"/>
  <c r="R163" i="27"/>
  <c r="S156" i="27"/>
  <c r="R164" i="27"/>
  <c r="R249" i="27"/>
  <c r="R230" i="27"/>
  <c r="W294" i="27"/>
  <c r="W262" i="27"/>
  <c r="AB31" i="26"/>
  <c r="AB36" i="26" s="1"/>
  <c r="AB28" i="26"/>
  <c r="AB236" i="26" s="1"/>
  <c r="AA302" i="26"/>
  <c r="AA270" i="26"/>
  <c r="S286" i="26"/>
  <c r="R287" i="26"/>
  <c r="X47" i="26"/>
  <c r="X52" i="26" s="1"/>
  <c r="X228" i="26" s="1"/>
  <c r="X44" i="26"/>
  <c r="X224" i="26" s="1"/>
  <c r="Y39" i="26"/>
  <c r="S187" i="26"/>
  <c r="M306" i="26"/>
  <c r="M274" i="26"/>
  <c r="AD22" i="26"/>
  <c r="AC24" i="26"/>
  <c r="AC32" i="26" s="1"/>
  <c r="AC23" i="26"/>
  <c r="R142" i="26"/>
  <c r="S135" i="26"/>
  <c r="R143" i="26"/>
  <c r="R144" i="26"/>
  <c r="R138" i="26"/>
  <c r="Q151" i="26"/>
  <c r="P110" i="26"/>
  <c r="W95" i="26"/>
  <c r="W176" i="26" s="1"/>
  <c r="W219" i="26" s="1"/>
  <c r="W113" i="26"/>
  <c r="W116" i="26" s="1"/>
  <c r="X92" i="26"/>
  <c r="R163" i="26"/>
  <c r="S156" i="26"/>
  <c r="R164" i="26"/>
  <c r="R165" i="26"/>
  <c r="R159" i="26"/>
  <c r="Q249" i="26"/>
  <c r="Q230" i="26"/>
  <c r="N239" i="26"/>
  <c r="N225" i="26"/>
  <c r="N182" i="26"/>
  <c r="N183" i="26" s="1"/>
  <c r="Q172" i="26"/>
  <c r="S220" i="26"/>
  <c r="R221" i="26"/>
  <c r="W290" i="26"/>
  <c r="W258" i="26"/>
  <c r="N292" i="26"/>
  <c r="N260" i="26"/>
  <c r="N240" i="26"/>
  <c r="Q296" i="26"/>
  <c r="Q315" i="26"/>
  <c r="Q102" i="26"/>
  <c r="Q96" i="26"/>
  <c r="Q177" i="26" s="1"/>
  <c r="Q100" i="26"/>
  <c r="Q101" i="26"/>
  <c r="R93" i="26"/>
  <c r="W294" i="26"/>
  <c r="W262" i="26"/>
  <c r="O181" i="26" l="1"/>
  <c r="P178" i="27"/>
  <c r="R152" i="26"/>
  <c r="O183" i="27"/>
  <c r="P130" i="26"/>
  <c r="P178" i="26" s="1"/>
  <c r="N273" i="27"/>
  <c r="N291" i="27"/>
  <c r="O239" i="26"/>
  <c r="O305" i="26" s="1"/>
  <c r="O225" i="26"/>
  <c r="O291" i="26" s="1"/>
  <c r="O182" i="26"/>
  <c r="O183" i="26" s="1"/>
  <c r="P131" i="26"/>
  <c r="P179" i="26" s="1"/>
  <c r="Q122" i="26"/>
  <c r="Q121" i="26"/>
  <c r="Q123" i="26"/>
  <c r="Q117" i="26"/>
  <c r="R114" i="26"/>
  <c r="Q152" i="27"/>
  <c r="O240" i="27"/>
  <c r="O306" i="27" s="1"/>
  <c r="O292" i="27"/>
  <c r="Q109" i="26"/>
  <c r="R110" i="27"/>
  <c r="Q131" i="27"/>
  <c r="P181" i="27"/>
  <c r="P189" i="27"/>
  <c r="P226" i="27" s="1"/>
  <c r="S165" i="27"/>
  <c r="S159" i="27"/>
  <c r="S163" i="27"/>
  <c r="T156" i="27"/>
  <c r="S164" i="27"/>
  <c r="AD24" i="27"/>
  <c r="AD32" i="27" s="1"/>
  <c r="AD23" i="27"/>
  <c r="AE22" i="27"/>
  <c r="R296" i="27"/>
  <c r="R315" i="27"/>
  <c r="R172" i="27"/>
  <c r="S187" i="27"/>
  <c r="P239" i="27"/>
  <c r="P182" i="27"/>
  <c r="P183" i="27" s="1"/>
  <c r="P225" i="27"/>
  <c r="S287" i="27"/>
  <c r="T286" i="27"/>
  <c r="R173" i="27"/>
  <c r="Y47" i="27"/>
  <c r="Y52" i="27" s="1"/>
  <c r="Y228" i="27" s="1"/>
  <c r="Y44" i="27"/>
  <c r="Y224" i="27" s="1"/>
  <c r="Z39" i="27"/>
  <c r="R144" i="27"/>
  <c r="R138" i="27"/>
  <c r="R177" i="27" s="1"/>
  <c r="R142" i="27"/>
  <c r="R143" i="27"/>
  <c r="S135" i="27"/>
  <c r="Q130" i="27"/>
  <c r="S100" i="27"/>
  <c r="S101" i="27"/>
  <c r="T93" i="27"/>
  <c r="S102" i="27"/>
  <c r="S96" i="27"/>
  <c r="X290" i="27"/>
  <c r="X258" i="27"/>
  <c r="Q151" i="27"/>
  <c r="X95" i="27"/>
  <c r="X176" i="27" s="1"/>
  <c r="X219" i="27" s="1"/>
  <c r="X116" i="27"/>
  <c r="Y92" i="27"/>
  <c r="X294" i="27"/>
  <c r="X262" i="27"/>
  <c r="O305" i="27"/>
  <c r="O273" i="27"/>
  <c r="R109" i="27"/>
  <c r="S249" i="27"/>
  <c r="S230" i="27"/>
  <c r="O291" i="27"/>
  <c r="O259" i="27"/>
  <c r="N306" i="27"/>
  <c r="N274" i="27"/>
  <c r="R123" i="27"/>
  <c r="S114" i="27"/>
  <c r="R117" i="27"/>
  <c r="R122" i="27"/>
  <c r="R121" i="27"/>
  <c r="AB302" i="27"/>
  <c r="AB270" i="27"/>
  <c r="AC28" i="27"/>
  <c r="AC236" i="27" s="1"/>
  <c r="AC31" i="27"/>
  <c r="AC36" i="27" s="1"/>
  <c r="U220" i="27"/>
  <c r="T221" i="27"/>
  <c r="N306" i="26"/>
  <c r="N274" i="26"/>
  <c r="R249" i="26"/>
  <c r="R230" i="26"/>
  <c r="O292" i="26"/>
  <c r="O260" i="26"/>
  <c r="O240" i="26"/>
  <c r="X95" i="26"/>
  <c r="X176" i="26" s="1"/>
  <c r="X219" i="26" s="1"/>
  <c r="X113" i="26"/>
  <c r="X116" i="26" s="1"/>
  <c r="Y92" i="26"/>
  <c r="N291" i="26"/>
  <c r="N259" i="26"/>
  <c r="S163" i="26"/>
  <c r="T156" i="26"/>
  <c r="S164" i="26"/>
  <c r="S159" i="26"/>
  <c r="S165" i="26"/>
  <c r="R151" i="26"/>
  <c r="AB302" i="26"/>
  <c r="AB270" i="26"/>
  <c r="S142" i="26"/>
  <c r="T135" i="26"/>
  <c r="S143" i="26"/>
  <c r="S138" i="26"/>
  <c r="S144" i="26"/>
  <c r="S152" i="26" s="1"/>
  <c r="N305" i="26"/>
  <c r="N273" i="26"/>
  <c r="R172" i="26"/>
  <c r="T187" i="26"/>
  <c r="R296" i="26"/>
  <c r="R315" i="26"/>
  <c r="S221" i="26"/>
  <c r="T220" i="26"/>
  <c r="R173" i="26"/>
  <c r="AC31" i="26"/>
  <c r="AC36" i="26" s="1"/>
  <c r="AC28" i="26"/>
  <c r="AC236" i="26" s="1"/>
  <c r="Y47" i="26"/>
  <c r="Y52" i="26" s="1"/>
  <c r="Y228" i="26" s="1"/>
  <c r="Y44" i="26"/>
  <c r="Y224" i="26" s="1"/>
  <c r="Z39" i="26"/>
  <c r="S287" i="26"/>
  <c r="T286" i="26"/>
  <c r="X290" i="26"/>
  <c r="X258" i="26"/>
  <c r="Q110" i="26"/>
  <c r="R96" i="26"/>
  <c r="R177" i="26" s="1"/>
  <c r="R100" i="26"/>
  <c r="R101" i="26"/>
  <c r="S93" i="26"/>
  <c r="R102" i="26"/>
  <c r="AE22" i="26"/>
  <c r="AD24" i="26"/>
  <c r="AD32" i="26" s="1"/>
  <c r="AD23" i="26"/>
  <c r="X294" i="26"/>
  <c r="X262" i="26"/>
  <c r="Q179" i="27" l="1"/>
  <c r="Q225" i="27" s="1"/>
  <c r="S173" i="27"/>
  <c r="O259" i="26"/>
  <c r="O273" i="26"/>
  <c r="Q130" i="26"/>
  <c r="Q178" i="26" s="1"/>
  <c r="P225" i="26"/>
  <c r="P182" i="26"/>
  <c r="P183" i="26" s="1"/>
  <c r="P239" i="26"/>
  <c r="P305" i="26" s="1"/>
  <c r="O274" i="27"/>
  <c r="R151" i="27"/>
  <c r="R152" i="27"/>
  <c r="Q178" i="27"/>
  <c r="Q189" i="27" s="1"/>
  <c r="Q226" i="27" s="1"/>
  <c r="Q131" i="26"/>
  <c r="Q179" i="26" s="1"/>
  <c r="P181" i="26"/>
  <c r="P189" i="26"/>
  <c r="P226" i="26" s="1"/>
  <c r="R122" i="26"/>
  <c r="R121" i="26"/>
  <c r="R117" i="26"/>
  <c r="S114" i="26"/>
  <c r="R123" i="26"/>
  <c r="R131" i="27"/>
  <c r="R179" i="27" s="1"/>
  <c r="R239" i="27" s="1"/>
  <c r="S109" i="27"/>
  <c r="S117" i="27"/>
  <c r="S122" i="27"/>
  <c r="S121" i="27"/>
  <c r="S123" i="27"/>
  <c r="T114" i="27"/>
  <c r="Z47" i="27"/>
  <c r="Z52" i="27" s="1"/>
  <c r="Z228" i="27" s="1"/>
  <c r="Z44" i="27"/>
  <c r="Z224" i="27" s="1"/>
  <c r="AA39" i="27"/>
  <c r="S315" i="27"/>
  <c r="S296" i="27"/>
  <c r="Y290" i="27"/>
  <c r="Y258" i="27"/>
  <c r="P291" i="27"/>
  <c r="P259" i="27"/>
  <c r="S144" i="27"/>
  <c r="S138" i="27"/>
  <c r="S177" i="27" s="1"/>
  <c r="S142" i="27"/>
  <c r="T135" i="27"/>
  <c r="S143" i="27"/>
  <c r="Y294" i="27"/>
  <c r="Y262" i="27"/>
  <c r="Y116" i="27"/>
  <c r="Z92" i="27"/>
  <c r="Y95" i="27"/>
  <c r="Y176" i="27" s="1"/>
  <c r="Y219" i="27" s="1"/>
  <c r="P305" i="27"/>
  <c r="P273" i="27"/>
  <c r="P292" i="27"/>
  <c r="P240" i="27"/>
  <c r="P260" i="27"/>
  <c r="T249" i="27"/>
  <c r="T230" i="27"/>
  <c r="AE23" i="27"/>
  <c r="AF22" i="27"/>
  <c r="AE24" i="27"/>
  <c r="AE32" i="27" s="1"/>
  <c r="T159" i="27"/>
  <c r="T163" i="27"/>
  <c r="U156" i="27"/>
  <c r="T164" i="27"/>
  <c r="T165" i="27"/>
  <c r="U221" i="27"/>
  <c r="V220" i="27"/>
  <c r="R130" i="27"/>
  <c r="S110" i="27"/>
  <c r="T187" i="27"/>
  <c r="AD31" i="27"/>
  <c r="AD36" i="27" s="1"/>
  <c r="AD28" i="27"/>
  <c r="AD236" i="27" s="1"/>
  <c r="S172" i="27"/>
  <c r="T100" i="27"/>
  <c r="T101" i="27"/>
  <c r="U93" i="27"/>
  <c r="T102" i="27"/>
  <c r="T96" i="27"/>
  <c r="AC302" i="27"/>
  <c r="AC270" i="27"/>
  <c r="T287" i="27"/>
  <c r="U286" i="27"/>
  <c r="S96" i="26"/>
  <c r="S177" i="26" s="1"/>
  <c r="S100" i="26"/>
  <c r="S101" i="26"/>
  <c r="T93" i="26"/>
  <c r="S102" i="26"/>
  <c r="T221" i="26"/>
  <c r="U220" i="26"/>
  <c r="O306" i="26"/>
  <c r="O274" i="26"/>
  <c r="S249" i="26"/>
  <c r="S230" i="26"/>
  <c r="R109" i="26"/>
  <c r="Z47" i="26"/>
  <c r="Z52" i="26" s="1"/>
  <c r="Z228" i="26" s="1"/>
  <c r="Z44" i="26"/>
  <c r="Z224" i="26" s="1"/>
  <c r="AA39" i="26"/>
  <c r="Y290" i="26"/>
  <c r="Y258" i="26"/>
  <c r="S172" i="26"/>
  <c r="T287" i="26"/>
  <c r="U286" i="26"/>
  <c r="AF22" i="26"/>
  <c r="AE24" i="26"/>
  <c r="AE32" i="26" s="1"/>
  <c r="AE23" i="26"/>
  <c r="Y294" i="26"/>
  <c r="Y262" i="26"/>
  <c r="U187" i="26"/>
  <c r="P291" i="26"/>
  <c r="P259" i="26"/>
  <c r="S173" i="26"/>
  <c r="Y95" i="26"/>
  <c r="Y176" i="26" s="1"/>
  <c r="Y219" i="26" s="1"/>
  <c r="Y113" i="26"/>
  <c r="Y116" i="26" s="1"/>
  <c r="Z92" i="26"/>
  <c r="S315" i="26"/>
  <c r="S296" i="26"/>
  <c r="U156" i="26"/>
  <c r="T164" i="26"/>
  <c r="T165" i="26"/>
  <c r="T159" i="26"/>
  <c r="T163" i="26"/>
  <c r="AC302" i="26"/>
  <c r="AC270" i="26"/>
  <c r="U135" i="26"/>
  <c r="T143" i="26"/>
  <c r="T144" i="26"/>
  <c r="T138" i="26"/>
  <c r="T142" i="26"/>
  <c r="AD31" i="26"/>
  <c r="AD36" i="26" s="1"/>
  <c r="AD28" i="26"/>
  <c r="AD236" i="26" s="1"/>
  <c r="R110" i="26"/>
  <c r="S151" i="26"/>
  <c r="Q239" i="27" l="1"/>
  <c r="Q305" i="27" s="1"/>
  <c r="Q182" i="27"/>
  <c r="Q183" i="27" s="1"/>
  <c r="T152" i="26"/>
  <c r="T172" i="26"/>
  <c r="R131" i="26"/>
  <c r="Q181" i="27"/>
  <c r="P273" i="26"/>
  <c r="S109" i="26"/>
  <c r="Q239" i="26"/>
  <c r="Q305" i="26" s="1"/>
  <c r="Q182" i="26"/>
  <c r="Q183" i="26" s="1"/>
  <c r="Q225" i="26"/>
  <c r="Q291" i="26" s="1"/>
  <c r="R178" i="27"/>
  <c r="R189" i="27" s="1"/>
  <c r="R226" i="27" s="1"/>
  <c r="P240" i="26"/>
  <c r="P260" i="26"/>
  <c r="P292" i="26"/>
  <c r="R179" i="26"/>
  <c r="R239" i="26" s="1"/>
  <c r="S151" i="27"/>
  <c r="S122" i="26"/>
  <c r="S121" i="26"/>
  <c r="S117" i="26"/>
  <c r="S123" i="26"/>
  <c r="T114" i="26"/>
  <c r="R225" i="27"/>
  <c r="R291" i="27" s="1"/>
  <c r="T172" i="27"/>
  <c r="R130" i="26"/>
  <c r="R178" i="26" s="1"/>
  <c r="Q181" i="26"/>
  <c r="Q189" i="26"/>
  <c r="Q226" i="26" s="1"/>
  <c r="S131" i="27"/>
  <c r="R182" i="27"/>
  <c r="R183" i="27" s="1"/>
  <c r="U187" i="27"/>
  <c r="T138" i="27"/>
  <c r="T177" i="27" s="1"/>
  <c r="T142" i="27"/>
  <c r="U135" i="27"/>
  <c r="T143" i="27"/>
  <c r="T144" i="27"/>
  <c r="T109" i="27"/>
  <c r="AA92" i="27"/>
  <c r="Z116" i="27"/>
  <c r="Z95" i="27"/>
  <c r="Z176" i="27" s="1"/>
  <c r="Z219" i="27" s="1"/>
  <c r="Q291" i="27"/>
  <c r="Q259" i="27"/>
  <c r="T173" i="27"/>
  <c r="P306" i="27"/>
  <c r="P274" i="27"/>
  <c r="S152" i="27"/>
  <c r="T117" i="27"/>
  <c r="T122" i="27"/>
  <c r="T121" i="27"/>
  <c r="T123" i="27"/>
  <c r="U114" i="27"/>
  <c r="R305" i="27"/>
  <c r="R273" i="27"/>
  <c r="W220" i="27"/>
  <c r="V221" i="27"/>
  <c r="U230" i="27"/>
  <c r="U249" i="27"/>
  <c r="AF23" i="27"/>
  <c r="AG22" i="27"/>
  <c r="AF24" i="27"/>
  <c r="AF32" i="27" s="1"/>
  <c r="AA44" i="27"/>
  <c r="AA224" i="27" s="1"/>
  <c r="AB39" i="27"/>
  <c r="AA47" i="27"/>
  <c r="AA52" i="27" s="1"/>
  <c r="AA228" i="27" s="1"/>
  <c r="V286" i="27"/>
  <c r="U287" i="27"/>
  <c r="AD302" i="27"/>
  <c r="AD270" i="27"/>
  <c r="AE31" i="27"/>
  <c r="AE36" i="27" s="1"/>
  <c r="AE28" i="27"/>
  <c r="AE236" i="27" s="1"/>
  <c r="Z290" i="27"/>
  <c r="Z258" i="27"/>
  <c r="S130" i="27"/>
  <c r="S178" i="27" s="1"/>
  <c r="Q292" i="27"/>
  <c r="Q260" i="27"/>
  <c r="Q240" i="27"/>
  <c r="T296" i="27"/>
  <c r="T315" i="27"/>
  <c r="T110" i="27"/>
  <c r="Z294" i="27"/>
  <c r="Z262" i="27"/>
  <c r="U101" i="27"/>
  <c r="V93" i="27"/>
  <c r="U102" i="27"/>
  <c r="U96" i="27"/>
  <c r="U100" i="27"/>
  <c r="U159" i="27"/>
  <c r="U163" i="27"/>
  <c r="V156" i="27"/>
  <c r="U164" i="27"/>
  <c r="U165" i="27"/>
  <c r="V286" i="26"/>
  <c r="U287" i="26"/>
  <c r="T249" i="26"/>
  <c r="T230" i="26"/>
  <c r="U164" i="26"/>
  <c r="U165" i="26"/>
  <c r="U163" i="26"/>
  <c r="V156" i="26"/>
  <c r="U159" i="26"/>
  <c r="T296" i="26"/>
  <c r="T315" i="26"/>
  <c r="AE28" i="26"/>
  <c r="AE236" i="26" s="1"/>
  <c r="AE31" i="26"/>
  <c r="AE36" i="26" s="1"/>
  <c r="U143" i="26"/>
  <c r="U144" i="26"/>
  <c r="V135" i="26"/>
  <c r="U138" i="26"/>
  <c r="U142" i="26"/>
  <c r="AA47" i="26"/>
  <c r="AA52" i="26" s="1"/>
  <c r="AA228" i="26" s="1"/>
  <c r="AA44" i="26"/>
  <c r="AA224" i="26" s="1"/>
  <c r="AB39" i="26"/>
  <c r="AD302" i="26"/>
  <c r="AD270" i="26"/>
  <c r="T173" i="26"/>
  <c r="Z113" i="26"/>
  <c r="Z116" i="26" s="1"/>
  <c r="AA92" i="26"/>
  <c r="Z95" i="26"/>
  <c r="Z176" i="26" s="1"/>
  <c r="Z219" i="26" s="1"/>
  <c r="V187" i="26"/>
  <c r="AF24" i="26"/>
  <c r="AF32" i="26" s="1"/>
  <c r="AG22" i="26"/>
  <c r="AF23" i="26"/>
  <c r="Z258" i="26"/>
  <c r="Z290" i="26"/>
  <c r="Z294" i="26"/>
  <c r="Z262" i="26"/>
  <c r="S110" i="26"/>
  <c r="T151" i="26"/>
  <c r="U221" i="26"/>
  <c r="V220" i="26"/>
  <c r="T100" i="26"/>
  <c r="T101" i="26"/>
  <c r="U93" i="26"/>
  <c r="T102" i="26"/>
  <c r="T96" i="26"/>
  <c r="T177" i="26" s="1"/>
  <c r="Q273" i="27" l="1"/>
  <c r="S179" i="27"/>
  <c r="R181" i="27"/>
  <c r="Q259" i="26"/>
  <c r="R181" i="26"/>
  <c r="R189" i="26"/>
  <c r="R226" i="26" s="1"/>
  <c r="R260" i="26" s="1"/>
  <c r="Q273" i="26"/>
  <c r="U172" i="26"/>
  <c r="R259" i="27"/>
  <c r="T122" i="26"/>
  <c r="T123" i="26"/>
  <c r="U114" i="26"/>
  <c r="T117" i="26"/>
  <c r="T121" i="26"/>
  <c r="U173" i="27"/>
  <c r="P274" i="26"/>
  <c r="P306" i="26"/>
  <c r="Q292" i="26"/>
  <c r="Q240" i="26"/>
  <c r="Q260" i="26"/>
  <c r="R225" i="26"/>
  <c r="R291" i="26" s="1"/>
  <c r="S130" i="26"/>
  <c r="S178" i="26" s="1"/>
  <c r="S131" i="26"/>
  <c r="S179" i="26" s="1"/>
  <c r="R182" i="26"/>
  <c r="R183" i="26" s="1"/>
  <c r="T151" i="27"/>
  <c r="T130" i="27"/>
  <c r="U110" i="27"/>
  <c r="U109" i="27"/>
  <c r="U138" i="27"/>
  <c r="U177" i="27" s="1"/>
  <c r="U142" i="27"/>
  <c r="U143" i="27"/>
  <c r="U144" i="27"/>
  <c r="V135" i="27"/>
  <c r="V101" i="27"/>
  <c r="W93" i="27"/>
  <c r="V102" i="27"/>
  <c r="V96" i="27"/>
  <c r="V100" i="27"/>
  <c r="V287" i="27"/>
  <c r="W286" i="27"/>
  <c r="V249" i="27"/>
  <c r="V230" i="27"/>
  <c r="U315" i="27"/>
  <c r="U296" i="27"/>
  <c r="S239" i="27"/>
  <c r="S182" i="27"/>
  <c r="S183" i="27" s="1"/>
  <c r="S225" i="27"/>
  <c r="V163" i="27"/>
  <c r="W156" i="27"/>
  <c r="V164" i="27"/>
  <c r="V165" i="27"/>
  <c r="V159" i="27"/>
  <c r="W221" i="27"/>
  <c r="X220" i="27"/>
  <c r="T152" i="27"/>
  <c r="AA294" i="27"/>
  <c r="AA262" i="27"/>
  <c r="AH22" i="27"/>
  <c r="AG24" i="27"/>
  <c r="AG32" i="27" s="1"/>
  <c r="AG23" i="27"/>
  <c r="Q306" i="27"/>
  <c r="Q274" i="27"/>
  <c r="AB44" i="27"/>
  <c r="AB224" i="27" s="1"/>
  <c r="AC39" i="27"/>
  <c r="AB47" i="27"/>
  <c r="AB52" i="27" s="1"/>
  <c r="AB228" i="27" s="1"/>
  <c r="AF28" i="27"/>
  <c r="AF236" i="27" s="1"/>
  <c r="AF31" i="27"/>
  <c r="AF36" i="27" s="1"/>
  <c r="U117" i="27"/>
  <c r="U122" i="27"/>
  <c r="U121" i="27"/>
  <c r="U123" i="27"/>
  <c r="V114" i="27"/>
  <c r="V187" i="27"/>
  <c r="U172" i="27"/>
  <c r="S181" i="27"/>
  <c r="S189" i="27"/>
  <c r="S226" i="27" s="1"/>
  <c r="AA290" i="27"/>
  <c r="AA258" i="27"/>
  <c r="AE302" i="27"/>
  <c r="AE270" i="27"/>
  <c r="T131" i="27"/>
  <c r="T179" i="27" s="1"/>
  <c r="R292" i="27"/>
  <c r="R260" i="27"/>
  <c r="R240" i="27"/>
  <c r="AB92" i="27"/>
  <c r="AA95" i="27"/>
  <c r="AA176" i="27" s="1"/>
  <c r="AA219" i="27" s="1"/>
  <c r="AA116" i="27"/>
  <c r="AH22" i="26"/>
  <c r="AG24" i="26"/>
  <c r="AG32" i="26" s="1"/>
  <c r="AG23" i="26"/>
  <c r="AA294" i="26"/>
  <c r="AA262" i="26"/>
  <c r="V287" i="26"/>
  <c r="W286" i="26"/>
  <c r="U100" i="26"/>
  <c r="U101" i="26"/>
  <c r="V93" i="26"/>
  <c r="U102" i="26"/>
  <c r="U96" i="26"/>
  <c r="U177" i="26" s="1"/>
  <c r="W187" i="26"/>
  <c r="U151" i="26"/>
  <c r="V165" i="26"/>
  <c r="V159" i="26"/>
  <c r="V163" i="26"/>
  <c r="W156" i="26"/>
  <c r="V164" i="26"/>
  <c r="R305" i="26"/>
  <c r="R273" i="26"/>
  <c r="T109" i="26"/>
  <c r="U249" i="26"/>
  <c r="U230" i="26"/>
  <c r="S181" i="26"/>
  <c r="S189" i="26"/>
  <c r="S226" i="26" s="1"/>
  <c r="R292" i="26"/>
  <c r="R240" i="26"/>
  <c r="AA113" i="26"/>
  <c r="AA116" i="26" s="1"/>
  <c r="AB92" i="26"/>
  <c r="AA95" i="26"/>
  <c r="AA176" i="26" s="1"/>
  <c r="AA219" i="26" s="1"/>
  <c r="V144" i="26"/>
  <c r="V138" i="26"/>
  <c r="V142" i="26"/>
  <c r="V152" i="26" s="1"/>
  <c r="V143" i="26"/>
  <c r="W135" i="26"/>
  <c r="U173" i="26"/>
  <c r="W220" i="26"/>
  <c r="V221" i="26"/>
  <c r="AB47" i="26"/>
  <c r="AB52" i="26" s="1"/>
  <c r="AB228" i="26" s="1"/>
  <c r="AB44" i="26"/>
  <c r="AB224" i="26" s="1"/>
  <c r="AC39" i="26"/>
  <c r="U152" i="26"/>
  <c r="T110" i="26"/>
  <c r="AF28" i="26"/>
  <c r="AF236" i="26" s="1"/>
  <c r="AF31" i="26"/>
  <c r="AF36" i="26" s="1"/>
  <c r="AA290" i="26"/>
  <c r="AA258" i="26"/>
  <c r="AE302" i="26"/>
  <c r="AE270" i="26"/>
  <c r="U296" i="26"/>
  <c r="U315" i="26"/>
  <c r="T178" i="27" l="1"/>
  <c r="T131" i="26"/>
  <c r="T179" i="26" s="1"/>
  <c r="T182" i="26" s="1"/>
  <c r="S239" i="26"/>
  <c r="S305" i="26" s="1"/>
  <c r="S225" i="26"/>
  <c r="S291" i="26" s="1"/>
  <c r="S182" i="26"/>
  <c r="S183" i="26" s="1"/>
  <c r="T130" i="26"/>
  <c r="T178" i="26" s="1"/>
  <c r="Q274" i="26"/>
  <c r="Q306" i="26"/>
  <c r="U123" i="26"/>
  <c r="V114" i="26"/>
  <c r="U121" i="26"/>
  <c r="U122" i="26"/>
  <c r="U117" i="26"/>
  <c r="R259" i="26"/>
  <c r="U109" i="26"/>
  <c r="U151" i="27"/>
  <c r="U131" i="27"/>
  <c r="V110" i="27"/>
  <c r="T239" i="27"/>
  <c r="T225" i="27"/>
  <c r="T182" i="27"/>
  <c r="T183" i="27" s="1"/>
  <c r="X221" i="27"/>
  <c r="Y220" i="27"/>
  <c r="W163" i="27"/>
  <c r="X156" i="27"/>
  <c r="W164" i="27"/>
  <c r="W165" i="27"/>
  <c r="W159" i="27"/>
  <c r="S292" i="27"/>
  <c r="S260" i="27"/>
  <c r="S240" i="27"/>
  <c r="AF302" i="27"/>
  <c r="AF270" i="27"/>
  <c r="W249" i="27"/>
  <c r="W230" i="27"/>
  <c r="V172" i="27"/>
  <c r="T181" i="27"/>
  <c r="T189" i="27"/>
  <c r="T226" i="27" s="1"/>
  <c r="U152" i="27"/>
  <c r="W187" i="27"/>
  <c r="V117" i="27"/>
  <c r="V122" i="27"/>
  <c r="V121" i="27"/>
  <c r="V123" i="27"/>
  <c r="W114" i="27"/>
  <c r="AB294" i="27"/>
  <c r="AB262" i="27"/>
  <c r="S291" i="27"/>
  <c r="S259" i="27"/>
  <c r="W102" i="27"/>
  <c r="W96" i="27"/>
  <c r="W100" i="27"/>
  <c r="W101" i="27"/>
  <c r="X93" i="27"/>
  <c r="AB290" i="27"/>
  <c r="AB258" i="27"/>
  <c r="S305" i="27"/>
  <c r="S273" i="27"/>
  <c r="X286" i="27"/>
  <c r="W287" i="27"/>
  <c r="AD39" i="27"/>
  <c r="AC47" i="27"/>
  <c r="AC52" i="27" s="1"/>
  <c r="AC228" i="27" s="1"/>
  <c r="AC44" i="27"/>
  <c r="AC224" i="27" s="1"/>
  <c r="U130" i="27"/>
  <c r="U178" i="27" s="1"/>
  <c r="AG28" i="27"/>
  <c r="AG236" i="27" s="1"/>
  <c r="AG31" i="27"/>
  <c r="AG36" i="27" s="1"/>
  <c r="V315" i="27"/>
  <c r="V296" i="27"/>
  <c r="V142" i="27"/>
  <c r="W135" i="27"/>
  <c r="V143" i="27"/>
  <c r="V144" i="27"/>
  <c r="V138" i="27"/>
  <c r="V177" i="27" s="1"/>
  <c r="AC92" i="27"/>
  <c r="AB95" i="27"/>
  <c r="AB176" i="27" s="1"/>
  <c r="AB219" i="27" s="1"/>
  <c r="AB116" i="27"/>
  <c r="R306" i="27"/>
  <c r="R274" i="27"/>
  <c r="AI22" i="27"/>
  <c r="AH23" i="27"/>
  <c r="AH24" i="27"/>
  <c r="AH32" i="27" s="1"/>
  <c r="V173" i="27"/>
  <c r="V109" i="27"/>
  <c r="V315" i="26"/>
  <c r="V296" i="26"/>
  <c r="W165" i="26"/>
  <c r="W159" i="26"/>
  <c r="X156" i="26"/>
  <c r="W164" i="26"/>
  <c r="W163" i="26"/>
  <c r="V172" i="26"/>
  <c r="W144" i="26"/>
  <c r="W138" i="26"/>
  <c r="X135" i="26"/>
  <c r="W143" i="26"/>
  <c r="W142" i="26"/>
  <c r="AB113" i="26"/>
  <c r="AB116" i="26" s="1"/>
  <c r="AC92" i="26"/>
  <c r="AB95" i="26"/>
  <c r="AB176" i="26" s="1"/>
  <c r="AB219" i="26" s="1"/>
  <c r="S292" i="26"/>
  <c r="S240" i="26"/>
  <c r="S260" i="26"/>
  <c r="V173" i="26"/>
  <c r="U110" i="26"/>
  <c r="AF270" i="26"/>
  <c r="AF302" i="26"/>
  <c r="V101" i="26"/>
  <c r="W93" i="26"/>
  <c r="V102" i="26"/>
  <c r="V96" i="26"/>
  <c r="V177" i="26" s="1"/>
  <c r="V100" i="26"/>
  <c r="AC44" i="26"/>
  <c r="AC224" i="26" s="1"/>
  <c r="AD39" i="26"/>
  <c r="AC47" i="26"/>
  <c r="AC52" i="26" s="1"/>
  <c r="AC228" i="26" s="1"/>
  <c r="V151" i="26"/>
  <c r="AG28" i="26"/>
  <c r="AG236" i="26" s="1"/>
  <c r="AG31" i="26"/>
  <c r="AG36" i="26" s="1"/>
  <c r="AB290" i="26"/>
  <c r="AB258" i="26"/>
  <c r="V230" i="26"/>
  <c r="V249" i="26"/>
  <c r="AB294" i="26"/>
  <c r="AB262" i="26"/>
  <c r="X220" i="26"/>
  <c r="W221" i="26"/>
  <c r="R306" i="26"/>
  <c r="R274" i="26"/>
  <c r="X187" i="26"/>
  <c r="W287" i="26"/>
  <c r="X286" i="26"/>
  <c r="AI22" i="26"/>
  <c r="AH24" i="26"/>
  <c r="AH32" i="26" s="1"/>
  <c r="AH23" i="26"/>
  <c r="V151" i="27" l="1"/>
  <c r="V152" i="27"/>
  <c r="T189" i="26"/>
  <c r="T226" i="26" s="1"/>
  <c r="T181" i="26"/>
  <c r="T239" i="26"/>
  <c r="T305" i="26" s="1"/>
  <c r="T225" i="26"/>
  <c r="T291" i="26" s="1"/>
  <c r="S273" i="26"/>
  <c r="T183" i="26"/>
  <c r="S259" i="26"/>
  <c r="V109" i="26"/>
  <c r="U130" i="26"/>
  <c r="U178" i="26" s="1"/>
  <c r="V117" i="26"/>
  <c r="V121" i="26"/>
  <c r="V122" i="26"/>
  <c r="W114" i="26"/>
  <c r="V123" i="26"/>
  <c r="U131" i="26"/>
  <c r="U179" i="26" s="1"/>
  <c r="W172" i="26"/>
  <c r="W172" i="27"/>
  <c r="U179" i="27"/>
  <c r="U182" i="27" s="1"/>
  <c r="U183" i="27" s="1"/>
  <c r="V130" i="27"/>
  <c r="V178" i="27" s="1"/>
  <c r="W109" i="27"/>
  <c r="V131" i="27"/>
  <c r="V179" i="27" s="1"/>
  <c r="V239" i="27" s="1"/>
  <c r="AC290" i="27"/>
  <c r="AC258" i="27"/>
  <c r="W122" i="27"/>
  <c r="W121" i="27"/>
  <c r="W123" i="27"/>
  <c r="X114" i="27"/>
  <c r="W117" i="27"/>
  <c r="X187" i="27"/>
  <c r="AI23" i="27"/>
  <c r="AI24" i="27"/>
  <c r="AI32" i="27" s="1"/>
  <c r="AJ22" i="27"/>
  <c r="AC294" i="27"/>
  <c r="AC262" i="27"/>
  <c r="W142" i="27"/>
  <c r="X135" i="27"/>
  <c r="W143" i="27"/>
  <c r="W144" i="27"/>
  <c r="W138" i="27"/>
  <c r="W177" i="27" s="1"/>
  <c r="AD47" i="27"/>
  <c r="AD52" i="27" s="1"/>
  <c r="AD228" i="27" s="1"/>
  <c r="AD44" i="27"/>
  <c r="AD224" i="27" s="1"/>
  <c r="AE39" i="27"/>
  <c r="W315" i="27"/>
  <c r="W296" i="27"/>
  <c r="T292" i="27"/>
  <c r="T260" i="27"/>
  <c r="T240" i="27"/>
  <c r="S306" i="27"/>
  <c r="S274" i="27"/>
  <c r="AC95" i="27"/>
  <c r="AC176" i="27" s="1"/>
  <c r="AC219" i="27" s="1"/>
  <c r="AC116" i="27"/>
  <c r="AD92" i="27"/>
  <c r="Y286" i="27"/>
  <c r="X287" i="27"/>
  <c r="W173" i="27"/>
  <c r="AG302" i="27"/>
  <c r="AG270" i="27"/>
  <c r="X102" i="27"/>
  <c r="X96" i="27"/>
  <c r="X100" i="27"/>
  <c r="X101" i="27"/>
  <c r="Y93" i="27"/>
  <c r="Y221" i="27"/>
  <c r="Z220" i="27"/>
  <c r="T291" i="27"/>
  <c r="T259" i="27"/>
  <c r="W110" i="27"/>
  <c r="Y156" i="27"/>
  <c r="X164" i="27"/>
  <c r="X165" i="27"/>
  <c r="X159" i="27"/>
  <c r="X163" i="27"/>
  <c r="AH28" i="27"/>
  <c r="AH236" i="27" s="1"/>
  <c r="AH31" i="27"/>
  <c r="AH36" i="27" s="1"/>
  <c r="U181" i="27"/>
  <c r="U189" i="27"/>
  <c r="U226" i="27" s="1"/>
  <c r="X249" i="27"/>
  <c r="X230" i="27"/>
  <c r="T305" i="27"/>
  <c r="T273" i="27"/>
  <c r="W315" i="26"/>
  <c r="W296" i="26"/>
  <c r="AC290" i="26"/>
  <c r="AC258" i="26"/>
  <c r="W173" i="26"/>
  <c r="AG302" i="26"/>
  <c r="AG270" i="26"/>
  <c r="AD92" i="26"/>
  <c r="AC95" i="26"/>
  <c r="AC176" i="26" s="1"/>
  <c r="AC219" i="26" s="1"/>
  <c r="AC113" i="26"/>
  <c r="AC116" i="26" s="1"/>
  <c r="X159" i="26"/>
  <c r="X163" i="26"/>
  <c r="X164" i="26"/>
  <c r="X165" i="26"/>
  <c r="Y156" i="26"/>
  <c r="X138" i="26"/>
  <c r="X142" i="26"/>
  <c r="X143" i="26"/>
  <c r="X144" i="26"/>
  <c r="Y135" i="26"/>
  <c r="AH31" i="26"/>
  <c r="AH36" i="26" s="1"/>
  <c r="AH28" i="26"/>
  <c r="AH236" i="26" s="1"/>
  <c r="V110" i="26"/>
  <c r="S306" i="26"/>
  <c r="S274" i="26"/>
  <c r="W101" i="26"/>
  <c r="X93" i="26"/>
  <c r="W102" i="26"/>
  <c r="W96" i="26"/>
  <c r="W177" i="26" s="1"/>
  <c r="W100" i="26"/>
  <c r="W151" i="26"/>
  <c r="W230" i="26"/>
  <c r="W249" i="26"/>
  <c r="AC294" i="26"/>
  <c r="AC262" i="26"/>
  <c r="W152" i="26"/>
  <c r="T292" i="26"/>
  <c r="T260" i="26"/>
  <c r="T240" i="26"/>
  <c r="Y187" i="26"/>
  <c r="AI24" i="26"/>
  <c r="AI32" i="26" s="1"/>
  <c r="AI23" i="26"/>
  <c r="AJ22" i="26"/>
  <c r="Y286" i="26"/>
  <c r="X287" i="26"/>
  <c r="Y220" i="26"/>
  <c r="X221" i="26"/>
  <c r="AD44" i="26"/>
  <c r="AD224" i="26" s="1"/>
  <c r="AE39" i="26"/>
  <c r="AD47" i="26"/>
  <c r="AD52" i="26" s="1"/>
  <c r="AD228" i="26" s="1"/>
  <c r="X173" i="26" l="1"/>
  <c r="X151" i="26"/>
  <c r="X173" i="27"/>
  <c r="T273" i="26"/>
  <c r="W109" i="26"/>
  <c r="T259" i="26"/>
  <c r="U239" i="26"/>
  <c r="U305" i="26" s="1"/>
  <c r="U182" i="26"/>
  <c r="U183" i="26" s="1"/>
  <c r="U225" i="26"/>
  <c r="U259" i="26" s="1"/>
  <c r="U181" i="26"/>
  <c r="U189" i="26"/>
  <c r="U226" i="26" s="1"/>
  <c r="W117" i="26"/>
  <c r="W121" i="26"/>
  <c r="W122" i="26"/>
  <c r="X114" i="26"/>
  <c r="W123" i="26"/>
  <c r="U225" i="27"/>
  <c r="U259" i="27" s="1"/>
  <c r="X152" i="26"/>
  <c r="V130" i="26"/>
  <c r="V178" i="26" s="1"/>
  <c r="U239" i="27"/>
  <c r="U273" i="27" s="1"/>
  <c r="V131" i="26"/>
  <c r="V179" i="26" s="1"/>
  <c r="W131" i="27"/>
  <c r="V225" i="27"/>
  <c r="V291" i="27" s="1"/>
  <c r="V182" i="27"/>
  <c r="V183" i="27" s="1"/>
  <c r="X109" i="27"/>
  <c r="Y287" i="27"/>
  <c r="Z286" i="27"/>
  <c r="T306" i="27"/>
  <c r="T274" i="27"/>
  <c r="X122" i="27"/>
  <c r="X121" i="27"/>
  <c r="X123" i="27"/>
  <c r="Y114" i="27"/>
  <c r="X117" i="27"/>
  <c r="AA220" i="27"/>
  <c r="Z221" i="27"/>
  <c r="Y164" i="27"/>
  <c r="Y165" i="27"/>
  <c r="Y159" i="27"/>
  <c r="Y163" i="27"/>
  <c r="Y172" i="27" s="1"/>
  <c r="Z156" i="27"/>
  <c r="Y249" i="27"/>
  <c r="Y230" i="27"/>
  <c r="AD95" i="27"/>
  <c r="AD176" i="27" s="1"/>
  <c r="AD219" i="27" s="1"/>
  <c r="AD116" i="27"/>
  <c r="AE92" i="27"/>
  <c r="X143" i="27"/>
  <c r="X144" i="27"/>
  <c r="X138" i="27"/>
  <c r="X177" i="27" s="1"/>
  <c r="X142" i="27"/>
  <c r="Y135" i="27"/>
  <c r="W130" i="27"/>
  <c r="AH270" i="27"/>
  <c r="AH302" i="27"/>
  <c r="W151" i="27"/>
  <c r="AI31" i="27"/>
  <c r="AI36" i="27" s="1"/>
  <c r="AI28" i="27"/>
  <c r="AI236" i="27" s="1"/>
  <c r="V305" i="27"/>
  <c r="V273" i="27"/>
  <c r="U292" i="27"/>
  <c r="U240" i="27"/>
  <c r="U260" i="27"/>
  <c r="AK22" i="27"/>
  <c r="AJ24" i="27"/>
  <c r="AJ32" i="27" s="1"/>
  <c r="AJ23" i="27"/>
  <c r="V181" i="27"/>
  <c r="V189" i="27"/>
  <c r="V226" i="27" s="1"/>
  <c r="Y96" i="27"/>
  <c r="Y100" i="27"/>
  <c r="Y101" i="27"/>
  <c r="Z93" i="27"/>
  <c r="Y102" i="27"/>
  <c r="AE47" i="27"/>
  <c r="AE52" i="27" s="1"/>
  <c r="AE228" i="27" s="1"/>
  <c r="AE44" i="27"/>
  <c r="AE224" i="27" s="1"/>
  <c r="AF39" i="27"/>
  <c r="W152" i="27"/>
  <c r="W179" i="27" s="1"/>
  <c r="Y187" i="27"/>
  <c r="X172" i="27"/>
  <c r="X110" i="27"/>
  <c r="AD290" i="27"/>
  <c r="AD258" i="27"/>
  <c r="X296" i="27"/>
  <c r="X315" i="27"/>
  <c r="AD294" i="27"/>
  <c r="AD262" i="27"/>
  <c r="AI31" i="26"/>
  <c r="AI36" i="26" s="1"/>
  <c r="AI28" i="26"/>
  <c r="AI236" i="26" s="1"/>
  <c r="AH270" i="26"/>
  <c r="AH302" i="26"/>
  <c r="W110" i="26"/>
  <c r="Y159" i="26"/>
  <c r="Y163" i="26"/>
  <c r="Z156" i="26"/>
  <c r="Y165" i="26"/>
  <c r="Y164" i="26"/>
  <c r="Y173" i="26" s="1"/>
  <c r="AD294" i="26"/>
  <c r="AD262" i="26"/>
  <c r="X315" i="26"/>
  <c r="X296" i="26"/>
  <c r="X102" i="26"/>
  <c r="X96" i="26"/>
  <c r="X177" i="26" s="1"/>
  <c r="X100" i="26"/>
  <c r="X101" i="26"/>
  <c r="Y93" i="26"/>
  <c r="Y138" i="26"/>
  <c r="Y142" i="26"/>
  <c r="Z135" i="26"/>
  <c r="Y144" i="26"/>
  <c r="Y143" i="26"/>
  <c r="AD95" i="26"/>
  <c r="AD176" i="26" s="1"/>
  <c r="AD219" i="26" s="1"/>
  <c r="AD113" i="26"/>
  <c r="AD116" i="26" s="1"/>
  <c r="AE92" i="26"/>
  <c r="Z220" i="26"/>
  <c r="Y221" i="26"/>
  <c r="Z286" i="26"/>
  <c r="Y287" i="26"/>
  <c r="X249" i="26"/>
  <c r="X230" i="26"/>
  <c r="AF39" i="26"/>
  <c r="AE47" i="26"/>
  <c r="AE52" i="26" s="1"/>
  <c r="AE228" i="26" s="1"/>
  <c r="AE44" i="26"/>
  <c r="AE224" i="26" s="1"/>
  <c r="Z187" i="26"/>
  <c r="AD290" i="26"/>
  <c r="AD258" i="26"/>
  <c r="AJ23" i="26"/>
  <c r="AJ24" i="26"/>
  <c r="AJ32" i="26" s="1"/>
  <c r="AK22" i="26"/>
  <c r="T306" i="26"/>
  <c r="T274" i="26"/>
  <c r="X172" i="26"/>
  <c r="U291" i="27" l="1"/>
  <c r="Y152" i="26"/>
  <c r="W131" i="26"/>
  <c r="W179" i="26" s="1"/>
  <c r="W182" i="26" s="1"/>
  <c r="V259" i="27"/>
  <c r="U305" i="27"/>
  <c r="U291" i="26"/>
  <c r="U273" i="26"/>
  <c r="V239" i="26"/>
  <c r="V305" i="26" s="1"/>
  <c r="V225" i="26"/>
  <c r="V291" i="26" s="1"/>
  <c r="V182" i="26"/>
  <c r="V183" i="26" s="1"/>
  <c r="V181" i="26"/>
  <c r="V189" i="26"/>
  <c r="V226" i="26" s="1"/>
  <c r="U292" i="26"/>
  <c r="U260" i="26"/>
  <c r="U240" i="26"/>
  <c r="X110" i="26"/>
  <c r="W178" i="27"/>
  <c r="W181" i="27" s="1"/>
  <c r="Y114" i="26"/>
  <c r="X123" i="26"/>
  <c r="X117" i="26"/>
  <c r="X122" i="26"/>
  <c r="X121" i="26"/>
  <c r="X151" i="27"/>
  <c r="W130" i="26"/>
  <c r="W178" i="26" s="1"/>
  <c r="X131" i="27"/>
  <c r="X179" i="27" s="1"/>
  <c r="Y109" i="27"/>
  <c r="W225" i="27"/>
  <c r="W239" i="27"/>
  <c r="W182" i="27"/>
  <c r="W183" i="27" s="1"/>
  <c r="U274" i="27"/>
  <c r="U306" i="27"/>
  <c r="AF47" i="27"/>
  <c r="AF52" i="27" s="1"/>
  <c r="AF228" i="27" s="1"/>
  <c r="AF44" i="27"/>
  <c r="AF224" i="27" s="1"/>
  <c r="AG39" i="27"/>
  <c r="Z287" i="27"/>
  <c r="AA286" i="27"/>
  <c r="AE290" i="27"/>
  <c r="AE258" i="27"/>
  <c r="V292" i="27"/>
  <c r="V260" i="27"/>
  <c r="V240" i="27"/>
  <c r="Y143" i="27"/>
  <c r="Y144" i="27"/>
  <c r="Y138" i="27"/>
  <c r="Y142" i="27"/>
  <c r="Z135" i="27"/>
  <c r="AE95" i="27"/>
  <c r="AE176" i="27" s="1"/>
  <c r="AE219" i="27" s="1"/>
  <c r="AE116" i="27"/>
  <c r="AF92" i="27"/>
  <c r="Y123" i="27"/>
  <c r="Z114" i="27"/>
  <c r="Y117" i="27"/>
  <c r="Y122" i="27"/>
  <c r="Y121" i="27"/>
  <c r="Y296" i="27"/>
  <c r="Y315" i="27"/>
  <c r="AE294" i="27"/>
  <c r="AE262" i="27"/>
  <c r="AJ31" i="27"/>
  <c r="AJ36" i="27" s="1"/>
  <c r="AJ28" i="27"/>
  <c r="AJ236" i="27" s="1"/>
  <c r="X152" i="27"/>
  <c r="Y173" i="27"/>
  <c r="AI302" i="27"/>
  <c r="AI270" i="27"/>
  <c r="Z249" i="27"/>
  <c r="Z230" i="27"/>
  <c r="X130" i="27"/>
  <c r="X178" i="27" s="1"/>
  <c r="Y177" i="27"/>
  <c r="Z187" i="27"/>
  <c r="Z96" i="27"/>
  <c r="Z100" i="27"/>
  <c r="Z101" i="27"/>
  <c r="AA93" i="27"/>
  <c r="Z102" i="27"/>
  <c r="AK24" i="27"/>
  <c r="AK32" i="27" s="1"/>
  <c r="AK23" i="27"/>
  <c r="AB220" i="27"/>
  <c r="AA221" i="27"/>
  <c r="Y110" i="27"/>
  <c r="Z165" i="27"/>
  <c r="Z159" i="27"/>
  <c r="Z163" i="27"/>
  <c r="AA156" i="27"/>
  <c r="Z164" i="27"/>
  <c r="AA187" i="26"/>
  <c r="Z163" i="26"/>
  <c r="AA156" i="26"/>
  <c r="Z164" i="26"/>
  <c r="Z165" i="26"/>
  <c r="Z159" i="26"/>
  <c r="AA220" i="26"/>
  <c r="Z221" i="26"/>
  <c r="AE95" i="26"/>
  <c r="AE176" i="26" s="1"/>
  <c r="AE219" i="26" s="1"/>
  <c r="AE113" i="26"/>
  <c r="AE116" i="26" s="1"/>
  <c r="AF92" i="26"/>
  <c r="AK24" i="26"/>
  <c r="AK32" i="26" s="1"/>
  <c r="AK23" i="26"/>
  <c r="AE290" i="26"/>
  <c r="AE258" i="26"/>
  <c r="Y172" i="26"/>
  <c r="Y296" i="26"/>
  <c r="Y315" i="26"/>
  <c r="Y102" i="26"/>
  <c r="Y96" i="26"/>
  <c r="Y177" i="26" s="1"/>
  <c r="Y100" i="26"/>
  <c r="Y101" i="26"/>
  <c r="Z93" i="26"/>
  <c r="AI302" i="26"/>
  <c r="AI270" i="26"/>
  <c r="AJ31" i="26"/>
  <c r="AJ36" i="26" s="1"/>
  <c r="AJ28" i="26"/>
  <c r="AJ236" i="26" s="1"/>
  <c r="AF47" i="26"/>
  <c r="AF52" i="26" s="1"/>
  <c r="AF228" i="26" s="1"/>
  <c r="AF44" i="26"/>
  <c r="AF224" i="26" s="1"/>
  <c r="AG39" i="26"/>
  <c r="AA286" i="26"/>
  <c r="Z287" i="26"/>
  <c r="Z142" i="26"/>
  <c r="AA135" i="26"/>
  <c r="Z143" i="26"/>
  <c r="Z144" i="26"/>
  <c r="Z152" i="26" s="1"/>
  <c r="Z138" i="26"/>
  <c r="AE294" i="26"/>
  <c r="AE262" i="26"/>
  <c r="Y249" i="26"/>
  <c r="Y230" i="26"/>
  <c r="Y151" i="26"/>
  <c r="X109" i="26"/>
  <c r="W225" i="26" l="1"/>
  <c r="W291" i="26" s="1"/>
  <c r="W183" i="26"/>
  <c r="X130" i="26"/>
  <c r="X178" i="26" s="1"/>
  <c r="W239" i="26"/>
  <c r="W305" i="26" s="1"/>
  <c r="V273" i="26"/>
  <c r="V259" i="26"/>
  <c r="Y110" i="26"/>
  <c r="W189" i="27"/>
  <c r="W226" i="27" s="1"/>
  <c r="W260" i="27" s="1"/>
  <c r="Y122" i="26"/>
  <c r="Y123" i="26"/>
  <c r="Y121" i="26"/>
  <c r="Z114" i="26"/>
  <c r="Y117" i="26"/>
  <c r="U306" i="26"/>
  <c r="U274" i="26"/>
  <c r="W181" i="26"/>
  <c r="W189" i="26"/>
  <c r="W226" i="26" s="1"/>
  <c r="Y131" i="27"/>
  <c r="V292" i="26"/>
  <c r="V260" i="26"/>
  <c r="V240" i="26"/>
  <c r="Z172" i="26"/>
  <c r="X131" i="26"/>
  <c r="X179" i="26" s="1"/>
  <c r="Z110" i="27"/>
  <c r="Y130" i="27"/>
  <c r="Z172" i="27"/>
  <c r="Z296" i="27"/>
  <c r="Z315" i="27"/>
  <c r="V306" i="27"/>
  <c r="V274" i="27"/>
  <c r="AG47" i="27"/>
  <c r="AG52" i="27" s="1"/>
  <c r="AG228" i="27" s="1"/>
  <c r="AG44" i="27"/>
  <c r="AG224" i="27" s="1"/>
  <c r="AH39" i="27"/>
  <c r="Z144" i="27"/>
  <c r="Z138" i="27"/>
  <c r="Z177" i="27" s="1"/>
  <c r="Z142" i="27"/>
  <c r="AA135" i="27"/>
  <c r="Z143" i="27"/>
  <c r="AF290" i="27"/>
  <c r="AF258" i="27"/>
  <c r="AA249" i="27"/>
  <c r="AA230" i="27"/>
  <c r="Y151" i="27"/>
  <c r="AF294" i="27"/>
  <c r="AF262" i="27"/>
  <c r="AC220" i="27"/>
  <c r="AB221" i="27"/>
  <c r="Z123" i="27"/>
  <c r="AA114" i="27"/>
  <c r="Z117" i="27"/>
  <c r="Z122" i="27"/>
  <c r="Z121" i="27"/>
  <c r="Y152" i="27"/>
  <c r="AA187" i="27"/>
  <c r="Z173" i="27"/>
  <c r="AA100" i="27"/>
  <c r="AA101" i="27"/>
  <c r="AB93" i="27"/>
  <c r="AA102" i="27"/>
  <c r="AA96" i="27"/>
  <c r="X181" i="27"/>
  <c r="X189" i="27"/>
  <c r="X226" i="27" s="1"/>
  <c r="Z109" i="27"/>
  <c r="W305" i="27"/>
  <c r="W273" i="27"/>
  <c r="X239" i="27"/>
  <c r="X225" i="27"/>
  <c r="X182" i="27"/>
  <c r="X183" i="27" s="1"/>
  <c r="W291" i="27"/>
  <c r="W259" i="27"/>
  <c r="AA173" i="27"/>
  <c r="AA165" i="27"/>
  <c r="AA159" i="27"/>
  <c r="AA163" i="27"/>
  <c r="AB156" i="27"/>
  <c r="AA164" i="27"/>
  <c r="AK28" i="27"/>
  <c r="AK31" i="27"/>
  <c r="AK36" i="27" s="1"/>
  <c r="AJ302" i="27"/>
  <c r="AJ270" i="27"/>
  <c r="AF95" i="27"/>
  <c r="AF176" i="27" s="1"/>
  <c r="AF219" i="27" s="1"/>
  <c r="AF116" i="27"/>
  <c r="AG92" i="27"/>
  <c r="AA287" i="27"/>
  <c r="AB286" i="27"/>
  <c r="Z296" i="26"/>
  <c r="Z315" i="26"/>
  <c r="AA287" i="26"/>
  <c r="AB286" i="26"/>
  <c r="Z249" i="26"/>
  <c r="Z230" i="26"/>
  <c r="AG47" i="26"/>
  <c r="AG52" i="26" s="1"/>
  <c r="AG228" i="26" s="1"/>
  <c r="AG44" i="26"/>
  <c r="AG224" i="26" s="1"/>
  <c r="AH39" i="26"/>
  <c r="AK31" i="26"/>
  <c r="AK36" i="26" s="1"/>
  <c r="AK28" i="26"/>
  <c r="AA221" i="26"/>
  <c r="AB220" i="26"/>
  <c r="Z173" i="26"/>
  <c r="AF290" i="26"/>
  <c r="AF258" i="26"/>
  <c r="AF294" i="26"/>
  <c r="AF262" i="26"/>
  <c r="AB187" i="26"/>
  <c r="AA163" i="26"/>
  <c r="AB156" i="26"/>
  <c r="AA164" i="26"/>
  <c r="AA159" i="26"/>
  <c r="AA165" i="26"/>
  <c r="Z96" i="26"/>
  <c r="Z177" i="26" s="1"/>
  <c r="Z100" i="26"/>
  <c r="Z101" i="26"/>
  <c r="AA93" i="26"/>
  <c r="Z102" i="26"/>
  <c r="AA142" i="26"/>
  <c r="AB135" i="26"/>
  <c r="AA143" i="26"/>
  <c r="AA138" i="26"/>
  <c r="AA144" i="26"/>
  <c r="AJ302" i="26"/>
  <c r="AJ270" i="26"/>
  <c r="Y109" i="26"/>
  <c r="AF95" i="26"/>
  <c r="AF176" i="26" s="1"/>
  <c r="AF219" i="26" s="1"/>
  <c r="AF113" i="26"/>
  <c r="AF116" i="26" s="1"/>
  <c r="AG92" i="26"/>
  <c r="Z151" i="26"/>
  <c r="W259" i="26" l="1"/>
  <c r="W292" i="27"/>
  <c r="Y179" i="27"/>
  <c r="Y182" i="27" s="1"/>
  <c r="Y183" i="27" s="1"/>
  <c r="AA152" i="26"/>
  <c r="W240" i="27"/>
  <c r="W273" i="26"/>
  <c r="X181" i="26"/>
  <c r="X189" i="26"/>
  <c r="X226" i="26" s="1"/>
  <c r="X292" i="26" s="1"/>
  <c r="Y131" i="26"/>
  <c r="Y179" i="26" s="1"/>
  <c r="Y182" i="26" s="1"/>
  <c r="Y130" i="26"/>
  <c r="Y178" i="26" s="1"/>
  <c r="Y181" i="26" s="1"/>
  <c r="V274" i="26"/>
  <c r="V306" i="26"/>
  <c r="X239" i="26"/>
  <c r="X182" i="26"/>
  <c r="X183" i="26" s="1"/>
  <c r="X225" i="26"/>
  <c r="W292" i="26"/>
  <c r="W260" i="26"/>
  <c r="W240" i="26"/>
  <c r="Z123" i="26"/>
  <c r="Z122" i="26"/>
  <c r="AA114" i="26"/>
  <c r="Z117" i="26"/>
  <c r="Z121" i="26"/>
  <c r="Z110" i="26"/>
  <c r="Y178" i="27"/>
  <c r="Y181" i="27" s="1"/>
  <c r="AA109" i="27"/>
  <c r="Z130" i="27"/>
  <c r="AA315" i="27"/>
  <c r="AA296" i="27"/>
  <c r="AK236" i="27"/>
  <c r="AL28" i="27"/>
  <c r="AL30" i="27" s="1"/>
  <c r="W306" i="27"/>
  <c r="W274" i="27"/>
  <c r="X292" i="27"/>
  <c r="X260" i="27"/>
  <c r="X240" i="27"/>
  <c r="AH47" i="27"/>
  <c r="AH52" i="27" s="1"/>
  <c r="AH228" i="27" s="1"/>
  <c r="AH44" i="27"/>
  <c r="AH224" i="27" s="1"/>
  <c r="AI39" i="27"/>
  <c r="Y225" i="27"/>
  <c r="Y239" i="27"/>
  <c r="AG258" i="27"/>
  <c r="AG290" i="27"/>
  <c r="AB287" i="27"/>
  <c r="AC286" i="27"/>
  <c r="AB187" i="27"/>
  <c r="AA117" i="27"/>
  <c r="AA122" i="27"/>
  <c r="AA121" i="27"/>
  <c r="AA123" i="27"/>
  <c r="AB114" i="27"/>
  <c r="AA144" i="27"/>
  <c r="AA138" i="27"/>
  <c r="AA177" i="27" s="1"/>
  <c r="AA142" i="27"/>
  <c r="AB135" i="27"/>
  <c r="AA143" i="27"/>
  <c r="AG294" i="27"/>
  <c r="AG262" i="27"/>
  <c r="AB159" i="27"/>
  <c r="AB163" i="27"/>
  <c r="AB173" i="27" s="1"/>
  <c r="AC156" i="27"/>
  <c r="AB164" i="27"/>
  <c r="AB165" i="27"/>
  <c r="Z151" i="27"/>
  <c r="AG116" i="27"/>
  <c r="AH92" i="27"/>
  <c r="AG95" i="27"/>
  <c r="AG176" i="27" s="1"/>
  <c r="AG219" i="27" s="1"/>
  <c r="AA172" i="27"/>
  <c r="AA110" i="27"/>
  <c r="Z131" i="27"/>
  <c r="Z152" i="27"/>
  <c r="X291" i="27"/>
  <c r="X259" i="27"/>
  <c r="AB100" i="27"/>
  <c r="AB101" i="27"/>
  <c r="AC93" i="27"/>
  <c r="AB102" i="27"/>
  <c r="AB96" i="27"/>
  <c r="AB249" i="27"/>
  <c r="AB230" i="27"/>
  <c r="X305" i="27"/>
  <c r="X273" i="27"/>
  <c r="AC221" i="27"/>
  <c r="AD220" i="27"/>
  <c r="AA315" i="26"/>
  <c r="AA296" i="26"/>
  <c r="AK236" i="26"/>
  <c r="AL28" i="26"/>
  <c r="AL30" i="26" s="1"/>
  <c r="AH47" i="26"/>
  <c r="AH52" i="26" s="1"/>
  <c r="AH228" i="26" s="1"/>
  <c r="AH44" i="26"/>
  <c r="AH224" i="26" s="1"/>
  <c r="AI39" i="26"/>
  <c r="AC156" i="26"/>
  <c r="AB164" i="26"/>
  <c r="AB165" i="26"/>
  <c r="AB159" i="26"/>
  <c r="AB163" i="26"/>
  <c r="AC187" i="26"/>
  <c r="AG258" i="26"/>
  <c r="AG290" i="26"/>
  <c r="AA172" i="26"/>
  <c r="AG294" i="26"/>
  <c r="AG262" i="26"/>
  <c r="AA249" i="26"/>
  <c r="AA230" i="26"/>
  <c r="AC135" i="26"/>
  <c r="AB143" i="26"/>
  <c r="AB144" i="26"/>
  <c r="AB138" i="26"/>
  <c r="AB142" i="26"/>
  <c r="AB151" i="26" s="1"/>
  <c r="AA173" i="26"/>
  <c r="AG95" i="26"/>
  <c r="AG176" i="26" s="1"/>
  <c r="AG219" i="26" s="1"/>
  <c r="AG113" i="26"/>
  <c r="AG116" i="26" s="1"/>
  <c r="AH92" i="26"/>
  <c r="AA96" i="26"/>
  <c r="AA177" i="26" s="1"/>
  <c r="AA100" i="26"/>
  <c r="AA101" i="26"/>
  <c r="AB93" i="26"/>
  <c r="AA102" i="26"/>
  <c r="AA151" i="26"/>
  <c r="Z109" i="26"/>
  <c r="AB221" i="26"/>
  <c r="AC220" i="26"/>
  <c r="AB287" i="26"/>
  <c r="AC286" i="26"/>
  <c r="AB172" i="26" l="1"/>
  <c r="X240" i="26"/>
  <c r="X260" i="26"/>
  <c r="Y225" i="26"/>
  <c r="Y239" i="26"/>
  <c r="Y183" i="26"/>
  <c r="Y189" i="26"/>
  <c r="Y226" i="26" s="1"/>
  <c r="Y292" i="26" s="1"/>
  <c r="AA110" i="26"/>
  <c r="Z178" i="27"/>
  <c r="Z181" i="27" s="1"/>
  <c r="AA151" i="27"/>
  <c r="Z131" i="26"/>
  <c r="Z179" i="26" s="1"/>
  <c r="Z130" i="26"/>
  <c r="Z178" i="26" s="1"/>
  <c r="Z181" i="26" s="1"/>
  <c r="Y189" i="27"/>
  <c r="Y226" i="27" s="1"/>
  <c r="Y292" i="27" s="1"/>
  <c r="AA123" i="26"/>
  <c r="AB114" i="26"/>
  <c r="AA121" i="26"/>
  <c r="AA122" i="26"/>
  <c r="AA117" i="26"/>
  <c r="X305" i="26"/>
  <c r="X273" i="26"/>
  <c r="X259" i="26"/>
  <c r="X291" i="26"/>
  <c r="Z179" i="27"/>
  <c r="Z182" i="27" s="1"/>
  <c r="Z183" i="27" s="1"/>
  <c r="W306" i="26"/>
  <c r="W274" i="26"/>
  <c r="AA131" i="27"/>
  <c r="AB110" i="27"/>
  <c r="AB296" i="27"/>
  <c r="AB315" i="27"/>
  <c r="AC159" i="27"/>
  <c r="AC163" i="27"/>
  <c r="AD156" i="27"/>
  <c r="AC164" i="27"/>
  <c r="AC165" i="27"/>
  <c r="AA130" i="27"/>
  <c r="AA178" i="27" s="1"/>
  <c r="AC101" i="27"/>
  <c r="AD93" i="27"/>
  <c r="AC102" i="27"/>
  <c r="AC96" i="27"/>
  <c r="AC100" i="27"/>
  <c r="AI92" i="27"/>
  <c r="AH116" i="27"/>
  <c r="AH95" i="27"/>
  <c r="AH176" i="27" s="1"/>
  <c r="AH219" i="27" s="1"/>
  <c r="AB172" i="27"/>
  <c r="AB138" i="27"/>
  <c r="AB142" i="27"/>
  <c r="AC135" i="27"/>
  <c r="AB143" i="27"/>
  <c r="AB144" i="27"/>
  <c r="AI44" i="27"/>
  <c r="AI224" i="27" s="1"/>
  <c r="AJ39" i="27"/>
  <c r="AI47" i="27"/>
  <c r="AI52" i="27" s="1"/>
  <c r="AI228" i="27" s="1"/>
  <c r="AH290" i="27"/>
  <c r="AH258" i="27"/>
  <c r="AA152" i="27"/>
  <c r="AH294" i="27"/>
  <c r="AH262" i="27"/>
  <c r="AE220" i="27"/>
  <c r="AD221" i="27"/>
  <c r="AK302" i="27"/>
  <c r="AK270" i="27"/>
  <c r="AC230" i="27"/>
  <c r="AC249" i="27"/>
  <c r="AC187" i="27"/>
  <c r="Y273" i="27"/>
  <c r="Y305" i="27"/>
  <c r="X306" i="27"/>
  <c r="X274" i="27"/>
  <c r="AB109" i="27"/>
  <c r="AB177" i="27"/>
  <c r="AB117" i="27"/>
  <c r="AB122" i="27"/>
  <c r="AB121" i="27"/>
  <c r="AB123" i="27"/>
  <c r="AC114" i="27"/>
  <c r="AC287" i="27"/>
  <c r="AD286" i="27"/>
  <c r="Y291" i="27"/>
  <c r="Y259" i="27"/>
  <c r="AD187" i="26"/>
  <c r="AH290" i="26"/>
  <c r="AH258" i="26"/>
  <c r="AB249" i="26"/>
  <c r="AB230" i="26"/>
  <c r="AB173" i="26"/>
  <c r="AH294" i="26"/>
  <c r="AH262" i="26"/>
  <c r="AB296" i="26"/>
  <c r="AB315" i="26"/>
  <c r="AI47" i="26"/>
  <c r="AI52" i="26" s="1"/>
  <c r="AI228" i="26" s="1"/>
  <c r="AI44" i="26"/>
  <c r="AI224" i="26" s="1"/>
  <c r="AJ39" i="26"/>
  <c r="AB100" i="26"/>
  <c r="AB101" i="26"/>
  <c r="AC93" i="26"/>
  <c r="AB102" i="26"/>
  <c r="AB96" i="26"/>
  <c r="AB177" i="26" s="1"/>
  <c r="AB152" i="26"/>
  <c r="AK302" i="26"/>
  <c r="AK270" i="26"/>
  <c r="AC143" i="26"/>
  <c r="AC144" i="26"/>
  <c r="AD135" i="26"/>
  <c r="AC142" i="26"/>
  <c r="AC151" i="26" s="1"/>
  <c r="AC138" i="26"/>
  <c r="AA109" i="26"/>
  <c r="AH113" i="26"/>
  <c r="AH116" i="26" s="1"/>
  <c r="AI92" i="26"/>
  <c r="AH95" i="26"/>
  <c r="AH176" i="26" s="1"/>
  <c r="AH219" i="26" s="1"/>
  <c r="AC221" i="26"/>
  <c r="AD220" i="26"/>
  <c r="AC164" i="26"/>
  <c r="AC165" i="26"/>
  <c r="AC163" i="26"/>
  <c r="AD156" i="26"/>
  <c r="AC159" i="26"/>
  <c r="AC287" i="26"/>
  <c r="AD286" i="26"/>
  <c r="X306" i="26"/>
  <c r="X274" i="26"/>
  <c r="AC173" i="26" l="1"/>
  <c r="Y240" i="26"/>
  <c r="Z239" i="27"/>
  <c r="Z189" i="27"/>
  <c r="Z226" i="27" s="1"/>
  <c r="Z240" i="27" s="1"/>
  <c r="Y273" i="26"/>
  <c r="Y305" i="26"/>
  <c r="Y260" i="26"/>
  <c r="AB110" i="26"/>
  <c r="Y291" i="26"/>
  <c r="Y259" i="26"/>
  <c r="Z225" i="27"/>
  <c r="Z259" i="27" s="1"/>
  <c r="Z239" i="26"/>
  <c r="Z182" i="26"/>
  <c r="Z183" i="26" s="1"/>
  <c r="Z225" i="26"/>
  <c r="AA130" i="26"/>
  <c r="AA178" i="26" s="1"/>
  <c r="AB123" i="26"/>
  <c r="AC114" i="26"/>
  <c r="AB122" i="26"/>
  <c r="AB117" i="26"/>
  <c r="AB121" i="26"/>
  <c r="AA179" i="27"/>
  <c r="AA182" i="27" s="1"/>
  <c r="AA183" i="27" s="1"/>
  <c r="Y240" i="27"/>
  <c r="Y306" i="27" s="1"/>
  <c r="Y260" i="27"/>
  <c r="AB109" i="26"/>
  <c r="Z189" i="26"/>
  <c r="Z226" i="26" s="1"/>
  <c r="Z292" i="26" s="1"/>
  <c r="AA131" i="26"/>
  <c r="AA179" i="26" s="1"/>
  <c r="AB131" i="27"/>
  <c r="AC110" i="27"/>
  <c r="AI290" i="27"/>
  <c r="AI258" i="27"/>
  <c r="AC117" i="27"/>
  <c r="AC122" i="27"/>
  <c r="AC121" i="27"/>
  <c r="AC123" i="27"/>
  <c r="AD114" i="27"/>
  <c r="AD187" i="27"/>
  <c r="AD163" i="27"/>
  <c r="AE156" i="27"/>
  <c r="AD164" i="27"/>
  <c r="AD165" i="27"/>
  <c r="AD159" i="27"/>
  <c r="AB130" i="27"/>
  <c r="AJ92" i="27"/>
  <c r="AI95" i="27"/>
  <c r="AI176" i="27" s="1"/>
  <c r="AI219" i="27" s="1"/>
  <c r="AI116" i="27"/>
  <c r="AD101" i="27"/>
  <c r="AE93" i="27"/>
  <c r="AD102" i="27"/>
  <c r="AD96" i="27"/>
  <c r="AD100" i="27"/>
  <c r="AC172" i="27"/>
  <c r="AC138" i="27"/>
  <c r="AC177" i="27" s="1"/>
  <c r="AC142" i="27"/>
  <c r="AC143" i="27"/>
  <c r="AC144" i="27"/>
  <c r="AD135" i="27"/>
  <c r="AD249" i="27"/>
  <c r="AD230" i="27"/>
  <c r="AB151" i="27"/>
  <c r="AC173" i="27"/>
  <c r="AD287" i="27"/>
  <c r="AE286" i="27"/>
  <c r="AE221" i="27"/>
  <c r="AF220" i="27"/>
  <c r="AI294" i="27"/>
  <c r="AI262" i="27"/>
  <c r="AB152" i="27"/>
  <c r="Z305" i="27"/>
  <c r="Z273" i="27"/>
  <c r="AC315" i="27"/>
  <c r="AC296" i="27"/>
  <c r="AJ44" i="27"/>
  <c r="AJ224" i="27" s="1"/>
  <c r="AK39" i="27"/>
  <c r="AJ47" i="27"/>
  <c r="AJ52" i="27" s="1"/>
  <c r="AJ228" i="27" s="1"/>
  <c r="AC109" i="27"/>
  <c r="AA181" i="27"/>
  <c r="AA189" i="27"/>
  <c r="AA226" i="27" s="1"/>
  <c r="AI262" i="26"/>
  <c r="AI294" i="26"/>
  <c r="AC296" i="26"/>
  <c r="AC315" i="26"/>
  <c r="AE187" i="26"/>
  <c r="AD165" i="26"/>
  <c r="AD159" i="26"/>
  <c r="AD163" i="26"/>
  <c r="AE156" i="26"/>
  <c r="AD164" i="26"/>
  <c r="AD144" i="26"/>
  <c r="AD138" i="26"/>
  <c r="AD142" i="26"/>
  <c r="AD143" i="26"/>
  <c r="AE135" i="26"/>
  <c r="AC100" i="26"/>
  <c r="AC101" i="26"/>
  <c r="AD93" i="26"/>
  <c r="AC102" i="26"/>
  <c r="AC96" i="26"/>
  <c r="AC177" i="26" s="1"/>
  <c r="Y306" i="26"/>
  <c r="Y274" i="26"/>
  <c r="AC172" i="26"/>
  <c r="AE220" i="26"/>
  <c r="AD221" i="26"/>
  <c r="AC152" i="26"/>
  <c r="AC249" i="26"/>
  <c r="AC230" i="26"/>
  <c r="AJ47" i="26"/>
  <c r="AJ52" i="26" s="1"/>
  <c r="AJ228" i="26" s="1"/>
  <c r="AJ44" i="26"/>
  <c r="AJ224" i="26" s="1"/>
  <c r="AK39" i="26"/>
  <c r="AD287" i="26"/>
  <c r="AE286" i="26"/>
  <c r="AI113" i="26"/>
  <c r="AI116" i="26" s="1"/>
  <c r="AJ92" i="26"/>
  <c r="AI95" i="26"/>
  <c r="AI176" i="26" s="1"/>
  <c r="AI219" i="26" s="1"/>
  <c r="AI290" i="26"/>
  <c r="AI258" i="26"/>
  <c r="AD172" i="27" l="1"/>
  <c r="Z260" i="27"/>
  <c r="Z292" i="27"/>
  <c r="Y274" i="27"/>
  <c r="Z291" i="27"/>
  <c r="AC110" i="26"/>
  <c r="AA225" i="27"/>
  <c r="AA291" i="27" s="1"/>
  <c r="AA239" i="27"/>
  <c r="AA305" i="27" s="1"/>
  <c r="AA189" i="26"/>
  <c r="AA226" i="26" s="1"/>
  <c r="AA260" i="26" s="1"/>
  <c r="AA181" i="26"/>
  <c r="AB131" i="26"/>
  <c r="AB179" i="26" s="1"/>
  <c r="AB225" i="26" s="1"/>
  <c r="Z240" i="26"/>
  <c r="Z274" i="26" s="1"/>
  <c r="Z260" i="26"/>
  <c r="AC122" i="26"/>
  <c r="AC117" i="26"/>
  <c r="AD114" i="26"/>
  <c r="AC121" i="26"/>
  <c r="AC123" i="26"/>
  <c r="Z259" i="26"/>
  <c r="Z291" i="26"/>
  <c r="AC152" i="27"/>
  <c r="AA225" i="26"/>
  <c r="AA239" i="26"/>
  <c r="AA182" i="26"/>
  <c r="AA183" i="26" s="1"/>
  <c r="AB130" i="26"/>
  <c r="AB178" i="26" s="1"/>
  <c r="Z305" i="26"/>
  <c r="Z273" i="26"/>
  <c r="AB179" i="27"/>
  <c r="AB225" i="27" s="1"/>
  <c r="AB178" i="27"/>
  <c r="AB181" i="27" s="1"/>
  <c r="AD109" i="27"/>
  <c r="AC131" i="27"/>
  <c r="AC179" i="27" s="1"/>
  <c r="AC239" i="27" s="1"/>
  <c r="Z306" i="27"/>
  <c r="Z274" i="27"/>
  <c r="AK92" i="27"/>
  <c r="AJ95" i="27"/>
  <c r="AJ176" i="27" s="1"/>
  <c r="AJ219" i="27" s="1"/>
  <c r="AJ116" i="27"/>
  <c r="AE163" i="27"/>
  <c r="AF156" i="27"/>
  <c r="AE164" i="27"/>
  <c r="AE165" i="27"/>
  <c r="AE159" i="27"/>
  <c r="AE187" i="27"/>
  <c r="AD177" i="27"/>
  <c r="AG220" i="27"/>
  <c r="AF221" i="27"/>
  <c r="AE249" i="27"/>
  <c r="AE230" i="27"/>
  <c r="AD142" i="27"/>
  <c r="AE135" i="27"/>
  <c r="AD143" i="27"/>
  <c r="AD144" i="27"/>
  <c r="AD138" i="27"/>
  <c r="AD110" i="27"/>
  <c r="AJ290" i="27"/>
  <c r="AJ258" i="27"/>
  <c r="AA292" i="27"/>
  <c r="AA260" i="27"/>
  <c r="AA240" i="27"/>
  <c r="AE102" i="27"/>
  <c r="AE96" i="27"/>
  <c r="AE100" i="27"/>
  <c r="AE101" i="27"/>
  <c r="AF93" i="27"/>
  <c r="AE287" i="27"/>
  <c r="AF286" i="27"/>
  <c r="AD173" i="27"/>
  <c r="AD117" i="27"/>
  <c r="AD122" i="27"/>
  <c r="AD121" i="27"/>
  <c r="AD123" i="27"/>
  <c r="AE114" i="27"/>
  <c r="AK47" i="27"/>
  <c r="AK52" i="27" s="1"/>
  <c r="AK228" i="27" s="1"/>
  <c r="AK44" i="27"/>
  <c r="AD315" i="27"/>
  <c r="AD296" i="27"/>
  <c r="AC151" i="27"/>
  <c r="AJ294" i="27"/>
  <c r="AJ262" i="27"/>
  <c r="AC130" i="27"/>
  <c r="AC178" i="27" s="1"/>
  <c r="AK44" i="26"/>
  <c r="AK47" i="26"/>
  <c r="AK52" i="26" s="1"/>
  <c r="AK228" i="26" s="1"/>
  <c r="AJ290" i="26"/>
  <c r="AJ258" i="26"/>
  <c r="AD230" i="26"/>
  <c r="AD249" i="26"/>
  <c r="AE144" i="26"/>
  <c r="AE138" i="26"/>
  <c r="AF135" i="26"/>
  <c r="AE143" i="26"/>
  <c r="AE142" i="26"/>
  <c r="AE165" i="26"/>
  <c r="AE159" i="26"/>
  <c r="AF156" i="26"/>
  <c r="AE164" i="26"/>
  <c r="AE163" i="26"/>
  <c r="AJ294" i="26"/>
  <c r="AJ262" i="26"/>
  <c r="AD315" i="26"/>
  <c r="AD296" i="26"/>
  <c r="AF220" i="26"/>
  <c r="AE221" i="26"/>
  <c r="AD172" i="26"/>
  <c r="AD101" i="26"/>
  <c r="AE93" i="26"/>
  <c r="AD102" i="26"/>
  <c r="AD96" i="26"/>
  <c r="AD177" i="26" s="1"/>
  <c r="AD100" i="26"/>
  <c r="AD151" i="26"/>
  <c r="AD173" i="26"/>
  <c r="AJ113" i="26"/>
  <c r="AJ116" i="26" s="1"/>
  <c r="AK92" i="26"/>
  <c r="AJ95" i="26"/>
  <c r="AJ176" i="26" s="1"/>
  <c r="AJ219" i="26" s="1"/>
  <c r="Z306" i="26"/>
  <c r="AD152" i="26"/>
  <c r="AF187" i="26"/>
  <c r="AE287" i="26"/>
  <c r="AF286" i="26"/>
  <c r="AC109" i="26"/>
  <c r="AA259" i="27" l="1"/>
  <c r="AE173" i="26"/>
  <c r="AE151" i="26"/>
  <c r="AA273" i="27"/>
  <c r="AA292" i="26"/>
  <c r="AC131" i="26"/>
  <c r="AC179" i="26" s="1"/>
  <c r="AC225" i="26" s="1"/>
  <c r="AC259" i="26" s="1"/>
  <c r="AA240" i="26"/>
  <c r="AB239" i="26"/>
  <c r="AB259" i="26"/>
  <c r="AB291" i="26"/>
  <c r="AB182" i="26"/>
  <c r="AB183" i="26" s="1"/>
  <c r="AB239" i="27"/>
  <c r="AB273" i="27" s="1"/>
  <c r="AD152" i="27"/>
  <c r="AA305" i="26"/>
  <c r="AA273" i="26"/>
  <c r="AB189" i="26"/>
  <c r="AB226" i="26" s="1"/>
  <c r="AB181" i="26"/>
  <c r="AB182" i="27"/>
  <c r="AB183" i="27" s="1"/>
  <c r="AD117" i="26"/>
  <c r="AE114" i="26"/>
  <c r="AD122" i="26"/>
  <c r="AD123" i="26"/>
  <c r="AD121" i="26"/>
  <c r="AA259" i="26"/>
  <c r="AA291" i="26"/>
  <c r="AC130" i="26"/>
  <c r="AC178" i="26" s="1"/>
  <c r="AB189" i="27"/>
  <c r="AB226" i="27" s="1"/>
  <c r="AB260" i="27" s="1"/>
  <c r="AD131" i="27"/>
  <c r="AC182" i="27"/>
  <c r="AC225" i="27"/>
  <c r="AC291" i="27" s="1"/>
  <c r="AE110" i="27"/>
  <c r="AD130" i="27"/>
  <c r="AC181" i="27"/>
  <c r="AC189" i="27"/>
  <c r="AC226" i="27" s="1"/>
  <c r="AE177" i="27"/>
  <c r="AE122" i="27"/>
  <c r="AE121" i="27"/>
  <c r="AE123" i="27"/>
  <c r="AF114" i="27"/>
  <c r="AE117" i="27"/>
  <c r="AF287" i="27"/>
  <c r="AG286" i="27"/>
  <c r="AE142" i="27"/>
  <c r="AF135" i="27"/>
  <c r="AE143" i="27"/>
  <c r="AE144" i="27"/>
  <c r="AE138" i="27"/>
  <c r="AC273" i="27"/>
  <c r="AC305" i="27"/>
  <c r="AE315" i="27"/>
  <c r="AE296" i="27"/>
  <c r="AD151" i="27"/>
  <c r="AG156" i="27"/>
  <c r="AF164" i="27"/>
  <c r="AF165" i="27"/>
  <c r="AF159" i="27"/>
  <c r="AF163" i="27"/>
  <c r="AE172" i="27"/>
  <c r="AA306" i="27"/>
  <c r="AA274" i="27"/>
  <c r="AF249" i="27"/>
  <c r="AF230" i="27"/>
  <c r="AE173" i="27"/>
  <c r="AK224" i="27"/>
  <c r="AL44" i="27"/>
  <c r="AL46" i="27" s="1"/>
  <c r="AF102" i="27"/>
  <c r="AF96" i="27"/>
  <c r="AF100" i="27"/>
  <c r="AF101" i="27"/>
  <c r="AG93" i="27"/>
  <c r="AG221" i="27"/>
  <c r="AH220" i="27"/>
  <c r="AF187" i="27"/>
  <c r="AB291" i="27"/>
  <c r="AB259" i="27"/>
  <c r="AK262" i="27"/>
  <c r="AK294" i="27"/>
  <c r="AB305" i="27"/>
  <c r="AE109" i="27"/>
  <c r="AK95" i="27"/>
  <c r="AK176" i="27" s="1"/>
  <c r="AK219" i="27" s="1"/>
  <c r="AK116" i="27"/>
  <c r="AE152" i="26"/>
  <c r="AE101" i="26"/>
  <c r="AF93" i="26"/>
  <c r="AE102" i="26"/>
  <c r="AE96" i="26"/>
  <c r="AE177" i="26" s="1"/>
  <c r="AE100" i="26"/>
  <c r="AE230" i="26"/>
  <c r="AE249" i="26"/>
  <c r="AD109" i="26"/>
  <c r="AK113" i="26"/>
  <c r="AK116" i="26" s="1"/>
  <c r="AK95" i="26"/>
  <c r="AK176" i="26" s="1"/>
  <c r="AK219" i="26" s="1"/>
  <c r="AE172" i="26"/>
  <c r="AF138" i="26"/>
  <c r="AF142" i="26"/>
  <c r="AF143" i="26"/>
  <c r="AF144" i="26"/>
  <c r="AF152" i="26" s="1"/>
  <c r="AG135" i="26"/>
  <c r="AG286" i="26"/>
  <c r="AF287" i="26"/>
  <c r="AA274" i="26"/>
  <c r="AA306" i="26"/>
  <c r="AE315" i="26"/>
  <c r="AE296" i="26"/>
  <c r="AK294" i="26"/>
  <c r="AK262" i="26"/>
  <c r="AK224" i="26"/>
  <c r="AL44" i="26"/>
  <c r="AL46" i="26" s="1"/>
  <c r="AG220" i="26"/>
  <c r="AF221" i="26"/>
  <c r="AG187" i="26"/>
  <c r="AD110" i="26"/>
  <c r="AF159" i="26"/>
  <c r="AF163" i="26"/>
  <c r="AF164" i="26"/>
  <c r="AF165" i="26"/>
  <c r="AG156" i="26"/>
  <c r="AD179" i="27" l="1"/>
  <c r="AC239" i="26"/>
  <c r="AC305" i="26" s="1"/>
  <c r="AC182" i="26"/>
  <c r="AC291" i="26"/>
  <c r="AC183" i="27"/>
  <c r="AD131" i="26"/>
  <c r="AD179" i="26" s="1"/>
  <c r="AD182" i="26" s="1"/>
  <c r="AD130" i="26"/>
  <c r="AD178" i="26" s="1"/>
  <c r="AB305" i="26"/>
  <c r="AB273" i="26"/>
  <c r="AB292" i="27"/>
  <c r="AE131" i="27"/>
  <c r="AC189" i="26"/>
  <c r="AC226" i="26" s="1"/>
  <c r="AC292" i="26" s="1"/>
  <c r="AC181" i="26"/>
  <c r="AB260" i="26"/>
  <c r="AB240" i="26"/>
  <c r="AB292" i="26"/>
  <c r="AF114" i="26"/>
  <c r="AE123" i="26"/>
  <c r="AE121" i="26"/>
  <c r="AE117" i="26"/>
  <c r="AE122" i="26"/>
  <c r="AF172" i="27"/>
  <c r="AF173" i="26"/>
  <c r="AE110" i="26"/>
  <c r="AC183" i="26"/>
  <c r="AB240" i="27"/>
  <c r="AB306" i="27" s="1"/>
  <c r="AD178" i="27"/>
  <c r="AD181" i="27" s="1"/>
  <c r="AC259" i="27"/>
  <c r="AF110" i="27"/>
  <c r="AI220" i="27"/>
  <c r="AH221" i="27"/>
  <c r="AF173" i="27"/>
  <c r="AG249" i="27"/>
  <c r="AG230" i="27"/>
  <c r="AF143" i="27"/>
  <c r="AF144" i="27"/>
  <c r="AF138" i="27"/>
  <c r="AF177" i="27" s="1"/>
  <c r="AF142" i="27"/>
  <c r="AG135" i="27"/>
  <c r="AF122" i="27"/>
  <c r="AF121" i="27"/>
  <c r="AF123" i="27"/>
  <c r="AG114" i="27"/>
  <c r="AF117" i="27"/>
  <c r="AD239" i="27"/>
  <c r="AD225" i="27"/>
  <c r="AD182" i="27"/>
  <c r="AD183" i="27" s="1"/>
  <c r="AK290" i="27"/>
  <c r="AK258" i="27"/>
  <c r="AE151" i="27"/>
  <c r="AG96" i="27"/>
  <c r="AG100" i="27"/>
  <c r="AG101" i="27"/>
  <c r="AH93" i="27"/>
  <c r="AG102" i="27"/>
  <c r="AE152" i="27"/>
  <c r="AE130" i="27"/>
  <c r="AG164" i="27"/>
  <c r="AG165" i="27"/>
  <c r="AG159" i="27"/>
  <c r="AG163" i="27"/>
  <c r="AH156" i="27"/>
  <c r="AG287" i="27"/>
  <c r="AH286" i="27"/>
  <c r="AC292" i="27"/>
  <c r="AC240" i="27"/>
  <c r="AC260" i="27"/>
  <c r="AG187" i="27"/>
  <c r="AF109" i="27"/>
  <c r="AF296" i="27"/>
  <c r="AF315" i="27"/>
  <c r="AG159" i="26"/>
  <c r="AG163" i="26"/>
  <c r="AH156" i="26"/>
  <c r="AG165" i="26"/>
  <c r="AG164" i="26"/>
  <c r="AH187" i="26"/>
  <c r="AF102" i="26"/>
  <c r="AF96" i="26"/>
  <c r="AF177" i="26" s="1"/>
  <c r="AF100" i="26"/>
  <c r="AF101" i="26"/>
  <c r="AG93" i="26"/>
  <c r="AG138" i="26"/>
  <c r="AG142" i="26"/>
  <c r="AH135" i="26"/>
  <c r="AG144" i="26"/>
  <c r="AG143" i="26"/>
  <c r="AF249" i="26"/>
  <c r="AF230" i="26"/>
  <c r="AH286" i="26"/>
  <c r="AG287" i="26"/>
  <c r="AF172" i="26"/>
  <c r="AH220" i="26"/>
  <c r="AG221" i="26"/>
  <c r="AF151" i="26"/>
  <c r="AE109" i="26"/>
  <c r="AK290" i="26"/>
  <c r="AK258" i="26"/>
  <c r="AF296" i="26"/>
  <c r="AF315" i="26"/>
  <c r="AC273" i="26" l="1"/>
  <c r="AD189" i="26"/>
  <c r="AD226" i="26" s="1"/>
  <c r="AD260" i="26" s="1"/>
  <c r="AD181" i="26"/>
  <c r="AE178" i="27"/>
  <c r="AE189" i="27" s="1"/>
  <c r="AE226" i="27" s="1"/>
  <c r="AC260" i="26"/>
  <c r="AE131" i="26"/>
  <c r="AD225" i="26"/>
  <c r="AD291" i="26" s="1"/>
  <c r="AE179" i="27"/>
  <c r="AE239" i="27" s="1"/>
  <c r="AB274" i="27"/>
  <c r="AC240" i="26"/>
  <c r="AC274" i="26" s="1"/>
  <c r="AD183" i="26"/>
  <c r="AD239" i="26"/>
  <c r="AD273" i="26" s="1"/>
  <c r="AD189" i="27"/>
  <c r="AD226" i="27" s="1"/>
  <c r="AD240" i="27" s="1"/>
  <c r="AE179" i="26"/>
  <c r="AF121" i="26"/>
  <c r="AF123" i="26"/>
  <c r="AG114" i="26"/>
  <c r="AF117" i="26"/>
  <c r="AF122" i="26"/>
  <c r="AB274" i="26"/>
  <c r="AB306" i="26"/>
  <c r="AG172" i="27"/>
  <c r="AE130" i="26"/>
  <c r="AE178" i="26" s="1"/>
  <c r="AF131" i="27"/>
  <c r="AH287" i="27"/>
  <c r="AI286" i="27"/>
  <c r="AG109" i="27"/>
  <c r="AG123" i="27"/>
  <c r="AH114" i="27"/>
  <c r="AG117" i="27"/>
  <c r="AG122" i="27"/>
  <c r="AG121" i="27"/>
  <c r="AG296" i="27"/>
  <c r="AG315" i="27"/>
  <c r="AG177" i="27"/>
  <c r="AH249" i="27"/>
  <c r="AH230" i="27"/>
  <c r="AH187" i="27"/>
  <c r="AD291" i="27"/>
  <c r="AD259" i="27"/>
  <c r="AF130" i="27"/>
  <c r="AI221" i="27"/>
  <c r="AJ220" i="27"/>
  <c r="AG173" i="27"/>
  <c r="AD305" i="27"/>
  <c r="AD273" i="27"/>
  <c r="AG143" i="27"/>
  <c r="AG144" i="27"/>
  <c r="AG138" i="27"/>
  <c r="AG142" i="27"/>
  <c r="AH135" i="27"/>
  <c r="AC306" i="27"/>
  <c r="AC274" i="27"/>
  <c r="AG110" i="27"/>
  <c r="AF151" i="27"/>
  <c r="AH165" i="27"/>
  <c r="AH159" i="27"/>
  <c r="AH163" i="27"/>
  <c r="AI156" i="27"/>
  <c r="AH164" i="27"/>
  <c r="AH96" i="27"/>
  <c r="AH100" i="27"/>
  <c r="AH101" i="27"/>
  <c r="AI93" i="27"/>
  <c r="AH102" i="27"/>
  <c r="AF152" i="27"/>
  <c r="AF109" i="26"/>
  <c r="AH142" i="26"/>
  <c r="AI135" i="26"/>
  <c r="AH143" i="26"/>
  <c r="AH144" i="26"/>
  <c r="AH138" i="26"/>
  <c r="AH163" i="26"/>
  <c r="AI156" i="26"/>
  <c r="AH164" i="26"/>
  <c r="AH173" i="26" s="1"/>
  <c r="AH165" i="26"/>
  <c r="AH159" i="26"/>
  <c r="AD259" i="26"/>
  <c r="AG249" i="26"/>
  <c r="AG230" i="26"/>
  <c r="AG151" i="26"/>
  <c r="AF110" i="26"/>
  <c r="AG172" i="26"/>
  <c r="AI220" i="26"/>
  <c r="AH221" i="26"/>
  <c r="AG152" i="26"/>
  <c r="AD292" i="26"/>
  <c r="AD240" i="26"/>
  <c r="AG173" i="26"/>
  <c r="AI286" i="26"/>
  <c r="AH287" i="26"/>
  <c r="AI187" i="26"/>
  <c r="AG296" i="26"/>
  <c r="AG315" i="26"/>
  <c r="AG102" i="26"/>
  <c r="AG96" i="26"/>
  <c r="AG177" i="26" s="1"/>
  <c r="AG100" i="26"/>
  <c r="AG101" i="26"/>
  <c r="AH93" i="26"/>
  <c r="AE181" i="27" l="1"/>
  <c r="AE225" i="27"/>
  <c r="AD260" i="27"/>
  <c r="AD292" i="27"/>
  <c r="AE182" i="27"/>
  <c r="AE183" i="27" s="1"/>
  <c r="AG110" i="26"/>
  <c r="AC306" i="26"/>
  <c r="AD305" i="26"/>
  <c r="AE181" i="26"/>
  <c r="AE189" i="26"/>
  <c r="AE226" i="26" s="1"/>
  <c r="AE260" i="26" s="1"/>
  <c r="AG117" i="26"/>
  <c r="AG123" i="26"/>
  <c r="AH114" i="26"/>
  <c r="AG122" i="26"/>
  <c r="AG121" i="26"/>
  <c r="AF131" i="26"/>
  <c r="AF179" i="26" s="1"/>
  <c r="AF130" i="26"/>
  <c r="AF178" i="26" s="1"/>
  <c r="AE225" i="26"/>
  <c r="AE182" i="26"/>
  <c r="AE183" i="26" s="1"/>
  <c r="AE239" i="26"/>
  <c r="AF179" i="27"/>
  <c r="AF225" i="27" s="1"/>
  <c r="AF178" i="27"/>
  <c r="AF181" i="27" s="1"/>
  <c r="AH110" i="27"/>
  <c r="AG131" i="27"/>
  <c r="AH172" i="27"/>
  <c r="AD306" i="27"/>
  <c r="AD274" i="27"/>
  <c r="AI100" i="27"/>
  <c r="AI101" i="27"/>
  <c r="AJ93" i="27"/>
  <c r="AI102" i="27"/>
  <c r="AI96" i="27"/>
  <c r="AH123" i="27"/>
  <c r="AI114" i="27"/>
  <c r="AH117" i="27"/>
  <c r="AH122" i="27"/>
  <c r="AH121" i="27"/>
  <c r="AH173" i="27"/>
  <c r="AI187" i="27"/>
  <c r="AH109" i="27"/>
  <c r="AH144" i="27"/>
  <c r="AH138" i="27"/>
  <c r="AH177" i="27" s="1"/>
  <c r="AH142" i="27"/>
  <c r="AI135" i="27"/>
  <c r="AH143" i="27"/>
  <c r="AK220" i="27"/>
  <c r="AK221" i="27" s="1"/>
  <c r="AJ221" i="27"/>
  <c r="AG151" i="27"/>
  <c r="AI249" i="27"/>
  <c r="AI230" i="27"/>
  <c r="AE305" i="27"/>
  <c r="AE273" i="27"/>
  <c r="AG152" i="27"/>
  <c r="AE291" i="27"/>
  <c r="AE259" i="27"/>
  <c r="AG130" i="27"/>
  <c r="AG178" i="27" s="1"/>
  <c r="AI287" i="27"/>
  <c r="AJ286" i="27"/>
  <c r="AE292" i="27"/>
  <c r="AE260" i="27"/>
  <c r="AE240" i="27"/>
  <c r="AI165" i="27"/>
  <c r="AI159" i="27"/>
  <c r="AI163" i="27"/>
  <c r="AJ156" i="27"/>
  <c r="AI164" i="27"/>
  <c r="AH296" i="27"/>
  <c r="AH315" i="27"/>
  <c r="AG109" i="26"/>
  <c r="AD306" i="26"/>
  <c r="AD274" i="26"/>
  <c r="AI142" i="26"/>
  <c r="AJ135" i="26"/>
  <c r="AI143" i="26"/>
  <c r="AI144" i="26"/>
  <c r="AI138" i="26"/>
  <c r="AJ187" i="26"/>
  <c r="AH296" i="26"/>
  <c r="AH315" i="26"/>
  <c r="AH151" i="26"/>
  <c r="AI287" i="26"/>
  <c r="AJ286" i="26"/>
  <c r="AI163" i="26"/>
  <c r="AJ156" i="26"/>
  <c r="AI164" i="26"/>
  <c r="AI159" i="26"/>
  <c r="AI165" i="26"/>
  <c r="AH152" i="26"/>
  <c r="AH249" i="26"/>
  <c r="AH230" i="26"/>
  <c r="AH172" i="26"/>
  <c r="AH96" i="26"/>
  <c r="AH177" i="26" s="1"/>
  <c r="AH100" i="26"/>
  <c r="AH101" i="26"/>
  <c r="AI93" i="26"/>
  <c r="AH102" i="26"/>
  <c r="AI221" i="26"/>
  <c r="AJ220" i="26"/>
  <c r="AE292" i="26" l="1"/>
  <c r="AE240" i="26"/>
  <c r="AF225" i="26"/>
  <c r="AF259" i="26" s="1"/>
  <c r="AF239" i="26"/>
  <c r="AF305" i="26" s="1"/>
  <c r="AF182" i="26"/>
  <c r="AF183" i="26" s="1"/>
  <c r="AF189" i="27"/>
  <c r="AF226" i="27" s="1"/>
  <c r="AF292" i="27" s="1"/>
  <c r="AF181" i="26"/>
  <c r="AF189" i="26"/>
  <c r="AF226" i="26" s="1"/>
  <c r="AF260" i="26" s="1"/>
  <c r="AF239" i="27"/>
  <c r="AF305" i="27" s="1"/>
  <c r="AE305" i="26"/>
  <c r="AE273" i="26"/>
  <c r="AI114" i="26"/>
  <c r="AH123" i="26"/>
  <c r="AH122" i="26"/>
  <c r="AH121" i="26"/>
  <c r="AH117" i="26"/>
  <c r="AG131" i="26"/>
  <c r="AG179" i="26" s="1"/>
  <c r="AG130" i="26"/>
  <c r="AG178" i="26" s="1"/>
  <c r="AE291" i="26"/>
  <c r="AE259" i="26"/>
  <c r="AH110" i="26"/>
  <c r="AI173" i="26"/>
  <c r="AI151" i="26"/>
  <c r="AF182" i="27"/>
  <c r="AF183" i="27" s="1"/>
  <c r="AG179" i="27"/>
  <c r="AG239" i="27" s="1"/>
  <c r="AH131" i="27"/>
  <c r="AI109" i="27"/>
  <c r="AJ287" i="27"/>
  <c r="AK286" i="27"/>
  <c r="AK287" i="27" s="1"/>
  <c r="AI172" i="27"/>
  <c r="AI144" i="27"/>
  <c r="AI138" i="27"/>
  <c r="AI177" i="27" s="1"/>
  <c r="AI142" i="27"/>
  <c r="AJ135" i="27"/>
  <c r="AI143" i="27"/>
  <c r="AI315" i="27"/>
  <c r="AI296" i="27"/>
  <c r="AG181" i="27"/>
  <c r="AG189" i="27"/>
  <c r="AG226" i="27" s="1"/>
  <c r="AH151" i="27"/>
  <c r="AH130" i="27"/>
  <c r="AF291" i="27"/>
  <c r="AF259" i="27"/>
  <c r="AJ159" i="27"/>
  <c r="AJ163" i="27"/>
  <c r="AK156" i="27"/>
  <c r="AJ164" i="27"/>
  <c r="AJ165" i="27"/>
  <c r="AJ187" i="27"/>
  <c r="AI173" i="27"/>
  <c r="AH152" i="27"/>
  <c r="AI110" i="27"/>
  <c r="AE306" i="27"/>
  <c r="AE274" i="27"/>
  <c r="AJ249" i="27"/>
  <c r="AJ230" i="27"/>
  <c r="AJ100" i="27"/>
  <c r="AJ101" i="27"/>
  <c r="AK93" i="27"/>
  <c r="AJ102" i="27"/>
  <c r="AJ96" i="27"/>
  <c r="AK249" i="27"/>
  <c r="AK230" i="27"/>
  <c r="AI117" i="27"/>
  <c r="AI122" i="27"/>
  <c r="AI121" i="27"/>
  <c r="AI123" i="27"/>
  <c r="AJ114" i="27"/>
  <c r="AF291" i="26"/>
  <c r="AK187" i="26"/>
  <c r="AI152" i="26"/>
  <c r="AI96" i="26"/>
  <c r="AI177" i="26" s="1"/>
  <c r="AI100" i="26"/>
  <c r="AI101" i="26"/>
  <c r="AJ93" i="26"/>
  <c r="AI102" i="26"/>
  <c r="AK156" i="26"/>
  <c r="AJ164" i="26"/>
  <c r="AJ165" i="26"/>
  <c r="AJ159" i="26"/>
  <c r="AJ163" i="26"/>
  <c r="AH109" i="26"/>
  <c r="AF273" i="26"/>
  <c r="AJ221" i="26"/>
  <c r="AK220" i="26"/>
  <c r="AK221" i="26" s="1"/>
  <c r="AK286" i="26"/>
  <c r="AK287" i="26" s="1"/>
  <c r="AJ287" i="26"/>
  <c r="AE306" i="26"/>
  <c r="AE274" i="26"/>
  <c r="AI172" i="26"/>
  <c r="AI249" i="26"/>
  <c r="AI230" i="26"/>
  <c r="AI315" i="26"/>
  <c r="AI296" i="26"/>
  <c r="AK135" i="26"/>
  <c r="AJ143" i="26"/>
  <c r="AJ144" i="26"/>
  <c r="AJ138" i="26"/>
  <c r="AJ142" i="26"/>
  <c r="AH178" i="27" l="1"/>
  <c r="AI110" i="26"/>
  <c r="AF240" i="26"/>
  <c r="AF240" i="27"/>
  <c r="AL240" i="27" s="1"/>
  <c r="AG225" i="27"/>
  <c r="AG181" i="26"/>
  <c r="AG189" i="26"/>
  <c r="AG226" i="26" s="1"/>
  <c r="AG292" i="26" s="1"/>
  <c r="AF292" i="26"/>
  <c r="AF260" i="27"/>
  <c r="AF273" i="27"/>
  <c r="AI121" i="26"/>
  <c r="AI123" i="26"/>
  <c r="AJ114" i="26"/>
  <c r="AI122" i="26"/>
  <c r="AI117" i="26"/>
  <c r="AI151" i="27"/>
  <c r="AJ152" i="26"/>
  <c r="AG239" i="26"/>
  <c r="AG182" i="26"/>
  <c r="AG183" i="26" s="1"/>
  <c r="AG225" i="26"/>
  <c r="AH131" i="26"/>
  <c r="AH179" i="26" s="1"/>
  <c r="AH130" i="26"/>
  <c r="AH178" i="26" s="1"/>
  <c r="AG182" i="27"/>
  <c r="AG183" i="27" s="1"/>
  <c r="AH179" i="27"/>
  <c r="AH182" i="27" s="1"/>
  <c r="AJ110" i="27"/>
  <c r="AI131" i="27"/>
  <c r="AH181" i="27"/>
  <c r="AH189" i="27"/>
  <c r="AH226" i="27" s="1"/>
  <c r="AK159" i="27"/>
  <c r="AK163" i="27"/>
  <c r="AK164" i="27"/>
  <c r="AK165" i="27"/>
  <c r="AK173" i="27" s="1"/>
  <c r="AK315" i="27"/>
  <c r="AK296" i="27"/>
  <c r="AG291" i="27"/>
  <c r="AG259" i="27"/>
  <c r="AI152" i="27"/>
  <c r="G250" i="27"/>
  <c r="AK101" i="27"/>
  <c r="AK102" i="27"/>
  <c r="AK96" i="27"/>
  <c r="AK100" i="27"/>
  <c r="AJ172" i="27"/>
  <c r="AJ315" i="27"/>
  <c r="AJ296" i="27"/>
  <c r="AJ117" i="27"/>
  <c r="AJ122" i="27"/>
  <c r="AJ121" i="27"/>
  <c r="AJ123" i="27"/>
  <c r="AK114" i="27"/>
  <c r="AG292" i="27"/>
  <c r="AG260" i="27"/>
  <c r="AG240" i="27"/>
  <c r="AF274" i="27"/>
  <c r="AL274" i="27" s="1"/>
  <c r="AJ109" i="27"/>
  <c r="AK187" i="27"/>
  <c r="AJ173" i="27"/>
  <c r="AI130" i="27"/>
  <c r="AJ138" i="27"/>
  <c r="AJ177" i="27" s="1"/>
  <c r="AJ142" i="27"/>
  <c r="AK135" i="27"/>
  <c r="AJ143" i="27"/>
  <c r="AJ144" i="27"/>
  <c r="AG305" i="27"/>
  <c r="AG273" i="27"/>
  <c r="AJ315" i="26"/>
  <c r="AJ296" i="26"/>
  <c r="AF306" i="26"/>
  <c r="AL306" i="26" s="1"/>
  <c r="AF274" i="26"/>
  <c r="AL274" i="26" s="1"/>
  <c r="AL240" i="26"/>
  <c r="AK249" i="26"/>
  <c r="AK230" i="26"/>
  <c r="AJ172" i="26"/>
  <c r="AJ100" i="26"/>
  <c r="AJ101" i="26"/>
  <c r="AK93" i="26"/>
  <c r="AJ102" i="26"/>
  <c r="AJ96" i="26"/>
  <c r="AJ177" i="26" s="1"/>
  <c r="AK143" i="26"/>
  <c r="AK144" i="26"/>
  <c r="AK138" i="26"/>
  <c r="AK142" i="26"/>
  <c r="AJ249" i="26"/>
  <c r="AJ230" i="26"/>
  <c r="AJ173" i="26"/>
  <c r="AK315" i="26"/>
  <c r="G316" i="26" s="1"/>
  <c r="AK296" i="26"/>
  <c r="AJ151" i="26"/>
  <c r="AI109" i="26"/>
  <c r="AK164" i="26"/>
  <c r="AK165" i="26"/>
  <c r="AK163" i="26"/>
  <c r="AK159" i="26"/>
  <c r="AF306" i="27" l="1"/>
  <c r="AL306" i="27" s="1"/>
  <c r="AJ151" i="27"/>
  <c r="AK151" i="26"/>
  <c r="AI178" i="27"/>
  <c r="AI181" i="27" s="1"/>
  <c r="AI179" i="27"/>
  <c r="AI239" i="27" s="1"/>
  <c r="AI131" i="26"/>
  <c r="AI179" i="26" s="1"/>
  <c r="AI239" i="26" s="1"/>
  <c r="AG260" i="26"/>
  <c r="AG240" i="26"/>
  <c r="AG306" i="26" s="1"/>
  <c r="AJ110" i="26"/>
  <c r="AH239" i="27"/>
  <c r="AH273" i="27" s="1"/>
  <c r="AH181" i="26"/>
  <c r="AH189" i="26"/>
  <c r="AH226" i="26" s="1"/>
  <c r="AH292" i="26" s="1"/>
  <c r="AH225" i="26"/>
  <c r="AH239" i="26"/>
  <c r="AH182" i="26"/>
  <c r="AH183" i="26" s="1"/>
  <c r="AG291" i="26"/>
  <c r="AG259" i="26"/>
  <c r="AJ121" i="26"/>
  <c r="AJ122" i="26"/>
  <c r="AK114" i="26"/>
  <c r="AM30" i="26" s="1"/>
  <c r="AJ117" i="26"/>
  <c r="AJ123" i="26"/>
  <c r="AH183" i="27"/>
  <c r="AG305" i="26"/>
  <c r="AG273" i="26"/>
  <c r="AI130" i="26"/>
  <c r="AI178" i="26" s="1"/>
  <c r="AH225" i="27"/>
  <c r="AH259" i="27" s="1"/>
  <c r="AJ130" i="27"/>
  <c r="AJ178" i="27" s="1"/>
  <c r="AK110" i="27"/>
  <c r="AL110" i="27" s="1"/>
  <c r="AH292" i="27"/>
  <c r="AH260" i="27"/>
  <c r="AH240" i="27"/>
  <c r="AK117" i="27"/>
  <c r="AK122" i="27"/>
  <c r="AK121" i="27"/>
  <c r="AK123" i="27"/>
  <c r="AJ152" i="27"/>
  <c r="AK172" i="27"/>
  <c r="AI182" i="27"/>
  <c r="AI225" i="27"/>
  <c r="AK138" i="27"/>
  <c r="AK177" i="27" s="1"/>
  <c r="AK142" i="27"/>
  <c r="AK143" i="27"/>
  <c r="AK144" i="27"/>
  <c r="AG274" i="27"/>
  <c r="AG306" i="27"/>
  <c r="AJ131" i="27"/>
  <c r="AM30" i="27"/>
  <c r="G316" i="27"/>
  <c r="AK109" i="27"/>
  <c r="G250" i="26"/>
  <c r="AK152" i="26"/>
  <c r="AK100" i="26"/>
  <c r="AK101" i="26"/>
  <c r="AK102" i="26"/>
  <c r="AK96" i="26"/>
  <c r="AK177" i="26" s="1"/>
  <c r="AK172" i="26"/>
  <c r="AK173" i="26"/>
  <c r="AJ109" i="26"/>
  <c r="AI225" i="26"/>
  <c r="AI182" i="26"/>
  <c r="AH240" i="26"/>
  <c r="AH260" i="26" l="1"/>
  <c r="AH291" i="27"/>
  <c r="AG274" i="26"/>
  <c r="AI189" i="27"/>
  <c r="AI226" i="27" s="1"/>
  <c r="AI240" i="27" s="1"/>
  <c r="AK110" i="26"/>
  <c r="AH305" i="27"/>
  <c r="AI183" i="26"/>
  <c r="AI181" i="26"/>
  <c r="AI189" i="26"/>
  <c r="AI226" i="26" s="1"/>
  <c r="AI292" i="26" s="1"/>
  <c r="AI183" i="27"/>
  <c r="AK122" i="26"/>
  <c r="AK123" i="26"/>
  <c r="AK121" i="26"/>
  <c r="AK117" i="26"/>
  <c r="AH273" i="26"/>
  <c r="AH305" i="26"/>
  <c r="AJ131" i="26"/>
  <c r="AJ179" i="26" s="1"/>
  <c r="AH291" i="26"/>
  <c r="AH259" i="26"/>
  <c r="AJ130" i="26"/>
  <c r="AJ178" i="26" s="1"/>
  <c r="AK131" i="27"/>
  <c r="AL131" i="27" s="1"/>
  <c r="AI291" i="27"/>
  <c r="AI259" i="27"/>
  <c r="AI260" i="27"/>
  <c r="AI305" i="27"/>
  <c r="AI273" i="27"/>
  <c r="AJ181" i="27"/>
  <c r="AJ189" i="27"/>
  <c r="AJ226" i="27" s="1"/>
  <c r="AK151" i="27"/>
  <c r="AK152" i="27"/>
  <c r="AH274" i="27"/>
  <c r="AH306" i="27"/>
  <c r="AJ179" i="27"/>
  <c r="AK130" i="27"/>
  <c r="AL121" i="27"/>
  <c r="AL110" i="26"/>
  <c r="AI291" i="26"/>
  <c r="AI259" i="26"/>
  <c r="AI305" i="26"/>
  <c r="AI273" i="26"/>
  <c r="AH306" i="26"/>
  <c r="AH274" i="26"/>
  <c r="AK109" i="26"/>
  <c r="AI292" i="27" l="1"/>
  <c r="AI260" i="26"/>
  <c r="AI240" i="26"/>
  <c r="AI306" i="26" s="1"/>
  <c r="AK130" i="26"/>
  <c r="AL121" i="26"/>
  <c r="AJ181" i="26"/>
  <c r="AJ189" i="26"/>
  <c r="AJ226" i="26" s="1"/>
  <c r="AJ292" i="26" s="1"/>
  <c r="AK131" i="26"/>
  <c r="AJ225" i="26"/>
  <c r="AJ239" i="26"/>
  <c r="AJ182" i="26"/>
  <c r="AJ183" i="26" s="1"/>
  <c r="AK178" i="26"/>
  <c r="AK189" i="26" s="1"/>
  <c r="AK226" i="26" s="1"/>
  <c r="AK179" i="27"/>
  <c r="AK239" i="27" s="1"/>
  <c r="AK178" i="27"/>
  <c r="AK189" i="27" s="1"/>
  <c r="AK226" i="27" s="1"/>
  <c r="AI306" i="27"/>
  <c r="AI274" i="27"/>
  <c r="AJ239" i="27"/>
  <c r="AJ225" i="27"/>
  <c r="AJ182" i="27"/>
  <c r="AJ183" i="27" s="1"/>
  <c r="AJ292" i="27"/>
  <c r="AJ260" i="27"/>
  <c r="AJ240" i="27"/>
  <c r="AI274" i="26"/>
  <c r="AK181" i="27" l="1"/>
  <c r="AJ240" i="26"/>
  <c r="AJ260" i="26"/>
  <c r="AJ273" i="26"/>
  <c r="AJ305" i="26"/>
  <c r="AK181" i="26"/>
  <c r="AJ291" i="26"/>
  <c r="AJ259" i="26"/>
  <c r="AL131" i="26"/>
  <c r="AK179" i="26"/>
  <c r="AK225" i="27"/>
  <c r="AK291" i="27" s="1"/>
  <c r="AK182" i="27"/>
  <c r="AK183" i="27" s="1"/>
  <c r="AJ306" i="27"/>
  <c r="AJ274" i="27"/>
  <c r="AK292" i="27"/>
  <c r="AK240" i="27"/>
  <c r="AK260" i="27"/>
  <c r="AJ291" i="27"/>
  <c r="AJ259" i="27"/>
  <c r="AJ305" i="27"/>
  <c r="AJ273" i="27"/>
  <c r="AK305" i="27"/>
  <c r="AK273" i="27"/>
  <c r="AL239" i="27"/>
  <c r="AJ306" i="26"/>
  <c r="AJ274" i="26"/>
  <c r="AK292" i="26"/>
  <c r="AK260" i="26"/>
  <c r="AK240" i="26"/>
  <c r="AK239" i="26" l="1"/>
  <c r="AK225" i="26"/>
  <c r="AK182" i="26"/>
  <c r="AK183" i="26" s="1"/>
  <c r="AK259" i="27"/>
  <c r="AL273" i="27"/>
  <c r="AL305" i="27"/>
  <c r="AK274" i="27"/>
  <c r="AK306" i="27"/>
  <c r="AK274" i="26"/>
  <c r="AK306" i="26"/>
  <c r="AK291" i="26" l="1"/>
  <c r="AK259" i="26"/>
  <c r="AL239" i="26"/>
  <c r="AK305" i="26"/>
  <c r="AL305" i="26" s="1"/>
  <c r="AK273" i="26"/>
  <c r="AL273" i="26" s="1"/>
  <c r="A322" i="25"/>
  <c r="G287" i="25"/>
  <c r="H286" i="25"/>
  <c r="H287" i="25" s="1"/>
  <c r="A285" i="25"/>
  <c r="G264" i="25"/>
  <c r="G243" i="25"/>
  <c r="G242" i="25"/>
  <c r="G308" i="25" s="1"/>
  <c r="G241" i="25"/>
  <c r="G239" i="25"/>
  <c r="AK238" i="25"/>
  <c r="AJ238" i="25"/>
  <c r="AI238" i="25"/>
  <c r="AH238" i="25"/>
  <c r="AG238" i="25"/>
  <c r="AG304" i="25" s="1"/>
  <c r="AF238" i="25"/>
  <c r="AE238" i="25"/>
  <c r="AD238" i="25"/>
  <c r="AC238" i="25"/>
  <c r="AB238" i="25"/>
  <c r="AA238" i="25"/>
  <c r="Z238" i="25"/>
  <c r="Z304" i="25" s="1"/>
  <c r="Y238" i="25"/>
  <c r="X238" i="25"/>
  <c r="W238" i="25"/>
  <c r="V238" i="25"/>
  <c r="U238" i="25"/>
  <c r="T238" i="25"/>
  <c r="S238" i="25"/>
  <c r="R238" i="25"/>
  <c r="Q238" i="25"/>
  <c r="P238" i="25"/>
  <c r="O238" i="25"/>
  <c r="N238" i="25"/>
  <c r="M238" i="25"/>
  <c r="L238" i="25"/>
  <c r="K238" i="25"/>
  <c r="K304" i="25" s="1"/>
  <c r="J238" i="25"/>
  <c r="I238" i="25"/>
  <c r="H238" i="25"/>
  <c r="G229" i="25"/>
  <c r="G227" i="25"/>
  <c r="G226" i="25"/>
  <c r="G260" i="25" s="1"/>
  <c r="G225" i="25"/>
  <c r="H220" i="25"/>
  <c r="AK216" i="25"/>
  <c r="AK243" i="25" s="1"/>
  <c r="AJ216" i="25"/>
  <c r="AJ243" i="25" s="1"/>
  <c r="AI216" i="25"/>
  <c r="AI243" i="25" s="1"/>
  <c r="AH216" i="25"/>
  <c r="AH243" i="25" s="1"/>
  <c r="AG216" i="25"/>
  <c r="AG243" i="25" s="1"/>
  <c r="AF216" i="25"/>
  <c r="AF243" i="25" s="1"/>
  <c r="AE216" i="25"/>
  <c r="AE243" i="25" s="1"/>
  <c r="AD216" i="25"/>
  <c r="AD243" i="25" s="1"/>
  <c r="AC216" i="25"/>
  <c r="AC243" i="25" s="1"/>
  <c r="AB216" i="25"/>
  <c r="AB243" i="25" s="1"/>
  <c r="AA216" i="25"/>
  <c r="AA243" i="25" s="1"/>
  <c r="Z216" i="25"/>
  <c r="Z243" i="25" s="1"/>
  <c r="Y216" i="25"/>
  <c r="Y243" i="25" s="1"/>
  <c r="X216" i="25"/>
  <c r="X243" i="25" s="1"/>
  <c r="W216" i="25"/>
  <c r="W243" i="25" s="1"/>
  <c r="V216" i="25"/>
  <c r="V243" i="25" s="1"/>
  <c r="U216" i="25"/>
  <c r="U243" i="25" s="1"/>
  <c r="T216" i="25"/>
  <c r="T243" i="25" s="1"/>
  <c r="S216" i="25"/>
  <c r="S243" i="25" s="1"/>
  <c r="R216" i="25"/>
  <c r="R243" i="25" s="1"/>
  <c r="Q216" i="25"/>
  <c r="Q243" i="25" s="1"/>
  <c r="P216" i="25"/>
  <c r="P243" i="25" s="1"/>
  <c r="O216" i="25"/>
  <c r="O243" i="25" s="1"/>
  <c r="N216" i="25"/>
  <c r="N243" i="25" s="1"/>
  <c r="M216" i="25"/>
  <c r="M243" i="25" s="1"/>
  <c r="L216" i="25"/>
  <c r="L243" i="25" s="1"/>
  <c r="K216" i="25"/>
  <c r="K243" i="25" s="1"/>
  <c r="J216" i="25"/>
  <c r="J243" i="25" s="1"/>
  <c r="I216" i="25"/>
  <c r="I243" i="25" s="1"/>
  <c r="H216" i="25"/>
  <c r="H243" i="25" s="1"/>
  <c r="AK209" i="25"/>
  <c r="AJ209" i="25"/>
  <c r="AJ242" i="25" s="1"/>
  <c r="AI209" i="25"/>
  <c r="AI242" i="25" s="1"/>
  <c r="AH209" i="25"/>
  <c r="AH242" i="25" s="1"/>
  <c r="AG209" i="25"/>
  <c r="AF209" i="25"/>
  <c r="AF242" i="25" s="1"/>
  <c r="AE209" i="25"/>
  <c r="AD209" i="25"/>
  <c r="AD242" i="25" s="1"/>
  <c r="AC209" i="25"/>
  <c r="AC242" i="25" s="1"/>
  <c r="AB209" i="25"/>
  <c r="AB242" i="25" s="1"/>
  <c r="AA209" i="25"/>
  <c r="Z209" i="25"/>
  <c r="Z242" i="25" s="1"/>
  <c r="Y209" i="25"/>
  <c r="X209" i="25"/>
  <c r="X242" i="25" s="1"/>
  <c r="W209" i="25"/>
  <c r="W229" i="25" s="1"/>
  <c r="W295" i="25" s="1"/>
  <c r="V209" i="25"/>
  <c r="V242" i="25" s="1"/>
  <c r="U209" i="25"/>
  <c r="U242" i="25" s="1"/>
  <c r="T209" i="25"/>
  <c r="T242" i="25" s="1"/>
  <c r="S209" i="25"/>
  <c r="R209" i="25"/>
  <c r="R242" i="25" s="1"/>
  <c r="Q209" i="25"/>
  <c r="Q242" i="25" s="1"/>
  <c r="P209" i="25"/>
  <c r="P242" i="25" s="1"/>
  <c r="O209" i="25"/>
  <c r="N209" i="25"/>
  <c r="N242" i="25" s="1"/>
  <c r="M209" i="25"/>
  <c r="L209" i="25"/>
  <c r="L242" i="25" s="1"/>
  <c r="K209" i="25"/>
  <c r="K242" i="25" s="1"/>
  <c r="J209" i="25"/>
  <c r="J242" i="25" s="1"/>
  <c r="I209" i="25"/>
  <c r="H209" i="25"/>
  <c r="H242" i="25" s="1"/>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J203" i="25"/>
  <c r="I203" i="25"/>
  <c r="H203" i="25"/>
  <c r="H195" i="25"/>
  <c r="I195" i="25" s="1"/>
  <c r="J195" i="25" s="1"/>
  <c r="K195" i="25" s="1"/>
  <c r="L195" i="25" s="1"/>
  <c r="M195" i="25" s="1"/>
  <c r="N195" i="25" s="1"/>
  <c r="O195" i="25" s="1"/>
  <c r="P195" i="25" s="1"/>
  <c r="Q195" i="25" s="1"/>
  <c r="R195" i="25" s="1"/>
  <c r="S195" i="25" s="1"/>
  <c r="T195" i="25" s="1"/>
  <c r="U195" i="25" s="1"/>
  <c r="V195" i="25" s="1"/>
  <c r="W195" i="25" s="1"/>
  <c r="X195" i="25" s="1"/>
  <c r="Y195" i="25" s="1"/>
  <c r="Z195" i="25" s="1"/>
  <c r="AA195" i="25" s="1"/>
  <c r="AB195" i="25" s="1"/>
  <c r="AC195" i="25" s="1"/>
  <c r="AD195" i="25" s="1"/>
  <c r="AE195" i="25" s="1"/>
  <c r="AF195" i="25" s="1"/>
  <c r="AG195" i="25" s="1"/>
  <c r="AH195" i="25" s="1"/>
  <c r="AI195" i="25" s="1"/>
  <c r="AJ195" i="25" s="1"/>
  <c r="AK195" i="25" s="1"/>
  <c r="H187" i="25"/>
  <c r="I187" i="25" s="1"/>
  <c r="C185" i="25"/>
  <c r="H170" i="25"/>
  <c r="I170" i="25" s="1"/>
  <c r="J170" i="25" s="1"/>
  <c r="K170" i="25" s="1"/>
  <c r="L170" i="25" s="1"/>
  <c r="M170" i="25" s="1"/>
  <c r="N170" i="25" s="1"/>
  <c r="O170" i="25" s="1"/>
  <c r="P170" i="25" s="1"/>
  <c r="Q170" i="25" s="1"/>
  <c r="R170" i="25" s="1"/>
  <c r="S170" i="25" s="1"/>
  <c r="T170" i="25" s="1"/>
  <c r="U170" i="25" s="1"/>
  <c r="V170" i="25" s="1"/>
  <c r="W170" i="25" s="1"/>
  <c r="X170" i="25" s="1"/>
  <c r="Y170" i="25" s="1"/>
  <c r="Z170" i="25" s="1"/>
  <c r="AA170" i="25" s="1"/>
  <c r="AB170" i="25" s="1"/>
  <c r="AC170" i="25" s="1"/>
  <c r="AD170" i="25" s="1"/>
  <c r="AE170" i="25" s="1"/>
  <c r="AF170" i="25" s="1"/>
  <c r="AG170" i="25" s="1"/>
  <c r="AH170" i="25" s="1"/>
  <c r="AI170" i="25" s="1"/>
  <c r="AJ170" i="25" s="1"/>
  <c r="AK170" i="25" s="1"/>
  <c r="H169" i="25"/>
  <c r="I169" i="25" s="1"/>
  <c r="J169" i="25" s="1"/>
  <c r="K169" i="25" s="1"/>
  <c r="L169" i="25" s="1"/>
  <c r="M169" i="25" s="1"/>
  <c r="N169" i="25" s="1"/>
  <c r="O169" i="25" s="1"/>
  <c r="P169" i="25" s="1"/>
  <c r="Q169" i="25" s="1"/>
  <c r="R169" i="25" s="1"/>
  <c r="S169" i="25" s="1"/>
  <c r="T169" i="25" s="1"/>
  <c r="U169" i="25" s="1"/>
  <c r="V169" i="25" s="1"/>
  <c r="W169" i="25" s="1"/>
  <c r="X169" i="25" s="1"/>
  <c r="Y169" i="25" s="1"/>
  <c r="Z169" i="25" s="1"/>
  <c r="AA169" i="25" s="1"/>
  <c r="AB169" i="25" s="1"/>
  <c r="AC169" i="25" s="1"/>
  <c r="AD169" i="25" s="1"/>
  <c r="AE169" i="25" s="1"/>
  <c r="AF169" i="25" s="1"/>
  <c r="AG169" i="25" s="1"/>
  <c r="AH169" i="25" s="1"/>
  <c r="AI169" i="25" s="1"/>
  <c r="AJ169" i="25" s="1"/>
  <c r="AK169" i="25" s="1"/>
  <c r="H168" i="25"/>
  <c r="I168" i="25" s="1"/>
  <c r="J168" i="25" s="1"/>
  <c r="K168" i="25" s="1"/>
  <c r="L168" i="25" s="1"/>
  <c r="M168" i="25" s="1"/>
  <c r="N168" i="25" s="1"/>
  <c r="O168" i="25" s="1"/>
  <c r="P168" i="25" s="1"/>
  <c r="Q168" i="25" s="1"/>
  <c r="R168" i="25" s="1"/>
  <c r="S168" i="25" s="1"/>
  <c r="T168" i="25" s="1"/>
  <c r="U168" i="25" s="1"/>
  <c r="V168" i="25" s="1"/>
  <c r="W168" i="25" s="1"/>
  <c r="X168" i="25" s="1"/>
  <c r="Y168" i="25" s="1"/>
  <c r="Z168" i="25" s="1"/>
  <c r="AA168" i="25" s="1"/>
  <c r="AB168" i="25" s="1"/>
  <c r="AC168" i="25" s="1"/>
  <c r="AD168" i="25" s="1"/>
  <c r="AE168" i="25" s="1"/>
  <c r="AF168" i="25" s="1"/>
  <c r="AG168" i="25" s="1"/>
  <c r="AH168" i="25" s="1"/>
  <c r="AI168" i="25" s="1"/>
  <c r="AJ168" i="25" s="1"/>
  <c r="AK168" i="25" s="1"/>
  <c r="H167" i="25"/>
  <c r="I167" i="25" s="1"/>
  <c r="J167" i="25" s="1"/>
  <c r="K167" i="25" s="1"/>
  <c r="L167" i="25" s="1"/>
  <c r="M167" i="25" s="1"/>
  <c r="N167" i="25" s="1"/>
  <c r="O167" i="25" s="1"/>
  <c r="P167" i="25" s="1"/>
  <c r="Q167" i="25" s="1"/>
  <c r="R167" i="25" s="1"/>
  <c r="S167" i="25" s="1"/>
  <c r="T167" i="25" s="1"/>
  <c r="U167" i="25" s="1"/>
  <c r="V167" i="25" s="1"/>
  <c r="W167" i="25" s="1"/>
  <c r="X167" i="25" s="1"/>
  <c r="Y167" i="25" s="1"/>
  <c r="Z167" i="25" s="1"/>
  <c r="AA167" i="25" s="1"/>
  <c r="AB167" i="25" s="1"/>
  <c r="AC167" i="25" s="1"/>
  <c r="AD167" i="25" s="1"/>
  <c r="AE167" i="25" s="1"/>
  <c r="AF167" i="25" s="1"/>
  <c r="AG167" i="25" s="1"/>
  <c r="AH167" i="25" s="1"/>
  <c r="AI167" i="25" s="1"/>
  <c r="AJ167" i="25" s="1"/>
  <c r="AK167" i="25" s="1"/>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K158" i="25"/>
  <c r="J158" i="25"/>
  <c r="I158" i="25"/>
  <c r="H158" i="25"/>
  <c r="H156" i="25"/>
  <c r="H164" i="25" s="1"/>
  <c r="H149" i="25"/>
  <c r="I149" i="25" s="1"/>
  <c r="J149" i="25" s="1"/>
  <c r="K149" i="25" s="1"/>
  <c r="L149" i="25" s="1"/>
  <c r="M149" i="25" s="1"/>
  <c r="N149" i="25" s="1"/>
  <c r="O149" i="25" s="1"/>
  <c r="P149" i="25" s="1"/>
  <c r="Q149" i="25" s="1"/>
  <c r="R149" i="25" s="1"/>
  <c r="S149" i="25" s="1"/>
  <c r="T149" i="25" s="1"/>
  <c r="U149" i="25" s="1"/>
  <c r="V149" i="25" s="1"/>
  <c r="W149" i="25" s="1"/>
  <c r="X149" i="25" s="1"/>
  <c r="Y149" i="25" s="1"/>
  <c r="Z149" i="25" s="1"/>
  <c r="AA149" i="25" s="1"/>
  <c r="AB149" i="25" s="1"/>
  <c r="AC149" i="25" s="1"/>
  <c r="AD149" i="25" s="1"/>
  <c r="AE149" i="25" s="1"/>
  <c r="AF149" i="25" s="1"/>
  <c r="AG149" i="25" s="1"/>
  <c r="AH149" i="25" s="1"/>
  <c r="AI149" i="25" s="1"/>
  <c r="AJ149" i="25" s="1"/>
  <c r="AK149" i="25" s="1"/>
  <c r="H148" i="25"/>
  <c r="I148" i="25" s="1"/>
  <c r="J148" i="25" s="1"/>
  <c r="K148" i="25" s="1"/>
  <c r="L148" i="25" s="1"/>
  <c r="M148" i="25" s="1"/>
  <c r="N148" i="25" s="1"/>
  <c r="O148" i="25" s="1"/>
  <c r="P148" i="25" s="1"/>
  <c r="Q148" i="25" s="1"/>
  <c r="R148" i="25" s="1"/>
  <c r="S148" i="25" s="1"/>
  <c r="T148" i="25" s="1"/>
  <c r="U148" i="25" s="1"/>
  <c r="V148" i="25" s="1"/>
  <c r="W148" i="25" s="1"/>
  <c r="X148" i="25" s="1"/>
  <c r="Y148" i="25" s="1"/>
  <c r="Z148" i="25" s="1"/>
  <c r="AA148" i="25" s="1"/>
  <c r="AB148" i="25" s="1"/>
  <c r="AC148" i="25" s="1"/>
  <c r="AD148" i="25" s="1"/>
  <c r="AE148" i="25" s="1"/>
  <c r="AF148" i="25" s="1"/>
  <c r="AG148" i="25" s="1"/>
  <c r="AH148" i="25" s="1"/>
  <c r="AI148" i="25" s="1"/>
  <c r="AJ148" i="25" s="1"/>
  <c r="AK148" i="25" s="1"/>
  <c r="H147" i="25"/>
  <c r="I147" i="25" s="1"/>
  <c r="J147" i="25" s="1"/>
  <c r="K147" i="25" s="1"/>
  <c r="L147" i="25" s="1"/>
  <c r="M147" i="25" s="1"/>
  <c r="N147" i="25" s="1"/>
  <c r="O147" i="25" s="1"/>
  <c r="P147" i="25" s="1"/>
  <c r="Q147" i="25" s="1"/>
  <c r="R147" i="25" s="1"/>
  <c r="S147" i="25" s="1"/>
  <c r="T147" i="25" s="1"/>
  <c r="U147" i="25" s="1"/>
  <c r="V147" i="25" s="1"/>
  <c r="W147" i="25" s="1"/>
  <c r="X147" i="25" s="1"/>
  <c r="Y147" i="25" s="1"/>
  <c r="Z147" i="25" s="1"/>
  <c r="AA147" i="25" s="1"/>
  <c r="AB147" i="25" s="1"/>
  <c r="AC147" i="25" s="1"/>
  <c r="AD147" i="25" s="1"/>
  <c r="AE147" i="25" s="1"/>
  <c r="AF147" i="25" s="1"/>
  <c r="AG147" i="25" s="1"/>
  <c r="AH147" i="25" s="1"/>
  <c r="AI147" i="25" s="1"/>
  <c r="AJ147" i="25" s="1"/>
  <c r="AK147" i="25" s="1"/>
  <c r="H146" i="25"/>
  <c r="I146" i="25" s="1"/>
  <c r="J146" i="25" s="1"/>
  <c r="K146" i="25" s="1"/>
  <c r="L146" i="25" s="1"/>
  <c r="M146" i="25" s="1"/>
  <c r="N146" i="25" s="1"/>
  <c r="O146" i="25" s="1"/>
  <c r="P146" i="25" s="1"/>
  <c r="Q146" i="25" s="1"/>
  <c r="R146" i="25" s="1"/>
  <c r="S146" i="25" s="1"/>
  <c r="T146" i="25" s="1"/>
  <c r="U146" i="25" s="1"/>
  <c r="V146" i="25" s="1"/>
  <c r="W146" i="25" s="1"/>
  <c r="X146" i="25" s="1"/>
  <c r="Y146" i="25" s="1"/>
  <c r="Z146" i="25" s="1"/>
  <c r="AA146" i="25" s="1"/>
  <c r="AB146" i="25" s="1"/>
  <c r="AC146" i="25" s="1"/>
  <c r="AD146" i="25" s="1"/>
  <c r="AE146" i="25" s="1"/>
  <c r="AF146" i="25" s="1"/>
  <c r="AG146" i="25" s="1"/>
  <c r="AH146" i="25" s="1"/>
  <c r="AI146" i="25" s="1"/>
  <c r="AJ146" i="25" s="1"/>
  <c r="AK146" i="25" s="1"/>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H135" i="25"/>
  <c r="I135" i="25" s="1"/>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H128" i="25"/>
  <c r="H127" i="25"/>
  <c r="I126" i="25"/>
  <c r="H126" i="25"/>
  <c r="G126" i="25"/>
  <c r="I125" i="25"/>
  <c r="H125" i="25"/>
  <c r="G125" i="25"/>
  <c r="S124" i="25"/>
  <c r="R124" i="25"/>
  <c r="Q124" i="25"/>
  <c r="P124" i="25"/>
  <c r="O124" i="25"/>
  <c r="N124" i="25"/>
  <c r="M124" i="25"/>
  <c r="L124" i="25"/>
  <c r="K124" i="25"/>
  <c r="J124" i="25"/>
  <c r="I124" i="25"/>
  <c r="I128" i="25" s="1"/>
  <c r="AM121" i="25"/>
  <c r="AL114" i="25"/>
  <c r="N113" i="25"/>
  <c r="N116" i="25" s="1"/>
  <c r="M113" i="25"/>
  <c r="M116" i="25" s="1"/>
  <c r="L113" i="25"/>
  <c r="L116" i="25" s="1"/>
  <c r="K113" i="25"/>
  <c r="K116" i="25" s="1"/>
  <c r="J113" i="25"/>
  <c r="J116" i="25" s="1"/>
  <c r="I113" i="25"/>
  <c r="I116" i="25" s="1"/>
  <c r="H113" i="25"/>
  <c r="H116" i="25" s="1"/>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H107" i="25"/>
  <c r="H106" i="25"/>
  <c r="H105" i="25"/>
  <c r="AL104" i="25"/>
  <c r="I104" i="25"/>
  <c r="H104" i="25"/>
  <c r="G104" i="25"/>
  <c r="S103" i="25"/>
  <c r="R103" i="25"/>
  <c r="Q103" i="25"/>
  <c r="P103" i="25"/>
  <c r="O103" i="25"/>
  <c r="N103" i="25"/>
  <c r="M103" i="25"/>
  <c r="L103" i="25"/>
  <c r="K103" i="25"/>
  <c r="J103" i="25"/>
  <c r="I103" i="25"/>
  <c r="AL93" i="25"/>
  <c r="N92" i="25"/>
  <c r="N95" i="25" s="1"/>
  <c r="M92" i="25"/>
  <c r="M95" i="25" s="1"/>
  <c r="L92" i="25"/>
  <c r="L95" i="25" s="1"/>
  <c r="K92" i="25"/>
  <c r="K95" i="25" s="1"/>
  <c r="J92" i="25"/>
  <c r="J95" i="25" s="1"/>
  <c r="I92" i="25"/>
  <c r="I95" i="25" s="1"/>
  <c r="H92" i="25"/>
  <c r="H95" i="25" s="1"/>
  <c r="N91" i="25"/>
  <c r="M91" i="25"/>
  <c r="L91" i="25"/>
  <c r="K91" i="25"/>
  <c r="J91" i="25"/>
  <c r="I91" i="25"/>
  <c r="H91" i="25"/>
  <c r="C89" i="25"/>
  <c r="AC86" i="25"/>
  <c r="AC237" i="25" s="1"/>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E75" i="25"/>
  <c r="E82" i="25" s="1"/>
  <c r="E74" i="25"/>
  <c r="E81" i="25" s="1"/>
  <c r="E73" i="25"/>
  <c r="E80" i="25" s="1"/>
  <c r="G70"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AK63" i="25"/>
  <c r="AK86" i="25" s="1"/>
  <c r="AK237" i="25" s="1"/>
  <c r="AJ63" i="25"/>
  <c r="AJ86" i="25" s="1"/>
  <c r="AJ237" i="25" s="1"/>
  <c r="AI63" i="25"/>
  <c r="AI86" i="25" s="1"/>
  <c r="AI237" i="25" s="1"/>
  <c r="AH63" i="25"/>
  <c r="AH86" i="25" s="1"/>
  <c r="AH237" i="25" s="1"/>
  <c r="AG63" i="25"/>
  <c r="AF63" i="25"/>
  <c r="AE63" i="25"/>
  <c r="AE86" i="25" s="1"/>
  <c r="AE237" i="25" s="1"/>
  <c r="AD63" i="25"/>
  <c r="AD86" i="25" s="1"/>
  <c r="AD237" i="25" s="1"/>
  <c r="AC63" i="25"/>
  <c r="AB63" i="25"/>
  <c r="AB86" i="25" s="1"/>
  <c r="AB237" i="25" s="1"/>
  <c r="AA63" i="25"/>
  <c r="Z63" i="25"/>
  <c r="Y63" i="25"/>
  <c r="X63" i="25"/>
  <c r="W63" i="25"/>
  <c r="W86" i="25" s="1"/>
  <c r="W237" i="25" s="1"/>
  <c r="V63" i="25"/>
  <c r="V86" i="25" s="1"/>
  <c r="V237" i="25" s="1"/>
  <c r="U63" i="25"/>
  <c r="T63" i="25"/>
  <c r="S63" i="25"/>
  <c r="S86" i="25" s="1"/>
  <c r="S237" i="25" s="1"/>
  <c r="R63" i="25"/>
  <c r="R86" i="25" s="1"/>
  <c r="R237" i="25" s="1"/>
  <c r="Q63" i="25"/>
  <c r="Q86" i="25" s="1"/>
  <c r="Q237" i="25" s="1"/>
  <c r="P63" i="25"/>
  <c r="O63" i="25"/>
  <c r="N63" i="25"/>
  <c r="M63" i="25"/>
  <c r="M86" i="25" s="1"/>
  <c r="M237" i="25" s="1"/>
  <c r="L63" i="25"/>
  <c r="L86" i="25" s="1"/>
  <c r="L237" i="25" s="1"/>
  <c r="K63" i="25"/>
  <c r="K86" i="25" s="1"/>
  <c r="K237" i="25" s="1"/>
  <c r="J63" i="25"/>
  <c r="J86" i="25" s="1"/>
  <c r="J237" i="25" s="1"/>
  <c r="I63" i="25"/>
  <c r="H63" i="25"/>
  <c r="G63" i="25"/>
  <c r="E61" i="25"/>
  <c r="E68" i="25" s="1"/>
  <c r="E60" i="25"/>
  <c r="E67" i="25" s="1"/>
  <c r="E59" i="25"/>
  <c r="E66" i="25" s="1"/>
  <c r="G55" i="25"/>
  <c r="G238" i="25" s="1"/>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I47" i="25"/>
  <c r="H47" i="25"/>
  <c r="E47"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I44" i="25"/>
  <c r="I224" i="25" s="1"/>
  <c r="H44" i="25"/>
  <c r="H224" i="25" s="1"/>
  <c r="E42" i="25"/>
  <c r="E50" i="25" s="1"/>
  <c r="E41" i="25"/>
  <c r="E49" i="25" s="1"/>
  <c r="E40" i="25"/>
  <c r="E48" i="25" s="1"/>
  <c r="N39" i="25"/>
  <c r="N44" i="25" s="1"/>
  <c r="N224" i="25" s="1"/>
  <c r="M39" i="25"/>
  <c r="M44" i="25" s="1"/>
  <c r="M224" i="25" s="1"/>
  <c r="L39" i="25"/>
  <c r="L47" i="25" s="1"/>
  <c r="K39" i="25"/>
  <c r="K47" i="25" s="1"/>
  <c r="J39" i="25"/>
  <c r="J44" i="25" s="1"/>
  <c r="J224" i="25" s="1"/>
  <c r="G39" i="25"/>
  <c r="G44" i="25" s="1"/>
  <c r="E39" i="25"/>
  <c r="F38" i="25"/>
  <c r="E34"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AK26" i="25"/>
  <c r="AJ26" i="25"/>
  <c r="AI26" i="25"/>
  <c r="AH26" i="25"/>
  <c r="AG26" i="25"/>
  <c r="AF26" i="25"/>
  <c r="AE26" i="25"/>
  <c r="AD26" i="25"/>
  <c r="AC26" i="25"/>
  <c r="AC34" i="25" s="1"/>
  <c r="AB26" i="25"/>
  <c r="AA26" i="25"/>
  <c r="Z26" i="25"/>
  <c r="Y26" i="25"/>
  <c r="X26" i="25"/>
  <c r="W26" i="25"/>
  <c r="V26" i="25"/>
  <c r="U26" i="25"/>
  <c r="U34" i="25" s="1"/>
  <c r="T26" i="25"/>
  <c r="S26" i="25"/>
  <c r="R26" i="25"/>
  <c r="Q26" i="25"/>
  <c r="Q34" i="25" s="1"/>
  <c r="P26" i="25"/>
  <c r="O26" i="25"/>
  <c r="N26" i="25"/>
  <c r="M26" i="25"/>
  <c r="M34" i="25" s="1"/>
  <c r="L26" i="25"/>
  <c r="K26" i="25"/>
  <c r="K34" i="25" s="1"/>
  <c r="J26" i="25"/>
  <c r="J34" i="25" s="1"/>
  <c r="I26" i="25"/>
  <c r="I34" i="25" s="1"/>
  <c r="H26" i="25"/>
  <c r="H34" i="25" s="1"/>
  <c r="G26" i="25"/>
  <c r="G34" i="25" s="1"/>
  <c r="AK25" i="25"/>
  <c r="AJ25" i="25"/>
  <c r="AJ33" i="25" s="1"/>
  <c r="AI25" i="25"/>
  <c r="AI33" i="25" s="1"/>
  <c r="AH25" i="25"/>
  <c r="AH33" i="25" s="1"/>
  <c r="AG25" i="25"/>
  <c r="AG33" i="25" s="1"/>
  <c r="AF25" i="25"/>
  <c r="AF33" i="25" s="1"/>
  <c r="AE25" i="25"/>
  <c r="AE33" i="25" s="1"/>
  <c r="AD25" i="25"/>
  <c r="AD33" i="25" s="1"/>
  <c r="AC25" i="25"/>
  <c r="AC33" i="25" s="1"/>
  <c r="AB25" i="25"/>
  <c r="AB33" i="25" s="1"/>
  <c r="AA25" i="25"/>
  <c r="AA33" i="25" s="1"/>
  <c r="Z25" i="25"/>
  <c r="Z33" i="25" s="1"/>
  <c r="Y25" i="25"/>
  <c r="Y33" i="25" s="1"/>
  <c r="X25" i="25"/>
  <c r="X33" i="25" s="1"/>
  <c r="W25" i="25"/>
  <c r="W33" i="25" s="1"/>
  <c r="V25" i="25"/>
  <c r="V33" i="25" s="1"/>
  <c r="U25" i="25"/>
  <c r="U33" i="25" s="1"/>
  <c r="T25" i="25"/>
  <c r="T33" i="25" s="1"/>
  <c r="S25" i="25"/>
  <c r="S33" i="25" s="1"/>
  <c r="R25" i="25"/>
  <c r="R33" i="25" s="1"/>
  <c r="Q25" i="25"/>
  <c r="Q33" i="25" s="1"/>
  <c r="P25" i="25"/>
  <c r="P33" i="25" s="1"/>
  <c r="O25" i="25"/>
  <c r="O33" i="25" s="1"/>
  <c r="N25" i="25"/>
  <c r="N33" i="25" s="1"/>
  <c r="M25" i="25"/>
  <c r="M33" i="25" s="1"/>
  <c r="L25" i="25"/>
  <c r="L33" i="25" s="1"/>
  <c r="K25" i="25"/>
  <c r="K33" i="25" s="1"/>
  <c r="J25" i="25"/>
  <c r="J33" i="25" s="1"/>
  <c r="I25" i="25"/>
  <c r="I33" i="25" s="1"/>
  <c r="H25" i="25"/>
  <c r="H33" i="25" s="1"/>
  <c r="G25" i="25"/>
  <c r="G33" i="25" s="1"/>
  <c r="E25" i="25"/>
  <c r="E33" i="25" s="1"/>
  <c r="S24" i="25"/>
  <c r="S32" i="25" s="1"/>
  <c r="R24" i="25"/>
  <c r="R32" i="25" s="1"/>
  <c r="Q24" i="25"/>
  <c r="Q32" i="25" s="1"/>
  <c r="P24" i="25"/>
  <c r="P32" i="25" s="1"/>
  <c r="O24" i="25"/>
  <c r="O32" i="25" s="1"/>
  <c r="N24" i="25"/>
  <c r="N32" i="25" s="1"/>
  <c r="M24" i="25"/>
  <c r="M32" i="25" s="1"/>
  <c r="L24" i="25"/>
  <c r="L32" i="25" s="1"/>
  <c r="K24" i="25"/>
  <c r="K32" i="25" s="1"/>
  <c r="J24" i="25"/>
  <c r="J32" i="25" s="1"/>
  <c r="I24" i="25"/>
  <c r="I32" i="25" s="1"/>
  <c r="H24" i="25"/>
  <c r="H32" i="25" s="1"/>
  <c r="G24" i="25"/>
  <c r="G32" i="25" s="1"/>
  <c r="E24" i="25"/>
  <c r="E32" i="25" s="1"/>
  <c r="S23" i="25"/>
  <c r="R23" i="25"/>
  <c r="Q23" i="25"/>
  <c r="P23" i="25"/>
  <c r="P31" i="25" s="1"/>
  <c r="O23" i="25"/>
  <c r="O31" i="25" s="1"/>
  <c r="N23" i="25"/>
  <c r="N31" i="25" s="1"/>
  <c r="M23" i="25"/>
  <c r="L23" i="25"/>
  <c r="L31" i="25" s="1"/>
  <c r="K23" i="25"/>
  <c r="J23" i="25"/>
  <c r="J31" i="25" s="1"/>
  <c r="I23" i="25"/>
  <c r="I31" i="25" s="1"/>
  <c r="H23" i="25"/>
  <c r="H31" i="25" s="1"/>
  <c r="G23" i="25"/>
  <c r="G31" i="25" s="1"/>
  <c r="E23" i="25"/>
  <c r="E31" i="25" s="1"/>
  <c r="S22" i="25"/>
  <c r="T22" i="25" s="1"/>
  <c r="R22" i="25"/>
  <c r="Q22" i="25"/>
  <c r="P22" i="25"/>
  <c r="O22" i="25"/>
  <c r="N22" i="25"/>
  <c r="M22" i="25"/>
  <c r="L22" i="25"/>
  <c r="K22" i="25"/>
  <c r="J22" i="25"/>
  <c r="I22" i="25"/>
  <c r="S21" i="25"/>
  <c r="T21" i="25" s="1"/>
  <c r="U21" i="25" s="1"/>
  <c r="V21" i="25" s="1"/>
  <c r="W21" i="25" s="1"/>
  <c r="X21" i="25" s="1"/>
  <c r="Y21" i="25" s="1"/>
  <c r="Z21" i="25" s="1"/>
  <c r="AA21" i="25" s="1"/>
  <c r="AB21" i="25" s="1"/>
  <c r="AC21" i="25" s="1"/>
  <c r="AD21" i="25" s="1"/>
  <c r="AE21" i="25" s="1"/>
  <c r="AF21" i="25" s="1"/>
  <c r="AG21" i="25" s="1"/>
  <c r="AH21" i="25" s="1"/>
  <c r="AI21" i="25" s="1"/>
  <c r="AJ21" i="25" s="1"/>
  <c r="AK21" i="25" s="1"/>
  <c r="R21" i="25"/>
  <c r="Q21" i="25"/>
  <c r="P21" i="25"/>
  <c r="O21" i="25"/>
  <c r="N21" i="25"/>
  <c r="M21" i="25"/>
  <c r="L21" i="25"/>
  <c r="K21" i="25"/>
  <c r="J21" i="25"/>
  <c r="I21" i="25"/>
  <c r="H21" i="25"/>
  <c r="G18" i="25"/>
  <c r="G17" i="25" s="1"/>
  <c r="G8" i="25"/>
  <c r="H176" i="25" l="1"/>
  <c r="H219" i="25" s="1"/>
  <c r="AK33" i="25"/>
  <c r="N34" i="25"/>
  <c r="V34" i="25"/>
  <c r="AD34" i="25"/>
  <c r="R28" i="25"/>
  <c r="R236" i="25" s="1"/>
  <c r="O34" i="25"/>
  <c r="W34" i="25"/>
  <c r="AE34" i="25"/>
  <c r="L176" i="25"/>
  <c r="L219" i="25" s="1"/>
  <c r="M176" i="25"/>
  <c r="M219" i="25" s="1"/>
  <c r="I156" i="25"/>
  <c r="I164" i="25" s="1"/>
  <c r="L44" i="25"/>
  <c r="L224" i="25" s="1"/>
  <c r="L258" i="25" s="1"/>
  <c r="S28" i="25"/>
  <c r="S236" i="25" s="1"/>
  <c r="S270" i="25" s="1"/>
  <c r="P34" i="25"/>
  <c r="X34" i="25"/>
  <c r="AF34" i="25"/>
  <c r="I176" i="25"/>
  <c r="I219" i="25" s="1"/>
  <c r="H165" i="25"/>
  <c r="N229" i="25"/>
  <c r="AK70" i="25"/>
  <c r="R34" i="25"/>
  <c r="AH34" i="25"/>
  <c r="K176" i="25"/>
  <c r="K219" i="25" s="1"/>
  <c r="AL203" i="25"/>
  <c r="S34" i="25"/>
  <c r="AA34" i="25"/>
  <c r="AI34" i="25"/>
  <c r="O39" i="25"/>
  <c r="O44" i="25" s="1"/>
  <c r="O224" i="25" s="1"/>
  <c r="AB34" i="25"/>
  <c r="AJ34" i="25"/>
  <c r="N176" i="25"/>
  <c r="N219" i="25" s="1"/>
  <c r="K28" i="25"/>
  <c r="K236" i="25" s="1"/>
  <c r="K302" i="25" s="1"/>
  <c r="I107" i="25"/>
  <c r="J107" i="25" s="1"/>
  <c r="K107" i="25" s="1"/>
  <c r="L107" i="25" s="1"/>
  <c r="M107" i="25" s="1"/>
  <c r="N107" i="25" s="1"/>
  <c r="O107" i="25" s="1"/>
  <c r="P107" i="25" s="1"/>
  <c r="Q107" i="25" s="1"/>
  <c r="R107" i="25" s="1"/>
  <c r="S107" i="25" s="1"/>
  <c r="T107" i="25" s="1"/>
  <c r="U107" i="25" s="1"/>
  <c r="V107" i="25" s="1"/>
  <c r="W107" i="25" s="1"/>
  <c r="X107" i="25" s="1"/>
  <c r="Y107" i="25" s="1"/>
  <c r="Z107" i="25" s="1"/>
  <c r="AA107" i="25" s="1"/>
  <c r="AB107" i="25" s="1"/>
  <c r="AC107" i="25" s="1"/>
  <c r="AD107" i="25" s="1"/>
  <c r="AE107" i="25" s="1"/>
  <c r="AF107" i="25" s="1"/>
  <c r="AG107" i="25" s="1"/>
  <c r="AH107" i="25" s="1"/>
  <c r="AI107" i="25" s="1"/>
  <c r="AJ107" i="25" s="1"/>
  <c r="AK107" i="25" s="1"/>
  <c r="J126" i="25"/>
  <c r="K126" i="25" s="1"/>
  <c r="L126" i="25" s="1"/>
  <c r="M126" i="25" s="1"/>
  <c r="N126" i="25" s="1"/>
  <c r="O126" i="25" s="1"/>
  <c r="P126" i="25" s="1"/>
  <c r="Q126" i="25" s="1"/>
  <c r="R126" i="25" s="1"/>
  <c r="S126" i="25" s="1"/>
  <c r="T126" i="25" s="1"/>
  <c r="U126" i="25" s="1"/>
  <c r="V126" i="25" s="1"/>
  <c r="W126" i="25" s="1"/>
  <c r="X126" i="25" s="1"/>
  <c r="Y126" i="25" s="1"/>
  <c r="Z126" i="25" s="1"/>
  <c r="AA126" i="25" s="1"/>
  <c r="AB126" i="25" s="1"/>
  <c r="AC126" i="25" s="1"/>
  <c r="AD126" i="25" s="1"/>
  <c r="AE126" i="25" s="1"/>
  <c r="AF126" i="25" s="1"/>
  <c r="AG126" i="25" s="1"/>
  <c r="AH126" i="25" s="1"/>
  <c r="AI126" i="25" s="1"/>
  <c r="AJ126" i="25" s="1"/>
  <c r="AK126" i="25" s="1"/>
  <c r="J125" i="25"/>
  <c r="K125" i="25" s="1"/>
  <c r="L125" i="25" s="1"/>
  <c r="M125" i="25" s="1"/>
  <c r="N125" i="25" s="1"/>
  <c r="O125" i="25" s="1"/>
  <c r="P125" i="25" s="1"/>
  <c r="Q125" i="25" s="1"/>
  <c r="R125" i="25" s="1"/>
  <c r="S125" i="25" s="1"/>
  <c r="T125" i="25" s="1"/>
  <c r="U125" i="25" s="1"/>
  <c r="V125" i="25" s="1"/>
  <c r="W125" i="25" s="1"/>
  <c r="X125" i="25" s="1"/>
  <c r="Y125" i="25" s="1"/>
  <c r="Z125" i="25" s="1"/>
  <c r="AA125" i="25" s="1"/>
  <c r="AB125" i="25" s="1"/>
  <c r="AC125" i="25" s="1"/>
  <c r="AD125" i="25" s="1"/>
  <c r="AE125" i="25" s="1"/>
  <c r="AF125" i="25" s="1"/>
  <c r="AG125" i="25" s="1"/>
  <c r="AH125" i="25" s="1"/>
  <c r="AI125" i="25" s="1"/>
  <c r="AJ125" i="25" s="1"/>
  <c r="AK125" i="25" s="1"/>
  <c r="J28" i="25"/>
  <c r="J236" i="25" s="1"/>
  <c r="J302" i="25" s="1"/>
  <c r="R31" i="25"/>
  <c r="M47" i="25"/>
  <c r="T24" i="25"/>
  <c r="T32" i="25" s="1"/>
  <c r="U22" i="25"/>
  <c r="U24" i="25" s="1"/>
  <c r="U32" i="25" s="1"/>
  <c r="T23" i="25"/>
  <c r="T31" i="25" s="1"/>
  <c r="T34" i="25"/>
  <c r="Q28" i="25"/>
  <c r="Q236" i="25" s="1"/>
  <c r="Q302" i="25" s="1"/>
  <c r="AK34" i="25"/>
  <c r="L28" i="25"/>
  <c r="L236" i="25" s="1"/>
  <c r="L270" i="25" s="1"/>
  <c r="I106" i="25"/>
  <c r="J106" i="25" s="1"/>
  <c r="K106" i="25" s="1"/>
  <c r="L106" i="25" s="1"/>
  <c r="M106" i="25" s="1"/>
  <c r="N106" i="25" s="1"/>
  <c r="O106" i="25" s="1"/>
  <c r="P106" i="25" s="1"/>
  <c r="Q106" i="25" s="1"/>
  <c r="R106" i="25" s="1"/>
  <c r="S106" i="25" s="1"/>
  <c r="T106" i="25" s="1"/>
  <c r="U106" i="25" s="1"/>
  <c r="V106" i="25" s="1"/>
  <c r="W106" i="25" s="1"/>
  <c r="X106" i="25" s="1"/>
  <c r="Y106" i="25" s="1"/>
  <c r="Z106" i="25" s="1"/>
  <c r="AA106" i="25" s="1"/>
  <c r="AB106" i="25" s="1"/>
  <c r="AC106" i="25" s="1"/>
  <c r="AD106" i="25" s="1"/>
  <c r="AE106" i="25" s="1"/>
  <c r="AF106" i="25" s="1"/>
  <c r="AG106" i="25" s="1"/>
  <c r="AH106" i="25" s="1"/>
  <c r="AI106" i="25" s="1"/>
  <c r="AJ106" i="25" s="1"/>
  <c r="AK106" i="25" s="1"/>
  <c r="G86" i="25"/>
  <c r="G237" i="25" s="1"/>
  <c r="G303" i="25" s="1"/>
  <c r="AL132" i="25"/>
  <c r="AB229" i="25"/>
  <c r="AB263" i="25" s="1"/>
  <c r="K272" i="25"/>
  <c r="AL29" i="25"/>
  <c r="K31" i="25"/>
  <c r="K36" i="25" s="1"/>
  <c r="N47" i="25"/>
  <c r="M70" i="25"/>
  <c r="M87" i="25" s="1"/>
  <c r="Y86" i="25"/>
  <c r="Y237" i="25" s="1"/>
  <c r="Y303" i="25" s="1"/>
  <c r="AI229" i="25"/>
  <c r="L34" i="25"/>
  <c r="M28" i="25"/>
  <c r="M236" i="25" s="1"/>
  <c r="M270" i="25" s="1"/>
  <c r="Y34" i="25"/>
  <c r="AG34" i="25"/>
  <c r="K44" i="25"/>
  <c r="K224" i="25" s="1"/>
  <c r="K290" i="25" s="1"/>
  <c r="Y70" i="25"/>
  <c r="Y87" i="25" s="1"/>
  <c r="Z34" i="25"/>
  <c r="AI70" i="25"/>
  <c r="J128" i="25"/>
  <c r="K128" i="25" s="1"/>
  <c r="L128" i="25" s="1"/>
  <c r="M128" i="25" s="1"/>
  <c r="N128" i="25" s="1"/>
  <c r="O128" i="25" s="1"/>
  <c r="P128" i="25" s="1"/>
  <c r="Q128" i="25" s="1"/>
  <c r="R128" i="25" s="1"/>
  <c r="S128" i="25" s="1"/>
  <c r="T128" i="25" s="1"/>
  <c r="U128" i="25" s="1"/>
  <c r="V128" i="25" s="1"/>
  <c r="W128" i="25" s="1"/>
  <c r="X128" i="25" s="1"/>
  <c r="Y128" i="25" s="1"/>
  <c r="Z128" i="25" s="1"/>
  <c r="AA128" i="25" s="1"/>
  <c r="AB128" i="25" s="1"/>
  <c r="AC128" i="25" s="1"/>
  <c r="AD128" i="25" s="1"/>
  <c r="AE128" i="25" s="1"/>
  <c r="AF128" i="25" s="1"/>
  <c r="AG128" i="25" s="1"/>
  <c r="AH128" i="25" s="1"/>
  <c r="AI128" i="25" s="1"/>
  <c r="AJ128" i="25" s="1"/>
  <c r="AK128" i="25" s="1"/>
  <c r="J156" i="25"/>
  <c r="K156" i="25" s="1"/>
  <c r="K159" i="25" s="1"/>
  <c r="W242" i="25"/>
  <c r="W276" i="25" s="1"/>
  <c r="I286" i="25"/>
  <c r="I287" i="25" s="1"/>
  <c r="P28" i="25"/>
  <c r="P236" i="25" s="1"/>
  <c r="P302" i="25" s="1"/>
  <c r="Q31" i="25"/>
  <c r="AL45" i="25"/>
  <c r="G47" i="25"/>
  <c r="G52" i="25" s="1"/>
  <c r="P86" i="25"/>
  <c r="P237" i="25" s="1"/>
  <c r="P303" i="25" s="1"/>
  <c r="X86" i="25"/>
  <c r="X237" i="25" s="1"/>
  <c r="X303" i="25" s="1"/>
  <c r="J176" i="25"/>
  <c r="J219" i="25" s="1"/>
  <c r="I105" i="25"/>
  <c r="J105" i="25" s="1"/>
  <c r="K105" i="25" s="1"/>
  <c r="L105" i="25" s="1"/>
  <c r="M105" i="25" s="1"/>
  <c r="N105" i="25" s="1"/>
  <c r="O105" i="25" s="1"/>
  <c r="P105" i="25" s="1"/>
  <c r="Q105" i="25" s="1"/>
  <c r="R105" i="25" s="1"/>
  <c r="S105" i="25" s="1"/>
  <c r="T105" i="25" s="1"/>
  <c r="U105" i="25" s="1"/>
  <c r="V105" i="25" s="1"/>
  <c r="W105" i="25" s="1"/>
  <c r="X105" i="25" s="1"/>
  <c r="Y105" i="25" s="1"/>
  <c r="Z105" i="25" s="1"/>
  <c r="AA105" i="25" s="1"/>
  <c r="AB105" i="25" s="1"/>
  <c r="AC105" i="25" s="1"/>
  <c r="AD105" i="25" s="1"/>
  <c r="AE105" i="25" s="1"/>
  <c r="AF105" i="25" s="1"/>
  <c r="AG105" i="25" s="1"/>
  <c r="AH105" i="25" s="1"/>
  <c r="AI105" i="25" s="1"/>
  <c r="AJ105" i="25" s="1"/>
  <c r="AK105" i="25" s="1"/>
  <c r="J290" i="25"/>
  <c r="J258" i="25"/>
  <c r="J36" i="25"/>
  <c r="I36" i="25"/>
  <c r="H36" i="25"/>
  <c r="G36" i="25"/>
  <c r="M290" i="25"/>
  <c r="M258" i="25"/>
  <c r="S303" i="25"/>
  <c r="S271" i="25"/>
  <c r="AK303" i="25"/>
  <c r="AK271" i="25"/>
  <c r="N258" i="25"/>
  <c r="N290" i="25"/>
  <c r="G224" i="25"/>
  <c r="L290" i="25"/>
  <c r="AK84" i="25"/>
  <c r="AK87" i="25" s="1"/>
  <c r="AE84" i="25"/>
  <c r="Y84" i="25"/>
  <c r="AI84" i="25"/>
  <c r="AC84" i="25"/>
  <c r="W84" i="25"/>
  <c r="Q84" i="25"/>
  <c r="K84" i="25"/>
  <c r="AH84" i="25"/>
  <c r="AB84" i="25"/>
  <c r="V84" i="25"/>
  <c r="P84" i="25"/>
  <c r="J84" i="25"/>
  <c r="AG84" i="25"/>
  <c r="AA84" i="25"/>
  <c r="U84" i="25"/>
  <c r="O84" i="25"/>
  <c r="I84" i="25"/>
  <c r="Z84" i="25"/>
  <c r="AE303" i="25"/>
  <c r="AE271" i="25"/>
  <c r="H28" i="25"/>
  <c r="H236" i="25" s="1"/>
  <c r="N28" i="25"/>
  <c r="N236" i="25" s="1"/>
  <c r="M31" i="25"/>
  <c r="S31" i="25"/>
  <c r="L303" i="25"/>
  <c r="L271" i="25"/>
  <c r="R303" i="25"/>
  <c r="R271" i="25"/>
  <c r="AD303" i="25"/>
  <c r="AD271" i="25"/>
  <c r="AJ303" i="25"/>
  <c r="AJ271" i="25"/>
  <c r="Q70" i="25"/>
  <c r="AC70" i="25"/>
  <c r="N84" i="25"/>
  <c r="AD84" i="25"/>
  <c r="Q303" i="25"/>
  <c r="Q271" i="25"/>
  <c r="AI303" i="25"/>
  <c r="AI271" i="25"/>
  <c r="J104" i="25"/>
  <c r="K104" i="25" s="1"/>
  <c r="L104" i="25" s="1"/>
  <c r="M104" i="25" s="1"/>
  <c r="N104" i="25" s="1"/>
  <c r="O104" i="25" s="1"/>
  <c r="P104" i="25" s="1"/>
  <c r="Q104" i="25" s="1"/>
  <c r="R104" i="25" s="1"/>
  <c r="S104" i="25" s="1"/>
  <c r="T104" i="25" s="1"/>
  <c r="U104" i="25" s="1"/>
  <c r="V104" i="25" s="1"/>
  <c r="W104" i="25" s="1"/>
  <c r="X104" i="25" s="1"/>
  <c r="Y104" i="25" s="1"/>
  <c r="Z104" i="25" s="1"/>
  <c r="AA104" i="25" s="1"/>
  <c r="AB104" i="25" s="1"/>
  <c r="AC104" i="25" s="1"/>
  <c r="AD104" i="25" s="1"/>
  <c r="AE104" i="25" s="1"/>
  <c r="AF104" i="25" s="1"/>
  <c r="AG104" i="25" s="1"/>
  <c r="AH104" i="25" s="1"/>
  <c r="AI104" i="25" s="1"/>
  <c r="AJ104" i="25" s="1"/>
  <c r="AK104" i="25" s="1"/>
  <c r="M303" i="25"/>
  <c r="M271" i="25"/>
  <c r="I28" i="25"/>
  <c r="I236" i="25" s="1"/>
  <c r="O28" i="25"/>
  <c r="O236" i="25" s="1"/>
  <c r="H290" i="25"/>
  <c r="H258" i="25"/>
  <c r="R70" i="25"/>
  <c r="AD70" i="25"/>
  <c r="R84" i="25"/>
  <c r="AF84" i="25"/>
  <c r="M84" i="25"/>
  <c r="I290" i="25"/>
  <c r="I258" i="25"/>
  <c r="J47" i="25"/>
  <c r="H86" i="25"/>
  <c r="H237" i="25" s="1"/>
  <c r="N86" i="25"/>
  <c r="N237" i="25" s="1"/>
  <c r="T86" i="25"/>
  <c r="T237" i="25" s="1"/>
  <c r="Z86" i="25"/>
  <c r="Z237" i="25" s="1"/>
  <c r="AF86" i="25"/>
  <c r="AF237" i="25" s="1"/>
  <c r="S70" i="25"/>
  <c r="AE70" i="25"/>
  <c r="G84" i="25"/>
  <c r="G87" i="25" s="1"/>
  <c r="S84" i="25"/>
  <c r="AJ84" i="25"/>
  <c r="W303" i="25"/>
  <c r="W271" i="25"/>
  <c r="AL111" i="25"/>
  <c r="I86" i="25"/>
  <c r="I237" i="25" s="1"/>
  <c r="O86" i="25"/>
  <c r="O237" i="25" s="1"/>
  <c r="U86" i="25"/>
  <c r="U237" i="25" s="1"/>
  <c r="AA86" i="25"/>
  <c r="AA237" i="25" s="1"/>
  <c r="AG86" i="25"/>
  <c r="AG237" i="25" s="1"/>
  <c r="AH70" i="25"/>
  <c r="K70" i="25"/>
  <c r="W70" i="25"/>
  <c r="H84" i="25"/>
  <c r="T84" i="25"/>
  <c r="R302" i="25"/>
  <c r="R270" i="25"/>
  <c r="J303" i="25"/>
  <c r="J271" i="25"/>
  <c r="V303" i="25"/>
  <c r="V271" i="25"/>
  <c r="AB303" i="25"/>
  <c r="AB271" i="25"/>
  <c r="AH303" i="25"/>
  <c r="AH271" i="25"/>
  <c r="AG70" i="25"/>
  <c r="AA70" i="25"/>
  <c r="U70" i="25"/>
  <c r="U87" i="25" s="1"/>
  <c r="O70" i="25"/>
  <c r="I70" i="25"/>
  <c r="L70" i="25"/>
  <c r="X70" i="25"/>
  <c r="AJ70" i="25"/>
  <c r="L84" i="25"/>
  <c r="X84" i="25"/>
  <c r="K271" i="25"/>
  <c r="K303" i="25"/>
  <c r="AC271" i="25"/>
  <c r="AC303" i="25"/>
  <c r="O92" i="25"/>
  <c r="G272" i="25"/>
  <c r="G304" i="25"/>
  <c r="H70" i="25"/>
  <c r="N70" i="25"/>
  <c r="N87" i="25" s="1"/>
  <c r="T70" i="25"/>
  <c r="Z70" i="25"/>
  <c r="AF70" i="25"/>
  <c r="H114" i="25"/>
  <c r="I127" i="25"/>
  <c r="J127" i="25" s="1"/>
  <c r="K127" i="25" s="1"/>
  <c r="L127" i="25" s="1"/>
  <c r="M127" i="25" s="1"/>
  <c r="N127" i="25" s="1"/>
  <c r="O127" i="25" s="1"/>
  <c r="P127" i="25" s="1"/>
  <c r="Q127" i="25" s="1"/>
  <c r="R127" i="25" s="1"/>
  <c r="S127" i="25" s="1"/>
  <c r="T127" i="25" s="1"/>
  <c r="U127" i="25" s="1"/>
  <c r="V127" i="25" s="1"/>
  <c r="W127" i="25" s="1"/>
  <c r="X127" i="25" s="1"/>
  <c r="Y127" i="25" s="1"/>
  <c r="Z127" i="25" s="1"/>
  <c r="AA127" i="25" s="1"/>
  <c r="AB127" i="25" s="1"/>
  <c r="AC127" i="25" s="1"/>
  <c r="AD127" i="25" s="1"/>
  <c r="AE127" i="25" s="1"/>
  <c r="AF127" i="25" s="1"/>
  <c r="AG127" i="25" s="1"/>
  <c r="AH127" i="25" s="1"/>
  <c r="AI127" i="25" s="1"/>
  <c r="AJ127" i="25" s="1"/>
  <c r="AK127" i="25" s="1"/>
  <c r="J135" i="25"/>
  <c r="I144" i="25"/>
  <c r="I143" i="25"/>
  <c r="I142" i="25"/>
  <c r="I138" i="25"/>
  <c r="U309" i="25"/>
  <c r="U277" i="25"/>
  <c r="J70" i="25"/>
  <c r="P70" i="25"/>
  <c r="P87" i="25" s="1"/>
  <c r="V70" i="25"/>
  <c r="AB70" i="25"/>
  <c r="I220" i="25"/>
  <c r="H221" i="25"/>
  <c r="H93" i="25"/>
  <c r="J187" i="25"/>
  <c r="J272" i="25"/>
  <c r="J304" i="25"/>
  <c r="P304" i="25"/>
  <c r="P272" i="25"/>
  <c r="V304" i="25"/>
  <c r="V272" i="25"/>
  <c r="AB304" i="25"/>
  <c r="AB272" i="25"/>
  <c r="H138" i="25"/>
  <c r="H142" i="25"/>
  <c r="H143" i="25"/>
  <c r="H144" i="25"/>
  <c r="H159" i="25"/>
  <c r="H163" i="25"/>
  <c r="I165" i="25"/>
  <c r="W263" i="25"/>
  <c r="I159" i="25"/>
  <c r="I163" i="25"/>
  <c r="I173" i="25" s="1"/>
  <c r="I242" i="25"/>
  <c r="I229" i="25"/>
  <c r="O242" i="25"/>
  <c r="O229" i="25"/>
  <c r="U308" i="25"/>
  <c r="U276" i="25"/>
  <c r="AA242" i="25"/>
  <c r="AA229" i="25"/>
  <c r="AG242" i="25"/>
  <c r="AG229" i="25"/>
  <c r="I309" i="25"/>
  <c r="I277" i="25"/>
  <c r="O309" i="25"/>
  <c r="O277" i="25"/>
  <c r="AA309" i="25"/>
  <c r="AA277" i="25"/>
  <c r="AG309" i="25"/>
  <c r="AG277" i="25"/>
  <c r="N295" i="25"/>
  <c r="N263" i="25"/>
  <c r="J159" i="25"/>
  <c r="U229" i="25"/>
  <c r="K308" i="25"/>
  <c r="K276" i="25"/>
  <c r="Q308" i="25"/>
  <c r="Q276" i="25"/>
  <c r="AC308" i="25"/>
  <c r="AC276" i="25"/>
  <c r="AI308" i="25"/>
  <c r="AI276" i="25"/>
  <c r="W308" i="25"/>
  <c r="AI295" i="25"/>
  <c r="AI263" i="25"/>
  <c r="J308" i="25"/>
  <c r="J276" i="25"/>
  <c r="P308" i="25"/>
  <c r="P276" i="25"/>
  <c r="V308" i="25"/>
  <c r="V276" i="25"/>
  <c r="AB308" i="25"/>
  <c r="AB276" i="25"/>
  <c r="AH308" i="25"/>
  <c r="AH276" i="25"/>
  <c r="J309" i="25"/>
  <c r="J277" i="25"/>
  <c r="P277" i="25"/>
  <c r="P309" i="25"/>
  <c r="V309" i="25"/>
  <c r="V277" i="25"/>
  <c r="AB277" i="25"/>
  <c r="AB309" i="25"/>
  <c r="AH309" i="25"/>
  <c r="AH277" i="25"/>
  <c r="G259" i="25"/>
  <c r="G291" i="25"/>
  <c r="H229" i="25"/>
  <c r="V229" i="25"/>
  <c r="AC229" i="25"/>
  <c r="AJ229" i="25"/>
  <c r="K309" i="25"/>
  <c r="K277" i="25"/>
  <c r="Q309" i="25"/>
  <c r="Q277" i="25"/>
  <c r="W309" i="25"/>
  <c r="W277" i="25"/>
  <c r="AC309" i="25"/>
  <c r="AC277" i="25"/>
  <c r="AI309" i="25"/>
  <c r="AI277" i="25"/>
  <c r="G292" i="25"/>
  <c r="G240" i="25"/>
  <c r="G293" i="25"/>
  <c r="G261" i="25"/>
  <c r="P229" i="25"/>
  <c r="AD229" i="25"/>
  <c r="L304" i="25"/>
  <c r="L272" i="25"/>
  <c r="R304" i="25"/>
  <c r="R272" i="25"/>
  <c r="X272" i="25"/>
  <c r="X304" i="25"/>
  <c r="AD272" i="25"/>
  <c r="AD304" i="25"/>
  <c r="AJ304" i="25"/>
  <c r="AJ272" i="25"/>
  <c r="L276" i="25"/>
  <c r="L308" i="25"/>
  <c r="R276" i="25"/>
  <c r="R308" i="25"/>
  <c r="X276" i="25"/>
  <c r="X308" i="25"/>
  <c r="AD276" i="25"/>
  <c r="AD308" i="25"/>
  <c r="AJ276" i="25"/>
  <c r="AJ308" i="25"/>
  <c r="L309" i="25"/>
  <c r="L277" i="25"/>
  <c r="R309" i="25"/>
  <c r="R277" i="25"/>
  <c r="X309" i="25"/>
  <c r="X277" i="25"/>
  <c r="AD309" i="25"/>
  <c r="AD277" i="25"/>
  <c r="AJ309" i="25"/>
  <c r="AJ277" i="25"/>
  <c r="J229" i="25"/>
  <c r="Q229" i="25"/>
  <c r="X229" i="25"/>
  <c r="AF229" i="25"/>
  <c r="M304" i="25"/>
  <c r="M272" i="25"/>
  <c r="S304" i="25"/>
  <c r="S272" i="25"/>
  <c r="Y272" i="25"/>
  <c r="Y304" i="25"/>
  <c r="G307" i="25"/>
  <c r="G275" i="25"/>
  <c r="M242" i="25"/>
  <c r="M229" i="25"/>
  <c r="S242" i="25"/>
  <c r="S229" i="25"/>
  <c r="Y242" i="25"/>
  <c r="Y229" i="25"/>
  <c r="AE242" i="25"/>
  <c r="AE229" i="25"/>
  <c r="AK242" i="25"/>
  <c r="AK229" i="25"/>
  <c r="M309" i="25"/>
  <c r="M277" i="25"/>
  <c r="S309" i="25"/>
  <c r="S277" i="25"/>
  <c r="Y309" i="25"/>
  <c r="Y277" i="25"/>
  <c r="AE309" i="25"/>
  <c r="AE277" i="25"/>
  <c r="AK309" i="25"/>
  <c r="AK277" i="25"/>
  <c r="K229" i="25"/>
  <c r="R229" i="25"/>
  <c r="Z229" i="25"/>
  <c r="H308" i="25"/>
  <c r="H276" i="25"/>
  <c r="N308" i="25"/>
  <c r="N276" i="25"/>
  <c r="T308" i="25"/>
  <c r="T276" i="25"/>
  <c r="Z308" i="25"/>
  <c r="Z276" i="25"/>
  <c r="AF308" i="25"/>
  <c r="AL308" i="25" s="1"/>
  <c r="AL242" i="25"/>
  <c r="AF276" i="25"/>
  <c r="AL276" i="25" s="1"/>
  <c r="H309" i="25"/>
  <c r="H277" i="25"/>
  <c r="N309" i="25"/>
  <c r="N277" i="25"/>
  <c r="T309" i="25"/>
  <c r="T277" i="25"/>
  <c r="Z309" i="25"/>
  <c r="Z277" i="25"/>
  <c r="AF277" i="25"/>
  <c r="AL277" i="25" s="1"/>
  <c r="AL243" i="25"/>
  <c r="AF309" i="25"/>
  <c r="AL309" i="25" s="1"/>
  <c r="L229" i="25"/>
  <c r="T229" i="25"/>
  <c r="AH229" i="25"/>
  <c r="AE304" i="25"/>
  <c r="AE272" i="25"/>
  <c r="AK304" i="25"/>
  <c r="AK272" i="25"/>
  <c r="I315" i="25"/>
  <c r="I296" i="25"/>
  <c r="G295" i="25"/>
  <c r="G263" i="25"/>
  <c r="H304" i="25"/>
  <c r="H272" i="25"/>
  <c r="N304" i="25"/>
  <c r="N272" i="25"/>
  <c r="T304" i="25"/>
  <c r="T272" i="25"/>
  <c r="AF304" i="25"/>
  <c r="AF272" i="25"/>
  <c r="G305" i="25"/>
  <c r="G273" i="25"/>
  <c r="Z272" i="25"/>
  <c r="I304" i="25"/>
  <c r="I272" i="25"/>
  <c r="O304" i="25"/>
  <c r="O272" i="25"/>
  <c r="U304" i="25"/>
  <c r="U272" i="25"/>
  <c r="AA304" i="25"/>
  <c r="AA272" i="25"/>
  <c r="AG272" i="25"/>
  <c r="AH304" i="25"/>
  <c r="AH272" i="25"/>
  <c r="G309" i="25"/>
  <c r="G277" i="25"/>
  <c r="G276" i="25"/>
  <c r="Q272" i="25"/>
  <c r="Q304" i="25"/>
  <c r="W304" i="25"/>
  <c r="W272" i="25"/>
  <c r="AC304" i="25"/>
  <c r="AC272" i="25"/>
  <c r="AI304" i="25"/>
  <c r="AI272" i="25"/>
  <c r="H315" i="25"/>
  <c r="H296" i="25"/>
  <c r="J286" i="25"/>
  <c r="G296" i="25"/>
  <c r="G315" i="25"/>
  <c r="O87" i="25" l="1"/>
  <c r="AJ87" i="25"/>
  <c r="G271" i="25"/>
  <c r="H87" i="25"/>
  <c r="AH87" i="25"/>
  <c r="AC87" i="25"/>
  <c r="K270" i="25"/>
  <c r="S302" i="25"/>
  <c r="L302" i="25"/>
  <c r="P39" i="25"/>
  <c r="P44" i="25" s="1"/>
  <c r="U23" i="25"/>
  <c r="U28" i="25" s="1"/>
  <c r="U236" i="25" s="1"/>
  <c r="V22" i="25"/>
  <c r="V24" i="25" s="1"/>
  <c r="V32" i="25" s="1"/>
  <c r="O47" i="25"/>
  <c r="O52" i="25" s="1"/>
  <c r="Z87" i="25"/>
  <c r="V87" i="25"/>
  <c r="AB295" i="25"/>
  <c r="P271" i="25"/>
  <c r="W87" i="25"/>
  <c r="AG87" i="25"/>
  <c r="K87" i="25"/>
  <c r="AI87" i="25"/>
  <c r="L52" i="25"/>
  <c r="I52" i="25"/>
  <c r="I228" i="25" s="1"/>
  <c r="J270" i="25"/>
  <c r="H52" i="25"/>
  <c r="P36" i="25"/>
  <c r="T28" i="25"/>
  <c r="T236" i="25" s="1"/>
  <c r="T302" i="25" s="1"/>
  <c r="M302" i="25"/>
  <c r="K52" i="25"/>
  <c r="K228" i="25" s="1"/>
  <c r="L36" i="25"/>
  <c r="J164" i="25"/>
  <c r="AA87" i="25"/>
  <c r="X271" i="25"/>
  <c r="Y271" i="25"/>
  <c r="J163" i="25"/>
  <c r="P270" i="25"/>
  <c r="J165" i="25"/>
  <c r="K165" i="25"/>
  <c r="AE87" i="25"/>
  <c r="K163" i="25"/>
  <c r="I151" i="25"/>
  <c r="AB87" i="25"/>
  <c r="M52" i="25"/>
  <c r="S87" i="25"/>
  <c r="K164" i="25"/>
  <c r="L156" i="25"/>
  <c r="I87" i="25"/>
  <c r="K258" i="25"/>
  <c r="Q270" i="25"/>
  <c r="O308" i="25"/>
  <c r="O276" i="25"/>
  <c r="T271" i="25"/>
  <c r="T303" i="25"/>
  <c r="I302" i="25"/>
  <c r="I270" i="25"/>
  <c r="J287" i="25"/>
  <c r="K286" i="25"/>
  <c r="AE263" i="25"/>
  <c r="AE295" i="25"/>
  <c r="M295" i="25"/>
  <c r="M263" i="25"/>
  <c r="X295" i="25"/>
  <c r="X263" i="25"/>
  <c r="AA295" i="25"/>
  <c r="AA263" i="25"/>
  <c r="I263" i="25"/>
  <c r="I295" i="25"/>
  <c r="H151" i="25"/>
  <c r="K187" i="25"/>
  <c r="T87" i="25"/>
  <c r="O113" i="25"/>
  <c r="O116" i="25" s="1"/>
  <c r="P92" i="25"/>
  <c r="O95" i="25"/>
  <c r="O176" i="25" s="1"/>
  <c r="O219" i="25" s="1"/>
  <c r="U303" i="25"/>
  <c r="U271" i="25"/>
  <c r="N303" i="25"/>
  <c r="N271" i="25"/>
  <c r="U31" i="25"/>
  <c r="U36" i="25" s="1"/>
  <c r="J52" i="25"/>
  <c r="S36" i="25"/>
  <c r="T36" i="25"/>
  <c r="K295" i="25"/>
  <c r="K263" i="25"/>
  <c r="AF295" i="25"/>
  <c r="AF263" i="25"/>
  <c r="AG308" i="25"/>
  <c r="AG276" i="25"/>
  <c r="M36" i="25"/>
  <c r="AE308" i="25"/>
  <c r="AE276" i="25"/>
  <c r="M308" i="25"/>
  <c r="M276" i="25"/>
  <c r="Q295" i="25"/>
  <c r="Q263" i="25"/>
  <c r="G306" i="25"/>
  <c r="G274" i="25"/>
  <c r="AA308" i="25"/>
  <c r="AA276" i="25"/>
  <c r="I308" i="25"/>
  <c r="I276" i="25"/>
  <c r="I172" i="25"/>
  <c r="H172" i="25"/>
  <c r="H173" i="25"/>
  <c r="H102" i="25"/>
  <c r="H101" i="25"/>
  <c r="H100" i="25"/>
  <c r="H96" i="25"/>
  <c r="H177" i="25" s="1"/>
  <c r="I93" i="25"/>
  <c r="J87" i="25"/>
  <c r="O303" i="25"/>
  <c r="O271" i="25"/>
  <c r="H303" i="25"/>
  <c r="H271" i="25"/>
  <c r="AD87" i="25"/>
  <c r="N270" i="25"/>
  <c r="N302" i="25"/>
  <c r="G290" i="25"/>
  <c r="G258" i="25"/>
  <c r="O290" i="25"/>
  <c r="O258" i="25"/>
  <c r="Q36" i="25"/>
  <c r="S308" i="25"/>
  <c r="S276" i="25"/>
  <c r="O36" i="25"/>
  <c r="AH295" i="25"/>
  <c r="AH263" i="25"/>
  <c r="Y295" i="25"/>
  <c r="Y263" i="25"/>
  <c r="J295" i="25"/>
  <c r="J263" i="25"/>
  <c r="AJ263" i="25"/>
  <c r="AJ295" i="25"/>
  <c r="H249" i="25"/>
  <c r="H230" i="25"/>
  <c r="I152" i="25"/>
  <c r="X87" i="25"/>
  <c r="I303" i="25"/>
  <c r="I271" i="25"/>
  <c r="R87" i="25"/>
  <c r="N52" i="25"/>
  <c r="Q87" i="25"/>
  <c r="H302" i="25"/>
  <c r="H270" i="25"/>
  <c r="AA303" i="25"/>
  <c r="AA271" i="25"/>
  <c r="N36" i="25"/>
  <c r="T295" i="25"/>
  <c r="T263" i="25"/>
  <c r="Z295" i="25"/>
  <c r="Z263" i="25"/>
  <c r="Y308" i="25"/>
  <c r="Y276" i="25"/>
  <c r="AD295" i="25"/>
  <c r="AD263" i="25"/>
  <c r="AC295" i="25"/>
  <c r="AC263" i="25"/>
  <c r="H152" i="25"/>
  <c r="J220" i="25"/>
  <c r="I221" i="25"/>
  <c r="J144" i="25"/>
  <c r="J143" i="25"/>
  <c r="J142" i="25"/>
  <c r="J138" i="25"/>
  <c r="K135" i="25"/>
  <c r="L87" i="25"/>
  <c r="AF303" i="25"/>
  <c r="AF271" i="25"/>
  <c r="AK308" i="25"/>
  <c r="AK276" i="25"/>
  <c r="H295" i="25"/>
  <c r="H263" i="25"/>
  <c r="H123" i="25"/>
  <c r="H121" i="25"/>
  <c r="H117" i="25"/>
  <c r="I114" i="25"/>
  <c r="H122" i="25"/>
  <c r="L295" i="25"/>
  <c r="L263" i="25"/>
  <c r="R295" i="25"/>
  <c r="R263" i="25"/>
  <c r="AK263" i="25"/>
  <c r="AK295" i="25"/>
  <c r="S263" i="25"/>
  <c r="S295" i="25"/>
  <c r="P295" i="25"/>
  <c r="P263" i="25"/>
  <c r="V263" i="25"/>
  <c r="V295" i="25"/>
  <c r="U295" i="25"/>
  <c r="U263" i="25"/>
  <c r="AG295" i="25"/>
  <c r="AG263" i="25"/>
  <c r="O263" i="25"/>
  <c r="O295" i="25"/>
  <c r="AF87" i="25"/>
  <c r="AG303" i="25"/>
  <c r="AG271" i="25"/>
  <c r="Z303" i="25"/>
  <c r="Z271" i="25"/>
  <c r="O270" i="25"/>
  <c r="O302" i="25"/>
  <c r="G236" i="25"/>
  <c r="R36" i="25"/>
  <c r="G228" i="25"/>
  <c r="L228" i="25" l="1"/>
  <c r="H228" i="25"/>
  <c r="Q39" i="25"/>
  <c r="P47" i="25"/>
  <c r="P52" i="25" s="1"/>
  <c r="P228" i="25" s="1"/>
  <c r="W22" i="25"/>
  <c r="W23" i="25" s="1"/>
  <c r="V23" i="25"/>
  <c r="V28" i="25" s="1"/>
  <c r="J173" i="25"/>
  <c r="J152" i="25"/>
  <c r="T270" i="25"/>
  <c r="H109" i="25"/>
  <c r="M228" i="25"/>
  <c r="M294" i="25" s="1"/>
  <c r="O228" i="25"/>
  <c r="O262" i="25" s="1"/>
  <c r="N228" i="25"/>
  <c r="N294" i="25" s="1"/>
  <c r="J172" i="25"/>
  <c r="K172" i="25"/>
  <c r="K173" i="25"/>
  <c r="J228" i="25"/>
  <c r="J294" i="25" s="1"/>
  <c r="L164" i="25"/>
  <c r="M156" i="25"/>
  <c r="L159" i="25"/>
  <c r="L163" i="25"/>
  <c r="L173" i="25" s="1"/>
  <c r="L165" i="25"/>
  <c r="I123" i="25"/>
  <c r="I121" i="25"/>
  <c r="I117" i="25"/>
  <c r="J114" i="25"/>
  <c r="I122" i="25"/>
  <c r="P224" i="25"/>
  <c r="I96" i="25"/>
  <c r="I177" i="25" s="1"/>
  <c r="I100" i="25"/>
  <c r="J93" i="25"/>
  <c r="I101" i="25"/>
  <c r="I102" i="25"/>
  <c r="I294" i="25"/>
  <c r="I262" i="25"/>
  <c r="H262" i="25"/>
  <c r="H294" i="25"/>
  <c r="G302" i="25"/>
  <c r="G270" i="25"/>
  <c r="L135" i="25"/>
  <c r="K144" i="25"/>
  <c r="K142" i="25"/>
  <c r="K138" i="25"/>
  <c r="K143" i="25"/>
  <c r="I249" i="25"/>
  <c r="I230" i="25"/>
  <c r="V31" i="25"/>
  <c r="U302" i="25"/>
  <c r="U270" i="25"/>
  <c r="H130" i="25"/>
  <c r="K220" i="25"/>
  <c r="J221" i="25"/>
  <c r="L187" i="25"/>
  <c r="K287" i="25"/>
  <c r="L286" i="25"/>
  <c r="G294" i="25"/>
  <c r="G298" i="25" s="1"/>
  <c r="G299" i="25" s="1"/>
  <c r="G310" i="25" s="1"/>
  <c r="G311" i="25" s="1"/>
  <c r="G262" i="25"/>
  <c r="G266" i="25" s="1"/>
  <c r="G267" i="25" s="1"/>
  <c r="G278" i="25" s="1"/>
  <c r="G279" i="25" s="1"/>
  <c r="L294" i="25"/>
  <c r="L262" i="25"/>
  <c r="J151" i="25"/>
  <c r="K294" i="25"/>
  <c r="K262" i="25"/>
  <c r="G232" i="25"/>
  <c r="G233" i="25" s="1"/>
  <c r="G244" i="25" s="1"/>
  <c r="G245" i="25" s="1"/>
  <c r="J315" i="25"/>
  <c r="J296" i="25"/>
  <c r="H131" i="25"/>
  <c r="H110" i="25"/>
  <c r="Q47" i="25"/>
  <c r="Q44" i="25"/>
  <c r="Q224" i="25" s="1"/>
  <c r="R39" i="25"/>
  <c r="P113" i="25"/>
  <c r="P116" i="25" s="1"/>
  <c r="P95" i="25"/>
  <c r="P176" i="25" s="1"/>
  <c r="P219" i="25" s="1"/>
  <c r="Q92" i="25"/>
  <c r="W24" i="25" l="1"/>
  <c r="W32" i="25" s="1"/>
  <c r="X22" i="25"/>
  <c r="Y22" i="25" s="1"/>
  <c r="O294" i="25"/>
  <c r="M262" i="25"/>
  <c r="H178" i="25"/>
  <c r="H189" i="25" s="1"/>
  <c r="H226" i="25" s="1"/>
  <c r="I130" i="25"/>
  <c r="N262" i="25"/>
  <c r="J262" i="25"/>
  <c r="I110" i="25"/>
  <c r="M159" i="25"/>
  <c r="M164" i="25"/>
  <c r="M163" i="25"/>
  <c r="M165" i="25"/>
  <c r="M173" i="25" s="1"/>
  <c r="N156" i="25"/>
  <c r="K151" i="25"/>
  <c r="G312" i="25"/>
  <c r="G246" i="25"/>
  <c r="L172" i="25"/>
  <c r="L287" i="25"/>
  <c r="M286" i="25"/>
  <c r="G280" i="25"/>
  <c r="R44" i="25"/>
  <c r="R224" i="25" s="1"/>
  <c r="R47" i="25"/>
  <c r="S39" i="25"/>
  <c r="Q290" i="25"/>
  <c r="Q258" i="25"/>
  <c r="K296" i="25"/>
  <c r="K315" i="25"/>
  <c r="V236" i="25"/>
  <c r="X23" i="25"/>
  <c r="X24" i="25"/>
  <c r="X32" i="25" s="1"/>
  <c r="P262" i="25"/>
  <c r="P294" i="25"/>
  <c r="Q52" i="25"/>
  <c r="Q228" i="25" s="1"/>
  <c r="M187" i="25"/>
  <c r="M135" i="25"/>
  <c r="L144" i="25"/>
  <c r="L142" i="25"/>
  <c r="L152" i="25" s="1"/>
  <c r="L143" i="25"/>
  <c r="L138" i="25"/>
  <c r="W31" i="25"/>
  <c r="W28" i="25"/>
  <c r="W236" i="25" s="1"/>
  <c r="J249" i="25"/>
  <c r="J230" i="25"/>
  <c r="K152" i="25"/>
  <c r="J102" i="25"/>
  <c r="J101" i="25"/>
  <c r="J100" i="25"/>
  <c r="J96" i="25"/>
  <c r="J177" i="25" s="1"/>
  <c r="K93" i="25"/>
  <c r="P290" i="25"/>
  <c r="P258" i="25"/>
  <c r="I131" i="25"/>
  <c r="J123" i="25"/>
  <c r="J121" i="25"/>
  <c r="J117" i="25"/>
  <c r="K114" i="25"/>
  <c r="J122" i="25"/>
  <c r="Q113" i="25"/>
  <c r="Q116" i="25" s="1"/>
  <c r="Q95" i="25"/>
  <c r="Q176" i="25" s="1"/>
  <c r="Q219" i="25" s="1"/>
  <c r="R92" i="25"/>
  <c r="H179" i="25"/>
  <c r="L220" i="25"/>
  <c r="K221" i="25"/>
  <c r="I109" i="25"/>
  <c r="V36" i="25"/>
  <c r="I178" i="25" l="1"/>
  <c r="H181" i="25"/>
  <c r="I179" i="25"/>
  <c r="I225" i="25" s="1"/>
  <c r="N165" i="25"/>
  <c r="N163" i="25"/>
  <c r="O156" i="25"/>
  <c r="N164" i="25"/>
  <c r="N159" i="25"/>
  <c r="M172" i="25"/>
  <c r="J109" i="25"/>
  <c r="I239" i="25"/>
  <c r="I182" i="25"/>
  <c r="W36" i="25"/>
  <c r="N187" i="25"/>
  <c r="K122" i="25"/>
  <c r="K117" i="25"/>
  <c r="K121" i="25"/>
  <c r="L114" i="25"/>
  <c r="K123" i="25"/>
  <c r="K249" i="25"/>
  <c r="K230" i="25"/>
  <c r="M220" i="25"/>
  <c r="L221" i="25"/>
  <c r="J110" i="25"/>
  <c r="V302" i="25"/>
  <c r="V270" i="25"/>
  <c r="H292" i="25"/>
  <c r="H240" i="25"/>
  <c r="H260" i="25"/>
  <c r="N135" i="25"/>
  <c r="M144" i="25"/>
  <c r="M142" i="25"/>
  <c r="M143" i="25"/>
  <c r="M138" i="25"/>
  <c r="L315" i="25"/>
  <c r="L296" i="25"/>
  <c r="J130" i="25"/>
  <c r="I181" i="25"/>
  <c r="I189" i="25"/>
  <c r="I226" i="25" s="1"/>
  <c r="J131" i="25"/>
  <c r="K102" i="25"/>
  <c r="K101" i="25"/>
  <c r="K100" i="25"/>
  <c r="K96" i="25"/>
  <c r="K177" i="25" s="1"/>
  <c r="L93" i="25"/>
  <c r="L151" i="25"/>
  <c r="Z22" i="25"/>
  <c r="Y23" i="25"/>
  <c r="Y24" i="25"/>
  <c r="Y32" i="25" s="1"/>
  <c r="S47" i="25"/>
  <c r="T39" i="25"/>
  <c r="S44" i="25"/>
  <c r="S224" i="25" s="1"/>
  <c r="H239" i="25"/>
  <c r="H225" i="25"/>
  <c r="H182" i="25"/>
  <c r="H183" i="25" s="1"/>
  <c r="R258" i="25"/>
  <c r="R290" i="25"/>
  <c r="R95" i="25"/>
  <c r="R176" i="25" s="1"/>
  <c r="R219" i="25" s="1"/>
  <c r="S92" i="25"/>
  <c r="R113" i="25"/>
  <c r="R116" i="25" s="1"/>
  <c r="W302" i="25"/>
  <c r="W270" i="25"/>
  <c r="Q294" i="25"/>
  <c r="Q262" i="25"/>
  <c r="X28" i="25"/>
  <c r="X31" i="25"/>
  <c r="X36" i="25" s="1"/>
  <c r="R52" i="25"/>
  <c r="R228" i="25" s="1"/>
  <c r="N286" i="25"/>
  <c r="M287" i="25"/>
  <c r="J178" i="25" l="1"/>
  <c r="M152" i="25"/>
  <c r="K131" i="25"/>
  <c r="N173" i="25"/>
  <c r="I183" i="25"/>
  <c r="O159" i="25"/>
  <c r="O165" i="25"/>
  <c r="O164" i="25"/>
  <c r="P156" i="25"/>
  <c r="O163" i="25"/>
  <c r="K110" i="25"/>
  <c r="K179" i="25" s="1"/>
  <c r="K225" i="25" s="1"/>
  <c r="N172" i="25"/>
  <c r="J181" i="25"/>
  <c r="J189" i="25"/>
  <c r="J226" i="25" s="1"/>
  <c r="R294" i="25"/>
  <c r="R262" i="25"/>
  <c r="H291" i="25"/>
  <c r="H259" i="25"/>
  <c r="Y28" i="25"/>
  <c r="Y236" i="25" s="1"/>
  <c r="Y31" i="25"/>
  <c r="M151" i="25"/>
  <c r="H305" i="25"/>
  <c r="H273" i="25"/>
  <c r="Z23" i="25"/>
  <c r="AA22" i="25"/>
  <c r="Z24" i="25"/>
  <c r="Z32" i="25" s="1"/>
  <c r="L123" i="25"/>
  <c r="L122" i="25"/>
  <c r="L121" i="25"/>
  <c r="L117" i="25"/>
  <c r="M114" i="25"/>
  <c r="O187" i="25"/>
  <c r="I291" i="25"/>
  <c r="I259" i="25"/>
  <c r="M296" i="25"/>
  <c r="M315" i="25"/>
  <c r="S290" i="25"/>
  <c r="S258" i="25"/>
  <c r="L102" i="25"/>
  <c r="L101" i="25"/>
  <c r="L100" i="25"/>
  <c r="L96" i="25"/>
  <c r="L177" i="25" s="1"/>
  <c r="M93" i="25"/>
  <c r="O135" i="25"/>
  <c r="N144" i="25"/>
  <c r="N143" i="25"/>
  <c r="N142" i="25"/>
  <c r="N138" i="25"/>
  <c r="J179" i="25"/>
  <c r="K130" i="25"/>
  <c r="I305" i="25"/>
  <c r="I273" i="25"/>
  <c r="X236" i="25"/>
  <c r="S95" i="25"/>
  <c r="S176" i="25" s="1"/>
  <c r="S219" i="25" s="1"/>
  <c r="T92" i="25"/>
  <c r="S113" i="25"/>
  <c r="S116" i="25" s="1"/>
  <c r="O286" i="25"/>
  <c r="N287" i="25"/>
  <c r="T47" i="25"/>
  <c r="U39" i="25"/>
  <c r="T44" i="25"/>
  <c r="T224" i="25" s="1"/>
  <c r="I292" i="25"/>
  <c r="I260" i="25"/>
  <c r="I240" i="25"/>
  <c r="L249" i="25"/>
  <c r="L230" i="25"/>
  <c r="S52" i="25"/>
  <c r="S228" i="25" s="1"/>
  <c r="K109" i="25"/>
  <c r="H306" i="25"/>
  <c r="H274" i="25"/>
  <c r="M221" i="25"/>
  <c r="N220" i="25"/>
  <c r="O172" i="25" l="1"/>
  <c r="L110" i="25"/>
  <c r="P164" i="25"/>
  <c r="P163" i="25"/>
  <c r="Q156" i="25"/>
  <c r="P159" i="25"/>
  <c r="P165" i="25"/>
  <c r="P173" i="25"/>
  <c r="K239" i="25"/>
  <c r="K305" i="25" s="1"/>
  <c r="K182" i="25"/>
  <c r="O173" i="25"/>
  <c r="T95" i="25"/>
  <c r="T176" i="25" s="1"/>
  <c r="T219" i="25" s="1"/>
  <c r="U92" i="25"/>
  <c r="T113" i="25"/>
  <c r="T116" i="25" s="1"/>
  <c r="K259" i="25"/>
  <c r="K291" i="25"/>
  <c r="T52" i="25"/>
  <c r="T228" i="25" s="1"/>
  <c r="N151" i="25"/>
  <c r="M102" i="25"/>
  <c r="M101" i="25"/>
  <c r="M100" i="25"/>
  <c r="M96" i="25"/>
  <c r="M177" i="25" s="1"/>
  <c r="N93" i="25"/>
  <c r="L130" i="25"/>
  <c r="AA24" i="25"/>
  <c r="AA32" i="25" s="1"/>
  <c r="AB22" i="25"/>
  <c r="AA23" i="25"/>
  <c r="I306" i="25"/>
  <c r="I274" i="25"/>
  <c r="K178" i="25"/>
  <c r="S294" i="25"/>
  <c r="S262" i="25"/>
  <c r="N315" i="25"/>
  <c r="N296" i="25"/>
  <c r="X302" i="25"/>
  <c r="X270" i="25"/>
  <c r="L109" i="25"/>
  <c r="Z31" i="25"/>
  <c r="Z36" i="25" s="1"/>
  <c r="Z28" i="25"/>
  <c r="Y302" i="25"/>
  <c r="Y270" i="25"/>
  <c r="U44" i="25"/>
  <c r="U224" i="25" s="1"/>
  <c r="U47" i="25"/>
  <c r="V39" i="25"/>
  <c r="O287" i="25"/>
  <c r="P286" i="25"/>
  <c r="N152" i="25"/>
  <c r="P187" i="25"/>
  <c r="L131" i="25"/>
  <c r="Y36" i="25"/>
  <c r="J292" i="25"/>
  <c r="J260" i="25"/>
  <c r="J240" i="25"/>
  <c r="O220" i="25"/>
  <c r="N221" i="25"/>
  <c r="M249" i="25"/>
  <c r="M230" i="25"/>
  <c r="T290" i="25"/>
  <c r="T258" i="25"/>
  <c r="J239" i="25"/>
  <c r="J225" i="25"/>
  <c r="J182" i="25"/>
  <c r="J183" i="25" s="1"/>
  <c r="P135" i="25"/>
  <c r="O144" i="25"/>
  <c r="O143" i="25"/>
  <c r="O142" i="25"/>
  <c r="O138" i="25"/>
  <c r="M121" i="25"/>
  <c r="M117" i="25"/>
  <c r="N114" i="25"/>
  <c r="M123" i="25"/>
  <c r="M122" i="25"/>
  <c r="K183" i="25" l="1"/>
  <c r="M109" i="25"/>
  <c r="M131" i="25"/>
  <c r="K273" i="25"/>
  <c r="Q165" i="25"/>
  <c r="R156" i="25"/>
  <c r="Q163" i="25"/>
  <c r="Q173" i="25" s="1"/>
  <c r="Q159" i="25"/>
  <c r="Q164" i="25"/>
  <c r="P172" i="25"/>
  <c r="L178" i="25"/>
  <c r="L189" i="25" s="1"/>
  <c r="L226" i="25" s="1"/>
  <c r="P220" i="25"/>
  <c r="O221" i="25"/>
  <c r="P287" i="25"/>
  <c r="Q286" i="25"/>
  <c r="N102" i="25"/>
  <c r="N101" i="25"/>
  <c r="N100" i="25"/>
  <c r="N96" i="25"/>
  <c r="N177" i="25" s="1"/>
  <c r="O93" i="25"/>
  <c r="J291" i="25"/>
  <c r="J259" i="25"/>
  <c r="L179" i="25"/>
  <c r="O151" i="25"/>
  <c r="J306" i="25"/>
  <c r="J274" i="25"/>
  <c r="O315" i="25"/>
  <c r="O296" i="25"/>
  <c r="N121" i="25"/>
  <c r="N117" i="25"/>
  <c r="O114" i="25"/>
  <c r="N123" i="25"/>
  <c r="N122" i="25"/>
  <c r="J305" i="25"/>
  <c r="J273" i="25"/>
  <c r="Q187" i="25"/>
  <c r="V44" i="25"/>
  <c r="V224" i="25" s="1"/>
  <c r="V47" i="25"/>
  <c r="V52" i="25" s="1"/>
  <c r="V228" i="25" s="1"/>
  <c r="W39" i="25"/>
  <c r="AA31" i="25"/>
  <c r="AA36" i="25" s="1"/>
  <c r="AA28" i="25"/>
  <c r="AA236" i="25" s="1"/>
  <c r="P144" i="25"/>
  <c r="P143" i="25"/>
  <c r="P142" i="25"/>
  <c r="P138" i="25"/>
  <c r="Q135" i="25"/>
  <c r="N249" i="25"/>
  <c r="N230" i="25"/>
  <c r="Z236" i="25"/>
  <c r="U52" i="25"/>
  <c r="U228" i="25" s="1"/>
  <c r="AB24" i="25"/>
  <c r="AB32" i="25" s="1"/>
  <c r="AB23" i="25"/>
  <c r="AC22" i="25"/>
  <c r="T294" i="25"/>
  <c r="T262" i="25"/>
  <c r="U113" i="25"/>
  <c r="U116" i="25" s="1"/>
  <c r="U95" i="25"/>
  <c r="U176" i="25" s="1"/>
  <c r="U219" i="25" s="1"/>
  <c r="V92" i="25"/>
  <c r="M130" i="25"/>
  <c r="M178" i="25" s="1"/>
  <c r="O152" i="25"/>
  <c r="U290" i="25"/>
  <c r="U258" i="25"/>
  <c r="K181" i="25"/>
  <c r="K189" i="25"/>
  <c r="K226" i="25" s="1"/>
  <c r="M110" i="25"/>
  <c r="P152" i="25" l="1"/>
  <c r="N109" i="25"/>
  <c r="N110" i="25"/>
  <c r="L181" i="25"/>
  <c r="R164" i="25"/>
  <c r="S156" i="25"/>
  <c r="R163" i="25"/>
  <c r="R173" i="25" s="1"/>
  <c r="R159" i="25"/>
  <c r="R165" i="25"/>
  <c r="N130" i="25"/>
  <c r="N178" i="25" s="1"/>
  <c r="Q172" i="25"/>
  <c r="M181" i="25"/>
  <c r="M189" i="25"/>
  <c r="M226" i="25" s="1"/>
  <c r="V262" i="25"/>
  <c r="V294" i="25"/>
  <c r="V113" i="25"/>
  <c r="V116" i="25" s="1"/>
  <c r="V95" i="25"/>
  <c r="V176" i="25" s="1"/>
  <c r="V219" i="25" s="1"/>
  <c r="W92" i="25"/>
  <c r="AC23" i="25"/>
  <c r="AD22" i="25"/>
  <c r="AC24" i="25"/>
  <c r="AC32" i="25" s="1"/>
  <c r="Q143" i="25"/>
  <c r="Q138" i="25"/>
  <c r="R135" i="25"/>
  <c r="Q144" i="25"/>
  <c r="Q142" i="25"/>
  <c r="AA302" i="25"/>
  <c r="AA270" i="25"/>
  <c r="V290" i="25"/>
  <c r="V258" i="25"/>
  <c r="N131" i="25"/>
  <c r="O96" i="25"/>
  <c r="O177" i="25" s="1"/>
  <c r="O100" i="25"/>
  <c r="P93" i="25"/>
  <c r="O101" i="25"/>
  <c r="O102" i="25"/>
  <c r="Q287" i="25"/>
  <c r="R286" i="25"/>
  <c r="U262" i="25"/>
  <c r="U294" i="25"/>
  <c r="P315" i="25"/>
  <c r="P296" i="25"/>
  <c r="L239" i="25"/>
  <c r="L182" i="25"/>
  <c r="L183" i="25" s="1"/>
  <c r="L225" i="25"/>
  <c r="P151" i="25"/>
  <c r="L292" i="25"/>
  <c r="L260" i="25"/>
  <c r="L240" i="25"/>
  <c r="R187" i="25"/>
  <c r="M179" i="25"/>
  <c r="AB31" i="25"/>
  <c r="AB36" i="25" s="1"/>
  <c r="AB28" i="25"/>
  <c r="K292" i="25"/>
  <c r="K260" i="25"/>
  <c r="K240" i="25"/>
  <c r="O121" i="25"/>
  <c r="O117" i="25"/>
  <c r="P114" i="25"/>
  <c r="O123" i="25"/>
  <c r="O122" i="25"/>
  <c r="O249" i="25"/>
  <c r="O230" i="25"/>
  <c r="Z302" i="25"/>
  <c r="Z270" i="25"/>
  <c r="W47" i="25"/>
  <c r="W52" i="25" s="1"/>
  <c r="W228" i="25" s="1"/>
  <c r="W44" i="25"/>
  <c r="W224" i="25" s="1"/>
  <c r="X39" i="25"/>
  <c r="Q220" i="25"/>
  <c r="P221" i="25"/>
  <c r="N179" i="25" l="1"/>
  <c r="Q152" i="25"/>
  <c r="Q151" i="25"/>
  <c r="R172" i="25"/>
  <c r="T156" i="25"/>
  <c r="S159" i="25"/>
  <c r="S165" i="25"/>
  <c r="S164" i="25"/>
  <c r="S163" i="25"/>
  <c r="N239" i="25"/>
  <c r="N225" i="25"/>
  <c r="N182" i="25"/>
  <c r="L306" i="25"/>
  <c r="L274" i="25"/>
  <c r="L291" i="25"/>
  <c r="L259" i="25"/>
  <c r="M239" i="25"/>
  <c r="M225" i="25"/>
  <c r="M182" i="25"/>
  <c r="M183" i="25" s="1"/>
  <c r="AB236" i="25"/>
  <c r="P102" i="25"/>
  <c r="P101" i="25"/>
  <c r="P100" i="25"/>
  <c r="P96" i="25"/>
  <c r="P177" i="25" s="1"/>
  <c r="Q93" i="25"/>
  <c r="AD23" i="25"/>
  <c r="AD24" i="25"/>
  <c r="AD32" i="25" s="1"/>
  <c r="AE22" i="25"/>
  <c r="W290" i="25"/>
  <c r="W258" i="25"/>
  <c r="O130" i="25"/>
  <c r="N181" i="25"/>
  <c r="N189" i="25"/>
  <c r="N226" i="25" s="1"/>
  <c r="L273" i="25"/>
  <c r="L305" i="25"/>
  <c r="O109" i="25"/>
  <c r="R143" i="25"/>
  <c r="R138" i="25"/>
  <c r="S135" i="25"/>
  <c r="R144" i="25"/>
  <c r="R142" i="25"/>
  <c r="AC31" i="25"/>
  <c r="AC36" i="25" s="1"/>
  <c r="AC28" i="25"/>
  <c r="AC236" i="25" s="1"/>
  <c r="Y39" i="25"/>
  <c r="X44" i="25"/>
  <c r="X224" i="25" s="1"/>
  <c r="X47" i="25"/>
  <c r="X52" i="25" s="1"/>
  <c r="X228" i="25" s="1"/>
  <c r="W294" i="25"/>
  <c r="W262" i="25"/>
  <c r="S187" i="25"/>
  <c r="R287" i="25"/>
  <c r="S286" i="25"/>
  <c r="W113" i="25"/>
  <c r="W116" i="25" s="1"/>
  <c r="W95" i="25"/>
  <c r="W176" i="25" s="1"/>
  <c r="W219" i="25" s="1"/>
  <c r="X92" i="25"/>
  <c r="M292" i="25"/>
  <c r="M260" i="25"/>
  <c r="M240" i="25"/>
  <c r="P121" i="25"/>
  <c r="P117" i="25"/>
  <c r="Q114" i="25"/>
  <c r="P123" i="25"/>
  <c r="P122" i="25"/>
  <c r="P249" i="25"/>
  <c r="P230" i="25"/>
  <c r="R220" i="25"/>
  <c r="Q221" i="25"/>
  <c r="O131" i="25"/>
  <c r="K306" i="25"/>
  <c r="K274" i="25"/>
  <c r="Q315" i="25"/>
  <c r="Q296" i="25"/>
  <c r="O110" i="25"/>
  <c r="N183" i="25" l="1"/>
  <c r="R152" i="25"/>
  <c r="O178" i="25"/>
  <c r="P130" i="25"/>
  <c r="T163" i="25"/>
  <c r="U156" i="25"/>
  <c r="T164" i="25"/>
  <c r="T165" i="25"/>
  <c r="T159" i="25"/>
  <c r="S173" i="25"/>
  <c r="S172" i="25"/>
  <c r="Q123" i="25"/>
  <c r="Q122" i="25"/>
  <c r="Q117" i="25"/>
  <c r="Q121" i="25"/>
  <c r="R114" i="25"/>
  <c r="X95" i="25"/>
  <c r="X176" i="25" s="1"/>
  <c r="X219" i="25" s="1"/>
  <c r="Y92" i="25"/>
  <c r="X113" i="25"/>
  <c r="X116" i="25" s="1"/>
  <c r="X290" i="25"/>
  <c r="X258" i="25"/>
  <c r="AC302" i="25"/>
  <c r="AC270" i="25"/>
  <c r="AF22" i="25"/>
  <c r="AE23" i="25"/>
  <c r="AE24" i="25"/>
  <c r="AE32" i="25" s="1"/>
  <c r="P109" i="25"/>
  <c r="R296" i="25"/>
  <c r="R315" i="25"/>
  <c r="O179" i="25"/>
  <c r="N292" i="25"/>
  <c r="N260" i="25"/>
  <c r="N240" i="25"/>
  <c r="P131" i="25"/>
  <c r="R151" i="25"/>
  <c r="AD28" i="25"/>
  <c r="AD236" i="25" s="1"/>
  <c r="AD31" i="25"/>
  <c r="AD36" i="25" s="1"/>
  <c r="AB302" i="25"/>
  <c r="AB270" i="25"/>
  <c r="X294" i="25"/>
  <c r="X262" i="25"/>
  <c r="M305" i="25"/>
  <c r="M273" i="25"/>
  <c r="T187" i="25"/>
  <c r="Z39" i="25"/>
  <c r="Y47" i="25"/>
  <c r="Y52" i="25" s="1"/>
  <c r="Y228" i="25" s="1"/>
  <c r="Y44" i="25"/>
  <c r="Y224" i="25" s="1"/>
  <c r="Q249" i="25"/>
  <c r="Q230" i="25"/>
  <c r="M306" i="25"/>
  <c r="M274" i="25"/>
  <c r="O181" i="25"/>
  <c r="O189" i="25"/>
  <c r="O226" i="25" s="1"/>
  <c r="P110" i="25"/>
  <c r="N291" i="25"/>
  <c r="N259" i="25"/>
  <c r="S220" i="25"/>
  <c r="R221" i="25"/>
  <c r="T286" i="25"/>
  <c r="S287" i="25"/>
  <c r="T135" i="25"/>
  <c r="S143" i="25"/>
  <c r="S138" i="25"/>
  <c r="S144" i="25"/>
  <c r="S142" i="25"/>
  <c r="Q102" i="25"/>
  <c r="Q101" i="25"/>
  <c r="Q100" i="25"/>
  <c r="Q96" i="25"/>
  <c r="Q177" i="25" s="1"/>
  <c r="R93" i="25"/>
  <c r="M291" i="25"/>
  <c r="M259" i="25"/>
  <c r="N305" i="25"/>
  <c r="N273" i="25"/>
  <c r="P178" i="25" l="1"/>
  <c r="T173" i="25"/>
  <c r="Q131" i="25"/>
  <c r="U163" i="25"/>
  <c r="U159" i="25"/>
  <c r="V156" i="25"/>
  <c r="U164" i="25"/>
  <c r="U165" i="25"/>
  <c r="T172" i="25"/>
  <c r="Q109" i="25"/>
  <c r="R249" i="25"/>
  <c r="R230" i="25"/>
  <c r="N306" i="25"/>
  <c r="N274" i="25"/>
  <c r="O239" i="25"/>
  <c r="O225" i="25"/>
  <c r="O182" i="25"/>
  <c r="O183" i="25" s="1"/>
  <c r="P181" i="25"/>
  <c r="P189" i="25"/>
  <c r="P226" i="25" s="1"/>
  <c r="Y95" i="25"/>
  <c r="Y176" i="25" s="1"/>
  <c r="Y219" i="25" s="1"/>
  <c r="Z92" i="25"/>
  <c r="Y113" i="25"/>
  <c r="Y116" i="25" s="1"/>
  <c r="Y290" i="25"/>
  <c r="Y258" i="25"/>
  <c r="U286" i="25"/>
  <c r="T287" i="25"/>
  <c r="U135" i="25"/>
  <c r="T144" i="25"/>
  <c r="T143" i="25"/>
  <c r="T142" i="25"/>
  <c r="T138" i="25"/>
  <c r="S221" i="25"/>
  <c r="T220" i="25"/>
  <c r="S151" i="25"/>
  <c r="Y294" i="25"/>
  <c r="Y262" i="25"/>
  <c r="AE31" i="25"/>
  <c r="AE36" i="25" s="1"/>
  <c r="AE28" i="25"/>
  <c r="AE236" i="25" s="1"/>
  <c r="U187" i="25"/>
  <c r="Q110" i="25"/>
  <c r="Q179" i="25" s="1"/>
  <c r="AA39" i="25"/>
  <c r="Z47" i="25"/>
  <c r="Z52" i="25" s="1"/>
  <c r="Z228" i="25" s="1"/>
  <c r="Z44" i="25"/>
  <c r="Z224" i="25" s="1"/>
  <c r="AD302" i="25"/>
  <c r="AD270" i="25"/>
  <c r="AF23" i="25"/>
  <c r="AF24" i="25"/>
  <c r="AF32" i="25" s="1"/>
  <c r="AG22" i="25"/>
  <c r="R123" i="25"/>
  <c r="R122" i="25"/>
  <c r="R121" i="25"/>
  <c r="R117" i="25"/>
  <c r="S114" i="25"/>
  <c r="O292" i="25"/>
  <c r="O240" i="25"/>
  <c r="O260" i="25"/>
  <c r="R102" i="25"/>
  <c r="R101" i="25"/>
  <c r="R100" i="25"/>
  <c r="R96" i="25"/>
  <c r="R177" i="25" s="1"/>
  <c r="S93" i="25"/>
  <c r="S152" i="25"/>
  <c r="S296" i="25"/>
  <c r="S315" i="25"/>
  <c r="P179" i="25"/>
  <c r="Q130" i="25"/>
  <c r="T152" i="25" l="1"/>
  <c r="R110" i="25"/>
  <c r="R130" i="25"/>
  <c r="U172" i="25"/>
  <c r="V163" i="25"/>
  <c r="W156" i="25"/>
  <c r="V159" i="25"/>
  <c r="V165" i="25"/>
  <c r="V164" i="25"/>
  <c r="R131" i="25"/>
  <c r="R179" i="25" s="1"/>
  <c r="U173" i="25"/>
  <c r="U220" i="25"/>
  <c r="T221" i="25"/>
  <c r="S122" i="25"/>
  <c r="S121" i="25"/>
  <c r="S117" i="25"/>
  <c r="T114" i="25"/>
  <c r="S123" i="25"/>
  <c r="S249" i="25"/>
  <c r="S230" i="25"/>
  <c r="V135" i="25"/>
  <c r="U144" i="25"/>
  <c r="U143" i="25"/>
  <c r="U142" i="25"/>
  <c r="U138" i="25"/>
  <c r="Q178" i="25"/>
  <c r="Q225" i="25"/>
  <c r="Q182" i="25"/>
  <c r="Q239" i="25"/>
  <c r="P239" i="25"/>
  <c r="P225" i="25"/>
  <c r="P182" i="25"/>
  <c r="P183" i="25" s="1"/>
  <c r="S102" i="25"/>
  <c r="S101" i="25"/>
  <c r="S100" i="25"/>
  <c r="S96" i="25"/>
  <c r="S177" i="25" s="1"/>
  <c r="T93" i="25"/>
  <c r="AG24" i="25"/>
  <c r="AG32" i="25" s="1"/>
  <c r="AG23" i="25"/>
  <c r="AH22" i="25"/>
  <c r="Z258" i="25"/>
  <c r="Z290" i="25"/>
  <c r="V187" i="25"/>
  <c r="T315" i="25"/>
  <c r="T296" i="25"/>
  <c r="P260" i="25"/>
  <c r="P292" i="25"/>
  <c r="P240" i="25"/>
  <c r="O305" i="25"/>
  <c r="O273" i="25"/>
  <c r="Z262" i="25"/>
  <c r="Z294" i="25"/>
  <c r="T151" i="25"/>
  <c r="V286" i="25"/>
  <c r="U287" i="25"/>
  <c r="R109" i="25"/>
  <c r="AA47" i="25"/>
  <c r="AA52" i="25" s="1"/>
  <c r="AA228" i="25" s="1"/>
  <c r="AA44" i="25"/>
  <c r="AA224" i="25" s="1"/>
  <c r="AB39" i="25"/>
  <c r="AE302" i="25"/>
  <c r="AE270" i="25"/>
  <c r="O306" i="25"/>
  <c r="O274" i="25"/>
  <c r="AF31" i="25"/>
  <c r="AF36" i="25" s="1"/>
  <c r="AF28" i="25"/>
  <c r="AF236" i="25" s="1"/>
  <c r="Z95" i="25"/>
  <c r="Z176" i="25" s="1"/>
  <c r="Z219" i="25" s="1"/>
  <c r="AA92" i="25"/>
  <c r="Z113" i="25"/>
  <c r="Z116" i="25" s="1"/>
  <c r="O291" i="25"/>
  <c r="O259" i="25"/>
  <c r="S110" i="25" l="1"/>
  <c r="R178" i="25"/>
  <c r="R189" i="25" s="1"/>
  <c r="R226" i="25" s="1"/>
  <c r="Q183" i="25"/>
  <c r="R239" i="25"/>
  <c r="R305" i="25" s="1"/>
  <c r="R182" i="25"/>
  <c r="R183" i="25" s="1"/>
  <c r="R225" i="25"/>
  <c r="R291" i="25" s="1"/>
  <c r="X156" i="25"/>
  <c r="W164" i="25"/>
  <c r="W163" i="25"/>
  <c r="W159" i="25"/>
  <c r="W165" i="25"/>
  <c r="U152" i="25"/>
  <c r="V172" i="25"/>
  <c r="V173" i="25"/>
  <c r="S109" i="25"/>
  <c r="S178" i="25" s="1"/>
  <c r="R181" i="25"/>
  <c r="T102" i="25"/>
  <c r="T101" i="25"/>
  <c r="T100" i="25"/>
  <c r="T96" i="25"/>
  <c r="T177" i="25" s="1"/>
  <c r="U93" i="25"/>
  <c r="Q181" i="25"/>
  <c r="Q189" i="25"/>
  <c r="Q226" i="25" s="1"/>
  <c r="T121" i="25"/>
  <c r="T117" i="25"/>
  <c r="U114" i="25"/>
  <c r="T123" i="25"/>
  <c r="T122" i="25"/>
  <c r="V220" i="25"/>
  <c r="U221" i="25"/>
  <c r="P291" i="25"/>
  <c r="P259" i="25"/>
  <c r="V144" i="25"/>
  <c r="V143" i="25"/>
  <c r="V142" i="25"/>
  <c r="V138" i="25"/>
  <c r="W135" i="25"/>
  <c r="P274" i="25"/>
  <c r="P306" i="25"/>
  <c r="P305" i="25"/>
  <c r="P273" i="25"/>
  <c r="S130" i="25"/>
  <c r="T249" i="25"/>
  <c r="T230" i="25"/>
  <c r="AF270" i="25"/>
  <c r="AF302" i="25"/>
  <c r="AB44" i="25"/>
  <c r="AB224" i="25" s="1"/>
  <c r="AB47" i="25"/>
  <c r="AB52" i="25" s="1"/>
  <c r="AB228" i="25" s="1"/>
  <c r="AC39" i="25"/>
  <c r="U315" i="25"/>
  <c r="U296" i="25"/>
  <c r="AH24" i="25"/>
  <c r="AH32" i="25" s="1"/>
  <c r="AH23" i="25"/>
  <c r="AI22" i="25"/>
  <c r="Q305" i="25"/>
  <c r="Q273" i="25"/>
  <c r="U151" i="25"/>
  <c r="S131" i="25"/>
  <c r="S179" i="25" s="1"/>
  <c r="AA294" i="25"/>
  <c r="AA262" i="25"/>
  <c r="W187" i="25"/>
  <c r="Q291" i="25"/>
  <c r="Q259" i="25"/>
  <c r="AA113" i="25"/>
  <c r="AA116" i="25" s="1"/>
  <c r="AA95" i="25"/>
  <c r="AA176" i="25" s="1"/>
  <c r="AA219" i="25" s="1"/>
  <c r="AB92" i="25"/>
  <c r="AA290" i="25"/>
  <c r="AA258" i="25"/>
  <c r="V287" i="25"/>
  <c r="W286" i="25"/>
  <c r="AG31" i="25"/>
  <c r="AG36" i="25" s="1"/>
  <c r="AG28" i="25"/>
  <c r="AG236" i="25" s="1"/>
  <c r="W172" i="25" l="1"/>
  <c r="R273" i="25"/>
  <c r="T109" i="25"/>
  <c r="R259" i="25"/>
  <c r="T130" i="25"/>
  <c r="W173" i="25"/>
  <c r="Y156" i="25"/>
  <c r="X164" i="25"/>
  <c r="X165" i="25"/>
  <c r="X163" i="25"/>
  <c r="X159" i="25"/>
  <c r="S239" i="25"/>
  <c r="S225" i="25"/>
  <c r="S182" i="25"/>
  <c r="S183" i="25" s="1"/>
  <c r="AI24" i="25"/>
  <c r="AI32" i="25" s="1"/>
  <c r="AI23" i="25"/>
  <c r="AJ22" i="25"/>
  <c r="AH31" i="25"/>
  <c r="AH36" i="25" s="1"/>
  <c r="AH28" i="25"/>
  <c r="AH236" i="25" s="1"/>
  <c r="AB290" i="25"/>
  <c r="AB258" i="25"/>
  <c r="S181" i="25"/>
  <c r="S189" i="25"/>
  <c r="S226" i="25" s="1"/>
  <c r="V151" i="25"/>
  <c r="W220" i="25"/>
  <c r="V221" i="25"/>
  <c r="T131" i="25"/>
  <c r="U249" i="25"/>
  <c r="U230" i="25"/>
  <c r="AG270" i="25"/>
  <c r="AG302" i="25"/>
  <c r="R292" i="25"/>
  <c r="R260" i="25"/>
  <c r="R240" i="25"/>
  <c r="X286" i="25"/>
  <c r="W287" i="25"/>
  <c r="Q292" i="25"/>
  <c r="Q240" i="25"/>
  <c r="Q260" i="25"/>
  <c r="U100" i="25"/>
  <c r="V93" i="25"/>
  <c r="U101" i="25"/>
  <c r="U102" i="25"/>
  <c r="U96" i="25"/>
  <c r="U177" i="25" s="1"/>
  <c r="X187" i="25"/>
  <c r="V152" i="25"/>
  <c r="U121" i="25"/>
  <c r="U117" i="25"/>
  <c r="V114" i="25"/>
  <c r="U123" i="25"/>
  <c r="U122" i="25"/>
  <c r="AB294" i="25"/>
  <c r="AB262" i="25"/>
  <c r="V315" i="25"/>
  <c r="V296" i="25"/>
  <c r="AB113" i="25"/>
  <c r="AB116" i="25" s="1"/>
  <c r="AB95" i="25"/>
  <c r="AB176" i="25" s="1"/>
  <c r="AB219" i="25" s="1"/>
  <c r="AC92" i="25"/>
  <c r="AC47" i="25"/>
  <c r="AC52" i="25" s="1"/>
  <c r="AC228" i="25" s="1"/>
  <c r="AC44" i="25"/>
  <c r="AC224" i="25" s="1"/>
  <c r="AD39" i="25"/>
  <c r="X135" i="25"/>
  <c r="W144" i="25"/>
  <c r="W142" i="25"/>
  <c r="W152" i="25" s="1"/>
  <c r="W138" i="25"/>
  <c r="W143" i="25"/>
  <c r="T110" i="25"/>
  <c r="X172" i="25" l="1"/>
  <c r="T178" i="25"/>
  <c r="T179" i="25"/>
  <c r="U131" i="25"/>
  <c r="U110" i="25"/>
  <c r="U179" i="25" s="1"/>
  <c r="X173" i="25"/>
  <c r="Y164" i="25"/>
  <c r="Y165" i="25"/>
  <c r="Y159" i="25"/>
  <c r="Z156" i="25"/>
  <c r="Y163" i="25"/>
  <c r="T181" i="25"/>
  <c r="T189" i="25"/>
  <c r="T226" i="25" s="1"/>
  <c r="S292" i="25"/>
  <c r="S240" i="25"/>
  <c r="S260" i="25"/>
  <c r="AI31" i="25"/>
  <c r="AI36" i="25" s="1"/>
  <c r="AI28" i="25"/>
  <c r="AI236" i="25" s="1"/>
  <c r="AC113" i="25"/>
  <c r="AC116" i="25" s="1"/>
  <c r="AC95" i="25"/>
  <c r="AC176" i="25" s="1"/>
  <c r="AC219" i="25" s="1"/>
  <c r="AD92" i="25"/>
  <c r="W296" i="25"/>
  <c r="W315" i="25"/>
  <c r="AH302" i="25"/>
  <c r="AH270" i="25"/>
  <c r="X287" i="25"/>
  <c r="Y286" i="25"/>
  <c r="T239" i="25"/>
  <c r="T225" i="25"/>
  <c r="T182" i="25"/>
  <c r="T183" i="25" s="1"/>
  <c r="W151" i="25"/>
  <c r="Q306" i="25"/>
  <c r="Q274" i="25"/>
  <c r="AE39" i="25"/>
  <c r="AD44" i="25"/>
  <c r="AD224" i="25" s="1"/>
  <c r="AD47" i="25"/>
  <c r="AD52" i="25" s="1"/>
  <c r="AD228" i="25" s="1"/>
  <c r="V102" i="25"/>
  <c r="V101" i="25"/>
  <c r="V100" i="25"/>
  <c r="V96" i="25"/>
  <c r="V177" i="25" s="1"/>
  <c r="W93" i="25"/>
  <c r="R306" i="25"/>
  <c r="R274" i="25"/>
  <c r="V249" i="25"/>
  <c r="V230" i="25"/>
  <c r="S259" i="25"/>
  <c r="S291" i="25"/>
  <c r="AC294" i="25"/>
  <c r="AC262" i="25"/>
  <c r="V121" i="25"/>
  <c r="V117" i="25"/>
  <c r="W114" i="25"/>
  <c r="V123" i="25"/>
  <c r="V122" i="25"/>
  <c r="Y135" i="25"/>
  <c r="X144" i="25"/>
  <c r="X142" i="25"/>
  <c r="X143" i="25"/>
  <c r="X138" i="25"/>
  <c r="AC290" i="25"/>
  <c r="AC258" i="25"/>
  <c r="U130" i="25"/>
  <c r="Y187" i="25"/>
  <c r="U109" i="25"/>
  <c r="X220" i="25"/>
  <c r="W221" i="25"/>
  <c r="AJ23" i="25"/>
  <c r="AK22" i="25"/>
  <c r="AJ24" i="25"/>
  <c r="AJ32" i="25" s="1"/>
  <c r="S305" i="25"/>
  <c r="S273" i="25"/>
  <c r="U178" i="25" l="1"/>
  <c r="X152" i="25"/>
  <c r="V110" i="25"/>
  <c r="V131" i="25"/>
  <c r="Y172" i="25"/>
  <c r="V179" i="25"/>
  <c r="V239" i="25" s="1"/>
  <c r="AA156" i="25"/>
  <c r="Z164" i="25"/>
  <c r="Z163" i="25"/>
  <c r="Z159" i="25"/>
  <c r="Z165" i="25"/>
  <c r="Y173" i="25"/>
  <c r="U181" i="25"/>
  <c r="U189" i="25"/>
  <c r="U226" i="25" s="1"/>
  <c r="AF39" i="25"/>
  <c r="AE47" i="25"/>
  <c r="AE52" i="25" s="1"/>
  <c r="AE228" i="25" s="1"/>
  <c r="AE44" i="25"/>
  <c r="AE224" i="25" s="1"/>
  <c r="T305" i="25"/>
  <c r="T273" i="25"/>
  <c r="AI302" i="25"/>
  <c r="AI270" i="25"/>
  <c r="T291" i="25"/>
  <c r="T259" i="25"/>
  <c r="AK24" i="25"/>
  <c r="AK32" i="25" s="1"/>
  <c r="AK23" i="25"/>
  <c r="Z187" i="25"/>
  <c r="W102" i="25"/>
  <c r="W101" i="25"/>
  <c r="W100" i="25"/>
  <c r="W96" i="25"/>
  <c r="W177" i="25" s="1"/>
  <c r="X93" i="25"/>
  <c r="T292" i="25"/>
  <c r="T240" i="25"/>
  <c r="T260" i="25"/>
  <c r="AJ28" i="25"/>
  <c r="AJ236" i="25" s="1"/>
  <c r="AJ31" i="25"/>
  <c r="AJ36" i="25" s="1"/>
  <c r="X151" i="25"/>
  <c r="W123" i="25"/>
  <c r="W122" i="25"/>
  <c r="W117" i="25"/>
  <c r="W121" i="25"/>
  <c r="X114" i="25"/>
  <c r="W249" i="25"/>
  <c r="W230" i="25"/>
  <c r="V109" i="25"/>
  <c r="AD294" i="25"/>
  <c r="AD262" i="25"/>
  <c r="Z286" i="25"/>
  <c r="Y287" i="25"/>
  <c r="AD95" i="25"/>
  <c r="AD176" i="25" s="1"/>
  <c r="AD219" i="25" s="1"/>
  <c r="AE92" i="25"/>
  <c r="AD113" i="25"/>
  <c r="AD116" i="25" s="1"/>
  <c r="S306" i="25"/>
  <c r="S274" i="25"/>
  <c r="Y220" i="25"/>
  <c r="X221" i="25"/>
  <c r="Z135" i="25"/>
  <c r="Y144" i="25"/>
  <c r="Y142" i="25"/>
  <c r="Y143" i="25"/>
  <c r="Y138" i="25"/>
  <c r="V130" i="25"/>
  <c r="AD290" i="25"/>
  <c r="AD258" i="25"/>
  <c r="X315" i="25"/>
  <c r="X296" i="25"/>
  <c r="U239" i="25"/>
  <c r="U225" i="25"/>
  <c r="U182" i="25"/>
  <c r="U183" i="25" s="1"/>
  <c r="V225" i="25" l="1"/>
  <c r="V182" i="25"/>
  <c r="V183" i="25" s="1"/>
  <c r="Z173" i="25"/>
  <c r="W131" i="25"/>
  <c r="Z172" i="25"/>
  <c r="Y152" i="25"/>
  <c r="AA164" i="25"/>
  <c r="AA163" i="25"/>
  <c r="AB156" i="25"/>
  <c r="AA159" i="25"/>
  <c r="AA165" i="25"/>
  <c r="U273" i="25"/>
  <c r="U305" i="25"/>
  <c r="AE95" i="25"/>
  <c r="AE176" i="25" s="1"/>
  <c r="AE219" i="25" s="1"/>
  <c r="AF92" i="25"/>
  <c r="AE113" i="25"/>
  <c r="AE116" i="25" s="1"/>
  <c r="T306" i="25"/>
  <c r="T274" i="25"/>
  <c r="W109" i="25"/>
  <c r="AK28" i="25"/>
  <c r="AK31" i="25"/>
  <c r="AK36" i="25" s="1"/>
  <c r="AA135" i="25"/>
  <c r="Z144" i="25"/>
  <c r="Z143" i="25"/>
  <c r="Z142" i="25"/>
  <c r="Z138" i="25"/>
  <c r="V178" i="25"/>
  <c r="X123" i="25"/>
  <c r="X122" i="25"/>
  <c r="X121" i="25"/>
  <c r="X117" i="25"/>
  <c r="Y114" i="25"/>
  <c r="AE290" i="25"/>
  <c r="AE258" i="25"/>
  <c r="Y221" i="25"/>
  <c r="Z220" i="25"/>
  <c r="AA187" i="25"/>
  <c r="Y296" i="25"/>
  <c r="Y315" i="25"/>
  <c r="W130" i="25"/>
  <c r="W110" i="25"/>
  <c r="W179" i="25" s="1"/>
  <c r="AE294" i="25"/>
  <c r="AE262" i="25"/>
  <c r="V291" i="25"/>
  <c r="V259" i="25"/>
  <c r="U292" i="25"/>
  <c r="U260" i="25"/>
  <c r="U240" i="25"/>
  <c r="U291" i="25"/>
  <c r="U259" i="25"/>
  <c r="Y151" i="25"/>
  <c r="X249" i="25"/>
  <c r="X230" i="25"/>
  <c r="Z287" i="25"/>
  <c r="AA286" i="25"/>
  <c r="AJ302" i="25"/>
  <c r="AJ270" i="25"/>
  <c r="X102" i="25"/>
  <c r="X101" i="25"/>
  <c r="X100" i="25"/>
  <c r="X96" i="25"/>
  <c r="X177" i="25" s="1"/>
  <c r="Y93" i="25"/>
  <c r="AG39" i="25"/>
  <c r="AF47" i="25"/>
  <c r="AF52" i="25" s="1"/>
  <c r="AF228" i="25" s="1"/>
  <c r="AF44" i="25"/>
  <c r="AF224" i="25" s="1"/>
  <c r="V305" i="25"/>
  <c r="V273" i="25"/>
  <c r="AA173" i="25" l="1"/>
  <c r="Z151" i="25"/>
  <c r="X130" i="25"/>
  <c r="AB163" i="25"/>
  <c r="AB165" i="25"/>
  <c r="AB159" i="25"/>
  <c r="AB164" i="25"/>
  <c r="AB173" i="25" s="1"/>
  <c r="AC156" i="25"/>
  <c r="AA172" i="25"/>
  <c r="X110" i="25"/>
  <c r="AB135" i="25"/>
  <c r="AA144" i="25"/>
  <c r="AA143" i="25"/>
  <c r="AA142" i="25"/>
  <c r="AA151" i="25" s="1"/>
  <c r="AA138" i="25"/>
  <c r="Z315" i="25"/>
  <c r="Z296" i="25"/>
  <c r="V181" i="25"/>
  <c r="V189" i="25"/>
  <c r="V226" i="25" s="1"/>
  <c r="AG47" i="25"/>
  <c r="AG52" i="25" s="1"/>
  <c r="AG228" i="25" s="1"/>
  <c r="AG44" i="25"/>
  <c r="AG224" i="25" s="1"/>
  <c r="AH39" i="25"/>
  <c r="Y123" i="25"/>
  <c r="Y122" i="25"/>
  <c r="Y121" i="25"/>
  <c r="Y117" i="25"/>
  <c r="Z114" i="25"/>
  <c r="Y102" i="25"/>
  <c r="Y101" i="25"/>
  <c r="Y100" i="25"/>
  <c r="Y96" i="25"/>
  <c r="Y177" i="25" s="1"/>
  <c r="Z93" i="25"/>
  <c r="W225" i="25"/>
  <c r="W182" i="25"/>
  <c r="W183" i="25" s="1"/>
  <c r="W239" i="25"/>
  <c r="AA220" i="25"/>
  <c r="Z221" i="25"/>
  <c r="AF95" i="25"/>
  <c r="AF176" i="25" s="1"/>
  <c r="AF219" i="25" s="1"/>
  <c r="AG92" i="25"/>
  <c r="AF113" i="25"/>
  <c r="AF116" i="25" s="1"/>
  <c r="AB187" i="25"/>
  <c r="AF258" i="25"/>
  <c r="AF290" i="25"/>
  <c r="Y249" i="25"/>
  <c r="Y230" i="25"/>
  <c r="AK236" i="25"/>
  <c r="AL28" i="25"/>
  <c r="AL30" i="25" s="1"/>
  <c r="AB286" i="25"/>
  <c r="AA287" i="25"/>
  <c r="AF294" i="25"/>
  <c r="AF262" i="25"/>
  <c r="X109" i="25"/>
  <c r="X178" i="25" s="1"/>
  <c r="U306" i="25"/>
  <c r="U274" i="25"/>
  <c r="X131" i="25"/>
  <c r="Z152" i="25"/>
  <c r="W178" i="25"/>
  <c r="Y130" i="25" l="1"/>
  <c r="Y109" i="25"/>
  <c r="Y110" i="25"/>
  <c r="AC163" i="25"/>
  <c r="AC159" i="25"/>
  <c r="AC165" i="25"/>
  <c r="AD156" i="25"/>
  <c r="AC164" i="25"/>
  <c r="AA152" i="25"/>
  <c r="X179" i="25"/>
  <c r="X225" i="25" s="1"/>
  <c r="AB172" i="25"/>
  <c r="AG294" i="25"/>
  <c r="AG262" i="25"/>
  <c r="W181" i="25"/>
  <c r="W189" i="25"/>
  <c r="W226" i="25" s="1"/>
  <c r="AB287" i="25"/>
  <c r="AC286" i="25"/>
  <c r="W305" i="25"/>
  <c r="W273" i="25"/>
  <c r="Z102" i="25"/>
  <c r="Z101" i="25"/>
  <c r="Z100" i="25"/>
  <c r="Z96" i="25"/>
  <c r="Z177" i="25" s="1"/>
  <c r="AA93" i="25"/>
  <c r="AB144" i="25"/>
  <c r="AB143" i="25"/>
  <c r="AB142" i="25"/>
  <c r="AB138" i="25"/>
  <c r="AC135" i="25"/>
  <c r="AB220" i="25"/>
  <c r="AA221" i="25"/>
  <c r="AG113" i="25"/>
  <c r="AG116" i="25" s="1"/>
  <c r="AG95" i="25"/>
  <c r="AG176" i="25" s="1"/>
  <c r="AG219" i="25" s="1"/>
  <c r="AH92" i="25"/>
  <c r="W291" i="25"/>
  <c r="W259" i="25"/>
  <c r="Y131" i="25"/>
  <c r="V292" i="25"/>
  <c r="V260" i="25"/>
  <c r="V240" i="25"/>
  <c r="AA315" i="25"/>
  <c r="AA296" i="25"/>
  <c r="Z121" i="25"/>
  <c r="Z122" i="25"/>
  <c r="Z117" i="25"/>
  <c r="AA114" i="25"/>
  <c r="Z123" i="25"/>
  <c r="AH47" i="25"/>
  <c r="AH52" i="25" s="1"/>
  <c r="AH228" i="25" s="1"/>
  <c r="AH44" i="25"/>
  <c r="AH224" i="25" s="1"/>
  <c r="AI39" i="25"/>
  <c r="X181" i="25"/>
  <c r="X189" i="25"/>
  <c r="X226" i="25" s="1"/>
  <c r="AK302" i="25"/>
  <c r="AK270" i="25"/>
  <c r="AC187" i="25"/>
  <c r="Z249" i="25"/>
  <c r="Z230" i="25"/>
  <c r="AG290" i="25"/>
  <c r="AG258" i="25"/>
  <c r="Y178" i="25" l="1"/>
  <c r="Z110" i="25"/>
  <c r="Y179" i="25"/>
  <c r="Y239" i="25" s="1"/>
  <c r="AB152" i="25"/>
  <c r="X182" i="25"/>
  <c r="X183" i="25" s="1"/>
  <c r="AC173" i="25"/>
  <c r="AD163" i="25"/>
  <c r="AD159" i="25"/>
  <c r="AD165" i="25"/>
  <c r="AE156" i="25"/>
  <c r="AD164" i="25"/>
  <c r="X239" i="25"/>
  <c r="X305" i="25" s="1"/>
  <c r="AC172" i="25"/>
  <c r="AB315" i="25"/>
  <c r="AB296" i="25"/>
  <c r="X291" i="25"/>
  <c r="X259" i="25"/>
  <c r="AI47" i="25"/>
  <c r="AI52" i="25" s="1"/>
  <c r="AI228" i="25" s="1"/>
  <c r="AI44" i="25"/>
  <c r="AI224" i="25" s="1"/>
  <c r="AJ39" i="25"/>
  <c r="AH290" i="25"/>
  <c r="AH258" i="25"/>
  <c r="Y181" i="25"/>
  <c r="Y189" i="25"/>
  <c r="Y226" i="25" s="1"/>
  <c r="Z130" i="25"/>
  <c r="V306" i="25"/>
  <c r="V274" i="25"/>
  <c r="AC143" i="25"/>
  <c r="AC138" i="25"/>
  <c r="AD135" i="25"/>
  <c r="AC144" i="25"/>
  <c r="AC142" i="25"/>
  <c r="AD187" i="25"/>
  <c r="X260" i="25"/>
  <c r="X292" i="25"/>
  <c r="X240" i="25"/>
  <c r="Z131" i="25"/>
  <c r="AA249" i="25"/>
  <c r="AA230" i="25"/>
  <c r="AB151" i="25"/>
  <c r="AD286" i="25"/>
  <c r="AC287" i="25"/>
  <c r="AH262" i="25"/>
  <c r="AH294" i="25"/>
  <c r="AA101" i="25"/>
  <c r="AA102" i="25"/>
  <c r="AA100" i="25"/>
  <c r="AB93" i="25"/>
  <c r="AA96" i="25"/>
  <c r="AA177" i="25" s="1"/>
  <c r="W292" i="25"/>
  <c r="W260" i="25"/>
  <c r="W240" i="25"/>
  <c r="AA117" i="25"/>
  <c r="AB114" i="25"/>
  <c r="AA121" i="25"/>
  <c r="AA123" i="25"/>
  <c r="AA122" i="25"/>
  <c r="AH113" i="25"/>
  <c r="AH116" i="25" s="1"/>
  <c r="AH95" i="25"/>
  <c r="AH176" i="25" s="1"/>
  <c r="AH219" i="25" s="1"/>
  <c r="AI92" i="25"/>
  <c r="AC220" i="25"/>
  <c r="AB221" i="25"/>
  <c r="Z109" i="25"/>
  <c r="AC152" i="25" l="1"/>
  <c r="Z179" i="25"/>
  <c r="Y182" i="25"/>
  <c r="Y225" i="25"/>
  <c r="X273" i="25"/>
  <c r="AD173" i="25"/>
  <c r="Y183" i="25"/>
  <c r="AD172" i="25"/>
  <c r="Z178" i="25"/>
  <c r="Z189" i="25" s="1"/>
  <c r="Z226" i="25" s="1"/>
  <c r="AE163" i="25"/>
  <c r="AE159" i="25"/>
  <c r="AE164" i="25"/>
  <c r="AF156" i="25"/>
  <c r="AE165" i="25"/>
  <c r="AA109" i="25"/>
  <c r="AA131" i="25"/>
  <c r="AB102" i="25"/>
  <c r="AB101" i="25"/>
  <c r="AB100" i="25"/>
  <c r="AB96" i="25"/>
  <c r="AB177" i="25" s="1"/>
  <c r="AC93" i="25"/>
  <c r="AD287" i="25"/>
  <c r="AE286" i="25"/>
  <c r="AC151" i="25"/>
  <c r="AJ47" i="25"/>
  <c r="AJ52" i="25" s="1"/>
  <c r="AJ228" i="25" s="1"/>
  <c r="AK39" i="25"/>
  <c r="AJ44" i="25"/>
  <c r="AJ224" i="25" s="1"/>
  <c r="AB117" i="25"/>
  <c r="AC114" i="25"/>
  <c r="AB121" i="25"/>
  <c r="AB123" i="25"/>
  <c r="AB122" i="25"/>
  <c r="W306" i="25"/>
  <c r="W274" i="25"/>
  <c r="Y292" i="25"/>
  <c r="Y240" i="25"/>
  <c r="Y260" i="25"/>
  <c r="AI290" i="25"/>
  <c r="AI258" i="25"/>
  <c r="AB249" i="25"/>
  <c r="AB230" i="25"/>
  <c r="AI294" i="25"/>
  <c r="AI262" i="25"/>
  <c r="AA110" i="25"/>
  <c r="X306" i="25"/>
  <c r="X274" i="25"/>
  <c r="Y259" i="25"/>
  <c r="Y291" i="25"/>
  <c r="AC315" i="25"/>
  <c r="AC296" i="25"/>
  <c r="Z239" i="25"/>
  <c r="Z225" i="25"/>
  <c r="Z182" i="25"/>
  <c r="AD143" i="25"/>
  <c r="AD138" i="25"/>
  <c r="AE135" i="25"/>
  <c r="AD144" i="25"/>
  <c r="AD142" i="25"/>
  <c r="AD220" i="25"/>
  <c r="AC221" i="25"/>
  <c r="AI113" i="25"/>
  <c r="AI116" i="25" s="1"/>
  <c r="AI95" i="25"/>
  <c r="AI176" i="25" s="1"/>
  <c r="AI219" i="25" s="1"/>
  <c r="AJ92" i="25"/>
  <c r="AA130" i="25"/>
  <c r="AE187" i="25"/>
  <c r="Y305" i="25"/>
  <c r="Y273" i="25"/>
  <c r="AB109" i="25" l="1"/>
  <c r="AD152" i="25"/>
  <c r="AB131" i="25"/>
  <c r="Z183" i="25"/>
  <c r="Z181" i="25"/>
  <c r="AA179" i="25"/>
  <c r="AA225" i="25" s="1"/>
  <c r="AA178" i="25"/>
  <c r="AA189" i="25" s="1"/>
  <c r="AA226" i="25" s="1"/>
  <c r="AF164" i="25"/>
  <c r="AG156" i="25"/>
  <c r="AF163" i="25"/>
  <c r="AF159" i="25"/>
  <c r="AF165" i="25"/>
  <c r="AE172" i="25"/>
  <c r="AE173" i="25"/>
  <c r="AC102" i="25"/>
  <c r="AC101" i="25"/>
  <c r="AC100" i="25"/>
  <c r="AC96" i="25"/>
  <c r="AC177" i="25" s="1"/>
  <c r="AD93" i="25"/>
  <c r="AE220" i="25"/>
  <c r="AD221" i="25"/>
  <c r="Z291" i="25"/>
  <c r="Z259" i="25"/>
  <c r="AD296" i="25"/>
  <c r="AD315" i="25"/>
  <c r="AF286" i="25"/>
  <c r="AE287" i="25"/>
  <c r="Z305" i="25"/>
  <c r="Z273" i="25"/>
  <c r="AJ290" i="25"/>
  <c r="AJ258" i="25"/>
  <c r="AJ95" i="25"/>
  <c r="AJ176" i="25" s="1"/>
  <c r="AJ219" i="25" s="1"/>
  <c r="AK92" i="25"/>
  <c r="AJ113" i="25"/>
  <c r="AJ116" i="25" s="1"/>
  <c r="Z292" i="25"/>
  <c r="Z240" i="25"/>
  <c r="Z260" i="25"/>
  <c r="AK47" i="25"/>
  <c r="AK52" i="25" s="1"/>
  <c r="AK228" i="25" s="1"/>
  <c r="AK44" i="25"/>
  <c r="AB130" i="25"/>
  <c r="AB178" i="25" s="1"/>
  <c r="AJ294" i="25"/>
  <c r="AJ262" i="25"/>
  <c r="AC249" i="25"/>
  <c r="AC230" i="25"/>
  <c r="AD151" i="25"/>
  <c r="Y274" i="25"/>
  <c r="Y306" i="25"/>
  <c r="AF187" i="25"/>
  <c r="AF135" i="25"/>
  <c r="AE143" i="25"/>
  <c r="AE138" i="25"/>
  <c r="AE144" i="25"/>
  <c r="AE142" i="25"/>
  <c r="AC121" i="25"/>
  <c r="AC123" i="25"/>
  <c r="AC122" i="25"/>
  <c r="AD114" i="25"/>
  <c r="AC117" i="25"/>
  <c r="AB110" i="25"/>
  <c r="AB179" i="25" s="1"/>
  <c r="AF173" i="25" l="1"/>
  <c r="AA181" i="25"/>
  <c r="AA182" i="25"/>
  <c r="AA183" i="25" s="1"/>
  <c r="AA239" i="25"/>
  <c r="AA305" i="25" s="1"/>
  <c r="AF172" i="25"/>
  <c r="AH156" i="25"/>
  <c r="AG164" i="25"/>
  <c r="AG163" i="25"/>
  <c r="AG159" i="25"/>
  <c r="AG165" i="25"/>
  <c r="AE151" i="25"/>
  <c r="AC109" i="25"/>
  <c r="AB181" i="25"/>
  <c r="AB189" i="25"/>
  <c r="AB226" i="25" s="1"/>
  <c r="Z306" i="25"/>
  <c r="Z274" i="25"/>
  <c r="AE296" i="25"/>
  <c r="AE315" i="25"/>
  <c r="AD249" i="25"/>
  <c r="AD230" i="25"/>
  <c r="AG187" i="25"/>
  <c r="AC130" i="25"/>
  <c r="AE221" i="25"/>
  <c r="AF220" i="25"/>
  <c r="AC131" i="25"/>
  <c r="AK224" i="25"/>
  <c r="AL44" i="25"/>
  <c r="AL46" i="25" s="1"/>
  <c r="AC110" i="25"/>
  <c r="AG135" i="25"/>
  <c r="AF144" i="25"/>
  <c r="AF143" i="25"/>
  <c r="AF142" i="25"/>
  <c r="AF138" i="25"/>
  <c r="AK294" i="25"/>
  <c r="AK262" i="25"/>
  <c r="AA291" i="25"/>
  <c r="AA259" i="25"/>
  <c r="AD102" i="25"/>
  <c r="AD101" i="25"/>
  <c r="AD100" i="25"/>
  <c r="AD96" i="25"/>
  <c r="AD177" i="25" s="1"/>
  <c r="AE93" i="25"/>
  <c r="AF287" i="25"/>
  <c r="AG286" i="25"/>
  <c r="AB239" i="25"/>
  <c r="AB225" i="25"/>
  <c r="AB182" i="25"/>
  <c r="AK95" i="25"/>
  <c r="AK176" i="25" s="1"/>
  <c r="AK219" i="25" s="1"/>
  <c r="AK113" i="25"/>
  <c r="AK116" i="25" s="1"/>
  <c r="AD123" i="25"/>
  <c r="AD122" i="25"/>
  <c r="AD117" i="25"/>
  <c r="AE114" i="25"/>
  <c r="AD121" i="25"/>
  <c r="AE152" i="25"/>
  <c r="AA292" i="25"/>
  <c r="AA260" i="25"/>
  <c r="AA240" i="25"/>
  <c r="AA273" i="25" l="1"/>
  <c r="AB183" i="25"/>
  <c r="AC178" i="25"/>
  <c r="AC189" i="25" s="1"/>
  <c r="AC226" i="25" s="1"/>
  <c r="AG173" i="25"/>
  <c r="AD109" i="25"/>
  <c r="AD130" i="25"/>
  <c r="AC179" i="25"/>
  <c r="AC182" i="25" s="1"/>
  <c r="AG172" i="25"/>
  <c r="AH163" i="25"/>
  <c r="AH159" i="25"/>
  <c r="AH164" i="25"/>
  <c r="AI156" i="25"/>
  <c r="AH165" i="25"/>
  <c r="AD131" i="25"/>
  <c r="AH286" i="25"/>
  <c r="AG287" i="25"/>
  <c r="AF315" i="25"/>
  <c r="AF296" i="25"/>
  <c r="AF151" i="25"/>
  <c r="AE123" i="25"/>
  <c r="AE122" i="25"/>
  <c r="AE117" i="25"/>
  <c r="AF114" i="25"/>
  <c r="AE121" i="25"/>
  <c r="AK290" i="25"/>
  <c r="AK258" i="25"/>
  <c r="AA306" i="25"/>
  <c r="AA274" i="25"/>
  <c r="AD110" i="25"/>
  <c r="AB291" i="25"/>
  <c r="AB259" i="25"/>
  <c r="AE102" i="25"/>
  <c r="AE101" i="25"/>
  <c r="AE100" i="25"/>
  <c r="AE96" i="25"/>
  <c r="AE177" i="25" s="1"/>
  <c r="AF93" i="25"/>
  <c r="AF152" i="25"/>
  <c r="AG220" i="25"/>
  <c r="AF221" i="25"/>
  <c r="AC181" i="25"/>
  <c r="AB292" i="25"/>
  <c r="AB260" i="25"/>
  <c r="AB240" i="25"/>
  <c r="AB305" i="25"/>
  <c r="AB273" i="25"/>
  <c r="AH135" i="25"/>
  <c r="AG144" i="25"/>
  <c r="AG143" i="25"/>
  <c r="AG142" i="25"/>
  <c r="AG138" i="25"/>
  <c r="AE249" i="25"/>
  <c r="AE230" i="25"/>
  <c r="AH187" i="25"/>
  <c r="AH173" i="25" l="1"/>
  <c r="AE109" i="25"/>
  <c r="AC183" i="25"/>
  <c r="AD178" i="25"/>
  <c r="AD181" i="25" s="1"/>
  <c r="AC225" i="25"/>
  <c r="AC259" i="25" s="1"/>
  <c r="AC239" i="25"/>
  <c r="AC305" i="25" s="1"/>
  <c r="AD179" i="25"/>
  <c r="AD239" i="25" s="1"/>
  <c r="AE131" i="25"/>
  <c r="AI165" i="25"/>
  <c r="AI163" i="25"/>
  <c r="AJ156" i="25"/>
  <c r="AI164" i="25"/>
  <c r="AI159" i="25"/>
  <c r="AH172" i="25"/>
  <c r="AG152" i="25"/>
  <c r="AG315" i="25"/>
  <c r="AG296" i="25"/>
  <c r="AI187" i="25"/>
  <c r="AE110" i="25"/>
  <c r="AF121" i="25"/>
  <c r="AF123" i="25"/>
  <c r="AF122" i="25"/>
  <c r="AF117" i="25"/>
  <c r="AG114" i="25"/>
  <c r="AG151" i="25"/>
  <c r="AF102" i="25"/>
  <c r="AF101" i="25"/>
  <c r="AF100" i="25"/>
  <c r="AF96" i="25"/>
  <c r="AF177" i="25" s="1"/>
  <c r="AG93" i="25"/>
  <c r="AC273" i="25"/>
  <c r="AH287" i="25"/>
  <c r="AI286" i="25"/>
  <c r="AC292" i="25"/>
  <c r="AC260" i="25"/>
  <c r="AC240" i="25"/>
  <c r="AF249" i="25"/>
  <c r="AF230" i="25"/>
  <c r="AH144" i="25"/>
  <c r="AH143" i="25"/>
  <c r="AH142" i="25"/>
  <c r="AH138" i="25"/>
  <c r="AI135" i="25"/>
  <c r="AB306" i="25"/>
  <c r="AB274" i="25"/>
  <c r="AH220" i="25"/>
  <c r="AG221" i="25"/>
  <c r="AE130" i="25"/>
  <c r="AE178" i="25" s="1"/>
  <c r="AD189" i="25" l="1"/>
  <c r="AD226" i="25" s="1"/>
  <c r="AC291" i="25"/>
  <c r="AD225" i="25"/>
  <c r="AD291" i="25" s="1"/>
  <c r="AD182" i="25"/>
  <c r="AD183" i="25" s="1"/>
  <c r="AE179" i="25"/>
  <c r="AE182" i="25" s="1"/>
  <c r="AE183" i="25" s="1"/>
  <c r="AK156" i="25"/>
  <c r="AJ165" i="25"/>
  <c r="AJ163" i="25"/>
  <c r="AJ159" i="25"/>
  <c r="AJ164" i="25"/>
  <c r="AH152" i="25"/>
  <c r="AI172" i="25"/>
  <c r="AF110" i="25"/>
  <c r="AF130" i="25"/>
  <c r="AI173" i="25"/>
  <c r="AE181" i="25"/>
  <c r="AE189" i="25"/>
  <c r="AE226" i="25" s="1"/>
  <c r="AD273" i="25"/>
  <c r="AD305" i="25"/>
  <c r="AC306" i="25"/>
  <c r="AC274" i="25"/>
  <c r="AG249" i="25"/>
  <c r="AG230" i="25"/>
  <c r="AH151" i="25"/>
  <c r="AF109" i="25"/>
  <c r="AJ187" i="25"/>
  <c r="AG122" i="25"/>
  <c r="AG117" i="25"/>
  <c r="AH114" i="25"/>
  <c r="AG121" i="25"/>
  <c r="AG123" i="25"/>
  <c r="AI287" i="25"/>
  <c r="AJ286" i="25"/>
  <c r="AH315" i="25"/>
  <c r="AH296" i="25"/>
  <c r="AI220" i="25"/>
  <c r="AH221" i="25"/>
  <c r="AJ135" i="25"/>
  <c r="AI144" i="25"/>
  <c r="AI142" i="25"/>
  <c r="AI138" i="25"/>
  <c r="AI143" i="25"/>
  <c r="AG102" i="25"/>
  <c r="AG96" i="25"/>
  <c r="AG177" i="25" s="1"/>
  <c r="AG101" i="25"/>
  <c r="AG100" i="25"/>
  <c r="AG110" i="25" s="1"/>
  <c r="AH93" i="25"/>
  <c r="AF131" i="25"/>
  <c r="AE239" i="25" l="1"/>
  <c r="AD240" i="25"/>
  <c r="AD260" i="25"/>
  <c r="AD292" i="25"/>
  <c r="AD259" i="25"/>
  <c r="AF178" i="25"/>
  <c r="AF181" i="25" s="1"/>
  <c r="AF179" i="25"/>
  <c r="AF182" i="25" s="1"/>
  <c r="AF183" i="25" s="1"/>
  <c r="AE225" i="25"/>
  <c r="AE291" i="25" s="1"/>
  <c r="AI151" i="25"/>
  <c r="AJ172" i="25"/>
  <c r="AJ173" i="25"/>
  <c r="AK165" i="25"/>
  <c r="AK164" i="25"/>
  <c r="AK159" i="25"/>
  <c r="AK163" i="25"/>
  <c r="AK172" i="25" s="1"/>
  <c r="AK187" i="25"/>
  <c r="AI315" i="25"/>
  <c r="AI296" i="25"/>
  <c r="AK135" i="25"/>
  <c r="AJ144" i="25"/>
  <c r="AJ142" i="25"/>
  <c r="AJ143" i="25"/>
  <c r="AJ138" i="25"/>
  <c r="AE305" i="25"/>
  <c r="AE273" i="25"/>
  <c r="AG130" i="25"/>
  <c r="AH102" i="25"/>
  <c r="AH101" i="25"/>
  <c r="AH100" i="25"/>
  <c r="AH96" i="25"/>
  <c r="AH177" i="25" s="1"/>
  <c r="AI93" i="25"/>
  <c r="AI152" i="25"/>
  <c r="AH117" i="25"/>
  <c r="AI114" i="25"/>
  <c r="AH121" i="25"/>
  <c r="AH123" i="25"/>
  <c r="AH122" i="25"/>
  <c r="AE292" i="25"/>
  <c r="AE260" i="25"/>
  <c r="AE240" i="25"/>
  <c r="AG109" i="25"/>
  <c r="AH249" i="25"/>
  <c r="AH230" i="25"/>
  <c r="AJ220" i="25"/>
  <c r="AI221" i="25"/>
  <c r="AJ287" i="25"/>
  <c r="AK286" i="25"/>
  <c r="AK287" i="25" s="1"/>
  <c r="AG131" i="25"/>
  <c r="AG179" i="25" s="1"/>
  <c r="AF189" i="25" l="1"/>
  <c r="AF226" i="25" s="1"/>
  <c r="AF239" i="25"/>
  <c r="AD306" i="25"/>
  <c r="AD274" i="25"/>
  <c r="AF225" i="25"/>
  <c r="AF291" i="25" s="1"/>
  <c r="AE259" i="25"/>
  <c r="AH109" i="25"/>
  <c r="AJ152" i="25"/>
  <c r="AK173" i="25"/>
  <c r="AH131" i="25"/>
  <c r="AE306" i="25"/>
  <c r="AE274" i="25"/>
  <c r="AJ315" i="25"/>
  <c r="AJ296" i="25"/>
  <c r="AF305" i="25"/>
  <c r="AF273" i="25"/>
  <c r="AI102" i="25"/>
  <c r="AI101" i="25"/>
  <c r="AI100" i="25"/>
  <c r="AI96" i="25"/>
  <c r="AI177" i="25" s="1"/>
  <c r="AJ93" i="25"/>
  <c r="AI249" i="25"/>
  <c r="AI230" i="25"/>
  <c r="AH130" i="25"/>
  <c r="AG239" i="25"/>
  <c r="AG225" i="25"/>
  <c r="AG182" i="25"/>
  <c r="AG183" i="25" s="1"/>
  <c r="AK220" i="25"/>
  <c r="AK221" i="25" s="1"/>
  <c r="AJ221" i="25"/>
  <c r="AI121" i="25"/>
  <c r="AI123" i="25"/>
  <c r="AI122" i="25"/>
  <c r="AJ114" i="25"/>
  <c r="AI117" i="25"/>
  <c r="AJ151" i="25"/>
  <c r="AK296" i="25"/>
  <c r="AK315" i="25"/>
  <c r="AG178" i="25"/>
  <c r="AH110" i="25"/>
  <c r="AK144" i="25"/>
  <c r="AK142" i="25"/>
  <c r="AK143" i="25"/>
  <c r="AK138" i="25"/>
  <c r="AF292" i="25"/>
  <c r="AF260" i="25"/>
  <c r="AF240" i="25"/>
  <c r="AF259" i="25" l="1"/>
  <c r="AH179" i="25"/>
  <c r="AH178" i="25"/>
  <c r="AH181" i="25" s="1"/>
  <c r="AI131" i="25"/>
  <c r="AK151" i="25"/>
  <c r="AJ102" i="25"/>
  <c r="AJ101" i="25"/>
  <c r="AJ100" i="25"/>
  <c r="AJ96" i="25"/>
  <c r="AJ177" i="25" s="1"/>
  <c r="AK93" i="25"/>
  <c r="AJ123" i="25"/>
  <c r="AJ122" i="25"/>
  <c r="AJ121" i="25"/>
  <c r="AJ117" i="25"/>
  <c r="AK114" i="25"/>
  <c r="AK230" i="25"/>
  <c r="AK249" i="25"/>
  <c r="AI109" i="25"/>
  <c r="AJ249" i="25"/>
  <c r="AJ230" i="25"/>
  <c r="AH239" i="25"/>
  <c r="AH225" i="25"/>
  <c r="AH182" i="25"/>
  <c r="AH183" i="25" s="1"/>
  <c r="AG181" i="25"/>
  <c r="AG189" i="25"/>
  <c r="AG226" i="25" s="1"/>
  <c r="AG259" i="25"/>
  <c r="AG291" i="25"/>
  <c r="AF306" i="25"/>
  <c r="AL306" i="25" s="1"/>
  <c r="AF274" i="25"/>
  <c r="AL274" i="25" s="1"/>
  <c r="AL240" i="25"/>
  <c r="AK152" i="25"/>
  <c r="G316" i="25"/>
  <c r="AI130" i="25"/>
  <c r="AG305" i="25"/>
  <c r="AG273" i="25"/>
  <c r="AI110" i="25"/>
  <c r="AJ130" i="25" l="1"/>
  <c r="AH189" i="25"/>
  <c r="AH226" i="25" s="1"/>
  <c r="AI179" i="25"/>
  <c r="AI225" i="25" s="1"/>
  <c r="AJ110" i="25"/>
  <c r="AJ109" i="25"/>
  <c r="AJ178" i="25" s="1"/>
  <c r="AI178" i="25"/>
  <c r="AI181" i="25" s="1"/>
  <c r="AK102" i="25"/>
  <c r="AK101" i="25"/>
  <c r="AK100" i="25"/>
  <c r="AK96" i="25"/>
  <c r="AK177" i="25" s="1"/>
  <c r="AM30" i="25"/>
  <c r="AG292" i="25"/>
  <c r="AG260" i="25"/>
  <c r="AG240" i="25"/>
  <c r="G250" i="25"/>
  <c r="AH291" i="25"/>
  <c r="AH259" i="25"/>
  <c r="AJ131" i="25"/>
  <c r="AH260" i="25"/>
  <c r="AH292" i="25"/>
  <c r="AH240" i="25"/>
  <c r="AH305" i="25"/>
  <c r="AH273" i="25"/>
  <c r="AK123" i="25"/>
  <c r="AK122" i="25"/>
  <c r="AK117" i="25"/>
  <c r="AK121" i="25"/>
  <c r="AI182" i="25" l="1"/>
  <c r="AI183" i="25" s="1"/>
  <c r="AI239" i="25"/>
  <c r="AI189" i="25"/>
  <c r="AI226" i="25" s="1"/>
  <c r="AI260" i="25" s="1"/>
  <c r="AJ179" i="25"/>
  <c r="AJ225" i="25" s="1"/>
  <c r="AK131" i="25"/>
  <c r="AL131" i="25" s="1"/>
  <c r="AK110" i="25"/>
  <c r="AL110" i="25" s="1"/>
  <c r="AJ239" i="25"/>
  <c r="AI292" i="25"/>
  <c r="AI305" i="25"/>
  <c r="AI273" i="25"/>
  <c r="AI259" i="25"/>
  <c r="AI291" i="25"/>
  <c r="AJ181" i="25"/>
  <c r="AJ189" i="25"/>
  <c r="AJ226" i="25" s="1"/>
  <c r="AK130" i="25"/>
  <c r="AL121" i="25"/>
  <c r="AG306" i="25"/>
  <c r="AG274" i="25"/>
  <c r="AH274" i="25"/>
  <c r="AH306" i="25"/>
  <c r="AK109" i="25"/>
  <c r="AI240" i="25" l="1"/>
  <c r="AJ182" i="25"/>
  <c r="AJ183" i="25" s="1"/>
  <c r="AK179" i="25"/>
  <c r="AK239" i="25" s="1"/>
  <c r="AK178" i="25"/>
  <c r="AJ292" i="25"/>
  <c r="AJ260" i="25"/>
  <c r="AJ240" i="25"/>
  <c r="AJ291" i="25"/>
  <c r="AJ259" i="25"/>
  <c r="AI306" i="25"/>
  <c r="AI274" i="25"/>
  <c r="AJ305" i="25"/>
  <c r="AJ273" i="25"/>
  <c r="AK182" i="25" l="1"/>
  <c r="AK183" i="25" s="1"/>
  <c r="AK225" i="25"/>
  <c r="AK259" i="25" s="1"/>
  <c r="AK291" i="25"/>
  <c r="AK181" i="25"/>
  <c r="AK189" i="25"/>
  <c r="AK226" i="25" s="1"/>
  <c r="AJ306" i="25"/>
  <c r="AJ274" i="25"/>
  <c r="AK305" i="25"/>
  <c r="AK273" i="25"/>
  <c r="AL239" i="25"/>
  <c r="AL273" i="25" l="1"/>
  <c r="AL305" i="25"/>
  <c r="AK292" i="25"/>
  <c r="AK240" i="25"/>
  <c r="AK260" i="25"/>
  <c r="AK306" i="25" l="1"/>
  <c r="AK274" i="25"/>
  <c r="A322" i="24" l="1"/>
  <c r="G287" i="24"/>
  <c r="G296" i="24" s="1"/>
  <c r="H286" i="24"/>
  <c r="H287" i="24" s="1"/>
  <c r="A285" i="24"/>
  <c r="G264" i="24"/>
  <c r="G243" i="24"/>
  <c r="G242" i="24"/>
  <c r="G276" i="24" s="1"/>
  <c r="G241" i="24"/>
  <c r="G239" i="24"/>
  <c r="AK238" i="24"/>
  <c r="AJ238" i="24"/>
  <c r="AI238" i="24"/>
  <c r="AI304" i="24" s="1"/>
  <c r="AH238" i="24"/>
  <c r="AG238" i="24"/>
  <c r="AF238" i="24"/>
  <c r="AF304" i="24" s="1"/>
  <c r="AE238" i="24"/>
  <c r="AD238" i="24"/>
  <c r="AC238" i="24"/>
  <c r="AB238" i="24"/>
  <c r="AA238" i="24"/>
  <c r="Z238" i="24"/>
  <c r="Z304" i="24" s="1"/>
  <c r="Y238" i="24"/>
  <c r="X238" i="24"/>
  <c r="W238" i="24"/>
  <c r="W304" i="24" s="1"/>
  <c r="V238" i="24"/>
  <c r="U238" i="24"/>
  <c r="T238" i="24"/>
  <c r="T304" i="24" s="1"/>
  <c r="S238" i="24"/>
  <c r="R238" i="24"/>
  <c r="Q238" i="24"/>
  <c r="P238" i="24"/>
  <c r="O238" i="24"/>
  <c r="N238" i="24"/>
  <c r="N272" i="24" s="1"/>
  <c r="M238" i="24"/>
  <c r="M304" i="24" s="1"/>
  <c r="L238" i="24"/>
  <c r="K238" i="24"/>
  <c r="J238" i="24"/>
  <c r="I238" i="24"/>
  <c r="H238" i="24"/>
  <c r="H304" i="24" s="1"/>
  <c r="G229" i="24"/>
  <c r="G227" i="24"/>
  <c r="G226" i="24"/>
  <c r="G225" i="24"/>
  <c r="H220" i="24"/>
  <c r="I220" i="24" s="1"/>
  <c r="J220" i="24" s="1"/>
  <c r="AK216" i="24"/>
  <c r="AK243" i="24" s="1"/>
  <c r="AJ216" i="24"/>
  <c r="AJ243" i="24" s="1"/>
  <c r="AI216" i="24"/>
  <c r="AI243" i="24" s="1"/>
  <c r="AH216" i="24"/>
  <c r="AH243" i="24" s="1"/>
  <c r="AG216" i="24"/>
  <c r="AG243" i="24" s="1"/>
  <c r="AF216" i="24"/>
  <c r="AF243" i="24" s="1"/>
  <c r="AL243" i="24" s="1"/>
  <c r="AE216" i="24"/>
  <c r="AE243" i="24" s="1"/>
  <c r="AD216" i="24"/>
  <c r="AD243" i="24" s="1"/>
  <c r="AC216" i="24"/>
  <c r="AC243" i="24" s="1"/>
  <c r="AB216" i="24"/>
  <c r="AB243" i="24" s="1"/>
  <c r="AA216" i="24"/>
  <c r="AA243" i="24" s="1"/>
  <c r="Z216" i="24"/>
  <c r="Z243" i="24" s="1"/>
  <c r="Y216" i="24"/>
  <c r="Y243" i="24" s="1"/>
  <c r="X216" i="24"/>
  <c r="X243" i="24" s="1"/>
  <c r="W216" i="24"/>
  <c r="W243" i="24" s="1"/>
  <c r="V216" i="24"/>
  <c r="V243" i="24" s="1"/>
  <c r="U216" i="24"/>
  <c r="U243" i="24" s="1"/>
  <c r="T216" i="24"/>
  <c r="T243" i="24" s="1"/>
  <c r="S216" i="24"/>
  <c r="S243" i="24" s="1"/>
  <c r="R216" i="24"/>
  <c r="R243" i="24" s="1"/>
  <c r="Q216" i="24"/>
  <c r="Q243" i="24" s="1"/>
  <c r="P216" i="24"/>
  <c r="P243" i="24" s="1"/>
  <c r="O216" i="24"/>
  <c r="O243" i="24" s="1"/>
  <c r="N216" i="24"/>
  <c r="N243" i="24" s="1"/>
  <c r="M216" i="24"/>
  <c r="M243" i="24" s="1"/>
  <c r="L216" i="24"/>
  <c r="L243" i="24" s="1"/>
  <c r="K216" i="24"/>
  <c r="K243" i="24" s="1"/>
  <c r="J216" i="24"/>
  <c r="J243" i="24" s="1"/>
  <c r="I216" i="24"/>
  <c r="I243" i="24" s="1"/>
  <c r="H216" i="24"/>
  <c r="H243" i="24" s="1"/>
  <c r="AK209" i="24"/>
  <c r="AJ209" i="24"/>
  <c r="AJ229" i="24" s="1"/>
  <c r="AI209" i="24"/>
  <c r="AH209" i="24"/>
  <c r="AH229" i="24" s="1"/>
  <c r="AG209" i="24"/>
  <c r="AF209" i="24"/>
  <c r="AF229" i="24" s="1"/>
  <c r="AE209" i="24"/>
  <c r="AD209" i="24"/>
  <c r="AD242" i="24" s="1"/>
  <c r="AC209" i="24"/>
  <c r="AC242" i="24" s="1"/>
  <c r="AB209" i="24"/>
  <c r="AB242" i="24" s="1"/>
  <c r="AA209" i="24"/>
  <c r="Z209" i="24"/>
  <c r="Z229" i="24" s="1"/>
  <c r="Y209" i="24"/>
  <c r="X209" i="24"/>
  <c r="X229" i="24" s="1"/>
  <c r="W209" i="24"/>
  <c r="W242" i="24" s="1"/>
  <c r="V209" i="24"/>
  <c r="V242" i="24" s="1"/>
  <c r="U209" i="24"/>
  <c r="U242" i="24" s="1"/>
  <c r="T209" i="24"/>
  <c r="T229" i="24" s="1"/>
  <c r="S209" i="24"/>
  <c r="R209" i="24"/>
  <c r="R242" i="24" s="1"/>
  <c r="Q209" i="24"/>
  <c r="P209" i="24"/>
  <c r="P242" i="24" s="1"/>
  <c r="O209" i="24"/>
  <c r="N209" i="24"/>
  <c r="N242" i="24" s="1"/>
  <c r="M209" i="24"/>
  <c r="L209" i="24"/>
  <c r="L229" i="24" s="1"/>
  <c r="K209" i="24"/>
  <c r="K242" i="24" s="1"/>
  <c r="J209" i="24"/>
  <c r="J242" i="24" s="1"/>
  <c r="I209" i="24"/>
  <c r="H209" i="24"/>
  <c r="H229" i="24" s="1"/>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H195" i="24"/>
  <c r="I195" i="24" s="1"/>
  <c r="J195" i="24" s="1"/>
  <c r="K195" i="24" s="1"/>
  <c r="L195" i="24" s="1"/>
  <c r="M195" i="24" s="1"/>
  <c r="N195" i="24" s="1"/>
  <c r="O195" i="24" s="1"/>
  <c r="P195" i="24" s="1"/>
  <c r="Q195" i="24" s="1"/>
  <c r="R195" i="24" s="1"/>
  <c r="S195" i="24" s="1"/>
  <c r="T195" i="24" s="1"/>
  <c r="U195" i="24" s="1"/>
  <c r="V195" i="24" s="1"/>
  <c r="W195" i="24" s="1"/>
  <c r="X195" i="24" s="1"/>
  <c r="Y195" i="24" s="1"/>
  <c r="Z195" i="24" s="1"/>
  <c r="AA195" i="24" s="1"/>
  <c r="AB195" i="24" s="1"/>
  <c r="AC195" i="24" s="1"/>
  <c r="AD195" i="24" s="1"/>
  <c r="AE195" i="24" s="1"/>
  <c r="AF195" i="24" s="1"/>
  <c r="AG195" i="24" s="1"/>
  <c r="AH195" i="24" s="1"/>
  <c r="AI195" i="24" s="1"/>
  <c r="AJ195" i="24" s="1"/>
  <c r="AK195" i="24" s="1"/>
  <c r="H187" i="24"/>
  <c r="C185" i="24"/>
  <c r="H170" i="24"/>
  <c r="I170" i="24" s="1"/>
  <c r="J170" i="24" s="1"/>
  <c r="K170" i="24" s="1"/>
  <c r="L170" i="24" s="1"/>
  <c r="M170" i="24" s="1"/>
  <c r="N170" i="24" s="1"/>
  <c r="O170" i="24" s="1"/>
  <c r="P170" i="24" s="1"/>
  <c r="Q170" i="24" s="1"/>
  <c r="R170" i="24" s="1"/>
  <c r="S170" i="24" s="1"/>
  <c r="T170" i="24" s="1"/>
  <c r="U170" i="24" s="1"/>
  <c r="V170" i="24" s="1"/>
  <c r="W170" i="24" s="1"/>
  <c r="X170" i="24" s="1"/>
  <c r="Y170" i="24" s="1"/>
  <c r="Z170" i="24" s="1"/>
  <c r="AA170" i="24" s="1"/>
  <c r="AB170" i="24" s="1"/>
  <c r="AC170" i="24" s="1"/>
  <c r="AD170" i="24" s="1"/>
  <c r="AE170" i="24" s="1"/>
  <c r="AF170" i="24" s="1"/>
  <c r="AG170" i="24" s="1"/>
  <c r="AH170" i="24" s="1"/>
  <c r="AI170" i="24" s="1"/>
  <c r="AJ170" i="24" s="1"/>
  <c r="AK170" i="24" s="1"/>
  <c r="H169" i="24"/>
  <c r="I169" i="24" s="1"/>
  <c r="J169" i="24" s="1"/>
  <c r="K169" i="24" s="1"/>
  <c r="L169" i="24" s="1"/>
  <c r="M169" i="24" s="1"/>
  <c r="N169" i="24" s="1"/>
  <c r="O169" i="24" s="1"/>
  <c r="P169" i="24" s="1"/>
  <c r="Q169" i="24" s="1"/>
  <c r="R169" i="24" s="1"/>
  <c r="S169" i="24" s="1"/>
  <c r="T169" i="24" s="1"/>
  <c r="U169" i="24" s="1"/>
  <c r="V169" i="24" s="1"/>
  <c r="W169" i="24" s="1"/>
  <c r="X169" i="24" s="1"/>
  <c r="Y169" i="24" s="1"/>
  <c r="Z169" i="24" s="1"/>
  <c r="AA169" i="24" s="1"/>
  <c r="AB169" i="24" s="1"/>
  <c r="AC169" i="24" s="1"/>
  <c r="AD169" i="24" s="1"/>
  <c r="AE169" i="24" s="1"/>
  <c r="AF169" i="24" s="1"/>
  <c r="AG169" i="24" s="1"/>
  <c r="AH169" i="24" s="1"/>
  <c r="AI169" i="24" s="1"/>
  <c r="AJ169" i="24" s="1"/>
  <c r="AK169" i="24" s="1"/>
  <c r="H168" i="24"/>
  <c r="I168" i="24" s="1"/>
  <c r="J168" i="24" s="1"/>
  <c r="K168" i="24" s="1"/>
  <c r="L168" i="24" s="1"/>
  <c r="M168" i="24" s="1"/>
  <c r="N168" i="24" s="1"/>
  <c r="O168" i="24" s="1"/>
  <c r="P168" i="24" s="1"/>
  <c r="Q168" i="24" s="1"/>
  <c r="R168" i="24" s="1"/>
  <c r="S168" i="24" s="1"/>
  <c r="T168" i="24" s="1"/>
  <c r="U168" i="24" s="1"/>
  <c r="V168" i="24" s="1"/>
  <c r="W168" i="24" s="1"/>
  <c r="X168" i="24" s="1"/>
  <c r="Y168" i="24" s="1"/>
  <c r="Z168" i="24" s="1"/>
  <c r="AA168" i="24" s="1"/>
  <c r="AB168" i="24" s="1"/>
  <c r="AC168" i="24" s="1"/>
  <c r="AD168" i="24" s="1"/>
  <c r="AE168" i="24" s="1"/>
  <c r="AF168" i="24" s="1"/>
  <c r="AG168" i="24" s="1"/>
  <c r="AH168" i="24" s="1"/>
  <c r="AI168" i="24" s="1"/>
  <c r="AJ168" i="24" s="1"/>
  <c r="AK168" i="24" s="1"/>
  <c r="H167" i="24"/>
  <c r="I167" i="24" s="1"/>
  <c r="J167" i="24" s="1"/>
  <c r="K167" i="24" s="1"/>
  <c r="L167" i="24" s="1"/>
  <c r="M167" i="24" s="1"/>
  <c r="N167" i="24" s="1"/>
  <c r="O167" i="24" s="1"/>
  <c r="P167" i="24" s="1"/>
  <c r="Q167" i="24" s="1"/>
  <c r="R167" i="24" s="1"/>
  <c r="S167" i="24" s="1"/>
  <c r="T167" i="24" s="1"/>
  <c r="U167" i="24" s="1"/>
  <c r="V167" i="24" s="1"/>
  <c r="W167" i="24" s="1"/>
  <c r="X167" i="24" s="1"/>
  <c r="Y167" i="24" s="1"/>
  <c r="Z167" i="24" s="1"/>
  <c r="AA167" i="24" s="1"/>
  <c r="AB167" i="24" s="1"/>
  <c r="AC167" i="24" s="1"/>
  <c r="AD167" i="24" s="1"/>
  <c r="AE167" i="24" s="1"/>
  <c r="AF167" i="24" s="1"/>
  <c r="AG167" i="24" s="1"/>
  <c r="AH167" i="24" s="1"/>
  <c r="AI167" i="24" s="1"/>
  <c r="AJ167" i="24" s="1"/>
  <c r="AK167" i="24" s="1"/>
  <c r="AK158" i="24"/>
  <c r="AJ158" i="24"/>
  <c r="AI158" i="24"/>
  <c r="AH158" i="24"/>
  <c r="AG158" i="24"/>
  <c r="AF158" i="24"/>
  <c r="AE158" i="24"/>
  <c r="AD158" i="24"/>
  <c r="AC158" i="24"/>
  <c r="AB158" i="24"/>
  <c r="AA158" i="24"/>
  <c r="Z158" i="24"/>
  <c r="Y158" i="24"/>
  <c r="X158" i="24"/>
  <c r="W158" i="24"/>
  <c r="V158" i="24"/>
  <c r="U158" i="24"/>
  <c r="T158" i="24"/>
  <c r="S158" i="24"/>
  <c r="R158" i="24"/>
  <c r="Q158" i="24"/>
  <c r="P158" i="24"/>
  <c r="O158" i="24"/>
  <c r="N158" i="24"/>
  <c r="M158" i="24"/>
  <c r="L158" i="24"/>
  <c r="K158" i="24"/>
  <c r="J158" i="24"/>
  <c r="I158" i="24"/>
  <c r="H158" i="24"/>
  <c r="H156" i="24"/>
  <c r="I149" i="24"/>
  <c r="J149" i="24" s="1"/>
  <c r="K149" i="24" s="1"/>
  <c r="L149" i="24" s="1"/>
  <c r="M149" i="24" s="1"/>
  <c r="N149" i="24" s="1"/>
  <c r="O149" i="24" s="1"/>
  <c r="P149" i="24" s="1"/>
  <c r="Q149" i="24" s="1"/>
  <c r="R149" i="24" s="1"/>
  <c r="S149" i="24" s="1"/>
  <c r="T149" i="24" s="1"/>
  <c r="U149" i="24" s="1"/>
  <c r="V149" i="24" s="1"/>
  <c r="W149" i="24" s="1"/>
  <c r="X149" i="24" s="1"/>
  <c r="Y149" i="24" s="1"/>
  <c r="Z149" i="24" s="1"/>
  <c r="AA149" i="24" s="1"/>
  <c r="AB149" i="24" s="1"/>
  <c r="AC149" i="24" s="1"/>
  <c r="AD149" i="24" s="1"/>
  <c r="AE149" i="24" s="1"/>
  <c r="AF149" i="24" s="1"/>
  <c r="AG149" i="24" s="1"/>
  <c r="AH149" i="24" s="1"/>
  <c r="AI149" i="24" s="1"/>
  <c r="AJ149" i="24" s="1"/>
  <c r="AK149" i="24" s="1"/>
  <c r="H149" i="24"/>
  <c r="H148" i="24"/>
  <c r="I148" i="24" s="1"/>
  <c r="J148" i="24" s="1"/>
  <c r="K148" i="24" s="1"/>
  <c r="L148" i="24" s="1"/>
  <c r="M148" i="24" s="1"/>
  <c r="N148" i="24" s="1"/>
  <c r="O148" i="24" s="1"/>
  <c r="P148" i="24" s="1"/>
  <c r="Q148" i="24" s="1"/>
  <c r="R148" i="24" s="1"/>
  <c r="S148" i="24" s="1"/>
  <c r="T148" i="24" s="1"/>
  <c r="U148" i="24" s="1"/>
  <c r="V148" i="24" s="1"/>
  <c r="W148" i="24" s="1"/>
  <c r="X148" i="24" s="1"/>
  <c r="Y148" i="24" s="1"/>
  <c r="Z148" i="24" s="1"/>
  <c r="AA148" i="24" s="1"/>
  <c r="AB148" i="24" s="1"/>
  <c r="AC148" i="24" s="1"/>
  <c r="AD148" i="24" s="1"/>
  <c r="AE148" i="24" s="1"/>
  <c r="AF148" i="24" s="1"/>
  <c r="AG148" i="24" s="1"/>
  <c r="AH148" i="24" s="1"/>
  <c r="AI148" i="24" s="1"/>
  <c r="AJ148" i="24" s="1"/>
  <c r="AK148" i="24" s="1"/>
  <c r="H147" i="24"/>
  <c r="I147" i="24" s="1"/>
  <c r="J147" i="24" s="1"/>
  <c r="K147" i="24" s="1"/>
  <c r="L147" i="24" s="1"/>
  <c r="M147" i="24" s="1"/>
  <c r="N147" i="24" s="1"/>
  <c r="O147" i="24" s="1"/>
  <c r="P147" i="24" s="1"/>
  <c r="Q147" i="24" s="1"/>
  <c r="R147" i="24" s="1"/>
  <c r="S147" i="24" s="1"/>
  <c r="T147" i="24" s="1"/>
  <c r="U147" i="24" s="1"/>
  <c r="V147" i="24" s="1"/>
  <c r="W147" i="24" s="1"/>
  <c r="X147" i="24" s="1"/>
  <c r="Y147" i="24" s="1"/>
  <c r="Z147" i="24" s="1"/>
  <c r="AA147" i="24" s="1"/>
  <c r="AB147" i="24" s="1"/>
  <c r="AC147" i="24" s="1"/>
  <c r="AD147" i="24" s="1"/>
  <c r="AE147" i="24" s="1"/>
  <c r="AF147" i="24" s="1"/>
  <c r="AG147" i="24" s="1"/>
  <c r="AH147" i="24" s="1"/>
  <c r="AI147" i="24" s="1"/>
  <c r="AJ147" i="24" s="1"/>
  <c r="AK147" i="24" s="1"/>
  <c r="H146" i="24"/>
  <c r="I146" i="24" s="1"/>
  <c r="J146" i="24" s="1"/>
  <c r="K146" i="24" s="1"/>
  <c r="L146" i="24" s="1"/>
  <c r="M146" i="24" s="1"/>
  <c r="N146" i="24" s="1"/>
  <c r="O146" i="24" s="1"/>
  <c r="P146" i="24" s="1"/>
  <c r="Q146" i="24" s="1"/>
  <c r="R146" i="24" s="1"/>
  <c r="S146" i="24" s="1"/>
  <c r="T146" i="24" s="1"/>
  <c r="U146" i="24" s="1"/>
  <c r="V146" i="24" s="1"/>
  <c r="W146" i="24" s="1"/>
  <c r="X146" i="24" s="1"/>
  <c r="Y146" i="24" s="1"/>
  <c r="Z146" i="24" s="1"/>
  <c r="AA146" i="24" s="1"/>
  <c r="AB146" i="24" s="1"/>
  <c r="AC146" i="24" s="1"/>
  <c r="AD146" i="24" s="1"/>
  <c r="AE146" i="24" s="1"/>
  <c r="AF146" i="24" s="1"/>
  <c r="AG146" i="24" s="1"/>
  <c r="AH146" i="24" s="1"/>
  <c r="AI146" i="24" s="1"/>
  <c r="AJ146" i="24" s="1"/>
  <c r="AK146" i="24" s="1"/>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H135" i="24"/>
  <c r="H143" i="24" s="1"/>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H128" i="24"/>
  <c r="H127" i="24"/>
  <c r="I126" i="24"/>
  <c r="H126" i="24"/>
  <c r="G126" i="24"/>
  <c r="I125" i="24"/>
  <c r="H125" i="24"/>
  <c r="G125" i="24"/>
  <c r="S124" i="24"/>
  <c r="R124" i="24"/>
  <c r="Q124" i="24"/>
  <c r="P124" i="24"/>
  <c r="O124" i="24"/>
  <c r="N124" i="24"/>
  <c r="M124" i="24"/>
  <c r="L124" i="24"/>
  <c r="K124" i="24"/>
  <c r="J124" i="24"/>
  <c r="I124" i="24"/>
  <c r="AM121" i="24"/>
  <c r="AL114" i="24"/>
  <c r="N113" i="24"/>
  <c r="N116" i="24" s="1"/>
  <c r="M113" i="24"/>
  <c r="M116" i="24" s="1"/>
  <c r="L113" i="24"/>
  <c r="L116" i="24" s="1"/>
  <c r="K113" i="24"/>
  <c r="K116" i="24" s="1"/>
  <c r="J113" i="24"/>
  <c r="J116" i="24" s="1"/>
  <c r="I113" i="24"/>
  <c r="I116" i="24" s="1"/>
  <c r="H113" i="24"/>
  <c r="H116" i="24" s="1"/>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H107" i="24"/>
  <c r="H106" i="24"/>
  <c r="H105" i="24"/>
  <c r="AL104" i="24"/>
  <c r="I104" i="24"/>
  <c r="H104" i="24"/>
  <c r="G104" i="24"/>
  <c r="S103" i="24"/>
  <c r="R103" i="24"/>
  <c r="Q103" i="24"/>
  <c r="P103" i="24"/>
  <c r="O103" i="24"/>
  <c r="N103" i="24"/>
  <c r="M103" i="24"/>
  <c r="L103" i="24"/>
  <c r="K103" i="24"/>
  <c r="J103" i="24"/>
  <c r="I103" i="24"/>
  <c r="AL93" i="24"/>
  <c r="N92" i="24"/>
  <c r="N95" i="24" s="1"/>
  <c r="M92" i="24"/>
  <c r="M95" i="24" s="1"/>
  <c r="L92" i="24"/>
  <c r="L95" i="24" s="1"/>
  <c r="L176" i="24" s="1"/>
  <c r="L219" i="24" s="1"/>
  <c r="K92" i="24"/>
  <c r="K95" i="24" s="1"/>
  <c r="J92" i="24"/>
  <c r="J95" i="24" s="1"/>
  <c r="I92" i="24"/>
  <c r="H92" i="24"/>
  <c r="H93" i="24" s="1"/>
  <c r="H102" i="24" s="1"/>
  <c r="N91" i="24"/>
  <c r="M91" i="24"/>
  <c r="L91" i="24"/>
  <c r="K91" i="24"/>
  <c r="J91" i="24"/>
  <c r="I91" i="24"/>
  <c r="H91" i="24"/>
  <c r="C89"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I84" i="24" s="1"/>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E75" i="24"/>
  <c r="E82" i="24" s="1"/>
  <c r="E74" i="24"/>
  <c r="E81" i="24" s="1"/>
  <c r="E73" i="24"/>
  <c r="E80" i="24" s="1"/>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AK67" i="24"/>
  <c r="AJ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AK66" i="24"/>
  <c r="AJ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AK63" i="24"/>
  <c r="AJ63" i="24"/>
  <c r="AI63" i="24"/>
  <c r="AH63" i="24"/>
  <c r="AH86" i="24" s="1"/>
  <c r="AH237" i="24" s="1"/>
  <c r="AG63" i="24"/>
  <c r="AF63" i="24"/>
  <c r="AE63" i="24"/>
  <c r="AE86" i="24" s="1"/>
  <c r="AE237" i="24" s="1"/>
  <c r="AD63" i="24"/>
  <c r="AD86" i="24" s="1"/>
  <c r="AD237" i="24" s="1"/>
  <c r="AC63" i="24"/>
  <c r="AB63" i="24"/>
  <c r="AA63" i="24"/>
  <c r="AA86" i="24" s="1"/>
  <c r="AA237" i="24" s="1"/>
  <c r="Z63" i="24"/>
  <c r="Z86" i="24" s="1"/>
  <c r="Z237" i="24" s="1"/>
  <c r="Y63" i="24"/>
  <c r="X63" i="24"/>
  <c r="W63" i="24"/>
  <c r="V63" i="24"/>
  <c r="V86" i="24" s="1"/>
  <c r="V237" i="24" s="1"/>
  <c r="U63" i="24"/>
  <c r="T63" i="24"/>
  <c r="S63" i="24"/>
  <c r="S86" i="24" s="1"/>
  <c r="S237" i="24" s="1"/>
  <c r="R63" i="24"/>
  <c r="R86" i="24" s="1"/>
  <c r="R237" i="24" s="1"/>
  <c r="Q63" i="24"/>
  <c r="P63" i="24"/>
  <c r="O63" i="24"/>
  <c r="O86" i="24" s="1"/>
  <c r="O237" i="24" s="1"/>
  <c r="N63" i="24"/>
  <c r="N86" i="24" s="1"/>
  <c r="N237" i="24" s="1"/>
  <c r="M63" i="24"/>
  <c r="L63" i="24"/>
  <c r="K63" i="24"/>
  <c r="J63" i="24"/>
  <c r="J86" i="24" s="1"/>
  <c r="J237" i="24" s="1"/>
  <c r="I63" i="24"/>
  <c r="H63" i="24"/>
  <c r="G63" i="24"/>
  <c r="G86" i="24" s="1"/>
  <c r="G237" i="24" s="1"/>
  <c r="E61" i="24"/>
  <c r="E68" i="24" s="1"/>
  <c r="E60" i="24"/>
  <c r="E67" i="24" s="1"/>
  <c r="E59" i="24"/>
  <c r="E66" i="24" s="1"/>
  <c r="G55" i="24"/>
  <c r="G238" i="24" s="1"/>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I47" i="24"/>
  <c r="H47"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I44" i="24"/>
  <c r="I224" i="24" s="1"/>
  <c r="H44" i="24"/>
  <c r="E42" i="24"/>
  <c r="E50" i="24" s="1"/>
  <c r="E41" i="24"/>
  <c r="E49" i="24" s="1"/>
  <c r="E40" i="24"/>
  <c r="E48" i="24" s="1"/>
  <c r="N39" i="24"/>
  <c r="M39" i="24"/>
  <c r="M44" i="24" s="1"/>
  <c r="M224" i="24" s="1"/>
  <c r="L39" i="24"/>
  <c r="L44" i="24" s="1"/>
  <c r="L224" i="24" s="1"/>
  <c r="K39" i="24"/>
  <c r="J39" i="24"/>
  <c r="J44" i="24" s="1"/>
  <c r="J224" i="24" s="1"/>
  <c r="G39" i="24"/>
  <c r="G47" i="24" s="1"/>
  <c r="E39" i="24"/>
  <c r="E47" i="24" s="1"/>
  <c r="F38" i="24"/>
  <c r="E34"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K34" i="24" s="1"/>
  <c r="J26" i="24"/>
  <c r="J34" i="24" s="1"/>
  <c r="I26" i="24"/>
  <c r="H26" i="24"/>
  <c r="H34" i="24" s="1"/>
  <c r="G26" i="24"/>
  <c r="G34" i="24" s="1"/>
  <c r="AK25" i="24"/>
  <c r="AJ25" i="24"/>
  <c r="AJ33" i="24" s="1"/>
  <c r="AI25" i="24"/>
  <c r="AI33" i="24" s="1"/>
  <c r="AH25" i="24"/>
  <c r="AH33" i="24" s="1"/>
  <c r="AG25" i="24"/>
  <c r="AG33" i="24" s="1"/>
  <c r="AF25" i="24"/>
  <c r="AF33" i="24" s="1"/>
  <c r="AE25" i="24"/>
  <c r="AE33" i="24" s="1"/>
  <c r="AD25" i="24"/>
  <c r="AD33" i="24" s="1"/>
  <c r="AC25" i="24"/>
  <c r="AC33" i="24" s="1"/>
  <c r="AB25" i="24"/>
  <c r="AB33" i="24" s="1"/>
  <c r="AA25" i="24"/>
  <c r="AA33" i="24" s="1"/>
  <c r="Z25" i="24"/>
  <c r="Z33" i="24" s="1"/>
  <c r="Y25" i="24"/>
  <c r="Y33" i="24" s="1"/>
  <c r="X25" i="24"/>
  <c r="X33" i="24" s="1"/>
  <c r="W25" i="24"/>
  <c r="W33" i="24" s="1"/>
  <c r="V25" i="24"/>
  <c r="V33" i="24" s="1"/>
  <c r="U25" i="24"/>
  <c r="U33" i="24" s="1"/>
  <c r="T25" i="24"/>
  <c r="T33" i="24" s="1"/>
  <c r="S25" i="24"/>
  <c r="S33" i="24" s="1"/>
  <c r="R25" i="24"/>
  <c r="R33" i="24" s="1"/>
  <c r="Q25" i="24"/>
  <c r="Q33" i="24" s="1"/>
  <c r="P25" i="24"/>
  <c r="P33" i="24" s="1"/>
  <c r="O25" i="24"/>
  <c r="O33" i="24" s="1"/>
  <c r="N25" i="24"/>
  <c r="N33" i="24" s="1"/>
  <c r="M25" i="24"/>
  <c r="M33" i="24" s="1"/>
  <c r="L25" i="24"/>
  <c r="L33" i="24" s="1"/>
  <c r="K25" i="24"/>
  <c r="K33" i="24" s="1"/>
  <c r="J25" i="24"/>
  <c r="J33" i="24" s="1"/>
  <c r="I25" i="24"/>
  <c r="I33" i="24" s="1"/>
  <c r="H25" i="24"/>
  <c r="H33" i="24" s="1"/>
  <c r="G25" i="24"/>
  <c r="G33" i="24" s="1"/>
  <c r="E25" i="24"/>
  <c r="E33" i="24" s="1"/>
  <c r="S24" i="24"/>
  <c r="S32" i="24" s="1"/>
  <c r="R24" i="24"/>
  <c r="R32" i="24" s="1"/>
  <c r="Q24" i="24"/>
  <c r="Q32" i="24" s="1"/>
  <c r="P24" i="24"/>
  <c r="P32" i="24" s="1"/>
  <c r="O24" i="24"/>
  <c r="O32" i="24" s="1"/>
  <c r="N24" i="24"/>
  <c r="M24" i="24"/>
  <c r="M32" i="24" s="1"/>
  <c r="L24" i="24"/>
  <c r="L32" i="24" s="1"/>
  <c r="K24" i="24"/>
  <c r="K32" i="24" s="1"/>
  <c r="J24" i="24"/>
  <c r="J32" i="24" s="1"/>
  <c r="I24" i="24"/>
  <c r="I32" i="24" s="1"/>
  <c r="H24" i="24"/>
  <c r="H32" i="24" s="1"/>
  <c r="G24" i="24"/>
  <c r="G32" i="24" s="1"/>
  <c r="E24" i="24"/>
  <c r="E32" i="24" s="1"/>
  <c r="S23" i="24"/>
  <c r="S31" i="24" s="1"/>
  <c r="R23" i="24"/>
  <c r="R31" i="24" s="1"/>
  <c r="Q23" i="24"/>
  <c r="Q31" i="24" s="1"/>
  <c r="P23" i="24"/>
  <c r="P31" i="24" s="1"/>
  <c r="O23" i="24"/>
  <c r="N23" i="24"/>
  <c r="N31" i="24" s="1"/>
  <c r="M23" i="24"/>
  <c r="M31" i="24" s="1"/>
  <c r="L23" i="24"/>
  <c r="K23" i="24"/>
  <c r="K31" i="24" s="1"/>
  <c r="J23" i="24"/>
  <c r="J31" i="24" s="1"/>
  <c r="I23" i="24"/>
  <c r="H23" i="24"/>
  <c r="H31" i="24" s="1"/>
  <c r="G23" i="24"/>
  <c r="G31" i="24" s="1"/>
  <c r="E23" i="24"/>
  <c r="E31" i="24" s="1"/>
  <c r="S22" i="24"/>
  <c r="T22" i="24" s="1"/>
  <c r="T23" i="24" s="1"/>
  <c r="R22" i="24"/>
  <c r="Q22" i="24"/>
  <c r="P22" i="24"/>
  <c r="O22" i="24"/>
  <c r="N22" i="24"/>
  <c r="M22" i="24"/>
  <c r="L22" i="24"/>
  <c r="K22" i="24"/>
  <c r="J22" i="24"/>
  <c r="I22" i="24"/>
  <c r="S21" i="24"/>
  <c r="T21" i="24" s="1"/>
  <c r="U21" i="24" s="1"/>
  <c r="V21" i="24" s="1"/>
  <c r="W21" i="24" s="1"/>
  <c r="X21" i="24" s="1"/>
  <c r="Y21" i="24" s="1"/>
  <c r="Z21" i="24" s="1"/>
  <c r="AA21" i="24" s="1"/>
  <c r="AB21" i="24" s="1"/>
  <c r="AC21" i="24" s="1"/>
  <c r="AD21" i="24" s="1"/>
  <c r="AE21" i="24" s="1"/>
  <c r="AF21" i="24" s="1"/>
  <c r="AG21" i="24" s="1"/>
  <c r="AH21" i="24" s="1"/>
  <c r="AI21" i="24" s="1"/>
  <c r="AJ21" i="24" s="1"/>
  <c r="AK21" i="24" s="1"/>
  <c r="R21" i="24"/>
  <c r="Q21" i="24"/>
  <c r="P21" i="24"/>
  <c r="O21" i="24"/>
  <c r="N21" i="24"/>
  <c r="M21" i="24"/>
  <c r="L21" i="24"/>
  <c r="K21" i="24"/>
  <c r="J21" i="24"/>
  <c r="I21" i="24"/>
  <c r="H21" i="24"/>
  <c r="G18" i="24"/>
  <c r="G17" i="24" s="1"/>
  <c r="G8" i="24"/>
  <c r="A322" i="23"/>
  <c r="G287" i="23"/>
  <c r="H286" i="23"/>
  <c r="H287" i="23" s="1"/>
  <c r="A285" i="23"/>
  <c r="AC272" i="23"/>
  <c r="G264" i="23"/>
  <c r="G243" i="23"/>
  <c r="G242" i="23"/>
  <c r="G241" i="23"/>
  <c r="G307" i="23" s="1"/>
  <c r="G239" i="23"/>
  <c r="AK238" i="23"/>
  <c r="AJ238" i="23"/>
  <c r="AI238" i="23"/>
  <c r="AI304" i="23" s="1"/>
  <c r="AH238" i="23"/>
  <c r="AG238" i="23"/>
  <c r="AF238" i="23"/>
  <c r="AE238" i="23"/>
  <c r="AD238" i="23"/>
  <c r="AC238" i="23"/>
  <c r="AC304" i="23" s="1"/>
  <c r="AB238" i="23"/>
  <c r="AA238" i="23"/>
  <c r="Z238" i="23"/>
  <c r="Y238" i="23"/>
  <c r="X238" i="23"/>
  <c r="W238" i="23"/>
  <c r="W304" i="23" s="1"/>
  <c r="V238" i="23"/>
  <c r="U238" i="23"/>
  <c r="T238" i="23"/>
  <c r="S238" i="23"/>
  <c r="S304" i="23" s="1"/>
  <c r="R238" i="23"/>
  <c r="Q238" i="23"/>
  <c r="Q304" i="23" s="1"/>
  <c r="P238" i="23"/>
  <c r="O238" i="23"/>
  <c r="O272" i="23" s="1"/>
  <c r="N238" i="23"/>
  <c r="M238" i="23"/>
  <c r="L238" i="23"/>
  <c r="K238" i="23"/>
  <c r="K304" i="23" s="1"/>
  <c r="J238" i="23"/>
  <c r="I238" i="23"/>
  <c r="I304" i="23" s="1"/>
  <c r="H238" i="23"/>
  <c r="L229" i="23"/>
  <c r="G229" i="23"/>
  <c r="G227" i="23"/>
  <c r="G226" i="23"/>
  <c r="G260" i="23" s="1"/>
  <c r="G225" i="23"/>
  <c r="H220" i="23"/>
  <c r="AK216" i="23"/>
  <c r="AK243" i="23" s="1"/>
  <c r="AJ216" i="23"/>
  <c r="AJ243" i="23" s="1"/>
  <c r="AI216" i="23"/>
  <c r="AI243" i="23" s="1"/>
  <c r="AH216" i="23"/>
  <c r="AH243" i="23" s="1"/>
  <c r="AG216" i="23"/>
  <c r="AG243" i="23" s="1"/>
  <c r="AF216" i="23"/>
  <c r="AF243" i="23" s="1"/>
  <c r="AE216" i="23"/>
  <c r="AE243" i="23" s="1"/>
  <c r="AD216" i="23"/>
  <c r="AD243" i="23" s="1"/>
  <c r="AC216" i="23"/>
  <c r="AC243" i="23" s="1"/>
  <c r="AB216" i="23"/>
  <c r="AB243" i="23" s="1"/>
  <c r="AA216" i="23"/>
  <c r="AA243" i="23" s="1"/>
  <c r="Z216" i="23"/>
  <c r="Z243" i="23" s="1"/>
  <c r="Y216" i="23"/>
  <c r="Y243" i="23" s="1"/>
  <c r="X216" i="23"/>
  <c r="X243" i="23" s="1"/>
  <c r="W216" i="23"/>
  <c r="W243" i="23" s="1"/>
  <c r="V216" i="23"/>
  <c r="V243" i="23" s="1"/>
  <c r="U216" i="23"/>
  <c r="U243" i="23" s="1"/>
  <c r="T216" i="23"/>
  <c r="T243" i="23" s="1"/>
  <c r="S216" i="23"/>
  <c r="S243" i="23" s="1"/>
  <c r="R216" i="23"/>
  <c r="R243" i="23" s="1"/>
  <c r="Q216" i="23"/>
  <c r="Q243" i="23" s="1"/>
  <c r="Q309" i="23" s="1"/>
  <c r="P216" i="23"/>
  <c r="P243" i="23" s="1"/>
  <c r="O216" i="23"/>
  <c r="O243" i="23" s="1"/>
  <c r="N216" i="23"/>
  <c r="N243" i="23" s="1"/>
  <c r="M216" i="23"/>
  <c r="M243" i="23" s="1"/>
  <c r="L216" i="23"/>
  <c r="L243" i="23" s="1"/>
  <c r="K216" i="23"/>
  <c r="K243" i="23" s="1"/>
  <c r="J216" i="23"/>
  <c r="J243" i="23" s="1"/>
  <c r="I216" i="23"/>
  <c r="I243" i="23" s="1"/>
  <c r="H216" i="23"/>
  <c r="H243" i="23" s="1"/>
  <c r="AK209" i="23"/>
  <c r="AJ209" i="23"/>
  <c r="AJ242" i="23" s="1"/>
  <c r="AI209" i="23"/>
  <c r="AI242" i="23" s="1"/>
  <c r="AH209" i="23"/>
  <c r="AG209" i="23"/>
  <c r="AF209" i="23"/>
  <c r="AF242" i="23" s="1"/>
  <c r="AE209" i="23"/>
  <c r="AE242" i="23" s="1"/>
  <c r="AD209" i="23"/>
  <c r="AC209" i="23"/>
  <c r="AC242" i="23" s="1"/>
  <c r="AB209" i="23"/>
  <c r="AA209" i="23"/>
  <c r="Z209" i="23"/>
  <c r="Z242" i="23" s="1"/>
  <c r="Y209" i="23"/>
  <c r="Y242" i="23" s="1"/>
  <c r="X209" i="23"/>
  <c r="X242" i="23" s="1"/>
  <c r="W209" i="23"/>
  <c r="V209" i="23"/>
  <c r="U209" i="23"/>
  <c r="T209" i="23"/>
  <c r="T242" i="23" s="1"/>
  <c r="S209" i="23"/>
  <c r="S229" i="23" s="1"/>
  <c r="R209" i="23"/>
  <c r="R242" i="23" s="1"/>
  <c r="Q209" i="23"/>
  <c r="Q242" i="23" s="1"/>
  <c r="P209" i="23"/>
  <c r="O209" i="23"/>
  <c r="N209" i="23"/>
  <c r="N242" i="23" s="1"/>
  <c r="M209" i="23"/>
  <c r="M242" i="23" s="1"/>
  <c r="L209" i="23"/>
  <c r="L242" i="23" s="1"/>
  <c r="K209" i="23"/>
  <c r="K242" i="23" s="1"/>
  <c r="J209" i="23"/>
  <c r="I209" i="23"/>
  <c r="H209" i="23"/>
  <c r="H242" i="23" s="1"/>
  <c r="AK203" i="23"/>
  <c r="AJ203" i="23"/>
  <c r="AI203" i="23"/>
  <c r="AH203" i="23"/>
  <c r="AG203" i="23"/>
  <c r="AF203" i="23"/>
  <c r="AE203" i="23"/>
  <c r="AD203" i="23"/>
  <c r="AC203" i="23"/>
  <c r="AB203" i="23"/>
  <c r="AA203" i="23"/>
  <c r="Z203" i="23"/>
  <c r="Y203" i="23"/>
  <c r="X203" i="23"/>
  <c r="W203" i="23"/>
  <c r="V203" i="23"/>
  <c r="U203" i="23"/>
  <c r="T203" i="23"/>
  <c r="S203" i="23"/>
  <c r="R203" i="23"/>
  <c r="Q203" i="23"/>
  <c r="P203" i="23"/>
  <c r="O203" i="23"/>
  <c r="N203" i="23"/>
  <c r="M203" i="23"/>
  <c r="L203" i="23"/>
  <c r="K203" i="23"/>
  <c r="J203" i="23"/>
  <c r="I203" i="23"/>
  <c r="H203" i="23"/>
  <c r="H195" i="23"/>
  <c r="I195" i="23" s="1"/>
  <c r="J195" i="23" s="1"/>
  <c r="K195" i="23" s="1"/>
  <c r="L195" i="23" s="1"/>
  <c r="M195" i="23" s="1"/>
  <c r="N195" i="23" s="1"/>
  <c r="O195" i="23" s="1"/>
  <c r="P195" i="23" s="1"/>
  <c r="Q195" i="23" s="1"/>
  <c r="R195" i="23" s="1"/>
  <c r="S195" i="23" s="1"/>
  <c r="T195" i="23" s="1"/>
  <c r="U195" i="23" s="1"/>
  <c r="V195" i="23" s="1"/>
  <c r="W195" i="23" s="1"/>
  <c r="X195" i="23" s="1"/>
  <c r="Y195" i="23" s="1"/>
  <c r="Z195" i="23" s="1"/>
  <c r="AA195" i="23" s="1"/>
  <c r="AB195" i="23" s="1"/>
  <c r="AC195" i="23" s="1"/>
  <c r="AD195" i="23" s="1"/>
  <c r="AE195" i="23" s="1"/>
  <c r="AF195" i="23" s="1"/>
  <c r="AG195" i="23" s="1"/>
  <c r="AH195" i="23" s="1"/>
  <c r="AI195" i="23" s="1"/>
  <c r="AJ195" i="23" s="1"/>
  <c r="AK195" i="23" s="1"/>
  <c r="H187" i="23"/>
  <c r="I187" i="23" s="1"/>
  <c r="C185" i="23"/>
  <c r="H170" i="23"/>
  <c r="I170" i="23" s="1"/>
  <c r="J170" i="23" s="1"/>
  <c r="K170" i="23" s="1"/>
  <c r="L170" i="23" s="1"/>
  <c r="M170" i="23" s="1"/>
  <c r="N170" i="23" s="1"/>
  <c r="O170" i="23" s="1"/>
  <c r="P170" i="23" s="1"/>
  <c r="Q170" i="23" s="1"/>
  <c r="R170" i="23" s="1"/>
  <c r="S170" i="23" s="1"/>
  <c r="T170" i="23" s="1"/>
  <c r="U170" i="23" s="1"/>
  <c r="V170" i="23" s="1"/>
  <c r="W170" i="23" s="1"/>
  <c r="X170" i="23" s="1"/>
  <c r="Y170" i="23" s="1"/>
  <c r="Z170" i="23" s="1"/>
  <c r="AA170" i="23" s="1"/>
  <c r="AB170" i="23" s="1"/>
  <c r="AC170" i="23" s="1"/>
  <c r="AD170" i="23" s="1"/>
  <c r="AE170" i="23" s="1"/>
  <c r="AF170" i="23" s="1"/>
  <c r="AG170" i="23" s="1"/>
  <c r="AH170" i="23" s="1"/>
  <c r="AI170" i="23" s="1"/>
  <c r="AJ170" i="23" s="1"/>
  <c r="AK170" i="23" s="1"/>
  <c r="H169" i="23"/>
  <c r="I169" i="23" s="1"/>
  <c r="J169" i="23" s="1"/>
  <c r="K169" i="23" s="1"/>
  <c r="L169" i="23" s="1"/>
  <c r="M169" i="23" s="1"/>
  <c r="N169" i="23" s="1"/>
  <c r="O169" i="23" s="1"/>
  <c r="P169" i="23" s="1"/>
  <c r="Q169" i="23" s="1"/>
  <c r="R169" i="23" s="1"/>
  <c r="S169" i="23" s="1"/>
  <c r="T169" i="23" s="1"/>
  <c r="U169" i="23" s="1"/>
  <c r="V169" i="23" s="1"/>
  <c r="W169" i="23" s="1"/>
  <c r="X169" i="23" s="1"/>
  <c r="Y169" i="23" s="1"/>
  <c r="Z169" i="23" s="1"/>
  <c r="AA169" i="23" s="1"/>
  <c r="AB169" i="23" s="1"/>
  <c r="AC169" i="23" s="1"/>
  <c r="AD169" i="23" s="1"/>
  <c r="AE169" i="23" s="1"/>
  <c r="AF169" i="23" s="1"/>
  <c r="AG169" i="23" s="1"/>
  <c r="AH169" i="23" s="1"/>
  <c r="AI169" i="23" s="1"/>
  <c r="AJ169" i="23" s="1"/>
  <c r="AK169" i="23" s="1"/>
  <c r="H168" i="23"/>
  <c r="I168" i="23" s="1"/>
  <c r="J168" i="23" s="1"/>
  <c r="K168" i="23" s="1"/>
  <c r="L168" i="23" s="1"/>
  <c r="M168" i="23" s="1"/>
  <c r="N168" i="23" s="1"/>
  <c r="O168" i="23" s="1"/>
  <c r="P168" i="23" s="1"/>
  <c r="Q168" i="23" s="1"/>
  <c r="R168" i="23" s="1"/>
  <c r="S168" i="23" s="1"/>
  <c r="T168" i="23" s="1"/>
  <c r="U168" i="23" s="1"/>
  <c r="V168" i="23" s="1"/>
  <c r="W168" i="23" s="1"/>
  <c r="X168" i="23" s="1"/>
  <c r="Y168" i="23" s="1"/>
  <c r="Z168" i="23" s="1"/>
  <c r="AA168" i="23" s="1"/>
  <c r="AB168" i="23" s="1"/>
  <c r="AC168" i="23" s="1"/>
  <c r="AD168" i="23" s="1"/>
  <c r="AE168" i="23" s="1"/>
  <c r="AF168" i="23" s="1"/>
  <c r="AG168" i="23" s="1"/>
  <c r="AH168" i="23" s="1"/>
  <c r="AI168" i="23" s="1"/>
  <c r="AJ168" i="23" s="1"/>
  <c r="AK168" i="23" s="1"/>
  <c r="H167" i="23"/>
  <c r="I167" i="23" s="1"/>
  <c r="J167" i="23" s="1"/>
  <c r="K167" i="23" s="1"/>
  <c r="L167" i="23" s="1"/>
  <c r="M167" i="23" s="1"/>
  <c r="N167" i="23" s="1"/>
  <c r="O167" i="23" s="1"/>
  <c r="P167" i="23" s="1"/>
  <c r="Q167" i="23" s="1"/>
  <c r="R167" i="23" s="1"/>
  <c r="S167" i="23" s="1"/>
  <c r="T167" i="23" s="1"/>
  <c r="U167" i="23" s="1"/>
  <c r="V167" i="23" s="1"/>
  <c r="W167" i="23" s="1"/>
  <c r="X167" i="23" s="1"/>
  <c r="Y167" i="23" s="1"/>
  <c r="Z167" i="23" s="1"/>
  <c r="AA167" i="23" s="1"/>
  <c r="AB167" i="23" s="1"/>
  <c r="AC167" i="23" s="1"/>
  <c r="AD167" i="23" s="1"/>
  <c r="AE167" i="23" s="1"/>
  <c r="AF167" i="23" s="1"/>
  <c r="AG167" i="23" s="1"/>
  <c r="AH167" i="23" s="1"/>
  <c r="AI167" i="23" s="1"/>
  <c r="AJ167" i="23" s="1"/>
  <c r="AK167" i="23" s="1"/>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H156" i="23"/>
  <c r="H163" i="23" s="1"/>
  <c r="H149" i="23"/>
  <c r="I149" i="23" s="1"/>
  <c r="J149" i="23" s="1"/>
  <c r="K149" i="23" s="1"/>
  <c r="L149" i="23" s="1"/>
  <c r="M149" i="23" s="1"/>
  <c r="N149" i="23" s="1"/>
  <c r="O149" i="23" s="1"/>
  <c r="P149" i="23" s="1"/>
  <c r="Q149" i="23" s="1"/>
  <c r="R149" i="23" s="1"/>
  <c r="S149" i="23" s="1"/>
  <c r="T149" i="23" s="1"/>
  <c r="U149" i="23" s="1"/>
  <c r="V149" i="23" s="1"/>
  <c r="W149" i="23" s="1"/>
  <c r="X149" i="23" s="1"/>
  <c r="Y149" i="23" s="1"/>
  <c r="Z149" i="23" s="1"/>
  <c r="AA149" i="23" s="1"/>
  <c r="AB149" i="23" s="1"/>
  <c r="AC149" i="23" s="1"/>
  <c r="AD149" i="23" s="1"/>
  <c r="AE149" i="23" s="1"/>
  <c r="AF149" i="23" s="1"/>
  <c r="AG149" i="23" s="1"/>
  <c r="AH149" i="23" s="1"/>
  <c r="AI149" i="23" s="1"/>
  <c r="AJ149" i="23" s="1"/>
  <c r="AK149" i="23" s="1"/>
  <c r="H148" i="23"/>
  <c r="I148" i="23" s="1"/>
  <c r="J148" i="23" s="1"/>
  <c r="K148" i="23" s="1"/>
  <c r="L148" i="23" s="1"/>
  <c r="M148" i="23" s="1"/>
  <c r="N148" i="23" s="1"/>
  <c r="O148" i="23" s="1"/>
  <c r="P148" i="23" s="1"/>
  <c r="Q148" i="23" s="1"/>
  <c r="R148" i="23" s="1"/>
  <c r="S148" i="23" s="1"/>
  <c r="T148" i="23" s="1"/>
  <c r="U148" i="23" s="1"/>
  <c r="V148" i="23" s="1"/>
  <c r="W148" i="23" s="1"/>
  <c r="X148" i="23" s="1"/>
  <c r="Y148" i="23" s="1"/>
  <c r="Z148" i="23" s="1"/>
  <c r="AA148" i="23" s="1"/>
  <c r="AB148" i="23" s="1"/>
  <c r="AC148" i="23" s="1"/>
  <c r="AD148" i="23" s="1"/>
  <c r="AE148" i="23" s="1"/>
  <c r="AF148" i="23" s="1"/>
  <c r="AG148" i="23" s="1"/>
  <c r="AH148" i="23" s="1"/>
  <c r="AI148" i="23" s="1"/>
  <c r="AJ148" i="23" s="1"/>
  <c r="AK148" i="23" s="1"/>
  <c r="H147" i="23"/>
  <c r="I147" i="23" s="1"/>
  <c r="J147" i="23" s="1"/>
  <c r="K147" i="23" s="1"/>
  <c r="L147" i="23" s="1"/>
  <c r="M147" i="23" s="1"/>
  <c r="N147" i="23" s="1"/>
  <c r="O147" i="23" s="1"/>
  <c r="P147" i="23" s="1"/>
  <c r="Q147" i="23" s="1"/>
  <c r="R147" i="23" s="1"/>
  <c r="S147" i="23" s="1"/>
  <c r="T147" i="23" s="1"/>
  <c r="U147" i="23" s="1"/>
  <c r="V147" i="23" s="1"/>
  <c r="W147" i="23" s="1"/>
  <c r="X147" i="23" s="1"/>
  <c r="Y147" i="23" s="1"/>
  <c r="Z147" i="23" s="1"/>
  <c r="AA147" i="23" s="1"/>
  <c r="AB147" i="23" s="1"/>
  <c r="AC147" i="23" s="1"/>
  <c r="AD147" i="23" s="1"/>
  <c r="AE147" i="23" s="1"/>
  <c r="AF147" i="23" s="1"/>
  <c r="AG147" i="23" s="1"/>
  <c r="AH147" i="23" s="1"/>
  <c r="AI147" i="23" s="1"/>
  <c r="AJ147" i="23" s="1"/>
  <c r="AK147" i="23" s="1"/>
  <c r="P146" i="23"/>
  <c r="Q146" i="23" s="1"/>
  <c r="R146" i="23" s="1"/>
  <c r="S146" i="23" s="1"/>
  <c r="T146" i="23" s="1"/>
  <c r="U146" i="23" s="1"/>
  <c r="V146" i="23" s="1"/>
  <c r="W146" i="23" s="1"/>
  <c r="X146" i="23" s="1"/>
  <c r="Y146" i="23" s="1"/>
  <c r="Z146" i="23" s="1"/>
  <c r="AA146" i="23" s="1"/>
  <c r="AB146" i="23" s="1"/>
  <c r="AC146" i="23" s="1"/>
  <c r="AD146" i="23" s="1"/>
  <c r="AE146" i="23" s="1"/>
  <c r="AF146" i="23" s="1"/>
  <c r="AG146" i="23" s="1"/>
  <c r="AH146" i="23" s="1"/>
  <c r="AI146" i="23" s="1"/>
  <c r="AJ146" i="23" s="1"/>
  <c r="AK146" i="23" s="1"/>
  <c r="H146" i="23"/>
  <c r="I146" i="23" s="1"/>
  <c r="J146" i="23" s="1"/>
  <c r="K146" i="23" s="1"/>
  <c r="L146" i="23" s="1"/>
  <c r="M146" i="23" s="1"/>
  <c r="N146" i="23" s="1"/>
  <c r="O146" i="23" s="1"/>
  <c r="AK137" i="23"/>
  <c r="AJ137" i="23"/>
  <c r="AI137" i="23"/>
  <c r="AH137" i="23"/>
  <c r="AG137" i="23"/>
  <c r="AF137" i="23"/>
  <c r="AE137" i="23"/>
  <c r="AD137" i="23"/>
  <c r="AC137" i="23"/>
  <c r="AB137" i="23"/>
  <c r="AA137" i="23"/>
  <c r="Z137" i="23"/>
  <c r="Y137" i="23"/>
  <c r="X137" i="23"/>
  <c r="W137" i="23"/>
  <c r="V137" i="23"/>
  <c r="U137" i="23"/>
  <c r="T137" i="23"/>
  <c r="S137" i="23"/>
  <c r="R137" i="23"/>
  <c r="Q137" i="23"/>
  <c r="P137" i="23"/>
  <c r="O137" i="23"/>
  <c r="N137" i="23"/>
  <c r="M137" i="23"/>
  <c r="L137" i="23"/>
  <c r="K137" i="23"/>
  <c r="J137" i="23"/>
  <c r="I137" i="23"/>
  <c r="H137" i="23"/>
  <c r="H135" i="23"/>
  <c r="I135" i="23" s="1"/>
  <c r="AK132" i="23"/>
  <c r="AJ132" i="23"/>
  <c r="AI132" i="23"/>
  <c r="AH132" i="23"/>
  <c r="AG132" i="23"/>
  <c r="AF132" i="23"/>
  <c r="AE132" i="23"/>
  <c r="AD132" i="23"/>
  <c r="AC132" i="23"/>
  <c r="AB132" i="23"/>
  <c r="AA132" i="23"/>
  <c r="Z132" i="23"/>
  <c r="Y132" i="23"/>
  <c r="X132" i="23"/>
  <c r="W132" i="23"/>
  <c r="V132" i="23"/>
  <c r="U132" i="23"/>
  <c r="T132" i="23"/>
  <c r="S132" i="23"/>
  <c r="R132" i="23"/>
  <c r="Q132" i="23"/>
  <c r="P132" i="23"/>
  <c r="O132" i="23"/>
  <c r="N132" i="23"/>
  <c r="M132" i="23"/>
  <c r="L132" i="23"/>
  <c r="K132" i="23"/>
  <c r="J132" i="23"/>
  <c r="I132" i="23"/>
  <c r="H132" i="23"/>
  <c r="H128" i="23"/>
  <c r="H127" i="23"/>
  <c r="I126" i="23"/>
  <c r="H126" i="23"/>
  <c r="G126" i="23"/>
  <c r="I125" i="23"/>
  <c r="H125" i="23"/>
  <c r="G125" i="23"/>
  <c r="S124" i="23"/>
  <c r="R124" i="23"/>
  <c r="Q124" i="23"/>
  <c r="P124" i="23"/>
  <c r="O124" i="23"/>
  <c r="N124" i="23"/>
  <c r="M124" i="23"/>
  <c r="L124" i="23"/>
  <c r="K124" i="23"/>
  <c r="J124" i="23"/>
  <c r="I124" i="23"/>
  <c r="AM121" i="23"/>
  <c r="AL114" i="23"/>
  <c r="N113" i="23"/>
  <c r="M113" i="23"/>
  <c r="M116" i="23" s="1"/>
  <c r="L113" i="23"/>
  <c r="L116" i="23" s="1"/>
  <c r="K113" i="23"/>
  <c r="K116" i="23" s="1"/>
  <c r="J113" i="23"/>
  <c r="J116" i="23" s="1"/>
  <c r="I113" i="23"/>
  <c r="I116" i="23" s="1"/>
  <c r="H113" i="23"/>
  <c r="AK111" i="23"/>
  <c r="AJ111" i="23"/>
  <c r="AI111" i="23"/>
  <c r="AH111" i="23"/>
  <c r="AG111" i="23"/>
  <c r="AF111" i="23"/>
  <c r="AE111" i="23"/>
  <c r="AD111" i="23"/>
  <c r="AC111" i="23"/>
  <c r="AB111" i="23"/>
  <c r="AA111" i="23"/>
  <c r="Z111" i="23"/>
  <c r="Y111" i="23"/>
  <c r="X111" i="23"/>
  <c r="W111" i="23"/>
  <c r="V111" i="23"/>
  <c r="U111" i="23"/>
  <c r="T111" i="23"/>
  <c r="S111" i="23"/>
  <c r="R111" i="23"/>
  <c r="Q111" i="23"/>
  <c r="P111" i="23"/>
  <c r="O111" i="23"/>
  <c r="N111" i="23"/>
  <c r="M111" i="23"/>
  <c r="L111" i="23"/>
  <c r="K111" i="23"/>
  <c r="J111" i="23"/>
  <c r="I111" i="23"/>
  <c r="H111" i="23"/>
  <c r="H107" i="23"/>
  <c r="H106" i="23"/>
  <c r="H105" i="23"/>
  <c r="AL104" i="23"/>
  <c r="I104" i="23"/>
  <c r="H104" i="23"/>
  <c r="G104" i="23"/>
  <c r="S103" i="23"/>
  <c r="R103" i="23"/>
  <c r="Q103" i="23"/>
  <c r="P103" i="23"/>
  <c r="O103" i="23"/>
  <c r="N103" i="23"/>
  <c r="M103" i="23"/>
  <c r="L103" i="23"/>
  <c r="K103" i="23"/>
  <c r="J103" i="23"/>
  <c r="I103" i="23"/>
  <c r="AL93" i="23"/>
  <c r="N92" i="23"/>
  <c r="M92" i="23"/>
  <c r="M95" i="23" s="1"/>
  <c r="L92" i="23"/>
  <c r="L95" i="23" s="1"/>
  <c r="L176" i="23" s="1"/>
  <c r="L219" i="23" s="1"/>
  <c r="K92" i="23"/>
  <c r="K95" i="23" s="1"/>
  <c r="J92" i="23"/>
  <c r="J95" i="23" s="1"/>
  <c r="I92" i="23"/>
  <c r="I95" i="23" s="1"/>
  <c r="H92" i="23"/>
  <c r="H95" i="23" s="1"/>
  <c r="N91" i="23"/>
  <c r="M91" i="23"/>
  <c r="L91" i="23"/>
  <c r="K91" i="23"/>
  <c r="J91" i="23"/>
  <c r="I91" i="23"/>
  <c r="H91" i="23"/>
  <c r="C89" i="23"/>
  <c r="AK82" i="23"/>
  <c r="AJ82" i="23"/>
  <c r="AI82" i="23"/>
  <c r="AH82" i="23"/>
  <c r="AG82" i="23"/>
  <c r="AF82"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AK81" i="23"/>
  <c r="AJ81" i="23"/>
  <c r="AI81" i="23"/>
  <c r="AH81" i="23"/>
  <c r="AG81" i="23"/>
  <c r="AF81"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AK80" i="23"/>
  <c r="AJ80" i="23"/>
  <c r="AI80" i="23"/>
  <c r="AH80" i="23"/>
  <c r="AG80" i="23"/>
  <c r="AF80"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AK77" i="23"/>
  <c r="AJ77" i="23"/>
  <c r="AI77" i="23"/>
  <c r="AH77" i="23"/>
  <c r="AG77" i="23"/>
  <c r="AF77"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E75" i="23"/>
  <c r="E82" i="23" s="1"/>
  <c r="E74" i="23"/>
  <c r="E81" i="23" s="1"/>
  <c r="E73" i="23"/>
  <c r="E80" i="23" s="1"/>
  <c r="AK68" i="23"/>
  <c r="AJ68" i="23"/>
  <c r="AI68" i="23"/>
  <c r="AH68" i="23"/>
  <c r="AG68" i="23"/>
  <c r="AF68"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AK67" i="23"/>
  <c r="AJ67" i="23"/>
  <c r="AI67" i="23"/>
  <c r="AH67" i="23"/>
  <c r="AG67" i="23"/>
  <c r="AF67" i="23"/>
  <c r="AE67" i="23"/>
  <c r="AD67" i="23"/>
  <c r="AC67" i="23"/>
  <c r="AB67" i="23"/>
  <c r="AA67" i="23"/>
  <c r="Z67" i="23"/>
  <c r="Y67" i="23"/>
  <c r="X67" i="23"/>
  <c r="W67" i="23"/>
  <c r="V67" i="23"/>
  <c r="U67" i="23"/>
  <c r="T67" i="23"/>
  <c r="S67" i="23"/>
  <c r="R67" i="23"/>
  <c r="Q67" i="23"/>
  <c r="P67" i="23"/>
  <c r="O67" i="23"/>
  <c r="N67" i="23"/>
  <c r="M67" i="23"/>
  <c r="L67" i="23"/>
  <c r="K67" i="23"/>
  <c r="J67" i="23"/>
  <c r="I67" i="23"/>
  <c r="H67" i="23"/>
  <c r="G67"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K66" i="23"/>
  <c r="J66" i="23"/>
  <c r="I66" i="23"/>
  <c r="H66" i="23"/>
  <c r="G66" i="23"/>
  <c r="AK63" i="23"/>
  <c r="AK86" i="23" s="1"/>
  <c r="AK237" i="23" s="1"/>
  <c r="AJ63" i="23"/>
  <c r="AJ86" i="23" s="1"/>
  <c r="AJ237" i="23" s="1"/>
  <c r="AI63" i="23"/>
  <c r="AH63" i="23"/>
  <c r="AG63" i="23"/>
  <c r="AF63" i="23"/>
  <c r="AE63" i="23"/>
  <c r="AE86" i="23" s="1"/>
  <c r="AE237" i="23" s="1"/>
  <c r="AD63" i="23"/>
  <c r="AC63" i="23"/>
  <c r="AB63" i="23"/>
  <c r="AB86" i="23" s="1"/>
  <c r="AB237" i="23" s="1"/>
  <c r="AA63" i="23"/>
  <c r="Z63" i="23"/>
  <c r="Y63" i="23"/>
  <c r="X63" i="23"/>
  <c r="W63" i="23"/>
  <c r="V63" i="23"/>
  <c r="U63" i="23"/>
  <c r="T63" i="23"/>
  <c r="T86" i="23" s="1"/>
  <c r="T237" i="23" s="1"/>
  <c r="S63" i="23"/>
  <c r="S86" i="23" s="1"/>
  <c r="S237" i="23" s="1"/>
  <c r="R63" i="23"/>
  <c r="Q63" i="23"/>
  <c r="P63" i="23"/>
  <c r="O63" i="23"/>
  <c r="N63" i="23"/>
  <c r="M63" i="23"/>
  <c r="L63" i="23"/>
  <c r="L86" i="23" s="1"/>
  <c r="L237" i="23" s="1"/>
  <c r="K63" i="23"/>
  <c r="J63" i="23"/>
  <c r="I63" i="23"/>
  <c r="H63" i="23"/>
  <c r="G63" i="23"/>
  <c r="G86" i="23" s="1"/>
  <c r="G237" i="23" s="1"/>
  <c r="E61" i="23"/>
  <c r="E68" i="23" s="1"/>
  <c r="E60" i="23"/>
  <c r="E67" i="23" s="1"/>
  <c r="E59" i="23"/>
  <c r="E66" i="23" s="1"/>
  <c r="G55" i="23"/>
  <c r="G238" i="23" s="1"/>
  <c r="AK50" i="23"/>
  <c r="AJ50" i="23"/>
  <c r="AI50" i="23"/>
  <c r="AH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AK49" i="23"/>
  <c r="AJ49" i="23"/>
  <c r="AI49" i="23"/>
  <c r="AH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I47" i="23"/>
  <c r="H47" i="23"/>
  <c r="AK45" i="23"/>
  <c r="AJ45" i="23"/>
  <c r="AI45" i="23"/>
  <c r="AH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I44" i="23"/>
  <c r="I224" i="23" s="1"/>
  <c r="H44" i="23"/>
  <c r="H224" i="23" s="1"/>
  <c r="E42" i="23"/>
  <c r="E50" i="23" s="1"/>
  <c r="E41" i="23"/>
  <c r="E49" i="23" s="1"/>
  <c r="E40" i="23"/>
  <c r="E48" i="23" s="1"/>
  <c r="N39" i="23"/>
  <c r="M39" i="23"/>
  <c r="M47" i="23" s="1"/>
  <c r="L39" i="23"/>
  <c r="L47" i="23" s="1"/>
  <c r="K39" i="23"/>
  <c r="K47" i="23" s="1"/>
  <c r="J39" i="23"/>
  <c r="J47" i="23" s="1"/>
  <c r="G39" i="23"/>
  <c r="G47" i="23" s="1"/>
  <c r="E39" i="23"/>
  <c r="E47" i="23" s="1"/>
  <c r="F38" i="23"/>
  <c r="E34" i="23"/>
  <c r="AK29" i="23"/>
  <c r="AJ29" i="23"/>
  <c r="AI29" i="23"/>
  <c r="AH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AK27" i="23"/>
  <c r="AJ27"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AK26" i="23"/>
  <c r="AJ26" i="23"/>
  <c r="AI26" i="23"/>
  <c r="AH26" i="23"/>
  <c r="AG26" i="23"/>
  <c r="AG34" i="23" s="1"/>
  <c r="AF26" i="23"/>
  <c r="AE26" i="23"/>
  <c r="AD26" i="23"/>
  <c r="AC26" i="23"/>
  <c r="AB26" i="23"/>
  <c r="AA26" i="23"/>
  <c r="Z26" i="23"/>
  <c r="Y26" i="23"/>
  <c r="X26" i="23"/>
  <c r="W26" i="23"/>
  <c r="V26" i="23"/>
  <c r="U26" i="23"/>
  <c r="T26" i="23"/>
  <c r="S26" i="23"/>
  <c r="R26" i="23"/>
  <c r="Q26" i="23"/>
  <c r="Q34" i="23" s="1"/>
  <c r="P26" i="23"/>
  <c r="O26" i="23"/>
  <c r="N26" i="23"/>
  <c r="M26" i="23"/>
  <c r="L26" i="23"/>
  <c r="K26" i="23"/>
  <c r="K34" i="23" s="1"/>
  <c r="J26" i="23"/>
  <c r="J34" i="23" s="1"/>
  <c r="I26" i="23"/>
  <c r="I34" i="23" s="1"/>
  <c r="H26" i="23"/>
  <c r="H34" i="23" s="1"/>
  <c r="G26" i="23"/>
  <c r="AK25" i="23"/>
  <c r="AJ25" i="23"/>
  <c r="AJ33" i="23" s="1"/>
  <c r="AI25" i="23"/>
  <c r="AI33" i="23" s="1"/>
  <c r="AH25" i="23"/>
  <c r="AH33" i="23" s="1"/>
  <c r="AG25" i="23"/>
  <c r="AG33" i="23" s="1"/>
  <c r="AF25" i="23"/>
  <c r="AF33" i="23" s="1"/>
  <c r="AE25" i="23"/>
  <c r="AE33" i="23" s="1"/>
  <c r="AD25" i="23"/>
  <c r="AD33" i="23" s="1"/>
  <c r="AC25" i="23"/>
  <c r="AC33" i="23" s="1"/>
  <c r="AB25" i="23"/>
  <c r="AB33" i="23" s="1"/>
  <c r="AA25" i="23"/>
  <c r="AA33" i="23" s="1"/>
  <c r="Z25" i="23"/>
  <c r="Z33" i="23" s="1"/>
  <c r="Y25" i="23"/>
  <c r="Y33" i="23" s="1"/>
  <c r="X25" i="23"/>
  <c r="X33" i="23" s="1"/>
  <c r="W25" i="23"/>
  <c r="W33" i="23" s="1"/>
  <c r="V25" i="23"/>
  <c r="V33" i="23" s="1"/>
  <c r="U25" i="23"/>
  <c r="U33" i="23" s="1"/>
  <c r="T25" i="23"/>
  <c r="T33" i="23" s="1"/>
  <c r="S25" i="23"/>
  <c r="S33" i="23" s="1"/>
  <c r="R25" i="23"/>
  <c r="R33" i="23" s="1"/>
  <c r="Q25" i="23"/>
  <c r="Q33" i="23" s="1"/>
  <c r="P25" i="23"/>
  <c r="P33" i="23" s="1"/>
  <c r="O25" i="23"/>
  <c r="O33" i="23" s="1"/>
  <c r="N25" i="23"/>
  <c r="N33" i="23" s="1"/>
  <c r="M25" i="23"/>
  <c r="M33" i="23" s="1"/>
  <c r="L25" i="23"/>
  <c r="L33" i="23" s="1"/>
  <c r="K25" i="23"/>
  <c r="K33" i="23" s="1"/>
  <c r="J25" i="23"/>
  <c r="J33" i="23" s="1"/>
  <c r="I25" i="23"/>
  <c r="I33" i="23" s="1"/>
  <c r="H25" i="23"/>
  <c r="H33" i="23" s="1"/>
  <c r="G25" i="23"/>
  <c r="G33" i="23" s="1"/>
  <c r="E25" i="23"/>
  <c r="E33" i="23" s="1"/>
  <c r="S24" i="23"/>
  <c r="S32" i="23" s="1"/>
  <c r="R24" i="23"/>
  <c r="R32" i="23" s="1"/>
  <c r="Q24" i="23"/>
  <c r="Q32" i="23" s="1"/>
  <c r="P24" i="23"/>
  <c r="P32" i="23" s="1"/>
  <c r="O24" i="23"/>
  <c r="O32" i="23" s="1"/>
  <c r="N24" i="23"/>
  <c r="N32" i="23" s="1"/>
  <c r="M24" i="23"/>
  <c r="M32" i="23" s="1"/>
  <c r="L24" i="23"/>
  <c r="L32" i="23" s="1"/>
  <c r="K24" i="23"/>
  <c r="K32" i="23" s="1"/>
  <c r="J24" i="23"/>
  <c r="J32" i="23" s="1"/>
  <c r="I24" i="23"/>
  <c r="I32" i="23" s="1"/>
  <c r="H24" i="23"/>
  <c r="G24" i="23"/>
  <c r="G32" i="23" s="1"/>
  <c r="E24" i="23"/>
  <c r="E32" i="23" s="1"/>
  <c r="S23" i="23"/>
  <c r="R23" i="23"/>
  <c r="R31" i="23" s="1"/>
  <c r="Q23" i="23"/>
  <c r="Q31" i="23" s="1"/>
  <c r="P23" i="23"/>
  <c r="O23" i="23"/>
  <c r="O31" i="23" s="1"/>
  <c r="N23" i="23"/>
  <c r="N31" i="23" s="1"/>
  <c r="M23" i="23"/>
  <c r="M31" i="23" s="1"/>
  <c r="L23" i="23"/>
  <c r="L31" i="23" s="1"/>
  <c r="K23" i="23"/>
  <c r="K31" i="23" s="1"/>
  <c r="J23" i="23"/>
  <c r="J31" i="23" s="1"/>
  <c r="I23" i="23"/>
  <c r="H23" i="23"/>
  <c r="H31" i="23" s="1"/>
  <c r="G23" i="23"/>
  <c r="G31" i="23" s="1"/>
  <c r="E23" i="23"/>
  <c r="E31" i="23" s="1"/>
  <c r="S22" i="23"/>
  <c r="T22" i="23" s="1"/>
  <c r="R22" i="23"/>
  <c r="Q22" i="23"/>
  <c r="P22" i="23"/>
  <c r="O22" i="23"/>
  <c r="N22" i="23"/>
  <c r="M22" i="23"/>
  <c r="L22" i="23"/>
  <c r="K22" i="23"/>
  <c r="J22" i="23"/>
  <c r="I22" i="23"/>
  <c r="S21" i="23"/>
  <c r="T21" i="23" s="1"/>
  <c r="U21" i="23" s="1"/>
  <c r="V21" i="23" s="1"/>
  <c r="W21" i="23" s="1"/>
  <c r="X21" i="23" s="1"/>
  <c r="Y21" i="23" s="1"/>
  <c r="Z21" i="23" s="1"/>
  <c r="AA21" i="23" s="1"/>
  <c r="AB21" i="23" s="1"/>
  <c r="AC21" i="23" s="1"/>
  <c r="AD21" i="23" s="1"/>
  <c r="AE21" i="23" s="1"/>
  <c r="AF21" i="23" s="1"/>
  <c r="AG21" i="23" s="1"/>
  <c r="AH21" i="23" s="1"/>
  <c r="AI21" i="23" s="1"/>
  <c r="AJ21" i="23" s="1"/>
  <c r="AK21" i="23" s="1"/>
  <c r="R21" i="23"/>
  <c r="Q21" i="23"/>
  <c r="P21" i="23"/>
  <c r="O21" i="23"/>
  <c r="N21" i="23"/>
  <c r="M21" i="23"/>
  <c r="L21" i="23"/>
  <c r="K21" i="23"/>
  <c r="J21" i="23"/>
  <c r="I21" i="23"/>
  <c r="H21" i="23"/>
  <c r="G18" i="23"/>
  <c r="G17" i="23" s="1"/>
  <c r="G8" i="23"/>
  <c r="I176" i="23" l="1"/>
  <c r="I219" i="23" s="1"/>
  <c r="AA34" i="23"/>
  <c r="J176" i="23"/>
  <c r="J219" i="23" s="1"/>
  <c r="O34" i="24"/>
  <c r="M272" i="24"/>
  <c r="AH34" i="24"/>
  <c r="I135" i="24"/>
  <c r="I144" i="24" s="1"/>
  <c r="H86" i="23"/>
  <c r="H237" i="23" s="1"/>
  <c r="H303" i="23" s="1"/>
  <c r="P86" i="23"/>
  <c r="P237" i="23" s="1"/>
  <c r="X86" i="23"/>
  <c r="X237" i="23" s="1"/>
  <c r="AF86" i="23"/>
  <c r="AF237" i="23" s="1"/>
  <c r="G70" i="24"/>
  <c r="J86" i="23"/>
  <c r="J237" i="23" s="1"/>
  <c r="R86" i="23"/>
  <c r="R237" i="23" s="1"/>
  <c r="Z86" i="23"/>
  <c r="Z237" i="23" s="1"/>
  <c r="AH86" i="23"/>
  <c r="AH237" i="23" s="1"/>
  <c r="AH303" i="23" s="1"/>
  <c r="AH70" i="23"/>
  <c r="G292" i="23"/>
  <c r="H242" i="24"/>
  <c r="J44" i="23"/>
  <c r="J224" i="23" s="1"/>
  <c r="J290" i="23" s="1"/>
  <c r="N34" i="24"/>
  <c r="P84" i="24"/>
  <c r="N176" i="24"/>
  <c r="N219" i="24" s="1"/>
  <c r="J104" i="24"/>
  <c r="K104" i="24" s="1"/>
  <c r="L104" i="24" s="1"/>
  <c r="M104" i="24" s="1"/>
  <c r="N104" i="24" s="1"/>
  <c r="O104" i="24" s="1"/>
  <c r="P104" i="24" s="1"/>
  <c r="Q104" i="24" s="1"/>
  <c r="R104" i="24" s="1"/>
  <c r="S104" i="24" s="1"/>
  <c r="T104" i="24" s="1"/>
  <c r="U104" i="24" s="1"/>
  <c r="V104" i="24" s="1"/>
  <c r="W104" i="24" s="1"/>
  <c r="X104" i="24" s="1"/>
  <c r="Y104" i="24" s="1"/>
  <c r="Z104" i="24" s="1"/>
  <c r="AA104" i="24" s="1"/>
  <c r="AB104" i="24" s="1"/>
  <c r="AC104" i="24" s="1"/>
  <c r="AD104" i="24" s="1"/>
  <c r="AE104" i="24" s="1"/>
  <c r="AF104" i="24" s="1"/>
  <c r="AG104" i="24" s="1"/>
  <c r="AH104" i="24" s="1"/>
  <c r="AI104" i="24" s="1"/>
  <c r="AJ104" i="24" s="1"/>
  <c r="AK104" i="24" s="1"/>
  <c r="Z242" i="24"/>
  <c r="H272" i="24"/>
  <c r="K272" i="23"/>
  <c r="AF242" i="24"/>
  <c r="AL242" i="24" s="1"/>
  <c r="M86" i="23"/>
  <c r="M237" i="23" s="1"/>
  <c r="U86" i="23"/>
  <c r="U237" i="23" s="1"/>
  <c r="AF84" i="23"/>
  <c r="N229" i="23"/>
  <c r="N295" i="23" s="1"/>
  <c r="W272" i="23"/>
  <c r="S34" i="24"/>
  <c r="H96" i="24"/>
  <c r="N229" i="24"/>
  <c r="N295" i="24" s="1"/>
  <c r="Q229" i="23"/>
  <c r="L34" i="24"/>
  <c r="T34" i="24"/>
  <c r="P229" i="24"/>
  <c r="P295" i="24" s="1"/>
  <c r="O34" i="23"/>
  <c r="H138" i="23"/>
  <c r="M34" i="24"/>
  <c r="H86" i="24"/>
  <c r="H237" i="24" s="1"/>
  <c r="H303" i="24" s="1"/>
  <c r="P86" i="24"/>
  <c r="P237" i="24" s="1"/>
  <c r="X86" i="24"/>
  <c r="X237" i="24" s="1"/>
  <c r="AF86" i="24"/>
  <c r="AF237" i="24" s="1"/>
  <c r="I86" i="23"/>
  <c r="I237" i="23" s="1"/>
  <c r="I303" i="23" s="1"/>
  <c r="AG86" i="23"/>
  <c r="AG237" i="23" s="1"/>
  <c r="AL111" i="23"/>
  <c r="I86" i="24"/>
  <c r="I237" i="24" s="1"/>
  <c r="Y86" i="24"/>
  <c r="Y237" i="24" s="1"/>
  <c r="Y303" i="24" s="1"/>
  <c r="AG86" i="24"/>
  <c r="AG237" i="24" s="1"/>
  <c r="AL111" i="24"/>
  <c r="I106" i="24"/>
  <c r="J106" i="24" s="1"/>
  <c r="K106" i="24" s="1"/>
  <c r="L106" i="24" s="1"/>
  <c r="M106" i="24" s="1"/>
  <c r="N106" i="24" s="1"/>
  <c r="O106" i="24" s="1"/>
  <c r="P106" i="24" s="1"/>
  <c r="Q106" i="24" s="1"/>
  <c r="R106" i="24" s="1"/>
  <c r="S106" i="24" s="1"/>
  <c r="T106" i="24" s="1"/>
  <c r="U106" i="24" s="1"/>
  <c r="V106" i="24" s="1"/>
  <c r="W106" i="24" s="1"/>
  <c r="X106" i="24" s="1"/>
  <c r="Y106" i="24" s="1"/>
  <c r="Z106" i="24" s="1"/>
  <c r="AA106" i="24" s="1"/>
  <c r="AB106" i="24" s="1"/>
  <c r="AC106" i="24" s="1"/>
  <c r="AD106" i="24" s="1"/>
  <c r="AE106" i="24" s="1"/>
  <c r="AF106" i="24" s="1"/>
  <c r="AG106" i="24" s="1"/>
  <c r="AH106" i="24" s="1"/>
  <c r="AI106" i="24" s="1"/>
  <c r="AJ106" i="24" s="1"/>
  <c r="AK106" i="24" s="1"/>
  <c r="J125" i="24"/>
  <c r="K125" i="24" s="1"/>
  <c r="L125" i="24" s="1"/>
  <c r="M125" i="24" s="1"/>
  <c r="N125" i="24" s="1"/>
  <c r="O125" i="24" s="1"/>
  <c r="P125" i="24" s="1"/>
  <c r="Q125" i="24" s="1"/>
  <c r="R125" i="24" s="1"/>
  <c r="S125" i="24" s="1"/>
  <c r="T125" i="24" s="1"/>
  <c r="U125" i="24" s="1"/>
  <c r="V125" i="24" s="1"/>
  <c r="W125" i="24" s="1"/>
  <c r="X125" i="24" s="1"/>
  <c r="Y125" i="24" s="1"/>
  <c r="Z125" i="24" s="1"/>
  <c r="AA125" i="24" s="1"/>
  <c r="AB125" i="24" s="1"/>
  <c r="AC125" i="24" s="1"/>
  <c r="AD125" i="24" s="1"/>
  <c r="AE125" i="24" s="1"/>
  <c r="AF125" i="24" s="1"/>
  <c r="AG125" i="24" s="1"/>
  <c r="AH125" i="24" s="1"/>
  <c r="AI125" i="24" s="1"/>
  <c r="AJ125" i="24" s="1"/>
  <c r="AK125" i="24" s="1"/>
  <c r="I107" i="24"/>
  <c r="J107" i="24" s="1"/>
  <c r="K107" i="24" s="1"/>
  <c r="L107" i="24" s="1"/>
  <c r="M107" i="24" s="1"/>
  <c r="N107" i="24" s="1"/>
  <c r="O107" i="24" s="1"/>
  <c r="P107" i="24" s="1"/>
  <c r="Q107" i="24" s="1"/>
  <c r="R107" i="24" s="1"/>
  <c r="S107" i="24" s="1"/>
  <c r="T107" i="24" s="1"/>
  <c r="U107" i="24" s="1"/>
  <c r="V107" i="24" s="1"/>
  <c r="W107" i="24" s="1"/>
  <c r="X107" i="24" s="1"/>
  <c r="Y107" i="24" s="1"/>
  <c r="Z107" i="24" s="1"/>
  <c r="AA107" i="24" s="1"/>
  <c r="AB107" i="24" s="1"/>
  <c r="AC107" i="24" s="1"/>
  <c r="AD107" i="24" s="1"/>
  <c r="AE107" i="24" s="1"/>
  <c r="AF107" i="24" s="1"/>
  <c r="AG107" i="24" s="1"/>
  <c r="AH107" i="24" s="1"/>
  <c r="AI107" i="24" s="1"/>
  <c r="AJ107" i="24" s="1"/>
  <c r="AK107" i="24" s="1"/>
  <c r="J126" i="24"/>
  <c r="K126" i="24" s="1"/>
  <c r="L126" i="24" s="1"/>
  <c r="M126" i="24" s="1"/>
  <c r="N126" i="24" s="1"/>
  <c r="O126" i="24" s="1"/>
  <c r="P126" i="24" s="1"/>
  <c r="Q126" i="24" s="1"/>
  <c r="R126" i="24" s="1"/>
  <c r="S126" i="24" s="1"/>
  <c r="T126" i="24" s="1"/>
  <c r="U126" i="24" s="1"/>
  <c r="V126" i="24" s="1"/>
  <c r="W126" i="24" s="1"/>
  <c r="X126" i="24" s="1"/>
  <c r="Y126" i="24" s="1"/>
  <c r="Z126" i="24" s="1"/>
  <c r="AA126" i="24" s="1"/>
  <c r="AB126" i="24" s="1"/>
  <c r="AC126" i="24" s="1"/>
  <c r="AD126" i="24" s="1"/>
  <c r="AE126" i="24" s="1"/>
  <c r="AF126" i="24" s="1"/>
  <c r="AG126" i="24" s="1"/>
  <c r="AH126" i="24" s="1"/>
  <c r="AI126" i="24" s="1"/>
  <c r="AJ126" i="24" s="1"/>
  <c r="AK126" i="24" s="1"/>
  <c r="J126" i="23"/>
  <c r="K126" i="23" s="1"/>
  <c r="L126" i="23" s="1"/>
  <c r="M126" i="23" s="1"/>
  <c r="N126" i="23" s="1"/>
  <c r="O126" i="23" s="1"/>
  <c r="P126" i="23" s="1"/>
  <c r="Q126" i="23" s="1"/>
  <c r="R126" i="23" s="1"/>
  <c r="S126" i="23" s="1"/>
  <c r="T126" i="23" s="1"/>
  <c r="U126" i="23" s="1"/>
  <c r="V126" i="23" s="1"/>
  <c r="W126" i="23" s="1"/>
  <c r="X126" i="23" s="1"/>
  <c r="Y126" i="23" s="1"/>
  <c r="Z126" i="23" s="1"/>
  <c r="AA126" i="23" s="1"/>
  <c r="AB126" i="23" s="1"/>
  <c r="AC126" i="23" s="1"/>
  <c r="AD126" i="23" s="1"/>
  <c r="AE126" i="23" s="1"/>
  <c r="AF126" i="23" s="1"/>
  <c r="AG126" i="23" s="1"/>
  <c r="AH126" i="23" s="1"/>
  <c r="AI126" i="23" s="1"/>
  <c r="AJ126" i="23" s="1"/>
  <c r="AK126" i="23" s="1"/>
  <c r="O92" i="24"/>
  <c r="P92" i="24" s="1"/>
  <c r="Q92" i="24" s="1"/>
  <c r="R92" i="24" s="1"/>
  <c r="S92" i="24" s="1"/>
  <c r="T92" i="24" s="1"/>
  <c r="U92" i="24" s="1"/>
  <c r="V92" i="24" s="1"/>
  <c r="W92" i="24" s="1"/>
  <c r="X92" i="24" s="1"/>
  <c r="Y92" i="24" s="1"/>
  <c r="Z92" i="24" s="1"/>
  <c r="AA92" i="24" s="1"/>
  <c r="AB92" i="24" s="1"/>
  <c r="AC92" i="24" s="1"/>
  <c r="AD92" i="24" s="1"/>
  <c r="AE92" i="24" s="1"/>
  <c r="AF92" i="24" s="1"/>
  <c r="AG92" i="24" s="1"/>
  <c r="AH92" i="24" s="1"/>
  <c r="AI92" i="24" s="1"/>
  <c r="AJ92" i="24" s="1"/>
  <c r="AK92" i="24" s="1"/>
  <c r="M44" i="23"/>
  <c r="M224" i="23" s="1"/>
  <c r="AD92" i="23"/>
  <c r="AD113" i="23" s="1"/>
  <c r="Q92" i="23"/>
  <c r="Q113" i="23" s="1"/>
  <c r="T295" i="24"/>
  <c r="T263" i="24"/>
  <c r="P92" i="23"/>
  <c r="P113" i="23" s="1"/>
  <c r="P116" i="23" s="1"/>
  <c r="S70" i="23"/>
  <c r="AE92" i="23"/>
  <c r="AE113" i="23" s="1"/>
  <c r="K86" i="23"/>
  <c r="K237" i="23" s="1"/>
  <c r="K303" i="23" s="1"/>
  <c r="AA86" i="23"/>
  <c r="AA237" i="23" s="1"/>
  <c r="AA303" i="23" s="1"/>
  <c r="V92" i="23"/>
  <c r="V113" i="23" s="1"/>
  <c r="O28" i="24"/>
  <c r="O236" i="24" s="1"/>
  <c r="O270" i="24" s="1"/>
  <c r="AJ242" i="24"/>
  <c r="K176" i="23"/>
  <c r="K219" i="23" s="1"/>
  <c r="H143" i="23"/>
  <c r="AK92" i="23"/>
  <c r="AK113" i="23" s="1"/>
  <c r="U229" i="24"/>
  <c r="U263" i="24" s="1"/>
  <c r="G308" i="24"/>
  <c r="O39" i="23"/>
  <c r="P39" i="23" s="1"/>
  <c r="N86" i="23"/>
  <c r="N237" i="23" s="1"/>
  <c r="N303" i="23" s="1"/>
  <c r="V86" i="23"/>
  <c r="V237" i="23" s="1"/>
  <c r="AD86" i="23"/>
  <c r="AD237" i="23" s="1"/>
  <c r="I105" i="23"/>
  <c r="J105" i="23" s="1"/>
  <c r="K105" i="23" s="1"/>
  <c r="L105" i="23" s="1"/>
  <c r="M105" i="23" s="1"/>
  <c r="N105" i="23" s="1"/>
  <c r="O105" i="23" s="1"/>
  <c r="P105" i="23" s="1"/>
  <c r="Q105" i="23" s="1"/>
  <c r="R105" i="23" s="1"/>
  <c r="S105" i="23" s="1"/>
  <c r="T105" i="23" s="1"/>
  <c r="U105" i="23" s="1"/>
  <c r="V105" i="23" s="1"/>
  <c r="W105" i="23" s="1"/>
  <c r="X105" i="23" s="1"/>
  <c r="Y105" i="23" s="1"/>
  <c r="Z105" i="23" s="1"/>
  <c r="AA105" i="23" s="1"/>
  <c r="AB105" i="23" s="1"/>
  <c r="AC105" i="23" s="1"/>
  <c r="AD105" i="23" s="1"/>
  <c r="AE105" i="23" s="1"/>
  <c r="AF105" i="23" s="1"/>
  <c r="AG105" i="23" s="1"/>
  <c r="AH105" i="23" s="1"/>
  <c r="AI105" i="23" s="1"/>
  <c r="AJ105" i="23" s="1"/>
  <c r="AK105" i="23" s="1"/>
  <c r="I156" i="23"/>
  <c r="I159" i="23" s="1"/>
  <c r="Y229" i="23"/>
  <c r="Y295" i="23" s="1"/>
  <c r="AI272" i="23"/>
  <c r="AJ92" i="23"/>
  <c r="AJ113" i="23" s="1"/>
  <c r="AB92" i="23"/>
  <c r="AB113" i="23" s="1"/>
  <c r="T92" i="23"/>
  <c r="T113" i="23" s="1"/>
  <c r="I28" i="24"/>
  <c r="I236" i="24" s="1"/>
  <c r="I270" i="24" s="1"/>
  <c r="AL45" i="24"/>
  <c r="O70" i="24"/>
  <c r="H95" i="24"/>
  <c r="H176" i="24" s="1"/>
  <c r="H219" i="24" s="1"/>
  <c r="H221" i="24" s="1"/>
  <c r="H230" i="24" s="1"/>
  <c r="I128" i="24"/>
  <c r="J128" i="24" s="1"/>
  <c r="K128" i="24" s="1"/>
  <c r="L128" i="24" s="1"/>
  <c r="M128" i="24" s="1"/>
  <c r="N128" i="24" s="1"/>
  <c r="O128" i="24" s="1"/>
  <c r="P128" i="24" s="1"/>
  <c r="Q128" i="24" s="1"/>
  <c r="R128" i="24" s="1"/>
  <c r="S128" i="24" s="1"/>
  <c r="T128" i="24" s="1"/>
  <c r="U128" i="24" s="1"/>
  <c r="V128" i="24" s="1"/>
  <c r="W128" i="24" s="1"/>
  <c r="X128" i="24" s="1"/>
  <c r="Y128" i="24" s="1"/>
  <c r="Z128" i="24" s="1"/>
  <c r="AA128" i="24" s="1"/>
  <c r="AB128" i="24" s="1"/>
  <c r="AC128" i="24" s="1"/>
  <c r="AD128" i="24" s="1"/>
  <c r="AE128" i="24" s="1"/>
  <c r="AF128" i="24" s="1"/>
  <c r="AG128" i="24" s="1"/>
  <c r="AH128" i="24" s="1"/>
  <c r="AI128" i="24" s="1"/>
  <c r="AJ128" i="24" s="1"/>
  <c r="AK128" i="24" s="1"/>
  <c r="H138" i="24"/>
  <c r="W229" i="24"/>
  <c r="W295" i="24" s="1"/>
  <c r="L242" i="24"/>
  <c r="Z272" i="24"/>
  <c r="X92" i="23"/>
  <c r="X113" i="23" s="1"/>
  <c r="I127" i="23"/>
  <c r="J127" i="23" s="1"/>
  <c r="K127" i="23" s="1"/>
  <c r="L127" i="23" s="1"/>
  <c r="M127" i="23" s="1"/>
  <c r="N127" i="23" s="1"/>
  <c r="O127" i="23" s="1"/>
  <c r="P127" i="23" s="1"/>
  <c r="Q127" i="23" s="1"/>
  <c r="R127" i="23" s="1"/>
  <c r="S127" i="23" s="1"/>
  <c r="T127" i="23" s="1"/>
  <c r="U127" i="23" s="1"/>
  <c r="V127" i="23" s="1"/>
  <c r="W127" i="23" s="1"/>
  <c r="X127" i="23" s="1"/>
  <c r="Y127" i="23" s="1"/>
  <c r="Z127" i="23" s="1"/>
  <c r="AA127" i="23" s="1"/>
  <c r="AB127" i="23" s="1"/>
  <c r="AC127" i="23" s="1"/>
  <c r="AD127" i="23" s="1"/>
  <c r="AE127" i="23" s="1"/>
  <c r="AF127" i="23" s="1"/>
  <c r="AG127" i="23" s="1"/>
  <c r="AH127" i="23" s="1"/>
  <c r="AI127" i="23" s="1"/>
  <c r="AJ127" i="23" s="1"/>
  <c r="AK127" i="23" s="1"/>
  <c r="N304" i="24"/>
  <c r="I128" i="23"/>
  <c r="J128" i="23" s="1"/>
  <c r="K128" i="23" s="1"/>
  <c r="L128" i="23" s="1"/>
  <c r="M128" i="23" s="1"/>
  <c r="N128" i="23" s="1"/>
  <c r="O128" i="23" s="1"/>
  <c r="P128" i="23" s="1"/>
  <c r="Q128" i="23" s="1"/>
  <c r="R128" i="23" s="1"/>
  <c r="S128" i="23" s="1"/>
  <c r="T128" i="23" s="1"/>
  <c r="U128" i="23" s="1"/>
  <c r="V128" i="23" s="1"/>
  <c r="W128" i="23" s="1"/>
  <c r="X128" i="23" s="1"/>
  <c r="Y128" i="23" s="1"/>
  <c r="Z128" i="23" s="1"/>
  <c r="AA128" i="23" s="1"/>
  <c r="AB128" i="23" s="1"/>
  <c r="AC128" i="23" s="1"/>
  <c r="AD128" i="23" s="1"/>
  <c r="AE128" i="23" s="1"/>
  <c r="AF128" i="23" s="1"/>
  <c r="AG128" i="23" s="1"/>
  <c r="AH128" i="23" s="1"/>
  <c r="AI128" i="23" s="1"/>
  <c r="AJ128" i="23" s="1"/>
  <c r="AK128" i="23" s="1"/>
  <c r="U92" i="23"/>
  <c r="U113" i="23" s="1"/>
  <c r="AE70" i="23"/>
  <c r="I106" i="23"/>
  <c r="J106" i="23" s="1"/>
  <c r="K106" i="23" s="1"/>
  <c r="L106" i="23" s="1"/>
  <c r="M106" i="23" s="1"/>
  <c r="N106" i="23" s="1"/>
  <c r="O106" i="23" s="1"/>
  <c r="P106" i="23" s="1"/>
  <c r="Q106" i="23" s="1"/>
  <c r="R106" i="23" s="1"/>
  <c r="S106" i="23" s="1"/>
  <c r="T106" i="23" s="1"/>
  <c r="U106" i="23" s="1"/>
  <c r="V106" i="23" s="1"/>
  <c r="W106" i="23" s="1"/>
  <c r="X106" i="23" s="1"/>
  <c r="Y106" i="23" s="1"/>
  <c r="Z106" i="23" s="1"/>
  <c r="AA106" i="23" s="1"/>
  <c r="AB106" i="23" s="1"/>
  <c r="AC106" i="23" s="1"/>
  <c r="AD106" i="23" s="1"/>
  <c r="AE106" i="23" s="1"/>
  <c r="AF106" i="23" s="1"/>
  <c r="AG106" i="23" s="1"/>
  <c r="AH106" i="23" s="1"/>
  <c r="AI106" i="23" s="1"/>
  <c r="AJ106" i="23" s="1"/>
  <c r="AK106" i="23" s="1"/>
  <c r="H164" i="23"/>
  <c r="Z229" i="23"/>
  <c r="AI92" i="23"/>
  <c r="AI113" i="23" s="1"/>
  <c r="AA92" i="23"/>
  <c r="AA113" i="23" s="1"/>
  <c r="S92" i="23"/>
  <c r="S113" i="23" s="1"/>
  <c r="J47" i="24"/>
  <c r="J52" i="24" s="1"/>
  <c r="J176" i="24"/>
  <c r="J219" i="24" s="1"/>
  <c r="J221" i="24" s="1"/>
  <c r="I142" i="24"/>
  <c r="AF272" i="24"/>
  <c r="O92" i="23"/>
  <c r="O113" i="23" s="1"/>
  <c r="S242" i="23"/>
  <c r="S276" i="23" s="1"/>
  <c r="AC92" i="23"/>
  <c r="AC113" i="23" s="1"/>
  <c r="AL29" i="24"/>
  <c r="M34" i="23"/>
  <c r="U34" i="23"/>
  <c r="O86" i="23"/>
  <c r="O237" i="23" s="1"/>
  <c r="AJ84" i="23"/>
  <c r="I107" i="23"/>
  <c r="J107" i="23" s="1"/>
  <c r="K107" i="23" s="1"/>
  <c r="L107" i="23" s="1"/>
  <c r="M107" i="23" s="1"/>
  <c r="N107" i="23" s="1"/>
  <c r="O107" i="23" s="1"/>
  <c r="P107" i="23" s="1"/>
  <c r="Q107" i="23" s="1"/>
  <c r="R107" i="23" s="1"/>
  <c r="S107" i="23" s="1"/>
  <c r="T107" i="23" s="1"/>
  <c r="U107" i="23" s="1"/>
  <c r="V107" i="23" s="1"/>
  <c r="W107" i="23" s="1"/>
  <c r="X107" i="23" s="1"/>
  <c r="Y107" i="23" s="1"/>
  <c r="Z107" i="23" s="1"/>
  <c r="AA107" i="23" s="1"/>
  <c r="AB107" i="23" s="1"/>
  <c r="AC107" i="23" s="1"/>
  <c r="AD107" i="23" s="1"/>
  <c r="AE107" i="23" s="1"/>
  <c r="AF107" i="23" s="1"/>
  <c r="AG107" i="23" s="1"/>
  <c r="AH107" i="23" s="1"/>
  <c r="AI107" i="23" s="1"/>
  <c r="AJ107" i="23" s="1"/>
  <c r="AK107" i="23" s="1"/>
  <c r="AI229" i="23"/>
  <c r="AI295" i="23" s="1"/>
  <c r="AH92" i="23"/>
  <c r="AH113" i="23" s="1"/>
  <c r="Z92" i="23"/>
  <c r="Z113" i="23" s="1"/>
  <c r="R92" i="23"/>
  <c r="R113" i="23" s="1"/>
  <c r="X34" i="24"/>
  <c r="M47" i="24"/>
  <c r="L86" i="24"/>
  <c r="L237" i="24" s="1"/>
  <c r="T86" i="24"/>
  <c r="T237" i="24" s="1"/>
  <c r="T303" i="24" s="1"/>
  <c r="AB86" i="24"/>
  <c r="AB237" i="24" s="1"/>
  <c r="AB271" i="24" s="1"/>
  <c r="AJ86" i="24"/>
  <c r="AJ237" i="24" s="1"/>
  <c r="AJ271" i="24" s="1"/>
  <c r="AL132" i="24"/>
  <c r="AL203" i="24"/>
  <c r="J229" i="24"/>
  <c r="J295" i="24" s="1"/>
  <c r="AB229" i="24"/>
  <c r="T242" i="24"/>
  <c r="AF92" i="23"/>
  <c r="AF113" i="23" s="1"/>
  <c r="Q272" i="23"/>
  <c r="W92" i="23"/>
  <c r="W113" i="23" s="1"/>
  <c r="AL45" i="23"/>
  <c r="H159" i="23"/>
  <c r="R229" i="23"/>
  <c r="I127" i="24"/>
  <c r="J127" i="24" s="1"/>
  <c r="K127" i="24" s="1"/>
  <c r="L127" i="24" s="1"/>
  <c r="M127" i="24" s="1"/>
  <c r="N127" i="24" s="1"/>
  <c r="O127" i="24" s="1"/>
  <c r="P127" i="24" s="1"/>
  <c r="Q127" i="24" s="1"/>
  <c r="R127" i="24" s="1"/>
  <c r="S127" i="24" s="1"/>
  <c r="T127" i="24" s="1"/>
  <c r="U127" i="24" s="1"/>
  <c r="V127" i="24" s="1"/>
  <c r="W127" i="24" s="1"/>
  <c r="X127" i="24" s="1"/>
  <c r="Y127" i="24" s="1"/>
  <c r="Z127" i="24" s="1"/>
  <c r="AA127" i="24" s="1"/>
  <c r="AB127" i="24" s="1"/>
  <c r="AC127" i="24" s="1"/>
  <c r="AD127" i="24" s="1"/>
  <c r="AE127" i="24" s="1"/>
  <c r="AF127" i="24" s="1"/>
  <c r="AG127" i="24" s="1"/>
  <c r="AH127" i="24" s="1"/>
  <c r="AI127" i="24" s="1"/>
  <c r="AJ127" i="24" s="1"/>
  <c r="AK127" i="24" s="1"/>
  <c r="AK33" i="23"/>
  <c r="V34" i="23"/>
  <c r="K44" i="23"/>
  <c r="K224" i="23" s="1"/>
  <c r="K290" i="23" s="1"/>
  <c r="Y86" i="23"/>
  <c r="Y237" i="23" s="1"/>
  <c r="Y303" i="23" s="1"/>
  <c r="M176" i="23"/>
  <c r="M219" i="23" s="1"/>
  <c r="H165" i="23"/>
  <c r="H172" i="23" s="1"/>
  <c r="K229" i="23"/>
  <c r="AJ229" i="23"/>
  <c r="G240" i="23"/>
  <c r="AG92" i="23"/>
  <c r="AG113" i="23" s="1"/>
  <c r="Y92" i="23"/>
  <c r="Y113" i="23" s="1"/>
  <c r="Q34" i="24"/>
  <c r="Y34" i="24"/>
  <c r="M86" i="24"/>
  <c r="M237" i="24" s="1"/>
  <c r="M303" i="24" s="1"/>
  <c r="U86" i="24"/>
  <c r="U237" i="24" s="1"/>
  <c r="U271" i="24" s="1"/>
  <c r="AK86" i="24"/>
  <c r="AK237" i="24" s="1"/>
  <c r="AK271" i="24" s="1"/>
  <c r="K176" i="24"/>
  <c r="K219" i="24" s="1"/>
  <c r="K229" i="24"/>
  <c r="K295" i="24" s="1"/>
  <c r="AC229" i="24"/>
  <c r="AC295" i="24" s="1"/>
  <c r="X242" i="24"/>
  <c r="X308" i="24" s="1"/>
  <c r="W34" i="23"/>
  <c r="AE34" i="24"/>
  <c r="AK34" i="24"/>
  <c r="AF34" i="24"/>
  <c r="AC34" i="23"/>
  <c r="AJ34" i="24"/>
  <c r="AG34" i="24"/>
  <c r="AC34" i="24"/>
  <c r="AI34" i="24"/>
  <c r="L34" i="23"/>
  <c r="S34" i="23"/>
  <c r="AD34" i="23"/>
  <c r="AJ34" i="23"/>
  <c r="AK34" i="23"/>
  <c r="R34" i="24"/>
  <c r="AD34" i="24"/>
  <c r="AE34" i="23"/>
  <c r="I34" i="24"/>
  <c r="H114" i="24"/>
  <c r="H122" i="24" s="1"/>
  <c r="P34" i="23"/>
  <c r="AB34" i="23"/>
  <c r="AH34" i="23"/>
  <c r="AA34" i="24"/>
  <c r="AI34" i="23"/>
  <c r="N28" i="24"/>
  <c r="N236" i="24" s="1"/>
  <c r="N302" i="24" s="1"/>
  <c r="Q28" i="24"/>
  <c r="Q236" i="24" s="1"/>
  <c r="Q302" i="24" s="1"/>
  <c r="U22" i="23"/>
  <c r="U23" i="23" s="1"/>
  <c r="U31" i="23" s="1"/>
  <c r="T24" i="23"/>
  <c r="T32" i="23" s="1"/>
  <c r="R28" i="23"/>
  <c r="R236" i="23" s="1"/>
  <c r="R302" i="23" s="1"/>
  <c r="H28" i="23"/>
  <c r="H236" i="23" s="1"/>
  <c r="H302" i="23" s="1"/>
  <c r="H32" i="23"/>
  <c r="G36" i="24"/>
  <c r="I31" i="24"/>
  <c r="S28" i="23"/>
  <c r="S236" i="23" s="1"/>
  <c r="S302" i="23" s="1"/>
  <c r="Q28" i="23"/>
  <c r="Q236" i="23" s="1"/>
  <c r="Q270" i="23" s="1"/>
  <c r="O31" i="24"/>
  <c r="N32" i="24"/>
  <c r="G52" i="24"/>
  <c r="G44" i="24"/>
  <c r="G224" i="24" s="1"/>
  <c r="G258" i="24" s="1"/>
  <c r="L258" i="24"/>
  <c r="L290" i="24"/>
  <c r="R303" i="24"/>
  <c r="R271" i="24"/>
  <c r="T31" i="24"/>
  <c r="AF303" i="24"/>
  <c r="AF271" i="24"/>
  <c r="W34" i="24"/>
  <c r="AB34" i="24"/>
  <c r="J28" i="24"/>
  <c r="J236" i="24" s="1"/>
  <c r="S28" i="24"/>
  <c r="S236" i="24" s="1"/>
  <c r="S271" i="24"/>
  <c r="S303" i="24"/>
  <c r="AK303" i="24"/>
  <c r="S70" i="24"/>
  <c r="AG70" i="24"/>
  <c r="J303" i="24"/>
  <c r="J271" i="24"/>
  <c r="AD70" i="24"/>
  <c r="P34" i="24"/>
  <c r="N303" i="24"/>
  <c r="N271" i="24"/>
  <c r="T271" i="24"/>
  <c r="Z271" i="24"/>
  <c r="Z303" i="24"/>
  <c r="U70" i="24"/>
  <c r="AJ70" i="24"/>
  <c r="K47" i="24"/>
  <c r="K44" i="24"/>
  <c r="K224" i="24" s="1"/>
  <c r="AD303" i="24"/>
  <c r="AD271" i="24"/>
  <c r="R28" i="24"/>
  <c r="R236" i="24" s="1"/>
  <c r="H36" i="24"/>
  <c r="N47" i="24"/>
  <c r="N44" i="24"/>
  <c r="N224" i="24" s="1"/>
  <c r="L47" i="24"/>
  <c r="G304" i="24"/>
  <c r="G272" i="24"/>
  <c r="I303" i="24"/>
  <c r="I271" i="24"/>
  <c r="O303" i="24"/>
  <c r="O271" i="24"/>
  <c r="AA303" i="24"/>
  <c r="AA271" i="24"/>
  <c r="AG271" i="24"/>
  <c r="AG303" i="24"/>
  <c r="AH70" i="24"/>
  <c r="AB70" i="24"/>
  <c r="V70" i="24"/>
  <c r="P70" i="24"/>
  <c r="P87" i="24" s="1"/>
  <c r="J70" i="24"/>
  <c r="AF70" i="24"/>
  <c r="Y70" i="24"/>
  <c r="R70" i="24"/>
  <c r="K70" i="24"/>
  <c r="AE70" i="24"/>
  <c r="X70" i="24"/>
  <c r="Q70" i="24"/>
  <c r="I70" i="24"/>
  <c r="I87" i="24" s="1"/>
  <c r="AI70" i="24"/>
  <c r="AA70" i="24"/>
  <c r="T70" i="24"/>
  <c r="M70" i="24"/>
  <c r="H70" i="24"/>
  <c r="W70" i="24"/>
  <c r="AK70" i="24"/>
  <c r="AJ84" i="24"/>
  <c r="AD84" i="24"/>
  <c r="X84" i="24"/>
  <c r="R84" i="24"/>
  <c r="L84" i="24"/>
  <c r="AG84" i="24"/>
  <c r="Z84" i="24"/>
  <c r="S84" i="24"/>
  <c r="K84" i="24"/>
  <c r="AK84" i="24"/>
  <c r="AC84" i="24"/>
  <c r="V84" i="24"/>
  <c r="O84" i="24"/>
  <c r="H84" i="24"/>
  <c r="AI84" i="24"/>
  <c r="Y84" i="24"/>
  <c r="N84" i="24"/>
  <c r="AH84" i="24"/>
  <c r="W84" i="24"/>
  <c r="M84" i="24"/>
  <c r="AF84" i="24"/>
  <c r="U84" i="24"/>
  <c r="J84" i="24"/>
  <c r="AB84" i="24"/>
  <c r="Q84" i="24"/>
  <c r="G84" i="24"/>
  <c r="G87" i="24" s="1"/>
  <c r="T84" i="24"/>
  <c r="I95" i="24"/>
  <c r="I176" i="24" s="1"/>
  <c r="I219" i="24" s="1"/>
  <c r="I221" i="24" s="1"/>
  <c r="I93" i="24"/>
  <c r="L271" i="24"/>
  <c r="L303" i="24"/>
  <c r="AJ303" i="24"/>
  <c r="G271" i="24"/>
  <c r="G303" i="24"/>
  <c r="AK33" i="24"/>
  <c r="H224" i="24"/>
  <c r="L28" i="24"/>
  <c r="L236" i="24" s="1"/>
  <c r="T24" i="24"/>
  <c r="T32" i="24" s="1"/>
  <c r="L31" i="24"/>
  <c r="J290" i="24"/>
  <c r="J258" i="24"/>
  <c r="H52" i="24"/>
  <c r="P271" i="24"/>
  <c r="P303" i="24"/>
  <c r="V271" i="24"/>
  <c r="V303" i="24"/>
  <c r="AH271" i="24"/>
  <c r="AH303" i="24"/>
  <c r="L70" i="24"/>
  <c r="Z70" i="24"/>
  <c r="AA84" i="24"/>
  <c r="M258" i="24"/>
  <c r="M290" i="24"/>
  <c r="X303" i="24"/>
  <c r="X271" i="24"/>
  <c r="U22" i="24"/>
  <c r="K28" i="24"/>
  <c r="K236" i="24" s="1"/>
  <c r="M28" i="24"/>
  <c r="M236" i="24" s="1"/>
  <c r="O39" i="24"/>
  <c r="H28" i="24"/>
  <c r="H236" i="24" s="1"/>
  <c r="Z34" i="24"/>
  <c r="U34" i="24"/>
  <c r="G28" i="24"/>
  <c r="P28" i="24"/>
  <c r="P236" i="24" s="1"/>
  <c r="V34" i="24"/>
  <c r="I52" i="24"/>
  <c r="N70" i="24"/>
  <c r="AC70" i="24"/>
  <c r="AE84" i="24"/>
  <c r="H164" i="24"/>
  <c r="H159" i="24"/>
  <c r="I156" i="24"/>
  <c r="H165" i="24"/>
  <c r="I290" i="24"/>
  <c r="I258" i="24"/>
  <c r="M271" i="24"/>
  <c r="AE303" i="24"/>
  <c r="AE271" i="24"/>
  <c r="H101" i="24"/>
  <c r="H100" i="24"/>
  <c r="H163" i="24"/>
  <c r="K220" i="24"/>
  <c r="G292" i="24"/>
  <c r="G260" i="24"/>
  <c r="G240" i="24"/>
  <c r="H295" i="24"/>
  <c r="H263" i="24"/>
  <c r="U295" i="24"/>
  <c r="AJ295" i="24"/>
  <c r="AJ263" i="24"/>
  <c r="M176" i="24"/>
  <c r="M219" i="24" s="1"/>
  <c r="I105" i="24"/>
  <c r="J105" i="24" s="1"/>
  <c r="K105" i="24" s="1"/>
  <c r="L105" i="24" s="1"/>
  <c r="M105" i="24" s="1"/>
  <c r="N105" i="24" s="1"/>
  <c r="O105" i="24" s="1"/>
  <c r="P105" i="24" s="1"/>
  <c r="Q105" i="24" s="1"/>
  <c r="R105" i="24" s="1"/>
  <c r="S105" i="24" s="1"/>
  <c r="T105" i="24" s="1"/>
  <c r="U105" i="24" s="1"/>
  <c r="V105" i="24" s="1"/>
  <c r="W105" i="24" s="1"/>
  <c r="X105" i="24" s="1"/>
  <c r="Y105" i="24" s="1"/>
  <c r="Z105" i="24" s="1"/>
  <c r="AA105" i="24" s="1"/>
  <c r="AB105" i="24" s="1"/>
  <c r="AC105" i="24" s="1"/>
  <c r="AD105" i="24" s="1"/>
  <c r="AE105" i="24" s="1"/>
  <c r="AF105" i="24" s="1"/>
  <c r="AG105" i="24" s="1"/>
  <c r="AH105" i="24" s="1"/>
  <c r="AI105" i="24" s="1"/>
  <c r="AJ105" i="24" s="1"/>
  <c r="AK105" i="24" s="1"/>
  <c r="X295" i="24"/>
  <c r="X263" i="24"/>
  <c r="L277" i="24"/>
  <c r="L309" i="24"/>
  <c r="AB309" i="24"/>
  <c r="AB277" i="24"/>
  <c r="H276" i="24"/>
  <c r="H308" i="24"/>
  <c r="AF276" i="24"/>
  <c r="AL276" i="24" s="1"/>
  <c r="P277" i="24"/>
  <c r="P309" i="24"/>
  <c r="K86" i="24"/>
  <c r="K237" i="24" s="1"/>
  <c r="Q86" i="24"/>
  <c r="Q237" i="24" s="1"/>
  <c r="W86" i="24"/>
  <c r="W237" i="24" s="1"/>
  <c r="AC86" i="24"/>
  <c r="AC237" i="24" s="1"/>
  <c r="AI86" i="24"/>
  <c r="AI237" i="24" s="1"/>
  <c r="J135" i="24"/>
  <c r="I143" i="24"/>
  <c r="I151" i="24" s="1"/>
  <c r="I138" i="24"/>
  <c r="J304" i="24"/>
  <c r="J272" i="24"/>
  <c r="P304" i="24"/>
  <c r="P272" i="24"/>
  <c r="V304" i="24"/>
  <c r="V272" i="24"/>
  <c r="AB304" i="24"/>
  <c r="AB272" i="24"/>
  <c r="AH304" i="24"/>
  <c r="AH272" i="24"/>
  <c r="S309" i="24"/>
  <c r="S277" i="24"/>
  <c r="G293" i="24"/>
  <c r="G261" i="24"/>
  <c r="H142" i="24"/>
  <c r="I242" i="24"/>
  <c r="I229" i="24"/>
  <c r="O229" i="24"/>
  <c r="O242" i="24"/>
  <c r="U308" i="24"/>
  <c r="U276" i="24"/>
  <c r="AA229" i="24"/>
  <c r="AA242" i="24"/>
  <c r="AG242" i="24"/>
  <c r="AG229" i="24"/>
  <c r="I277" i="24"/>
  <c r="I309" i="24"/>
  <c r="O309" i="24"/>
  <c r="O277" i="24"/>
  <c r="U309" i="24"/>
  <c r="U277" i="24"/>
  <c r="AA309" i="24"/>
  <c r="AA277" i="24"/>
  <c r="AG309" i="24"/>
  <c r="AG277" i="24"/>
  <c r="G291" i="24"/>
  <c r="G259" i="24"/>
  <c r="AB295" i="24"/>
  <c r="AB263" i="24"/>
  <c r="L276" i="24"/>
  <c r="L308" i="24"/>
  <c r="AJ308" i="24"/>
  <c r="AJ276" i="24"/>
  <c r="J308" i="24"/>
  <c r="J276" i="24"/>
  <c r="V308" i="24"/>
  <c r="V276" i="24"/>
  <c r="P263" i="24"/>
  <c r="AC263" i="24"/>
  <c r="X277" i="24"/>
  <c r="X309" i="24"/>
  <c r="H144" i="24"/>
  <c r="I187" i="24"/>
  <c r="K308" i="24"/>
  <c r="K276" i="24"/>
  <c r="Q242" i="24"/>
  <c r="Q229" i="24"/>
  <c r="W308" i="24"/>
  <c r="W276" i="24"/>
  <c r="AC308" i="24"/>
  <c r="AC276" i="24"/>
  <c r="AI242" i="24"/>
  <c r="AI229" i="24"/>
  <c r="K309" i="24"/>
  <c r="K277" i="24"/>
  <c r="Q309" i="24"/>
  <c r="Q277" i="24"/>
  <c r="W277" i="24"/>
  <c r="W309" i="24"/>
  <c r="AC309" i="24"/>
  <c r="AC277" i="24"/>
  <c r="AI309" i="24"/>
  <c r="AI277" i="24"/>
  <c r="AF295" i="24"/>
  <c r="AF263" i="24"/>
  <c r="T276" i="24"/>
  <c r="T308" i="24"/>
  <c r="L295" i="24"/>
  <c r="L263" i="24"/>
  <c r="R308" i="24"/>
  <c r="R276" i="24"/>
  <c r="AD308" i="24"/>
  <c r="AD276" i="24"/>
  <c r="R277" i="24"/>
  <c r="R309" i="24"/>
  <c r="AD277" i="24"/>
  <c r="AD309" i="24"/>
  <c r="AJ309" i="24"/>
  <c r="AJ277" i="24"/>
  <c r="K304" i="24"/>
  <c r="K272" i="24"/>
  <c r="G307" i="24"/>
  <c r="G275" i="24"/>
  <c r="G309" i="24"/>
  <c r="G277" i="24"/>
  <c r="AF309" i="24"/>
  <c r="AL309" i="24" s="1"/>
  <c r="AF277" i="24"/>
  <c r="AL277" i="24" s="1"/>
  <c r="M242" i="24"/>
  <c r="M229" i="24"/>
  <c r="S242" i="24"/>
  <c r="S229" i="24"/>
  <c r="Y242" i="24"/>
  <c r="Y229" i="24"/>
  <c r="AE242" i="24"/>
  <c r="AE229" i="24"/>
  <c r="AK242" i="24"/>
  <c r="AK229" i="24"/>
  <c r="M309" i="24"/>
  <c r="M277" i="24"/>
  <c r="Y309" i="24"/>
  <c r="Y277" i="24"/>
  <c r="AE309" i="24"/>
  <c r="AE277" i="24"/>
  <c r="AK309" i="24"/>
  <c r="AK277" i="24"/>
  <c r="R229" i="24"/>
  <c r="Z295" i="24"/>
  <c r="Z263" i="24"/>
  <c r="L304" i="24"/>
  <c r="L272" i="24"/>
  <c r="R304" i="24"/>
  <c r="R272" i="24"/>
  <c r="X272" i="24"/>
  <c r="X304" i="24"/>
  <c r="AD304" i="24"/>
  <c r="AD272" i="24"/>
  <c r="AJ304" i="24"/>
  <c r="AJ272" i="24"/>
  <c r="AH309" i="24"/>
  <c r="AH277" i="24"/>
  <c r="P308" i="24"/>
  <c r="P276" i="24"/>
  <c r="AB308" i="24"/>
  <c r="AB276" i="24"/>
  <c r="AH295" i="24"/>
  <c r="AH263" i="24"/>
  <c r="J309" i="24"/>
  <c r="J277" i="24"/>
  <c r="V309" i="24"/>
  <c r="V277" i="24"/>
  <c r="V229" i="24"/>
  <c r="AD229" i="24"/>
  <c r="I272" i="24"/>
  <c r="I304" i="24"/>
  <c r="O304" i="24"/>
  <c r="O272" i="24"/>
  <c r="U272" i="24"/>
  <c r="U304" i="24"/>
  <c r="AA272" i="24"/>
  <c r="AA304" i="24"/>
  <c r="AG272" i="24"/>
  <c r="AG304" i="24"/>
  <c r="AH242" i="24"/>
  <c r="N309" i="24"/>
  <c r="N277" i="24"/>
  <c r="Z309" i="24"/>
  <c r="Z277" i="24"/>
  <c r="Z276" i="24"/>
  <c r="Z308" i="24"/>
  <c r="H309" i="24"/>
  <c r="H277" i="24"/>
  <c r="W272" i="24"/>
  <c r="Q272" i="24"/>
  <c r="Q304" i="24"/>
  <c r="AC304" i="24"/>
  <c r="AC272" i="24"/>
  <c r="N276" i="24"/>
  <c r="N308" i="24"/>
  <c r="H315" i="24"/>
  <c r="H296" i="24"/>
  <c r="S272" i="24"/>
  <c r="S304" i="24"/>
  <c r="Y304" i="24"/>
  <c r="Y272" i="24"/>
  <c r="AE272" i="24"/>
  <c r="AE304" i="24"/>
  <c r="AK304" i="24"/>
  <c r="AK272" i="24"/>
  <c r="T309" i="24"/>
  <c r="T277" i="24"/>
  <c r="AI272" i="24"/>
  <c r="I286" i="24"/>
  <c r="G315" i="24"/>
  <c r="G295" i="24"/>
  <c r="G263" i="24"/>
  <c r="G273" i="24"/>
  <c r="G305" i="24"/>
  <c r="T272" i="24"/>
  <c r="N34" i="23"/>
  <c r="X34" i="23"/>
  <c r="L44" i="23"/>
  <c r="L224" i="23" s="1"/>
  <c r="S303" i="23"/>
  <c r="S271" i="23"/>
  <c r="O28" i="23"/>
  <c r="O236" i="23" s="1"/>
  <c r="L303" i="23"/>
  <c r="L271" i="23"/>
  <c r="AD303" i="23"/>
  <c r="AD271" i="23"/>
  <c r="AJ303" i="23"/>
  <c r="AJ271" i="23"/>
  <c r="S31" i="23"/>
  <c r="AF34" i="23"/>
  <c r="G303" i="23"/>
  <c r="G271" i="23"/>
  <c r="M303" i="23"/>
  <c r="M271" i="23"/>
  <c r="Y271" i="23"/>
  <c r="AE303" i="23"/>
  <c r="AE271" i="23"/>
  <c r="O303" i="23"/>
  <c r="O271" i="23"/>
  <c r="AA271" i="23"/>
  <c r="AG303" i="23"/>
  <c r="AG271" i="23"/>
  <c r="K28" i="23"/>
  <c r="K236" i="23" s="1"/>
  <c r="L28" i="23"/>
  <c r="L236" i="23" s="1"/>
  <c r="AL29" i="23"/>
  <c r="Y34" i="23"/>
  <c r="G44" i="23"/>
  <c r="M290" i="23"/>
  <c r="M258" i="23"/>
  <c r="G70" i="23"/>
  <c r="R70" i="23"/>
  <c r="AG70" i="23"/>
  <c r="K70" i="23"/>
  <c r="K271" i="23"/>
  <c r="X84" i="23"/>
  <c r="P84" i="23"/>
  <c r="N84" i="23"/>
  <c r="AH84" i="23"/>
  <c r="AH87" i="23" s="1"/>
  <c r="G28" i="23"/>
  <c r="H52" i="23"/>
  <c r="K52" i="23"/>
  <c r="I52" i="23"/>
  <c r="G52" i="23"/>
  <c r="L52" i="23"/>
  <c r="J52" i="23"/>
  <c r="X303" i="23"/>
  <c r="X271" i="23"/>
  <c r="AB303" i="23"/>
  <c r="AB271" i="23"/>
  <c r="I31" i="23"/>
  <c r="I28" i="23"/>
  <c r="I236" i="23" s="1"/>
  <c r="R303" i="23"/>
  <c r="R271" i="23"/>
  <c r="M28" i="23"/>
  <c r="M236" i="23" s="1"/>
  <c r="G34" i="23"/>
  <c r="M52" i="23"/>
  <c r="T23" i="23"/>
  <c r="T34" i="23"/>
  <c r="Z34" i="23"/>
  <c r="N28" i="23"/>
  <c r="N236" i="23" s="1"/>
  <c r="R34" i="23"/>
  <c r="AC86" i="23"/>
  <c r="AC237" i="23" s="1"/>
  <c r="L70" i="23"/>
  <c r="W84" i="23"/>
  <c r="H290" i="23"/>
  <c r="H258" i="23"/>
  <c r="P303" i="23"/>
  <c r="P271" i="23"/>
  <c r="V303" i="23"/>
  <c r="V271" i="23"/>
  <c r="AK70" i="23"/>
  <c r="AD70" i="23"/>
  <c r="W70" i="23"/>
  <c r="P70" i="23"/>
  <c r="I70" i="23"/>
  <c r="Y70" i="23"/>
  <c r="N116" i="23"/>
  <c r="J28" i="23"/>
  <c r="J236" i="23" s="1"/>
  <c r="P28" i="23"/>
  <c r="P236" i="23" s="1"/>
  <c r="P31" i="23"/>
  <c r="N44" i="23"/>
  <c r="N224" i="23" s="1"/>
  <c r="N47" i="23"/>
  <c r="Q86" i="23"/>
  <c r="Q237" i="23" s="1"/>
  <c r="W86" i="23"/>
  <c r="W237" i="23" s="1"/>
  <c r="AI86" i="23"/>
  <c r="AI237" i="23" s="1"/>
  <c r="AA70" i="23"/>
  <c r="J271" i="23"/>
  <c r="J303" i="23"/>
  <c r="AK303" i="23"/>
  <c r="AK271" i="23"/>
  <c r="O116" i="23"/>
  <c r="I144" i="23"/>
  <c r="I142" i="23"/>
  <c r="I143" i="23"/>
  <c r="I138" i="23"/>
  <c r="H114" i="23"/>
  <c r="H116" i="23"/>
  <c r="J135" i="23"/>
  <c r="U303" i="23"/>
  <c r="U271" i="23"/>
  <c r="M70" i="23"/>
  <c r="U70" i="23"/>
  <c r="AB70" i="23"/>
  <c r="AI70" i="23"/>
  <c r="H84" i="23"/>
  <c r="Q84" i="23"/>
  <c r="Z84" i="23"/>
  <c r="AI84" i="23"/>
  <c r="S308" i="23"/>
  <c r="I258" i="23"/>
  <c r="I290" i="23"/>
  <c r="H271" i="23"/>
  <c r="T303" i="23"/>
  <c r="T271" i="23"/>
  <c r="Z303" i="23"/>
  <c r="Z271" i="23"/>
  <c r="AF303" i="23"/>
  <c r="AF271" i="23"/>
  <c r="O70" i="23"/>
  <c r="V70" i="23"/>
  <c r="AC70" i="23"/>
  <c r="AJ70" i="23"/>
  <c r="AJ87" i="23" s="1"/>
  <c r="J84" i="23"/>
  <c r="R84" i="23"/>
  <c r="AB84" i="23"/>
  <c r="H93" i="23"/>
  <c r="J125" i="23"/>
  <c r="K125" i="23" s="1"/>
  <c r="L125" i="23" s="1"/>
  <c r="M125" i="23" s="1"/>
  <c r="N125" i="23" s="1"/>
  <c r="O125" i="23" s="1"/>
  <c r="P125" i="23" s="1"/>
  <c r="Q125" i="23" s="1"/>
  <c r="R125" i="23" s="1"/>
  <c r="S125" i="23" s="1"/>
  <c r="T125" i="23" s="1"/>
  <c r="U125" i="23" s="1"/>
  <c r="V125" i="23" s="1"/>
  <c r="W125" i="23" s="1"/>
  <c r="X125" i="23" s="1"/>
  <c r="Y125" i="23" s="1"/>
  <c r="Z125" i="23" s="1"/>
  <c r="AA125" i="23" s="1"/>
  <c r="AB125" i="23" s="1"/>
  <c r="AC125" i="23" s="1"/>
  <c r="AD125" i="23" s="1"/>
  <c r="AE125" i="23" s="1"/>
  <c r="AF125" i="23" s="1"/>
  <c r="AG125" i="23" s="1"/>
  <c r="AH125" i="23" s="1"/>
  <c r="AI125" i="23" s="1"/>
  <c r="AJ125" i="23" s="1"/>
  <c r="AK125" i="23" s="1"/>
  <c r="J187" i="23"/>
  <c r="I242" i="23"/>
  <c r="I229" i="23"/>
  <c r="O242" i="23"/>
  <c r="O229" i="23"/>
  <c r="U242" i="23"/>
  <c r="U229" i="23"/>
  <c r="AA242" i="23"/>
  <c r="AA229" i="23"/>
  <c r="AG242" i="23"/>
  <c r="AG229" i="23"/>
  <c r="I309" i="23"/>
  <c r="I277" i="23"/>
  <c r="O309" i="23"/>
  <c r="O277" i="23"/>
  <c r="U309" i="23"/>
  <c r="U277" i="23"/>
  <c r="AA309" i="23"/>
  <c r="AA277" i="23"/>
  <c r="AG309" i="23"/>
  <c r="AG277" i="23"/>
  <c r="R263" i="23"/>
  <c r="R295" i="23"/>
  <c r="AF70" i="23"/>
  <c r="AF87" i="23" s="1"/>
  <c r="AG84" i="23"/>
  <c r="AA84" i="23"/>
  <c r="U84" i="23"/>
  <c r="O84" i="23"/>
  <c r="I84" i="23"/>
  <c r="AK84" i="23"/>
  <c r="AE84" i="23"/>
  <c r="AE87" i="23" s="1"/>
  <c r="Y84" i="23"/>
  <c r="S84" i="23"/>
  <c r="S87" i="23" s="1"/>
  <c r="M84" i="23"/>
  <c r="G84" i="23"/>
  <c r="K84" i="23"/>
  <c r="T84" i="23"/>
  <c r="AC84" i="23"/>
  <c r="AL132" i="23"/>
  <c r="H142" i="23"/>
  <c r="H144" i="23"/>
  <c r="G293" i="23"/>
  <c r="G261" i="23"/>
  <c r="J70" i="23"/>
  <c r="J87" i="23" s="1"/>
  <c r="Q70" i="23"/>
  <c r="X70" i="23"/>
  <c r="L84" i="23"/>
  <c r="V84" i="23"/>
  <c r="AD84" i="23"/>
  <c r="H176" i="23"/>
  <c r="H219" i="23" s="1"/>
  <c r="H221" i="23" s="1"/>
  <c r="N95" i="23"/>
  <c r="N176" i="23" s="1"/>
  <c r="N219" i="23" s="1"/>
  <c r="J104" i="23"/>
  <c r="K104" i="23" s="1"/>
  <c r="L104" i="23" s="1"/>
  <c r="M104" i="23" s="1"/>
  <c r="N104" i="23" s="1"/>
  <c r="O104" i="23" s="1"/>
  <c r="P104" i="23" s="1"/>
  <c r="Q104" i="23" s="1"/>
  <c r="R104" i="23" s="1"/>
  <c r="S104" i="23" s="1"/>
  <c r="T104" i="23" s="1"/>
  <c r="U104" i="23" s="1"/>
  <c r="V104" i="23" s="1"/>
  <c r="W104" i="23" s="1"/>
  <c r="X104" i="23" s="1"/>
  <c r="Y104" i="23" s="1"/>
  <c r="Z104" i="23" s="1"/>
  <c r="AA104" i="23" s="1"/>
  <c r="AB104" i="23" s="1"/>
  <c r="AC104" i="23" s="1"/>
  <c r="AD104" i="23" s="1"/>
  <c r="AE104" i="23" s="1"/>
  <c r="AF104" i="23" s="1"/>
  <c r="AG104" i="23" s="1"/>
  <c r="AH104" i="23" s="1"/>
  <c r="AI104" i="23" s="1"/>
  <c r="AJ104" i="23" s="1"/>
  <c r="AK104" i="23" s="1"/>
  <c r="K295" i="23"/>
  <c r="K263" i="23"/>
  <c r="Z295" i="23"/>
  <c r="Z263" i="23"/>
  <c r="J229" i="23"/>
  <c r="J242" i="23"/>
  <c r="P229" i="23"/>
  <c r="P242" i="23"/>
  <c r="V229" i="23"/>
  <c r="V242" i="23"/>
  <c r="AB229" i="23"/>
  <c r="AB242" i="23"/>
  <c r="AH242" i="23"/>
  <c r="AH229" i="23"/>
  <c r="J309" i="23"/>
  <c r="J277" i="23"/>
  <c r="P309" i="23"/>
  <c r="P277" i="23"/>
  <c r="V309" i="23"/>
  <c r="V277" i="23"/>
  <c r="AB309" i="23"/>
  <c r="AB277" i="23"/>
  <c r="AH309" i="23"/>
  <c r="AH277" i="23"/>
  <c r="N308" i="23"/>
  <c r="N276" i="23"/>
  <c r="H173" i="23"/>
  <c r="S295" i="23"/>
  <c r="S263" i="23"/>
  <c r="AE308" i="23"/>
  <c r="AE276" i="23"/>
  <c r="S309" i="23"/>
  <c r="S277" i="23"/>
  <c r="AE309" i="23"/>
  <c r="AE277" i="23"/>
  <c r="L304" i="23"/>
  <c r="L272" i="23"/>
  <c r="R304" i="23"/>
  <c r="R272" i="23"/>
  <c r="X304" i="23"/>
  <c r="X272" i="23"/>
  <c r="AD304" i="23"/>
  <c r="AD272" i="23"/>
  <c r="AJ304" i="23"/>
  <c r="AJ272" i="23"/>
  <c r="H309" i="23"/>
  <c r="H277" i="23"/>
  <c r="G304" i="23"/>
  <c r="G272" i="23"/>
  <c r="H70" i="23"/>
  <c r="N70" i="23"/>
  <c r="N87" i="23" s="1"/>
  <c r="T70" i="23"/>
  <c r="Z70" i="23"/>
  <c r="AL203" i="23"/>
  <c r="Z309" i="23"/>
  <c r="Z277" i="23"/>
  <c r="Q295" i="23"/>
  <c r="Q263" i="23"/>
  <c r="AK309" i="23"/>
  <c r="AK277" i="23"/>
  <c r="K308" i="23"/>
  <c r="K276" i="23"/>
  <c r="Q308" i="23"/>
  <c r="Q276" i="23"/>
  <c r="W242" i="23"/>
  <c r="W229" i="23"/>
  <c r="AC308" i="23"/>
  <c r="AC276" i="23"/>
  <c r="AI308" i="23"/>
  <c r="AI276" i="23"/>
  <c r="K309" i="23"/>
  <c r="K277" i="23"/>
  <c r="W309" i="23"/>
  <c r="W277" i="23"/>
  <c r="AC309" i="23"/>
  <c r="AC277" i="23"/>
  <c r="AI309" i="23"/>
  <c r="AI277" i="23"/>
  <c r="G291" i="23"/>
  <c r="G259" i="23"/>
  <c r="L295" i="23"/>
  <c r="L263" i="23"/>
  <c r="AJ263" i="23"/>
  <c r="AJ295" i="23"/>
  <c r="L308" i="23"/>
  <c r="L276" i="23"/>
  <c r="R308" i="23"/>
  <c r="R276" i="23"/>
  <c r="X308" i="23"/>
  <c r="X276" i="23"/>
  <c r="AD242" i="23"/>
  <c r="AD229" i="23"/>
  <c r="AJ308" i="23"/>
  <c r="AJ276" i="23"/>
  <c r="L309" i="23"/>
  <c r="L277" i="23"/>
  <c r="R309" i="23"/>
  <c r="R277" i="23"/>
  <c r="X309" i="23"/>
  <c r="X277" i="23"/>
  <c r="AD309" i="23"/>
  <c r="AD277" i="23"/>
  <c r="AJ309" i="23"/>
  <c r="AJ277" i="23"/>
  <c r="M229" i="23"/>
  <c r="T229" i="23"/>
  <c r="AC229" i="23"/>
  <c r="H304" i="23"/>
  <c r="H272" i="23"/>
  <c r="N304" i="23"/>
  <c r="N272" i="23"/>
  <c r="T304" i="23"/>
  <c r="T272" i="23"/>
  <c r="Z304" i="23"/>
  <c r="Z272" i="23"/>
  <c r="AF304" i="23"/>
  <c r="AF272" i="23"/>
  <c r="G305" i="23"/>
  <c r="G273" i="23"/>
  <c r="Q277" i="23"/>
  <c r="M308" i="23"/>
  <c r="M276" i="23"/>
  <c r="Y308" i="23"/>
  <c r="Y276" i="23"/>
  <c r="AK242" i="23"/>
  <c r="AK229" i="23"/>
  <c r="M309" i="23"/>
  <c r="M277" i="23"/>
  <c r="Y309" i="23"/>
  <c r="Y277" i="23"/>
  <c r="G295" i="23"/>
  <c r="G263" i="23"/>
  <c r="AE229" i="23"/>
  <c r="G306" i="23"/>
  <c r="G274" i="23"/>
  <c r="H308" i="23"/>
  <c r="H276" i="23"/>
  <c r="T308" i="23"/>
  <c r="T276" i="23"/>
  <c r="Z308" i="23"/>
  <c r="Z276" i="23"/>
  <c r="AF308" i="23"/>
  <c r="AL308" i="23" s="1"/>
  <c r="AF276" i="23"/>
  <c r="AL276" i="23" s="1"/>
  <c r="N309" i="23"/>
  <c r="N277" i="23"/>
  <c r="T309" i="23"/>
  <c r="T277" i="23"/>
  <c r="AF277" i="23"/>
  <c r="AL277" i="23" s="1"/>
  <c r="AF309" i="23"/>
  <c r="AL309" i="23" s="1"/>
  <c r="AL243" i="23"/>
  <c r="I220" i="23"/>
  <c r="H229" i="23"/>
  <c r="X229" i="23"/>
  <c r="AF229" i="23"/>
  <c r="AL242" i="23"/>
  <c r="U304" i="23"/>
  <c r="U272" i="23"/>
  <c r="AA304" i="23"/>
  <c r="AA272" i="23"/>
  <c r="AG304" i="23"/>
  <c r="AG272" i="23"/>
  <c r="G308" i="23"/>
  <c r="G276" i="23"/>
  <c r="S272" i="23"/>
  <c r="J304" i="23"/>
  <c r="J272" i="23"/>
  <c r="P304" i="23"/>
  <c r="P272" i="23"/>
  <c r="V304" i="23"/>
  <c r="V272" i="23"/>
  <c r="AB304" i="23"/>
  <c r="AB272" i="23"/>
  <c r="AH304" i="23"/>
  <c r="AH272" i="23"/>
  <c r="I272" i="23"/>
  <c r="O304" i="23"/>
  <c r="M304" i="23"/>
  <c r="M272" i="23"/>
  <c r="Y304" i="23"/>
  <c r="Y272" i="23"/>
  <c r="AE304" i="23"/>
  <c r="AE272" i="23"/>
  <c r="AK304" i="23"/>
  <c r="AK272" i="23"/>
  <c r="G309" i="23"/>
  <c r="G277" i="23"/>
  <c r="H315" i="23"/>
  <c r="H296" i="23"/>
  <c r="I286" i="23"/>
  <c r="G315" i="23"/>
  <c r="G296" i="23"/>
  <c r="G275" i="23"/>
  <c r="N92" i="22"/>
  <c r="N113" i="22" s="1"/>
  <c r="M92" i="22"/>
  <c r="M113" i="22" s="1"/>
  <c r="M116" i="22" s="1"/>
  <c r="L92" i="22"/>
  <c r="L113" i="22" s="1"/>
  <c r="L116" i="22" s="1"/>
  <c r="K92" i="22"/>
  <c r="K113" i="22" s="1"/>
  <c r="K116" i="22" s="1"/>
  <c r="J92" i="22"/>
  <c r="J113" i="22" s="1"/>
  <c r="J116" i="22" s="1"/>
  <c r="A322" i="22"/>
  <c r="G287" i="22"/>
  <c r="G296" i="22" s="1"/>
  <c r="H286" i="22"/>
  <c r="H287" i="22" s="1"/>
  <c r="A285" i="22"/>
  <c r="G264" i="22"/>
  <c r="G243" i="22"/>
  <c r="G242" i="22"/>
  <c r="G241" i="22"/>
  <c r="G239" i="22"/>
  <c r="AK238" i="22"/>
  <c r="AJ238" i="22"/>
  <c r="AI238" i="22"/>
  <c r="AH238" i="22"/>
  <c r="AG238" i="22"/>
  <c r="AF238" i="22"/>
  <c r="AF304" i="22" s="1"/>
  <c r="AE238" i="22"/>
  <c r="AE304" i="22" s="1"/>
  <c r="AD238" i="22"/>
  <c r="AC238" i="22"/>
  <c r="AB238" i="22"/>
  <c r="AA238" i="22"/>
  <c r="Z238" i="22"/>
  <c r="Z304" i="22" s="1"/>
  <c r="Y238" i="22"/>
  <c r="X238" i="22"/>
  <c r="W238" i="22"/>
  <c r="V238" i="22"/>
  <c r="U238" i="22"/>
  <c r="T238" i="22"/>
  <c r="T304" i="22" s="1"/>
  <c r="S238" i="22"/>
  <c r="S304" i="22" s="1"/>
  <c r="R238" i="22"/>
  <c r="Q238" i="22"/>
  <c r="Q272" i="22" s="1"/>
  <c r="P238" i="22"/>
  <c r="O238" i="22"/>
  <c r="N238" i="22"/>
  <c r="M238" i="22"/>
  <c r="L238" i="22"/>
  <c r="L304" i="22" s="1"/>
  <c r="K238" i="22"/>
  <c r="J238" i="22"/>
  <c r="I238" i="22"/>
  <c r="H238" i="22"/>
  <c r="H304" i="22" s="1"/>
  <c r="G229" i="22"/>
  <c r="G227" i="22"/>
  <c r="G226" i="22"/>
  <c r="G225" i="22"/>
  <c r="G291" i="22" s="1"/>
  <c r="H220" i="22"/>
  <c r="I220" i="22" s="1"/>
  <c r="J220" i="22" s="1"/>
  <c r="AK216" i="22"/>
  <c r="AK243" i="22" s="1"/>
  <c r="AJ216" i="22"/>
  <c r="AJ243" i="22" s="1"/>
  <c r="AI216" i="22"/>
  <c r="AI243" i="22" s="1"/>
  <c r="AI309" i="22" s="1"/>
  <c r="AH216" i="22"/>
  <c r="AH243" i="22" s="1"/>
  <c r="AG216" i="22"/>
  <c r="AG243" i="22" s="1"/>
  <c r="AF216" i="22"/>
  <c r="AF243" i="22" s="1"/>
  <c r="AE216" i="22"/>
  <c r="AE243" i="22" s="1"/>
  <c r="AD216" i="22"/>
  <c r="AD243" i="22" s="1"/>
  <c r="AC216" i="22"/>
  <c r="AC243" i="22" s="1"/>
  <c r="AB216" i="22"/>
  <c r="AB243" i="22" s="1"/>
  <c r="AA216" i="22"/>
  <c r="AA243" i="22" s="1"/>
  <c r="Z216" i="22"/>
  <c r="Z243" i="22" s="1"/>
  <c r="Y216" i="22"/>
  <c r="Y243" i="22" s="1"/>
  <c r="Y309" i="22" s="1"/>
  <c r="X216" i="22"/>
  <c r="X243" i="22" s="1"/>
  <c r="W216" i="22"/>
  <c r="W243" i="22" s="1"/>
  <c r="V216" i="22"/>
  <c r="V243" i="22" s="1"/>
  <c r="U216" i="22"/>
  <c r="U243" i="22" s="1"/>
  <c r="T216" i="22"/>
  <c r="T243" i="22" s="1"/>
  <c r="S216" i="22"/>
  <c r="S243" i="22" s="1"/>
  <c r="R216" i="22"/>
  <c r="R243" i="22" s="1"/>
  <c r="R277" i="22" s="1"/>
  <c r="Q216" i="22"/>
  <c r="Q243" i="22" s="1"/>
  <c r="P216" i="22"/>
  <c r="P243" i="22" s="1"/>
  <c r="O216" i="22"/>
  <c r="O243" i="22" s="1"/>
  <c r="N216" i="22"/>
  <c r="N243" i="22" s="1"/>
  <c r="M216" i="22"/>
  <c r="M243" i="22" s="1"/>
  <c r="L216" i="22"/>
  <c r="L243" i="22" s="1"/>
  <c r="K216" i="22"/>
  <c r="K243" i="22" s="1"/>
  <c r="J216" i="22"/>
  <c r="J243" i="22" s="1"/>
  <c r="I216" i="22"/>
  <c r="I243" i="22" s="1"/>
  <c r="H216" i="22"/>
  <c r="H243" i="22" s="1"/>
  <c r="AK209" i="22"/>
  <c r="AJ209" i="22"/>
  <c r="AJ242" i="22" s="1"/>
  <c r="AI209" i="22"/>
  <c r="AH209" i="22"/>
  <c r="AG209" i="22"/>
  <c r="AG242" i="22" s="1"/>
  <c r="AF209" i="22"/>
  <c r="AE209" i="22"/>
  <c r="AE242" i="22" s="1"/>
  <c r="AD209" i="22"/>
  <c r="AD242" i="22" s="1"/>
  <c r="AC209" i="22"/>
  <c r="AB209" i="22"/>
  <c r="AB242" i="22" s="1"/>
  <c r="AA209" i="22"/>
  <c r="AA229" i="22" s="1"/>
  <c r="Z209" i="22"/>
  <c r="Y209" i="22"/>
  <c r="Y242" i="22" s="1"/>
  <c r="X209" i="22"/>
  <c r="W209" i="22"/>
  <c r="W242" i="22" s="1"/>
  <c r="V209" i="22"/>
  <c r="V229" i="22" s="1"/>
  <c r="U209" i="22"/>
  <c r="T209" i="22"/>
  <c r="T242" i="22" s="1"/>
  <c r="S209" i="22"/>
  <c r="R209" i="22"/>
  <c r="R242" i="22" s="1"/>
  <c r="Q209" i="22"/>
  <c r="Q242" i="22" s="1"/>
  <c r="P209" i="22"/>
  <c r="O209" i="22"/>
  <c r="O242" i="22" s="1"/>
  <c r="N209" i="22"/>
  <c r="N229" i="22" s="1"/>
  <c r="M209" i="22"/>
  <c r="L209" i="22"/>
  <c r="L242" i="22" s="1"/>
  <c r="K209" i="22"/>
  <c r="J209" i="22"/>
  <c r="I209" i="22"/>
  <c r="I242" i="22" s="1"/>
  <c r="H209"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203" i="22"/>
  <c r="J203" i="22"/>
  <c r="I203" i="22"/>
  <c r="H203" i="22"/>
  <c r="H195" i="22"/>
  <c r="I195" i="22" s="1"/>
  <c r="J195" i="22" s="1"/>
  <c r="K195" i="22" s="1"/>
  <c r="L195" i="22" s="1"/>
  <c r="M195" i="22" s="1"/>
  <c r="N195" i="22" s="1"/>
  <c r="O195" i="22" s="1"/>
  <c r="P195" i="22" s="1"/>
  <c r="Q195" i="22" s="1"/>
  <c r="R195" i="22" s="1"/>
  <c r="S195" i="22" s="1"/>
  <c r="T195" i="22" s="1"/>
  <c r="U195" i="22" s="1"/>
  <c r="V195" i="22" s="1"/>
  <c r="W195" i="22" s="1"/>
  <c r="X195" i="22" s="1"/>
  <c r="Y195" i="22" s="1"/>
  <c r="Z195" i="22" s="1"/>
  <c r="AA195" i="22" s="1"/>
  <c r="AB195" i="22" s="1"/>
  <c r="AC195" i="22" s="1"/>
  <c r="AD195" i="22" s="1"/>
  <c r="AE195" i="22" s="1"/>
  <c r="AF195" i="22" s="1"/>
  <c r="AG195" i="22" s="1"/>
  <c r="AH195" i="22" s="1"/>
  <c r="AI195" i="22" s="1"/>
  <c r="AJ195" i="22" s="1"/>
  <c r="AK195" i="22" s="1"/>
  <c r="I187" i="22"/>
  <c r="J187" i="22" s="1"/>
  <c r="K187" i="22" s="1"/>
  <c r="H187" i="22"/>
  <c r="C185" i="22"/>
  <c r="H170" i="22"/>
  <c r="I170" i="22" s="1"/>
  <c r="J170" i="22" s="1"/>
  <c r="K170" i="22" s="1"/>
  <c r="L170" i="22" s="1"/>
  <c r="M170" i="22" s="1"/>
  <c r="N170" i="22" s="1"/>
  <c r="O170" i="22" s="1"/>
  <c r="P170" i="22" s="1"/>
  <c r="Q170" i="22" s="1"/>
  <c r="R170" i="22" s="1"/>
  <c r="S170" i="22" s="1"/>
  <c r="T170" i="22" s="1"/>
  <c r="U170" i="22" s="1"/>
  <c r="V170" i="22" s="1"/>
  <c r="W170" i="22" s="1"/>
  <c r="X170" i="22" s="1"/>
  <c r="Y170" i="22" s="1"/>
  <c r="Z170" i="22" s="1"/>
  <c r="AA170" i="22" s="1"/>
  <c r="AB170" i="22" s="1"/>
  <c r="AC170" i="22" s="1"/>
  <c r="AD170" i="22" s="1"/>
  <c r="AE170" i="22" s="1"/>
  <c r="AF170" i="22" s="1"/>
  <c r="AG170" i="22" s="1"/>
  <c r="AH170" i="22" s="1"/>
  <c r="AI170" i="22" s="1"/>
  <c r="AJ170" i="22" s="1"/>
  <c r="AK170" i="22" s="1"/>
  <c r="H169" i="22"/>
  <c r="I169" i="22" s="1"/>
  <c r="J169" i="22" s="1"/>
  <c r="K169" i="22" s="1"/>
  <c r="L169" i="22" s="1"/>
  <c r="M169" i="22" s="1"/>
  <c r="N169" i="22" s="1"/>
  <c r="O169" i="22" s="1"/>
  <c r="P169" i="22" s="1"/>
  <c r="Q169" i="22" s="1"/>
  <c r="R169" i="22" s="1"/>
  <c r="S169" i="22" s="1"/>
  <c r="T169" i="22" s="1"/>
  <c r="U169" i="22" s="1"/>
  <c r="V169" i="22" s="1"/>
  <c r="W169" i="22" s="1"/>
  <c r="X169" i="22" s="1"/>
  <c r="Y169" i="22" s="1"/>
  <c r="Z169" i="22" s="1"/>
  <c r="AA169" i="22" s="1"/>
  <c r="AB169" i="22" s="1"/>
  <c r="AC169" i="22" s="1"/>
  <c r="AD169" i="22" s="1"/>
  <c r="AE169" i="22" s="1"/>
  <c r="AF169" i="22" s="1"/>
  <c r="AG169" i="22" s="1"/>
  <c r="AH169" i="22" s="1"/>
  <c r="AI169" i="22" s="1"/>
  <c r="AJ169" i="22" s="1"/>
  <c r="AK169" i="22" s="1"/>
  <c r="H168" i="22"/>
  <c r="I168" i="22" s="1"/>
  <c r="J168" i="22" s="1"/>
  <c r="K168" i="22" s="1"/>
  <c r="L168" i="22" s="1"/>
  <c r="M168" i="22" s="1"/>
  <c r="N168" i="22" s="1"/>
  <c r="O168" i="22" s="1"/>
  <c r="P168" i="22" s="1"/>
  <c r="Q168" i="22" s="1"/>
  <c r="R168" i="22" s="1"/>
  <c r="S168" i="22" s="1"/>
  <c r="T168" i="22" s="1"/>
  <c r="U168" i="22" s="1"/>
  <c r="V168" i="22" s="1"/>
  <c r="W168" i="22" s="1"/>
  <c r="X168" i="22" s="1"/>
  <c r="Y168" i="22" s="1"/>
  <c r="Z168" i="22" s="1"/>
  <c r="AA168" i="22" s="1"/>
  <c r="AB168" i="22" s="1"/>
  <c r="AC168" i="22" s="1"/>
  <c r="AD168" i="22" s="1"/>
  <c r="AE168" i="22" s="1"/>
  <c r="AF168" i="22" s="1"/>
  <c r="AG168" i="22" s="1"/>
  <c r="AH168" i="22" s="1"/>
  <c r="AI168" i="22" s="1"/>
  <c r="AJ168" i="22" s="1"/>
  <c r="AK168" i="22" s="1"/>
  <c r="H167" i="22"/>
  <c r="H165"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H156" i="22"/>
  <c r="H164" i="22" s="1"/>
  <c r="H149" i="22"/>
  <c r="I149" i="22" s="1"/>
  <c r="J149" i="22" s="1"/>
  <c r="K149" i="22" s="1"/>
  <c r="L149" i="22" s="1"/>
  <c r="M149" i="22" s="1"/>
  <c r="N149" i="22" s="1"/>
  <c r="O149" i="22" s="1"/>
  <c r="P149" i="22" s="1"/>
  <c r="Q149" i="22" s="1"/>
  <c r="R149" i="22" s="1"/>
  <c r="S149" i="22" s="1"/>
  <c r="T149" i="22" s="1"/>
  <c r="U149" i="22" s="1"/>
  <c r="V149" i="22" s="1"/>
  <c r="W149" i="22" s="1"/>
  <c r="X149" i="22" s="1"/>
  <c r="Y149" i="22" s="1"/>
  <c r="Z149" i="22" s="1"/>
  <c r="AA149" i="22" s="1"/>
  <c r="AB149" i="22" s="1"/>
  <c r="AC149" i="22" s="1"/>
  <c r="AD149" i="22" s="1"/>
  <c r="AE149" i="22" s="1"/>
  <c r="AF149" i="22" s="1"/>
  <c r="AG149" i="22" s="1"/>
  <c r="AH149" i="22" s="1"/>
  <c r="AI149" i="22" s="1"/>
  <c r="AJ149" i="22" s="1"/>
  <c r="AK149" i="22" s="1"/>
  <c r="I148" i="22"/>
  <c r="J148" i="22" s="1"/>
  <c r="K148" i="22" s="1"/>
  <c r="L148" i="22" s="1"/>
  <c r="M148" i="22" s="1"/>
  <c r="N148" i="22" s="1"/>
  <c r="O148" i="22" s="1"/>
  <c r="P148" i="22" s="1"/>
  <c r="Q148" i="22" s="1"/>
  <c r="R148" i="22" s="1"/>
  <c r="S148" i="22" s="1"/>
  <c r="T148" i="22" s="1"/>
  <c r="U148" i="22" s="1"/>
  <c r="V148" i="22" s="1"/>
  <c r="W148" i="22" s="1"/>
  <c r="X148" i="22" s="1"/>
  <c r="Y148" i="22" s="1"/>
  <c r="Z148" i="22" s="1"/>
  <c r="AA148" i="22" s="1"/>
  <c r="AB148" i="22" s="1"/>
  <c r="AC148" i="22" s="1"/>
  <c r="AD148" i="22" s="1"/>
  <c r="AE148" i="22" s="1"/>
  <c r="AF148" i="22" s="1"/>
  <c r="AG148" i="22" s="1"/>
  <c r="AH148" i="22" s="1"/>
  <c r="AI148" i="22" s="1"/>
  <c r="AJ148" i="22" s="1"/>
  <c r="AK148" i="22" s="1"/>
  <c r="H148" i="22"/>
  <c r="H147" i="22"/>
  <c r="I147" i="22" s="1"/>
  <c r="J147" i="22" s="1"/>
  <c r="K147" i="22" s="1"/>
  <c r="L147" i="22" s="1"/>
  <c r="M147" i="22" s="1"/>
  <c r="N147" i="22" s="1"/>
  <c r="O147" i="22" s="1"/>
  <c r="P147" i="22" s="1"/>
  <c r="Q147" i="22" s="1"/>
  <c r="R147" i="22" s="1"/>
  <c r="S147" i="22" s="1"/>
  <c r="T147" i="22" s="1"/>
  <c r="U147" i="22" s="1"/>
  <c r="V147" i="22" s="1"/>
  <c r="W147" i="22" s="1"/>
  <c r="X147" i="22" s="1"/>
  <c r="Y147" i="22" s="1"/>
  <c r="Z147" i="22" s="1"/>
  <c r="AA147" i="22" s="1"/>
  <c r="AB147" i="22" s="1"/>
  <c r="AC147" i="22" s="1"/>
  <c r="AD147" i="22" s="1"/>
  <c r="AE147" i="22" s="1"/>
  <c r="AF147" i="22" s="1"/>
  <c r="AG147" i="22" s="1"/>
  <c r="AH147" i="22" s="1"/>
  <c r="AI147" i="22" s="1"/>
  <c r="AJ147" i="22" s="1"/>
  <c r="AK147" i="22" s="1"/>
  <c r="H146" i="22"/>
  <c r="I146" i="22" s="1"/>
  <c r="J146" i="22" s="1"/>
  <c r="K146" i="22" s="1"/>
  <c r="L146" i="22" s="1"/>
  <c r="M146" i="22" s="1"/>
  <c r="N146" i="22" s="1"/>
  <c r="O146" i="22" s="1"/>
  <c r="P146" i="22" s="1"/>
  <c r="Q146" i="22" s="1"/>
  <c r="R146" i="22" s="1"/>
  <c r="S146" i="22" s="1"/>
  <c r="T146" i="22" s="1"/>
  <c r="U146" i="22" s="1"/>
  <c r="V146" i="22" s="1"/>
  <c r="W146" i="22" s="1"/>
  <c r="X146" i="22" s="1"/>
  <c r="Y146" i="22" s="1"/>
  <c r="Z146" i="22" s="1"/>
  <c r="AA146" i="22" s="1"/>
  <c r="AB146" i="22" s="1"/>
  <c r="AC146" i="22" s="1"/>
  <c r="AD146" i="22" s="1"/>
  <c r="AE146" i="22" s="1"/>
  <c r="AF146" i="22" s="1"/>
  <c r="AG146" i="22" s="1"/>
  <c r="AH146" i="22" s="1"/>
  <c r="AI146" i="22" s="1"/>
  <c r="AJ146" i="22" s="1"/>
  <c r="AK146" i="22" s="1"/>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H135" i="22"/>
  <c r="H144" i="22" s="1"/>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H128" i="22"/>
  <c r="H127" i="22"/>
  <c r="I126" i="22"/>
  <c r="H126" i="22"/>
  <c r="G126" i="22"/>
  <c r="I125" i="22"/>
  <c r="H125" i="22"/>
  <c r="G125" i="22"/>
  <c r="S124" i="22"/>
  <c r="R124" i="22"/>
  <c r="Q124" i="22"/>
  <c r="P124" i="22"/>
  <c r="O124" i="22"/>
  <c r="N124" i="22"/>
  <c r="M124" i="22"/>
  <c r="L124" i="22"/>
  <c r="K124" i="22"/>
  <c r="J124" i="22"/>
  <c r="I124" i="22"/>
  <c r="AM121" i="22"/>
  <c r="AL114"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H107" i="22"/>
  <c r="H106" i="22"/>
  <c r="H105" i="22"/>
  <c r="AL104" i="22"/>
  <c r="I104" i="22"/>
  <c r="H104" i="22"/>
  <c r="G104" i="22"/>
  <c r="S103" i="22"/>
  <c r="R103" i="22"/>
  <c r="Q103" i="22"/>
  <c r="P103" i="22"/>
  <c r="O103" i="22"/>
  <c r="N103" i="22"/>
  <c r="M103" i="22"/>
  <c r="L103" i="22"/>
  <c r="K103" i="22"/>
  <c r="J103" i="22"/>
  <c r="I103" i="22"/>
  <c r="AL93" i="22"/>
  <c r="I92" i="22"/>
  <c r="I113" i="22" s="1"/>
  <c r="I116" i="22" s="1"/>
  <c r="H92" i="22"/>
  <c r="H95" i="22" s="1"/>
  <c r="N91" i="22"/>
  <c r="M91" i="22"/>
  <c r="L91" i="22"/>
  <c r="K91" i="22"/>
  <c r="J91" i="22"/>
  <c r="I91" i="22"/>
  <c r="H91" i="22"/>
  <c r="C89"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G84" i="22" s="1"/>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E75" i="22"/>
  <c r="E82" i="22" s="1"/>
  <c r="E74" i="22"/>
  <c r="E81" i="22" s="1"/>
  <c r="E73" i="22"/>
  <c r="E80" i="22" s="1"/>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AK63" i="22"/>
  <c r="AJ63" i="22"/>
  <c r="AJ86" i="22" s="1"/>
  <c r="AJ237" i="22" s="1"/>
  <c r="AI63" i="22"/>
  <c r="AI86" i="22" s="1"/>
  <c r="AI237" i="22" s="1"/>
  <c r="AH63" i="22"/>
  <c r="AG63" i="22"/>
  <c r="AG86" i="22" s="1"/>
  <c r="AG237" i="22" s="1"/>
  <c r="AF63" i="22"/>
  <c r="AE63" i="22"/>
  <c r="AE86" i="22" s="1"/>
  <c r="AE237" i="22" s="1"/>
  <c r="AD63" i="22"/>
  <c r="AD86" i="22" s="1"/>
  <c r="AD237" i="22" s="1"/>
  <c r="AC63" i="22"/>
  <c r="AB63" i="22"/>
  <c r="AB86" i="22" s="1"/>
  <c r="AB237" i="22" s="1"/>
  <c r="AA63" i="22"/>
  <c r="AA86" i="22" s="1"/>
  <c r="AA237" i="22" s="1"/>
  <c r="Z63" i="22"/>
  <c r="Y63" i="22"/>
  <c r="Y86" i="22" s="1"/>
  <c r="Y237" i="22" s="1"/>
  <c r="X63" i="22"/>
  <c r="W63" i="22"/>
  <c r="W86" i="22" s="1"/>
  <c r="W237" i="22" s="1"/>
  <c r="V63" i="22"/>
  <c r="V86" i="22" s="1"/>
  <c r="V237" i="22" s="1"/>
  <c r="U63" i="22"/>
  <c r="T63" i="22"/>
  <c r="T86" i="22" s="1"/>
  <c r="T237" i="22" s="1"/>
  <c r="S63" i="22"/>
  <c r="S86" i="22" s="1"/>
  <c r="S237" i="22" s="1"/>
  <c r="R63" i="22"/>
  <c r="Q63" i="22"/>
  <c r="Q86" i="22" s="1"/>
  <c r="Q237" i="22" s="1"/>
  <c r="P63" i="22"/>
  <c r="O63" i="22"/>
  <c r="O86" i="22" s="1"/>
  <c r="O237" i="22" s="1"/>
  <c r="N63" i="22"/>
  <c r="N86" i="22" s="1"/>
  <c r="N237" i="22" s="1"/>
  <c r="M63" i="22"/>
  <c r="L63" i="22"/>
  <c r="L86" i="22" s="1"/>
  <c r="L237" i="22" s="1"/>
  <c r="K63" i="22"/>
  <c r="K86" i="22" s="1"/>
  <c r="K237" i="22" s="1"/>
  <c r="J63" i="22"/>
  <c r="I63" i="22"/>
  <c r="I86" i="22" s="1"/>
  <c r="I237" i="22" s="1"/>
  <c r="H63" i="22"/>
  <c r="G63" i="22"/>
  <c r="G86" i="22" s="1"/>
  <c r="G237" i="22" s="1"/>
  <c r="E61" i="22"/>
  <c r="E68" i="22" s="1"/>
  <c r="E60" i="22"/>
  <c r="E67" i="22" s="1"/>
  <c r="E59" i="22"/>
  <c r="E66" i="22" s="1"/>
  <c r="G55" i="22"/>
  <c r="G238" i="22" s="1"/>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I47" i="22"/>
  <c r="H47"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I44" i="22"/>
  <c r="I224" i="22" s="1"/>
  <c r="H44" i="22"/>
  <c r="H224" i="22" s="1"/>
  <c r="E42" i="22"/>
  <c r="E50" i="22" s="1"/>
  <c r="E41" i="22"/>
  <c r="E49" i="22" s="1"/>
  <c r="E40" i="22"/>
  <c r="E48" i="22" s="1"/>
  <c r="N39" i="22"/>
  <c r="N47" i="22" s="1"/>
  <c r="M39" i="22"/>
  <c r="M47" i="22" s="1"/>
  <c r="L39" i="22"/>
  <c r="L44" i="22" s="1"/>
  <c r="L224" i="22" s="1"/>
  <c r="K39" i="22"/>
  <c r="K44" i="22" s="1"/>
  <c r="K224" i="22" s="1"/>
  <c r="J39" i="22"/>
  <c r="J47" i="22" s="1"/>
  <c r="G39" i="22"/>
  <c r="G47" i="22" s="1"/>
  <c r="E39" i="22"/>
  <c r="E47" i="22" s="1"/>
  <c r="F38" i="22"/>
  <c r="E34"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W27" i="22"/>
  <c r="G27" i="22"/>
  <c r="AK26" i="22"/>
  <c r="AJ26" i="22"/>
  <c r="AI26" i="22"/>
  <c r="AH26" i="22"/>
  <c r="AG26" i="22"/>
  <c r="AF26" i="22"/>
  <c r="AE26" i="22"/>
  <c r="AD26" i="22"/>
  <c r="AC26" i="22"/>
  <c r="AB26" i="22"/>
  <c r="AA26" i="22"/>
  <c r="Z26" i="22"/>
  <c r="Y26" i="22"/>
  <c r="X26" i="22"/>
  <c r="W26" i="22"/>
  <c r="V26" i="22"/>
  <c r="V34" i="22" s="1"/>
  <c r="U26" i="22"/>
  <c r="T26" i="22"/>
  <c r="S26" i="22"/>
  <c r="R26" i="22"/>
  <c r="Q26" i="22"/>
  <c r="P26" i="22"/>
  <c r="O26" i="22"/>
  <c r="N26" i="22"/>
  <c r="M26" i="22"/>
  <c r="L26" i="22"/>
  <c r="K26" i="22"/>
  <c r="K34" i="22" s="1"/>
  <c r="J26" i="22"/>
  <c r="J34" i="22" s="1"/>
  <c r="I26" i="22"/>
  <c r="I34" i="22" s="1"/>
  <c r="H26" i="22"/>
  <c r="H34" i="22" s="1"/>
  <c r="G26" i="22"/>
  <c r="G34" i="22" s="1"/>
  <c r="AK25" i="22"/>
  <c r="AJ25" i="22"/>
  <c r="AJ33" i="22" s="1"/>
  <c r="AI25" i="22"/>
  <c r="AI33" i="22" s="1"/>
  <c r="AH25" i="22"/>
  <c r="AH33" i="22" s="1"/>
  <c r="AG25" i="22"/>
  <c r="AG33" i="22" s="1"/>
  <c r="AF25" i="22"/>
  <c r="AF33" i="22" s="1"/>
  <c r="AE25" i="22"/>
  <c r="AE33" i="22" s="1"/>
  <c r="AD25" i="22"/>
  <c r="AD33" i="22" s="1"/>
  <c r="AC25" i="22"/>
  <c r="AC33" i="22" s="1"/>
  <c r="AB25" i="22"/>
  <c r="AB33" i="22" s="1"/>
  <c r="AA25" i="22"/>
  <c r="AA33" i="22" s="1"/>
  <c r="Z25" i="22"/>
  <c r="Z33" i="22" s="1"/>
  <c r="Y25" i="22"/>
  <c r="Y33" i="22" s="1"/>
  <c r="X25" i="22"/>
  <c r="X33" i="22" s="1"/>
  <c r="W25" i="22"/>
  <c r="W33" i="22" s="1"/>
  <c r="V25" i="22"/>
  <c r="V33" i="22" s="1"/>
  <c r="U25" i="22"/>
  <c r="U33" i="22" s="1"/>
  <c r="T25" i="22"/>
  <c r="T33" i="22" s="1"/>
  <c r="S25" i="22"/>
  <c r="S33" i="22" s="1"/>
  <c r="R25" i="22"/>
  <c r="R33" i="22" s="1"/>
  <c r="Q25" i="22"/>
  <c r="Q33" i="22" s="1"/>
  <c r="P25" i="22"/>
  <c r="P33" i="22" s="1"/>
  <c r="O25" i="22"/>
  <c r="O33" i="22" s="1"/>
  <c r="N25" i="22"/>
  <c r="N33" i="22" s="1"/>
  <c r="M25" i="22"/>
  <c r="M33" i="22" s="1"/>
  <c r="L25" i="22"/>
  <c r="L33" i="22" s="1"/>
  <c r="K25" i="22"/>
  <c r="K33" i="22" s="1"/>
  <c r="J25" i="22"/>
  <c r="J33" i="22" s="1"/>
  <c r="I25" i="22"/>
  <c r="I33" i="22" s="1"/>
  <c r="H25" i="22"/>
  <c r="H33" i="22" s="1"/>
  <c r="G25" i="22"/>
  <c r="G33" i="22" s="1"/>
  <c r="E25" i="22"/>
  <c r="E33" i="22" s="1"/>
  <c r="S24" i="22"/>
  <c r="S32" i="22" s="1"/>
  <c r="R24" i="22"/>
  <c r="R32" i="22" s="1"/>
  <c r="Q24" i="22"/>
  <c r="Q32" i="22" s="1"/>
  <c r="P24" i="22"/>
  <c r="P32" i="22" s="1"/>
  <c r="O24" i="22"/>
  <c r="O32" i="22" s="1"/>
  <c r="N24" i="22"/>
  <c r="N32" i="22" s="1"/>
  <c r="M24" i="22"/>
  <c r="M32" i="22" s="1"/>
  <c r="L24" i="22"/>
  <c r="L32" i="22" s="1"/>
  <c r="K24" i="22"/>
  <c r="K32" i="22" s="1"/>
  <c r="J24" i="22"/>
  <c r="J32" i="22" s="1"/>
  <c r="I24" i="22"/>
  <c r="I32" i="22" s="1"/>
  <c r="H24" i="22"/>
  <c r="H32" i="22" s="1"/>
  <c r="G24" i="22"/>
  <c r="G32" i="22" s="1"/>
  <c r="E24" i="22"/>
  <c r="E32" i="22" s="1"/>
  <c r="S23" i="22"/>
  <c r="S31" i="22" s="1"/>
  <c r="R23" i="22"/>
  <c r="R31" i="22" s="1"/>
  <c r="Q23" i="22"/>
  <c r="Q31" i="22" s="1"/>
  <c r="P23" i="22"/>
  <c r="P31" i="22" s="1"/>
  <c r="O23" i="22"/>
  <c r="N23" i="22"/>
  <c r="M23" i="22"/>
  <c r="M31" i="22" s="1"/>
  <c r="L23" i="22"/>
  <c r="L31" i="22" s="1"/>
  <c r="K23" i="22"/>
  <c r="K31" i="22" s="1"/>
  <c r="J23" i="22"/>
  <c r="J31" i="22" s="1"/>
  <c r="I23" i="22"/>
  <c r="I31" i="22" s="1"/>
  <c r="H23" i="22"/>
  <c r="H31" i="22" s="1"/>
  <c r="G23" i="22"/>
  <c r="E23" i="22"/>
  <c r="E31" i="22" s="1"/>
  <c r="S22" i="22"/>
  <c r="T22" i="22" s="1"/>
  <c r="R22" i="22"/>
  <c r="Q22" i="22"/>
  <c r="P22" i="22"/>
  <c r="O22" i="22"/>
  <c r="N22" i="22"/>
  <c r="M22" i="22"/>
  <c r="L22" i="22"/>
  <c r="K22" i="22"/>
  <c r="J22" i="22"/>
  <c r="I22" i="22"/>
  <c r="S21" i="22"/>
  <c r="T21" i="22" s="1"/>
  <c r="U21" i="22" s="1"/>
  <c r="V21" i="22" s="1"/>
  <c r="W21" i="22" s="1"/>
  <c r="X21" i="22" s="1"/>
  <c r="Y21" i="22" s="1"/>
  <c r="Z21" i="22" s="1"/>
  <c r="AA21" i="22" s="1"/>
  <c r="AB21" i="22" s="1"/>
  <c r="AC21" i="22" s="1"/>
  <c r="AD21" i="22" s="1"/>
  <c r="AE21" i="22" s="1"/>
  <c r="AF21" i="22" s="1"/>
  <c r="AG21" i="22" s="1"/>
  <c r="AH21" i="22" s="1"/>
  <c r="AI21" i="22" s="1"/>
  <c r="AJ21" i="22" s="1"/>
  <c r="AK21" i="22" s="1"/>
  <c r="R21" i="22"/>
  <c r="Q21" i="22"/>
  <c r="P21" i="22"/>
  <c r="O21" i="22"/>
  <c r="N21" i="22"/>
  <c r="M21" i="22"/>
  <c r="L21" i="22"/>
  <c r="K21" i="22"/>
  <c r="J21" i="22"/>
  <c r="I21" i="22"/>
  <c r="H21" i="22"/>
  <c r="G18" i="22"/>
  <c r="G17" i="22" s="1"/>
  <c r="G8" i="22"/>
  <c r="K91" i="19"/>
  <c r="L91" i="19"/>
  <c r="M91" i="19"/>
  <c r="N91" i="19"/>
  <c r="I91" i="19"/>
  <c r="J91" i="19"/>
  <c r="H91" i="19"/>
  <c r="Q302" i="23" l="1"/>
  <c r="H123" i="24"/>
  <c r="H121" i="24"/>
  <c r="H117" i="24"/>
  <c r="P34" i="22"/>
  <c r="X34" i="22"/>
  <c r="H86" i="22"/>
  <c r="H237" i="22" s="1"/>
  <c r="P86" i="22"/>
  <c r="P237" i="22" s="1"/>
  <c r="X86" i="22"/>
  <c r="X237" i="22" s="1"/>
  <c r="AF86" i="22"/>
  <c r="AF237" i="22" s="1"/>
  <c r="H87" i="23"/>
  <c r="J86" i="22"/>
  <c r="J237" i="22" s="1"/>
  <c r="J303" i="22" s="1"/>
  <c r="R86" i="22"/>
  <c r="R237" i="22" s="1"/>
  <c r="Z86" i="22"/>
  <c r="Z237" i="22" s="1"/>
  <c r="AH86" i="22"/>
  <c r="AH237" i="22" s="1"/>
  <c r="AH271" i="23"/>
  <c r="I271" i="23"/>
  <c r="J263" i="24"/>
  <c r="W263" i="24"/>
  <c r="I114" i="24"/>
  <c r="I121" i="24" s="1"/>
  <c r="U303" i="24"/>
  <c r="Y87" i="24"/>
  <c r="O87" i="24"/>
  <c r="AB34" i="22"/>
  <c r="N263" i="23"/>
  <c r="Z87" i="24"/>
  <c r="L34" i="22"/>
  <c r="M86" i="22"/>
  <c r="M237" i="22" s="1"/>
  <c r="M271" i="22" s="1"/>
  <c r="U86" i="22"/>
  <c r="U237" i="22" s="1"/>
  <c r="AC86" i="22"/>
  <c r="AC237" i="22" s="1"/>
  <c r="AK86" i="22"/>
  <c r="AK237" i="22" s="1"/>
  <c r="G70" i="22"/>
  <c r="G87" i="22" s="1"/>
  <c r="N271" i="23"/>
  <c r="K258" i="23"/>
  <c r="O302" i="24"/>
  <c r="Q270" i="24"/>
  <c r="H110" i="24"/>
  <c r="N95" i="22"/>
  <c r="N176" i="22" s="1"/>
  <c r="N219" i="22" s="1"/>
  <c r="AI263" i="23"/>
  <c r="V87" i="23"/>
  <c r="AF308" i="24"/>
  <c r="AL308" i="24" s="1"/>
  <c r="J258" i="23"/>
  <c r="Y271" i="24"/>
  <c r="AB303" i="24"/>
  <c r="I106" i="22"/>
  <c r="J106" i="22" s="1"/>
  <c r="K106" i="22" s="1"/>
  <c r="L106" i="22" s="1"/>
  <c r="M106" i="22" s="1"/>
  <c r="N106" i="22" s="1"/>
  <c r="O106" i="22" s="1"/>
  <c r="P106" i="22" s="1"/>
  <c r="Q106" i="22" s="1"/>
  <c r="R106" i="22" s="1"/>
  <c r="S106" i="22" s="1"/>
  <c r="T106" i="22" s="1"/>
  <c r="U106" i="22" s="1"/>
  <c r="V106" i="22" s="1"/>
  <c r="W106" i="22" s="1"/>
  <c r="X106" i="22" s="1"/>
  <c r="Y106" i="22" s="1"/>
  <c r="Z106" i="22" s="1"/>
  <c r="AA106" i="22" s="1"/>
  <c r="AB106" i="22" s="1"/>
  <c r="AC106" i="22" s="1"/>
  <c r="AD106" i="22" s="1"/>
  <c r="AE106" i="22" s="1"/>
  <c r="AF106" i="22" s="1"/>
  <c r="AG106" i="22" s="1"/>
  <c r="AH106" i="22" s="1"/>
  <c r="AI106" i="22" s="1"/>
  <c r="AJ106" i="22" s="1"/>
  <c r="AK106" i="22" s="1"/>
  <c r="N263" i="24"/>
  <c r="H151" i="24"/>
  <c r="N87" i="24"/>
  <c r="H142" i="22"/>
  <c r="Q87" i="23"/>
  <c r="W87" i="23"/>
  <c r="K263" i="24"/>
  <c r="H177" i="24"/>
  <c r="J125" i="22"/>
  <c r="K125" i="22" s="1"/>
  <c r="H271" i="24"/>
  <c r="AG87" i="24"/>
  <c r="M34" i="22"/>
  <c r="U34" i="22"/>
  <c r="AK34" i="22"/>
  <c r="M44" i="22"/>
  <c r="M224" i="22" s="1"/>
  <c r="M290" i="22" s="1"/>
  <c r="H176" i="22"/>
  <c r="H219" i="22" s="1"/>
  <c r="H221" i="22" s="1"/>
  <c r="AK87" i="23"/>
  <c r="I302" i="24"/>
  <c r="J126" i="22"/>
  <c r="K126" i="22" s="1"/>
  <c r="M95" i="22"/>
  <c r="M176" i="22" s="1"/>
  <c r="M219" i="22" s="1"/>
  <c r="L95" i="22"/>
  <c r="T229" i="22"/>
  <c r="T263" i="22" s="1"/>
  <c r="AE34" i="22"/>
  <c r="K47" i="22"/>
  <c r="K52" i="22" s="1"/>
  <c r="I127" i="22"/>
  <c r="J127" i="22" s="1"/>
  <c r="K127" i="22" s="1"/>
  <c r="L127" i="22" s="1"/>
  <c r="M127" i="22" s="1"/>
  <c r="N127" i="22" s="1"/>
  <c r="O127" i="22" s="1"/>
  <c r="P127" i="22" s="1"/>
  <c r="Q127" i="22" s="1"/>
  <c r="R127" i="22" s="1"/>
  <c r="S127" i="22" s="1"/>
  <c r="T127" i="22" s="1"/>
  <c r="U127" i="22" s="1"/>
  <c r="V127" i="22" s="1"/>
  <c r="W127" i="22" s="1"/>
  <c r="X127" i="22" s="1"/>
  <c r="Y127" i="22" s="1"/>
  <c r="Z127" i="22" s="1"/>
  <c r="AA127" i="22" s="1"/>
  <c r="AB127" i="22" s="1"/>
  <c r="AC127" i="22" s="1"/>
  <c r="AD127" i="22" s="1"/>
  <c r="AE127" i="22" s="1"/>
  <c r="AF127" i="22" s="1"/>
  <c r="AG127" i="22" s="1"/>
  <c r="AH127" i="22" s="1"/>
  <c r="AI127" i="22" s="1"/>
  <c r="AJ127" i="22" s="1"/>
  <c r="AK127" i="22" s="1"/>
  <c r="Y263" i="23"/>
  <c r="X87" i="23"/>
  <c r="I151" i="23"/>
  <c r="H249" i="24"/>
  <c r="H173" i="24"/>
  <c r="AJ87" i="24"/>
  <c r="J156" i="23"/>
  <c r="I164" i="23"/>
  <c r="I163" i="23"/>
  <c r="I165" i="23"/>
  <c r="I286" i="22"/>
  <c r="AL29" i="22"/>
  <c r="AG70" i="22"/>
  <c r="AF84" i="22"/>
  <c r="I128" i="22"/>
  <c r="J128" i="22" s="1"/>
  <c r="K128" i="22" s="1"/>
  <c r="L128" i="22" s="1"/>
  <c r="M128" i="22" s="1"/>
  <c r="N128" i="22" s="1"/>
  <c r="O128" i="22" s="1"/>
  <c r="P128" i="22" s="1"/>
  <c r="Q128" i="22" s="1"/>
  <c r="R128" i="22" s="1"/>
  <c r="S128" i="22" s="1"/>
  <c r="T128" i="22" s="1"/>
  <c r="U128" i="22" s="1"/>
  <c r="V128" i="22" s="1"/>
  <c r="W128" i="22" s="1"/>
  <c r="X128" i="22" s="1"/>
  <c r="Y128" i="22" s="1"/>
  <c r="Z128" i="22" s="1"/>
  <c r="AA128" i="22" s="1"/>
  <c r="AB128" i="22" s="1"/>
  <c r="AC128" i="22" s="1"/>
  <c r="AD128" i="22" s="1"/>
  <c r="AE128" i="22" s="1"/>
  <c r="AF128" i="22" s="1"/>
  <c r="AG128" i="22" s="1"/>
  <c r="AH128" i="22" s="1"/>
  <c r="AI128" i="22" s="1"/>
  <c r="AJ128" i="22" s="1"/>
  <c r="AK128" i="22" s="1"/>
  <c r="H159" i="22"/>
  <c r="N242" i="22"/>
  <c r="N308" i="22" s="1"/>
  <c r="H272" i="22"/>
  <c r="H36" i="23"/>
  <c r="H228" i="23" s="1"/>
  <c r="H294" i="23" s="1"/>
  <c r="O44" i="23"/>
  <c r="O224" i="23" s="1"/>
  <c r="O290" i="23" s="1"/>
  <c r="I152" i="24"/>
  <c r="Q87" i="24"/>
  <c r="AB229" i="22"/>
  <c r="H151" i="23"/>
  <c r="G259" i="22"/>
  <c r="K52" i="24"/>
  <c r="Y34" i="22"/>
  <c r="AE70" i="22"/>
  <c r="AE84" i="22"/>
  <c r="AL132" i="22"/>
  <c r="I156" i="22"/>
  <c r="H163" i="22"/>
  <c r="H173" i="22" s="1"/>
  <c r="L229" i="22"/>
  <c r="L295" i="22" s="1"/>
  <c r="V242" i="22"/>
  <c r="V276" i="22" s="1"/>
  <c r="S272" i="22"/>
  <c r="Q304" i="22"/>
  <c r="AI87" i="23"/>
  <c r="O47" i="23"/>
  <c r="O52" i="23" s="1"/>
  <c r="X276" i="24"/>
  <c r="W87" i="24"/>
  <c r="V87" i="24"/>
  <c r="H152" i="24"/>
  <c r="AL45" i="22"/>
  <c r="AJ229" i="22"/>
  <c r="R34" i="22"/>
  <c r="AH34" i="22"/>
  <c r="AH70" i="22"/>
  <c r="O229" i="22"/>
  <c r="O295" i="22" s="1"/>
  <c r="AA242" i="22"/>
  <c r="AA308" i="22" s="1"/>
  <c r="Z272" i="22"/>
  <c r="G315" i="22"/>
  <c r="H87" i="24"/>
  <c r="AE87" i="24"/>
  <c r="H131" i="24"/>
  <c r="S34" i="22"/>
  <c r="L176" i="22"/>
  <c r="L219" i="22" s="1"/>
  <c r="AL203" i="22"/>
  <c r="R229" i="22"/>
  <c r="R263" i="22" s="1"/>
  <c r="Y277" i="22"/>
  <c r="Z87" i="23"/>
  <c r="AC87" i="23"/>
  <c r="U87" i="23"/>
  <c r="P87" i="23"/>
  <c r="H109" i="24"/>
  <c r="M87" i="24"/>
  <c r="AH87" i="24"/>
  <c r="J36" i="24"/>
  <c r="N270" i="24"/>
  <c r="AC34" i="22"/>
  <c r="AD34" i="22"/>
  <c r="AJ34" i="22"/>
  <c r="K36" i="23"/>
  <c r="S270" i="23"/>
  <c r="G290" i="24"/>
  <c r="Q34" i="22"/>
  <c r="W34" i="22"/>
  <c r="AI34" i="22"/>
  <c r="K36" i="24"/>
  <c r="G228" i="24"/>
  <c r="G294" i="24" s="1"/>
  <c r="AK33" i="22"/>
  <c r="M36" i="24"/>
  <c r="J36" i="23"/>
  <c r="J228" i="23" s="1"/>
  <c r="G28" i="22"/>
  <c r="G236" i="22" s="1"/>
  <c r="N34" i="22"/>
  <c r="T34" i="22"/>
  <c r="Z34" i="22"/>
  <c r="AF34" i="22"/>
  <c r="I36" i="24"/>
  <c r="I228" i="24" s="1"/>
  <c r="O34" i="22"/>
  <c r="AA34" i="22"/>
  <c r="AG34" i="22"/>
  <c r="R270" i="23"/>
  <c r="H270" i="23"/>
  <c r="U24" i="23"/>
  <c r="U32" i="23" s="1"/>
  <c r="V22" i="23"/>
  <c r="N52" i="23"/>
  <c r="Z95" i="24"/>
  <c r="Z176" i="24" s="1"/>
  <c r="Z219" i="24" s="1"/>
  <c r="Z113" i="24"/>
  <c r="Z116" i="24" s="1"/>
  <c r="R302" i="24"/>
  <c r="R270" i="24"/>
  <c r="AH276" i="24"/>
  <c r="AH308" i="24"/>
  <c r="V295" i="24"/>
  <c r="V263" i="24"/>
  <c r="AK263" i="24"/>
  <c r="AK295" i="24"/>
  <c r="S295" i="24"/>
  <c r="S263" i="24"/>
  <c r="AA308" i="24"/>
  <c r="AA276" i="24"/>
  <c r="I295" i="24"/>
  <c r="I263" i="24"/>
  <c r="AC303" i="24"/>
  <c r="AC271" i="24"/>
  <c r="G306" i="24"/>
  <c r="G274" i="24"/>
  <c r="J249" i="24"/>
  <c r="J230" i="24"/>
  <c r="P39" i="24"/>
  <c r="O47" i="24"/>
  <c r="O44" i="24"/>
  <c r="Y95" i="24"/>
  <c r="Y176" i="24" s="1"/>
  <c r="Y219" i="24" s="1"/>
  <c r="Y113" i="24"/>
  <c r="Y116" i="24" s="1"/>
  <c r="P36" i="24"/>
  <c r="AI113" i="24"/>
  <c r="AI116" i="24" s="1"/>
  <c r="AI95" i="24"/>
  <c r="AI176" i="24" s="1"/>
  <c r="AI219" i="24" s="1"/>
  <c r="I249" i="24"/>
  <c r="I230" i="24"/>
  <c r="P113" i="24"/>
  <c r="P116" i="24" s="1"/>
  <c r="P95" i="24"/>
  <c r="P176" i="24" s="1"/>
  <c r="P219" i="24" s="1"/>
  <c r="AF113" i="24"/>
  <c r="AF116" i="24" s="1"/>
  <c r="AF95" i="24"/>
  <c r="AF176" i="24" s="1"/>
  <c r="AF219" i="24" s="1"/>
  <c r="AF87" i="24"/>
  <c r="N290" i="24"/>
  <c r="N258" i="24"/>
  <c r="U87" i="24"/>
  <c r="S87" i="24"/>
  <c r="O36" i="24"/>
  <c r="N36" i="24"/>
  <c r="O295" i="24"/>
  <c r="O263" i="24"/>
  <c r="J156" i="24"/>
  <c r="I165" i="24"/>
  <c r="I163" i="24"/>
  <c r="I164" i="24"/>
  <c r="I159" i="24"/>
  <c r="U23" i="24"/>
  <c r="U24" i="24"/>
  <c r="U32" i="24" s="1"/>
  <c r="V22" i="24"/>
  <c r="AH113" i="24"/>
  <c r="AH116" i="24" s="1"/>
  <c r="AH95" i="24"/>
  <c r="AH176" i="24" s="1"/>
  <c r="AH219" i="24" s="1"/>
  <c r="J286" i="24"/>
  <c r="I287" i="24"/>
  <c r="R295" i="24"/>
  <c r="R263" i="24"/>
  <c r="S276" i="24"/>
  <c r="S308" i="24"/>
  <c r="W303" i="24"/>
  <c r="W271" i="24"/>
  <c r="H130" i="24"/>
  <c r="P302" i="24"/>
  <c r="P270" i="24"/>
  <c r="M302" i="24"/>
  <c r="M270" i="24"/>
  <c r="H290" i="24"/>
  <c r="H258" i="24"/>
  <c r="Q95" i="24"/>
  <c r="Q176" i="24" s="1"/>
  <c r="Q219" i="24" s="1"/>
  <c r="Q113" i="24"/>
  <c r="Q116" i="24" s="1"/>
  <c r="U113" i="24"/>
  <c r="U116" i="24" s="1"/>
  <c r="U95" i="24"/>
  <c r="U176" i="24" s="1"/>
  <c r="U219" i="24" s="1"/>
  <c r="W113" i="24"/>
  <c r="W116" i="24" s="1"/>
  <c r="W95" i="24"/>
  <c r="W176" i="24" s="1"/>
  <c r="W219" i="24" s="1"/>
  <c r="X87" i="24"/>
  <c r="J87" i="24"/>
  <c r="S302" i="24"/>
  <c r="S270" i="24"/>
  <c r="AD295" i="24"/>
  <c r="AD263" i="24"/>
  <c r="AE263" i="24"/>
  <c r="AE295" i="24"/>
  <c r="AI295" i="24"/>
  <c r="AI263" i="24"/>
  <c r="J187" i="24"/>
  <c r="Q303" i="24"/>
  <c r="Q271" i="24"/>
  <c r="AJ113" i="24"/>
  <c r="AJ116" i="24" s="1"/>
  <c r="AJ95" i="24"/>
  <c r="AJ176" i="24" s="1"/>
  <c r="AJ219" i="24" s="1"/>
  <c r="G236" i="24"/>
  <c r="Q36" i="24"/>
  <c r="R36" i="24"/>
  <c r="O113" i="24"/>
  <c r="O116" i="24" s="1"/>
  <c r="O95" i="24"/>
  <c r="O176" i="24" s="1"/>
  <c r="O219" i="24" s="1"/>
  <c r="AB113" i="24"/>
  <c r="AB116" i="24" s="1"/>
  <c r="AB95" i="24"/>
  <c r="AB176" i="24" s="1"/>
  <c r="AB219" i="24" s="1"/>
  <c r="AE95" i="24"/>
  <c r="AE176" i="24" s="1"/>
  <c r="AE219" i="24" s="1"/>
  <c r="AE113" i="24"/>
  <c r="AE116" i="24" s="1"/>
  <c r="AD95" i="24"/>
  <c r="AD176" i="24" s="1"/>
  <c r="AD219" i="24" s="1"/>
  <c r="AD113" i="24"/>
  <c r="AD116" i="24" s="1"/>
  <c r="T87" i="24"/>
  <c r="J302" i="24"/>
  <c r="J270" i="24"/>
  <c r="T28" i="24"/>
  <c r="T236" i="24" s="1"/>
  <c r="Y308" i="24"/>
  <c r="Y276" i="24"/>
  <c r="AC113" i="24"/>
  <c r="AC116" i="24" s="1"/>
  <c r="AC95" i="24"/>
  <c r="AC176" i="24" s="1"/>
  <c r="AC219" i="24" s="1"/>
  <c r="AK308" i="24"/>
  <c r="AK276" i="24"/>
  <c r="AA295" i="24"/>
  <c r="AA263" i="24"/>
  <c r="I308" i="24"/>
  <c r="I276" i="24"/>
  <c r="K221" i="24"/>
  <c r="L220" i="24"/>
  <c r="AE308" i="24"/>
  <c r="AE276" i="24"/>
  <c r="M308" i="24"/>
  <c r="M276" i="24"/>
  <c r="AI308" i="24"/>
  <c r="AI276" i="24"/>
  <c r="Q308" i="24"/>
  <c r="Q276" i="24"/>
  <c r="K303" i="24"/>
  <c r="K271" i="24"/>
  <c r="L52" i="24"/>
  <c r="H172" i="24"/>
  <c r="L87" i="24"/>
  <c r="L36" i="24"/>
  <c r="N52" i="24"/>
  <c r="V113" i="24"/>
  <c r="V116" i="24" s="1"/>
  <c r="V95" i="24"/>
  <c r="V176" i="24" s="1"/>
  <c r="V219" i="24" s="1"/>
  <c r="I100" i="24"/>
  <c r="I102" i="24"/>
  <c r="J93" i="24"/>
  <c r="I96" i="24"/>
  <c r="I101" i="24"/>
  <c r="S95" i="24"/>
  <c r="S176" i="24" s="1"/>
  <c r="S219" i="24" s="1"/>
  <c r="S113" i="24"/>
  <c r="S116" i="24" s="1"/>
  <c r="AK95" i="24"/>
  <c r="AK176" i="24" s="1"/>
  <c r="AK219" i="24" s="1"/>
  <c r="AK113" i="24"/>
  <c r="AK116" i="24" s="1"/>
  <c r="AA87" i="24"/>
  <c r="K87" i="24"/>
  <c r="T36" i="24"/>
  <c r="K290" i="24"/>
  <c r="K258" i="24"/>
  <c r="M52" i="24"/>
  <c r="AG308" i="24"/>
  <c r="AG276" i="24"/>
  <c r="AI303" i="24"/>
  <c r="AI271" i="24"/>
  <c r="H302" i="24"/>
  <c r="H270" i="24"/>
  <c r="X113" i="24"/>
  <c r="X116" i="24" s="1"/>
  <c r="X95" i="24"/>
  <c r="X176" i="24" s="1"/>
  <c r="X219" i="24" s="1"/>
  <c r="M263" i="24"/>
  <c r="M295" i="24"/>
  <c r="Q295" i="24"/>
  <c r="Q263" i="24"/>
  <c r="Y263" i="24"/>
  <c r="Y295" i="24"/>
  <c r="AG295" i="24"/>
  <c r="AG263" i="24"/>
  <c r="O308" i="24"/>
  <c r="O276" i="24"/>
  <c r="J144" i="24"/>
  <c r="J143" i="24"/>
  <c r="J142" i="24"/>
  <c r="J138" i="24"/>
  <c r="K135" i="24"/>
  <c r="AC87" i="24"/>
  <c r="K302" i="24"/>
  <c r="K270" i="24"/>
  <c r="S36" i="24"/>
  <c r="L302" i="24"/>
  <c r="L270" i="24"/>
  <c r="AG95" i="24"/>
  <c r="AG176" i="24" s="1"/>
  <c r="AG219" i="24" s="1"/>
  <c r="AG113" i="24"/>
  <c r="AG116" i="24" s="1"/>
  <c r="R95" i="24"/>
  <c r="R176" i="24" s="1"/>
  <c r="R219" i="24" s="1"/>
  <c r="R113" i="24"/>
  <c r="R116" i="24" s="1"/>
  <c r="AA113" i="24"/>
  <c r="AA116" i="24" s="1"/>
  <c r="AA95" i="24"/>
  <c r="AA176" i="24" s="1"/>
  <c r="AA219" i="24" s="1"/>
  <c r="T113" i="24"/>
  <c r="T116" i="24" s="1"/>
  <c r="T95" i="24"/>
  <c r="T176" i="24" s="1"/>
  <c r="T219" i="24" s="1"/>
  <c r="AK87" i="24"/>
  <c r="AI87" i="24"/>
  <c r="R87" i="24"/>
  <c r="AB87" i="24"/>
  <c r="H228" i="24"/>
  <c r="AD87" i="24"/>
  <c r="H249" i="23"/>
  <c r="H230" i="23"/>
  <c r="H295" i="23"/>
  <c r="H263" i="23"/>
  <c r="AC295" i="23"/>
  <c r="AC263" i="23"/>
  <c r="W308" i="23"/>
  <c r="W276" i="23"/>
  <c r="AH276" i="23"/>
  <c r="AH308" i="23"/>
  <c r="M295" i="23"/>
  <c r="M263" i="23"/>
  <c r="AB295" i="23"/>
  <c r="AB263" i="23"/>
  <c r="J295" i="23"/>
  <c r="J263" i="23"/>
  <c r="AG295" i="23"/>
  <c r="AG263" i="23"/>
  <c r="O295" i="23"/>
  <c r="O263" i="23"/>
  <c r="H152" i="23"/>
  <c r="I152" i="23"/>
  <c r="N290" i="23"/>
  <c r="N258" i="23"/>
  <c r="I87" i="23"/>
  <c r="N36" i="23"/>
  <c r="G87" i="23"/>
  <c r="O302" i="23"/>
  <c r="O270" i="23"/>
  <c r="AG308" i="23"/>
  <c r="AG276" i="23"/>
  <c r="O308" i="23"/>
  <c r="O276" i="23"/>
  <c r="H123" i="23"/>
  <c r="H122" i="23"/>
  <c r="H117" i="23"/>
  <c r="I114" i="23"/>
  <c r="H121" i="23"/>
  <c r="AA87" i="23"/>
  <c r="T28" i="23"/>
  <c r="T236" i="23" s="1"/>
  <c r="T31" i="23"/>
  <c r="P36" i="23"/>
  <c r="O36" i="23"/>
  <c r="AD295" i="23"/>
  <c r="AD263" i="23"/>
  <c r="V276" i="23"/>
  <c r="V308" i="23"/>
  <c r="O95" i="23"/>
  <c r="O176" i="23" s="1"/>
  <c r="O219" i="23" s="1"/>
  <c r="AF263" i="23"/>
  <c r="AF295" i="23"/>
  <c r="AK295" i="23"/>
  <c r="AK263" i="23"/>
  <c r="AD308" i="23"/>
  <c r="AD276" i="23"/>
  <c r="T87" i="23"/>
  <c r="V295" i="23"/>
  <c r="V263" i="23"/>
  <c r="AA295" i="23"/>
  <c r="AA263" i="23"/>
  <c r="I263" i="23"/>
  <c r="I295" i="23"/>
  <c r="H102" i="23"/>
  <c r="H101" i="23"/>
  <c r="H100" i="23"/>
  <c r="H96" i="23"/>
  <c r="H177" i="23" s="1"/>
  <c r="I93" i="23"/>
  <c r="AB87" i="23"/>
  <c r="AI303" i="23"/>
  <c r="AI271" i="23"/>
  <c r="P302" i="23"/>
  <c r="P270" i="23"/>
  <c r="I36" i="23"/>
  <c r="M302" i="23"/>
  <c r="M270" i="23"/>
  <c r="S36" i="23"/>
  <c r="R36" i="23"/>
  <c r="G236" i="23"/>
  <c r="P47" i="23"/>
  <c r="P44" i="23"/>
  <c r="P224" i="23" s="1"/>
  <c r="Q39" i="23"/>
  <c r="I287" i="23"/>
  <c r="J286" i="23"/>
  <c r="X295" i="23"/>
  <c r="X263" i="23"/>
  <c r="AK308" i="23"/>
  <c r="AK276" i="23"/>
  <c r="W295" i="23"/>
  <c r="W263" i="23"/>
  <c r="AH295" i="23"/>
  <c r="AH263" i="23"/>
  <c r="P308" i="23"/>
  <c r="P276" i="23"/>
  <c r="AA308" i="23"/>
  <c r="AA276" i="23"/>
  <c r="I308" i="23"/>
  <c r="I276" i="23"/>
  <c r="O87" i="23"/>
  <c r="K135" i="23"/>
  <c r="J143" i="23"/>
  <c r="J138" i="23"/>
  <c r="J142" i="23"/>
  <c r="J152" i="23" s="1"/>
  <c r="J144" i="23"/>
  <c r="W303" i="23"/>
  <c r="W271" i="23"/>
  <c r="J302" i="23"/>
  <c r="J270" i="23"/>
  <c r="AD87" i="23"/>
  <c r="L87" i="23"/>
  <c r="K87" i="23"/>
  <c r="U295" i="23"/>
  <c r="U263" i="23"/>
  <c r="K187" i="23"/>
  <c r="M87" i="23"/>
  <c r="Q116" i="23"/>
  <c r="Q303" i="23"/>
  <c r="Q271" i="23"/>
  <c r="AC303" i="23"/>
  <c r="AC271" i="23"/>
  <c r="N302" i="23"/>
  <c r="N270" i="23"/>
  <c r="I302" i="23"/>
  <c r="I270" i="23"/>
  <c r="Q36" i="23"/>
  <c r="AG87" i="23"/>
  <c r="L302" i="23"/>
  <c r="L270" i="23"/>
  <c r="L290" i="23"/>
  <c r="L258" i="23"/>
  <c r="P295" i="23"/>
  <c r="P263" i="23"/>
  <c r="J220" i="23"/>
  <c r="I221" i="23"/>
  <c r="AE295" i="23"/>
  <c r="AE263" i="23"/>
  <c r="T295" i="23"/>
  <c r="T263" i="23"/>
  <c r="AB308" i="23"/>
  <c r="AB276" i="23"/>
  <c r="J308" i="23"/>
  <c r="J276" i="23"/>
  <c r="U308" i="23"/>
  <c r="U276" i="23"/>
  <c r="Y87" i="23"/>
  <c r="G36" i="23"/>
  <c r="G228" i="23" s="1"/>
  <c r="L36" i="23"/>
  <c r="R87" i="23"/>
  <c r="G224" i="23"/>
  <c r="K302" i="23"/>
  <c r="K270" i="23"/>
  <c r="M36" i="23"/>
  <c r="I95" i="22"/>
  <c r="I176" i="22" s="1"/>
  <c r="I219" i="22" s="1"/>
  <c r="I221" i="22" s="1"/>
  <c r="I249" i="22" s="1"/>
  <c r="K95" i="22"/>
  <c r="K176" i="22" s="1"/>
  <c r="K219" i="22" s="1"/>
  <c r="J95" i="22"/>
  <c r="J176" i="22" s="1"/>
  <c r="J219" i="22" s="1"/>
  <c r="J221" i="22" s="1"/>
  <c r="O39" i="22"/>
  <c r="O47" i="22" s="1"/>
  <c r="H93" i="22"/>
  <c r="H102" i="22" s="1"/>
  <c r="H113" i="22"/>
  <c r="H114" i="22" s="1"/>
  <c r="M303" i="22"/>
  <c r="AC303" i="22"/>
  <c r="AC271" i="22"/>
  <c r="AK303" i="22"/>
  <c r="AK271" i="22"/>
  <c r="N303" i="22"/>
  <c r="N271" i="22"/>
  <c r="V271" i="22"/>
  <c r="V303" i="22"/>
  <c r="AD303" i="22"/>
  <c r="AD271" i="22"/>
  <c r="X271" i="22"/>
  <c r="X303" i="22"/>
  <c r="J52" i="22"/>
  <c r="I52" i="22"/>
  <c r="H52" i="22"/>
  <c r="G52" i="22"/>
  <c r="G303" i="22"/>
  <c r="G271" i="22"/>
  <c r="W303" i="22"/>
  <c r="W271" i="22"/>
  <c r="K290" i="22"/>
  <c r="K258" i="22"/>
  <c r="I303" i="22"/>
  <c r="I271" i="22"/>
  <c r="Q303" i="22"/>
  <c r="Q271" i="22"/>
  <c r="Y303" i="22"/>
  <c r="Y271" i="22"/>
  <c r="AG303" i="22"/>
  <c r="AG271" i="22"/>
  <c r="O303" i="22"/>
  <c r="O271" i="22"/>
  <c r="L290" i="22"/>
  <c r="L258" i="22"/>
  <c r="R303" i="22"/>
  <c r="R271" i="22"/>
  <c r="Z303" i="22"/>
  <c r="Z271" i="22"/>
  <c r="AH303" i="22"/>
  <c r="AH271" i="22"/>
  <c r="AE303" i="22"/>
  <c r="AE271" i="22"/>
  <c r="H271" i="22"/>
  <c r="H303" i="22"/>
  <c r="P271" i="22"/>
  <c r="P303" i="22"/>
  <c r="AF303" i="22"/>
  <c r="AF271" i="22"/>
  <c r="K303" i="22"/>
  <c r="K271" i="22"/>
  <c r="S303" i="22"/>
  <c r="S271" i="22"/>
  <c r="AA303" i="22"/>
  <c r="AA271" i="22"/>
  <c r="AI303" i="22"/>
  <c r="AI271" i="22"/>
  <c r="T24" i="22"/>
  <c r="T32" i="22" s="1"/>
  <c r="T23" i="22"/>
  <c r="U22" i="22"/>
  <c r="L303" i="22"/>
  <c r="L271" i="22"/>
  <c r="T303" i="22"/>
  <c r="T271" i="22"/>
  <c r="AB303" i="22"/>
  <c r="AB271" i="22"/>
  <c r="AJ303" i="22"/>
  <c r="AJ271" i="22"/>
  <c r="U303" i="22"/>
  <c r="U271" i="22"/>
  <c r="I84" i="22"/>
  <c r="Q84" i="22"/>
  <c r="Y84" i="22"/>
  <c r="AG84" i="22"/>
  <c r="I105" i="22"/>
  <c r="J105" i="22" s="1"/>
  <c r="K105" i="22" s="1"/>
  <c r="L105" i="22" s="1"/>
  <c r="M105" i="22" s="1"/>
  <c r="N105" i="22" s="1"/>
  <c r="O105" i="22" s="1"/>
  <c r="P105" i="22" s="1"/>
  <c r="Q105" i="22" s="1"/>
  <c r="R105" i="22" s="1"/>
  <c r="S105" i="22" s="1"/>
  <c r="T105" i="22" s="1"/>
  <c r="U105" i="22" s="1"/>
  <c r="V105" i="22" s="1"/>
  <c r="W105" i="22" s="1"/>
  <c r="X105" i="22" s="1"/>
  <c r="Y105" i="22" s="1"/>
  <c r="Z105" i="22" s="1"/>
  <c r="AA105" i="22" s="1"/>
  <c r="AB105" i="22" s="1"/>
  <c r="AC105" i="22" s="1"/>
  <c r="AD105" i="22" s="1"/>
  <c r="AE105" i="22" s="1"/>
  <c r="AF105" i="22" s="1"/>
  <c r="AG105" i="22" s="1"/>
  <c r="AH105" i="22" s="1"/>
  <c r="AI105" i="22" s="1"/>
  <c r="AJ105" i="22" s="1"/>
  <c r="AK105" i="22" s="1"/>
  <c r="N31" i="22"/>
  <c r="N44" i="22"/>
  <c r="N224" i="22" s="1"/>
  <c r="L47" i="22"/>
  <c r="K70" i="22"/>
  <c r="S70" i="22"/>
  <c r="AA70" i="22"/>
  <c r="AI70" i="22"/>
  <c r="J84" i="22"/>
  <c r="R84" i="22"/>
  <c r="Z84" i="22"/>
  <c r="AH84" i="22"/>
  <c r="AH87" i="22" s="1"/>
  <c r="I167" i="22"/>
  <c r="J167" i="22" s="1"/>
  <c r="K167" i="22" s="1"/>
  <c r="L167" i="22" s="1"/>
  <c r="M167" i="22" s="1"/>
  <c r="N167" i="22" s="1"/>
  <c r="O167" i="22" s="1"/>
  <c r="P167" i="22" s="1"/>
  <c r="Q167" i="22" s="1"/>
  <c r="R167" i="22" s="1"/>
  <c r="S167" i="22" s="1"/>
  <c r="T167" i="22" s="1"/>
  <c r="U167" i="22" s="1"/>
  <c r="V167" i="22" s="1"/>
  <c r="W167" i="22" s="1"/>
  <c r="X167" i="22" s="1"/>
  <c r="Y167" i="22" s="1"/>
  <c r="Z167" i="22" s="1"/>
  <c r="AA167" i="22" s="1"/>
  <c r="AB167" i="22" s="1"/>
  <c r="AC167" i="22" s="1"/>
  <c r="AD167" i="22" s="1"/>
  <c r="AE167" i="22" s="1"/>
  <c r="AF167" i="22" s="1"/>
  <c r="AG167" i="22" s="1"/>
  <c r="AH167" i="22" s="1"/>
  <c r="AI167" i="22" s="1"/>
  <c r="AJ167" i="22" s="1"/>
  <c r="AK167" i="22" s="1"/>
  <c r="Z70" i="22"/>
  <c r="Z87" i="22" s="1"/>
  <c r="G31" i="22"/>
  <c r="O31" i="22"/>
  <c r="G44" i="22"/>
  <c r="G304" i="22"/>
  <c r="G272" i="22"/>
  <c r="L70" i="22"/>
  <c r="T70" i="22"/>
  <c r="AB70" i="22"/>
  <c r="AJ70" i="22"/>
  <c r="K84" i="22"/>
  <c r="S84" i="22"/>
  <c r="AA84" i="22"/>
  <c r="AI84" i="22"/>
  <c r="O92" i="22"/>
  <c r="H290" i="22"/>
  <c r="H258" i="22"/>
  <c r="M70" i="22"/>
  <c r="U70" i="22"/>
  <c r="AC70" i="22"/>
  <c r="AK70" i="22"/>
  <c r="L84" i="22"/>
  <c r="T84" i="22"/>
  <c r="AB84" i="22"/>
  <c r="AJ84" i="22"/>
  <c r="J104" i="22"/>
  <c r="K104" i="22" s="1"/>
  <c r="L104" i="22" s="1"/>
  <c r="M104" i="22" s="1"/>
  <c r="N104" i="22" s="1"/>
  <c r="O104" i="22" s="1"/>
  <c r="P104" i="22" s="1"/>
  <c r="Q104" i="22" s="1"/>
  <c r="R104" i="22" s="1"/>
  <c r="S104" i="22" s="1"/>
  <c r="T104" i="22" s="1"/>
  <c r="U104" i="22" s="1"/>
  <c r="V104" i="22" s="1"/>
  <c r="W104" i="22" s="1"/>
  <c r="X104" i="22" s="1"/>
  <c r="Y104" i="22" s="1"/>
  <c r="Z104" i="22" s="1"/>
  <c r="AA104" i="22" s="1"/>
  <c r="AB104" i="22" s="1"/>
  <c r="AC104" i="22" s="1"/>
  <c r="AD104" i="22" s="1"/>
  <c r="AE104" i="22" s="1"/>
  <c r="AF104" i="22" s="1"/>
  <c r="AG104" i="22" s="1"/>
  <c r="AH104" i="22" s="1"/>
  <c r="AI104" i="22" s="1"/>
  <c r="AJ104" i="22" s="1"/>
  <c r="AK104" i="22" s="1"/>
  <c r="J70" i="22"/>
  <c r="I290" i="22"/>
  <c r="I258" i="22"/>
  <c r="N70" i="22"/>
  <c r="V70" i="22"/>
  <c r="AD70" i="22"/>
  <c r="M84" i="22"/>
  <c r="U84" i="22"/>
  <c r="AC84" i="22"/>
  <c r="AK84" i="22"/>
  <c r="AL111" i="22"/>
  <c r="J44" i="22"/>
  <c r="J224" i="22" s="1"/>
  <c r="O70" i="22"/>
  <c r="W70" i="22"/>
  <c r="N84" i="22"/>
  <c r="V84" i="22"/>
  <c r="AD84" i="22"/>
  <c r="L125" i="22"/>
  <c r="M125" i="22" s="1"/>
  <c r="N125" i="22" s="1"/>
  <c r="O125" i="22" s="1"/>
  <c r="P125" i="22" s="1"/>
  <c r="Q125" i="22" s="1"/>
  <c r="R125" i="22" s="1"/>
  <c r="S125" i="22" s="1"/>
  <c r="T125" i="22" s="1"/>
  <c r="U125" i="22" s="1"/>
  <c r="V125" i="22" s="1"/>
  <c r="W125" i="22" s="1"/>
  <c r="X125" i="22" s="1"/>
  <c r="Y125" i="22" s="1"/>
  <c r="Z125" i="22" s="1"/>
  <c r="AA125" i="22" s="1"/>
  <c r="AB125" i="22" s="1"/>
  <c r="AC125" i="22" s="1"/>
  <c r="AD125" i="22" s="1"/>
  <c r="AE125" i="22" s="1"/>
  <c r="AF125" i="22" s="1"/>
  <c r="AG125" i="22" s="1"/>
  <c r="AH125" i="22" s="1"/>
  <c r="AI125" i="22" s="1"/>
  <c r="AJ125" i="22" s="1"/>
  <c r="AK125" i="22" s="1"/>
  <c r="R70" i="22"/>
  <c r="H70" i="22"/>
  <c r="P70" i="22"/>
  <c r="X70" i="22"/>
  <c r="AF70" i="22"/>
  <c r="AF87" i="22" s="1"/>
  <c r="O84" i="22"/>
  <c r="W84" i="22"/>
  <c r="O113" i="22"/>
  <c r="N116" i="22"/>
  <c r="I70" i="22"/>
  <c r="Q70" i="22"/>
  <c r="Y70" i="22"/>
  <c r="H84" i="22"/>
  <c r="P84" i="22"/>
  <c r="X84" i="22"/>
  <c r="I107" i="22"/>
  <c r="J107" i="22" s="1"/>
  <c r="K107" i="22" s="1"/>
  <c r="L107" i="22" s="1"/>
  <c r="M107" i="22" s="1"/>
  <c r="N107" i="22" s="1"/>
  <c r="O107" i="22" s="1"/>
  <c r="P107" i="22" s="1"/>
  <c r="Q107" i="22" s="1"/>
  <c r="R107" i="22" s="1"/>
  <c r="S107" i="22" s="1"/>
  <c r="T107" i="22" s="1"/>
  <c r="U107" i="22" s="1"/>
  <c r="V107" i="22" s="1"/>
  <c r="W107" i="22" s="1"/>
  <c r="X107" i="22" s="1"/>
  <c r="Y107" i="22" s="1"/>
  <c r="Z107" i="22" s="1"/>
  <c r="AA107" i="22" s="1"/>
  <c r="AB107" i="22" s="1"/>
  <c r="AC107" i="22" s="1"/>
  <c r="AD107" i="22" s="1"/>
  <c r="AE107" i="22" s="1"/>
  <c r="AF107" i="22" s="1"/>
  <c r="AG107" i="22" s="1"/>
  <c r="AH107" i="22" s="1"/>
  <c r="AI107" i="22" s="1"/>
  <c r="AJ107" i="22" s="1"/>
  <c r="AK107" i="22" s="1"/>
  <c r="L126" i="22"/>
  <c r="M126" i="22" s="1"/>
  <c r="N126" i="22" s="1"/>
  <c r="O126" i="22" s="1"/>
  <c r="P126" i="22" s="1"/>
  <c r="Q126" i="22" s="1"/>
  <c r="R126" i="22" s="1"/>
  <c r="S126" i="22" s="1"/>
  <c r="T126" i="22" s="1"/>
  <c r="U126" i="22" s="1"/>
  <c r="V126" i="22" s="1"/>
  <c r="W126" i="22" s="1"/>
  <c r="X126" i="22" s="1"/>
  <c r="Y126" i="22" s="1"/>
  <c r="Z126" i="22" s="1"/>
  <c r="AA126" i="22" s="1"/>
  <c r="AB126" i="22" s="1"/>
  <c r="AC126" i="22" s="1"/>
  <c r="AD126" i="22" s="1"/>
  <c r="AE126" i="22" s="1"/>
  <c r="AF126" i="22" s="1"/>
  <c r="AG126" i="22" s="1"/>
  <c r="AH126" i="22" s="1"/>
  <c r="AI126" i="22" s="1"/>
  <c r="AJ126" i="22" s="1"/>
  <c r="AK126" i="22" s="1"/>
  <c r="I165" i="22"/>
  <c r="I159" i="22"/>
  <c r="I163" i="22"/>
  <c r="J156" i="22"/>
  <c r="H138" i="22"/>
  <c r="I164" i="22"/>
  <c r="H143" i="22"/>
  <c r="H151" i="22" s="1"/>
  <c r="I135" i="22"/>
  <c r="J242" i="22"/>
  <c r="J229" i="22"/>
  <c r="R276" i="22"/>
  <c r="R308" i="22"/>
  <c r="Z242" i="22"/>
  <c r="Z229" i="22"/>
  <c r="AH242" i="22"/>
  <c r="AH229" i="22"/>
  <c r="L309" i="22"/>
  <c r="L277" i="22"/>
  <c r="T309" i="22"/>
  <c r="T277" i="22"/>
  <c r="AB309" i="22"/>
  <c r="AB277" i="22"/>
  <c r="AJ309" i="22"/>
  <c r="AJ277" i="22"/>
  <c r="L187" i="22"/>
  <c r="G292" i="22"/>
  <c r="G260" i="22"/>
  <c r="G240" i="22"/>
  <c r="G309" i="22"/>
  <c r="G277" i="22"/>
  <c r="K220" i="22"/>
  <c r="R295" i="22"/>
  <c r="K242" i="22"/>
  <c r="K229" i="22"/>
  <c r="S229" i="22"/>
  <c r="S242" i="22"/>
  <c r="AA295" i="22"/>
  <c r="AA263" i="22"/>
  <c r="AI242" i="22"/>
  <c r="AI229" i="22"/>
  <c r="M309" i="22"/>
  <c r="M277" i="22"/>
  <c r="U309" i="22"/>
  <c r="U277" i="22"/>
  <c r="AC309" i="22"/>
  <c r="AC277" i="22"/>
  <c r="AK309" i="22"/>
  <c r="AK277" i="22"/>
  <c r="G307" i="22"/>
  <c r="G275" i="22"/>
  <c r="L308" i="22"/>
  <c r="L276" i="22"/>
  <c r="T308" i="22"/>
  <c r="T276" i="22"/>
  <c r="AB308" i="22"/>
  <c r="AB276" i="22"/>
  <c r="AJ308" i="22"/>
  <c r="AJ276" i="22"/>
  <c r="N309" i="22"/>
  <c r="N277" i="22"/>
  <c r="V309" i="22"/>
  <c r="V277" i="22"/>
  <c r="AD309" i="22"/>
  <c r="AD277" i="22"/>
  <c r="W229" i="22"/>
  <c r="M242" i="22"/>
  <c r="M229" i="22"/>
  <c r="U242" i="22"/>
  <c r="U229" i="22"/>
  <c r="AC242" i="22"/>
  <c r="AC229" i="22"/>
  <c r="AK242" i="22"/>
  <c r="AK229" i="22"/>
  <c r="O309" i="22"/>
  <c r="O277" i="22"/>
  <c r="W309" i="22"/>
  <c r="W277" i="22"/>
  <c r="AE309" i="22"/>
  <c r="AE277" i="22"/>
  <c r="AF309" i="22"/>
  <c r="AL309" i="22" s="1"/>
  <c r="AF277" i="22"/>
  <c r="AL277" i="22" s="1"/>
  <c r="AL243" i="22"/>
  <c r="N295" i="22"/>
  <c r="N263" i="22"/>
  <c r="V295" i="22"/>
  <c r="V263" i="22"/>
  <c r="AD308" i="22"/>
  <c r="AD276" i="22"/>
  <c r="H309" i="22"/>
  <c r="H277" i="22"/>
  <c r="P309" i="22"/>
  <c r="P277" i="22"/>
  <c r="G295" i="22"/>
  <c r="G263" i="22"/>
  <c r="AB295" i="22"/>
  <c r="AB263" i="22"/>
  <c r="N304" i="22"/>
  <c r="N272" i="22"/>
  <c r="V304" i="22"/>
  <c r="V272" i="22"/>
  <c r="AD304" i="22"/>
  <c r="AD272" i="22"/>
  <c r="G305" i="22"/>
  <c r="G273" i="22"/>
  <c r="R309" i="22"/>
  <c r="O308" i="22"/>
  <c r="O276" i="22"/>
  <c r="W308" i="22"/>
  <c r="W276" i="22"/>
  <c r="AE308" i="22"/>
  <c r="AE276" i="22"/>
  <c r="I309" i="22"/>
  <c r="I277" i="22"/>
  <c r="Q309" i="22"/>
  <c r="Q277" i="22"/>
  <c r="AG309" i="22"/>
  <c r="AG277" i="22"/>
  <c r="AE229" i="22"/>
  <c r="H242" i="22"/>
  <c r="H229" i="22"/>
  <c r="P242" i="22"/>
  <c r="P229" i="22"/>
  <c r="X229" i="22"/>
  <c r="X242" i="22"/>
  <c r="AF242" i="22"/>
  <c r="AF229" i="22"/>
  <c r="J277" i="22"/>
  <c r="J309" i="22"/>
  <c r="Z277" i="22"/>
  <c r="Z309" i="22"/>
  <c r="AH309" i="22"/>
  <c r="AH277" i="22"/>
  <c r="K309" i="22"/>
  <c r="K277" i="22"/>
  <c r="S309" i="22"/>
  <c r="S277" i="22"/>
  <c r="AA309" i="22"/>
  <c r="AA277" i="22"/>
  <c r="AJ295" i="22"/>
  <c r="AJ263" i="22"/>
  <c r="O263" i="22"/>
  <c r="I308" i="22"/>
  <c r="I276" i="22"/>
  <c r="Q308" i="22"/>
  <c r="Q276" i="22"/>
  <c r="Y308" i="22"/>
  <c r="Y276" i="22"/>
  <c r="AG308" i="22"/>
  <c r="AG276" i="22"/>
  <c r="AD229" i="22"/>
  <c r="M304" i="22"/>
  <c r="M272" i="22"/>
  <c r="U304" i="22"/>
  <c r="U272" i="22"/>
  <c r="AC304" i="22"/>
  <c r="AC272" i="22"/>
  <c r="AK304" i="22"/>
  <c r="AK272" i="22"/>
  <c r="O304" i="22"/>
  <c r="O272" i="22"/>
  <c r="W272" i="22"/>
  <c r="W304" i="22"/>
  <c r="G293" i="22"/>
  <c r="G261" i="22"/>
  <c r="I229" i="22"/>
  <c r="Q229" i="22"/>
  <c r="Y229" i="22"/>
  <c r="AG229" i="22"/>
  <c r="AE272" i="22"/>
  <c r="AI277" i="22"/>
  <c r="X309" i="22"/>
  <c r="X277" i="22"/>
  <c r="J304" i="22"/>
  <c r="J272" i="22"/>
  <c r="R304" i="22"/>
  <c r="R272" i="22"/>
  <c r="AH304" i="22"/>
  <c r="AH272" i="22"/>
  <c r="G308" i="22"/>
  <c r="G276" i="22"/>
  <c r="K304" i="22"/>
  <c r="K272" i="22"/>
  <c r="AA304" i="22"/>
  <c r="AA272" i="22"/>
  <c r="AI304" i="22"/>
  <c r="AI272" i="22"/>
  <c r="P304" i="22"/>
  <c r="P272" i="22"/>
  <c r="X304" i="22"/>
  <c r="X272" i="22"/>
  <c r="L272" i="22"/>
  <c r="AF272" i="22"/>
  <c r="I272" i="22"/>
  <c r="I304" i="22"/>
  <c r="Y272" i="22"/>
  <c r="Y304" i="22"/>
  <c r="AG304" i="22"/>
  <c r="AG272" i="22"/>
  <c r="H315" i="22"/>
  <c r="H296" i="22"/>
  <c r="AB304" i="22"/>
  <c r="AB272" i="22"/>
  <c r="AJ304" i="22"/>
  <c r="AJ272" i="22"/>
  <c r="T272" i="22"/>
  <c r="W87" i="22" l="1"/>
  <c r="M228" i="23"/>
  <c r="T295" i="22"/>
  <c r="I123" i="24"/>
  <c r="I122" i="24"/>
  <c r="J271" i="22"/>
  <c r="I177" i="24"/>
  <c r="J114" i="24"/>
  <c r="I117" i="24"/>
  <c r="I228" i="23"/>
  <c r="I93" i="22"/>
  <c r="M228" i="24"/>
  <c r="M294" i="24" s="1"/>
  <c r="H100" i="22"/>
  <c r="H96" i="22"/>
  <c r="H177" i="22" s="1"/>
  <c r="H101" i="22"/>
  <c r="H109" i="22" s="1"/>
  <c r="AG87" i="22"/>
  <c r="M258" i="22"/>
  <c r="J151" i="24"/>
  <c r="R87" i="22"/>
  <c r="AK87" i="22"/>
  <c r="L87" i="22"/>
  <c r="I130" i="24"/>
  <c r="J87" i="22"/>
  <c r="U87" i="22"/>
  <c r="I172" i="22"/>
  <c r="H179" i="24"/>
  <c r="H182" i="24" s="1"/>
  <c r="H183" i="24" s="1"/>
  <c r="O258" i="23"/>
  <c r="J228" i="24"/>
  <c r="J262" i="24" s="1"/>
  <c r="H178" i="24"/>
  <c r="H181" i="24" s="1"/>
  <c r="I230" i="22"/>
  <c r="Y87" i="22"/>
  <c r="V308" i="22"/>
  <c r="K228" i="23"/>
  <c r="K294" i="23" s="1"/>
  <c r="AA276" i="22"/>
  <c r="H172" i="22"/>
  <c r="P87" i="22"/>
  <c r="O87" i="22"/>
  <c r="AD87" i="22"/>
  <c r="I172" i="23"/>
  <c r="I173" i="23"/>
  <c r="V87" i="22"/>
  <c r="I287" i="22"/>
  <c r="J286" i="22"/>
  <c r="L263" i="22"/>
  <c r="N276" i="22"/>
  <c r="H152" i="22"/>
  <c r="N87" i="22"/>
  <c r="T87" i="22"/>
  <c r="J165" i="23"/>
  <c r="J164" i="23"/>
  <c r="K156" i="23"/>
  <c r="J163" i="23"/>
  <c r="J159" i="23"/>
  <c r="I131" i="24"/>
  <c r="I172" i="24"/>
  <c r="AI87" i="22"/>
  <c r="I109" i="24"/>
  <c r="AE87" i="22"/>
  <c r="G298" i="24"/>
  <c r="G299" i="24" s="1"/>
  <c r="G310" i="24" s="1"/>
  <c r="G311" i="24" s="1"/>
  <c r="K228" i="24"/>
  <c r="K294" i="24" s="1"/>
  <c r="G232" i="24"/>
  <c r="G233" i="24" s="1"/>
  <c r="G244" i="24" s="1"/>
  <c r="G245" i="24" s="1"/>
  <c r="G262" i="24"/>
  <c r="G266" i="24" s="1"/>
  <c r="G267" i="24" s="1"/>
  <c r="G278" i="24" s="1"/>
  <c r="G279" i="24" s="1"/>
  <c r="N228" i="23"/>
  <c r="N294" i="23" s="1"/>
  <c r="H262" i="23"/>
  <c r="N228" i="24"/>
  <c r="N262" i="24" s="1"/>
  <c r="L228" i="24"/>
  <c r="L262" i="24" s="1"/>
  <c r="V23" i="23"/>
  <c r="V24" i="23"/>
  <c r="V32" i="23" s="1"/>
  <c r="W22" i="23"/>
  <c r="U28" i="23"/>
  <c r="U236" i="23" s="1"/>
  <c r="P39" i="22"/>
  <c r="P44" i="22" s="1"/>
  <c r="P224" i="22" s="1"/>
  <c r="O44" i="22"/>
  <c r="O224" i="22" s="1"/>
  <c r="O258" i="22" s="1"/>
  <c r="M262" i="24"/>
  <c r="W22" i="24"/>
  <c r="V24" i="24"/>
  <c r="V32" i="24" s="1"/>
  <c r="V23" i="24"/>
  <c r="J123" i="24"/>
  <c r="J117" i="24"/>
  <c r="K114" i="24"/>
  <c r="J121" i="24"/>
  <c r="J122" i="24"/>
  <c r="H189" i="24"/>
  <c r="H226" i="24" s="1"/>
  <c r="I173" i="24"/>
  <c r="O224" i="24"/>
  <c r="J96" i="24"/>
  <c r="J102" i="24"/>
  <c r="K93" i="24"/>
  <c r="J101" i="24"/>
  <c r="J100" i="24"/>
  <c r="G302" i="24"/>
  <c r="G270" i="24"/>
  <c r="I296" i="24"/>
  <c r="I315" i="24"/>
  <c r="U31" i="24"/>
  <c r="U28" i="24"/>
  <c r="J165" i="24"/>
  <c r="J164" i="24"/>
  <c r="J163" i="24"/>
  <c r="J159" i="24"/>
  <c r="K156" i="24"/>
  <c r="K230" i="24"/>
  <c r="K249" i="24"/>
  <c r="K142" i="24"/>
  <c r="K144" i="24"/>
  <c r="L135" i="24"/>
  <c r="K143" i="24"/>
  <c r="K138" i="24"/>
  <c r="I110" i="24"/>
  <c r="T302" i="24"/>
  <c r="T270" i="24"/>
  <c r="O52" i="24"/>
  <c r="O228" i="24" s="1"/>
  <c r="K187" i="24"/>
  <c r="K286" i="24"/>
  <c r="J287" i="24"/>
  <c r="P47" i="24"/>
  <c r="P44" i="24"/>
  <c r="P224" i="24" s="1"/>
  <c r="Q39" i="24"/>
  <c r="J152" i="24"/>
  <c r="H262" i="24"/>
  <c r="H294" i="24"/>
  <c r="M220" i="24"/>
  <c r="L221" i="24"/>
  <c r="I294" i="24"/>
  <c r="I262" i="24"/>
  <c r="H110" i="23"/>
  <c r="M294" i="23"/>
  <c r="M262" i="23"/>
  <c r="G302" i="23"/>
  <c r="G270" i="23"/>
  <c r="I117" i="23"/>
  <c r="I122" i="23"/>
  <c r="I123" i="23"/>
  <c r="J114" i="23"/>
  <c r="I121" i="23"/>
  <c r="L187" i="23"/>
  <c r="I296" i="23"/>
  <c r="I315" i="23"/>
  <c r="H130" i="23"/>
  <c r="R116" i="23"/>
  <c r="I100" i="23"/>
  <c r="J93" i="23"/>
  <c r="I102" i="23"/>
  <c r="I96" i="23"/>
  <c r="I177" i="23" s="1"/>
  <c r="I101" i="23"/>
  <c r="P95" i="23"/>
  <c r="P176" i="23" s="1"/>
  <c r="P219" i="23" s="1"/>
  <c r="O228" i="23"/>
  <c r="T302" i="23"/>
  <c r="T270" i="23"/>
  <c r="L135" i="23"/>
  <c r="K144" i="23"/>
  <c r="K143" i="23"/>
  <c r="K142" i="23"/>
  <c r="K138" i="23"/>
  <c r="G262" i="23"/>
  <c r="G294" i="23"/>
  <c r="J151" i="23"/>
  <c r="Q47" i="23"/>
  <c r="Q44" i="23"/>
  <c r="R39" i="23"/>
  <c r="U36" i="23"/>
  <c r="H109" i="23"/>
  <c r="J221" i="23"/>
  <c r="K220" i="23"/>
  <c r="P290" i="23"/>
  <c r="P258" i="23"/>
  <c r="G290" i="23"/>
  <c r="G258" i="23"/>
  <c r="G232" i="23"/>
  <c r="G233" i="23" s="1"/>
  <c r="G244" i="23" s="1"/>
  <c r="G245" i="23" s="1"/>
  <c r="L228" i="23"/>
  <c r="I249" i="23"/>
  <c r="I230" i="23"/>
  <c r="J294" i="23"/>
  <c r="J262" i="23"/>
  <c r="K286" i="23"/>
  <c r="J287" i="23"/>
  <c r="P52" i="23"/>
  <c r="P228" i="23" s="1"/>
  <c r="I294" i="23"/>
  <c r="I262" i="23"/>
  <c r="T36" i="23"/>
  <c r="H131" i="23"/>
  <c r="H116" i="22"/>
  <c r="G306" i="22"/>
  <c r="G274" i="22"/>
  <c r="W295" i="22"/>
  <c r="W263" i="22"/>
  <c r="S308" i="22"/>
  <c r="S276" i="22"/>
  <c r="J295" i="22"/>
  <c r="J263" i="22"/>
  <c r="I96" i="22"/>
  <c r="I100" i="22"/>
  <c r="I101" i="22"/>
  <c r="J93" i="22"/>
  <c r="I102" i="22"/>
  <c r="AF295" i="22"/>
  <c r="AF263" i="22"/>
  <c r="AK308" i="22"/>
  <c r="AK276" i="22"/>
  <c r="S263" i="22"/>
  <c r="S295" i="22"/>
  <c r="M187" i="22"/>
  <c r="J276" i="22"/>
  <c r="J308" i="22"/>
  <c r="K156" i="22"/>
  <c r="J164" i="22"/>
  <c r="J165" i="22"/>
  <c r="J163" i="22"/>
  <c r="J159" i="22"/>
  <c r="H87" i="22"/>
  <c r="J290" i="22"/>
  <c r="J258" i="22"/>
  <c r="M87" i="22"/>
  <c r="O95" i="22"/>
  <c r="O176" i="22" s="1"/>
  <c r="O219" i="22" s="1"/>
  <c r="P92" i="22"/>
  <c r="N52" i="22"/>
  <c r="O116" i="22"/>
  <c r="P113" i="22"/>
  <c r="Y295" i="22"/>
  <c r="Y263" i="22"/>
  <c r="AA87" i="22"/>
  <c r="Q263" i="22"/>
  <c r="Q295" i="22"/>
  <c r="AD295" i="22"/>
  <c r="AD263" i="22"/>
  <c r="X295" i="22"/>
  <c r="X263" i="22"/>
  <c r="U295" i="22"/>
  <c r="U263" i="22"/>
  <c r="AI295" i="22"/>
  <c r="AI263" i="22"/>
  <c r="Z295" i="22"/>
  <c r="Z263" i="22"/>
  <c r="Q87" i="22"/>
  <c r="S87" i="22"/>
  <c r="M52" i="22"/>
  <c r="AF308" i="22"/>
  <c r="AL308" i="22" s="1"/>
  <c r="AF276" i="22"/>
  <c r="AL276" i="22" s="1"/>
  <c r="AL242" i="22"/>
  <c r="G270" i="22"/>
  <c r="G302" i="22"/>
  <c r="X276" i="22"/>
  <c r="X308" i="22"/>
  <c r="AE295" i="22"/>
  <c r="AE263" i="22"/>
  <c r="AC308" i="22"/>
  <c r="AC276" i="22"/>
  <c r="K308" i="22"/>
  <c r="K276" i="22"/>
  <c r="AH308" i="22"/>
  <c r="AH276" i="22"/>
  <c r="I144" i="22"/>
  <c r="I143" i="22"/>
  <c r="I138" i="22"/>
  <c r="I142" i="22"/>
  <c r="J135" i="22"/>
  <c r="I263" i="22"/>
  <c r="I295" i="22"/>
  <c r="H249" i="22"/>
  <c r="H230" i="22"/>
  <c r="P295" i="22"/>
  <c r="P263" i="22"/>
  <c r="U308" i="22"/>
  <c r="U276" i="22"/>
  <c r="AI308" i="22"/>
  <c r="AI276" i="22"/>
  <c r="Z276" i="22"/>
  <c r="Z308" i="22"/>
  <c r="I173" i="22"/>
  <c r="I87" i="22"/>
  <c r="G224" i="22"/>
  <c r="K87" i="22"/>
  <c r="O52" i="22"/>
  <c r="L52" i="22"/>
  <c r="AH295" i="22"/>
  <c r="AH263" i="22"/>
  <c r="M295" i="22"/>
  <c r="M263" i="22"/>
  <c r="J249" i="22"/>
  <c r="J230" i="22"/>
  <c r="AJ87" i="22"/>
  <c r="H123" i="22"/>
  <c r="I114" i="22"/>
  <c r="H117" i="22"/>
  <c r="H122" i="22"/>
  <c r="H121" i="22"/>
  <c r="U23" i="22"/>
  <c r="V22" i="22"/>
  <c r="U24" i="22"/>
  <c r="U32" i="22" s="1"/>
  <c r="AC295" i="22"/>
  <c r="AC263" i="22"/>
  <c r="K295" i="22"/>
  <c r="K263" i="22"/>
  <c r="P308" i="22"/>
  <c r="P276" i="22"/>
  <c r="H295" i="22"/>
  <c r="H263" i="22"/>
  <c r="M308" i="22"/>
  <c r="M276" i="22"/>
  <c r="K221" i="22"/>
  <c r="L220" i="22"/>
  <c r="X87" i="22"/>
  <c r="AC87" i="22"/>
  <c r="AB87" i="22"/>
  <c r="M36" i="22"/>
  <c r="N36" i="22"/>
  <c r="L36" i="22"/>
  <c r="S36" i="22"/>
  <c r="K36" i="22"/>
  <c r="R36" i="22"/>
  <c r="J36" i="22"/>
  <c r="Q36" i="22"/>
  <c r="I36" i="22"/>
  <c r="P36" i="22"/>
  <c r="H36" i="22"/>
  <c r="O36" i="22"/>
  <c r="G36" i="22"/>
  <c r="G228" i="22" s="1"/>
  <c r="N290" i="22"/>
  <c r="N258" i="22"/>
  <c r="T31" i="22"/>
  <c r="T36" i="22" s="1"/>
  <c r="AG263" i="22"/>
  <c r="AG295" i="22"/>
  <c r="H308" i="22"/>
  <c r="H276" i="22"/>
  <c r="AK295" i="22"/>
  <c r="AK263" i="22"/>
  <c r="K152" i="23" l="1"/>
  <c r="K152" i="24"/>
  <c r="H110" i="22"/>
  <c r="H225" i="24"/>
  <c r="H239" i="24"/>
  <c r="J294" i="24"/>
  <c r="K262" i="23"/>
  <c r="I228" i="22"/>
  <c r="I294" i="22" s="1"/>
  <c r="J131" i="24"/>
  <c r="I178" i="24"/>
  <c r="I181" i="24" s="1"/>
  <c r="J228" i="22"/>
  <c r="J262" i="22" s="1"/>
  <c r="O290" i="22"/>
  <c r="K262" i="24"/>
  <c r="G246" i="24"/>
  <c r="J172" i="23"/>
  <c r="J173" i="23"/>
  <c r="G312" i="24"/>
  <c r="I296" i="22"/>
  <c r="I315" i="22"/>
  <c r="K286" i="22"/>
  <c r="J287" i="22"/>
  <c r="K151" i="23"/>
  <c r="I110" i="23"/>
  <c r="J173" i="24"/>
  <c r="J109" i="24"/>
  <c r="G280" i="24"/>
  <c r="H228" i="22"/>
  <c r="H294" i="22" s="1"/>
  <c r="I177" i="22"/>
  <c r="L294" i="24"/>
  <c r="K164" i="23"/>
  <c r="K165" i="23"/>
  <c r="K163" i="23"/>
  <c r="L156" i="23"/>
  <c r="K159" i="23"/>
  <c r="K228" i="22"/>
  <c r="K262" i="22" s="1"/>
  <c r="J173" i="22"/>
  <c r="N262" i="23"/>
  <c r="P47" i="22"/>
  <c r="P52" i="22" s="1"/>
  <c r="P228" i="22" s="1"/>
  <c r="N294" i="24"/>
  <c r="G266" i="23"/>
  <c r="G267" i="23" s="1"/>
  <c r="G278" i="23" s="1"/>
  <c r="G279" i="23" s="1"/>
  <c r="Q39" i="22"/>
  <c r="Q44" i="22" s="1"/>
  <c r="Q224" i="22" s="1"/>
  <c r="H178" i="23"/>
  <c r="O228" i="22"/>
  <c r="O294" i="22" s="1"/>
  <c r="G298" i="23"/>
  <c r="G299" i="23" s="1"/>
  <c r="G310" i="23" s="1"/>
  <c r="G311" i="23" s="1"/>
  <c r="W23" i="23"/>
  <c r="X22" i="23"/>
  <c r="W24" i="23"/>
  <c r="W32" i="23" s="1"/>
  <c r="V31" i="23"/>
  <c r="V36" i="23" s="1"/>
  <c r="V28" i="23"/>
  <c r="V236" i="23" s="1"/>
  <c r="N228" i="22"/>
  <c r="N262" i="22" s="1"/>
  <c r="U302" i="23"/>
  <c r="U270" i="23"/>
  <c r="G246" i="23"/>
  <c r="O294" i="24"/>
  <c r="O262" i="24"/>
  <c r="J315" i="24"/>
  <c r="J296" i="24"/>
  <c r="L138" i="24"/>
  <c r="M135" i="24"/>
  <c r="L143" i="24"/>
  <c r="L144" i="24"/>
  <c r="L142" i="24"/>
  <c r="O290" i="24"/>
  <c r="O258" i="24"/>
  <c r="L249" i="24"/>
  <c r="L230" i="24"/>
  <c r="K287" i="24"/>
  <c r="L286" i="24"/>
  <c r="K164" i="24"/>
  <c r="K159" i="24"/>
  <c r="L156" i="24"/>
  <c r="K163" i="24"/>
  <c r="K165" i="24"/>
  <c r="U236" i="24"/>
  <c r="J110" i="24"/>
  <c r="J179" i="24" s="1"/>
  <c r="H260" i="24"/>
  <c r="H292" i="24"/>
  <c r="H240" i="24"/>
  <c r="I179" i="24"/>
  <c r="K101" i="24"/>
  <c r="L93" i="24"/>
  <c r="K96" i="24"/>
  <c r="K100" i="24"/>
  <c r="K102" i="24"/>
  <c r="V28" i="24"/>
  <c r="V236" i="24" s="1"/>
  <c r="V31" i="24"/>
  <c r="V36" i="24" s="1"/>
  <c r="M221" i="24"/>
  <c r="N220" i="24"/>
  <c r="U36" i="24"/>
  <c r="P290" i="24"/>
  <c r="P258" i="24"/>
  <c r="L187" i="24"/>
  <c r="K151" i="24"/>
  <c r="J172" i="24"/>
  <c r="J130" i="24"/>
  <c r="H291" i="24"/>
  <c r="H259" i="24"/>
  <c r="Q47" i="24"/>
  <c r="Q52" i="24" s="1"/>
  <c r="Q228" i="24" s="1"/>
  <c r="Q44" i="24"/>
  <c r="R39" i="24"/>
  <c r="H273" i="24"/>
  <c r="H305" i="24"/>
  <c r="P52" i="24"/>
  <c r="P228" i="24" s="1"/>
  <c r="J177" i="24"/>
  <c r="K122" i="24"/>
  <c r="K121" i="24"/>
  <c r="K117" i="24"/>
  <c r="K123" i="24"/>
  <c r="L114" i="24"/>
  <c r="W24" i="24"/>
  <c r="W32" i="24" s="1"/>
  <c r="X22" i="24"/>
  <c r="W23" i="24"/>
  <c r="K287" i="23"/>
  <c r="L286" i="23"/>
  <c r="M135" i="23"/>
  <c r="L144" i="23"/>
  <c r="L143" i="23"/>
  <c r="L142" i="23"/>
  <c r="L138" i="23"/>
  <c r="Q95" i="23"/>
  <c r="Q176" i="23" s="1"/>
  <c r="Q219" i="23" s="1"/>
  <c r="I109" i="23"/>
  <c r="I130" i="23"/>
  <c r="P294" i="23"/>
  <c r="P262" i="23"/>
  <c r="J123" i="23"/>
  <c r="J122" i="23"/>
  <c r="J121" i="23"/>
  <c r="J117" i="23"/>
  <c r="K114" i="23"/>
  <c r="L220" i="23"/>
  <c r="K221" i="23"/>
  <c r="J249" i="23"/>
  <c r="J230" i="23"/>
  <c r="S39" i="23"/>
  <c r="R47" i="23"/>
  <c r="R44" i="23"/>
  <c r="R224" i="23" s="1"/>
  <c r="S116" i="23"/>
  <c r="L294" i="23"/>
  <c r="L262" i="23"/>
  <c r="Q224" i="23"/>
  <c r="J315" i="23"/>
  <c r="J296" i="23"/>
  <c r="Q52" i="23"/>
  <c r="Q228" i="23" s="1"/>
  <c r="O294" i="23"/>
  <c r="O262" i="23"/>
  <c r="J102" i="23"/>
  <c r="J101" i="23"/>
  <c r="J100" i="23"/>
  <c r="J96" i="23"/>
  <c r="J177" i="23" s="1"/>
  <c r="K93" i="23"/>
  <c r="M187" i="23"/>
  <c r="I131" i="23"/>
  <c r="I179" i="23" s="1"/>
  <c r="H179" i="23"/>
  <c r="L228" i="22"/>
  <c r="L262" i="22" s="1"/>
  <c r="I110" i="22"/>
  <c r="H131" i="22"/>
  <c r="H179" i="22" s="1"/>
  <c r="K249" i="22"/>
  <c r="K230" i="22"/>
  <c r="J144" i="22"/>
  <c r="J143" i="22"/>
  <c r="J138" i="22"/>
  <c r="J142" i="22"/>
  <c r="K135" i="22"/>
  <c r="P116" i="22"/>
  <c r="Q113" i="22"/>
  <c r="G294" i="22"/>
  <c r="G262" i="22"/>
  <c r="U31" i="22"/>
  <c r="U36" i="22" s="1"/>
  <c r="I151" i="22"/>
  <c r="Q92" i="22"/>
  <c r="P95" i="22"/>
  <c r="P176" i="22" s="1"/>
  <c r="P219" i="22" s="1"/>
  <c r="J172" i="22"/>
  <c r="N187" i="22"/>
  <c r="W22" i="22"/>
  <c r="V24" i="22"/>
  <c r="V32" i="22" s="1"/>
  <c r="V23" i="22"/>
  <c r="G290" i="22"/>
  <c r="G258" i="22"/>
  <c r="G232" i="22"/>
  <c r="G233" i="22" s="1"/>
  <c r="G244" i="22" s="1"/>
  <c r="M228" i="22"/>
  <c r="I152" i="22"/>
  <c r="K159" i="22"/>
  <c r="K163" i="22"/>
  <c r="K164" i="22"/>
  <c r="K165" i="22"/>
  <c r="L156" i="22"/>
  <c r="J100" i="22"/>
  <c r="J101" i="22"/>
  <c r="K93" i="22"/>
  <c r="J102" i="22"/>
  <c r="J96" i="22"/>
  <c r="J177" i="22" s="1"/>
  <c r="P290" i="22"/>
  <c r="P258" i="22"/>
  <c r="J294" i="22"/>
  <c r="I117" i="22"/>
  <c r="I122" i="22"/>
  <c r="I121" i="22"/>
  <c r="J114" i="22"/>
  <c r="I123" i="22"/>
  <c r="H130" i="22"/>
  <c r="H178" i="22" s="1"/>
  <c r="M220" i="22"/>
  <c r="L221" i="22"/>
  <c r="I109" i="22"/>
  <c r="K173" i="22" l="1"/>
  <c r="I262" i="22"/>
  <c r="I189" i="24"/>
  <c r="I226" i="24" s="1"/>
  <c r="I292" i="24" s="1"/>
  <c r="J152" i="22"/>
  <c r="J178" i="24"/>
  <c r="J189" i="24" s="1"/>
  <c r="J226" i="24" s="1"/>
  <c r="K172" i="23"/>
  <c r="R39" i="22"/>
  <c r="R44" i="22" s="1"/>
  <c r="O262" i="22"/>
  <c r="G266" i="22"/>
  <c r="G267" i="22" s="1"/>
  <c r="G278" i="22" s="1"/>
  <c r="G279" i="22" s="1"/>
  <c r="J109" i="23"/>
  <c r="K294" i="22"/>
  <c r="L159" i="23"/>
  <c r="L165" i="23"/>
  <c r="L164" i="23"/>
  <c r="L163" i="23"/>
  <c r="M156" i="23"/>
  <c r="H262" i="22"/>
  <c r="K287" i="22"/>
  <c r="L286" i="22"/>
  <c r="K110" i="24"/>
  <c r="K131" i="24"/>
  <c r="L151" i="23"/>
  <c r="K173" i="23"/>
  <c r="J315" i="22"/>
  <c r="J296" i="22"/>
  <c r="Q47" i="22"/>
  <c r="Q52" i="22" s="1"/>
  <c r="Q228" i="22" s="1"/>
  <c r="G312" i="23"/>
  <c r="G280" i="23"/>
  <c r="H189" i="23"/>
  <c r="H226" i="23" s="1"/>
  <c r="H240" i="23" s="1"/>
  <c r="J130" i="23"/>
  <c r="J178" i="23" s="1"/>
  <c r="I240" i="24"/>
  <c r="I306" i="24" s="1"/>
  <c r="H181" i="23"/>
  <c r="V302" i="23"/>
  <c r="V270" i="23"/>
  <c r="N294" i="22"/>
  <c r="X24" i="23"/>
  <c r="X32" i="23" s="1"/>
  <c r="Y22" i="23"/>
  <c r="X23" i="23"/>
  <c r="L294" i="22"/>
  <c r="W31" i="23"/>
  <c r="W36" i="23" s="1"/>
  <c r="W28" i="23"/>
  <c r="W236" i="23" s="1"/>
  <c r="W302" i="23" s="1"/>
  <c r="M114" i="24"/>
  <c r="L122" i="24"/>
  <c r="L123" i="24"/>
  <c r="L121" i="24"/>
  <c r="L117" i="24"/>
  <c r="M230" i="24"/>
  <c r="M249" i="24"/>
  <c r="L100" i="24"/>
  <c r="L96" i="24"/>
  <c r="L102" i="24"/>
  <c r="M93" i="24"/>
  <c r="L101" i="24"/>
  <c r="L163" i="24"/>
  <c r="L165" i="24"/>
  <c r="L159" i="24"/>
  <c r="M156" i="24"/>
  <c r="L164" i="24"/>
  <c r="P294" i="24"/>
  <c r="P262" i="24"/>
  <c r="V302" i="24"/>
  <c r="V270" i="24"/>
  <c r="H306" i="24"/>
  <c r="H274" i="24"/>
  <c r="U270" i="24"/>
  <c r="U302" i="24"/>
  <c r="M144" i="24"/>
  <c r="M142" i="24"/>
  <c r="M143" i="24"/>
  <c r="M138" i="24"/>
  <c r="N135" i="24"/>
  <c r="Q224" i="24"/>
  <c r="Y22" i="24"/>
  <c r="X24" i="24"/>
  <c r="X32" i="24" s="1"/>
  <c r="X23" i="24"/>
  <c r="K130" i="24"/>
  <c r="Q294" i="24"/>
  <c r="Q262" i="24"/>
  <c r="K109" i="24"/>
  <c r="K172" i="24"/>
  <c r="L287" i="24"/>
  <c r="M286" i="24"/>
  <c r="L151" i="24"/>
  <c r="R44" i="24"/>
  <c r="R224" i="24" s="1"/>
  <c r="R47" i="24"/>
  <c r="S39" i="24"/>
  <c r="W31" i="24"/>
  <c r="W36" i="24" s="1"/>
  <c r="W28" i="24"/>
  <c r="M187" i="24"/>
  <c r="O220" i="24"/>
  <c r="N221" i="24"/>
  <c r="K177" i="24"/>
  <c r="I239" i="24"/>
  <c r="I225" i="24"/>
  <c r="I182" i="24"/>
  <c r="I183" i="24" s="1"/>
  <c r="J239" i="24"/>
  <c r="J225" i="24"/>
  <c r="J182" i="24"/>
  <c r="K173" i="24"/>
  <c r="K315" i="24"/>
  <c r="K296" i="24"/>
  <c r="L152" i="24"/>
  <c r="I239" i="23"/>
  <c r="I225" i="23"/>
  <c r="I182" i="23"/>
  <c r="M286" i="23"/>
  <c r="L287" i="23"/>
  <c r="T39" i="23"/>
  <c r="S47" i="23"/>
  <c r="S52" i="23" s="1"/>
  <c r="S228" i="23" s="1"/>
  <c r="S44" i="23"/>
  <c r="K296" i="23"/>
  <c r="K315" i="23"/>
  <c r="N187" i="23"/>
  <c r="H225" i="23"/>
  <c r="H239" i="23"/>
  <c r="H182" i="23"/>
  <c r="H183" i="23" s="1"/>
  <c r="J110" i="23"/>
  <c r="Q262" i="23"/>
  <c r="Q294" i="23"/>
  <c r="I178" i="23"/>
  <c r="K100" i="23"/>
  <c r="L93" i="23"/>
  <c r="K102" i="23"/>
  <c r="K96" i="23"/>
  <c r="K177" i="23" s="1"/>
  <c r="K101" i="23"/>
  <c r="T116" i="23"/>
  <c r="R290" i="23"/>
  <c r="R258" i="23"/>
  <c r="K230" i="23"/>
  <c r="K249" i="23"/>
  <c r="J131" i="23"/>
  <c r="R95" i="23"/>
  <c r="R176" i="23" s="1"/>
  <c r="R219" i="23" s="1"/>
  <c r="M144" i="23"/>
  <c r="M143" i="23"/>
  <c r="M142" i="23"/>
  <c r="M138" i="23"/>
  <c r="N135" i="23"/>
  <c r="Q290" i="23"/>
  <c r="Q258" i="23"/>
  <c r="R52" i="23"/>
  <c r="R228" i="23" s="1"/>
  <c r="L221" i="23"/>
  <c r="M220" i="23"/>
  <c r="K122" i="23"/>
  <c r="K121" i="23"/>
  <c r="L114" i="23"/>
  <c r="K123" i="23"/>
  <c r="K117" i="23"/>
  <c r="L152" i="23"/>
  <c r="I131" i="22"/>
  <c r="P294" i="22"/>
  <c r="P262" i="22"/>
  <c r="K100" i="22"/>
  <c r="K101" i="22"/>
  <c r="L93" i="22"/>
  <c r="K102" i="22"/>
  <c r="K96" i="22"/>
  <c r="K172" i="22"/>
  <c r="G245" i="22"/>
  <c r="G246" i="22" s="1"/>
  <c r="Q116" i="22"/>
  <c r="R113" i="22"/>
  <c r="J109" i="22"/>
  <c r="G298" i="22"/>
  <c r="G299" i="22" s="1"/>
  <c r="G310" i="22" s="1"/>
  <c r="K143" i="22"/>
  <c r="K144" i="22"/>
  <c r="K138" i="22"/>
  <c r="K142" i="22"/>
  <c r="L135" i="22"/>
  <c r="L249" i="22"/>
  <c r="L230" i="22"/>
  <c r="J110" i="22"/>
  <c r="V31" i="22"/>
  <c r="R92" i="22"/>
  <c r="Q95" i="22"/>
  <c r="Q176" i="22" s="1"/>
  <c r="Q219" i="22" s="1"/>
  <c r="J151" i="22"/>
  <c r="I130" i="22"/>
  <c r="I178" i="22" s="1"/>
  <c r="M221" i="22"/>
  <c r="N220" i="22"/>
  <c r="M156" i="22"/>
  <c r="L165" i="22"/>
  <c r="L159" i="22"/>
  <c r="L164" i="22"/>
  <c r="L163" i="22"/>
  <c r="H181" i="22"/>
  <c r="H189" i="22"/>
  <c r="H226" i="22" s="1"/>
  <c r="H239" i="22"/>
  <c r="H225" i="22"/>
  <c r="H182" i="22"/>
  <c r="H183" i="22" s="1"/>
  <c r="Q290" i="22"/>
  <c r="Q258" i="22"/>
  <c r="X22" i="22"/>
  <c r="W24" i="22"/>
  <c r="W32" i="22" s="1"/>
  <c r="W23" i="22"/>
  <c r="J117" i="22"/>
  <c r="J122" i="22"/>
  <c r="J121" i="22"/>
  <c r="J123" i="22"/>
  <c r="K114" i="22"/>
  <c r="M294" i="22"/>
  <c r="M262" i="22"/>
  <c r="O187" i="22"/>
  <c r="J181" i="24" l="1"/>
  <c r="H260" i="23"/>
  <c r="H292" i="23"/>
  <c r="R47" i="22"/>
  <c r="S39" i="22"/>
  <c r="T39" i="22" s="1"/>
  <c r="I260" i="24"/>
  <c r="K179" i="24"/>
  <c r="K182" i="24" s="1"/>
  <c r="L173" i="22"/>
  <c r="G280" i="22"/>
  <c r="L173" i="24"/>
  <c r="K151" i="22"/>
  <c r="M159" i="23"/>
  <c r="N156" i="23"/>
  <c r="M164" i="23"/>
  <c r="M163" i="23"/>
  <c r="M165" i="23"/>
  <c r="L172" i="23"/>
  <c r="M152" i="23"/>
  <c r="L173" i="23"/>
  <c r="L287" i="22"/>
  <c r="M286" i="22"/>
  <c r="K296" i="22"/>
  <c r="K315" i="22"/>
  <c r="K152" i="22"/>
  <c r="K109" i="23"/>
  <c r="L131" i="24"/>
  <c r="J189" i="23"/>
  <c r="J226" i="23" s="1"/>
  <c r="J240" i="23" s="1"/>
  <c r="J181" i="23"/>
  <c r="I274" i="24"/>
  <c r="I183" i="23"/>
  <c r="W270" i="23"/>
  <c r="Y24" i="23"/>
  <c r="Y32" i="23" s="1"/>
  <c r="Y23" i="23"/>
  <c r="Z22" i="23"/>
  <c r="X31" i="23"/>
  <c r="X36" i="23" s="1"/>
  <c r="X28" i="23"/>
  <c r="X236" i="23" s="1"/>
  <c r="I259" i="24"/>
  <c r="I291" i="24"/>
  <c r="W236" i="24"/>
  <c r="Y24" i="24"/>
  <c r="Y32" i="24" s="1"/>
  <c r="Z22" i="24"/>
  <c r="Y23" i="24"/>
  <c r="I305" i="24"/>
  <c r="I273" i="24"/>
  <c r="M159" i="24"/>
  <c r="N156" i="24"/>
  <c r="M164" i="24"/>
  <c r="M165" i="24"/>
  <c r="M163" i="24"/>
  <c r="T39" i="24"/>
  <c r="S44" i="24"/>
  <c r="S224" i="24" s="1"/>
  <c r="S47" i="24"/>
  <c r="S52" i="24" s="1"/>
  <c r="S228" i="24" s="1"/>
  <c r="L130" i="24"/>
  <c r="J292" i="24"/>
  <c r="J260" i="24"/>
  <c r="J240" i="24"/>
  <c r="N249" i="24"/>
  <c r="N230" i="24"/>
  <c r="N286" i="24"/>
  <c r="M287" i="24"/>
  <c r="M102" i="24"/>
  <c r="M101" i="24"/>
  <c r="M100" i="24"/>
  <c r="M96" i="24"/>
  <c r="M177" i="24" s="1"/>
  <c r="N93" i="24"/>
  <c r="L296" i="24"/>
  <c r="L315" i="24"/>
  <c r="M151" i="24"/>
  <c r="L177" i="24"/>
  <c r="J305" i="24"/>
  <c r="J273" i="24"/>
  <c r="P220" i="24"/>
  <c r="O221" i="24"/>
  <c r="N187" i="24"/>
  <c r="R258" i="24"/>
  <c r="R290" i="24"/>
  <c r="K178" i="24"/>
  <c r="X28" i="24"/>
  <c r="X236" i="24" s="1"/>
  <c r="X31" i="24"/>
  <c r="M152" i="24"/>
  <c r="L109" i="24"/>
  <c r="J291" i="24"/>
  <c r="J259" i="24"/>
  <c r="J183" i="24"/>
  <c r="R52" i="24"/>
  <c r="R228" i="24" s="1"/>
  <c r="Q290" i="24"/>
  <c r="Q258" i="24"/>
  <c r="N143" i="24"/>
  <c r="N138" i="24"/>
  <c r="O135" i="24"/>
  <c r="N142" i="24"/>
  <c r="N144" i="24"/>
  <c r="L172" i="24"/>
  <c r="L110" i="24"/>
  <c r="M123" i="24"/>
  <c r="M122" i="24"/>
  <c r="M121" i="24"/>
  <c r="M117" i="24"/>
  <c r="N114" i="24"/>
  <c r="K110" i="23"/>
  <c r="M221" i="23"/>
  <c r="N220" i="23"/>
  <c r="L102" i="23"/>
  <c r="L96" i="23"/>
  <c r="L177" i="23" s="1"/>
  <c r="L101" i="23"/>
  <c r="L100" i="23"/>
  <c r="M93" i="23"/>
  <c r="J179" i="23"/>
  <c r="H291" i="23"/>
  <c r="H259" i="23"/>
  <c r="O187" i="23"/>
  <c r="L249" i="23"/>
  <c r="L230" i="23"/>
  <c r="N143" i="23"/>
  <c r="N138" i="23"/>
  <c r="O135" i="23"/>
  <c r="N142" i="23"/>
  <c r="N144" i="23"/>
  <c r="S224" i="23"/>
  <c r="S262" i="23"/>
  <c r="S294" i="23"/>
  <c r="L121" i="23"/>
  <c r="L117" i="23"/>
  <c r="M114" i="23"/>
  <c r="L123" i="23"/>
  <c r="L122" i="23"/>
  <c r="R294" i="23"/>
  <c r="R262" i="23"/>
  <c r="S95" i="23"/>
  <c r="S176" i="23" s="1"/>
  <c r="S219" i="23" s="1"/>
  <c r="I181" i="23"/>
  <c r="I189" i="23"/>
  <c r="I226" i="23" s="1"/>
  <c r="K130" i="23"/>
  <c r="H306" i="23"/>
  <c r="H274" i="23"/>
  <c r="T44" i="23"/>
  <c r="T224" i="23" s="1"/>
  <c r="T47" i="23"/>
  <c r="T52" i="23" s="1"/>
  <c r="T228" i="23" s="1"/>
  <c r="U39" i="23"/>
  <c r="U116" i="23"/>
  <c r="L296" i="23"/>
  <c r="L315" i="23"/>
  <c r="K131" i="23"/>
  <c r="M151" i="23"/>
  <c r="I291" i="23"/>
  <c r="I259" i="23"/>
  <c r="H305" i="23"/>
  <c r="H273" i="23"/>
  <c r="M287" i="23"/>
  <c r="N286" i="23"/>
  <c r="I305" i="23"/>
  <c r="I273" i="23"/>
  <c r="J130" i="22"/>
  <c r="J178" i="22" s="1"/>
  <c r="K109" i="22"/>
  <c r="I181" i="22"/>
  <c r="I189" i="22"/>
  <c r="I226" i="22" s="1"/>
  <c r="V36" i="22"/>
  <c r="Q294" i="22"/>
  <c r="Q262" i="22"/>
  <c r="M163" i="22"/>
  <c r="M164" i="22"/>
  <c r="M165" i="22"/>
  <c r="M159" i="22"/>
  <c r="N156" i="22"/>
  <c r="L138" i="22"/>
  <c r="L143" i="22"/>
  <c r="L142" i="22"/>
  <c r="M135" i="22"/>
  <c r="L144" i="22"/>
  <c r="K110" i="22"/>
  <c r="S44" i="22"/>
  <c r="S224" i="22" s="1"/>
  <c r="K117" i="22"/>
  <c r="K122" i="22"/>
  <c r="K121" i="22"/>
  <c r="K123" i="22"/>
  <c r="L114" i="22"/>
  <c r="R224" i="22"/>
  <c r="H291" i="22"/>
  <c r="H259" i="22"/>
  <c r="R116" i="22"/>
  <c r="S113" i="22"/>
  <c r="K177" i="22"/>
  <c r="I179" i="22"/>
  <c r="P187" i="22"/>
  <c r="J131" i="22"/>
  <c r="J179" i="22" s="1"/>
  <c r="W28" i="22"/>
  <c r="W31" i="22"/>
  <c r="H273" i="22"/>
  <c r="H305" i="22"/>
  <c r="L172" i="22"/>
  <c r="R52" i="22"/>
  <c r="R228" i="22" s="1"/>
  <c r="H260" i="22"/>
  <c r="H240" i="22"/>
  <c r="H292" i="22"/>
  <c r="N221" i="22"/>
  <c r="O220" i="22"/>
  <c r="L101" i="22"/>
  <c r="M93" i="22"/>
  <c r="L102" i="22"/>
  <c r="L96" i="22"/>
  <c r="L100" i="22"/>
  <c r="Y22" i="22"/>
  <c r="X24" i="22"/>
  <c r="X32" i="22" s="1"/>
  <c r="X23" i="22"/>
  <c r="M249" i="22"/>
  <c r="M230" i="22"/>
  <c r="S92" i="22"/>
  <c r="R95" i="22"/>
  <c r="R176" i="22" s="1"/>
  <c r="R219" i="22" s="1"/>
  <c r="G311" i="22"/>
  <c r="G312" i="22" s="1"/>
  <c r="L131" i="23" l="1"/>
  <c r="S47" i="22"/>
  <c r="K239" i="24"/>
  <c r="K225" i="24"/>
  <c r="K291" i="24" s="1"/>
  <c r="J260" i="23"/>
  <c r="J292" i="23"/>
  <c r="L110" i="23"/>
  <c r="L179" i="23" s="1"/>
  <c r="M110" i="24"/>
  <c r="K179" i="23"/>
  <c r="K182" i="23" s="1"/>
  <c r="M172" i="24"/>
  <c r="K178" i="23"/>
  <c r="K181" i="23" s="1"/>
  <c r="N151" i="23"/>
  <c r="M173" i="23"/>
  <c r="K131" i="22"/>
  <c r="K179" i="22" s="1"/>
  <c r="L177" i="22"/>
  <c r="N151" i="24"/>
  <c r="M172" i="23"/>
  <c r="M172" i="22"/>
  <c r="M287" i="22"/>
  <c r="N286" i="22"/>
  <c r="L315" i="22"/>
  <c r="L296" i="22"/>
  <c r="N159" i="23"/>
  <c r="O156" i="23"/>
  <c r="N165" i="23"/>
  <c r="N164" i="23"/>
  <c r="N163" i="23"/>
  <c r="K183" i="24"/>
  <c r="M130" i="24"/>
  <c r="L178" i="24"/>
  <c r="L181" i="24" s="1"/>
  <c r="X270" i="23"/>
  <c r="X302" i="23"/>
  <c r="AA22" i="23"/>
  <c r="Z23" i="23"/>
  <c r="Z24" i="23"/>
  <c r="Z32" i="23" s="1"/>
  <c r="Y31" i="23"/>
  <c r="Y36" i="23" s="1"/>
  <c r="Y28" i="23"/>
  <c r="Y236" i="23" s="1"/>
  <c r="Y302" i="23" s="1"/>
  <c r="U39" i="24"/>
  <c r="T47" i="24"/>
  <c r="T44" i="24"/>
  <c r="X36" i="24"/>
  <c r="X302" i="24"/>
  <c r="X270" i="24"/>
  <c r="O187" i="24"/>
  <c r="S294" i="24"/>
  <c r="S262" i="24"/>
  <c r="N102" i="24"/>
  <c r="O93" i="24"/>
  <c r="N96" i="24"/>
  <c r="N100" i="24"/>
  <c r="N101" i="24"/>
  <c r="M173" i="24"/>
  <c r="W270" i="24"/>
  <c r="W302" i="24"/>
  <c r="P135" i="24"/>
  <c r="O144" i="24"/>
  <c r="O142" i="24"/>
  <c r="O138" i="24"/>
  <c r="O143" i="24"/>
  <c r="Y31" i="24"/>
  <c r="Y36" i="24" s="1"/>
  <c r="Y28" i="24"/>
  <c r="K305" i="24"/>
  <c r="K273" i="24"/>
  <c r="M315" i="24"/>
  <c r="M296" i="24"/>
  <c r="M131" i="24"/>
  <c r="L179" i="24"/>
  <c r="K181" i="24"/>
  <c r="K189" i="24"/>
  <c r="K226" i="24" s="1"/>
  <c r="O249" i="24"/>
  <c r="O230" i="24"/>
  <c r="M109" i="24"/>
  <c r="M178" i="24" s="1"/>
  <c r="N287" i="24"/>
  <c r="O286" i="24"/>
  <c r="J306" i="24"/>
  <c r="J274" i="24"/>
  <c r="Z23" i="24"/>
  <c r="AA22" i="24"/>
  <c r="Z24" i="24"/>
  <c r="Z32" i="24" s="1"/>
  <c r="N152" i="24"/>
  <c r="R294" i="24"/>
  <c r="R262" i="24"/>
  <c r="N117" i="24"/>
  <c r="O114" i="24"/>
  <c r="N121" i="24"/>
  <c r="N123" i="24"/>
  <c r="N122" i="24"/>
  <c r="P221" i="24"/>
  <c r="Q220" i="24"/>
  <c r="S258" i="24"/>
  <c r="S290" i="24"/>
  <c r="N165" i="24"/>
  <c r="N163" i="24"/>
  <c r="N164" i="24"/>
  <c r="O156" i="24"/>
  <c r="N159" i="24"/>
  <c r="T294" i="23"/>
  <c r="T262" i="23"/>
  <c r="J306" i="23"/>
  <c r="J274" i="23"/>
  <c r="K189" i="23"/>
  <c r="K226" i="23" s="1"/>
  <c r="P187" i="23"/>
  <c r="M102" i="23"/>
  <c r="M96" i="23"/>
  <c r="M177" i="23" s="1"/>
  <c r="M101" i="23"/>
  <c r="N93" i="23"/>
  <c r="M100" i="23"/>
  <c r="T95" i="23"/>
  <c r="T176" i="23" s="1"/>
  <c r="T219" i="23" s="1"/>
  <c r="M315" i="23"/>
  <c r="M296" i="23"/>
  <c r="V116" i="23"/>
  <c r="U47" i="23"/>
  <c r="U52" i="23" s="1"/>
  <c r="U228" i="23" s="1"/>
  <c r="U44" i="23"/>
  <c r="U224" i="23" s="1"/>
  <c r="V39" i="23"/>
  <c r="K225" i="23"/>
  <c r="M123" i="23"/>
  <c r="M121" i="23"/>
  <c r="N114" i="23"/>
  <c r="M122" i="23"/>
  <c r="M117" i="23"/>
  <c r="S290" i="23"/>
  <c r="S258" i="23"/>
  <c r="N152" i="23"/>
  <c r="L109" i="23"/>
  <c r="I260" i="23"/>
  <c r="I292" i="23"/>
  <c r="I240" i="23"/>
  <c r="N221" i="23"/>
  <c r="O220" i="23"/>
  <c r="M249" i="23"/>
  <c r="M230" i="23"/>
  <c r="T290" i="23"/>
  <c r="T258" i="23"/>
  <c r="L130" i="23"/>
  <c r="N287" i="23"/>
  <c r="O286" i="23"/>
  <c r="O143" i="23"/>
  <c r="O138" i="23"/>
  <c r="P135" i="23"/>
  <c r="O144" i="23"/>
  <c r="O142" i="23"/>
  <c r="J239" i="23"/>
  <c r="J225" i="23"/>
  <c r="J182" i="23"/>
  <c r="J183" i="23" s="1"/>
  <c r="L110" i="22"/>
  <c r="W236" i="22"/>
  <c r="K130" i="22"/>
  <c r="K178" i="22" s="1"/>
  <c r="O221" i="22"/>
  <c r="P220" i="22"/>
  <c r="T113" i="22"/>
  <c r="S116" i="22"/>
  <c r="M143" i="22"/>
  <c r="M152" i="22" s="1"/>
  <c r="M144" i="22"/>
  <c r="M138" i="22"/>
  <c r="M142" i="22"/>
  <c r="N135" i="22"/>
  <c r="O156" i="22"/>
  <c r="N159" i="22"/>
  <c r="N163" i="22"/>
  <c r="N165" i="22"/>
  <c r="N164" i="22"/>
  <c r="Z22" i="22"/>
  <c r="Y24" i="22"/>
  <c r="Y32" i="22" s="1"/>
  <c r="Y23" i="22"/>
  <c r="I239" i="22"/>
  <c r="I225" i="22"/>
  <c r="I182" i="22"/>
  <c r="I183" i="22" s="1"/>
  <c r="J239" i="22"/>
  <c r="J225" i="22"/>
  <c r="J182" i="22"/>
  <c r="J181" i="22"/>
  <c r="J189" i="22"/>
  <c r="J226" i="22" s="1"/>
  <c r="L109" i="22"/>
  <c r="T92" i="22"/>
  <c r="S95" i="22"/>
  <c r="S176" i="22" s="1"/>
  <c r="S219" i="22" s="1"/>
  <c r="N249" i="22"/>
  <c r="N230" i="22"/>
  <c r="Q187" i="22"/>
  <c r="L151" i="22"/>
  <c r="R290" i="22"/>
  <c r="R258" i="22"/>
  <c r="M101" i="22"/>
  <c r="N93" i="22"/>
  <c r="M102" i="22"/>
  <c r="M96" i="22"/>
  <c r="M177" i="22" s="1"/>
  <c r="M100" i="22"/>
  <c r="H306" i="22"/>
  <c r="H274" i="22"/>
  <c r="T44" i="22"/>
  <c r="U39" i="22"/>
  <c r="T47" i="22"/>
  <c r="T52" i="22" s="1"/>
  <c r="T228" i="22" s="1"/>
  <c r="M173" i="22"/>
  <c r="R294" i="22"/>
  <c r="R262" i="22"/>
  <c r="S52" i="22"/>
  <c r="S228" i="22" s="1"/>
  <c r="W36" i="22"/>
  <c r="I292" i="22"/>
  <c r="I260" i="22"/>
  <c r="I240" i="22"/>
  <c r="X31" i="22"/>
  <c r="L117" i="22"/>
  <c r="L122" i="22"/>
  <c r="L121" i="22"/>
  <c r="L123" i="22"/>
  <c r="M114" i="22"/>
  <c r="S290" i="22"/>
  <c r="S258" i="22"/>
  <c r="L152" i="22"/>
  <c r="N131" i="24" l="1"/>
  <c r="K259" i="24"/>
  <c r="K239" i="23"/>
  <c r="K183" i="23"/>
  <c r="L178" i="23"/>
  <c r="L181" i="23" s="1"/>
  <c r="O152" i="24"/>
  <c r="M179" i="24"/>
  <c r="M239" i="24" s="1"/>
  <c r="N287" i="22"/>
  <c r="O286" i="22"/>
  <c r="Y270" i="23"/>
  <c r="N173" i="23"/>
  <c r="N172" i="23"/>
  <c r="M296" i="22"/>
  <c r="M315" i="22"/>
  <c r="N172" i="22"/>
  <c r="L189" i="24"/>
  <c r="L226" i="24" s="1"/>
  <c r="L260" i="24" s="1"/>
  <c r="O152" i="23"/>
  <c r="M131" i="23"/>
  <c r="O165" i="23"/>
  <c r="P156" i="23"/>
  <c r="O163" i="23"/>
  <c r="O159" i="23"/>
  <c r="O164" i="23"/>
  <c r="N172" i="24"/>
  <c r="Z28" i="23"/>
  <c r="Z236" i="23" s="1"/>
  <c r="Z31" i="23"/>
  <c r="Z36" i="23" s="1"/>
  <c r="AA23" i="23"/>
  <c r="AA24" i="23"/>
  <c r="AA32" i="23" s="1"/>
  <c r="AB22" i="23"/>
  <c r="L239" i="24"/>
  <c r="L182" i="24"/>
  <c r="L183" i="24" s="1"/>
  <c r="L225" i="24"/>
  <c r="Z28" i="24"/>
  <c r="Z236" i="24" s="1"/>
  <c r="Z31" i="24"/>
  <c r="Z36" i="24" s="1"/>
  <c r="N109" i="24"/>
  <c r="U47" i="24"/>
  <c r="U52" i="24" s="1"/>
  <c r="U228" i="24" s="1"/>
  <c r="U44" i="24"/>
  <c r="U224" i="24" s="1"/>
  <c r="V39" i="24"/>
  <c r="N315" i="24"/>
  <c r="N296" i="24"/>
  <c r="K240" i="24"/>
  <c r="K292" i="24"/>
  <c r="K260" i="24"/>
  <c r="Y236" i="24"/>
  <c r="O151" i="24"/>
  <c r="N177" i="24"/>
  <c r="P187" i="24"/>
  <c r="AA23" i="24"/>
  <c r="AA24" i="24"/>
  <c r="AA32" i="24" s="1"/>
  <c r="AB22" i="24"/>
  <c r="R220" i="24"/>
  <c r="Q221" i="24"/>
  <c r="M181" i="24"/>
  <c r="M189" i="24"/>
  <c r="M226" i="24" s="1"/>
  <c r="O101" i="24"/>
  <c r="O100" i="24"/>
  <c r="P93" i="24"/>
  <c r="O96" i="24"/>
  <c r="O102" i="24"/>
  <c r="P249" i="24"/>
  <c r="P230" i="24"/>
  <c r="T52" i="24"/>
  <c r="T228" i="24" s="1"/>
  <c r="P156" i="24"/>
  <c r="O164" i="24"/>
  <c r="O159" i="24"/>
  <c r="O165" i="24"/>
  <c r="O163" i="24"/>
  <c r="O287" i="24"/>
  <c r="P286" i="24"/>
  <c r="N130" i="24"/>
  <c r="O121" i="24"/>
  <c r="O117" i="24"/>
  <c r="P114" i="24"/>
  <c r="O123" i="24"/>
  <c r="O122" i="24"/>
  <c r="N173" i="24"/>
  <c r="L292" i="24"/>
  <c r="L240" i="24"/>
  <c r="P144" i="24"/>
  <c r="P143" i="24"/>
  <c r="P142" i="24"/>
  <c r="P138" i="24"/>
  <c r="Q135" i="24"/>
  <c r="N110" i="24"/>
  <c r="T224" i="24"/>
  <c r="M109" i="23"/>
  <c r="W39" i="23"/>
  <c r="V44" i="23"/>
  <c r="V224" i="23" s="1"/>
  <c r="V47" i="23"/>
  <c r="U95" i="23"/>
  <c r="U176" i="23" s="1"/>
  <c r="U219" i="23" s="1"/>
  <c r="Q187" i="23"/>
  <c r="N123" i="23"/>
  <c r="N122" i="23"/>
  <c r="N121" i="23"/>
  <c r="O114" i="23"/>
  <c r="N117" i="23"/>
  <c r="U258" i="23"/>
  <c r="U290" i="23"/>
  <c r="N102" i="23"/>
  <c r="N101" i="23"/>
  <c r="N100" i="23"/>
  <c r="N96" i="23"/>
  <c r="N177" i="23" s="1"/>
  <c r="O93" i="23"/>
  <c r="L239" i="23"/>
  <c r="L182" i="23"/>
  <c r="L225" i="23"/>
  <c r="J305" i="23"/>
  <c r="J273" i="23"/>
  <c r="O151" i="23"/>
  <c r="U294" i="23"/>
  <c r="U262" i="23"/>
  <c r="I306" i="23"/>
  <c r="I274" i="23"/>
  <c r="M130" i="23"/>
  <c r="W116" i="23"/>
  <c r="K292" i="23"/>
  <c r="K260" i="23"/>
  <c r="K240" i="23"/>
  <c r="N249" i="23"/>
  <c r="N230" i="23"/>
  <c r="Q135" i="23"/>
  <c r="P144" i="23"/>
  <c r="P142" i="23"/>
  <c r="P138" i="23"/>
  <c r="P143" i="23"/>
  <c r="O287" i="23"/>
  <c r="P286" i="23"/>
  <c r="K305" i="23"/>
  <c r="K273" i="23"/>
  <c r="J291" i="23"/>
  <c r="J259" i="23"/>
  <c r="N315" i="23"/>
  <c r="N296" i="23"/>
  <c r="P220" i="23"/>
  <c r="O221" i="23"/>
  <c r="K291" i="23"/>
  <c r="K259" i="23"/>
  <c r="M110" i="23"/>
  <c r="L131" i="22"/>
  <c r="L179" i="22" s="1"/>
  <c r="L239" i="22" s="1"/>
  <c r="J183" i="22"/>
  <c r="M110" i="22"/>
  <c r="T294" i="22"/>
  <c r="T262" i="22"/>
  <c r="M109" i="22"/>
  <c r="J291" i="22"/>
  <c r="J259" i="22"/>
  <c r="N143" i="22"/>
  <c r="N142" i="22"/>
  <c r="O135" i="22"/>
  <c r="N144" i="22"/>
  <c r="N138" i="22"/>
  <c r="J273" i="22"/>
  <c r="J305" i="22"/>
  <c r="M151" i="22"/>
  <c r="U113" i="22"/>
  <c r="T116" i="22"/>
  <c r="K181" i="22"/>
  <c r="K189" i="22"/>
  <c r="K226" i="22" s="1"/>
  <c r="S294" i="22"/>
  <c r="S262" i="22"/>
  <c r="T95" i="22"/>
  <c r="T176" i="22" s="1"/>
  <c r="T219" i="22" s="1"/>
  <c r="U92" i="22"/>
  <c r="T224" i="22"/>
  <c r="I305" i="22"/>
  <c r="I273" i="22"/>
  <c r="O249" i="22"/>
  <c r="O230" i="22"/>
  <c r="Y31" i="22"/>
  <c r="Y36" i="22" s="1"/>
  <c r="V39" i="22"/>
  <c r="U47" i="22"/>
  <c r="U44" i="22"/>
  <c r="U224" i="22" s="1"/>
  <c r="N102" i="22"/>
  <c r="N96" i="22"/>
  <c r="N100" i="22"/>
  <c r="N101" i="22"/>
  <c r="O93" i="22"/>
  <c r="K239" i="22"/>
  <c r="K225" i="22"/>
  <c r="K182" i="22"/>
  <c r="I291" i="22"/>
  <c r="I259" i="22"/>
  <c r="Q220" i="22"/>
  <c r="P221" i="22"/>
  <c r="M122" i="22"/>
  <c r="M121" i="22"/>
  <c r="M123" i="22"/>
  <c r="N114" i="22"/>
  <c r="M117" i="22"/>
  <c r="R187" i="22"/>
  <c r="N173" i="22"/>
  <c r="X36" i="22"/>
  <c r="J292" i="22"/>
  <c r="J240" i="22"/>
  <c r="J260" i="22"/>
  <c r="L130" i="22"/>
  <c r="L178" i="22" s="1"/>
  <c r="I306" i="22"/>
  <c r="I274" i="22"/>
  <c r="AA22" i="22"/>
  <c r="Z24" i="22"/>
  <c r="Z32" i="22" s="1"/>
  <c r="Z23" i="22"/>
  <c r="O164" i="22"/>
  <c r="O165" i="22"/>
  <c r="O159" i="22"/>
  <c r="P156" i="22"/>
  <c r="O163" i="22"/>
  <c r="W270" i="22"/>
  <c r="W302" i="22"/>
  <c r="L183" i="23" l="1"/>
  <c r="L189" i="23"/>
  <c r="L226" i="23" s="1"/>
  <c r="M182" i="24"/>
  <c r="M183" i="24" s="1"/>
  <c r="M225" i="24"/>
  <c r="K183" i="22"/>
  <c r="P151" i="24"/>
  <c r="N151" i="22"/>
  <c r="O173" i="22"/>
  <c r="L182" i="22"/>
  <c r="O172" i="23"/>
  <c r="L225" i="22"/>
  <c r="L259" i="22" s="1"/>
  <c r="O173" i="24"/>
  <c r="O177" i="24"/>
  <c r="P165" i="23"/>
  <c r="P164" i="23"/>
  <c r="Q156" i="23"/>
  <c r="P163" i="23"/>
  <c r="P159" i="23"/>
  <c r="O173" i="23"/>
  <c r="M178" i="23"/>
  <c r="M189" i="23" s="1"/>
  <c r="M226" i="23" s="1"/>
  <c r="N110" i="23"/>
  <c r="O287" i="22"/>
  <c r="P286" i="22"/>
  <c r="P151" i="23"/>
  <c r="N315" i="22"/>
  <c r="N296" i="22"/>
  <c r="AB24" i="23"/>
  <c r="AB32" i="23" s="1"/>
  <c r="AB23" i="23"/>
  <c r="AC22" i="23"/>
  <c r="AA31" i="23"/>
  <c r="AA36" i="23" s="1"/>
  <c r="AA28" i="23"/>
  <c r="AA236" i="23" s="1"/>
  <c r="Z302" i="23"/>
  <c r="Z270" i="23"/>
  <c r="O110" i="24"/>
  <c r="AC22" i="24"/>
  <c r="AB24" i="24"/>
  <c r="AB32" i="24" s="1"/>
  <c r="AB23" i="24"/>
  <c r="Q187" i="24"/>
  <c r="Y302" i="24"/>
  <c r="Y270" i="24"/>
  <c r="L305" i="24"/>
  <c r="L273" i="24"/>
  <c r="P165" i="24"/>
  <c r="P164" i="24"/>
  <c r="P163" i="24"/>
  <c r="P159" i="24"/>
  <c r="Q156" i="24"/>
  <c r="M292" i="24"/>
  <c r="M260" i="24"/>
  <c r="M240" i="24"/>
  <c r="W39" i="24"/>
  <c r="V44" i="24"/>
  <c r="V224" i="24" s="1"/>
  <c r="V47" i="24"/>
  <c r="V52" i="24" s="1"/>
  <c r="V228" i="24" s="1"/>
  <c r="Z302" i="24"/>
  <c r="Z270" i="24"/>
  <c r="P121" i="24"/>
  <c r="P123" i="24"/>
  <c r="P122" i="24"/>
  <c r="P117" i="24"/>
  <c r="Q114" i="24"/>
  <c r="O296" i="24"/>
  <c r="O315" i="24"/>
  <c r="T290" i="24"/>
  <c r="T258" i="24"/>
  <c r="O130" i="24"/>
  <c r="O172" i="24"/>
  <c r="P100" i="24"/>
  <c r="P101" i="24"/>
  <c r="P102" i="24"/>
  <c r="P96" i="24"/>
  <c r="Q93" i="24"/>
  <c r="AA31" i="24"/>
  <c r="AA36" i="24" s="1"/>
  <c r="AA28" i="24"/>
  <c r="AA236" i="24" s="1"/>
  <c r="U258" i="24"/>
  <c r="U290" i="24"/>
  <c r="M291" i="24"/>
  <c r="M259" i="24"/>
  <c r="L274" i="24"/>
  <c r="L306" i="24"/>
  <c r="N179" i="24"/>
  <c r="K274" i="24"/>
  <c r="K306" i="24"/>
  <c r="M305" i="24"/>
  <c r="M273" i="24"/>
  <c r="O109" i="24"/>
  <c r="Q249" i="24"/>
  <c r="Q230" i="24"/>
  <c r="N178" i="24"/>
  <c r="L291" i="24"/>
  <c r="L259" i="24"/>
  <c r="P152" i="24"/>
  <c r="Q143" i="24"/>
  <c r="Q138" i="24"/>
  <c r="R135" i="24"/>
  <c r="Q144" i="24"/>
  <c r="Q142" i="24"/>
  <c r="O131" i="24"/>
  <c r="U294" i="24"/>
  <c r="U262" i="24"/>
  <c r="P287" i="24"/>
  <c r="Q286" i="24"/>
  <c r="T294" i="24"/>
  <c r="T262" i="24"/>
  <c r="S220" i="24"/>
  <c r="R221" i="24"/>
  <c r="O101" i="23"/>
  <c r="O100" i="23"/>
  <c r="P93" i="23"/>
  <c r="O96" i="23"/>
  <c r="O177" i="23" s="1"/>
  <c r="O102" i="23"/>
  <c r="O121" i="23"/>
  <c r="P114" i="23"/>
  <c r="O123" i="23"/>
  <c r="O117" i="23"/>
  <c r="O122" i="23"/>
  <c r="V290" i="23"/>
  <c r="V258" i="23"/>
  <c r="V52" i="23"/>
  <c r="V228" i="23" s="1"/>
  <c r="P221" i="23"/>
  <c r="Q220" i="23"/>
  <c r="P287" i="23"/>
  <c r="Q286" i="23"/>
  <c r="R135" i="23"/>
  <c r="Q144" i="23"/>
  <c r="Q143" i="23"/>
  <c r="Q142" i="23"/>
  <c r="Q138" i="23"/>
  <c r="N130" i="23"/>
  <c r="W47" i="23"/>
  <c r="W52" i="23" s="1"/>
  <c r="W228" i="23" s="1"/>
  <c r="W44" i="23"/>
  <c r="W224" i="23" s="1"/>
  <c r="X39" i="23"/>
  <c r="M179" i="23"/>
  <c r="O296" i="23"/>
  <c r="O315" i="23"/>
  <c r="P152" i="23"/>
  <c r="L291" i="23"/>
  <c r="L259" i="23"/>
  <c r="N109" i="23"/>
  <c r="R187" i="23"/>
  <c r="L292" i="23"/>
  <c r="L260" i="23"/>
  <c r="L240" i="23"/>
  <c r="O249" i="23"/>
  <c r="O230" i="23"/>
  <c r="M181" i="23"/>
  <c r="K306" i="23"/>
  <c r="K274" i="23"/>
  <c r="X116" i="23"/>
  <c r="L305" i="23"/>
  <c r="L273" i="23"/>
  <c r="N131" i="23"/>
  <c r="V95" i="23"/>
  <c r="V176" i="23" s="1"/>
  <c r="V219" i="23" s="1"/>
  <c r="M130" i="22"/>
  <c r="M178" i="22" s="1"/>
  <c r="M181" i="22" s="1"/>
  <c r="N110" i="22"/>
  <c r="L181" i="22"/>
  <c r="L189" i="22"/>
  <c r="L226" i="22" s="1"/>
  <c r="K305" i="22"/>
  <c r="K273" i="22"/>
  <c r="O102" i="22"/>
  <c r="O96" i="22"/>
  <c r="O100" i="22"/>
  <c r="O101" i="22"/>
  <c r="P93" i="22"/>
  <c r="P249" i="22"/>
  <c r="P230" i="22"/>
  <c r="Z31" i="22"/>
  <c r="Z36" i="22" s="1"/>
  <c r="N122" i="22"/>
  <c r="N121" i="22"/>
  <c r="N123" i="22"/>
  <c r="O114" i="22"/>
  <c r="N117" i="22"/>
  <c r="K292" i="22"/>
  <c r="K260" i="22"/>
  <c r="K240" i="22"/>
  <c r="N152" i="22"/>
  <c r="S187" i="22"/>
  <c r="W39" i="22"/>
  <c r="V47" i="22"/>
  <c r="V52" i="22" s="1"/>
  <c r="V228" i="22" s="1"/>
  <c r="V44" i="22"/>
  <c r="N109" i="22"/>
  <c r="R220" i="22"/>
  <c r="Q221" i="22"/>
  <c r="O172" i="22"/>
  <c r="AB22" i="22"/>
  <c r="AA24" i="22"/>
  <c r="AA32" i="22" s="1"/>
  <c r="AA23" i="22"/>
  <c r="M131" i="22"/>
  <c r="M179" i="22" s="1"/>
  <c r="N177" i="22"/>
  <c r="U95" i="22"/>
  <c r="U176" i="22" s="1"/>
  <c r="U219" i="22" s="1"/>
  <c r="V92" i="22"/>
  <c r="L305" i="22"/>
  <c r="L273" i="22"/>
  <c r="P163" i="22"/>
  <c r="P164" i="22"/>
  <c r="P159" i="22"/>
  <c r="Q156" i="22"/>
  <c r="P165" i="22"/>
  <c r="V113" i="22"/>
  <c r="U116" i="22"/>
  <c r="J274" i="22"/>
  <c r="J306" i="22"/>
  <c r="K291" i="22"/>
  <c r="K259" i="22"/>
  <c r="U290" i="22"/>
  <c r="U258" i="22"/>
  <c r="T290" i="22"/>
  <c r="T258" i="22"/>
  <c r="U52" i="22"/>
  <c r="U228" i="22" s="1"/>
  <c r="O144" i="22"/>
  <c r="O143" i="22"/>
  <c r="O142" i="22"/>
  <c r="P135" i="22"/>
  <c r="O138" i="22"/>
  <c r="L183" i="22" l="1"/>
  <c r="N178" i="23"/>
  <c r="P172" i="23"/>
  <c r="N179" i="23"/>
  <c r="L291" i="22"/>
  <c r="O179" i="24"/>
  <c r="O182" i="24" s="1"/>
  <c r="Q152" i="24"/>
  <c r="P173" i="22"/>
  <c r="P173" i="24"/>
  <c r="P173" i="23"/>
  <c r="Q159" i="23"/>
  <c r="R156" i="23"/>
  <c r="Q163" i="23"/>
  <c r="Q165" i="23"/>
  <c r="Q164" i="23"/>
  <c r="P287" i="22"/>
  <c r="Q286" i="22"/>
  <c r="Q152" i="23"/>
  <c r="O296" i="22"/>
  <c r="O315" i="22"/>
  <c r="O131" i="23"/>
  <c r="AA270" i="23"/>
  <c r="AA302" i="23"/>
  <c r="AC23" i="23"/>
  <c r="AC24" i="23"/>
  <c r="AC32" i="23" s="1"/>
  <c r="AD22" i="23"/>
  <c r="AB28" i="23"/>
  <c r="AB236" i="23" s="1"/>
  <c r="AB31" i="23"/>
  <c r="AB36" i="23" s="1"/>
  <c r="P130" i="24"/>
  <c r="P110" i="24"/>
  <c r="O225" i="24"/>
  <c r="O239" i="24"/>
  <c r="P315" i="24"/>
  <c r="P296" i="24"/>
  <c r="R230" i="24"/>
  <c r="R249" i="24"/>
  <c r="P131" i="24"/>
  <c r="V294" i="24"/>
  <c r="V262" i="24"/>
  <c r="R187" i="24"/>
  <c r="Q151" i="24"/>
  <c r="O178" i="24"/>
  <c r="AA302" i="24"/>
  <c r="AA270" i="24"/>
  <c r="Q123" i="24"/>
  <c r="Q117" i="24"/>
  <c r="R114" i="24"/>
  <c r="Q122" i="24"/>
  <c r="Q121" i="24"/>
  <c r="V290" i="24"/>
  <c r="V258" i="24"/>
  <c r="AB31" i="24"/>
  <c r="AB36" i="24" s="1"/>
  <c r="AB28" i="24"/>
  <c r="AB236" i="24" s="1"/>
  <c r="P109" i="24"/>
  <c r="W47" i="24"/>
  <c r="W52" i="24" s="1"/>
  <c r="W228" i="24" s="1"/>
  <c r="W44" i="24"/>
  <c r="W224" i="24" s="1"/>
  <c r="X39" i="24"/>
  <c r="Q165" i="24"/>
  <c r="Q163" i="24"/>
  <c r="Q164" i="24"/>
  <c r="Q159" i="24"/>
  <c r="R156" i="24"/>
  <c r="Q96" i="24"/>
  <c r="Q177" i="24" s="1"/>
  <c r="Q102" i="24"/>
  <c r="R93" i="24"/>
  <c r="Q101" i="24"/>
  <c r="Q100" i="24"/>
  <c r="AC23" i="24"/>
  <c r="AD22" i="24"/>
  <c r="AC24" i="24"/>
  <c r="AC32" i="24" s="1"/>
  <c r="S221" i="24"/>
  <c r="T220" i="24"/>
  <c r="R142" i="24"/>
  <c r="R144" i="24"/>
  <c r="R143" i="24"/>
  <c r="S135" i="24"/>
  <c r="R138" i="24"/>
  <c r="N182" i="24"/>
  <c r="N183" i="24" s="1"/>
  <c r="N225" i="24"/>
  <c r="N239" i="24"/>
  <c r="R286" i="24"/>
  <c r="Q287" i="24"/>
  <c r="N181" i="24"/>
  <c r="N189" i="24"/>
  <c r="N226" i="24" s="1"/>
  <c r="P177" i="24"/>
  <c r="M306" i="24"/>
  <c r="M274" i="24"/>
  <c r="P172" i="24"/>
  <c r="O110" i="23"/>
  <c r="N225" i="23"/>
  <c r="N182" i="23"/>
  <c r="N239" i="23"/>
  <c r="Y116" i="23"/>
  <c r="W294" i="23"/>
  <c r="W262" i="23"/>
  <c r="Q151" i="23"/>
  <c r="P315" i="23"/>
  <c r="P296" i="23"/>
  <c r="V294" i="23"/>
  <c r="V262" i="23"/>
  <c r="S187" i="23"/>
  <c r="Q221" i="23"/>
  <c r="R220" i="23"/>
  <c r="P123" i="23"/>
  <c r="P122" i="23"/>
  <c r="P121" i="23"/>
  <c r="P117" i="23"/>
  <c r="Q114" i="23"/>
  <c r="P102" i="23"/>
  <c r="P101" i="23"/>
  <c r="P100" i="23"/>
  <c r="P96" i="23"/>
  <c r="P177" i="23" s="1"/>
  <c r="Q93" i="23"/>
  <c r="N181" i="23"/>
  <c r="N189" i="23"/>
  <c r="N226" i="23" s="1"/>
  <c r="W258" i="23"/>
  <c r="W290" i="23"/>
  <c r="Q287" i="23"/>
  <c r="R286" i="23"/>
  <c r="W95" i="23"/>
  <c r="W176" i="23" s="1"/>
  <c r="W219" i="23" s="1"/>
  <c r="M292" i="23"/>
  <c r="M260" i="23"/>
  <c r="M240" i="23"/>
  <c r="P230" i="23"/>
  <c r="P249" i="23"/>
  <c r="L306" i="23"/>
  <c r="L274" i="23"/>
  <c r="M239" i="23"/>
  <c r="M182" i="23"/>
  <c r="M183" i="23" s="1"/>
  <c r="M225" i="23"/>
  <c r="Y39" i="23"/>
  <c r="X44" i="23"/>
  <c r="X224" i="23" s="1"/>
  <c r="X47" i="23"/>
  <c r="X52" i="23" s="1"/>
  <c r="X228" i="23" s="1"/>
  <c r="S135" i="23"/>
  <c r="R144" i="23"/>
  <c r="R143" i="23"/>
  <c r="R142" i="23"/>
  <c r="R138" i="23"/>
  <c r="O130" i="23"/>
  <c r="O109" i="23"/>
  <c r="N130" i="22"/>
  <c r="N178" i="22" s="1"/>
  <c r="M189" i="22"/>
  <c r="M226" i="22" s="1"/>
  <c r="M260" i="22" s="1"/>
  <c r="P96" i="22"/>
  <c r="P100" i="22"/>
  <c r="P101" i="22"/>
  <c r="Q93" i="22"/>
  <c r="P102" i="22"/>
  <c r="V294" i="22"/>
  <c r="V262" i="22"/>
  <c r="V95" i="22"/>
  <c r="V176" i="22" s="1"/>
  <c r="V219" i="22" s="1"/>
  <c r="W92" i="22"/>
  <c r="V224" i="22"/>
  <c r="M239" i="22"/>
  <c r="M225" i="22"/>
  <c r="M182" i="22"/>
  <c r="M183" i="22" s="1"/>
  <c r="W47" i="22"/>
  <c r="W52" i="22" s="1"/>
  <c r="W228" i="22" s="1"/>
  <c r="W44" i="22"/>
  <c r="W224" i="22" s="1"/>
  <c r="X39" i="22"/>
  <c r="O109" i="22"/>
  <c r="P143" i="22"/>
  <c r="Q135" i="22"/>
  <c r="P144" i="22"/>
  <c r="P138" i="22"/>
  <c r="P142" i="22"/>
  <c r="U294" i="22"/>
  <c r="U262" i="22"/>
  <c r="Q165" i="22"/>
  <c r="Q159" i="22"/>
  <c r="Q163" i="22"/>
  <c r="R156" i="22"/>
  <c r="Q164" i="22"/>
  <c r="Q249" i="22"/>
  <c r="Q230" i="22"/>
  <c r="O177" i="22"/>
  <c r="O151" i="22"/>
  <c r="S220" i="22"/>
  <c r="R221" i="22"/>
  <c r="T187" i="22"/>
  <c r="AA31" i="22"/>
  <c r="AA36" i="22" s="1"/>
  <c r="O110" i="22"/>
  <c r="O123" i="22"/>
  <c r="P114" i="22"/>
  <c r="O117" i="22"/>
  <c r="O122" i="22"/>
  <c r="O121" i="22"/>
  <c r="O152" i="22"/>
  <c r="P172" i="22"/>
  <c r="N131" i="22"/>
  <c r="N179" i="22" s="1"/>
  <c r="L292" i="22"/>
  <c r="L260" i="22"/>
  <c r="L240" i="22"/>
  <c r="W113" i="22"/>
  <c r="V116" i="22"/>
  <c r="AB24" i="22"/>
  <c r="AB32" i="22" s="1"/>
  <c r="AB23" i="22"/>
  <c r="AC22" i="22"/>
  <c r="K306" i="22"/>
  <c r="K274" i="22"/>
  <c r="M292" i="22" l="1"/>
  <c r="O179" i="23"/>
  <c r="O182" i="23" s="1"/>
  <c r="Q173" i="24"/>
  <c r="P152" i="22"/>
  <c r="O239" i="23"/>
  <c r="O273" i="23" s="1"/>
  <c r="Q173" i="23"/>
  <c r="Q172" i="23"/>
  <c r="O225" i="23"/>
  <c r="O291" i="23" s="1"/>
  <c r="R152" i="24"/>
  <c r="R164" i="23"/>
  <c r="S156" i="23"/>
  <c r="R159" i="23"/>
  <c r="R165" i="23"/>
  <c r="R163" i="23"/>
  <c r="P315" i="22"/>
  <c r="P296" i="22"/>
  <c r="P178" i="24"/>
  <c r="P181" i="24" s="1"/>
  <c r="R152" i="23"/>
  <c r="M240" i="22"/>
  <c r="M306" i="22" s="1"/>
  <c r="Q172" i="22"/>
  <c r="Q172" i="24"/>
  <c r="P179" i="24"/>
  <c r="P239" i="24" s="1"/>
  <c r="Q287" i="22"/>
  <c r="R286" i="22"/>
  <c r="AE22" i="23"/>
  <c r="AD23" i="23"/>
  <c r="AD24" i="23"/>
  <c r="AD32" i="23" s="1"/>
  <c r="AB270" i="23"/>
  <c r="AB302" i="23"/>
  <c r="AC31" i="23"/>
  <c r="AC28" i="23"/>
  <c r="AC236" i="23" s="1"/>
  <c r="Q131" i="24"/>
  <c r="Q109" i="24"/>
  <c r="O183" i="24"/>
  <c r="S138" i="24"/>
  <c r="T135" i="24"/>
  <c r="S143" i="24"/>
  <c r="S144" i="24"/>
  <c r="S142" i="24"/>
  <c r="S187" i="24"/>
  <c r="N273" i="24"/>
  <c r="N305" i="24"/>
  <c r="R164" i="24"/>
  <c r="R159" i="24"/>
  <c r="S156" i="24"/>
  <c r="R163" i="24"/>
  <c r="R165" i="24"/>
  <c r="X47" i="24"/>
  <c r="X52" i="24" s="1"/>
  <c r="X228" i="24" s="1"/>
  <c r="X44" i="24"/>
  <c r="X224" i="24" s="1"/>
  <c r="Y39" i="24"/>
  <c r="R122" i="24"/>
  <c r="S114" i="24"/>
  <c r="R123" i="24"/>
  <c r="R117" i="24"/>
  <c r="R121" i="24"/>
  <c r="N291" i="24"/>
  <c r="N259" i="24"/>
  <c r="S230" i="24"/>
  <c r="S249" i="24"/>
  <c r="AE22" i="24"/>
  <c r="AD24" i="24"/>
  <c r="AD32" i="24" s="1"/>
  <c r="AD23" i="24"/>
  <c r="R101" i="24"/>
  <c r="R102" i="24"/>
  <c r="S93" i="24"/>
  <c r="R100" i="24"/>
  <c r="R96" i="24"/>
  <c r="W290" i="24"/>
  <c r="W258" i="24"/>
  <c r="Q315" i="24"/>
  <c r="Q296" i="24"/>
  <c r="AC31" i="24"/>
  <c r="AC36" i="24" s="1"/>
  <c r="AC28" i="24"/>
  <c r="AC236" i="24" s="1"/>
  <c r="W294" i="24"/>
  <c r="W262" i="24"/>
  <c r="O305" i="24"/>
  <c r="O273" i="24"/>
  <c r="T221" i="24"/>
  <c r="U220" i="24"/>
  <c r="R287" i="24"/>
  <c r="S286" i="24"/>
  <c r="R151" i="24"/>
  <c r="O181" i="24"/>
  <c r="O189" i="24"/>
  <c r="O226" i="24" s="1"/>
  <c r="O291" i="24"/>
  <c r="O259" i="24"/>
  <c r="N260" i="24"/>
  <c r="N292" i="24"/>
  <c r="N240" i="24"/>
  <c r="Q110" i="24"/>
  <c r="AB270" i="24"/>
  <c r="AB302" i="24"/>
  <c r="Q130" i="24"/>
  <c r="P131" i="23"/>
  <c r="P110" i="23"/>
  <c r="N183" i="23"/>
  <c r="O183" i="23" s="1"/>
  <c r="Q296" i="23"/>
  <c r="Q315" i="23"/>
  <c r="P109" i="23"/>
  <c r="P130" i="23"/>
  <c r="Z116" i="23"/>
  <c r="S144" i="23"/>
  <c r="S143" i="23"/>
  <c r="S142" i="23"/>
  <c r="S138" i="23"/>
  <c r="T135" i="23"/>
  <c r="M305" i="23"/>
  <c r="M273" i="23"/>
  <c r="R221" i="23"/>
  <c r="S220" i="23"/>
  <c r="T187" i="23"/>
  <c r="N305" i="23"/>
  <c r="N273" i="23"/>
  <c r="Q230" i="23"/>
  <c r="Q249" i="23"/>
  <c r="M291" i="23"/>
  <c r="M259" i="23"/>
  <c r="R287" i="23"/>
  <c r="S286" i="23"/>
  <c r="X294" i="23"/>
  <c r="X262" i="23"/>
  <c r="R151" i="23"/>
  <c r="X290" i="23"/>
  <c r="X258" i="23"/>
  <c r="X95" i="23"/>
  <c r="X176" i="23" s="1"/>
  <c r="X219" i="23" s="1"/>
  <c r="N259" i="23"/>
  <c r="N291" i="23"/>
  <c r="O178" i="23"/>
  <c r="Y44" i="23"/>
  <c r="Y224" i="23" s="1"/>
  <c r="Y47" i="23"/>
  <c r="Y52" i="23" s="1"/>
  <c r="Y228" i="23" s="1"/>
  <c r="Z39" i="23"/>
  <c r="M306" i="23"/>
  <c r="M274" i="23"/>
  <c r="N292" i="23"/>
  <c r="N240" i="23"/>
  <c r="N260" i="23"/>
  <c r="Q101" i="23"/>
  <c r="Q100" i="23"/>
  <c r="R93" i="23"/>
  <c r="Q102" i="23"/>
  <c r="Q96" i="23"/>
  <c r="Q177" i="23" s="1"/>
  <c r="Q123" i="23"/>
  <c r="Q117" i="23"/>
  <c r="Q122" i="23"/>
  <c r="R114" i="23"/>
  <c r="Q121" i="23"/>
  <c r="O130" i="22"/>
  <c r="O178" i="22" s="1"/>
  <c r="P110" i="22"/>
  <c r="M291" i="22"/>
  <c r="M259" i="22"/>
  <c r="Q96" i="22"/>
  <c r="Q100" i="22"/>
  <c r="Q101" i="22"/>
  <c r="R93" i="22"/>
  <c r="Q102" i="22"/>
  <c r="N239" i="22"/>
  <c r="N225" i="22"/>
  <c r="N182" i="22"/>
  <c r="N183" i="22" s="1"/>
  <c r="M305" i="22"/>
  <c r="M273" i="22"/>
  <c r="AB31" i="22"/>
  <c r="AB36" i="22" s="1"/>
  <c r="W116" i="22"/>
  <c r="X113" i="22"/>
  <c r="N181" i="22"/>
  <c r="N189" i="22"/>
  <c r="N226" i="22" s="1"/>
  <c r="P123" i="22"/>
  <c r="Q114" i="22"/>
  <c r="P117" i="22"/>
  <c r="P122" i="22"/>
  <c r="P121" i="22"/>
  <c r="U187" i="22"/>
  <c r="S156" i="22"/>
  <c r="R164" i="22"/>
  <c r="R165" i="22"/>
  <c r="R159" i="22"/>
  <c r="R163" i="22"/>
  <c r="P151" i="22"/>
  <c r="P109" i="22"/>
  <c r="L306" i="22"/>
  <c r="L274" i="22"/>
  <c r="P177" i="22"/>
  <c r="W95" i="22"/>
  <c r="W176" i="22" s="1"/>
  <c r="W219" i="22" s="1"/>
  <c r="X92" i="22"/>
  <c r="O131" i="22"/>
  <c r="O179" i="22" s="1"/>
  <c r="Q144" i="22"/>
  <c r="Q138" i="22"/>
  <c r="Q142" i="22"/>
  <c r="Q143" i="22"/>
  <c r="R135" i="22"/>
  <c r="W290" i="22"/>
  <c r="W258" i="22"/>
  <c r="S221" i="22"/>
  <c r="T220" i="22"/>
  <c r="X47" i="22"/>
  <c r="X52" i="22" s="1"/>
  <c r="X228" i="22" s="1"/>
  <c r="X44" i="22"/>
  <c r="X224" i="22" s="1"/>
  <c r="Y39" i="22"/>
  <c r="AC23" i="22"/>
  <c r="AC24" i="22"/>
  <c r="AC32" i="22" s="1"/>
  <c r="AD22" i="22"/>
  <c r="R249" i="22"/>
  <c r="R230" i="22"/>
  <c r="Q173" i="22"/>
  <c r="W294" i="22"/>
  <c r="W262" i="22"/>
  <c r="V290" i="22"/>
  <c r="V258" i="22"/>
  <c r="R173" i="23" l="1"/>
  <c r="O305" i="23"/>
  <c r="R172" i="22"/>
  <c r="Q179" i="24"/>
  <c r="Q225" i="24" s="1"/>
  <c r="P225" i="24"/>
  <c r="P291" i="24" s="1"/>
  <c r="P182" i="24"/>
  <c r="P183" i="24" s="1"/>
  <c r="O259" i="23"/>
  <c r="P189" i="24"/>
  <c r="P226" i="24" s="1"/>
  <c r="P260" i="24" s="1"/>
  <c r="S165" i="23"/>
  <c r="S164" i="23"/>
  <c r="S159" i="23"/>
  <c r="T156" i="23"/>
  <c r="S163" i="23"/>
  <c r="S286" i="22"/>
  <c r="R287" i="22"/>
  <c r="M274" i="22"/>
  <c r="P179" i="23"/>
  <c r="P239" i="23" s="1"/>
  <c r="Q296" i="22"/>
  <c r="Q315" i="22"/>
  <c r="S151" i="24"/>
  <c r="R172" i="23"/>
  <c r="Q131" i="23"/>
  <c r="AC36" i="23"/>
  <c r="AD28" i="23"/>
  <c r="AD236" i="23" s="1"/>
  <c r="AD31" i="23"/>
  <c r="AD36" i="23" s="1"/>
  <c r="AC302" i="23"/>
  <c r="AC270" i="23"/>
  <c r="AF22" i="23"/>
  <c r="AE24" i="23"/>
  <c r="AE32" i="23" s="1"/>
  <c r="AE23" i="23"/>
  <c r="Q178" i="24"/>
  <c r="Q181" i="24" s="1"/>
  <c r="R109" i="24"/>
  <c r="N274" i="24"/>
  <c r="N306" i="24"/>
  <c r="T249" i="24"/>
  <c r="T230" i="24"/>
  <c r="R177" i="24"/>
  <c r="AD28" i="24"/>
  <c r="AD236" i="24" s="1"/>
  <c r="AD31" i="24"/>
  <c r="AD36" i="24" s="1"/>
  <c r="R130" i="24"/>
  <c r="Y47" i="24"/>
  <c r="Y52" i="24" s="1"/>
  <c r="Y228" i="24" s="1"/>
  <c r="Z39" i="24"/>
  <c r="Y44" i="24"/>
  <c r="Y224" i="24" s="1"/>
  <c r="S163" i="24"/>
  <c r="S165" i="24"/>
  <c r="S159" i="24"/>
  <c r="T156" i="24"/>
  <c r="S164" i="24"/>
  <c r="O292" i="24"/>
  <c r="O240" i="24"/>
  <c r="O260" i="24"/>
  <c r="S102" i="24"/>
  <c r="S101" i="24"/>
  <c r="S100" i="24"/>
  <c r="S96" i="24"/>
  <c r="T93" i="24"/>
  <c r="AE24" i="24"/>
  <c r="AE32" i="24" s="1"/>
  <c r="AE23" i="24"/>
  <c r="AF22" i="24"/>
  <c r="X294" i="24"/>
  <c r="X262" i="24"/>
  <c r="S152" i="24"/>
  <c r="S287" i="24"/>
  <c r="T286" i="24"/>
  <c r="S123" i="24"/>
  <c r="S122" i="24"/>
  <c r="T114" i="24"/>
  <c r="S121" i="24"/>
  <c r="S117" i="24"/>
  <c r="T187" i="24"/>
  <c r="P305" i="24"/>
  <c r="P273" i="24"/>
  <c r="AC270" i="24"/>
  <c r="AC302" i="24"/>
  <c r="R315" i="24"/>
  <c r="R296" i="24"/>
  <c r="R172" i="24"/>
  <c r="X290" i="24"/>
  <c r="X258" i="24"/>
  <c r="U221" i="24"/>
  <c r="V220" i="24"/>
  <c r="R110" i="24"/>
  <c r="R131" i="24"/>
  <c r="R173" i="24"/>
  <c r="T144" i="24"/>
  <c r="T142" i="24"/>
  <c r="T143" i="24"/>
  <c r="T138" i="24"/>
  <c r="U135" i="24"/>
  <c r="P178" i="23"/>
  <c r="Q109" i="23"/>
  <c r="Q110" i="23"/>
  <c r="R296" i="23"/>
  <c r="R315" i="23"/>
  <c r="S221" i="23"/>
  <c r="T220" i="23"/>
  <c r="U135" i="23"/>
  <c r="T144" i="23"/>
  <c r="T142" i="23"/>
  <c r="T138" i="23"/>
  <c r="T143" i="23"/>
  <c r="R249" i="23"/>
  <c r="R230" i="23"/>
  <c r="Z44" i="23"/>
  <c r="Z224" i="23" s="1"/>
  <c r="Z47" i="23"/>
  <c r="Z52" i="23" s="1"/>
  <c r="Z228" i="23" s="1"/>
  <c r="AA39" i="23"/>
  <c r="S151" i="23"/>
  <c r="AA116" i="23"/>
  <c r="Y95" i="23"/>
  <c r="Y176" i="23" s="1"/>
  <c r="Y219" i="23" s="1"/>
  <c r="Q130" i="23"/>
  <c r="Y294" i="23"/>
  <c r="Y262" i="23"/>
  <c r="R121" i="23"/>
  <c r="R117" i="23"/>
  <c r="S114" i="23"/>
  <c r="R122" i="23"/>
  <c r="R123" i="23"/>
  <c r="N306" i="23"/>
  <c r="N274" i="23"/>
  <c r="Y290" i="23"/>
  <c r="Y258" i="23"/>
  <c r="P189" i="23"/>
  <c r="P226" i="23" s="1"/>
  <c r="R100" i="23"/>
  <c r="S93" i="23"/>
  <c r="R102" i="23"/>
  <c r="R96" i="23"/>
  <c r="R177" i="23" s="1"/>
  <c r="R101" i="23"/>
  <c r="O181" i="23"/>
  <c r="O189" i="23"/>
  <c r="O226" i="23" s="1"/>
  <c r="T286" i="23"/>
  <c r="S287" i="23"/>
  <c r="U187" i="23"/>
  <c r="S152" i="23"/>
  <c r="P131" i="22"/>
  <c r="P179" i="22" s="1"/>
  <c r="P239" i="22" s="1"/>
  <c r="O239" i="22"/>
  <c r="O225" i="22"/>
  <c r="O182" i="22"/>
  <c r="O183" i="22" s="1"/>
  <c r="Q151" i="22"/>
  <c r="V187" i="22"/>
  <c r="Q117" i="22"/>
  <c r="Q122" i="22"/>
  <c r="Q121" i="22"/>
  <c r="R114" i="22"/>
  <c r="Q123" i="22"/>
  <c r="U220" i="22"/>
  <c r="T221" i="22"/>
  <c r="R100" i="22"/>
  <c r="R101" i="22"/>
  <c r="S93" i="22"/>
  <c r="R102" i="22"/>
  <c r="R96" i="22"/>
  <c r="O181" i="22"/>
  <c r="O189" i="22"/>
  <c r="O226" i="22" s="1"/>
  <c r="N305" i="22"/>
  <c r="N273" i="22"/>
  <c r="AE22" i="22"/>
  <c r="AD24" i="22"/>
  <c r="AD32" i="22" s="1"/>
  <c r="AD23" i="22"/>
  <c r="S249" i="22"/>
  <c r="S230" i="22"/>
  <c r="N292" i="22"/>
  <c r="N260" i="22"/>
  <c r="N240" i="22"/>
  <c r="Q152" i="22"/>
  <c r="Q109" i="22"/>
  <c r="AC31" i="22"/>
  <c r="AC36" i="22" s="1"/>
  <c r="R173" i="22"/>
  <c r="X116" i="22"/>
  <c r="Y113" i="22"/>
  <c r="Q177" i="22"/>
  <c r="X294" i="22"/>
  <c r="X262" i="22"/>
  <c r="Y92" i="22"/>
  <c r="X95" i="22"/>
  <c r="X176" i="22" s="1"/>
  <c r="X219" i="22" s="1"/>
  <c r="Y47" i="22"/>
  <c r="Y52" i="22" s="1"/>
  <c r="Y228" i="22" s="1"/>
  <c r="Y44" i="22"/>
  <c r="Y224" i="22" s="1"/>
  <c r="Z39" i="22"/>
  <c r="P130" i="22"/>
  <c r="P178" i="22" s="1"/>
  <c r="Q110" i="22"/>
  <c r="X290" i="22"/>
  <c r="X258" i="22"/>
  <c r="R144" i="22"/>
  <c r="R138" i="22"/>
  <c r="R142" i="22"/>
  <c r="R143" i="22"/>
  <c r="S135" i="22"/>
  <c r="S159" i="22"/>
  <c r="S163" i="22"/>
  <c r="S164" i="22"/>
  <c r="T156" i="22"/>
  <c r="S165" i="22"/>
  <c r="N291" i="22"/>
  <c r="N259" i="22"/>
  <c r="S173" i="24" l="1"/>
  <c r="Q182" i="24"/>
  <c r="P259" i="24"/>
  <c r="P182" i="23"/>
  <c r="P183" i="23" s="1"/>
  <c r="Q239" i="24"/>
  <c r="Q305" i="24" s="1"/>
  <c r="R178" i="24"/>
  <c r="R181" i="24" s="1"/>
  <c r="P240" i="24"/>
  <c r="P274" i="24" s="1"/>
  <c r="P292" i="24"/>
  <c r="Q189" i="24"/>
  <c r="Q226" i="24" s="1"/>
  <c r="Q260" i="24" s="1"/>
  <c r="S172" i="23"/>
  <c r="R152" i="22"/>
  <c r="S173" i="22"/>
  <c r="P225" i="22"/>
  <c r="P259" i="22" s="1"/>
  <c r="P225" i="23"/>
  <c r="P291" i="23" s="1"/>
  <c r="P182" i="22"/>
  <c r="P183" i="22" s="1"/>
  <c r="Q179" i="23"/>
  <c r="Q239" i="23" s="1"/>
  <c r="Q178" i="23"/>
  <c r="Q189" i="23" s="1"/>
  <c r="Q226" i="23" s="1"/>
  <c r="T152" i="24"/>
  <c r="R315" i="22"/>
  <c r="R296" i="22"/>
  <c r="T286" i="22"/>
  <c r="S287" i="22"/>
  <c r="S173" i="23"/>
  <c r="T159" i="23"/>
  <c r="U156" i="23"/>
  <c r="T164" i="23"/>
  <c r="T165" i="23"/>
  <c r="T163" i="23"/>
  <c r="T172" i="23" s="1"/>
  <c r="T152" i="23"/>
  <c r="P181" i="23"/>
  <c r="AE31" i="23"/>
  <c r="AE36" i="23" s="1"/>
  <c r="AE28" i="23"/>
  <c r="AE236" i="23" s="1"/>
  <c r="AD302" i="23"/>
  <c r="AD270" i="23"/>
  <c r="AG22" i="23"/>
  <c r="AF24" i="23"/>
  <c r="AF32" i="23" s="1"/>
  <c r="AF23" i="23"/>
  <c r="Q183" i="24"/>
  <c r="S110" i="24"/>
  <c r="S130" i="24"/>
  <c r="Q259" i="24"/>
  <c r="Q291" i="24"/>
  <c r="S131" i="24"/>
  <c r="S296" i="24"/>
  <c r="S315" i="24"/>
  <c r="AG22" i="24"/>
  <c r="AF24" i="24"/>
  <c r="AF32" i="24" s="1"/>
  <c r="AF23" i="24"/>
  <c r="T159" i="24"/>
  <c r="U156" i="24"/>
  <c r="T164" i="24"/>
  <c r="T165" i="24"/>
  <c r="T163" i="24"/>
  <c r="T172" i="24" s="1"/>
  <c r="AA39" i="24"/>
  <c r="Z47" i="24"/>
  <c r="Z52" i="24" s="1"/>
  <c r="Z228" i="24" s="1"/>
  <c r="Z44" i="24"/>
  <c r="Z224" i="24" s="1"/>
  <c r="AE31" i="24"/>
  <c r="AE36" i="24" s="1"/>
  <c r="AE28" i="24"/>
  <c r="AE236" i="24" s="1"/>
  <c r="O306" i="24"/>
  <c r="O274" i="24"/>
  <c r="Q240" i="24"/>
  <c r="R179" i="24"/>
  <c r="T122" i="24"/>
  <c r="T123" i="24"/>
  <c r="T117" i="24"/>
  <c r="U114" i="24"/>
  <c r="T121" i="24"/>
  <c r="V221" i="24"/>
  <c r="W220" i="24"/>
  <c r="S177" i="24"/>
  <c r="S172" i="24"/>
  <c r="Y294" i="24"/>
  <c r="Y262" i="24"/>
  <c r="T151" i="24"/>
  <c r="U187" i="24"/>
  <c r="T102" i="24"/>
  <c r="T100" i="24"/>
  <c r="U93" i="24"/>
  <c r="T96" i="24"/>
  <c r="T177" i="24" s="1"/>
  <c r="T101" i="24"/>
  <c r="V135" i="24"/>
  <c r="U143" i="24"/>
  <c r="U138" i="24"/>
  <c r="U142" i="24"/>
  <c r="U144" i="24"/>
  <c r="U230" i="24"/>
  <c r="U249" i="24"/>
  <c r="Q273" i="24"/>
  <c r="U286" i="24"/>
  <c r="T287" i="24"/>
  <c r="S109" i="24"/>
  <c r="Y290" i="24"/>
  <c r="Y258" i="24"/>
  <c r="AD302" i="24"/>
  <c r="AD270" i="24"/>
  <c r="R110" i="23"/>
  <c r="P305" i="23"/>
  <c r="P273" i="23"/>
  <c r="V187" i="23"/>
  <c r="O292" i="23"/>
  <c r="O260" i="23"/>
  <c r="O240" i="23"/>
  <c r="R109" i="23"/>
  <c r="R130" i="23"/>
  <c r="Z294" i="23"/>
  <c r="Z262" i="23"/>
  <c r="U144" i="23"/>
  <c r="U142" i="23"/>
  <c r="U143" i="23"/>
  <c r="U138" i="23"/>
  <c r="V135" i="23"/>
  <c r="AB116" i="23"/>
  <c r="Z290" i="23"/>
  <c r="Z258" i="23"/>
  <c r="T221" i="23"/>
  <c r="U220" i="23"/>
  <c r="S315" i="23"/>
  <c r="S296" i="23"/>
  <c r="R131" i="23"/>
  <c r="S249" i="23"/>
  <c r="S230" i="23"/>
  <c r="Z95" i="23"/>
  <c r="Z176" i="23" s="1"/>
  <c r="Z219" i="23" s="1"/>
  <c r="U286" i="23"/>
  <c r="T287" i="23"/>
  <c r="P292" i="23"/>
  <c r="P260" i="23"/>
  <c r="P240" i="23"/>
  <c r="S122" i="23"/>
  <c r="S117" i="23"/>
  <c r="S121" i="23"/>
  <c r="S123" i="23"/>
  <c r="T114" i="23"/>
  <c r="T151" i="23"/>
  <c r="S100" i="23"/>
  <c r="T93" i="23"/>
  <c r="S102" i="23"/>
  <c r="S96" i="23"/>
  <c r="S177" i="23" s="1"/>
  <c r="S101" i="23"/>
  <c r="AA47" i="23"/>
  <c r="AA52" i="23" s="1"/>
  <c r="AA228" i="23" s="1"/>
  <c r="AA44" i="23"/>
  <c r="AA224" i="23" s="1"/>
  <c r="AB39" i="23"/>
  <c r="Q130" i="22"/>
  <c r="Q178" i="22" s="1"/>
  <c r="R110" i="22"/>
  <c r="P181" i="22"/>
  <c r="P189" i="22"/>
  <c r="P226" i="22" s="1"/>
  <c r="U156" i="22"/>
  <c r="T165" i="22"/>
  <c r="T159" i="22"/>
  <c r="T164" i="22"/>
  <c r="T163" i="22"/>
  <c r="T173" i="22" s="1"/>
  <c r="S143" i="22"/>
  <c r="S138" i="22"/>
  <c r="S144" i="22"/>
  <c r="S142" i="22"/>
  <c r="T135" i="22"/>
  <c r="S100" i="22"/>
  <c r="S101" i="22"/>
  <c r="T93" i="22"/>
  <c r="S102" i="22"/>
  <c r="S96" i="22"/>
  <c r="O305" i="22"/>
  <c r="O273" i="22"/>
  <c r="U221" i="22"/>
  <c r="V220" i="22"/>
  <c r="Z92" i="22"/>
  <c r="Y95" i="22"/>
  <c r="Y176" i="22" s="1"/>
  <c r="Y219" i="22" s="1"/>
  <c r="R151" i="22"/>
  <c r="R109" i="22"/>
  <c r="W187" i="22"/>
  <c r="Y294" i="22"/>
  <c r="Y262" i="22"/>
  <c r="AF22" i="22"/>
  <c r="AE24" i="22"/>
  <c r="AE32" i="22" s="1"/>
  <c r="AE23" i="22"/>
  <c r="O259" i="22"/>
  <c r="O291" i="22"/>
  <c r="S172" i="22"/>
  <c r="O292" i="22"/>
  <c r="O260" i="22"/>
  <c r="O240" i="22"/>
  <c r="P305" i="22"/>
  <c r="P273" i="22"/>
  <c r="Z47" i="22"/>
  <c r="Z52" i="22" s="1"/>
  <c r="Z228" i="22" s="1"/>
  <c r="Z44" i="22"/>
  <c r="Z224" i="22" s="1"/>
  <c r="AA39" i="22"/>
  <c r="AD31" i="22"/>
  <c r="AD36" i="22" s="1"/>
  <c r="R177" i="22"/>
  <c r="R117" i="22"/>
  <c r="R122" i="22"/>
  <c r="R121" i="22"/>
  <c r="R123" i="22"/>
  <c r="S114" i="22"/>
  <c r="Y290" i="22"/>
  <c r="Y258" i="22"/>
  <c r="Y116" i="22"/>
  <c r="Z113" i="22"/>
  <c r="N306" i="22"/>
  <c r="N274" i="22"/>
  <c r="T249" i="22"/>
  <c r="T230" i="22"/>
  <c r="Q131" i="22"/>
  <c r="Q179" i="22" s="1"/>
  <c r="R189" i="24" l="1"/>
  <c r="R226" i="24" s="1"/>
  <c r="P291" i="22"/>
  <c r="P306" i="24"/>
  <c r="Q292" i="24"/>
  <c r="P259" i="23"/>
  <c r="S179" i="24"/>
  <c r="S239" i="24" s="1"/>
  <c r="Q181" i="23"/>
  <c r="U152" i="23"/>
  <c r="U151" i="24"/>
  <c r="Q225" i="23"/>
  <c r="Q291" i="23" s="1"/>
  <c r="Q182" i="23"/>
  <c r="Q183" i="23" s="1"/>
  <c r="Q181" i="22"/>
  <c r="R179" i="23"/>
  <c r="R225" i="23" s="1"/>
  <c r="U151" i="23"/>
  <c r="U286" i="22"/>
  <c r="T287" i="22"/>
  <c r="S152" i="22"/>
  <c r="S130" i="23"/>
  <c r="S296" i="22"/>
  <c r="S315" i="22"/>
  <c r="V156" i="23"/>
  <c r="U164" i="23"/>
  <c r="U163" i="23"/>
  <c r="U159" i="23"/>
  <c r="U165" i="23"/>
  <c r="U152" i="24"/>
  <c r="Q189" i="22"/>
  <c r="Q226" i="22" s="1"/>
  <c r="Q292" i="22" s="1"/>
  <c r="T173" i="23"/>
  <c r="AG24" i="23"/>
  <c r="AG32" i="23" s="1"/>
  <c r="AG23" i="23"/>
  <c r="AH22" i="23"/>
  <c r="AF28" i="23"/>
  <c r="AF236" i="23" s="1"/>
  <c r="AF31" i="23"/>
  <c r="AE302" i="23"/>
  <c r="AE270" i="23"/>
  <c r="T130" i="24"/>
  <c r="S178" i="24"/>
  <c r="S189" i="24" s="1"/>
  <c r="S226" i="24" s="1"/>
  <c r="T110" i="24"/>
  <c r="R182" i="24"/>
  <c r="R183" i="24" s="1"/>
  <c r="R239" i="24"/>
  <c r="R225" i="24"/>
  <c r="AB39" i="24"/>
  <c r="AA47" i="24"/>
  <c r="AA52" i="24" s="1"/>
  <c r="AA228" i="24" s="1"/>
  <c r="AA44" i="24"/>
  <c r="AA224" i="24" s="1"/>
  <c r="U121" i="24"/>
  <c r="U117" i="24"/>
  <c r="V114" i="24"/>
  <c r="U122" i="24"/>
  <c r="U123" i="24"/>
  <c r="AE302" i="24"/>
  <c r="AE270" i="24"/>
  <c r="AF28" i="24"/>
  <c r="AF236" i="24" s="1"/>
  <c r="AF31" i="24"/>
  <c r="AF36" i="24" s="1"/>
  <c r="X220" i="24"/>
  <c r="W221" i="24"/>
  <c r="T173" i="24"/>
  <c r="R292" i="24"/>
  <c r="R260" i="24"/>
  <c r="R240" i="24"/>
  <c r="V187" i="24"/>
  <c r="T315" i="24"/>
  <c r="T296" i="24"/>
  <c r="V286" i="24"/>
  <c r="U287" i="24"/>
  <c r="V144" i="24"/>
  <c r="V143" i="24"/>
  <c r="V142" i="24"/>
  <c r="V138" i="24"/>
  <c r="W135" i="24"/>
  <c r="V93" i="24"/>
  <c r="U96" i="24"/>
  <c r="U177" i="24" s="1"/>
  <c r="U102" i="24"/>
  <c r="U101" i="24"/>
  <c r="U100" i="24"/>
  <c r="Z258" i="24"/>
  <c r="Z290" i="24"/>
  <c r="V249" i="24"/>
  <c r="V230" i="24"/>
  <c r="AG23" i="24"/>
  <c r="AG24" i="24"/>
  <c r="AG32" i="24" s="1"/>
  <c r="AH22" i="24"/>
  <c r="T109" i="24"/>
  <c r="T131" i="24"/>
  <c r="Q306" i="24"/>
  <c r="Q274" i="24"/>
  <c r="Z262" i="24"/>
  <c r="Z294" i="24"/>
  <c r="V156" i="24"/>
  <c r="U165" i="24"/>
  <c r="U163" i="24"/>
  <c r="U164" i="24"/>
  <c r="U159" i="24"/>
  <c r="S109" i="23"/>
  <c r="T249" i="23"/>
  <c r="T230" i="23"/>
  <c r="AC116" i="23"/>
  <c r="W135" i="23"/>
  <c r="V143" i="23"/>
  <c r="V138" i="23"/>
  <c r="V142" i="23"/>
  <c r="V144" i="23"/>
  <c r="O306" i="23"/>
  <c r="O274" i="23"/>
  <c r="S110" i="23"/>
  <c r="AA294" i="23"/>
  <c r="AA262" i="23"/>
  <c r="W187" i="23"/>
  <c r="Q292" i="23"/>
  <c r="Q240" i="23"/>
  <c r="Q260" i="23"/>
  <c r="T123" i="23"/>
  <c r="T122" i="23"/>
  <c r="T121" i="23"/>
  <c r="U114" i="23"/>
  <c r="T117" i="23"/>
  <c r="Q305" i="23"/>
  <c r="Q273" i="23"/>
  <c r="S131" i="23"/>
  <c r="T315" i="23"/>
  <c r="T296" i="23"/>
  <c r="AB47" i="23"/>
  <c r="AB52" i="23" s="1"/>
  <c r="AB228" i="23" s="1"/>
  <c r="AB44" i="23"/>
  <c r="AB224" i="23" s="1"/>
  <c r="AC39" i="23"/>
  <c r="U287" i="23"/>
  <c r="V286" i="23"/>
  <c r="R178" i="23"/>
  <c r="AA290" i="23"/>
  <c r="AA258" i="23"/>
  <c r="T102" i="23"/>
  <c r="T101" i="23"/>
  <c r="T100" i="23"/>
  <c r="T96" i="23"/>
  <c r="T177" i="23" s="1"/>
  <c r="U93" i="23"/>
  <c r="P306" i="23"/>
  <c r="P274" i="23"/>
  <c r="AA95" i="23"/>
  <c r="AA176" i="23" s="1"/>
  <c r="AA219" i="23" s="1"/>
  <c r="V220" i="23"/>
  <c r="U221" i="23"/>
  <c r="R130" i="22"/>
  <c r="R178" i="22" s="1"/>
  <c r="R131" i="22"/>
  <c r="R179" i="22" s="1"/>
  <c r="R239" i="22" s="1"/>
  <c r="Q239" i="22"/>
  <c r="Q225" i="22"/>
  <c r="Q182" i="22"/>
  <c r="Q183" i="22" s="1"/>
  <c r="W220" i="22"/>
  <c r="V221" i="22"/>
  <c r="AE31" i="22"/>
  <c r="AE36" i="22" s="1"/>
  <c r="X187" i="22"/>
  <c r="U230" i="22"/>
  <c r="U249" i="22"/>
  <c r="S109" i="22"/>
  <c r="T172" i="22"/>
  <c r="S110" i="22"/>
  <c r="AA92" i="22"/>
  <c r="Z95" i="22"/>
  <c r="Z176" i="22" s="1"/>
  <c r="Z219" i="22" s="1"/>
  <c r="T101" i="22"/>
  <c r="U93" i="22"/>
  <c r="T102" i="22"/>
  <c r="T96" i="22"/>
  <c r="T100" i="22"/>
  <c r="O306" i="22"/>
  <c r="O274" i="22"/>
  <c r="AG22" i="22"/>
  <c r="AF24" i="22"/>
  <c r="AF32" i="22" s="1"/>
  <c r="AF23" i="22"/>
  <c r="T138" i="22"/>
  <c r="T144" i="22"/>
  <c r="T142" i="22"/>
  <c r="T152" i="22" s="1"/>
  <c r="U135" i="22"/>
  <c r="T143" i="22"/>
  <c r="P260" i="22"/>
  <c r="P240" i="22"/>
  <c r="P292" i="22"/>
  <c r="Z294" i="22"/>
  <c r="Z262" i="22"/>
  <c r="S117" i="22"/>
  <c r="S122" i="22"/>
  <c r="S121" i="22"/>
  <c r="S123" i="22"/>
  <c r="T114" i="22"/>
  <c r="AA44" i="22"/>
  <c r="AA224" i="22" s="1"/>
  <c r="AB39" i="22"/>
  <c r="AA47" i="22"/>
  <c r="AA52" i="22" s="1"/>
  <c r="AA228" i="22" s="1"/>
  <c r="S151" i="22"/>
  <c r="Z116" i="22"/>
  <c r="AA113" i="22"/>
  <c r="Z290" i="22"/>
  <c r="Z258" i="22"/>
  <c r="S177" i="22"/>
  <c r="U163" i="22"/>
  <c r="U164" i="22"/>
  <c r="U165" i="22"/>
  <c r="U173" i="22"/>
  <c r="U159" i="22"/>
  <c r="V156" i="22"/>
  <c r="T177" i="22" l="1"/>
  <c r="V151" i="24"/>
  <c r="S225" i="24"/>
  <c r="S182" i="24"/>
  <c r="T178" i="24"/>
  <c r="Q259" i="23"/>
  <c r="U172" i="24"/>
  <c r="U172" i="23"/>
  <c r="R239" i="23"/>
  <c r="R273" i="23" s="1"/>
  <c r="R182" i="23"/>
  <c r="R183" i="23" s="1"/>
  <c r="Q260" i="22"/>
  <c r="S178" i="23"/>
  <c r="S189" i="23" s="1"/>
  <c r="S226" i="23" s="1"/>
  <c r="Q240" i="22"/>
  <c r="V152" i="23"/>
  <c r="T296" i="22"/>
  <c r="T315" i="22"/>
  <c r="U173" i="23"/>
  <c r="V286" i="22"/>
  <c r="U287" i="22"/>
  <c r="V165" i="23"/>
  <c r="V164" i="23"/>
  <c r="W156" i="23"/>
  <c r="V163" i="23"/>
  <c r="V159" i="23"/>
  <c r="AF36" i="23"/>
  <c r="AF302" i="23"/>
  <c r="AF270" i="23"/>
  <c r="AH24" i="23"/>
  <c r="AH32" i="23" s="1"/>
  <c r="AH23" i="23"/>
  <c r="AI22" i="23"/>
  <c r="AG28" i="23"/>
  <c r="AG236" i="23" s="1"/>
  <c r="AG31" i="23"/>
  <c r="AG36" i="23" s="1"/>
  <c r="S181" i="24"/>
  <c r="T179" i="24"/>
  <c r="T182" i="24" s="1"/>
  <c r="U130" i="24"/>
  <c r="U110" i="24"/>
  <c r="S183" i="24"/>
  <c r="AF302" i="24"/>
  <c r="AF270" i="24"/>
  <c r="U131" i="24"/>
  <c r="AA290" i="24"/>
  <c r="AA258" i="24"/>
  <c r="R305" i="24"/>
  <c r="R273" i="24"/>
  <c r="S292" i="24"/>
  <c r="S260" i="24"/>
  <c r="S240" i="24"/>
  <c r="AB47" i="24"/>
  <c r="AB52" i="24" s="1"/>
  <c r="AB228" i="24" s="1"/>
  <c r="AB44" i="24"/>
  <c r="AB224" i="24" s="1"/>
  <c r="AC39" i="24"/>
  <c r="U173" i="24"/>
  <c r="AA262" i="24"/>
  <c r="AA294" i="24"/>
  <c r="AI22" i="24"/>
  <c r="AH24" i="24"/>
  <c r="AH32" i="24" s="1"/>
  <c r="AH23" i="24"/>
  <c r="V165" i="24"/>
  <c r="V164" i="24"/>
  <c r="V163" i="24"/>
  <c r="V159" i="24"/>
  <c r="W156" i="24"/>
  <c r="AG28" i="24"/>
  <c r="AG236" i="24" s="1"/>
  <c r="AG31" i="24"/>
  <c r="AG36" i="24" s="1"/>
  <c r="V152" i="24"/>
  <c r="U296" i="24"/>
  <c r="U315" i="24"/>
  <c r="S305" i="24"/>
  <c r="S273" i="24"/>
  <c r="Y220" i="24"/>
  <c r="X221" i="24"/>
  <c r="V121" i="24"/>
  <c r="V123" i="24"/>
  <c r="V117" i="24"/>
  <c r="W114" i="24"/>
  <c r="V122" i="24"/>
  <c r="V102" i="24"/>
  <c r="V101" i="24"/>
  <c r="W93" i="24"/>
  <c r="V96" i="24"/>
  <c r="V100" i="24"/>
  <c r="S291" i="24"/>
  <c r="S259" i="24"/>
  <c r="R274" i="24"/>
  <c r="R306" i="24"/>
  <c r="W249" i="24"/>
  <c r="W230" i="24"/>
  <c r="T181" i="24"/>
  <c r="T189" i="24"/>
  <c r="T226" i="24" s="1"/>
  <c r="U109" i="24"/>
  <c r="W144" i="24"/>
  <c r="W142" i="24"/>
  <c r="W138" i="24"/>
  <c r="X135" i="24"/>
  <c r="W143" i="24"/>
  <c r="V287" i="24"/>
  <c r="W286" i="24"/>
  <c r="W187" i="24"/>
  <c r="R291" i="24"/>
  <c r="R259" i="24"/>
  <c r="T130" i="23"/>
  <c r="T110" i="23"/>
  <c r="T109" i="23"/>
  <c r="AB290" i="23"/>
  <c r="AB258" i="23"/>
  <c r="U102" i="23"/>
  <c r="U96" i="23"/>
  <c r="U177" i="23" s="1"/>
  <c r="U101" i="23"/>
  <c r="V93" i="23"/>
  <c r="U100" i="23"/>
  <c r="AB294" i="23"/>
  <c r="AB262" i="23"/>
  <c r="U121" i="23"/>
  <c r="V114" i="23"/>
  <c r="U123" i="23"/>
  <c r="U117" i="23"/>
  <c r="U122" i="23"/>
  <c r="Q306" i="23"/>
  <c r="Q274" i="23"/>
  <c r="X135" i="23"/>
  <c r="W144" i="23"/>
  <c r="W143" i="23"/>
  <c r="W142" i="23"/>
  <c r="W138" i="23"/>
  <c r="S260" i="23"/>
  <c r="S292" i="23"/>
  <c r="S240" i="23"/>
  <c r="V221" i="23"/>
  <c r="W220" i="23"/>
  <c r="V287" i="23"/>
  <c r="W286" i="23"/>
  <c r="R181" i="23"/>
  <c r="R189" i="23"/>
  <c r="R226" i="23" s="1"/>
  <c r="U296" i="23"/>
  <c r="U315" i="23"/>
  <c r="AD116" i="23"/>
  <c r="R305" i="23"/>
  <c r="X187" i="23"/>
  <c r="V151" i="23"/>
  <c r="AB95" i="23"/>
  <c r="AB176" i="23" s="1"/>
  <c r="AB219" i="23" s="1"/>
  <c r="S179" i="23"/>
  <c r="U249" i="23"/>
  <c r="U230" i="23"/>
  <c r="AC47" i="23"/>
  <c r="AC52" i="23" s="1"/>
  <c r="AC228" i="23" s="1"/>
  <c r="AC44" i="23"/>
  <c r="AC224" i="23" s="1"/>
  <c r="AD39" i="23"/>
  <c r="T131" i="23"/>
  <c r="R291" i="23"/>
  <c r="R259" i="23"/>
  <c r="S131" i="22"/>
  <c r="S179" i="22" s="1"/>
  <c r="R182" i="22"/>
  <c r="R183" i="22" s="1"/>
  <c r="R225" i="22"/>
  <c r="R291" i="22" s="1"/>
  <c r="T109" i="22"/>
  <c r="AH22" i="22"/>
  <c r="AG24" i="22"/>
  <c r="AG32" i="22" s="1"/>
  <c r="AG23" i="22"/>
  <c r="U172" i="22"/>
  <c r="T117" i="22"/>
  <c r="T122" i="22"/>
  <c r="T121" i="22"/>
  <c r="T123" i="22"/>
  <c r="U114" i="22"/>
  <c r="T151" i="22"/>
  <c r="T110" i="22"/>
  <c r="Y187" i="22"/>
  <c r="V249" i="22"/>
  <c r="V230" i="22"/>
  <c r="W221" i="22"/>
  <c r="X220" i="22"/>
  <c r="Q291" i="22"/>
  <c r="Q259" i="22"/>
  <c r="AB113" i="22"/>
  <c r="AA116" i="22"/>
  <c r="AB92" i="22"/>
  <c r="AA95" i="22"/>
  <c r="AA176" i="22" s="1"/>
  <c r="AA219" i="22" s="1"/>
  <c r="U143" i="22"/>
  <c r="U144" i="22"/>
  <c r="U138" i="22"/>
  <c r="U142" i="22"/>
  <c r="V135" i="22"/>
  <c r="R181" i="22"/>
  <c r="R189" i="22"/>
  <c r="R226" i="22" s="1"/>
  <c r="U101" i="22"/>
  <c r="V93" i="22"/>
  <c r="U102" i="22"/>
  <c r="U96" i="22"/>
  <c r="U100" i="22"/>
  <c r="Q305" i="22"/>
  <c r="Q273" i="22"/>
  <c r="W156" i="22"/>
  <c r="V159" i="22"/>
  <c r="V163" i="22"/>
  <c r="V164" i="22"/>
  <c r="V165" i="22"/>
  <c r="S130" i="22"/>
  <c r="S178" i="22" s="1"/>
  <c r="P306" i="22"/>
  <c r="P274" i="22"/>
  <c r="AB44" i="22"/>
  <c r="AB224" i="22" s="1"/>
  <c r="AC39" i="22"/>
  <c r="AB47" i="22"/>
  <c r="AB52" i="22" s="1"/>
  <c r="AB228" i="22" s="1"/>
  <c r="AA290" i="22"/>
  <c r="AA258" i="22"/>
  <c r="Q306" i="22"/>
  <c r="Q274" i="22"/>
  <c r="AA294" i="22"/>
  <c r="AA262" i="22"/>
  <c r="AF31" i="22"/>
  <c r="AF36" i="22" s="1"/>
  <c r="R273" i="22"/>
  <c r="R305" i="22"/>
  <c r="W152" i="23" l="1"/>
  <c r="U179" i="24"/>
  <c r="U182" i="24" s="1"/>
  <c r="T225" i="24"/>
  <c r="T291" i="24" s="1"/>
  <c r="T179" i="23"/>
  <c r="T225" i="23" s="1"/>
  <c r="R259" i="22"/>
  <c r="W151" i="23"/>
  <c r="W152" i="24"/>
  <c r="T239" i="24"/>
  <c r="T305" i="24" s="1"/>
  <c r="S181" i="23"/>
  <c r="U296" i="22"/>
  <c r="U315" i="22"/>
  <c r="U151" i="22"/>
  <c r="V287" i="22"/>
  <c r="W286" i="22"/>
  <c r="V173" i="22"/>
  <c r="V173" i="23"/>
  <c r="V172" i="23"/>
  <c r="V177" i="24"/>
  <c r="V172" i="24"/>
  <c r="W165" i="23"/>
  <c r="W164" i="23"/>
  <c r="X156" i="23"/>
  <c r="W163" i="23"/>
  <c r="W172" i="23" s="1"/>
  <c r="W159" i="23"/>
  <c r="T178" i="23"/>
  <c r="T189" i="23" s="1"/>
  <c r="T226" i="23" s="1"/>
  <c r="T260" i="23" s="1"/>
  <c r="AH31" i="23"/>
  <c r="AH28" i="23"/>
  <c r="AH236" i="23" s="1"/>
  <c r="AG302" i="23"/>
  <c r="AG270" i="23"/>
  <c r="AI24" i="23"/>
  <c r="AI32" i="23" s="1"/>
  <c r="AI23" i="23"/>
  <c r="AJ22" i="23"/>
  <c r="U178" i="24"/>
  <c r="U189" i="24" s="1"/>
  <c r="U226" i="24" s="1"/>
  <c r="T183" i="24"/>
  <c r="X249" i="24"/>
  <c r="X230" i="24"/>
  <c r="W287" i="24"/>
  <c r="X286" i="24"/>
  <c r="V173" i="24"/>
  <c r="W164" i="24"/>
  <c r="W159" i="24"/>
  <c r="X156" i="24"/>
  <c r="W165" i="24"/>
  <c r="W163" i="24"/>
  <c r="V109" i="24"/>
  <c r="Y221" i="24"/>
  <c r="Z220" i="24"/>
  <c r="AH31" i="24"/>
  <c r="AH36" i="24" s="1"/>
  <c r="AH28" i="24"/>
  <c r="AH236" i="24" s="1"/>
  <c r="W121" i="24"/>
  <c r="W117" i="24"/>
  <c r="X114" i="24"/>
  <c r="W123" i="24"/>
  <c r="W122" i="24"/>
  <c r="X143" i="24"/>
  <c r="X138" i="24"/>
  <c r="Y135" i="24"/>
  <c r="X144" i="24"/>
  <c r="X142" i="24"/>
  <c r="V110" i="24"/>
  <c r="V130" i="24"/>
  <c r="AG302" i="24"/>
  <c r="AG270" i="24"/>
  <c r="AB290" i="24"/>
  <c r="AB258" i="24"/>
  <c r="V315" i="24"/>
  <c r="V296" i="24"/>
  <c r="T292" i="24"/>
  <c r="T240" i="24"/>
  <c r="T260" i="24"/>
  <c r="AC47" i="24"/>
  <c r="AC52" i="24" s="1"/>
  <c r="AC228" i="24" s="1"/>
  <c r="AC44" i="24"/>
  <c r="AC224" i="24" s="1"/>
  <c r="AD39" i="24"/>
  <c r="X187" i="24"/>
  <c r="W151" i="24"/>
  <c r="W100" i="24"/>
  <c r="W96" i="24"/>
  <c r="W102" i="24"/>
  <c r="X93" i="24"/>
  <c r="W101" i="24"/>
  <c r="V131" i="24"/>
  <c r="AI24" i="24"/>
  <c r="AI32" i="24" s="1"/>
  <c r="AI23" i="24"/>
  <c r="AJ22" i="24"/>
  <c r="AB294" i="24"/>
  <c r="AB262" i="24"/>
  <c r="S306" i="24"/>
  <c r="S274" i="24"/>
  <c r="U109" i="23"/>
  <c r="V102" i="23"/>
  <c r="V101" i="23"/>
  <c r="V100" i="23"/>
  <c r="V96" i="23"/>
  <c r="V177" i="23" s="1"/>
  <c r="W93" i="23"/>
  <c r="AE39" i="23"/>
  <c r="AD44" i="23"/>
  <c r="AD224" i="23" s="1"/>
  <c r="AD47" i="23"/>
  <c r="AD52" i="23" s="1"/>
  <c r="AD228" i="23" s="1"/>
  <c r="R292" i="23"/>
  <c r="R260" i="23"/>
  <c r="R240" i="23"/>
  <c r="S239" i="23"/>
  <c r="S225" i="23"/>
  <c r="S182" i="23"/>
  <c r="S183" i="23" s="1"/>
  <c r="W287" i="23"/>
  <c r="X286" i="23"/>
  <c r="V230" i="23"/>
  <c r="V249" i="23"/>
  <c r="V123" i="23"/>
  <c r="V122" i="23"/>
  <c r="V121" i="23"/>
  <c r="V117" i="23"/>
  <c r="W114" i="23"/>
  <c r="AC290" i="23"/>
  <c r="AC258" i="23"/>
  <c r="S306" i="23"/>
  <c r="S274" i="23"/>
  <c r="U130" i="23"/>
  <c r="W221" i="23"/>
  <c r="X220" i="23"/>
  <c r="AC262" i="23"/>
  <c r="AC294" i="23"/>
  <c r="V315" i="23"/>
  <c r="V296" i="23"/>
  <c r="AE116" i="23"/>
  <c r="U131" i="23"/>
  <c r="AC95" i="23"/>
  <c r="AC176" i="23" s="1"/>
  <c r="AC219" i="23" s="1"/>
  <c r="Y187" i="23"/>
  <c r="Y135" i="23"/>
  <c r="X144" i="23"/>
  <c r="X143" i="23"/>
  <c r="X142" i="23"/>
  <c r="X138" i="23"/>
  <c r="U110" i="23"/>
  <c r="T131" i="22"/>
  <c r="T179" i="22" s="1"/>
  <c r="R292" i="22"/>
  <c r="R240" i="22"/>
  <c r="R260" i="22"/>
  <c r="Y220" i="22"/>
  <c r="X221" i="22"/>
  <c r="V172" i="22"/>
  <c r="AB95" i="22"/>
  <c r="AB176" i="22" s="1"/>
  <c r="AB219" i="22" s="1"/>
  <c r="AC92" i="22"/>
  <c r="W249" i="22"/>
  <c r="W230" i="22"/>
  <c r="U109" i="22"/>
  <c r="V144" i="22"/>
  <c r="V142" i="22"/>
  <c r="W135" i="22"/>
  <c r="V143" i="22"/>
  <c r="V138" i="22"/>
  <c r="U177" i="22"/>
  <c r="AC113" i="22"/>
  <c r="AB116" i="22"/>
  <c r="AG31" i="22"/>
  <c r="AG36" i="22" s="1"/>
  <c r="S181" i="22"/>
  <c r="S189" i="22"/>
  <c r="S226" i="22" s="1"/>
  <c r="AD39" i="22"/>
  <c r="AC44" i="22"/>
  <c r="AC224" i="22" s="1"/>
  <c r="AC47" i="22"/>
  <c r="AC52" i="22" s="1"/>
  <c r="AC228" i="22" s="1"/>
  <c r="V102" i="22"/>
  <c r="V96" i="22"/>
  <c r="V100" i="22"/>
  <c r="V101" i="22"/>
  <c r="W93" i="22"/>
  <c r="AI22" i="22"/>
  <c r="AH24" i="22"/>
  <c r="AH32" i="22" s="1"/>
  <c r="AH23" i="22"/>
  <c r="AB294" i="22"/>
  <c r="AB262" i="22"/>
  <c r="W164" i="22"/>
  <c r="W165" i="22"/>
  <c r="W159" i="22"/>
  <c r="X156" i="22"/>
  <c r="W163" i="22"/>
  <c r="U122" i="22"/>
  <c r="U121" i="22"/>
  <c r="U123" i="22"/>
  <c r="V114" i="22"/>
  <c r="U117" i="22"/>
  <c r="AB290" i="22"/>
  <c r="AB258" i="22"/>
  <c r="S239" i="22"/>
  <c r="S225" i="22"/>
  <c r="S182" i="22"/>
  <c r="S183" i="22" s="1"/>
  <c r="U110" i="22"/>
  <c r="U152" i="22"/>
  <c r="Z187" i="22"/>
  <c r="T130" i="22"/>
  <c r="T178" i="22" s="1"/>
  <c r="V151" i="22" l="1"/>
  <c r="X151" i="24"/>
  <c r="V177" i="22"/>
  <c r="T259" i="24"/>
  <c r="U239" i="24"/>
  <c r="U273" i="24" s="1"/>
  <c r="U225" i="24"/>
  <c r="U291" i="24" s="1"/>
  <c r="T273" i="24"/>
  <c r="T181" i="23"/>
  <c r="T182" i="23"/>
  <c r="T183" i="23" s="1"/>
  <c r="T239" i="23"/>
  <c r="T305" i="23" s="1"/>
  <c r="X152" i="23"/>
  <c r="T292" i="23"/>
  <c r="W172" i="24"/>
  <c r="T240" i="23"/>
  <c r="T306" i="23" s="1"/>
  <c r="Y156" i="23"/>
  <c r="X159" i="23"/>
  <c r="X165" i="23"/>
  <c r="X164" i="23"/>
  <c r="X163" i="23"/>
  <c r="V109" i="23"/>
  <c r="W173" i="23"/>
  <c r="V315" i="22"/>
  <c r="V296" i="22"/>
  <c r="X286" i="22"/>
  <c r="W287" i="22"/>
  <c r="U179" i="23"/>
  <c r="U239" i="23" s="1"/>
  <c r="U181" i="24"/>
  <c r="U183" i="24"/>
  <c r="AI28" i="23"/>
  <c r="AI236" i="23" s="1"/>
  <c r="AI31" i="23"/>
  <c r="AI36" i="23" s="1"/>
  <c r="AH302" i="23"/>
  <c r="AH270" i="23"/>
  <c r="AJ24" i="23"/>
  <c r="AJ32" i="23" s="1"/>
  <c r="AK22" i="23"/>
  <c r="AJ23" i="23"/>
  <c r="AH36" i="23"/>
  <c r="W130" i="24"/>
  <c r="W110" i="24"/>
  <c r="X96" i="24"/>
  <c r="Y93" i="24"/>
  <c r="X100" i="24"/>
  <c r="X101" i="24"/>
  <c r="X102" i="24"/>
  <c r="AC290" i="24"/>
  <c r="AC258" i="24"/>
  <c r="X123" i="24"/>
  <c r="X117" i="24"/>
  <c r="X122" i="24"/>
  <c r="X121" i="24"/>
  <c r="Y114" i="24"/>
  <c r="Y230" i="24"/>
  <c r="Y249" i="24"/>
  <c r="X165" i="24"/>
  <c r="X163" i="24"/>
  <c r="X164" i="24"/>
  <c r="X159" i="24"/>
  <c r="Y156" i="24"/>
  <c r="V178" i="24"/>
  <c r="X152" i="24"/>
  <c r="U292" i="24"/>
  <c r="U260" i="24"/>
  <c r="U240" i="24"/>
  <c r="AH302" i="24"/>
  <c r="AH270" i="24"/>
  <c r="U259" i="24"/>
  <c r="X287" i="24"/>
  <c r="Y286" i="24"/>
  <c r="Y187" i="24"/>
  <c r="AI31" i="24"/>
  <c r="AI36" i="24" s="1"/>
  <c r="AI28" i="24"/>
  <c r="AI236" i="24" s="1"/>
  <c r="V179" i="24"/>
  <c r="Y142" i="24"/>
  <c r="Y144" i="24"/>
  <c r="Y143" i="24"/>
  <c r="Y138" i="24"/>
  <c r="Z135" i="24"/>
  <c r="W173" i="24"/>
  <c r="W315" i="24"/>
  <c r="W296" i="24"/>
  <c r="AC294" i="24"/>
  <c r="AC262" i="24"/>
  <c r="AK22" i="24"/>
  <c r="AJ24" i="24"/>
  <c r="AJ32" i="24" s="1"/>
  <c r="AJ23" i="24"/>
  <c r="W177" i="24"/>
  <c r="W131" i="24"/>
  <c r="W109" i="24"/>
  <c r="AE39" i="24"/>
  <c r="AD44" i="24"/>
  <c r="AD224" i="24" s="1"/>
  <c r="AD47" i="24"/>
  <c r="AD52" i="24" s="1"/>
  <c r="AD228" i="24" s="1"/>
  <c r="T306" i="24"/>
  <c r="T274" i="24"/>
  <c r="AA220" i="24"/>
  <c r="Z221" i="24"/>
  <c r="V131" i="23"/>
  <c r="U178" i="23"/>
  <c r="U189" i="23" s="1"/>
  <c r="U226" i="23" s="1"/>
  <c r="V110" i="23"/>
  <c r="Z187" i="23"/>
  <c r="X151" i="23"/>
  <c r="V130" i="23"/>
  <c r="W315" i="23"/>
  <c r="W296" i="23"/>
  <c r="AE44" i="23"/>
  <c r="AE224" i="23" s="1"/>
  <c r="AF39" i="23"/>
  <c r="AE47" i="23"/>
  <c r="AE52" i="23" s="1"/>
  <c r="AE228" i="23" s="1"/>
  <c r="AF116" i="23"/>
  <c r="W102" i="23"/>
  <c r="W96" i="23"/>
  <c r="W177" i="23" s="1"/>
  <c r="W101" i="23"/>
  <c r="X93" i="23"/>
  <c r="W100" i="23"/>
  <c r="AD95" i="23"/>
  <c r="AD176" i="23" s="1"/>
  <c r="AD219" i="23" s="1"/>
  <c r="X221" i="23"/>
  <c r="Y220" i="23"/>
  <c r="S291" i="23"/>
  <c r="S259" i="23"/>
  <c r="Y144" i="23"/>
  <c r="Y143" i="23"/>
  <c r="Y142" i="23"/>
  <c r="Y138" i="23"/>
  <c r="Z135" i="23"/>
  <c r="W249" i="23"/>
  <c r="W230" i="23"/>
  <c r="W121" i="23"/>
  <c r="X114" i="23"/>
  <c r="W123" i="23"/>
  <c r="W117" i="23"/>
  <c r="W122" i="23"/>
  <c r="S305" i="23"/>
  <c r="S273" i="23"/>
  <c r="AD294" i="23"/>
  <c r="AD262" i="23"/>
  <c r="X287" i="23"/>
  <c r="Y286" i="23"/>
  <c r="R306" i="23"/>
  <c r="R274" i="23"/>
  <c r="AD290" i="23"/>
  <c r="AD258" i="23"/>
  <c r="T291" i="23"/>
  <c r="T259" i="23"/>
  <c r="U131" i="22"/>
  <c r="U179" i="22" s="1"/>
  <c r="U225" i="22" s="1"/>
  <c r="AA187" i="22"/>
  <c r="U130" i="22"/>
  <c r="U178" i="22" s="1"/>
  <c r="V109" i="22"/>
  <c r="T225" i="22"/>
  <c r="T239" i="22"/>
  <c r="T182" i="22"/>
  <c r="T183" i="22" s="1"/>
  <c r="V110" i="22"/>
  <c r="S292" i="22"/>
  <c r="S260" i="22"/>
  <c r="S240" i="22"/>
  <c r="AE39" i="22"/>
  <c r="AD47" i="22"/>
  <c r="AD52" i="22" s="1"/>
  <c r="AD228" i="22" s="1"/>
  <c r="AD44" i="22"/>
  <c r="AD224" i="22" s="1"/>
  <c r="R274" i="22"/>
  <c r="R306" i="22"/>
  <c r="T181" i="22"/>
  <c r="T189" i="22"/>
  <c r="T226" i="22" s="1"/>
  <c r="W172" i="22"/>
  <c r="X163" i="22"/>
  <c r="X164" i="22"/>
  <c r="Y156" i="22"/>
  <c r="X165" i="22"/>
  <c r="X159" i="22"/>
  <c r="AH31" i="22"/>
  <c r="AH36" i="22" s="1"/>
  <c r="W144" i="22"/>
  <c r="W142" i="22"/>
  <c r="W152" i="22" s="1"/>
  <c r="X135" i="22"/>
  <c r="W143" i="22"/>
  <c r="W138" i="22"/>
  <c r="AD113" i="22"/>
  <c r="AC116" i="22"/>
  <c r="AC95" i="22"/>
  <c r="AC176" i="22" s="1"/>
  <c r="AC219" i="22" s="1"/>
  <c r="AD92" i="22"/>
  <c r="X230" i="22"/>
  <c r="X249" i="22"/>
  <c r="S291" i="22"/>
  <c r="S259" i="22"/>
  <c r="V122" i="22"/>
  <c r="V121" i="22"/>
  <c r="V123" i="22"/>
  <c r="W114" i="22"/>
  <c r="V117" i="22"/>
  <c r="W173" i="22"/>
  <c r="AJ22" i="22"/>
  <c r="AI24" i="22"/>
  <c r="AI32" i="22" s="1"/>
  <c r="AI23" i="22"/>
  <c r="AC294" i="22"/>
  <c r="AC262" i="22"/>
  <c r="Y221" i="22"/>
  <c r="Z220" i="22"/>
  <c r="S305" i="22"/>
  <c r="S273" i="22"/>
  <c r="W102" i="22"/>
  <c r="W96" i="22"/>
  <c r="W100" i="22"/>
  <c r="W101" i="22"/>
  <c r="X93" i="22"/>
  <c r="AC290" i="22"/>
  <c r="AC258" i="22"/>
  <c r="V152" i="22"/>
  <c r="U305" i="24" l="1"/>
  <c r="Y152" i="24"/>
  <c r="T273" i="23"/>
  <c r="T274" i="23"/>
  <c r="X173" i="24"/>
  <c r="V179" i="23"/>
  <c r="V239" i="23" s="1"/>
  <c r="U225" i="23"/>
  <c r="U291" i="23" s="1"/>
  <c r="V178" i="23"/>
  <c r="V181" i="23" s="1"/>
  <c r="U182" i="23"/>
  <c r="U183" i="23" s="1"/>
  <c r="X172" i="23"/>
  <c r="Y286" i="22"/>
  <c r="X287" i="22"/>
  <c r="W178" i="24"/>
  <c r="W181" i="24" s="1"/>
  <c r="X173" i="22"/>
  <c r="U181" i="23"/>
  <c r="Z156" i="23"/>
  <c r="Y159" i="23"/>
  <c r="Y164" i="23"/>
  <c r="Y165" i="23"/>
  <c r="Y163" i="23"/>
  <c r="W296" i="22"/>
  <c r="W315" i="22"/>
  <c r="Y151" i="23"/>
  <c r="X177" i="24"/>
  <c r="X173" i="23"/>
  <c r="W130" i="23"/>
  <c r="AK23" i="23"/>
  <c r="AK24" i="23"/>
  <c r="AK32" i="23" s="1"/>
  <c r="AJ31" i="23"/>
  <c r="AJ36" i="23" s="1"/>
  <c r="AJ28" i="23"/>
  <c r="AJ236" i="23" s="1"/>
  <c r="AI302" i="23"/>
  <c r="AI270" i="23"/>
  <c r="X130" i="24"/>
  <c r="W179" i="24"/>
  <c r="W225" i="24" s="1"/>
  <c r="X109" i="24"/>
  <c r="AA221" i="24"/>
  <c r="AB220" i="24"/>
  <c r="AD258" i="24"/>
  <c r="AD290" i="24"/>
  <c r="U306" i="24"/>
  <c r="U274" i="24"/>
  <c r="X172" i="24"/>
  <c r="Y123" i="24"/>
  <c r="Y122" i="24"/>
  <c r="Y121" i="24"/>
  <c r="Z114" i="24"/>
  <c r="Y117" i="24"/>
  <c r="Y102" i="24"/>
  <c r="Y101" i="24"/>
  <c r="Y100" i="24"/>
  <c r="Y96" i="24"/>
  <c r="Z93" i="24"/>
  <c r="Z187" i="24"/>
  <c r="V181" i="24"/>
  <c r="V189" i="24"/>
  <c r="V226" i="24" s="1"/>
  <c r="Y164" i="24"/>
  <c r="Y159" i="24"/>
  <c r="Z156" i="24"/>
  <c r="Y163" i="24"/>
  <c r="Y165" i="24"/>
  <c r="Y173" i="24" s="1"/>
  <c r="X110" i="24"/>
  <c r="AE47" i="24"/>
  <c r="AE52" i="24" s="1"/>
  <c r="AE228" i="24" s="1"/>
  <c r="AE44" i="24"/>
  <c r="AE224" i="24" s="1"/>
  <c r="AF39" i="24"/>
  <c r="Y151" i="24"/>
  <c r="Z138" i="24"/>
  <c r="AA135" i="24"/>
  <c r="Z143" i="24"/>
  <c r="Z144" i="24"/>
  <c r="Z142" i="24"/>
  <c r="Y287" i="24"/>
  <c r="Z286" i="24"/>
  <c r="AJ28" i="24"/>
  <c r="AJ236" i="24" s="1"/>
  <c r="AJ31" i="24"/>
  <c r="AJ36" i="24" s="1"/>
  <c r="AK24" i="24"/>
  <c r="AK32" i="24" s="1"/>
  <c r="AK23" i="24"/>
  <c r="V225" i="24"/>
  <c r="V239" i="24"/>
  <c r="V182" i="24"/>
  <c r="V183" i="24" s="1"/>
  <c r="Z230" i="24"/>
  <c r="Z249" i="24"/>
  <c r="AD294" i="24"/>
  <c r="AD262" i="24"/>
  <c r="AI270" i="24"/>
  <c r="AI302" i="24"/>
  <c r="X296" i="24"/>
  <c r="X315" i="24"/>
  <c r="X131" i="24"/>
  <c r="X296" i="23"/>
  <c r="X315" i="23"/>
  <c r="W109" i="23"/>
  <c r="AA187" i="23"/>
  <c r="Y287" i="23"/>
  <c r="Z286" i="23"/>
  <c r="AE290" i="23"/>
  <c r="AE258" i="23"/>
  <c r="W110" i="23"/>
  <c r="U305" i="23"/>
  <c r="U273" i="23"/>
  <c r="U260" i="23"/>
  <c r="U240" i="23"/>
  <c r="U292" i="23"/>
  <c r="X121" i="23"/>
  <c r="X117" i="23"/>
  <c r="Y114" i="23"/>
  <c r="X123" i="23"/>
  <c r="X122" i="23"/>
  <c r="Z143" i="23"/>
  <c r="Z138" i="23"/>
  <c r="AA135" i="23"/>
  <c r="Z142" i="23"/>
  <c r="Z144" i="23"/>
  <c r="V182" i="23"/>
  <c r="V225" i="23"/>
  <c r="Y221" i="23"/>
  <c r="Z220" i="23"/>
  <c r="X249" i="23"/>
  <c r="X230" i="23"/>
  <c r="X101" i="23"/>
  <c r="X100" i="23"/>
  <c r="Y93" i="23"/>
  <c r="X102" i="23"/>
  <c r="X96" i="23"/>
  <c r="X177" i="23" s="1"/>
  <c r="W131" i="23"/>
  <c r="AE95" i="23"/>
  <c r="AE176" i="23" s="1"/>
  <c r="AE219" i="23" s="1"/>
  <c r="AE262" i="23"/>
  <c r="AE294" i="23"/>
  <c r="Y152" i="23"/>
  <c r="AG116" i="23"/>
  <c r="AF44" i="23"/>
  <c r="AF224" i="23" s="1"/>
  <c r="AF47" i="23"/>
  <c r="AF52" i="23" s="1"/>
  <c r="AF228" i="23" s="1"/>
  <c r="AG39" i="23"/>
  <c r="U239" i="22"/>
  <c r="U305" i="22" s="1"/>
  <c r="U182" i="22"/>
  <c r="U183" i="22" s="1"/>
  <c r="V131" i="22"/>
  <c r="V179" i="22" s="1"/>
  <c r="X96" i="22"/>
  <c r="X100" i="22"/>
  <c r="X101" i="22"/>
  <c r="Y93" i="22"/>
  <c r="X102" i="22"/>
  <c r="AI31" i="22"/>
  <c r="AI36" i="22" s="1"/>
  <c r="V130" i="22"/>
  <c r="V178" i="22" s="1"/>
  <c r="AD290" i="22"/>
  <c r="AD258" i="22"/>
  <c r="U291" i="22"/>
  <c r="U259" i="22"/>
  <c r="AD294" i="22"/>
  <c r="AD262" i="22"/>
  <c r="AD95" i="22"/>
  <c r="AD176" i="22" s="1"/>
  <c r="AD219" i="22" s="1"/>
  <c r="AE92" i="22"/>
  <c r="AE47" i="22"/>
  <c r="AE52" i="22" s="1"/>
  <c r="AE228" i="22" s="1"/>
  <c r="AE44" i="22"/>
  <c r="AE224" i="22" s="1"/>
  <c r="AF39" i="22"/>
  <c r="W177" i="22"/>
  <c r="AA220" i="22"/>
  <c r="Z221" i="22"/>
  <c r="Y165" i="22"/>
  <c r="Y159" i="22"/>
  <c r="Y163" i="22"/>
  <c r="Y173" i="22" s="1"/>
  <c r="Z156" i="22"/>
  <c r="Y164" i="22"/>
  <c r="T292" i="22"/>
  <c r="T260" i="22"/>
  <c r="T240" i="22"/>
  <c r="T305" i="22"/>
  <c r="T273" i="22"/>
  <c r="W109" i="22"/>
  <c r="AJ24" i="22"/>
  <c r="AJ32" i="22" s="1"/>
  <c r="AJ23" i="22"/>
  <c r="AK22" i="22"/>
  <c r="Y249" i="22"/>
  <c r="Y230" i="22"/>
  <c r="X143" i="22"/>
  <c r="X144" i="22"/>
  <c r="Y135" i="22"/>
  <c r="X138" i="22"/>
  <c r="X142" i="22"/>
  <c r="S306" i="22"/>
  <c r="S274" i="22"/>
  <c r="T291" i="22"/>
  <c r="T259" i="22"/>
  <c r="W110" i="22"/>
  <c r="W123" i="22"/>
  <c r="X114" i="22"/>
  <c r="W117" i="22"/>
  <c r="W122" i="22"/>
  <c r="W121" i="22"/>
  <c r="AE113" i="22"/>
  <c r="AD116" i="22"/>
  <c r="W151" i="22"/>
  <c r="X172" i="22"/>
  <c r="U181" i="22"/>
  <c r="U189" i="22"/>
  <c r="U226" i="22" s="1"/>
  <c r="AB187" i="22"/>
  <c r="V189" i="23" l="1"/>
  <c r="V226" i="23" s="1"/>
  <c r="Z151" i="23"/>
  <c r="U259" i="23"/>
  <c r="W178" i="23"/>
  <c r="W181" i="23" s="1"/>
  <c r="U273" i="22"/>
  <c r="V183" i="23"/>
  <c r="W189" i="24"/>
  <c r="W226" i="24" s="1"/>
  <c r="W260" i="24" s="1"/>
  <c r="X178" i="24"/>
  <c r="X189" i="24" s="1"/>
  <c r="X226" i="24" s="1"/>
  <c r="Y172" i="24"/>
  <c r="Y173" i="23"/>
  <c r="Y172" i="23"/>
  <c r="Z164" i="23"/>
  <c r="Z165" i="23"/>
  <c r="Z163" i="23"/>
  <c r="Z159" i="23"/>
  <c r="AA156" i="23"/>
  <c r="Y172" i="22"/>
  <c r="X296" i="22"/>
  <c r="X315" i="22"/>
  <c r="Z151" i="24"/>
  <c r="Y287" i="22"/>
  <c r="Z286" i="22"/>
  <c r="X152" i="22"/>
  <c r="Z173" i="23"/>
  <c r="W239" i="24"/>
  <c r="W273" i="24" s="1"/>
  <c r="AJ270" i="23"/>
  <c r="AJ302" i="23"/>
  <c r="AK31" i="23"/>
  <c r="AK36" i="23" s="1"/>
  <c r="AK28" i="23"/>
  <c r="AK236" i="23" s="1"/>
  <c r="AK302" i="23" s="1"/>
  <c r="W182" i="24"/>
  <c r="W183" i="24" s="1"/>
  <c r="Y131" i="24"/>
  <c r="Y110" i="24"/>
  <c r="Y315" i="24"/>
  <c r="Y296" i="24"/>
  <c r="AB135" i="24"/>
  <c r="AA144" i="24"/>
  <c r="AA142" i="24"/>
  <c r="AA143" i="24"/>
  <c r="AA138" i="24"/>
  <c r="AC220" i="24"/>
  <c r="AB221" i="24"/>
  <c r="AA230" i="24"/>
  <c r="AA249" i="24"/>
  <c r="V260" i="24"/>
  <c r="V292" i="24"/>
  <c r="V240" i="24"/>
  <c r="Z152" i="24"/>
  <c r="Z163" i="24"/>
  <c r="Z165" i="24"/>
  <c r="Z159" i="24"/>
  <c r="AA156" i="24"/>
  <c r="Z164" i="24"/>
  <c r="V273" i="24"/>
  <c r="V305" i="24"/>
  <c r="V291" i="24"/>
  <c r="V259" i="24"/>
  <c r="AJ302" i="24"/>
  <c r="AJ270" i="24"/>
  <c r="X179" i="24"/>
  <c r="AA187" i="24"/>
  <c r="Y177" i="24"/>
  <c r="Z122" i="24"/>
  <c r="AA114" i="24"/>
  <c r="Z123" i="24"/>
  <c r="Z121" i="24"/>
  <c r="Z117" i="24"/>
  <c r="AG39" i="24"/>
  <c r="AF44" i="24"/>
  <c r="AF224" i="24" s="1"/>
  <c r="AF47" i="24"/>
  <c r="AF52" i="24" s="1"/>
  <c r="AF228" i="24" s="1"/>
  <c r="AE290" i="24"/>
  <c r="AE258" i="24"/>
  <c r="AE294" i="24"/>
  <c r="AE262" i="24"/>
  <c r="Z102" i="24"/>
  <c r="Z101" i="24"/>
  <c r="Z100" i="24"/>
  <c r="AA93" i="24"/>
  <c r="Z96" i="24"/>
  <c r="Z177" i="24" s="1"/>
  <c r="AK28" i="24"/>
  <c r="AK31" i="24"/>
  <c r="AK36" i="24" s="1"/>
  <c r="Z287" i="24"/>
  <c r="AA286" i="24"/>
  <c r="Y109" i="24"/>
  <c r="Y130" i="24"/>
  <c r="W291" i="24"/>
  <c r="W259" i="24"/>
  <c r="X131" i="23"/>
  <c r="X110" i="23"/>
  <c r="Y249" i="23"/>
  <c r="Y230" i="23"/>
  <c r="U306" i="23"/>
  <c r="U274" i="23"/>
  <c r="Z287" i="23"/>
  <c r="AA286" i="23"/>
  <c r="AG47" i="23"/>
  <c r="AG52" i="23" s="1"/>
  <c r="AG228" i="23" s="1"/>
  <c r="AG44" i="23"/>
  <c r="AG224" i="23" s="1"/>
  <c r="AH39" i="23"/>
  <c r="AA143" i="23"/>
  <c r="AA138" i="23"/>
  <c r="AB135" i="23"/>
  <c r="AA144" i="23"/>
  <c r="AA142" i="23"/>
  <c r="Y315" i="23"/>
  <c r="Y296" i="23"/>
  <c r="AF294" i="23"/>
  <c r="AF262" i="23"/>
  <c r="V292" i="23"/>
  <c r="V260" i="23"/>
  <c r="V240" i="23"/>
  <c r="V291" i="23"/>
  <c r="V259" i="23"/>
  <c r="Y123" i="23"/>
  <c r="Y121" i="23"/>
  <c r="Z114" i="23"/>
  <c r="Y122" i="23"/>
  <c r="Y117" i="23"/>
  <c r="AF290" i="23"/>
  <c r="AF258" i="23"/>
  <c r="AB187" i="23"/>
  <c r="AF95" i="23"/>
  <c r="AF176" i="23" s="1"/>
  <c r="AF219" i="23" s="1"/>
  <c r="Y101" i="23"/>
  <c r="Y100" i="23"/>
  <c r="Z93" i="23"/>
  <c r="Y102" i="23"/>
  <c r="Y96" i="23"/>
  <c r="Y177" i="23" s="1"/>
  <c r="V305" i="23"/>
  <c r="V273" i="23"/>
  <c r="Z152" i="23"/>
  <c r="X130" i="23"/>
  <c r="AH116" i="23"/>
  <c r="X109" i="23"/>
  <c r="Z221" i="23"/>
  <c r="AA220" i="23"/>
  <c r="W179" i="23"/>
  <c r="W131" i="22"/>
  <c r="W179" i="22" s="1"/>
  <c r="AE294" i="22"/>
  <c r="AE262" i="22"/>
  <c r="Y96" i="22"/>
  <c r="Y100" i="22"/>
  <c r="Y101" i="22"/>
  <c r="Z93" i="22"/>
  <c r="Y102" i="22"/>
  <c r="Z249" i="22"/>
  <c r="Z230" i="22"/>
  <c r="Y143" i="22"/>
  <c r="Y138" i="22"/>
  <c r="Y142" i="22"/>
  <c r="Y144" i="22"/>
  <c r="Z135" i="22"/>
  <c r="AA221" i="22"/>
  <c r="AB220" i="22"/>
  <c r="X109" i="22"/>
  <c r="AJ31" i="22"/>
  <c r="AJ36" i="22" s="1"/>
  <c r="AE116" i="22"/>
  <c r="AF113" i="22"/>
  <c r="AA156" i="22"/>
  <c r="Z164" i="22"/>
  <c r="Z165" i="22"/>
  <c r="Z163" i="22"/>
  <c r="Z159" i="22"/>
  <c r="AE95" i="22"/>
  <c r="AE176" i="22" s="1"/>
  <c r="AE219" i="22" s="1"/>
  <c r="AF92" i="22"/>
  <c r="X177" i="22"/>
  <c r="X123" i="22"/>
  <c r="Y114" i="22"/>
  <c r="X117" i="22"/>
  <c r="X122" i="22"/>
  <c r="X121" i="22"/>
  <c r="AE290" i="22"/>
  <c r="AE258" i="22"/>
  <c r="X110" i="22"/>
  <c r="T306" i="22"/>
  <c r="T274" i="22"/>
  <c r="AC187" i="22"/>
  <c r="V181" i="22"/>
  <c r="V189" i="22"/>
  <c r="V226" i="22" s="1"/>
  <c r="X151" i="22"/>
  <c r="V239" i="22"/>
  <c r="V182" i="22"/>
  <c r="V183" i="22" s="1"/>
  <c r="V225" i="22"/>
  <c r="W130" i="22"/>
  <c r="W178" i="22" s="1"/>
  <c r="U292" i="22"/>
  <c r="U240" i="22"/>
  <c r="U260" i="22"/>
  <c r="AK23" i="22"/>
  <c r="AK24" i="22"/>
  <c r="AK32" i="22" s="1"/>
  <c r="AF47" i="22"/>
  <c r="AF52" i="22" s="1"/>
  <c r="AF228" i="22" s="1"/>
  <c r="AF44" i="22"/>
  <c r="AF224" i="22" s="1"/>
  <c r="AG39" i="22"/>
  <c r="Y152" i="22" l="1"/>
  <c r="X179" i="23"/>
  <c r="X225" i="23" s="1"/>
  <c r="W189" i="23"/>
  <c r="W226" i="23" s="1"/>
  <c r="W292" i="23" s="1"/>
  <c r="W292" i="24"/>
  <c r="W240" i="24"/>
  <c r="W306" i="24" s="1"/>
  <c r="AA151" i="24"/>
  <c r="X181" i="24"/>
  <c r="W305" i="24"/>
  <c r="Y179" i="24"/>
  <c r="Y225" i="24" s="1"/>
  <c r="AA165" i="23"/>
  <c r="AB156" i="23"/>
  <c r="AA164" i="23"/>
  <c r="AA163" i="23"/>
  <c r="AA159" i="23"/>
  <c r="AA286" i="22"/>
  <c r="Z287" i="22"/>
  <c r="Z172" i="23"/>
  <c r="Y315" i="22"/>
  <c r="Y296" i="22"/>
  <c r="X178" i="23"/>
  <c r="X181" i="23" s="1"/>
  <c r="Z173" i="24"/>
  <c r="X182" i="23"/>
  <c r="AA152" i="23"/>
  <c r="Z172" i="22"/>
  <c r="Y130" i="23"/>
  <c r="X239" i="23"/>
  <c r="X273" i="23" s="1"/>
  <c r="AK270" i="23"/>
  <c r="AL28" i="23"/>
  <c r="AL30" i="23" s="1"/>
  <c r="Z109" i="24"/>
  <c r="Z131" i="24"/>
  <c r="Z110" i="24"/>
  <c r="AK236" i="24"/>
  <c r="AL28" i="24"/>
  <c r="AL30" i="24" s="1"/>
  <c r="AG44" i="24"/>
  <c r="AG224" i="24" s="1"/>
  <c r="AH39" i="24"/>
  <c r="AG47" i="24"/>
  <c r="AG52" i="24" s="1"/>
  <c r="AG228" i="24" s="1"/>
  <c r="Z130" i="24"/>
  <c r="X292" i="24"/>
  <c r="X240" i="24"/>
  <c r="X260" i="24"/>
  <c r="AB144" i="24"/>
  <c r="AB143" i="24"/>
  <c r="AB142" i="24"/>
  <c r="AB138" i="24"/>
  <c r="AC135" i="24"/>
  <c r="AB156" i="24"/>
  <c r="AA159" i="24"/>
  <c r="AA164" i="24"/>
  <c r="AA165" i="24"/>
  <c r="AA163" i="24"/>
  <c r="AA102" i="24"/>
  <c r="AA100" i="24"/>
  <c r="AA101" i="24"/>
  <c r="AA96" i="24"/>
  <c r="AB93" i="24"/>
  <c r="X182" i="24"/>
  <c r="X183" i="24" s="1"/>
  <c r="X239" i="24"/>
  <c r="X225" i="24"/>
  <c r="V306" i="24"/>
  <c r="V274" i="24"/>
  <c r="AB249" i="24"/>
  <c r="AB230" i="24"/>
  <c r="AB286" i="24"/>
  <c r="AA287" i="24"/>
  <c r="Z315" i="24"/>
  <c r="Z296" i="24"/>
  <c r="AF262" i="24"/>
  <c r="AF294" i="24"/>
  <c r="AB187" i="24"/>
  <c r="AA121" i="24"/>
  <c r="AA117" i="24"/>
  <c r="AB114" i="24"/>
  <c r="AA123" i="24"/>
  <c r="AA122" i="24"/>
  <c r="AC221" i="24"/>
  <c r="AD220" i="24"/>
  <c r="Y178" i="24"/>
  <c r="AF290" i="24"/>
  <c r="AF258" i="24"/>
  <c r="Z172" i="24"/>
  <c r="AA152" i="24"/>
  <c r="Y109" i="23"/>
  <c r="AC187" i="23"/>
  <c r="AA151" i="23"/>
  <c r="AI39" i="23"/>
  <c r="AH44" i="23"/>
  <c r="AH224" i="23" s="1"/>
  <c r="AH47" i="23"/>
  <c r="AH52" i="23" s="1"/>
  <c r="AH228" i="23" s="1"/>
  <c r="Z315" i="23"/>
  <c r="Z296" i="23"/>
  <c r="Y110" i="23"/>
  <c r="Z123" i="23"/>
  <c r="Z122" i="23"/>
  <c r="Z117" i="23"/>
  <c r="Z121" i="23"/>
  <c r="AA114" i="23"/>
  <c r="AG258" i="23"/>
  <c r="AG290" i="23"/>
  <c r="AG95" i="23"/>
  <c r="AG176" i="23" s="1"/>
  <c r="AG219" i="23" s="1"/>
  <c r="AC135" i="23"/>
  <c r="AB144" i="23"/>
  <c r="AB142" i="23"/>
  <c r="AB143" i="23"/>
  <c r="AB138" i="23"/>
  <c r="AG294" i="23"/>
  <c r="AG262" i="23"/>
  <c r="X291" i="23"/>
  <c r="X259" i="23"/>
  <c r="W239" i="23"/>
  <c r="W225" i="23"/>
  <c r="W182" i="23"/>
  <c r="W183" i="23" s="1"/>
  <c r="AI116" i="23"/>
  <c r="AB220" i="23"/>
  <c r="AA221" i="23"/>
  <c r="V306" i="23"/>
  <c r="V274" i="23"/>
  <c r="Z249" i="23"/>
  <c r="Z230" i="23"/>
  <c r="Z102" i="23"/>
  <c r="Z101" i="23"/>
  <c r="Z100" i="23"/>
  <c r="Z96" i="23"/>
  <c r="Z177" i="23" s="1"/>
  <c r="AA93" i="23"/>
  <c r="Y131" i="23"/>
  <c r="AA287" i="23"/>
  <c r="AB286" i="23"/>
  <c r="X130" i="22"/>
  <c r="X178" i="22" s="1"/>
  <c r="X189" i="22" s="1"/>
  <c r="X226" i="22" s="1"/>
  <c r="W181" i="22"/>
  <c r="W189" i="22"/>
  <c r="W226" i="22" s="1"/>
  <c r="Y117" i="22"/>
  <c r="Y122" i="22"/>
  <c r="Y121" i="22"/>
  <c r="Z114" i="22"/>
  <c r="Y123" i="22"/>
  <c r="V305" i="22"/>
  <c r="V273" i="22"/>
  <c r="W225" i="22"/>
  <c r="W239" i="22"/>
  <c r="W182" i="22"/>
  <c r="W183" i="22" s="1"/>
  <c r="AF116" i="22"/>
  <c r="AG113" i="22"/>
  <c r="Z100" i="22"/>
  <c r="Z101" i="22"/>
  <c r="AA93" i="22"/>
  <c r="Z102" i="22"/>
  <c r="Z96" i="22"/>
  <c r="AD187" i="22"/>
  <c r="AG47" i="22"/>
  <c r="AG52" i="22" s="1"/>
  <c r="AG228" i="22" s="1"/>
  <c r="AG44" i="22"/>
  <c r="AG224" i="22" s="1"/>
  <c r="AH39" i="22"/>
  <c r="Z144" i="22"/>
  <c r="Z143" i="22"/>
  <c r="Z138" i="22"/>
  <c r="Z142" i="22"/>
  <c r="AA135" i="22"/>
  <c r="AF290" i="22"/>
  <c r="AF258" i="22"/>
  <c r="U306" i="22"/>
  <c r="U274" i="22"/>
  <c r="AA159" i="22"/>
  <c r="AA163" i="22"/>
  <c r="AA164" i="22"/>
  <c r="AA165" i="22"/>
  <c r="AB156" i="22"/>
  <c r="Y109" i="22"/>
  <c r="AF262" i="22"/>
  <c r="AF294" i="22"/>
  <c r="X131" i="22"/>
  <c r="X179" i="22" s="1"/>
  <c r="AG92" i="22"/>
  <c r="AF95" i="22"/>
  <c r="AF176" i="22" s="1"/>
  <c r="AF219" i="22" s="1"/>
  <c r="Z173" i="22"/>
  <c r="AC220" i="22"/>
  <c r="AB221" i="22"/>
  <c r="Y151" i="22"/>
  <c r="Y177" i="22"/>
  <c r="V292" i="22"/>
  <c r="V260" i="22"/>
  <c r="V240" i="22"/>
  <c r="AA249" i="22"/>
  <c r="AA230" i="22"/>
  <c r="Y110" i="22"/>
  <c r="AK31" i="22"/>
  <c r="AK36" i="22" s="1"/>
  <c r="V291" i="22"/>
  <c r="V259" i="22"/>
  <c r="W274" i="24" l="1"/>
  <c r="W260" i="23"/>
  <c r="W240" i="23"/>
  <c r="Z151" i="22"/>
  <c r="AA172" i="23"/>
  <c r="X189" i="23"/>
  <c r="X226" i="23" s="1"/>
  <c r="X292" i="23" s="1"/>
  <c r="Y178" i="23"/>
  <c r="Y181" i="23" s="1"/>
  <c r="Y239" i="24"/>
  <c r="Y305" i="24" s="1"/>
  <c r="X181" i="22"/>
  <c r="X305" i="23"/>
  <c r="Y182" i="24"/>
  <c r="Y183" i="24" s="1"/>
  <c r="Z315" i="22"/>
  <c r="Z296" i="22"/>
  <c r="X183" i="23"/>
  <c r="AB286" i="22"/>
  <c r="AA287" i="22"/>
  <c r="Z178" i="24"/>
  <c r="Z181" i="24" s="1"/>
  <c r="AA173" i="23"/>
  <c r="AB165" i="23"/>
  <c r="AB164" i="23"/>
  <c r="AB163" i="23"/>
  <c r="AB159" i="23"/>
  <c r="AC156" i="23"/>
  <c r="AA177" i="24"/>
  <c r="AA131" i="24"/>
  <c r="Z179" i="24"/>
  <c r="Z225" i="24" s="1"/>
  <c r="AC286" i="24"/>
  <c r="AB287" i="24"/>
  <c r="X259" i="24"/>
  <c r="X291" i="24"/>
  <c r="AB151" i="24"/>
  <c r="AG258" i="24"/>
  <c r="AG290" i="24"/>
  <c r="AB121" i="24"/>
  <c r="AB117" i="24"/>
  <c r="AC114" i="24"/>
  <c r="AB123" i="24"/>
  <c r="AB122" i="24"/>
  <c r="X306" i="24"/>
  <c r="X274" i="24"/>
  <c r="AE220" i="24"/>
  <c r="AD221" i="24"/>
  <c r="AA109" i="24"/>
  <c r="AA130" i="24"/>
  <c r="Y291" i="24"/>
  <c r="Y259" i="24"/>
  <c r="AC93" i="24"/>
  <c r="AB96" i="24"/>
  <c r="AB101" i="24"/>
  <c r="AB100" i="24"/>
  <c r="AB102" i="24"/>
  <c r="AA172" i="24"/>
  <c r="AC143" i="24"/>
  <c r="AC138" i="24"/>
  <c r="AD135" i="24"/>
  <c r="AC142" i="24"/>
  <c r="AC144" i="24"/>
  <c r="AG294" i="24"/>
  <c r="AG262" i="24"/>
  <c r="Y181" i="24"/>
  <c r="Y189" i="24"/>
  <c r="Y226" i="24" s="1"/>
  <c r="AC187" i="24"/>
  <c r="X305" i="24"/>
  <c r="X273" i="24"/>
  <c r="AC249" i="24"/>
  <c r="AC230" i="24"/>
  <c r="AB165" i="24"/>
  <c r="AB164" i="24"/>
  <c r="AB163" i="24"/>
  <c r="AB159" i="24"/>
  <c r="AC156" i="24"/>
  <c r="AB152" i="24"/>
  <c r="AK302" i="24"/>
  <c r="AK270" i="24"/>
  <c r="AA296" i="24"/>
  <c r="AA315" i="24"/>
  <c r="AA110" i="24"/>
  <c r="AA173" i="24"/>
  <c r="AI39" i="24"/>
  <c r="AH44" i="24"/>
  <c r="AH224" i="24" s="1"/>
  <c r="AH47" i="24"/>
  <c r="AH52" i="24" s="1"/>
  <c r="AH228" i="24" s="1"/>
  <c r="Z131" i="23"/>
  <c r="Y179" i="23"/>
  <c r="Y225" i="23" s="1"/>
  <c r="Z110" i="23"/>
  <c r="AH294" i="23"/>
  <c r="AH262" i="23"/>
  <c r="AH95" i="23"/>
  <c r="AH176" i="23" s="1"/>
  <c r="AH219" i="23" s="1"/>
  <c r="AA117" i="23"/>
  <c r="AA122" i="23"/>
  <c r="AA123" i="23"/>
  <c r="AB114" i="23"/>
  <c r="AA121" i="23"/>
  <c r="AI47" i="23"/>
  <c r="AI52" i="23" s="1"/>
  <c r="AI228" i="23" s="1"/>
  <c r="AJ39" i="23"/>
  <c r="AI44" i="23"/>
  <c r="AI224" i="23" s="1"/>
  <c r="W306" i="23"/>
  <c r="W274" i="23"/>
  <c r="AB151" i="23"/>
  <c r="X240" i="23"/>
  <c r="AH290" i="23"/>
  <c r="AH258" i="23"/>
  <c r="AC286" i="23"/>
  <c r="AB287" i="23"/>
  <c r="AA249" i="23"/>
  <c r="AA230" i="23"/>
  <c r="AJ116" i="23"/>
  <c r="AK116" i="23"/>
  <c r="AA296" i="23"/>
  <c r="AA315" i="23"/>
  <c r="AA100" i="23"/>
  <c r="AB93" i="23"/>
  <c r="AA102" i="23"/>
  <c r="AA96" i="23"/>
  <c r="AA177" i="23" s="1"/>
  <c r="AA101" i="23"/>
  <c r="AB221" i="23"/>
  <c r="AC220" i="23"/>
  <c r="AD135" i="23"/>
  <c r="AC144" i="23"/>
  <c r="AC143" i="23"/>
  <c r="AC142" i="23"/>
  <c r="AC138" i="23"/>
  <c r="Z130" i="23"/>
  <c r="W291" i="23"/>
  <c r="W259" i="23"/>
  <c r="AB152" i="23"/>
  <c r="Z109" i="23"/>
  <c r="W305" i="23"/>
  <c r="W273" i="23"/>
  <c r="AD187" i="23"/>
  <c r="Y131" i="22"/>
  <c r="Y179" i="22" s="1"/>
  <c r="Z110" i="22"/>
  <c r="Z109" i="22"/>
  <c r="AB249" i="22"/>
  <c r="AB230" i="22"/>
  <c r="AG116" i="22"/>
  <c r="AH113" i="22"/>
  <c r="X239" i="22"/>
  <c r="X182" i="22"/>
  <c r="X183" i="22" s="1"/>
  <c r="X225" i="22"/>
  <c r="AC156" i="22"/>
  <c r="AB165" i="22"/>
  <c r="AB159" i="22"/>
  <c r="AB163" i="22"/>
  <c r="AB164" i="22"/>
  <c r="AC221" i="22"/>
  <c r="AD220" i="22"/>
  <c r="AA172" i="22"/>
  <c r="Z117" i="22"/>
  <c r="Z122" i="22"/>
  <c r="Z121" i="22"/>
  <c r="Z123" i="22"/>
  <c r="AA114" i="22"/>
  <c r="AE187" i="22"/>
  <c r="Z177" i="22"/>
  <c r="V306" i="22"/>
  <c r="V274" i="22"/>
  <c r="X292" i="22"/>
  <c r="X260" i="22"/>
  <c r="X240" i="22"/>
  <c r="AA173" i="22"/>
  <c r="AA143" i="22"/>
  <c r="AA138" i="22"/>
  <c r="AA142" i="22"/>
  <c r="AB135" i="22"/>
  <c r="AA144" i="22"/>
  <c r="AH47" i="22"/>
  <c r="AH52" i="22" s="1"/>
  <c r="AH228" i="22" s="1"/>
  <c r="AH44" i="22"/>
  <c r="AH224" i="22" s="1"/>
  <c r="AI39" i="22"/>
  <c r="W305" i="22"/>
  <c r="W273" i="22"/>
  <c r="Y130" i="22"/>
  <c r="Y178" i="22" s="1"/>
  <c r="AH92" i="22"/>
  <c r="AG95" i="22"/>
  <c r="AG176" i="22" s="1"/>
  <c r="AG219" i="22" s="1"/>
  <c r="AG290" i="22"/>
  <c r="AG258" i="22"/>
  <c r="AA100" i="22"/>
  <c r="AA101" i="22"/>
  <c r="AB93" i="22"/>
  <c r="AA102" i="22"/>
  <c r="AA96" i="22"/>
  <c r="W291" i="22"/>
  <c r="W259" i="22"/>
  <c r="Z152" i="22"/>
  <c r="AG294" i="22"/>
  <c r="AG262" i="22"/>
  <c r="W292" i="22"/>
  <c r="W260" i="22"/>
  <c r="W240" i="22"/>
  <c r="X260" i="23" l="1"/>
  <c r="Y189" i="23"/>
  <c r="Y226" i="23" s="1"/>
  <c r="Y260" i="23" s="1"/>
  <c r="AB172" i="22"/>
  <c r="Y273" i="24"/>
  <c r="Z189" i="24"/>
  <c r="Z226" i="24" s="1"/>
  <c r="Z240" i="24" s="1"/>
  <c r="Y182" i="23"/>
  <c r="Z179" i="23"/>
  <c r="Z182" i="23" s="1"/>
  <c r="Y183" i="23"/>
  <c r="Z183" i="23" s="1"/>
  <c r="Y239" i="23"/>
  <c r="Y273" i="23" s="1"/>
  <c r="Y240" i="23"/>
  <c r="Y306" i="23" s="1"/>
  <c r="Y292" i="23"/>
  <c r="AA109" i="23"/>
  <c r="AA296" i="22"/>
  <c r="AA315" i="22"/>
  <c r="AC152" i="23"/>
  <c r="AC164" i="23"/>
  <c r="AC165" i="23"/>
  <c r="AC163" i="23"/>
  <c r="AC159" i="23"/>
  <c r="AD156" i="23"/>
  <c r="AB287" i="22"/>
  <c r="AC286" i="22"/>
  <c r="AB173" i="24"/>
  <c r="AB177" i="24"/>
  <c r="AB172" i="23"/>
  <c r="AB173" i="23"/>
  <c r="AA130" i="23"/>
  <c r="Z178" i="23"/>
  <c r="Z189" i="23" s="1"/>
  <c r="Z226" i="23" s="1"/>
  <c r="Z239" i="24"/>
  <c r="Z273" i="24" s="1"/>
  <c r="Z182" i="24"/>
  <c r="Z183" i="24" s="1"/>
  <c r="AB130" i="24"/>
  <c r="AA178" i="24"/>
  <c r="AA189" i="24" s="1"/>
  <c r="AA226" i="24" s="1"/>
  <c r="AH294" i="24"/>
  <c r="AH262" i="24"/>
  <c r="AD187" i="24"/>
  <c r="AI47" i="24"/>
  <c r="AI52" i="24" s="1"/>
  <c r="AI228" i="24" s="1"/>
  <c r="AI44" i="24"/>
  <c r="AI224" i="24" s="1"/>
  <c r="AJ39" i="24"/>
  <c r="AD249" i="24"/>
  <c r="AD230" i="24"/>
  <c r="AB131" i="24"/>
  <c r="AB315" i="24"/>
  <c r="AB296" i="24"/>
  <c r="AB109" i="24"/>
  <c r="AD286" i="24"/>
  <c r="AC287" i="24"/>
  <c r="AH290" i="24"/>
  <c r="AH258" i="24"/>
  <c r="Y292" i="24"/>
  <c r="Y260" i="24"/>
  <c r="Y240" i="24"/>
  <c r="AC151" i="24"/>
  <c r="AA179" i="24"/>
  <c r="AD144" i="24"/>
  <c r="AD142" i="24"/>
  <c r="AD152" i="24" s="1"/>
  <c r="AD138" i="24"/>
  <c r="AE135" i="24"/>
  <c r="AD143" i="24"/>
  <c r="AB110" i="24"/>
  <c r="AC101" i="24"/>
  <c r="AC102" i="24"/>
  <c r="AD93" i="24"/>
  <c r="AC100" i="24"/>
  <c r="AC96" i="24"/>
  <c r="AC165" i="24"/>
  <c r="AC163" i="24"/>
  <c r="AC164" i="24"/>
  <c r="AC159" i="24"/>
  <c r="AD156" i="24"/>
  <c r="AC152" i="24"/>
  <c r="AE221" i="24"/>
  <c r="AF220" i="24"/>
  <c r="AB172" i="24"/>
  <c r="AC122" i="24"/>
  <c r="AC123" i="24"/>
  <c r="AC117" i="24"/>
  <c r="AD114" i="24"/>
  <c r="AC121" i="24"/>
  <c r="Z291" i="24"/>
  <c r="Z259" i="24"/>
  <c r="Y291" i="23"/>
  <c r="Y259" i="23"/>
  <c r="AE135" i="23"/>
  <c r="AD144" i="23"/>
  <c r="AD143" i="23"/>
  <c r="AD142" i="23"/>
  <c r="AD138" i="23"/>
  <c r="X274" i="23"/>
  <c r="X306" i="23"/>
  <c r="AB123" i="23"/>
  <c r="AB122" i="23"/>
  <c r="AB121" i="23"/>
  <c r="AB117" i="23"/>
  <c r="AC114" i="23"/>
  <c r="AC287" i="23"/>
  <c r="AD286" i="23"/>
  <c r="AI95" i="23"/>
  <c r="AI176" i="23" s="1"/>
  <c r="AI219" i="23" s="1"/>
  <c r="AB102" i="23"/>
  <c r="AB101" i="23"/>
  <c r="AB100" i="23"/>
  <c r="AB96" i="23"/>
  <c r="AB177" i="23" s="1"/>
  <c r="AC93" i="23"/>
  <c r="AC221" i="23"/>
  <c r="AD220" i="23"/>
  <c r="AI258" i="23"/>
  <c r="AI290" i="23"/>
  <c r="AE187" i="23"/>
  <c r="AC151" i="23"/>
  <c r="AB249" i="23"/>
  <c r="AB230" i="23"/>
  <c r="AA110" i="23"/>
  <c r="AK39" i="23"/>
  <c r="AJ47" i="23"/>
  <c r="AJ52" i="23" s="1"/>
  <c r="AJ228" i="23" s="1"/>
  <c r="AJ44" i="23"/>
  <c r="AJ224" i="23" s="1"/>
  <c r="AB315" i="23"/>
  <c r="AB296" i="23"/>
  <c r="AI294" i="23"/>
  <c r="AI262" i="23"/>
  <c r="AA131" i="23"/>
  <c r="Z131" i="22"/>
  <c r="Z179" i="22" s="1"/>
  <c r="Z225" i="22" s="1"/>
  <c r="AA109" i="22"/>
  <c r="Y181" i="22"/>
  <c r="Y189" i="22"/>
  <c r="Y226" i="22" s="1"/>
  <c r="Y239" i="22"/>
  <c r="Y225" i="22"/>
  <c r="Y182" i="22"/>
  <c r="Y183" i="22" s="1"/>
  <c r="AA110" i="22"/>
  <c r="AA151" i="22"/>
  <c r="Z130" i="22"/>
  <c r="Z178" i="22" s="1"/>
  <c r="AC249" i="22"/>
  <c r="AC230" i="22"/>
  <c r="AH116" i="22"/>
  <c r="AI113" i="22"/>
  <c r="AD221" i="22"/>
  <c r="AE220" i="22"/>
  <c r="AF187" i="22"/>
  <c r="AC163" i="22"/>
  <c r="AC164" i="22"/>
  <c r="AC165" i="22"/>
  <c r="AC159" i="22"/>
  <c r="AD156" i="22"/>
  <c r="AB143" i="22"/>
  <c r="AB138" i="22"/>
  <c r="AB142" i="22"/>
  <c r="AC135" i="22"/>
  <c r="AB144" i="22"/>
  <c r="AA177" i="22"/>
  <c r="AI44" i="22"/>
  <c r="AI224" i="22" s="1"/>
  <c r="AJ39" i="22"/>
  <c r="AI47" i="22"/>
  <c r="AI52" i="22" s="1"/>
  <c r="AI228" i="22" s="1"/>
  <c r="AA152" i="22"/>
  <c r="AB173" i="22"/>
  <c r="X291" i="22"/>
  <c r="X259" i="22"/>
  <c r="AH290" i="22"/>
  <c r="AH258" i="22"/>
  <c r="AB101" i="22"/>
  <c r="AC93" i="22"/>
  <c r="AB102" i="22"/>
  <c r="AB96" i="22"/>
  <c r="AB100" i="22"/>
  <c r="AI92" i="22"/>
  <c r="AH95" i="22"/>
  <c r="AH176" i="22" s="1"/>
  <c r="AH219" i="22" s="1"/>
  <c r="AH262" i="22"/>
  <c r="AH294" i="22"/>
  <c r="X274" i="22"/>
  <c r="X306" i="22"/>
  <c r="AA117" i="22"/>
  <c r="AA122" i="22"/>
  <c r="AA121" i="22"/>
  <c r="AA123" i="22"/>
  <c r="AB114" i="22"/>
  <c r="W306" i="22"/>
  <c r="W274" i="22"/>
  <c r="X305" i="22"/>
  <c r="X273" i="22"/>
  <c r="Z260" i="24" l="1"/>
  <c r="AB177" i="22"/>
  <c r="AB152" i="22"/>
  <c r="Y274" i="23"/>
  <c r="Z292" i="24"/>
  <c r="Z225" i="23"/>
  <c r="Z259" i="23" s="1"/>
  <c r="Z291" i="23"/>
  <c r="AA178" i="23"/>
  <c r="AA189" i="23" s="1"/>
  <c r="AA226" i="23" s="1"/>
  <c r="Y305" i="23"/>
  <c r="Z239" i="23"/>
  <c r="Z305" i="23" s="1"/>
  <c r="Z181" i="23"/>
  <c r="Z239" i="22"/>
  <c r="Z273" i="22" s="1"/>
  <c r="Z305" i="24"/>
  <c r="AD163" i="23"/>
  <c r="AD159" i="23"/>
  <c r="AE156" i="23"/>
  <c r="AD164" i="23"/>
  <c r="AD165" i="23"/>
  <c r="AC172" i="24"/>
  <c r="AC172" i="23"/>
  <c r="AC173" i="23"/>
  <c r="Z182" i="22"/>
  <c r="Z183" i="22" s="1"/>
  <c r="AC287" i="22"/>
  <c r="AD286" i="22"/>
  <c r="AB109" i="22"/>
  <c r="AC173" i="22"/>
  <c r="AB296" i="22"/>
  <c r="AB315" i="22"/>
  <c r="AB131" i="23"/>
  <c r="AB179" i="24"/>
  <c r="AB225" i="24" s="1"/>
  <c r="AA181" i="24"/>
  <c r="AC110" i="24"/>
  <c r="AC130" i="24"/>
  <c r="AD164" i="24"/>
  <c r="AD159" i="24"/>
  <c r="AE156" i="24"/>
  <c r="AD165" i="24"/>
  <c r="AD163" i="24"/>
  <c r="AD102" i="24"/>
  <c r="AD100" i="24"/>
  <c r="AE93" i="24"/>
  <c r="AD96" i="24"/>
  <c r="AD101" i="24"/>
  <c r="AA292" i="24"/>
  <c r="AA260" i="24"/>
  <c r="AA240" i="24"/>
  <c r="Z274" i="24"/>
  <c r="Z306" i="24"/>
  <c r="AG220" i="24"/>
  <c r="AF221" i="24"/>
  <c r="AJ47" i="24"/>
  <c r="AJ52" i="24" s="1"/>
  <c r="AJ228" i="24" s="1"/>
  <c r="AJ44" i="24"/>
  <c r="AJ224" i="24" s="1"/>
  <c r="AK39" i="24"/>
  <c r="AI290" i="24"/>
  <c r="AI258" i="24"/>
  <c r="AE143" i="24"/>
  <c r="AE138" i="24"/>
  <c r="AF135" i="24"/>
  <c r="AE144" i="24"/>
  <c r="AE142" i="24"/>
  <c r="AC177" i="24"/>
  <c r="AD287" i="24"/>
  <c r="AE286" i="24"/>
  <c r="AI294" i="24"/>
  <c r="AI262" i="24"/>
  <c r="AE187" i="24"/>
  <c r="AD121" i="24"/>
  <c r="AD117" i="24"/>
  <c r="AE114" i="24"/>
  <c r="AD123" i="24"/>
  <c r="AD122" i="24"/>
  <c r="AE249" i="24"/>
  <c r="AE230" i="24"/>
  <c r="AA239" i="24"/>
  <c r="AA225" i="24"/>
  <c r="AA182" i="24"/>
  <c r="AA183" i="24" s="1"/>
  <c r="Y306" i="24"/>
  <c r="Y274" i="24"/>
  <c r="AC315" i="24"/>
  <c r="AC296" i="24"/>
  <c r="AC131" i="24"/>
  <c r="AC173" i="24"/>
  <c r="AC109" i="24"/>
  <c r="AD151" i="24"/>
  <c r="AB178" i="24"/>
  <c r="AB110" i="23"/>
  <c r="AC230" i="23"/>
  <c r="AC249" i="23"/>
  <c r="AB109" i="23"/>
  <c r="AD151" i="23"/>
  <c r="AJ290" i="23"/>
  <c r="AJ258" i="23"/>
  <c r="AC122" i="23"/>
  <c r="AC121" i="23"/>
  <c r="AD114" i="23"/>
  <c r="AC117" i="23"/>
  <c r="AC123" i="23"/>
  <c r="AJ294" i="23"/>
  <c r="AJ262" i="23"/>
  <c r="AK95" i="23"/>
  <c r="AK176" i="23" s="1"/>
  <c r="AK219" i="23" s="1"/>
  <c r="AJ95" i="23"/>
  <c r="AJ176" i="23" s="1"/>
  <c r="AJ219" i="23" s="1"/>
  <c r="AE286" i="23"/>
  <c r="AD287" i="23"/>
  <c r="AE144" i="23"/>
  <c r="AE143" i="23"/>
  <c r="AE142" i="23"/>
  <c r="AE138" i="23"/>
  <c r="AF135" i="23"/>
  <c r="AF187" i="23"/>
  <c r="AK47" i="23"/>
  <c r="AK52" i="23" s="1"/>
  <c r="AK228" i="23" s="1"/>
  <c r="AK44" i="23"/>
  <c r="AA181" i="23"/>
  <c r="AC100" i="23"/>
  <c r="AD93" i="23"/>
  <c r="AC102" i="23"/>
  <c r="AC96" i="23"/>
  <c r="AC177" i="23" s="1"/>
  <c r="AC101" i="23"/>
  <c r="AC296" i="23"/>
  <c r="AC315" i="23"/>
  <c r="AB130" i="23"/>
  <c r="AD152" i="23"/>
  <c r="AA179" i="23"/>
  <c r="Z292" i="23"/>
  <c r="Z260" i="23"/>
  <c r="Z240" i="23"/>
  <c r="AD221" i="23"/>
  <c r="AE220" i="23"/>
  <c r="AA131" i="22"/>
  <c r="AA179" i="22" s="1"/>
  <c r="AE156" i="22"/>
  <c r="AD159" i="22"/>
  <c r="AD163" i="22"/>
  <c r="AD165" i="22"/>
  <c r="AD164" i="22"/>
  <c r="AG187" i="22"/>
  <c r="Z181" i="22"/>
  <c r="Z189" i="22"/>
  <c r="Z226" i="22" s="1"/>
  <c r="AI294" i="22"/>
  <c r="AI262" i="22"/>
  <c r="AC143" i="22"/>
  <c r="AC144" i="22"/>
  <c r="AC138" i="22"/>
  <c r="AC142" i="22"/>
  <c r="AD135" i="22"/>
  <c r="Y292" i="22"/>
  <c r="Y260" i="22"/>
  <c r="Y240" i="22"/>
  <c r="AB110" i="22"/>
  <c r="AB117" i="22"/>
  <c r="AB122" i="22"/>
  <c r="AB121" i="22"/>
  <c r="AB123" i="22"/>
  <c r="AC114" i="22"/>
  <c r="AC101" i="22"/>
  <c r="AD93" i="22"/>
  <c r="AC102" i="22"/>
  <c r="AC96" i="22"/>
  <c r="AC100" i="22"/>
  <c r="AJ44" i="22"/>
  <c r="AJ224" i="22" s="1"/>
  <c r="AK39" i="22"/>
  <c r="AJ47" i="22"/>
  <c r="AJ52" i="22" s="1"/>
  <c r="AJ228" i="22" s="1"/>
  <c r="AB151" i="22"/>
  <c r="AE221" i="22"/>
  <c r="AF220" i="22"/>
  <c r="Y305" i="22"/>
  <c r="Y273" i="22"/>
  <c r="AI290" i="22"/>
  <c r="AI258" i="22"/>
  <c r="AD249" i="22"/>
  <c r="AD230" i="22"/>
  <c r="AJ113" i="22"/>
  <c r="AI116" i="22"/>
  <c r="Z291" i="22"/>
  <c r="Z259" i="22"/>
  <c r="AA130" i="22"/>
  <c r="AA178" i="22" s="1"/>
  <c r="AJ92" i="22"/>
  <c r="AI95" i="22"/>
  <c r="AI176" i="22" s="1"/>
  <c r="AI219" i="22" s="1"/>
  <c r="AC172" i="22"/>
  <c r="Y291" i="22"/>
  <c r="Y259" i="22"/>
  <c r="AC177" i="22" l="1"/>
  <c r="Z273" i="23"/>
  <c r="Z305" i="22"/>
  <c r="AE152" i="23"/>
  <c r="AC152" i="22"/>
  <c r="AB179" i="23"/>
  <c r="AB225" i="23" s="1"/>
  <c r="AB259" i="23" s="1"/>
  <c r="AE151" i="24"/>
  <c r="AB239" i="24"/>
  <c r="AB305" i="24" s="1"/>
  <c r="AB182" i="24"/>
  <c r="AB183" i="24" s="1"/>
  <c r="AD173" i="23"/>
  <c r="AD172" i="22"/>
  <c r="AD173" i="24"/>
  <c r="AD287" i="22"/>
  <c r="AE286" i="22"/>
  <c r="AE163" i="23"/>
  <c r="AE165" i="23"/>
  <c r="AE159" i="23"/>
  <c r="AF156" i="23"/>
  <c r="AE164" i="23"/>
  <c r="AC296" i="22"/>
  <c r="AC315" i="22"/>
  <c r="AD172" i="23"/>
  <c r="AC179" i="24"/>
  <c r="AC225" i="24" s="1"/>
  <c r="AC178" i="24"/>
  <c r="AC181" i="24" s="1"/>
  <c r="AD130" i="24"/>
  <c r="AD109" i="24"/>
  <c r="AJ294" i="24"/>
  <c r="AJ262" i="24"/>
  <c r="AA306" i="24"/>
  <c r="AA274" i="24"/>
  <c r="AE102" i="24"/>
  <c r="AE101" i="24"/>
  <c r="AE100" i="24"/>
  <c r="AE96" i="24"/>
  <c r="AF93" i="24"/>
  <c r="AE165" i="24"/>
  <c r="AE163" i="24"/>
  <c r="AE164" i="24"/>
  <c r="AE159" i="24"/>
  <c r="AF156" i="24"/>
  <c r="AF249" i="24"/>
  <c r="AF230" i="24"/>
  <c r="AE152" i="24"/>
  <c r="AB291" i="24"/>
  <c r="AB259" i="24"/>
  <c r="AA305" i="24"/>
  <c r="AA273" i="24"/>
  <c r="AF142" i="24"/>
  <c r="AF144" i="24"/>
  <c r="AF143" i="24"/>
  <c r="AF138" i="24"/>
  <c r="AG135" i="24"/>
  <c r="AD110" i="24"/>
  <c r="AE123" i="24"/>
  <c r="AE122" i="24"/>
  <c r="AE117" i="24"/>
  <c r="AF114" i="24"/>
  <c r="AE121" i="24"/>
  <c r="AD315" i="24"/>
  <c r="AD296" i="24"/>
  <c r="AK47" i="24"/>
  <c r="AK52" i="24" s="1"/>
  <c r="AK228" i="24" s="1"/>
  <c r="AK44" i="24"/>
  <c r="AD172" i="24"/>
  <c r="AD131" i="24"/>
  <c r="AA259" i="24"/>
  <c r="AA291" i="24"/>
  <c r="AE287" i="24"/>
  <c r="AF286" i="24"/>
  <c r="AG221" i="24"/>
  <c r="AH220" i="24"/>
  <c r="AB181" i="24"/>
  <c r="AB189" i="24"/>
  <c r="AB226" i="24" s="1"/>
  <c r="AF187" i="24"/>
  <c r="AJ258" i="24"/>
  <c r="AJ290" i="24"/>
  <c r="AD177" i="24"/>
  <c r="AB178" i="23"/>
  <c r="AB189" i="23" s="1"/>
  <c r="AB226" i="23" s="1"/>
  <c r="AC130" i="23"/>
  <c r="AG187" i="23"/>
  <c r="AD249" i="23"/>
  <c r="AD230" i="23"/>
  <c r="AK224" i="23"/>
  <c r="AL44" i="23"/>
  <c r="AL46" i="23" s="1"/>
  <c r="AA239" i="23"/>
  <c r="AA182" i="23"/>
  <c r="AA183" i="23" s="1"/>
  <c r="AA225" i="23"/>
  <c r="AK294" i="23"/>
  <c r="AK262" i="23"/>
  <c r="AF220" i="23"/>
  <c r="AE221" i="23"/>
  <c r="AG135" i="23"/>
  <c r="AF144" i="23"/>
  <c r="AF142" i="23"/>
  <c r="AF143" i="23"/>
  <c r="AF138" i="23"/>
  <c r="AD296" i="23"/>
  <c r="AD315" i="23"/>
  <c r="AC131" i="23"/>
  <c r="Z306" i="23"/>
  <c r="Z274" i="23"/>
  <c r="AD102" i="23"/>
  <c r="AD96" i="23"/>
  <c r="AD177" i="23" s="1"/>
  <c r="AD101" i="23"/>
  <c r="AE93" i="23"/>
  <c r="AD100" i="23"/>
  <c r="AE287" i="23"/>
  <c r="AF286" i="23"/>
  <c r="AC109" i="23"/>
  <c r="AC178" i="23" s="1"/>
  <c r="AE151" i="23"/>
  <c r="AC110" i="23"/>
  <c r="AA292" i="23"/>
  <c r="AA260" i="23"/>
  <c r="AA240" i="23"/>
  <c r="AD121" i="23"/>
  <c r="AD117" i="23"/>
  <c r="AE114" i="23"/>
  <c r="AD123" i="23"/>
  <c r="AD122" i="23"/>
  <c r="AB131" i="22"/>
  <c r="AB179" i="22" s="1"/>
  <c r="AC110" i="22"/>
  <c r="AE249" i="22"/>
  <c r="AE230" i="22"/>
  <c r="AD102" i="22"/>
  <c r="AD96" i="22"/>
  <c r="AD100" i="22"/>
  <c r="AD101" i="22"/>
  <c r="AE93" i="22"/>
  <c r="AJ294" i="22"/>
  <c r="AJ262" i="22"/>
  <c r="AE164" i="22"/>
  <c r="AE165" i="22"/>
  <c r="AE159" i="22"/>
  <c r="AF156" i="22"/>
  <c r="AE163" i="22"/>
  <c r="AK113" i="22"/>
  <c r="AK116" i="22" s="1"/>
  <c r="AJ116" i="22"/>
  <c r="AK44" i="22"/>
  <c r="AK47" i="22"/>
  <c r="AK52" i="22" s="1"/>
  <c r="AK228" i="22" s="1"/>
  <c r="AJ95" i="22"/>
  <c r="AJ176" i="22" s="1"/>
  <c r="AJ219" i="22" s="1"/>
  <c r="AK92" i="22"/>
  <c r="AK95" i="22" s="1"/>
  <c r="AK176" i="22" s="1"/>
  <c r="AK219" i="22" s="1"/>
  <c r="AJ290" i="22"/>
  <c r="AJ258" i="22"/>
  <c r="AC122" i="22"/>
  <c r="AC121" i="22"/>
  <c r="AC123" i="22"/>
  <c r="AD114" i="22"/>
  <c r="AC117" i="22"/>
  <c r="AH187" i="22"/>
  <c r="AD142" i="22"/>
  <c r="AE135" i="22"/>
  <c r="AD144" i="22"/>
  <c r="AD138" i="22"/>
  <c r="AD143" i="22"/>
  <c r="AA181" i="22"/>
  <c r="AA189" i="22"/>
  <c r="AA226" i="22" s="1"/>
  <c r="AA239" i="22"/>
  <c r="AA225" i="22"/>
  <c r="AA182" i="22"/>
  <c r="AA183" i="22" s="1"/>
  <c r="AC109" i="22"/>
  <c r="AC151" i="22"/>
  <c r="AG220" i="22"/>
  <c r="AF221" i="22"/>
  <c r="AB130" i="22"/>
  <c r="AB178" i="22" s="1"/>
  <c r="Y306" i="22"/>
  <c r="Y274" i="22"/>
  <c r="Z292" i="22"/>
  <c r="Z240" i="22"/>
  <c r="Z260" i="22"/>
  <c r="AD173" i="22"/>
  <c r="AF152" i="23" l="1"/>
  <c r="AD177" i="22"/>
  <c r="AB291" i="23"/>
  <c r="AB273" i="24"/>
  <c r="AB239" i="23"/>
  <c r="AB305" i="23" s="1"/>
  <c r="AD152" i="22"/>
  <c r="AE177" i="24"/>
  <c r="AB182" i="23"/>
  <c r="AB183" i="23" s="1"/>
  <c r="AE172" i="24"/>
  <c r="AE172" i="23"/>
  <c r="AE287" i="22"/>
  <c r="AF286" i="22"/>
  <c r="AB181" i="23"/>
  <c r="AD315" i="22"/>
  <c r="AD296" i="22"/>
  <c r="AC239" i="24"/>
  <c r="AC273" i="24" s="1"/>
  <c r="AD131" i="23"/>
  <c r="AC189" i="24"/>
  <c r="AC226" i="24" s="1"/>
  <c r="AC240" i="24" s="1"/>
  <c r="AF164" i="23"/>
  <c r="AF165" i="23"/>
  <c r="AG156" i="23"/>
  <c r="AF163" i="23"/>
  <c r="AF159" i="23"/>
  <c r="AD110" i="22"/>
  <c r="AF152" i="24"/>
  <c r="AE173" i="23"/>
  <c r="AC182" i="24"/>
  <c r="AC183" i="24" s="1"/>
  <c r="AD178" i="24"/>
  <c r="AD181" i="24" s="1"/>
  <c r="AD179" i="24"/>
  <c r="AD239" i="24" s="1"/>
  <c r="AE130" i="24"/>
  <c r="AE109" i="24"/>
  <c r="AB292" i="24"/>
  <c r="AB260" i="24"/>
  <c r="AB240" i="24"/>
  <c r="AE173" i="24"/>
  <c r="AG230" i="24"/>
  <c r="AG249" i="24"/>
  <c r="AK224" i="24"/>
  <c r="AL44" i="24"/>
  <c r="AL46" i="24" s="1"/>
  <c r="AF287" i="24"/>
  <c r="AG286" i="24"/>
  <c r="AK294" i="24"/>
  <c r="AK262" i="24"/>
  <c r="AE131" i="24"/>
  <c r="AH135" i="24"/>
  <c r="AG138" i="24"/>
  <c r="AG143" i="24"/>
  <c r="AG144" i="24"/>
  <c r="AG142" i="24"/>
  <c r="AF164" i="24"/>
  <c r="AF159" i="24"/>
  <c r="AG156" i="24"/>
  <c r="AF163" i="24"/>
  <c r="AF165" i="24"/>
  <c r="AE110" i="24"/>
  <c r="AH221" i="24"/>
  <c r="AI220" i="24"/>
  <c r="AF123" i="24"/>
  <c r="AF117" i="24"/>
  <c r="AF121" i="24"/>
  <c r="AF122" i="24"/>
  <c r="AG114" i="24"/>
  <c r="AG187" i="24"/>
  <c r="AF151" i="24"/>
  <c r="AE296" i="24"/>
  <c r="AE315" i="24"/>
  <c r="AF96" i="24"/>
  <c r="AG93" i="24"/>
  <c r="AF102" i="24"/>
  <c r="AF101" i="24"/>
  <c r="AF100" i="24"/>
  <c r="AC259" i="24"/>
  <c r="AC291" i="24"/>
  <c r="AD110" i="23"/>
  <c r="AA306" i="23"/>
  <c r="AA274" i="23"/>
  <c r="AK290" i="23"/>
  <c r="AK258" i="23"/>
  <c r="AE123" i="23"/>
  <c r="AE121" i="23"/>
  <c r="AF114" i="23"/>
  <c r="AE122" i="23"/>
  <c r="AE117" i="23"/>
  <c r="AA291" i="23"/>
  <c r="AA259" i="23"/>
  <c r="AG144" i="23"/>
  <c r="AG142" i="23"/>
  <c r="AG143" i="23"/>
  <c r="AG138" i="23"/>
  <c r="AH135" i="23"/>
  <c r="AC181" i="23"/>
  <c r="AC189" i="23"/>
  <c r="AC226" i="23" s="1"/>
  <c r="AF287" i="23"/>
  <c r="AG286" i="23"/>
  <c r="AE315" i="23"/>
  <c r="AE296" i="23"/>
  <c r="AC179" i="23"/>
  <c r="AD109" i="23"/>
  <c r="AF151" i="23"/>
  <c r="AE249" i="23"/>
  <c r="AE230" i="23"/>
  <c r="AD130" i="23"/>
  <c r="AE102" i="23"/>
  <c r="AE96" i="23"/>
  <c r="AE177" i="23" s="1"/>
  <c r="AE101" i="23"/>
  <c r="AE100" i="23"/>
  <c r="AF93" i="23"/>
  <c r="AG220" i="23"/>
  <c r="AF221" i="23"/>
  <c r="AB240" i="23"/>
  <c r="AB292" i="23"/>
  <c r="AB260" i="23"/>
  <c r="AA305" i="23"/>
  <c r="AA273" i="23"/>
  <c r="AH187" i="23"/>
  <c r="AC131" i="22"/>
  <c r="AC179" i="22" s="1"/>
  <c r="AC239" i="22" s="1"/>
  <c r="AA292" i="22"/>
  <c r="AA260" i="22"/>
  <c r="AA240" i="22"/>
  <c r="AD151" i="22"/>
  <c r="AD122" i="22"/>
  <c r="AD121" i="22"/>
  <c r="AD123" i="22"/>
  <c r="AE114" i="22"/>
  <c r="AD117" i="22"/>
  <c r="AE144" i="22"/>
  <c r="AE142" i="22"/>
  <c r="AF135" i="22"/>
  <c r="AE143" i="22"/>
  <c r="AE138" i="22"/>
  <c r="AB181" i="22"/>
  <c r="AB189" i="22"/>
  <c r="AB226" i="22" s="1"/>
  <c r="AE102" i="22"/>
  <c r="AE96" i="22"/>
  <c r="AE100" i="22"/>
  <c r="AE101" i="22"/>
  <c r="AF93" i="22"/>
  <c r="AF249" i="22"/>
  <c r="AF230" i="22"/>
  <c r="AC130" i="22"/>
  <c r="AC178" i="22" s="1"/>
  <c r="AE172" i="22"/>
  <c r="AD109" i="22"/>
  <c r="AK294" i="22"/>
  <c r="AK262" i="22"/>
  <c r="AG221" i="22"/>
  <c r="AH220" i="22"/>
  <c r="AF163" i="22"/>
  <c r="AF164" i="22"/>
  <c r="AF165" i="22"/>
  <c r="AF159" i="22"/>
  <c r="AG156" i="22"/>
  <c r="Z274" i="22"/>
  <c r="Z306" i="22"/>
  <c r="AA291" i="22"/>
  <c r="AA259" i="22"/>
  <c r="AI187" i="22"/>
  <c r="AK224" i="22"/>
  <c r="AL44" i="22"/>
  <c r="AL46" i="22" s="1"/>
  <c r="AE173" i="22"/>
  <c r="AA305" i="22"/>
  <c r="AA273" i="22"/>
  <c r="AB239" i="22"/>
  <c r="AB225" i="22"/>
  <c r="AB182" i="22"/>
  <c r="AB183" i="22" s="1"/>
  <c r="AE151" i="22" l="1"/>
  <c r="AC260" i="24"/>
  <c r="AC182" i="22"/>
  <c r="AC305" i="24"/>
  <c r="AB273" i="23"/>
  <c r="AF172" i="24"/>
  <c r="AC292" i="24"/>
  <c r="AF173" i="22"/>
  <c r="AD179" i="23"/>
  <c r="AD225" i="23" s="1"/>
  <c r="AG164" i="23"/>
  <c r="AG159" i="23"/>
  <c r="AG163" i="23"/>
  <c r="AH156" i="23"/>
  <c r="AG165" i="23"/>
  <c r="AE177" i="22"/>
  <c r="AC225" i="22"/>
  <c r="AC291" i="22" s="1"/>
  <c r="AF287" i="22"/>
  <c r="AG286" i="22"/>
  <c r="AC183" i="22"/>
  <c r="AG152" i="23"/>
  <c r="AE315" i="22"/>
  <c r="AE296" i="22"/>
  <c r="AF172" i="23"/>
  <c r="AF173" i="23"/>
  <c r="AD189" i="24"/>
  <c r="AD226" i="24" s="1"/>
  <c r="AD260" i="24" s="1"/>
  <c r="AE131" i="23"/>
  <c r="AE178" i="24"/>
  <c r="AE181" i="24" s="1"/>
  <c r="AD182" i="24"/>
  <c r="AD183" i="24" s="1"/>
  <c r="AD225" i="24"/>
  <c r="AD259" i="24" s="1"/>
  <c r="AF131" i="24"/>
  <c r="AF109" i="24"/>
  <c r="AG287" i="24"/>
  <c r="AH286" i="24"/>
  <c r="AB306" i="24"/>
  <c r="AB274" i="24"/>
  <c r="AG121" i="24"/>
  <c r="AG117" i="24"/>
  <c r="AH114" i="24"/>
  <c r="AG122" i="24"/>
  <c r="AG123" i="24"/>
  <c r="AH144" i="24"/>
  <c r="AH143" i="24"/>
  <c r="AH142" i="24"/>
  <c r="AH151" i="24" s="1"/>
  <c r="AH138" i="24"/>
  <c r="AI135" i="24"/>
  <c r="AH187" i="24"/>
  <c r="AF315" i="24"/>
  <c r="AF296" i="24"/>
  <c r="AF110" i="24"/>
  <c r="AD305" i="24"/>
  <c r="AD273" i="24"/>
  <c r="AH156" i="24"/>
  <c r="AG163" i="24"/>
  <c r="AG165" i="24"/>
  <c r="AG159" i="24"/>
  <c r="AG164" i="24"/>
  <c r="AG151" i="24"/>
  <c r="AG101" i="24"/>
  <c r="AG102" i="24"/>
  <c r="AH93" i="24"/>
  <c r="AG96" i="24"/>
  <c r="AG100" i="24"/>
  <c r="AF130" i="24"/>
  <c r="AG152" i="24"/>
  <c r="AK290" i="24"/>
  <c r="AK258" i="24"/>
  <c r="AC306" i="24"/>
  <c r="AC274" i="24"/>
  <c r="AJ220" i="24"/>
  <c r="AI221" i="24"/>
  <c r="AH249" i="24"/>
  <c r="AH230" i="24"/>
  <c r="AF177" i="24"/>
  <c r="AE179" i="24"/>
  <c r="AF173" i="24"/>
  <c r="AD178" i="23"/>
  <c r="AE110" i="23"/>
  <c r="AE109" i="23"/>
  <c r="AI187" i="23"/>
  <c r="AC225" i="23"/>
  <c r="AC182" i="23"/>
  <c r="AC183" i="23" s="1"/>
  <c r="AC239" i="23"/>
  <c r="AF123" i="23"/>
  <c r="AF122" i="23"/>
  <c r="AF121" i="23"/>
  <c r="AG114" i="23"/>
  <c r="AF117" i="23"/>
  <c r="AH220" i="23"/>
  <c r="AG221" i="23"/>
  <c r="AF102" i="23"/>
  <c r="AF101" i="23"/>
  <c r="AF100" i="23"/>
  <c r="AF96" i="23"/>
  <c r="AF177" i="23" s="1"/>
  <c r="AG93" i="23"/>
  <c r="AG287" i="23"/>
  <c r="AH286" i="23"/>
  <c r="AI135" i="23"/>
  <c r="AH143" i="23"/>
  <c r="AH138" i="23"/>
  <c r="AH144" i="23"/>
  <c r="AH142" i="23"/>
  <c r="AF315" i="23"/>
  <c r="AF296" i="23"/>
  <c r="AB306" i="23"/>
  <c r="AB274" i="23"/>
  <c r="AC292" i="23"/>
  <c r="AC260" i="23"/>
  <c r="AC240" i="23"/>
  <c r="AE130" i="23"/>
  <c r="AF249" i="23"/>
  <c r="AF230" i="23"/>
  <c r="AG151" i="23"/>
  <c r="AD130" i="22"/>
  <c r="AD178" i="22" s="1"/>
  <c r="AE110" i="22"/>
  <c r="AC181" i="22"/>
  <c r="AC189" i="22"/>
  <c r="AC226" i="22" s="1"/>
  <c r="AF172" i="22"/>
  <c r="AE123" i="22"/>
  <c r="AF114" i="22"/>
  <c r="AE117" i="22"/>
  <c r="AE122" i="22"/>
  <c r="AE121" i="22"/>
  <c r="AB305" i="22"/>
  <c r="AB273" i="22"/>
  <c r="AE152" i="22"/>
  <c r="AA306" i="22"/>
  <c r="AA274" i="22"/>
  <c r="AB291" i="22"/>
  <c r="AB259" i="22"/>
  <c r="AK290" i="22"/>
  <c r="AK258" i="22"/>
  <c r="AF143" i="22"/>
  <c r="AF142" i="22"/>
  <c r="AG135" i="22"/>
  <c r="AF144" i="22"/>
  <c r="AF138" i="22"/>
  <c r="AD131" i="22"/>
  <c r="AD179" i="22" s="1"/>
  <c r="AE109" i="22"/>
  <c r="AJ187" i="22"/>
  <c r="AI220" i="22"/>
  <c r="AH221" i="22"/>
  <c r="AB292" i="22"/>
  <c r="AB260" i="22"/>
  <c r="AB240" i="22"/>
  <c r="AG165" i="22"/>
  <c r="AG159" i="22"/>
  <c r="AG163" i="22"/>
  <c r="AH156" i="22"/>
  <c r="AG164" i="22"/>
  <c r="AG249" i="22"/>
  <c r="AG230" i="22"/>
  <c r="AF96" i="22"/>
  <c r="AF100" i="22"/>
  <c r="AF101" i="22"/>
  <c r="AG93" i="22"/>
  <c r="AF102" i="22"/>
  <c r="AC305" i="22"/>
  <c r="AC273" i="22"/>
  <c r="AG172" i="23" l="1"/>
  <c r="AD291" i="24"/>
  <c r="AD291" i="23"/>
  <c r="AD259" i="23"/>
  <c r="AH152" i="23"/>
  <c r="AF152" i="22"/>
  <c r="AD240" i="24"/>
  <c r="AD274" i="24" s="1"/>
  <c r="AD292" i="24"/>
  <c r="AG177" i="24"/>
  <c r="AG173" i="24"/>
  <c r="AE179" i="23"/>
  <c r="AE239" i="23" s="1"/>
  <c r="AE305" i="23" s="1"/>
  <c r="AF130" i="23"/>
  <c r="AE178" i="23"/>
  <c r="AE181" i="23" s="1"/>
  <c r="AD189" i="23"/>
  <c r="AD226" i="23" s="1"/>
  <c r="AD240" i="23" s="1"/>
  <c r="AD182" i="23"/>
  <c r="AD183" i="23" s="1"/>
  <c r="AD239" i="23"/>
  <c r="AF177" i="22"/>
  <c r="AC259" i="22"/>
  <c r="AG173" i="23"/>
  <c r="AH165" i="23"/>
  <c r="AH159" i="23"/>
  <c r="AH164" i="23"/>
  <c r="AH163" i="23"/>
  <c r="AI156" i="23"/>
  <c r="AH286" i="22"/>
  <c r="AG287" i="22"/>
  <c r="AF151" i="22"/>
  <c r="AH151" i="23"/>
  <c r="AF315" i="22"/>
  <c r="AF296" i="22"/>
  <c r="AF131" i="23"/>
  <c r="AD181" i="23"/>
  <c r="AE189" i="24"/>
  <c r="AE226" i="24" s="1"/>
  <c r="AE292" i="24" s="1"/>
  <c r="AG131" i="24"/>
  <c r="AG109" i="24"/>
  <c r="AG110" i="24"/>
  <c r="AI187" i="24"/>
  <c r="AI144" i="24"/>
  <c r="AI142" i="24"/>
  <c r="AI143" i="24"/>
  <c r="AI138" i="24"/>
  <c r="AJ135" i="24"/>
  <c r="AG296" i="24"/>
  <c r="AG315" i="24"/>
  <c r="AF178" i="24"/>
  <c r="AH102" i="24"/>
  <c r="AH100" i="24"/>
  <c r="AH96" i="24"/>
  <c r="AI93" i="24"/>
  <c r="AH101" i="24"/>
  <c r="AI114" i="24"/>
  <c r="AH123" i="24"/>
  <c r="AH122" i="24"/>
  <c r="AH117" i="24"/>
  <c r="AH121" i="24"/>
  <c r="AE239" i="24"/>
  <c r="AE225" i="24"/>
  <c r="AE182" i="24"/>
  <c r="AE183" i="24" s="1"/>
  <c r="AI249" i="24"/>
  <c r="AI230" i="24"/>
  <c r="AK220" i="24"/>
  <c r="AK221" i="24" s="1"/>
  <c r="AJ221" i="24"/>
  <c r="AG172" i="24"/>
  <c r="AF179" i="24"/>
  <c r="AE240" i="24"/>
  <c r="AH165" i="24"/>
  <c r="AH164" i="24"/>
  <c r="AH163" i="24"/>
  <c r="AH159" i="24"/>
  <c r="AI156" i="24"/>
  <c r="AH152" i="24"/>
  <c r="AG130" i="24"/>
  <c r="AI286" i="24"/>
  <c r="AH287" i="24"/>
  <c r="AF110" i="23"/>
  <c r="AJ135" i="23"/>
  <c r="AI144" i="23"/>
  <c r="AI143" i="23"/>
  <c r="AI142" i="23"/>
  <c r="AI138" i="23"/>
  <c r="AH221" i="23"/>
  <c r="AI220" i="23"/>
  <c r="AC305" i="23"/>
  <c r="AC273" i="23"/>
  <c r="AH287" i="23"/>
  <c r="AI286" i="23"/>
  <c r="AG101" i="23"/>
  <c r="AG100" i="23"/>
  <c r="AH93" i="23"/>
  <c r="AG102" i="23"/>
  <c r="AG96" i="23"/>
  <c r="AG177" i="23" s="1"/>
  <c r="AG121" i="23"/>
  <c r="AH114" i="23"/>
  <c r="AG123" i="23"/>
  <c r="AG117" i="23"/>
  <c r="AG122" i="23"/>
  <c r="AC306" i="23"/>
  <c r="AC274" i="23"/>
  <c r="AG296" i="23"/>
  <c r="AG315" i="23"/>
  <c r="AC291" i="23"/>
  <c r="AC259" i="23"/>
  <c r="AF109" i="23"/>
  <c r="AG249" i="23"/>
  <c r="AG230" i="23"/>
  <c r="AJ187" i="23"/>
  <c r="AE130" i="22"/>
  <c r="AE178" i="22"/>
  <c r="AK187" i="22"/>
  <c r="AG172" i="22"/>
  <c r="AB306" i="22"/>
  <c r="AB274" i="22"/>
  <c r="AF123" i="22"/>
  <c r="AG114" i="22"/>
  <c r="AF117" i="22"/>
  <c r="AF122" i="22"/>
  <c r="AF121" i="22"/>
  <c r="AC292" i="22"/>
  <c r="AC260" i="22"/>
  <c r="AC240" i="22"/>
  <c r="AG96" i="22"/>
  <c r="AG100" i="22"/>
  <c r="AG101" i="22"/>
  <c r="AH93" i="22"/>
  <c r="AG102" i="22"/>
  <c r="AF109" i="22"/>
  <c r="AD239" i="22"/>
  <c r="AD225" i="22"/>
  <c r="AD182" i="22"/>
  <c r="AD183" i="22" s="1"/>
  <c r="AD181" i="22"/>
  <c r="AD189" i="22"/>
  <c r="AD226" i="22" s="1"/>
  <c r="AI221" i="22"/>
  <c r="AJ220" i="22"/>
  <c r="AG142" i="22"/>
  <c r="AG144" i="22"/>
  <c r="AG138" i="22"/>
  <c r="AG143" i="22"/>
  <c r="AH135" i="22"/>
  <c r="AI156" i="22"/>
  <c r="AH164" i="22"/>
  <c r="AH165" i="22"/>
  <c r="AH159" i="22"/>
  <c r="AH163" i="22"/>
  <c r="AE131" i="22"/>
  <c r="AE179" i="22" s="1"/>
  <c r="AF110" i="22"/>
  <c r="AG173" i="22"/>
  <c r="AH249" i="22"/>
  <c r="AH230" i="22"/>
  <c r="AE189" i="23" l="1"/>
  <c r="AE226" i="23" s="1"/>
  <c r="AE240" i="23" s="1"/>
  <c r="AD260" i="23"/>
  <c r="AD292" i="23"/>
  <c r="AD306" i="24"/>
  <c r="AF178" i="23"/>
  <c r="AF181" i="23" s="1"/>
  <c r="AG178" i="24"/>
  <c r="AG181" i="24" s="1"/>
  <c r="AH177" i="24"/>
  <c r="AI152" i="23"/>
  <c r="AE273" i="23"/>
  <c r="AH172" i="23"/>
  <c r="AE225" i="23"/>
  <c r="AE259" i="23" s="1"/>
  <c r="AE182" i="23"/>
  <c r="AE183" i="23" s="1"/>
  <c r="AD273" i="23"/>
  <c r="AD305" i="23"/>
  <c r="AE189" i="22"/>
  <c r="AE226" i="22" s="1"/>
  <c r="AE292" i="22" s="1"/>
  <c r="AH110" i="24"/>
  <c r="AE181" i="22"/>
  <c r="AH173" i="24"/>
  <c r="AG315" i="22"/>
  <c r="AG296" i="22"/>
  <c r="AH173" i="23"/>
  <c r="AE260" i="24"/>
  <c r="AI286" i="22"/>
  <c r="AH287" i="22"/>
  <c r="AH172" i="22"/>
  <c r="AF179" i="23"/>
  <c r="AI159" i="23"/>
  <c r="AI165" i="23"/>
  <c r="AI163" i="23"/>
  <c r="AI164" i="23"/>
  <c r="AJ156" i="23"/>
  <c r="AG179" i="24"/>
  <c r="AG239" i="24" s="1"/>
  <c r="AH130" i="24"/>
  <c r="AJ143" i="24"/>
  <c r="AJ138" i="24"/>
  <c r="AK135" i="24"/>
  <c r="AJ142" i="24"/>
  <c r="AJ144" i="24"/>
  <c r="AE306" i="24"/>
  <c r="AE274" i="24"/>
  <c r="AE305" i="24"/>
  <c r="AE273" i="24"/>
  <c r="AF181" i="24"/>
  <c r="AF189" i="24"/>
  <c r="AF226" i="24" s="1"/>
  <c r="AI151" i="24"/>
  <c r="AI159" i="24"/>
  <c r="AJ156" i="24"/>
  <c r="AI164" i="24"/>
  <c r="AI165" i="24"/>
  <c r="AI163" i="24"/>
  <c r="AE291" i="24"/>
  <c r="AE259" i="24"/>
  <c r="AJ93" i="24"/>
  <c r="AI102" i="24"/>
  <c r="AI96" i="24"/>
  <c r="AI100" i="24"/>
  <c r="AI101" i="24"/>
  <c r="AK230" i="24"/>
  <c r="AK249" i="24"/>
  <c r="AH172" i="24"/>
  <c r="AF239" i="24"/>
  <c r="AF225" i="24"/>
  <c r="AF182" i="24"/>
  <c r="AF183" i="24" s="1"/>
  <c r="AH315" i="24"/>
  <c r="AH296" i="24"/>
  <c r="AJ187" i="24"/>
  <c r="AJ286" i="24"/>
  <c r="AI287" i="24"/>
  <c r="AJ249" i="24"/>
  <c r="AJ230" i="24"/>
  <c r="AH131" i="24"/>
  <c r="AH109" i="24"/>
  <c r="AI123" i="24"/>
  <c r="AI121" i="24"/>
  <c r="AI117" i="24"/>
  <c r="AJ114" i="24"/>
  <c r="AI122" i="24"/>
  <c r="AI152" i="24"/>
  <c r="AG130" i="23"/>
  <c r="AI287" i="23"/>
  <c r="AJ286" i="23"/>
  <c r="AH315" i="23"/>
  <c r="AH296" i="23"/>
  <c r="AE292" i="23"/>
  <c r="AK187" i="23"/>
  <c r="AG131" i="23"/>
  <c r="AH102" i="23"/>
  <c r="AH101" i="23"/>
  <c r="AH100" i="23"/>
  <c r="AH96" i="23"/>
  <c r="AH177" i="23" s="1"/>
  <c r="AI93" i="23"/>
  <c r="AI151" i="23"/>
  <c r="AH123" i="23"/>
  <c r="AH122" i="23"/>
  <c r="AH121" i="23"/>
  <c r="AH117" i="23"/>
  <c r="AI114" i="23"/>
  <c r="AG109" i="23"/>
  <c r="AI221" i="23"/>
  <c r="AJ220" i="23"/>
  <c r="AD306" i="23"/>
  <c r="AD274" i="23"/>
  <c r="AG110" i="23"/>
  <c r="AH230" i="23"/>
  <c r="AH249" i="23"/>
  <c r="AK135" i="23"/>
  <c r="AJ144" i="23"/>
  <c r="AJ143" i="23"/>
  <c r="AJ142" i="23"/>
  <c r="AJ138" i="23"/>
  <c r="AF131" i="22"/>
  <c r="AF179" i="22" s="1"/>
  <c r="AD292" i="22"/>
  <c r="AD240" i="22"/>
  <c r="AD260" i="22"/>
  <c r="AC306" i="22"/>
  <c r="AC274" i="22"/>
  <c r="AG117" i="22"/>
  <c r="AG122" i="22"/>
  <c r="AG121" i="22"/>
  <c r="AH114" i="22"/>
  <c r="AG123" i="22"/>
  <c r="AE225" i="22"/>
  <c r="AE239" i="22"/>
  <c r="AE182" i="22"/>
  <c r="AE183" i="22" s="1"/>
  <c r="AG151" i="22"/>
  <c r="AH144" i="22"/>
  <c r="AH138" i="22"/>
  <c r="AH143" i="22"/>
  <c r="AI135" i="22"/>
  <c r="AH142" i="22"/>
  <c r="AG152" i="22"/>
  <c r="AG109" i="22"/>
  <c r="AF130" i="22"/>
  <c r="AF178" i="22" s="1"/>
  <c r="AD305" i="22"/>
  <c r="AD273" i="22"/>
  <c r="AI159" i="22"/>
  <c r="AI163" i="22"/>
  <c r="AI164" i="22"/>
  <c r="AI165" i="22"/>
  <c r="AJ156" i="22"/>
  <c r="AK220" i="22"/>
  <c r="AK221" i="22" s="1"/>
  <c r="AJ221" i="22"/>
  <c r="AG177" i="22"/>
  <c r="AH100" i="22"/>
  <c r="AH101" i="22"/>
  <c r="AI93" i="22"/>
  <c r="AH102" i="22"/>
  <c r="AH96" i="22"/>
  <c r="AH173" i="22"/>
  <c r="AI249" i="22"/>
  <c r="AI230" i="22"/>
  <c r="AD291" i="22"/>
  <c r="AD259" i="22"/>
  <c r="AG110" i="22"/>
  <c r="AH151" i="22" l="1"/>
  <c r="AE260" i="23"/>
  <c r="AF189" i="23"/>
  <c r="AF226" i="23" s="1"/>
  <c r="AG189" i="24"/>
  <c r="AG226" i="24" s="1"/>
  <c r="AG240" i="24" s="1"/>
  <c r="AE260" i="22"/>
  <c r="AH179" i="24"/>
  <c r="AH225" i="24" s="1"/>
  <c r="AI173" i="22"/>
  <c r="AE291" i="23"/>
  <c r="AI172" i="24"/>
  <c r="AH152" i="22"/>
  <c r="AE240" i="22"/>
  <c r="AE306" i="22" s="1"/>
  <c r="AG182" i="24"/>
  <c r="AG183" i="24" s="1"/>
  <c r="G250" i="24"/>
  <c r="AG225" i="24"/>
  <c r="AG259" i="24" s="1"/>
  <c r="AI172" i="23"/>
  <c r="AI173" i="23"/>
  <c r="AF182" i="23"/>
  <c r="AF183" i="23" s="1"/>
  <c r="AF225" i="23"/>
  <c r="AF239" i="23"/>
  <c r="AG179" i="23"/>
  <c r="AG225" i="23" s="1"/>
  <c r="AI177" i="24"/>
  <c r="AH296" i="22"/>
  <c r="AH315" i="22"/>
  <c r="AJ152" i="23"/>
  <c r="AG178" i="23"/>
  <c r="AG181" i="23" s="1"/>
  <c r="AJ159" i="23"/>
  <c r="AK156" i="23"/>
  <c r="AJ164" i="23"/>
  <c r="AJ163" i="23"/>
  <c r="AJ165" i="23"/>
  <c r="AI287" i="22"/>
  <c r="AJ286" i="22"/>
  <c r="AH131" i="23"/>
  <c r="AI110" i="24"/>
  <c r="AI131" i="24"/>
  <c r="AI173" i="24"/>
  <c r="AF292" i="24"/>
  <c r="AF260" i="24"/>
  <c r="AF240" i="24"/>
  <c r="AI315" i="24"/>
  <c r="AI296" i="24"/>
  <c r="AJ287" i="24"/>
  <c r="AK286" i="24"/>
  <c r="AK287" i="24" s="1"/>
  <c r="AJ151" i="24"/>
  <c r="AH178" i="24"/>
  <c r="AJ101" i="24"/>
  <c r="AJ100" i="24"/>
  <c r="AK93" i="24"/>
  <c r="AJ102" i="24"/>
  <c r="AJ96" i="24"/>
  <c r="AG305" i="24"/>
  <c r="AG273" i="24"/>
  <c r="AJ152" i="24"/>
  <c r="AJ121" i="24"/>
  <c r="AJ117" i="24"/>
  <c r="AK114" i="24"/>
  <c r="AJ122" i="24"/>
  <c r="AJ123" i="24"/>
  <c r="AK187" i="24"/>
  <c r="AF291" i="24"/>
  <c r="AF259" i="24"/>
  <c r="AJ165" i="24"/>
  <c r="AJ163" i="24"/>
  <c r="AJ164" i="24"/>
  <c r="AJ159" i="24"/>
  <c r="AK156" i="24"/>
  <c r="AK144" i="24"/>
  <c r="AK142" i="24"/>
  <c r="AK138" i="24"/>
  <c r="AK143" i="24"/>
  <c r="AI130" i="24"/>
  <c r="AF273" i="24"/>
  <c r="AF305" i="24"/>
  <c r="AI109" i="24"/>
  <c r="AI101" i="23"/>
  <c r="AI100" i="23"/>
  <c r="AJ93" i="23"/>
  <c r="AI96" i="23"/>
  <c r="AI177" i="23" s="1"/>
  <c r="AI102" i="23"/>
  <c r="AJ287" i="23"/>
  <c r="AK286" i="23"/>
  <c r="AK287" i="23" s="1"/>
  <c r="AK144" i="23"/>
  <c r="AK143" i="23"/>
  <c r="AK142" i="23"/>
  <c r="AK152" i="23" s="1"/>
  <c r="AK138" i="23"/>
  <c r="AH109" i="23"/>
  <c r="AI315" i="23"/>
  <c r="AI296" i="23"/>
  <c r="AE306" i="23"/>
  <c r="AE274" i="23"/>
  <c r="AF292" i="23"/>
  <c r="AF240" i="23"/>
  <c r="AF260" i="23"/>
  <c r="AI123" i="23"/>
  <c r="AI117" i="23"/>
  <c r="AI122" i="23"/>
  <c r="AJ114" i="23"/>
  <c r="AI121" i="23"/>
  <c r="AJ221" i="23"/>
  <c r="AK220" i="23"/>
  <c r="AK221" i="23" s="1"/>
  <c r="AJ151" i="23"/>
  <c r="AI249" i="23"/>
  <c r="AI230" i="23"/>
  <c r="AH130" i="23"/>
  <c r="AH110" i="23"/>
  <c r="AG131" i="22"/>
  <c r="AG179" i="22" s="1"/>
  <c r="AF181" i="22"/>
  <c r="AF189" i="22"/>
  <c r="AF226" i="22" s="1"/>
  <c r="AH109" i="22"/>
  <c r="AJ249" i="22"/>
  <c r="AJ230" i="22"/>
  <c r="AH110" i="22"/>
  <c r="AK230" i="22"/>
  <c r="AK249" i="22"/>
  <c r="AE305" i="22"/>
  <c r="AE273" i="22"/>
  <c r="AD306" i="22"/>
  <c r="AD274" i="22"/>
  <c r="AE291" i="22"/>
  <c r="AE259" i="22"/>
  <c r="AF239" i="22"/>
  <c r="AF225" i="22"/>
  <c r="AF182" i="22"/>
  <c r="AF183" i="22" s="1"/>
  <c r="AH117" i="22"/>
  <c r="AH122" i="22"/>
  <c r="AH121" i="22"/>
  <c r="AH123" i="22"/>
  <c r="AI114" i="22"/>
  <c r="AK156" i="22"/>
  <c r="AJ165" i="22"/>
  <c r="AJ159" i="22"/>
  <c r="AJ164" i="22"/>
  <c r="AJ163" i="22"/>
  <c r="AH177" i="22"/>
  <c r="AI172" i="22"/>
  <c r="AI142" i="22"/>
  <c r="AI143" i="22"/>
  <c r="AI144" i="22"/>
  <c r="AI138" i="22"/>
  <c r="AJ135" i="22"/>
  <c r="AI100" i="22"/>
  <c r="AI101" i="22"/>
  <c r="AJ93" i="22"/>
  <c r="AI102" i="22"/>
  <c r="AI96" i="22"/>
  <c r="AI177" i="22" s="1"/>
  <c r="AG130" i="22"/>
  <c r="AG178" i="22" s="1"/>
  <c r="AJ173" i="22" l="1"/>
  <c r="AG260" i="24"/>
  <c r="AG292" i="24"/>
  <c r="AH182" i="24"/>
  <c r="AH239" i="24"/>
  <c r="AH305" i="24" s="1"/>
  <c r="AG291" i="24"/>
  <c r="AE274" i="22"/>
  <c r="AJ173" i="23"/>
  <c r="AH179" i="23"/>
  <c r="AH239" i="23" s="1"/>
  <c r="AK165" i="23"/>
  <c r="AK163" i="23"/>
  <c r="AK159" i="23"/>
  <c r="AK164" i="23"/>
  <c r="AF305" i="23"/>
  <c r="AF273" i="23"/>
  <c r="AK152" i="24"/>
  <c r="AF259" i="23"/>
  <c r="AF291" i="23"/>
  <c r="AG239" i="23"/>
  <c r="AG305" i="23" s="1"/>
  <c r="AI315" i="22"/>
  <c r="AI296" i="22"/>
  <c r="AG182" i="23"/>
  <c r="AG183" i="23" s="1"/>
  <c r="AJ287" i="22"/>
  <c r="AK286" i="22"/>
  <c r="AK287" i="22" s="1"/>
  <c r="AG189" i="23"/>
  <c r="AG226" i="23" s="1"/>
  <c r="AG292" i="23" s="1"/>
  <c r="AJ172" i="24"/>
  <c r="AJ172" i="23"/>
  <c r="AI130" i="23"/>
  <c r="AH183" i="24"/>
  <c r="AI179" i="24"/>
  <c r="AI225" i="24" s="1"/>
  <c r="AJ109" i="24"/>
  <c r="AJ130" i="24"/>
  <c r="AJ131" i="24"/>
  <c r="AK102" i="24"/>
  <c r="AK101" i="24"/>
  <c r="AK100" i="24"/>
  <c r="AK96" i="24"/>
  <c r="AM30" i="24"/>
  <c r="AK315" i="24"/>
  <c r="AK296" i="24"/>
  <c r="AI178" i="24"/>
  <c r="AK164" i="24"/>
  <c r="AK159" i="24"/>
  <c r="AK165" i="24"/>
  <c r="AK163" i="24"/>
  <c r="AK173" i="24" s="1"/>
  <c r="AJ110" i="24"/>
  <c r="AH291" i="24"/>
  <c r="AH259" i="24"/>
  <c r="AJ173" i="24"/>
  <c r="AK123" i="24"/>
  <c r="AK122" i="24"/>
  <c r="AK121" i="24"/>
  <c r="AK117" i="24"/>
  <c r="AJ177" i="24"/>
  <c r="AH181" i="24"/>
  <c r="AH189" i="24"/>
  <c r="AH226" i="24" s="1"/>
  <c r="AF306" i="24"/>
  <c r="AL306" i="24" s="1"/>
  <c r="AL240" i="24"/>
  <c r="AF274" i="24"/>
  <c r="AL274" i="24" s="1"/>
  <c r="AJ315" i="24"/>
  <c r="AJ296" i="24"/>
  <c r="AK151" i="24"/>
  <c r="AG274" i="24"/>
  <c r="AG306" i="24"/>
  <c r="AI109" i="23"/>
  <c r="AJ100" i="23"/>
  <c r="AK93" i="23"/>
  <c r="AJ102" i="23"/>
  <c r="AJ96" i="23"/>
  <c r="AJ177" i="23" s="1"/>
  <c r="AJ101" i="23"/>
  <c r="AF306" i="23"/>
  <c r="AF274" i="23"/>
  <c r="AL240" i="23"/>
  <c r="AK315" i="23"/>
  <c r="AK296" i="23"/>
  <c r="AG291" i="23"/>
  <c r="AG259" i="23"/>
  <c r="AJ121" i="23"/>
  <c r="AJ117" i="23"/>
  <c r="AK114" i="23"/>
  <c r="AJ122" i="23"/>
  <c r="AJ123" i="23"/>
  <c r="AK151" i="23"/>
  <c r="AJ296" i="23"/>
  <c r="AJ315" i="23"/>
  <c r="AI110" i="23"/>
  <c r="AJ249" i="23"/>
  <c r="AJ230" i="23"/>
  <c r="AG260" i="23"/>
  <c r="AI131" i="23"/>
  <c r="AH178" i="23"/>
  <c r="AK249" i="23"/>
  <c r="AK230" i="23"/>
  <c r="AH131" i="22"/>
  <c r="AH179" i="22" s="1"/>
  <c r="AG181" i="22"/>
  <c r="AG189" i="22"/>
  <c r="AG226" i="22" s="1"/>
  <c r="AJ144" i="22"/>
  <c r="AJ138" i="22"/>
  <c r="AJ143" i="22"/>
  <c r="AK135" i="22"/>
  <c r="AJ142" i="22"/>
  <c r="AJ172" i="22"/>
  <c r="AI117" i="22"/>
  <c r="AI122" i="22"/>
  <c r="AI121" i="22"/>
  <c r="AI123" i="22"/>
  <c r="AJ114" i="22"/>
  <c r="AF291" i="22"/>
  <c r="AF259" i="22"/>
  <c r="AK163" i="22"/>
  <c r="AK164" i="22"/>
  <c r="AK165" i="22"/>
  <c r="AK159" i="22"/>
  <c r="AJ101" i="22"/>
  <c r="AK93" i="22"/>
  <c r="AJ102" i="22"/>
  <c r="AJ96" i="22"/>
  <c r="AJ177" i="22" s="1"/>
  <c r="AJ100" i="22"/>
  <c r="AI151" i="22"/>
  <c r="AF305" i="22"/>
  <c r="AF273" i="22"/>
  <c r="AG239" i="22"/>
  <c r="AG225" i="22"/>
  <c r="AG182" i="22"/>
  <c r="AG183" i="22" s="1"/>
  <c r="AI109" i="22"/>
  <c r="AI110" i="22"/>
  <c r="AI152" i="22"/>
  <c r="AF292" i="22"/>
  <c r="AF260" i="22"/>
  <c r="AF240" i="22"/>
  <c r="AH130" i="22"/>
  <c r="AH178" i="22" s="1"/>
  <c r="G250" i="22"/>
  <c r="AK173" i="23" l="1"/>
  <c r="AH273" i="24"/>
  <c r="AG240" i="23"/>
  <c r="AJ178" i="24"/>
  <c r="AJ189" i="24" s="1"/>
  <c r="AJ226" i="24" s="1"/>
  <c r="AI178" i="23"/>
  <c r="AH225" i="23"/>
  <c r="AH291" i="23" s="1"/>
  <c r="AH182" i="23"/>
  <c r="AH183" i="23"/>
  <c r="G316" i="23"/>
  <c r="AG273" i="23"/>
  <c r="AK110" i="24"/>
  <c r="AL110" i="24" s="1"/>
  <c r="AJ151" i="22"/>
  <c r="AI239" i="24"/>
  <c r="AI273" i="24" s="1"/>
  <c r="AJ296" i="22"/>
  <c r="AJ315" i="22"/>
  <c r="AK173" i="22"/>
  <c r="AK172" i="23"/>
  <c r="AK296" i="22"/>
  <c r="AK315" i="22"/>
  <c r="AI182" i="24"/>
  <c r="AI183" i="24" s="1"/>
  <c r="AJ131" i="23"/>
  <c r="AK109" i="24"/>
  <c r="AK131" i="24"/>
  <c r="AL131" i="24" s="1"/>
  <c r="AJ181" i="24"/>
  <c r="AK177" i="24"/>
  <c r="AK130" i="24"/>
  <c r="AL121" i="24"/>
  <c r="AI181" i="24"/>
  <c r="AI189" i="24"/>
  <c r="AI226" i="24" s="1"/>
  <c r="AJ179" i="24"/>
  <c r="AH260" i="24"/>
  <c r="AH292" i="24"/>
  <c r="AH240" i="24"/>
  <c r="AK172" i="24"/>
  <c r="G316" i="24"/>
  <c r="AI259" i="24"/>
  <c r="AI291" i="24"/>
  <c r="AJ109" i="23"/>
  <c r="AJ110" i="23"/>
  <c r="AH305" i="23"/>
  <c r="AH273" i="23"/>
  <c r="G250" i="23"/>
  <c r="AI179" i="23"/>
  <c r="AG306" i="23"/>
  <c r="AG274" i="23"/>
  <c r="AK122" i="23"/>
  <c r="AK117" i="23"/>
  <c r="AK123" i="23"/>
  <c r="AK121" i="23"/>
  <c r="AL274" i="23"/>
  <c r="AI181" i="23"/>
  <c r="AI189" i="23"/>
  <c r="AI226" i="23" s="1"/>
  <c r="AL306" i="23"/>
  <c r="AH181" i="23"/>
  <c r="AH189" i="23"/>
  <c r="AH226" i="23" s="1"/>
  <c r="AJ130" i="23"/>
  <c r="AK100" i="23"/>
  <c r="AK102" i="23"/>
  <c r="AK96" i="23"/>
  <c r="AK177" i="23" s="1"/>
  <c r="AK101" i="23"/>
  <c r="AM30" i="23"/>
  <c r="AI131" i="22"/>
  <c r="AI179" i="22" s="1"/>
  <c r="AJ109" i="22"/>
  <c r="AH181" i="22"/>
  <c r="AH189" i="22"/>
  <c r="AH226" i="22" s="1"/>
  <c r="AF306" i="22"/>
  <c r="AL306" i="22" s="1"/>
  <c r="AF274" i="22"/>
  <c r="AL274" i="22" s="1"/>
  <c r="AL240" i="22"/>
  <c r="AJ117" i="22"/>
  <c r="AJ122" i="22"/>
  <c r="AJ121" i="22"/>
  <c r="AJ123" i="22"/>
  <c r="AK114" i="22"/>
  <c r="AK143" i="22"/>
  <c r="AK144" i="22"/>
  <c r="AK138" i="22"/>
  <c r="AK142" i="22"/>
  <c r="AJ110" i="22"/>
  <c r="AH239" i="22"/>
  <c r="AH225" i="22"/>
  <c r="AH182" i="22"/>
  <c r="AH183" i="22" s="1"/>
  <c r="AI130" i="22"/>
  <c r="AI178" i="22" s="1"/>
  <c r="AG291" i="22"/>
  <c r="AG259" i="22"/>
  <c r="AK101" i="22"/>
  <c r="AK102" i="22"/>
  <c r="AK96" i="22"/>
  <c r="AK177" i="22" s="1"/>
  <c r="AK100" i="22"/>
  <c r="AJ152" i="22"/>
  <c r="AG305" i="22"/>
  <c r="AG273" i="22"/>
  <c r="AG292" i="22"/>
  <c r="AG260" i="22"/>
  <c r="AG240" i="22"/>
  <c r="AK172" i="22"/>
  <c r="AI305" i="24" l="1"/>
  <c r="AH259" i="23"/>
  <c r="AK178" i="24"/>
  <c r="AK181" i="24" s="1"/>
  <c r="AK179" i="24"/>
  <c r="AK225" i="24" s="1"/>
  <c r="AK152" i="22"/>
  <c r="AJ178" i="23"/>
  <c r="AJ181" i="23" s="1"/>
  <c r="AJ131" i="22"/>
  <c r="AJ179" i="22" s="1"/>
  <c r="G316" i="22"/>
  <c r="AJ179" i="23"/>
  <c r="AJ225" i="23" s="1"/>
  <c r="AJ292" i="24"/>
  <c r="AJ260" i="24"/>
  <c r="AJ240" i="24"/>
  <c r="AH306" i="24"/>
  <c r="AH274" i="24"/>
  <c r="AJ182" i="24"/>
  <c r="AJ183" i="24" s="1"/>
  <c r="AJ239" i="24"/>
  <c r="AJ225" i="24"/>
  <c r="AK189" i="24"/>
  <c r="AK226" i="24" s="1"/>
  <c r="AI240" i="24"/>
  <c r="AI292" i="24"/>
  <c r="AI260" i="24"/>
  <c r="AK109" i="23"/>
  <c r="AK130" i="23"/>
  <c r="AL121" i="23"/>
  <c r="AI239" i="23"/>
  <c r="AI225" i="23"/>
  <c r="AI182" i="23"/>
  <c r="AI183" i="23" s="1"/>
  <c r="AH292" i="23"/>
  <c r="AH240" i="23"/>
  <c r="AH260" i="23"/>
  <c r="AI292" i="23"/>
  <c r="AI240" i="23"/>
  <c r="AI260" i="23"/>
  <c r="AK110" i="23"/>
  <c r="AK131" i="23"/>
  <c r="AL131" i="23" s="1"/>
  <c r="AK110" i="22"/>
  <c r="AL110" i="22" s="1"/>
  <c r="AI181" i="22"/>
  <c r="AI189" i="22"/>
  <c r="AI226" i="22" s="1"/>
  <c r="AI239" i="22"/>
  <c r="AI225" i="22"/>
  <c r="AI182" i="22"/>
  <c r="AI183" i="22" s="1"/>
  <c r="AK122" i="22"/>
  <c r="AK121" i="22"/>
  <c r="AK123" i="22"/>
  <c r="AK117" i="22"/>
  <c r="AK151" i="22"/>
  <c r="AJ130" i="22"/>
  <c r="AJ178" i="22" s="1"/>
  <c r="AH292" i="22"/>
  <c r="AH260" i="22"/>
  <c r="AH240" i="22"/>
  <c r="AG306" i="22"/>
  <c r="AG274" i="22"/>
  <c r="AH291" i="22"/>
  <c r="AH259" i="22"/>
  <c r="AK109" i="22"/>
  <c r="AH305" i="22"/>
  <c r="AH273" i="22"/>
  <c r="AJ239" i="23" l="1"/>
  <c r="AK239" i="24"/>
  <c r="AJ189" i="23"/>
  <c r="AJ226" i="23" s="1"/>
  <c r="AK182" i="24"/>
  <c r="AJ182" i="23"/>
  <c r="AJ183" i="23" s="1"/>
  <c r="AK178" i="23"/>
  <c r="AK189" i="23" s="1"/>
  <c r="AK226" i="23" s="1"/>
  <c r="AK131" i="22"/>
  <c r="AL131" i="22" s="1"/>
  <c r="AJ274" i="24"/>
  <c r="AJ306" i="24"/>
  <c r="AK291" i="24"/>
  <c r="AK259" i="24"/>
  <c r="AJ273" i="24"/>
  <c r="AJ305" i="24"/>
  <c r="AK305" i="24"/>
  <c r="AK273" i="24"/>
  <c r="AL239" i="24"/>
  <c r="AK292" i="24"/>
  <c r="AK260" i="24"/>
  <c r="AK240" i="24"/>
  <c r="AJ291" i="24"/>
  <c r="AJ259" i="24"/>
  <c r="AK183" i="24"/>
  <c r="AI306" i="24"/>
  <c r="AI274" i="24"/>
  <c r="AI306" i="23"/>
  <c r="AI274" i="23"/>
  <c r="AJ292" i="23"/>
  <c r="AJ260" i="23"/>
  <c r="AJ240" i="23"/>
  <c r="AI291" i="23"/>
  <c r="AI259" i="23"/>
  <c r="AJ291" i="23"/>
  <c r="AJ259" i="23"/>
  <c r="AK179" i="23"/>
  <c r="AL110" i="23"/>
  <c r="AI305" i="23"/>
  <c r="AI273" i="23"/>
  <c r="AJ305" i="23"/>
  <c r="AJ273" i="23"/>
  <c r="AH306" i="23"/>
  <c r="AH274" i="23"/>
  <c r="AK130" i="22"/>
  <c r="AK178" i="22" s="1"/>
  <c r="AL121" i="22"/>
  <c r="AI292" i="22"/>
  <c r="AI260" i="22"/>
  <c r="AI240" i="22"/>
  <c r="AH306" i="22"/>
  <c r="AH274" i="22"/>
  <c r="AJ181" i="22"/>
  <c r="AJ189" i="22"/>
  <c r="AJ226" i="22" s="1"/>
  <c r="AJ239" i="22"/>
  <c r="AJ225" i="22"/>
  <c r="AJ182" i="22"/>
  <c r="AJ183" i="22" s="1"/>
  <c r="AI291" i="22"/>
  <c r="AI259" i="22"/>
  <c r="AI305" i="22"/>
  <c r="AI273" i="22"/>
  <c r="AK179" i="22" l="1"/>
  <c r="AK181" i="23"/>
  <c r="AL273" i="24"/>
  <c r="AK306" i="24"/>
  <c r="AK274" i="24"/>
  <c r="AL305" i="24"/>
  <c r="AK292" i="23"/>
  <c r="AK260" i="23"/>
  <c r="AK240" i="23"/>
  <c r="AK239" i="23"/>
  <c r="AK225" i="23"/>
  <c r="AK182" i="23"/>
  <c r="AK183" i="23" s="1"/>
  <c r="AJ306" i="23"/>
  <c r="AJ274" i="23"/>
  <c r="AK181" i="22"/>
  <c r="AK189" i="22"/>
  <c r="AK226" i="22" s="1"/>
  <c r="AJ305" i="22"/>
  <c r="AJ273" i="22"/>
  <c r="AJ291" i="22"/>
  <c r="AJ259" i="22"/>
  <c r="AJ292" i="22"/>
  <c r="AJ260" i="22"/>
  <c r="AJ240" i="22"/>
  <c r="AI306" i="22"/>
  <c r="AI274" i="22"/>
  <c r="AK239" i="22"/>
  <c r="AK225" i="22"/>
  <c r="AK182" i="22"/>
  <c r="AK183" i="22" s="1"/>
  <c r="AK291" i="23" l="1"/>
  <c r="AK259" i="23"/>
  <c r="AK305" i="23"/>
  <c r="AK273" i="23"/>
  <c r="AL239" i="23"/>
  <c r="AK306" i="23"/>
  <c r="AK274" i="23"/>
  <c r="AK291" i="22"/>
  <c r="AK259" i="22"/>
  <c r="AJ306" i="22"/>
  <c r="AJ274" i="22"/>
  <c r="AK305" i="22"/>
  <c r="AK273" i="22"/>
  <c r="AL239" i="22"/>
  <c r="AK292" i="22"/>
  <c r="AK240" i="22"/>
  <c r="AK260" i="22"/>
  <c r="AL305" i="23" l="1"/>
  <c r="AL273" i="23"/>
  <c r="AL305" i="22"/>
  <c r="AK306" i="22"/>
  <c r="AK274" i="22"/>
  <c r="AL273" i="22"/>
  <c r="I92" i="19" l="1"/>
  <c r="J92" i="19"/>
  <c r="K92" i="19"/>
  <c r="L92" i="19"/>
  <c r="M92" i="19"/>
  <c r="N92" i="19"/>
  <c r="O92" i="19" s="1"/>
  <c r="P92" i="19" s="1"/>
  <c r="Q92" i="19" s="1"/>
  <c r="R92" i="19" s="1"/>
  <c r="S92" i="19" s="1"/>
  <c r="T92" i="19" s="1"/>
  <c r="U92" i="19" s="1"/>
  <c r="V92" i="19" s="1"/>
  <c r="W92" i="19" s="1"/>
  <c r="X92" i="19" s="1"/>
  <c r="Y92" i="19" s="1"/>
  <c r="Z92" i="19" s="1"/>
  <c r="AA92" i="19" s="1"/>
  <c r="AB92" i="19" s="1"/>
  <c r="AC92" i="19" s="1"/>
  <c r="AD92" i="19" s="1"/>
  <c r="AE92" i="19" s="1"/>
  <c r="AF92" i="19" s="1"/>
  <c r="AG92" i="19" s="1"/>
  <c r="AH92" i="19" s="1"/>
  <c r="AI92" i="19" s="1"/>
  <c r="AJ92" i="19" s="1"/>
  <c r="AK92" i="19" s="1"/>
  <c r="H92" i="19"/>
  <c r="K39" i="19"/>
  <c r="L39" i="19"/>
  <c r="M39" i="19"/>
  <c r="N39" i="19"/>
  <c r="J39" i="19"/>
  <c r="G39" i="19"/>
  <c r="U25" i="19" l="1"/>
  <c r="V25" i="19"/>
  <c r="W25" i="19"/>
  <c r="X25" i="19"/>
  <c r="Y25" i="19"/>
  <c r="Z25" i="19"/>
  <c r="Z33" i="19" s="1"/>
  <c r="AA25" i="19"/>
  <c r="AA33" i="19" s="1"/>
  <c r="AB25" i="19"/>
  <c r="AB33" i="19" s="1"/>
  <c r="AC25" i="19"/>
  <c r="AD25" i="19"/>
  <c r="AE25" i="19"/>
  <c r="AF25" i="19"/>
  <c r="AF33" i="19" s="1"/>
  <c r="AG25" i="19"/>
  <c r="AH25" i="19"/>
  <c r="AH33" i="19" s="1"/>
  <c r="AI25" i="19"/>
  <c r="AI33" i="19" s="1"/>
  <c r="AJ25" i="19"/>
  <c r="AJ33" i="19" s="1"/>
  <c r="AK25" i="19"/>
  <c r="U26" i="19"/>
  <c r="V26" i="19"/>
  <c r="W26" i="19"/>
  <c r="X26" i="19"/>
  <c r="Y26" i="19"/>
  <c r="AD34" i="19" s="1"/>
  <c r="Z26" i="19"/>
  <c r="AE34" i="19" s="1"/>
  <c r="AA26" i="19"/>
  <c r="AA34" i="19" s="1"/>
  <c r="AB26" i="19"/>
  <c r="AC26" i="19"/>
  <c r="AD26" i="19"/>
  <c r="AE26" i="19"/>
  <c r="AF26" i="19"/>
  <c r="AG26" i="19"/>
  <c r="AG34" i="19" s="1"/>
  <c r="AH26" i="19"/>
  <c r="AI26" i="19"/>
  <c r="AI34" i="19" s="1"/>
  <c r="AJ26" i="19"/>
  <c r="AK26" i="19"/>
  <c r="W27" i="19"/>
  <c r="Q25" i="19"/>
  <c r="Q33" i="19" s="1"/>
  <c r="R25" i="19"/>
  <c r="S25" i="19"/>
  <c r="Q26" i="19"/>
  <c r="V34" i="19" s="1"/>
  <c r="R26" i="19"/>
  <c r="W34" i="19" s="1"/>
  <c r="S26" i="19"/>
  <c r="P25" i="19"/>
  <c r="P33" i="19" s="1"/>
  <c r="P26" i="19"/>
  <c r="O25" i="19"/>
  <c r="O26" i="19"/>
  <c r="I25" i="19"/>
  <c r="J25" i="19"/>
  <c r="J33" i="19" s="1"/>
  <c r="K25" i="19"/>
  <c r="K33" i="19" s="1"/>
  <c r="L25" i="19"/>
  <c r="M25" i="19"/>
  <c r="N25" i="19"/>
  <c r="I26" i="19"/>
  <c r="J26" i="19"/>
  <c r="J34" i="19" s="1"/>
  <c r="K26" i="19"/>
  <c r="P34" i="19" s="1"/>
  <c r="L26" i="19"/>
  <c r="M26" i="19"/>
  <c r="N26" i="19"/>
  <c r="A322" i="20"/>
  <c r="G287" i="20"/>
  <c r="H286" i="20"/>
  <c r="A285" i="20"/>
  <c r="G264" i="20"/>
  <c r="G243" i="20"/>
  <c r="G242" i="20"/>
  <c r="G241" i="20"/>
  <c r="G239" i="20"/>
  <c r="AK238" i="20"/>
  <c r="AJ238" i="20"/>
  <c r="AI238" i="20"/>
  <c r="AH238" i="20"/>
  <c r="AH304" i="20" s="1"/>
  <c r="AG238" i="20"/>
  <c r="AF238" i="20"/>
  <c r="AE238" i="20"/>
  <c r="AD238" i="20"/>
  <c r="AC238" i="20"/>
  <c r="AB238" i="20"/>
  <c r="AA238" i="20"/>
  <c r="Z238" i="20"/>
  <c r="Z304" i="20" s="1"/>
  <c r="Y238" i="20"/>
  <c r="X238" i="20"/>
  <c r="W238" i="20"/>
  <c r="V238" i="20"/>
  <c r="U238" i="20"/>
  <c r="T238" i="20"/>
  <c r="S238" i="20"/>
  <c r="R238" i="20"/>
  <c r="R304" i="20" s="1"/>
  <c r="Q238" i="20"/>
  <c r="P238" i="20"/>
  <c r="O238" i="20"/>
  <c r="N238" i="20"/>
  <c r="M238" i="20"/>
  <c r="L238" i="20"/>
  <c r="K238" i="20"/>
  <c r="J238" i="20"/>
  <c r="J304" i="20" s="1"/>
  <c r="I238" i="20"/>
  <c r="H238" i="20"/>
  <c r="G229" i="20"/>
  <c r="G227" i="20"/>
  <c r="G226" i="20"/>
  <c r="G225" i="20"/>
  <c r="H220" i="20"/>
  <c r="I220" i="20" s="1"/>
  <c r="AK216" i="20"/>
  <c r="AK243" i="20" s="1"/>
  <c r="AJ216" i="20"/>
  <c r="AJ243" i="20" s="1"/>
  <c r="AI216" i="20"/>
  <c r="AI243" i="20" s="1"/>
  <c r="AH216" i="20"/>
  <c r="AH243" i="20" s="1"/>
  <c r="AG216" i="20"/>
  <c r="AG243" i="20" s="1"/>
  <c r="AF216" i="20"/>
  <c r="AF243" i="20" s="1"/>
  <c r="AE216" i="20"/>
  <c r="AE243" i="20" s="1"/>
  <c r="AD216" i="20"/>
  <c r="AD243" i="20" s="1"/>
  <c r="AC216" i="20"/>
  <c r="AC243" i="20" s="1"/>
  <c r="AB216" i="20"/>
  <c r="AB243" i="20" s="1"/>
  <c r="AA216" i="20"/>
  <c r="AA243" i="20" s="1"/>
  <c r="Z216" i="20"/>
  <c r="Z243" i="20" s="1"/>
  <c r="Y216" i="20"/>
  <c r="Y243" i="20" s="1"/>
  <c r="X216" i="20"/>
  <c r="X243" i="20" s="1"/>
  <c r="W216" i="20"/>
  <c r="W243" i="20" s="1"/>
  <c r="V216" i="20"/>
  <c r="V243" i="20" s="1"/>
  <c r="U216" i="20"/>
  <c r="U243" i="20" s="1"/>
  <c r="T216" i="20"/>
  <c r="T243" i="20" s="1"/>
  <c r="S216" i="20"/>
  <c r="S243" i="20" s="1"/>
  <c r="R216" i="20"/>
  <c r="R243" i="20" s="1"/>
  <c r="Q216" i="20"/>
  <c r="Q243" i="20" s="1"/>
  <c r="P216" i="20"/>
  <c r="P243" i="20" s="1"/>
  <c r="O216" i="20"/>
  <c r="O243" i="20" s="1"/>
  <c r="N216" i="20"/>
  <c r="N243" i="20" s="1"/>
  <c r="M216" i="20"/>
  <c r="M243" i="20" s="1"/>
  <c r="L216" i="20"/>
  <c r="L243" i="20" s="1"/>
  <c r="K216" i="20"/>
  <c r="K243" i="20" s="1"/>
  <c r="J216" i="20"/>
  <c r="J243" i="20" s="1"/>
  <c r="I216" i="20"/>
  <c r="I243" i="20" s="1"/>
  <c r="H216" i="20"/>
  <c r="H243" i="20" s="1"/>
  <c r="AK209" i="20"/>
  <c r="AK242" i="20" s="1"/>
  <c r="AJ209" i="20"/>
  <c r="AI209" i="20"/>
  <c r="AH209" i="20"/>
  <c r="AG209" i="20"/>
  <c r="AF209" i="20"/>
  <c r="AF242" i="20" s="1"/>
  <c r="AE209" i="20"/>
  <c r="AE242" i="20" s="1"/>
  <c r="AD209" i="20"/>
  <c r="AD242" i="20" s="1"/>
  <c r="AC209" i="20"/>
  <c r="AC242" i="20" s="1"/>
  <c r="AB209" i="20"/>
  <c r="AA209" i="20"/>
  <c r="Z209" i="20"/>
  <c r="Y209" i="20"/>
  <c r="X209" i="20"/>
  <c r="X242" i="20" s="1"/>
  <c r="W209" i="20"/>
  <c r="W242" i="20" s="1"/>
  <c r="V209" i="20"/>
  <c r="V242" i="20" s="1"/>
  <c r="U209" i="20"/>
  <c r="U242" i="20" s="1"/>
  <c r="T209" i="20"/>
  <c r="S209" i="20"/>
  <c r="R209" i="20"/>
  <c r="Q209" i="20"/>
  <c r="P209" i="20"/>
  <c r="P242" i="20" s="1"/>
  <c r="O209" i="20"/>
  <c r="O242" i="20" s="1"/>
  <c r="N209" i="20"/>
  <c r="N242" i="20" s="1"/>
  <c r="M209" i="20"/>
  <c r="M229" i="20" s="1"/>
  <c r="L209" i="20"/>
  <c r="K209" i="20"/>
  <c r="J209" i="20"/>
  <c r="I209" i="20"/>
  <c r="H209" i="20"/>
  <c r="H242" i="20" s="1"/>
  <c r="AK203" i="20"/>
  <c r="AJ203" i="20"/>
  <c r="AI203" i="20"/>
  <c r="AH203" i="20"/>
  <c r="AG203" i="20"/>
  <c r="AF203" i="20"/>
  <c r="AE203" i="20"/>
  <c r="AD203" i="20"/>
  <c r="AC203" i="20"/>
  <c r="AB203" i="20"/>
  <c r="AA203" i="20"/>
  <c r="Z203" i="20"/>
  <c r="Y203" i="20"/>
  <c r="X203" i="20"/>
  <c r="W203" i="20"/>
  <c r="V203" i="20"/>
  <c r="U203" i="20"/>
  <c r="T203" i="20"/>
  <c r="S203" i="20"/>
  <c r="R203" i="20"/>
  <c r="Q203" i="20"/>
  <c r="P203" i="20"/>
  <c r="O203" i="20"/>
  <c r="N203" i="20"/>
  <c r="M203" i="20"/>
  <c r="L203" i="20"/>
  <c r="K203" i="20"/>
  <c r="J203" i="20"/>
  <c r="I203" i="20"/>
  <c r="H203" i="20"/>
  <c r="H195" i="20"/>
  <c r="I195" i="20" s="1"/>
  <c r="J195" i="20" s="1"/>
  <c r="K195" i="20" s="1"/>
  <c r="L195" i="20" s="1"/>
  <c r="M195" i="20" s="1"/>
  <c r="N195" i="20" s="1"/>
  <c r="O195" i="20" s="1"/>
  <c r="P195" i="20" s="1"/>
  <c r="Q195" i="20" s="1"/>
  <c r="R195" i="20" s="1"/>
  <c r="S195" i="20" s="1"/>
  <c r="T195" i="20" s="1"/>
  <c r="U195" i="20" s="1"/>
  <c r="V195" i="20" s="1"/>
  <c r="W195" i="20" s="1"/>
  <c r="X195" i="20" s="1"/>
  <c r="Y195" i="20" s="1"/>
  <c r="Z195" i="20" s="1"/>
  <c r="AA195" i="20" s="1"/>
  <c r="AB195" i="20" s="1"/>
  <c r="AC195" i="20" s="1"/>
  <c r="AD195" i="20" s="1"/>
  <c r="AE195" i="20" s="1"/>
  <c r="AF195" i="20" s="1"/>
  <c r="AG195" i="20" s="1"/>
  <c r="AH195" i="20" s="1"/>
  <c r="AI195" i="20" s="1"/>
  <c r="AJ195" i="20" s="1"/>
  <c r="AK195" i="20" s="1"/>
  <c r="H187" i="20"/>
  <c r="I187" i="20" s="1"/>
  <c r="C185" i="20"/>
  <c r="H170" i="20"/>
  <c r="I170" i="20" s="1"/>
  <c r="J170" i="20" s="1"/>
  <c r="K170" i="20" s="1"/>
  <c r="L170" i="20" s="1"/>
  <c r="M170" i="20" s="1"/>
  <c r="N170" i="20" s="1"/>
  <c r="O170" i="20" s="1"/>
  <c r="P170" i="20" s="1"/>
  <c r="Q170" i="20" s="1"/>
  <c r="R170" i="20" s="1"/>
  <c r="S170" i="20" s="1"/>
  <c r="T170" i="20" s="1"/>
  <c r="U170" i="20" s="1"/>
  <c r="V170" i="20" s="1"/>
  <c r="W170" i="20" s="1"/>
  <c r="X170" i="20" s="1"/>
  <c r="Y170" i="20" s="1"/>
  <c r="Z170" i="20" s="1"/>
  <c r="AA170" i="20" s="1"/>
  <c r="AB170" i="20" s="1"/>
  <c r="AC170" i="20" s="1"/>
  <c r="AD170" i="20" s="1"/>
  <c r="AE170" i="20" s="1"/>
  <c r="AF170" i="20" s="1"/>
  <c r="AG170" i="20" s="1"/>
  <c r="AH170" i="20" s="1"/>
  <c r="AI170" i="20" s="1"/>
  <c r="AJ170" i="20" s="1"/>
  <c r="AK170" i="20" s="1"/>
  <c r="H169" i="20"/>
  <c r="I169" i="20" s="1"/>
  <c r="J169" i="20" s="1"/>
  <c r="K169" i="20" s="1"/>
  <c r="L169" i="20" s="1"/>
  <c r="M169" i="20" s="1"/>
  <c r="N169" i="20" s="1"/>
  <c r="O169" i="20" s="1"/>
  <c r="P169" i="20" s="1"/>
  <c r="Q169" i="20" s="1"/>
  <c r="R169" i="20" s="1"/>
  <c r="S169" i="20" s="1"/>
  <c r="T169" i="20" s="1"/>
  <c r="U169" i="20" s="1"/>
  <c r="V169" i="20" s="1"/>
  <c r="W169" i="20" s="1"/>
  <c r="X169" i="20" s="1"/>
  <c r="Y169" i="20" s="1"/>
  <c r="Z169" i="20" s="1"/>
  <c r="AA169" i="20" s="1"/>
  <c r="AB169" i="20" s="1"/>
  <c r="AC169" i="20" s="1"/>
  <c r="AD169" i="20" s="1"/>
  <c r="AE169" i="20" s="1"/>
  <c r="AF169" i="20" s="1"/>
  <c r="AG169" i="20" s="1"/>
  <c r="AH169" i="20" s="1"/>
  <c r="AI169" i="20" s="1"/>
  <c r="AJ169" i="20" s="1"/>
  <c r="AK169" i="20" s="1"/>
  <c r="H168" i="20"/>
  <c r="I168" i="20" s="1"/>
  <c r="J168" i="20" s="1"/>
  <c r="K168" i="20" s="1"/>
  <c r="L168" i="20" s="1"/>
  <c r="M168" i="20" s="1"/>
  <c r="N168" i="20" s="1"/>
  <c r="O168" i="20" s="1"/>
  <c r="P168" i="20" s="1"/>
  <c r="Q168" i="20" s="1"/>
  <c r="R168" i="20" s="1"/>
  <c r="S168" i="20" s="1"/>
  <c r="T168" i="20" s="1"/>
  <c r="U168" i="20" s="1"/>
  <c r="V168" i="20" s="1"/>
  <c r="W168" i="20" s="1"/>
  <c r="X168" i="20" s="1"/>
  <c r="Y168" i="20" s="1"/>
  <c r="Z168" i="20" s="1"/>
  <c r="AA168" i="20" s="1"/>
  <c r="AB168" i="20" s="1"/>
  <c r="AC168" i="20" s="1"/>
  <c r="AD168" i="20" s="1"/>
  <c r="AE168" i="20" s="1"/>
  <c r="AF168" i="20" s="1"/>
  <c r="AG168" i="20" s="1"/>
  <c r="AH168" i="20" s="1"/>
  <c r="AI168" i="20" s="1"/>
  <c r="AJ168" i="20" s="1"/>
  <c r="AK168" i="20" s="1"/>
  <c r="H167" i="20"/>
  <c r="I167" i="20" s="1"/>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H156" i="20"/>
  <c r="I156" i="20" s="1"/>
  <c r="I163" i="20" s="1"/>
  <c r="H149" i="20"/>
  <c r="I149" i="20" s="1"/>
  <c r="J149" i="20" s="1"/>
  <c r="K149" i="20" s="1"/>
  <c r="L149" i="20" s="1"/>
  <c r="M149" i="20" s="1"/>
  <c r="N149" i="20" s="1"/>
  <c r="O149" i="20" s="1"/>
  <c r="P149" i="20" s="1"/>
  <c r="Q149" i="20" s="1"/>
  <c r="R149" i="20" s="1"/>
  <c r="S149" i="20" s="1"/>
  <c r="T149" i="20" s="1"/>
  <c r="U149" i="20" s="1"/>
  <c r="V149" i="20" s="1"/>
  <c r="W149" i="20" s="1"/>
  <c r="X149" i="20" s="1"/>
  <c r="Y149" i="20" s="1"/>
  <c r="Z149" i="20" s="1"/>
  <c r="AA149" i="20" s="1"/>
  <c r="AB149" i="20" s="1"/>
  <c r="AC149" i="20" s="1"/>
  <c r="AD149" i="20" s="1"/>
  <c r="AE149" i="20" s="1"/>
  <c r="AF149" i="20" s="1"/>
  <c r="AG149" i="20" s="1"/>
  <c r="AH149" i="20" s="1"/>
  <c r="AI149" i="20" s="1"/>
  <c r="AJ149" i="20" s="1"/>
  <c r="AK149" i="20" s="1"/>
  <c r="H148" i="20"/>
  <c r="I148" i="20" s="1"/>
  <c r="J148" i="20" s="1"/>
  <c r="K148" i="20" s="1"/>
  <c r="L148" i="20" s="1"/>
  <c r="M148" i="20" s="1"/>
  <c r="N148" i="20" s="1"/>
  <c r="O148" i="20" s="1"/>
  <c r="P148" i="20" s="1"/>
  <c r="Q148" i="20" s="1"/>
  <c r="R148" i="20" s="1"/>
  <c r="S148" i="20" s="1"/>
  <c r="T148" i="20" s="1"/>
  <c r="U148" i="20" s="1"/>
  <c r="V148" i="20" s="1"/>
  <c r="W148" i="20" s="1"/>
  <c r="X148" i="20" s="1"/>
  <c r="Y148" i="20" s="1"/>
  <c r="Z148" i="20" s="1"/>
  <c r="AA148" i="20" s="1"/>
  <c r="AB148" i="20" s="1"/>
  <c r="AC148" i="20" s="1"/>
  <c r="AD148" i="20" s="1"/>
  <c r="AE148" i="20" s="1"/>
  <c r="AF148" i="20" s="1"/>
  <c r="AG148" i="20" s="1"/>
  <c r="AH148" i="20" s="1"/>
  <c r="AI148" i="20" s="1"/>
  <c r="AJ148" i="20" s="1"/>
  <c r="AK148" i="20" s="1"/>
  <c r="H147" i="20"/>
  <c r="I147" i="20" s="1"/>
  <c r="J147" i="20" s="1"/>
  <c r="K147" i="20" s="1"/>
  <c r="L147" i="20" s="1"/>
  <c r="M147" i="20" s="1"/>
  <c r="N147" i="20" s="1"/>
  <c r="O147" i="20" s="1"/>
  <c r="P147" i="20" s="1"/>
  <c r="Q147" i="20" s="1"/>
  <c r="R147" i="20" s="1"/>
  <c r="S147" i="20" s="1"/>
  <c r="T147" i="20" s="1"/>
  <c r="U147" i="20" s="1"/>
  <c r="V147" i="20" s="1"/>
  <c r="W147" i="20" s="1"/>
  <c r="X147" i="20" s="1"/>
  <c r="Y147" i="20" s="1"/>
  <c r="Z147" i="20" s="1"/>
  <c r="AA147" i="20" s="1"/>
  <c r="AB147" i="20" s="1"/>
  <c r="AC147" i="20" s="1"/>
  <c r="AD147" i="20" s="1"/>
  <c r="AE147" i="20" s="1"/>
  <c r="AF147" i="20" s="1"/>
  <c r="AG147" i="20" s="1"/>
  <c r="AH147" i="20" s="1"/>
  <c r="AI147" i="20" s="1"/>
  <c r="AJ147" i="20" s="1"/>
  <c r="AK147" i="20" s="1"/>
  <c r="H146" i="20"/>
  <c r="I146" i="20" s="1"/>
  <c r="J146" i="20" s="1"/>
  <c r="K146" i="20" s="1"/>
  <c r="L146" i="20" s="1"/>
  <c r="M146" i="20" s="1"/>
  <c r="N146" i="20" s="1"/>
  <c r="O146" i="20" s="1"/>
  <c r="P146" i="20" s="1"/>
  <c r="Q146" i="20" s="1"/>
  <c r="R146" i="20" s="1"/>
  <c r="S146" i="20" s="1"/>
  <c r="T146" i="20" s="1"/>
  <c r="U146" i="20" s="1"/>
  <c r="V146" i="20" s="1"/>
  <c r="W146" i="20" s="1"/>
  <c r="X146" i="20" s="1"/>
  <c r="Y146" i="20" s="1"/>
  <c r="Z146" i="20" s="1"/>
  <c r="AA146" i="20" s="1"/>
  <c r="AB146" i="20" s="1"/>
  <c r="AC146" i="20" s="1"/>
  <c r="AD146" i="20" s="1"/>
  <c r="AE146" i="20" s="1"/>
  <c r="AF146" i="20" s="1"/>
  <c r="AG146" i="20" s="1"/>
  <c r="AH146" i="20" s="1"/>
  <c r="AI146" i="20" s="1"/>
  <c r="AJ146" i="20" s="1"/>
  <c r="AK146" i="20" s="1"/>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H135"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H128" i="20"/>
  <c r="H127" i="20"/>
  <c r="I126" i="20"/>
  <c r="H126" i="20"/>
  <c r="G126" i="20"/>
  <c r="I125" i="20"/>
  <c r="H125" i="20"/>
  <c r="G125" i="20"/>
  <c r="S124" i="20"/>
  <c r="R124" i="20"/>
  <c r="Q124" i="20"/>
  <c r="P124" i="20"/>
  <c r="O124" i="20"/>
  <c r="N124" i="20"/>
  <c r="M124" i="20"/>
  <c r="L124" i="20"/>
  <c r="K124" i="20"/>
  <c r="J124" i="20"/>
  <c r="I124" i="20"/>
  <c r="AM121" i="20"/>
  <c r="AL114"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H107" i="20"/>
  <c r="H106" i="20"/>
  <c r="H105" i="20"/>
  <c r="AL104" i="20"/>
  <c r="I104" i="20"/>
  <c r="H104" i="20"/>
  <c r="G104" i="20"/>
  <c r="S103" i="20"/>
  <c r="R103" i="20"/>
  <c r="Q103" i="20"/>
  <c r="P103" i="20"/>
  <c r="O103" i="20"/>
  <c r="N103" i="20"/>
  <c r="M103" i="20"/>
  <c r="L103" i="20"/>
  <c r="K103" i="20"/>
  <c r="J103" i="20"/>
  <c r="I103" i="20"/>
  <c r="AL93" i="20"/>
  <c r="C89"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E75" i="20"/>
  <c r="E82" i="20" s="1"/>
  <c r="E74" i="20"/>
  <c r="E81" i="20" s="1"/>
  <c r="E73" i="20"/>
  <c r="E80" i="20" s="1"/>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AK63" i="20"/>
  <c r="AK86" i="20" s="1"/>
  <c r="AK237" i="20" s="1"/>
  <c r="AJ63" i="20"/>
  <c r="AJ86" i="20" s="1"/>
  <c r="AJ237" i="20" s="1"/>
  <c r="AI63" i="20"/>
  <c r="AI86" i="20" s="1"/>
  <c r="AI237" i="20" s="1"/>
  <c r="AH63" i="20"/>
  <c r="AG63" i="20"/>
  <c r="AG86" i="20" s="1"/>
  <c r="AG237" i="20" s="1"/>
  <c r="AF63" i="20"/>
  <c r="AE63" i="20"/>
  <c r="AE86" i="20" s="1"/>
  <c r="AE237" i="20" s="1"/>
  <c r="AD63" i="20"/>
  <c r="AC63" i="20"/>
  <c r="AC86" i="20" s="1"/>
  <c r="AC237" i="20" s="1"/>
  <c r="AB63" i="20"/>
  <c r="AB86" i="20" s="1"/>
  <c r="AB237" i="20" s="1"/>
  <c r="AA63" i="20"/>
  <c r="AA86" i="20" s="1"/>
  <c r="AA237" i="20" s="1"/>
  <c r="Z63" i="20"/>
  <c r="Y63" i="20"/>
  <c r="Y86" i="20" s="1"/>
  <c r="Y237" i="20" s="1"/>
  <c r="X63" i="20"/>
  <c r="W63" i="20"/>
  <c r="W86" i="20" s="1"/>
  <c r="W237" i="20" s="1"/>
  <c r="V63" i="20"/>
  <c r="U63" i="20"/>
  <c r="U86" i="20" s="1"/>
  <c r="U237" i="20" s="1"/>
  <c r="T63" i="20"/>
  <c r="T86" i="20" s="1"/>
  <c r="T237" i="20" s="1"/>
  <c r="S63" i="20"/>
  <c r="S86" i="20" s="1"/>
  <c r="S237" i="20" s="1"/>
  <c r="R63" i="20"/>
  <c r="Q63" i="20"/>
  <c r="Q86" i="20" s="1"/>
  <c r="Q237" i="20" s="1"/>
  <c r="P63" i="20"/>
  <c r="O63" i="20"/>
  <c r="O86" i="20" s="1"/>
  <c r="O237" i="20" s="1"/>
  <c r="N63" i="20"/>
  <c r="M63" i="20"/>
  <c r="M86" i="20" s="1"/>
  <c r="M237" i="20" s="1"/>
  <c r="L63" i="20"/>
  <c r="L86" i="20" s="1"/>
  <c r="L237" i="20" s="1"/>
  <c r="K63" i="20"/>
  <c r="K86" i="20" s="1"/>
  <c r="K237" i="20" s="1"/>
  <c r="J63" i="20"/>
  <c r="I63" i="20"/>
  <c r="I86" i="20" s="1"/>
  <c r="I237" i="20" s="1"/>
  <c r="H63" i="20"/>
  <c r="G63" i="20"/>
  <c r="G86" i="20" s="1"/>
  <c r="G237" i="20" s="1"/>
  <c r="E61" i="20"/>
  <c r="E68" i="20" s="1"/>
  <c r="E60" i="20"/>
  <c r="E67" i="20" s="1"/>
  <c r="E59" i="20"/>
  <c r="E66" i="20" s="1"/>
  <c r="G55" i="20"/>
  <c r="G238" i="20" s="1"/>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E42" i="20"/>
  <c r="E50" i="20" s="1"/>
  <c r="E41" i="20"/>
  <c r="E49" i="20" s="1"/>
  <c r="E40" i="20"/>
  <c r="E48" i="20" s="1"/>
  <c r="I39" i="20"/>
  <c r="I47" i="20" s="1"/>
  <c r="H39" i="20"/>
  <c r="H47" i="20" s="1"/>
  <c r="G39" i="20"/>
  <c r="G47" i="20" s="1"/>
  <c r="E39" i="20"/>
  <c r="E47" i="20" s="1"/>
  <c r="F38" i="20"/>
  <c r="E34"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W27" i="20"/>
  <c r="G27" i="20"/>
  <c r="AK26" i="20"/>
  <c r="AJ26" i="20"/>
  <c r="AI26" i="20"/>
  <c r="AH26" i="20"/>
  <c r="AG26" i="20"/>
  <c r="AF26" i="20"/>
  <c r="AE26" i="20"/>
  <c r="AD26" i="20"/>
  <c r="AC26" i="20"/>
  <c r="AB26" i="20"/>
  <c r="AA26" i="20"/>
  <c r="Z26" i="20"/>
  <c r="Y26" i="20"/>
  <c r="X26" i="20"/>
  <c r="W26" i="20"/>
  <c r="V26" i="20"/>
  <c r="U26" i="20"/>
  <c r="T26" i="20"/>
  <c r="T34" i="20" s="1"/>
  <c r="S26" i="20"/>
  <c r="R26" i="20"/>
  <c r="Q26" i="20"/>
  <c r="P26" i="20"/>
  <c r="O26" i="20"/>
  <c r="N26" i="20"/>
  <c r="M26" i="20"/>
  <c r="L26" i="20"/>
  <c r="K26" i="20"/>
  <c r="K34" i="20" s="1"/>
  <c r="J26" i="20"/>
  <c r="J34" i="20" s="1"/>
  <c r="I26" i="20"/>
  <c r="I34" i="20" s="1"/>
  <c r="H26" i="20"/>
  <c r="H34" i="20" s="1"/>
  <c r="G26" i="20"/>
  <c r="G34" i="20" s="1"/>
  <c r="AK25" i="20"/>
  <c r="AJ25" i="20"/>
  <c r="AJ33" i="20" s="1"/>
  <c r="AI25" i="20"/>
  <c r="AI33" i="20" s="1"/>
  <c r="AH25" i="20"/>
  <c r="AH33" i="20" s="1"/>
  <c r="AG25" i="20"/>
  <c r="AG33" i="20" s="1"/>
  <c r="AF25" i="20"/>
  <c r="AF33" i="20" s="1"/>
  <c r="AE25" i="20"/>
  <c r="AE33" i="20" s="1"/>
  <c r="AD25" i="20"/>
  <c r="AD33" i="20" s="1"/>
  <c r="AC25" i="20"/>
  <c r="AC33" i="20" s="1"/>
  <c r="AB25" i="20"/>
  <c r="AB33" i="20" s="1"/>
  <c r="AA25" i="20"/>
  <c r="AA33" i="20" s="1"/>
  <c r="Z25" i="20"/>
  <c r="Z33" i="20" s="1"/>
  <c r="Y25" i="20"/>
  <c r="Y33" i="20" s="1"/>
  <c r="X25" i="20"/>
  <c r="X33" i="20" s="1"/>
  <c r="W25" i="20"/>
  <c r="W33" i="20" s="1"/>
  <c r="V25" i="20"/>
  <c r="V33" i="20" s="1"/>
  <c r="U25" i="20"/>
  <c r="U33" i="20" s="1"/>
  <c r="T25" i="20"/>
  <c r="T33" i="20" s="1"/>
  <c r="S25" i="20"/>
  <c r="S33" i="20" s="1"/>
  <c r="R25" i="20"/>
  <c r="R33" i="20" s="1"/>
  <c r="Q25" i="20"/>
  <c r="Q33" i="20" s="1"/>
  <c r="P25" i="20"/>
  <c r="P33" i="20" s="1"/>
  <c r="O25" i="20"/>
  <c r="O33" i="20" s="1"/>
  <c r="N25" i="20"/>
  <c r="N33" i="20" s="1"/>
  <c r="M25" i="20"/>
  <c r="M33" i="20" s="1"/>
  <c r="L25" i="20"/>
  <c r="L33" i="20" s="1"/>
  <c r="K25" i="20"/>
  <c r="K33" i="20" s="1"/>
  <c r="J25" i="20"/>
  <c r="J33" i="20" s="1"/>
  <c r="I25" i="20"/>
  <c r="I33" i="20" s="1"/>
  <c r="H25" i="20"/>
  <c r="H33" i="20" s="1"/>
  <c r="G25" i="20"/>
  <c r="G33" i="20" s="1"/>
  <c r="E25" i="20"/>
  <c r="E33" i="20" s="1"/>
  <c r="G24" i="20"/>
  <c r="G32" i="20" s="1"/>
  <c r="E24" i="20"/>
  <c r="E32" i="20" s="1"/>
  <c r="G23" i="20"/>
  <c r="G31" i="20" s="1"/>
  <c r="E23" i="20"/>
  <c r="E31" i="20" s="1"/>
  <c r="S22" i="20"/>
  <c r="T22" i="20" s="1"/>
  <c r="R22" i="20"/>
  <c r="Q22" i="20"/>
  <c r="P22" i="20"/>
  <c r="O22" i="20"/>
  <c r="N22" i="20"/>
  <c r="M22" i="20"/>
  <c r="L22" i="20"/>
  <c r="K22" i="20"/>
  <c r="J22" i="20"/>
  <c r="I22" i="20"/>
  <c r="S21" i="20"/>
  <c r="T21" i="20" s="1"/>
  <c r="U21" i="20" s="1"/>
  <c r="V21" i="20" s="1"/>
  <c r="W21" i="20" s="1"/>
  <c r="X21" i="20" s="1"/>
  <c r="Y21" i="20" s="1"/>
  <c r="Z21" i="20" s="1"/>
  <c r="AA21" i="20" s="1"/>
  <c r="AB21" i="20" s="1"/>
  <c r="AC21" i="20" s="1"/>
  <c r="AD21" i="20" s="1"/>
  <c r="AE21" i="20" s="1"/>
  <c r="AF21" i="20" s="1"/>
  <c r="AG21" i="20" s="1"/>
  <c r="AH21" i="20" s="1"/>
  <c r="AI21" i="20" s="1"/>
  <c r="AJ21" i="20" s="1"/>
  <c r="AK21" i="20" s="1"/>
  <c r="R21" i="20"/>
  <c r="Q21" i="20"/>
  <c r="P21" i="20"/>
  <c r="O21" i="20"/>
  <c r="N21" i="20"/>
  <c r="M21" i="20"/>
  <c r="L21" i="20"/>
  <c r="K21" i="20"/>
  <c r="J21" i="20"/>
  <c r="I21" i="20"/>
  <c r="H21" i="20"/>
  <c r="G18" i="20"/>
  <c r="G17" i="20" s="1"/>
  <c r="G8" i="20"/>
  <c r="A322" i="19"/>
  <c r="G287" i="19"/>
  <c r="G315" i="19" s="1"/>
  <c r="H286" i="19"/>
  <c r="I286" i="19" s="1"/>
  <c r="A285" i="19"/>
  <c r="G264" i="19"/>
  <c r="G243" i="19"/>
  <c r="G242" i="19"/>
  <c r="G241" i="19"/>
  <c r="G239" i="19"/>
  <c r="AK238" i="19"/>
  <c r="AJ238" i="19"/>
  <c r="AI238" i="19"/>
  <c r="AH238" i="19"/>
  <c r="AG238" i="19"/>
  <c r="AF238" i="19"/>
  <c r="AE238" i="19"/>
  <c r="AD238" i="19"/>
  <c r="AC238" i="19"/>
  <c r="AB238" i="19"/>
  <c r="AA238" i="19"/>
  <c r="Z238" i="19"/>
  <c r="Y238" i="19"/>
  <c r="X238" i="19"/>
  <c r="W238" i="19"/>
  <c r="V238" i="19"/>
  <c r="U238" i="19"/>
  <c r="T238" i="19"/>
  <c r="S238" i="19"/>
  <c r="R238" i="19"/>
  <c r="Q238" i="19"/>
  <c r="P238" i="19"/>
  <c r="O238" i="19"/>
  <c r="N238" i="19"/>
  <c r="M238" i="19"/>
  <c r="L238" i="19"/>
  <c r="K238" i="19"/>
  <c r="J238" i="19"/>
  <c r="I238" i="19"/>
  <c r="H238" i="19"/>
  <c r="G229" i="19"/>
  <c r="G227" i="19"/>
  <c r="G226" i="19"/>
  <c r="G225" i="19"/>
  <c r="H220" i="19"/>
  <c r="I220" i="19" s="1"/>
  <c r="AK216" i="19"/>
  <c r="AK243" i="19" s="1"/>
  <c r="AJ216" i="19"/>
  <c r="AJ243" i="19" s="1"/>
  <c r="AI216" i="19"/>
  <c r="AI243" i="19" s="1"/>
  <c r="AH216" i="19"/>
  <c r="AH243" i="19" s="1"/>
  <c r="AG216" i="19"/>
  <c r="AG243" i="19" s="1"/>
  <c r="AF216" i="19"/>
  <c r="AF243" i="19" s="1"/>
  <c r="AE216" i="19"/>
  <c r="AE243" i="19" s="1"/>
  <c r="AD216" i="19"/>
  <c r="AD243" i="19" s="1"/>
  <c r="AC216" i="19"/>
  <c r="AC243" i="19" s="1"/>
  <c r="AB216" i="19"/>
  <c r="AB243" i="19" s="1"/>
  <c r="AA216" i="19"/>
  <c r="AA243" i="19" s="1"/>
  <c r="Z216" i="19"/>
  <c r="Z243" i="19" s="1"/>
  <c r="Y216" i="19"/>
  <c r="Y243" i="19" s="1"/>
  <c r="X216" i="19"/>
  <c r="X243" i="19" s="1"/>
  <c r="W216" i="19"/>
  <c r="W243" i="19" s="1"/>
  <c r="V216" i="19"/>
  <c r="V243" i="19" s="1"/>
  <c r="U216" i="19"/>
  <c r="U243" i="19" s="1"/>
  <c r="T216" i="19"/>
  <c r="T243" i="19" s="1"/>
  <c r="S216" i="19"/>
  <c r="S243" i="19" s="1"/>
  <c r="R216" i="19"/>
  <c r="R243" i="19" s="1"/>
  <c r="Q216" i="19"/>
  <c r="Q243" i="19" s="1"/>
  <c r="P216" i="19"/>
  <c r="P243" i="19" s="1"/>
  <c r="O216" i="19"/>
  <c r="O243" i="19" s="1"/>
  <c r="N216" i="19"/>
  <c r="N243" i="19" s="1"/>
  <c r="M216" i="19"/>
  <c r="M243" i="19" s="1"/>
  <c r="L216" i="19"/>
  <c r="L243" i="19" s="1"/>
  <c r="K216" i="19"/>
  <c r="K243" i="19" s="1"/>
  <c r="J216" i="19"/>
  <c r="J243" i="19" s="1"/>
  <c r="I216" i="19"/>
  <c r="I243" i="19" s="1"/>
  <c r="H216" i="19"/>
  <c r="H243" i="19" s="1"/>
  <c r="AK209" i="19"/>
  <c r="AK242" i="19" s="1"/>
  <c r="AJ209" i="19"/>
  <c r="AJ242" i="19" s="1"/>
  <c r="AI209" i="19"/>
  <c r="AI242" i="19" s="1"/>
  <c r="AH209" i="19"/>
  <c r="AH242" i="19" s="1"/>
  <c r="AG209" i="19"/>
  <c r="AG242" i="19" s="1"/>
  <c r="AF209" i="19"/>
  <c r="AF242" i="19" s="1"/>
  <c r="AE209" i="19"/>
  <c r="AE242" i="19" s="1"/>
  <c r="AD209" i="19"/>
  <c r="AD242" i="19" s="1"/>
  <c r="AC209" i="19"/>
  <c r="AC242" i="19" s="1"/>
  <c r="AB209" i="19"/>
  <c r="AB229" i="19" s="1"/>
  <c r="AA209" i="19"/>
  <c r="AA242" i="19" s="1"/>
  <c r="Z209" i="19"/>
  <c r="Z242" i="19" s="1"/>
  <c r="Y209" i="19"/>
  <c r="Y242" i="19" s="1"/>
  <c r="X209" i="19"/>
  <c r="X242" i="19" s="1"/>
  <c r="W209" i="19"/>
  <c r="W242" i="19" s="1"/>
  <c r="V209" i="19"/>
  <c r="V242" i="19" s="1"/>
  <c r="U209" i="19"/>
  <c r="U242" i="19" s="1"/>
  <c r="T209" i="19"/>
  <c r="T229" i="19" s="1"/>
  <c r="S209" i="19"/>
  <c r="S242" i="19" s="1"/>
  <c r="R209" i="19"/>
  <c r="R242" i="19" s="1"/>
  <c r="Q209" i="19"/>
  <c r="Q242" i="19" s="1"/>
  <c r="P209" i="19"/>
  <c r="P242" i="19" s="1"/>
  <c r="O209" i="19"/>
  <c r="O242" i="19" s="1"/>
  <c r="N209" i="19"/>
  <c r="N242" i="19" s="1"/>
  <c r="M209" i="19"/>
  <c r="M242" i="19" s="1"/>
  <c r="L209" i="19"/>
  <c r="L229" i="19" s="1"/>
  <c r="K209" i="19"/>
  <c r="K242" i="19" s="1"/>
  <c r="J209" i="19"/>
  <c r="J242" i="19" s="1"/>
  <c r="I209" i="19"/>
  <c r="I242" i="19" s="1"/>
  <c r="H209" i="19"/>
  <c r="H242" i="19" s="1"/>
  <c r="AK203" i="19"/>
  <c r="AJ203" i="19"/>
  <c r="AI203" i="19"/>
  <c r="AH203" i="19"/>
  <c r="AG203" i="19"/>
  <c r="AF203" i="19"/>
  <c r="AE203" i="19"/>
  <c r="AD203" i="19"/>
  <c r="AC203" i="19"/>
  <c r="AB203" i="19"/>
  <c r="AA203" i="19"/>
  <c r="Z203" i="19"/>
  <c r="Y203" i="19"/>
  <c r="X203" i="19"/>
  <c r="W203" i="19"/>
  <c r="V203" i="19"/>
  <c r="U203" i="19"/>
  <c r="T203" i="19"/>
  <c r="S203" i="19"/>
  <c r="R203" i="19"/>
  <c r="Q203" i="19"/>
  <c r="P203" i="19"/>
  <c r="O203" i="19"/>
  <c r="N203" i="19"/>
  <c r="M203" i="19"/>
  <c r="L203" i="19"/>
  <c r="K203" i="19"/>
  <c r="J203" i="19"/>
  <c r="I203" i="19"/>
  <c r="H203" i="19"/>
  <c r="H195" i="19"/>
  <c r="I195" i="19" s="1"/>
  <c r="J195" i="19" s="1"/>
  <c r="K195" i="19" s="1"/>
  <c r="L195" i="19" s="1"/>
  <c r="M195" i="19" s="1"/>
  <c r="N195" i="19" s="1"/>
  <c r="O195" i="19" s="1"/>
  <c r="P195" i="19" s="1"/>
  <c r="Q195" i="19" s="1"/>
  <c r="R195" i="19" s="1"/>
  <c r="S195" i="19" s="1"/>
  <c r="T195" i="19" s="1"/>
  <c r="U195" i="19" s="1"/>
  <c r="V195" i="19" s="1"/>
  <c r="W195" i="19" s="1"/>
  <c r="X195" i="19" s="1"/>
  <c r="Y195" i="19" s="1"/>
  <c r="Z195" i="19" s="1"/>
  <c r="AA195" i="19" s="1"/>
  <c r="AB195" i="19" s="1"/>
  <c r="AC195" i="19" s="1"/>
  <c r="AD195" i="19" s="1"/>
  <c r="AE195" i="19" s="1"/>
  <c r="AF195" i="19" s="1"/>
  <c r="AG195" i="19" s="1"/>
  <c r="AH195" i="19" s="1"/>
  <c r="AI195" i="19" s="1"/>
  <c r="AJ195" i="19" s="1"/>
  <c r="AK195" i="19" s="1"/>
  <c r="H187" i="19"/>
  <c r="C185" i="19"/>
  <c r="H170" i="19"/>
  <c r="I170" i="19" s="1"/>
  <c r="J170" i="19" s="1"/>
  <c r="K170" i="19" s="1"/>
  <c r="L170" i="19" s="1"/>
  <c r="M170" i="19" s="1"/>
  <c r="N170" i="19" s="1"/>
  <c r="O170" i="19" s="1"/>
  <c r="P170" i="19" s="1"/>
  <c r="Q170" i="19" s="1"/>
  <c r="R170" i="19" s="1"/>
  <c r="S170" i="19" s="1"/>
  <c r="T170" i="19" s="1"/>
  <c r="U170" i="19" s="1"/>
  <c r="V170" i="19" s="1"/>
  <c r="W170" i="19" s="1"/>
  <c r="X170" i="19" s="1"/>
  <c r="Y170" i="19" s="1"/>
  <c r="Z170" i="19" s="1"/>
  <c r="AA170" i="19" s="1"/>
  <c r="AB170" i="19" s="1"/>
  <c r="AC170" i="19" s="1"/>
  <c r="AD170" i="19" s="1"/>
  <c r="AE170" i="19" s="1"/>
  <c r="AF170" i="19" s="1"/>
  <c r="AG170" i="19" s="1"/>
  <c r="AH170" i="19" s="1"/>
  <c r="AI170" i="19" s="1"/>
  <c r="AJ170" i="19" s="1"/>
  <c r="AK170" i="19" s="1"/>
  <c r="I169" i="19"/>
  <c r="J169" i="19" s="1"/>
  <c r="K169" i="19" s="1"/>
  <c r="L169" i="19" s="1"/>
  <c r="M169" i="19" s="1"/>
  <c r="N169" i="19" s="1"/>
  <c r="O169" i="19" s="1"/>
  <c r="P169" i="19" s="1"/>
  <c r="Q169" i="19" s="1"/>
  <c r="R169" i="19" s="1"/>
  <c r="S169" i="19" s="1"/>
  <c r="T169" i="19" s="1"/>
  <c r="U169" i="19" s="1"/>
  <c r="V169" i="19" s="1"/>
  <c r="W169" i="19" s="1"/>
  <c r="X169" i="19" s="1"/>
  <c r="Y169" i="19" s="1"/>
  <c r="Z169" i="19" s="1"/>
  <c r="AA169" i="19" s="1"/>
  <c r="AB169" i="19" s="1"/>
  <c r="AC169" i="19" s="1"/>
  <c r="AD169" i="19" s="1"/>
  <c r="AE169" i="19" s="1"/>
  <c r="AF169" i="19" s="1"/>
  <c r="AG169" i="19" s="1"/>
  <c r="AH169" i="19" s="1"/>
  <c r="AI169" i="19" s="1"/>
  <c r="AJ169" i="19" s="1"/>
  <c r="AK169" i="19" s="1"/>
  <c r="H169" i="19"/>
  <c r="H168" i="19"/>
  <c r="I168" i="19" s="1"/>
  <c r="J168" i="19" s="1"/>
  <c r="K168" i="19" s="1"/>
  <c r="L168" i="19" s="1"/>
  <c r="M168" i="19" s="1"/>
  <c r="N168" i="19" s="1"/>
  <c r="O168" i="19" s="1"/>
  <c r="P168" i="19" s="1"/>
  <c r="Q168" i="19" s="1"/>
  <c r="R168" i="19" s="1"/>
  <c r="S168" i="19" s="1"/>
  <c r="T168" i="19" s="1"/>
  <c r="U168" i="19" s="1"/>
  <c r="V168" i="19" s="1"/>
  <c r="W168" i="19" s="1"/>
  <c r="X168" i="19" s="1"/>
  <c r="Y168" i="19" s="1"/>
  <c r="Z168" i="19" s="1"/>
  <c r="AA168" i="19" s="1"/>
  <c r="AB168" i="19" s="1"/>
  <c r="AC168" i="19" s="1"/>
  <c r="AD168" i="19" s="1"/>
  <c r="AE168" i="19" s="1"/>
  <c r="AF168" i="19" s="1"/>
  <c r="AG168" i="19" s="1"/>
  <c r="AH168" i="19" s="1"/>
  <c r="AI168" i="19" s="1"/>
  <c r="AJ168" i="19" s="1"/>
  <c r="AK168" i="19" s="1"/>
  <c r="H167" i="19"/>
  <c r="I167" i="19" s="1"/>
  <c r="J167" i="19" s="1"/>
  <c r="K167" i="19" s="1"/>
  <c r="L167" i="19" s="1"/>
  <c r="M167" i="19" s="1"/>
  <c r="N167" i="19" s="1"/>
  <c r="O167" i="19" s="1"/>
  <c r="P167" i="19" s="1"/>
  <c r="Q167" i="19" s="1"/>
  <c r="R167" i="19" s="1"/>
  <c r="S167" i="19" s="1"/>
  <c r="T167" i="19" s="1"/>
  <c r="U167" i="19" s="1"/>
  <c r="V167" i="19" s="1"/>
  <c r="W167" i="19" s="1"/>
  <c r="X167" i="19" s="1"/>
  <c r="Y167" i="19" s="1"/>
  <c r="Z167" i="19" s="1"/>
  <c r="AA167" i="19" s="1"/>
  <c r="AB167" i="19" s="1"/>
  <c r="AC167" i="19" s="1"/>
  <c r="AD167" i="19" s="1"/>
  <c r="AE167" i="19" s="1"/>
  <c r="AF167" i="19" s="1"/>
  <c r="AG167" i="19" s="1"/>
  <c r="AH167" i="19" s="1"/>
  <c r="AI167" i="19" s="1"/>
  <c r="AJ167" i="19" s="1"/>
  <c r="AK167" i="19" s="1"/>
  <c r="AK158" i="19"/>
  <c r="AJ158" i="19"/>
  <c r="AI158" i="19"/>
  <c r="AH158" i="19"/>
  <c r="AG158" i="19"/>
  <c r="AF158" i="19"/>
  <c r="AE158" i="19"/>
  <c r="AD158" i="19"/>
  <c r="AC158" i="19"/>
  <c r="AB158" i="19"/>
  <c r="AA158" i="19"/>
  <c r="Z158" i="19"/>
  <c r="Y158" i="19"/>
  <c r="X158" i="19"/>
  <c r="W158" i="19"/>
  <c r="V158" i="19"/>
  <c r="U158" i="19"/>
  <c r="T158" i="19"/>
  <c r="S158" i="19"/>
  <c r="R158" i="19"/>
  <c r="Q158" i="19"/>
  <c r="P158" i="19"/>
  <c r="O158" i="19"/>
  <c r="N158" i="19"/>
  <c r="M158" i="19"/>
  <c r="L158" i="19"/>
  <c r="K158" i="19"/>
  <c r="J158" i="19"/>
  <c r="I158" i="19"/>
  <c r="H158" i="19"/>
  <c r="H156" i="19"/>
  <c r="H165" i="19" s="1"/>
  <c r="H149" i="19"/>
  <c r="I149" i="19" s="1"/>
  <c r="J149" i="19" s="1"/>
  <c r="K149" i="19" s="1"/>
  <c r="L149" i="19" s="1"/>
  <c r="M149" i="19" s="1"/>
  <c r="N149" i="19" s="1"/>
  <c r="O149" i="19" s="1"/>
  <c r="P149" i="19" s="1"/>
  <c r="Q149" i="19" s="1"/>
  <c r="R149" i="19" s="1"/>
  <c r="S149" i="19" s="1"/>
  <c r="T149" i="19" s="1"/>
  <c r="U149" i="19" s="1"/>
  <c r="V149" i="19" s="1"/>
  <c r="W149" i="19" s="1"/>
  <c r="X149" i="19" s="1"/>
  <c r="Y149" i="19" s="1"/>
  <c r="Z149" i="19" s="1"/>
  <c r="AA149" i="19" s="1"/>
  <c r="AB149" i="19" s="1"/>
  <c r="AC149" i="19" s="1"/>
  <c r="AD149" i="19" s="1"/>
  <c r="AE149" i="19" s="1"/>
  <c r="AF149" i="19" s="1"/>
  <c r="AG149" i="19" s="1"/>
  <c r="AH149" i="19" s="1"/>
  <c r="AI149" i="19" s="1"/>
  <c r="AJ149" i="19" s="1"/>
  <c r="AK149" i="19" s="1"/>
  <c r="H148" i="19"/>
  <c r="I148" i="19" s="1"/>
  <c r="J148" i="19" s="1"/>
  <c r="K148" i="19" s="1"/>
  <c r="L148" i="19" s="1"/>
  <c r="M148" i="19" s="1"/>
  <c r="N148" i="19" s="1"/>
  <c r="O148" i="19" s="1"/>
  <c r="P148" i="19" s="1"/>
  <c r="Q148" i="19" s="1"/>
  <c r="R148" i="19" s="1"/>
  <c r="S148" i="19" s="1"/>
  <c r="T148" i="19" s="1"/>
  <c r="U148" i="19" s="1"/>
  <c r="V148" i="19" s="1"/>
  <c r="W148" i="19" s="1"/>
  <c r="X148" i="19" s="1"/>
  <c r="Y148" i="19" s="1"/>
  <c r="Z148" i="19" s="1"/>
  <c r="AA148" i="19" s="1"/>
  <c r="AB148" i="19" s="1"/>
  <c r="AC148" i="19" s="1"/>
  <c r="AD148" i="19" s="1"/>
  <c r="AE148" i="19" s="1"/>
  <c r="AF148" i="19" s="1"/>
  <c r="AG148" i="19" s="1"/>
  <c r="AH148" i="19" s="1"/>
  <c r="AI148" i="19" s="1"/>
  <c r="AJ148" i="19" s="1"/>
  <c r="AK148" i="19" s="1"/>
  <c r="H147" i="19"/>
  <c r="I147" i="19" s="1"/>
  <c r="J147" i="19" s="1"/>
  <c r="K147" i="19" s="1"/>
  <c r="L147" i="19" s="1"/>
  <c r="M147" i="19" s="1"/>
  <c r="N147" i="19" s="1"/>
  <c r="O147" i="19" s="1"/>
  <c r="P147" i="19" s="1"/>
  <c r="Q147" i="19" s="1"/>
  <c r="R147" i="19" s="1"/>
  <c r="S147" i="19" s="1"/>
  <c r="T147" i="19" s="1"/>
  <c r="U147" i="19" s="1"/>
  <c r="V147" i="19" s="1"/>
  <c r="W147" i="19" s="1"/>
  <c r="X147" i="19" s="1"/>
  <c r="Y147" i="19" s="1"/>
  <c r="Z147" i="19" s="1"/>
  <c r="AA147" i="19" s="1"/>
  <c r="AB147" i="19" s="1"/>
  <c r="AC147" i="19" s="1"/>
  <c r="AD147" i="19" s="1"/>
  <c r="AE147" i="19" s="1"/>
  <c r="AF147" i="19" s="1"/>
  <c r="AG147" i="19" s="1"/>
  <c r="AH147" i="19" s="1"/>
  <c r="AI147" i="19" s="1"/>
  <c r="AJ147" i="19" s="1"/>
  <c r="AK147" i="19" s="1"/>
  <c r="H146" i="19"/>
  <c r="I146" i="19" s="1"/>
  <c r="J146" i="19" s="1"/>
  <c r="K146" i="19" s="1"/>
  <c r="L146" i="19" s="1"/>
  <c r="M146" i="19" s="1"/>
  <c r="N146" i="19" s="1"/>
  <c r="O146" i="19" s="1"/>
  <c r="P146" i="19" s="1"/>
  <c r="Q146" i="19" s="1"/>
  <c r="R146" i="19" s="1"/>
  <c r="S146" i="19" s="1"/>
  <c r="T146" i="19" s="1"/>
  <c r="U146" i="19" s="1"/>
  <c r="V146" i="19" s="1"/>
  <c r="W146" i="19" s="1"/>
  <c r="X146" i="19" s="1"/>
  <c r="Y146" i="19" s="1"/>
  <c r="Z146" i="19" s="1"/>
  <c r="AA146" i="19" s="1"/>
  <c r="AB146" i="19" s="1"/>
  <c r="AC146" i="19" s="1"/>
  <c r="AD146" i="19" s="1"/>
  <c r="AE146" i="19" s="1"/>
  <c r="AF146" i="19" s="1"/>
  <c r="AG146" i="19" s="1"/>
  <c r="AH146" i="19" s="1"/>
  <c r="AI146" i="19" s="1"/>
  <c r="AJ146" i="19" s="1"/>
  <c r="AK146" i="19" s="1"/>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H135" i="19"/>
  <c r="I135" i="19" s="1"/>
  <c r="AK132" i="19"/>
  <c r="AJ132" i="19"/>
  <c r="AI132" i="19"/>
  <c r="AH132" i="19"/>
  <c r="AG132" i="19"/>
  <c r="AF132" i="19"/>
  <c r="AE132" i="19"/>
  <c r="AD132" i="19"/>
  <c r="AC132" i="19"/>
  <c r="AB132" i="19"/>
  <c r="AA132" i="19"/>
  <c r="Z132" i="19"/>
  <c r="Y132" i="19"/>
  <c r="X132" i="19"/>
  <c r="W132" i="19"/>
  <c r="V132" i="19"/>
  <c r="U132" i="19"/>
  <c r="T132" i="19"/>
  <c r="S132" i="19"/>
  <c r="R132" i="19"/>
  <c r="Q132" i="19"/>
  <c r="P132" i="19"/>
  <c r="O132" i="19"/>
  <c r="N132" i="19"/>
  <c r="M132" i="19"/>
  <c r="L132" i="19"/>
  <c r="K132" i="19"/>
  <c r="J132" i="19"/>
  <c r="I132" i="19"/>
  <c r="H132" i="19"/>
  <c r="H128" i="19"/>
  <c r="H127" i="19"/>
  <c r="I126" i="19"/>
  <c r="H126" i="19"/>
  <c r="G126" i="19"/>
  <c r="I125" i="19"/>
  <c r="H125" i="19"/>
  <c r="G125" i="19"/>
  <c r="S124" i="19"/>
  <c r="R124" i="19"/>
  <c r="Q124" i="19"/>
  <c r="P124" i="19"/>
  <c r="O124" i="19"/>
  <c r="N124" i="19"/>
  <c r="M124" i="19"/>
  <c r="L124" i="19"/>
  <c r="K124" i="19"/>
  <c r="J124" i="19"/>
  <c r="I124" i="19"/>
  <c r="AM121" i="19"/>
  <c r="AL114"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H107" i="19"/>
  <c r="H106" i="19"/>
  <c r="H105" i="19"/>
  <c r="AL104" i="19"/>
  <c r="I104" i="19"/>
  <c r="H104" i="19"/>
  <c r="G104" i="19"/>
  <c r="S103" i="19"/>
  <c r="R103" i="19"/>
  <c r="Q103" i="19"/>
  <c r="P103" i="19"/>
  <c r="O103" i="19"/>
  <c r="N103" i="19"/>
  <c r="M103" i="19"/>
  <c r="L103" i="19"/>
  <c r="K103" i="19"/>
  <c r="J103" i="19"/>
  <c r="I103" i="19"/>
  <c r="AL93" i="19"/>
  <c r="C89"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AK77" i="19"/>
  <c r="AJ77" i="19"/>
  <c r="AI77" i="19"/>
  <c r="AI86" i="19" s="1"/>
  <c r="AI237" i="19" s="1"/>
  <c r="AH77" i="19"/>
  <c r="AG77" i="19"/>
  <c r="AF77" i="19"/>
  <c r="AE77" i="19"/>
  <c r="AD77" i="19"/>
  <c r="AC77" i="19"/>
  <c r="AB77" i="19"/>
  <c r="AA77" i="19"/>
  <c r="AA86" i="19" s="1"/>
  <c r="AA237" i="19" s="1"/>
  <c r="Z77" i="19"/>
  <c r="Y77" i="19"/>
  <c r="X77" i="19"/>
  <c r="W77" i="19"/>
  <c r="V77" i="19"/>
  <c r="U77" i="19"/>
  <c r="T77" i="19"/>
  <c r="S77" i="19"/>
  <c r="S86" i="19" s="1"/>
  <c r="S237" i="19" s="1"/>
  <c r="R77" i="19"/>
  <c r="Q77" i="19"/>
  <c r="P77" i="19"/>
  <c r="O77" i="19"/>
  <c r="N77" i="19"/>
  <c r="M77" i="19"/>
  <c r="L77" i="19"/>
  <c r="K77" i="19"/>
  <c r="K86" i="19" s="1"/>
  <c r="K237" i="19" s="1"/>
  <c r="J77" i="19"/>
  <c r="I77" i="19"/>
  <c r="H77" i="19"/>
  <c r="G77" i="19"/>
  <c r="E75" i="19"/>
  <c r="E82" i="19" s="1"/>
  <c r="E74" i="19"/>
  <c r="E81" i="19" s="1"/>
  <c r="E73" i="19"/>
  <c r="E80" i="19" s="1"/>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AK63" i="19"/>
  <c r="AJ63" i="19"/>
  <c r="AI63" i="19"/>
  <c r="AH63" i="19"/>
  <c r="AG63" i="19"/>
  <c r="AF63" i="19"/>
  <c r="AE63" i="19"/>
  <c r="AE86" i="19" s="1"/>
  <c r="AE237" i="19" s="1"/>
  <c r="AD63" i="19"/>
  <c r="AC63" i="19"/>
  <c r="AB63" i="19"/>
  <c r="AB86" i="19" s="1"/>
  <c r="AB237" i="19" s="1"/>
  <c r="AA63" i="19"/>
  <c r="Z63" i="19"/>
  <c r="Y63" i="19"/>
  <c r="X63" i="19"/>
  <c r="W63" i="19"/>
  <c r="W86" i="19" s="1"/>
  <c r="W237" i="19" s="1"/>
  <c r="V63" i="19"/>
  <c r="U63" i="19"/>
  <c r="T63" i="19"/>
  <c r="T86" i="19" s="1"/>
  <c r="T237" i="19" s="1"/>
  <c r="S63" i="19"/>
  <c r="R63" i="19"/>
  <c r="Q63" i="19"/>
  <c r="P63" i="19"/>
  <c r="O63" i="19"/>
  <c r="O86" i="19" s="1"/>
  <c r="O237" i="19" s="1"/>
  <c r="N63" i="19"/>
  <c r="M63" i="19"/>
  <c r="L63" i="19"/>
  <c r="L86" i="19" s="1"/>
  <c r="L237" i="19" s="1"/>
  <c r="K63" i="19"/>
  <c r="J63" i="19"/>
  <c r="I63" i="19"/>
  <c r="H63" i="19"/>
  <c r="G63" i="19"/>
  <c r="G86" i="19" s="1"/>
  <c r="G237" i="19" s="1"/>
  <c r="E61" i="19"/>
  <c r="E68" i="19" s="1"/>
  <c r="E60" i="19"/>
  <c r="E67" i="19" s="1"/>
  <c r="E59" i="19"/>
  <c r="E66" i="19" s="1"/>
  <c r="G55" i="19"/>
  <c r="G238" i="19" s="1"/>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I47"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E42" i="19"/>
  <c r="E50" i="19" s="1"/>
  <c r="E41" i="19"/>
  <c r="E49" i="19" s="1"/>
  <c r="E40" i="19"/>
  <c r="E48" i="19" s="1"/>
  <c r="I44" i="19"/>
  <c r="I224" i="19" s="1"/>
  <c r="E39" i="19"/>
  <c r="E47" i="19" s="1"/>
  <c r="F38" i="19"/>
  <c r="E34"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G27" i="19"/>
  <c r="AJ34" i="19"/>
  <c r="AH34" i="19"/>
  <c r="AB34" i="19"/>
  <c r="T26" i="19"/>
  <c r="S34" i="19"/>
  <c r="N34" i="19"/>
  <c r="I34" i="19"/>
  <c r="H26" i="19"/>
  <c r="H34" i="19" s="1"/>
  <c r="G26" i="19"/>
  <c r="G34" i="19" s="1"/>
  <c r="AE33" i="19"/>
  <c r="AD33" i="19"/>
  <c r="AC33" i="19"/>
  <c r="X33" i="19"/>
  <c r="W33" i="19"/>
  <c r="V33" i="19"/>
  <c r="U33" i="19"/>
  <c r="T25" i="19"/>
  <c r="T33" i="19" s="1"/>
  <c r="O33" i="19"/>
  <c r="N33" i="19"/>
  <c r="M33" i="19"/>
  <c r="L33" i="19"/>
  <c r="I33" i="19"/>
  <c r="H25" i="19"/>
  <c r="H33" i="19" s="1"/>
  <c r="G25" i="19"/>
  <c r="G33" i="19" s="1"/>
  <c r="E25" i="19"/>
  <c r="E33" i="19" s="1"/>
  <c r="G24" i="19"/>
  <c r="G32" i="19" s="1"/>
  <c r="E24" i="19"/>
  <c r="E32" i="19" s="1"/>
  <c r="G23" i="19"/>
  <c r="E23" i="19"/>
  <c r="E31" i="19" s="1"/>
  <c r="S22" i="19"/>
  <c r="T22" i="19" s="1"/>
  <c r="R22" i="19"/>
  <c r="Q22" i="19"/>
  <c r="P22" i="19"/>
  <c r="O22" i="19"/>
  <c r="N22" i="19"/>
  <c r="M22" i="19"/>
  <c r="L22" i="19"/>
  <c r="K22" i="19"/>
  <c r="J22" i="19"/>
  <c r="I22" i="19"/>
  <c r="S21" i="19"/>
  <c r="T21" i="19" s="1"/>
  <c r="U21" i="19" s="1"/>
  <c r="V21" i="19" s="1"/>
  <c r="W21" i="19" s="1"/>
  <c r="X21" i="19" s="1"/>
  <c r="Y21" i="19" s="1"/>
  <c r="Z21" i="19" s="1"/>
  <c r="AA21" i="19" s="1"/>
  <c r="AB21" i="19" s="1"/>
  <c r="AC21" i="19" s="1"/>
  <c r="AD21" i="19" s="1"/>
  <c r="AE21" i="19" s="1"/>
  <c r="AF21" i="19" s="1"/>
  <c r="AG21" i="19" s="1"/>
  <c r="AH21" i="19" s="1"/>
  <c r="AI21" i="19" s="1"/>
  <c r="AJ21" i="19" s="1"/>
  <c r="AK21" i="19" s="1"/>
  <c r="R21" i="19"/>
  <c r="Q21" i="19"/>
  <c r="P21" i="19"/>
  <c r="O21" i="19"/>
  <c r="O39" i="19" s="1"/>
  <c r="N21" i="19"/>
  <c r="M21" i="19"/>
  <c r="L21" i="19"/>
  <c r="K21" i="19"/>
  <c r="J21" i="19"/>
  <c r="I21" i="19"/>
  <c r="H21" i="19"/>
  <c r="G18" i="19"/>
  <c r="G17" i="19" s="1"/>
  <c r="G8" i="19"/>
  <c r="Q34" i="19" l="1"/>
  <c r="Y34" i="19"/>
  <c r="H86" i="20"/>
  <c r="H237" i="20" s="1"/>
  <c r="P86" i="20"/>
  <c r="P237" i="20" s="1"/>
  <c r="X86" i="20"/>
  <c r="X237" i="20" s="1"/>
  <c r="AF86" i="20"/>
  <c r="AF237" i="20" s="1"/>
  <c r="K34" i="19"/>
  <c r="AJ86" i="19"/>
  <c r="AJ237" i="19" s="1"/>
  <c r="P34" i="20"/>
  <c r="X34" i="20"/>
  <c r="AF34" i="20"/>
  <c r="J86" i="19"/>
  <c r="J237" i="19" s="1"/>
  <c r="R86" i="19"/>
  <c r="R237" i="19" s="1"/>
  <c r="Z86" i="19"/>
  <c r="Z237" i="19" s="1"/>
  <c r="AH86" i="19"/>
  <c r="AH237" i="19" s="1"/>
  <c r="AH271" i="19" s="1"/>
  <c r="J86" i="20"/>
  <c r="J237" i="20" s="1"/>
  <c r="R86" i="20"/>
  <c r="R237" i="20" s="1"/>
  <c r="R303" i="20" s="1"/>
  <c r="Z86" i="20"/>
  <c r="Z237" i="20" s="1"/>
  <c r="AH86" i="20"/>
  <c r="AH237" i="20" s="1"/>
  <c r="AH303" i="20" s="1"/>
  <c r="H229" i="19"/>
  <c r="AK33" i="20"/>
  <c r="G28" i="19"/>
  <c r="P229" i="19"/>
  <c r="P295" i="19" s="1"/>
  <c r="W229" i="19"/>
  <c r="J104" i="19"/>
  <c r="K104" i="19" s="1"/>
  <c r="L104" i="19" s="1"/>
  <c r="M104" i="19" s="1"/>
  <c r="N104" i="19" s="1"/>
  <c r="O104" i="19" s="1"/>
  <c r="P104" i="19" s="1"/>
  <c r="Q104" i="19" s="1"/>
  <c r="R104" i="19" s="1"/>
  <c r="S104" i="19" s="1"/>
  <c r="T104" i="19" s="1"/>
  <c r="U104" i="19" s="1"/>
  <c r="V104" i="19" s="1"/>
  <c r="W104" i="19" s="1"/>
  <c r="X104" i="19" s="1"/>
  <c r="Y104" i="19" s="1"/>
  <c r="Z104" i="19" s="1"/>
  <c r="AA104" i="19" s="1"/>
  <c r="AB104" i="19" s="1"/>
  <c r="AC104" i="19" s="1"/>
  <c r="AD104" i="19" s="1"/>
  <c r="AE104" i="19" s="1"/>
  <c r="AF104" i="19" s="1"/>
  <c r="AG104" i="19" s="1"/>
  <c r="AH104" i="19" s="1"/>
  <c r="AI104" i="19" s="1"/>
  <c r="AJ104" i="19" s="1"/>
  <c r="AK104" i="19" s="1"/>
  <c r="I107" i="19"/>
  <c r="J107" i="19" s="1"/>
  <c r="K107" i="19" s="1"/>
  <c r="L107" i="19" s="1"/>
  <c r="M107" i="19" s="1"/>
  <c r="N107" i="19" s="1"/>
  <c r="O107" i="19" s="1"/>
  <c r="P107" i="19" s="1"/>
  <c r="Q107" i="19" s="1"/>
  <c r="R107" i="19" s="1"/>
  <c r="S107" i="19" s="1"/>
  <c r="T107" i="19" s="1"/>
  <c r="U107" i="19" s="1"/>
  <c r="V107" i="19" s="1"/>
  <c r="W107" i="19" s="1"/>
  <c r="X107" i="19" s="1"/>
  <c r="Y107" i="19" s="1"/>
  <c r="Z107" i="19" s="1"/>
  <c r="AA107" i="19" s="1"/>
  <c r="AB107" i="19" s="1"/>
  <c r="AC107" i="19" s="1"/>
  <c r="AD107" i="19" s="1"/>
  <c r="AE107" i="19" s="1"/>
  <c r="AF107" i="19" s="1"/>
  <c r="AG107" i="19" s="1"/>
  <c r="AH107" i="19" s="1"/>
  <c r="AI107" i="19" s="1"/>
  <c r="AJ107" i="19" s="1"/>
  <c r="AK107" i="19" s="1"/>
  <c r="X229" i="19"/>
  <c r="X263" i="19" s="1"/>
  <c r="N86" i="20"/>
  <c r="N237" i="20" s="1"/>
  <c r="V86" i="20"/>
  <c r="V237" i="20" s="1"/>
  <c r="AD86" i="20"/>
  <c r="AD237" i="20" s="1"/>
  <c r="G70" i="20"/>
  <c r="AE229" i="19"/>
  <c r="J126" i="20"/>
  <c r="K126" i="20" s="1"/>
  <c r="L126" i="20" s="1"/>
  <c r="M126" i="20" s="1"/>
  <c r="N126" i="20" s="1"/>
  <c r="O126" i="20" s="1"/>
  <c r="P126" i="20" s="1"/>
  <c r="Q126" i="20" s="1"/>
  <c r="R126" i="20" s="1"/>
  <c r="S126" i="20" s="1"/>
  <c r="T126" i="20" s="1"/>
  <c r="U126" i="20" s="1"/>
  <c r="V126" i="20" s="1"/>
  <c r="W126" i="20" s="1"/>
  <c r="X126" i="20" s="1"/>
  <c r="Y126" i="20" s="1"/>
  <c r="Z126" i="20" s="1"/>
  <c r="AA126" i="20" s="1"/>
  <c r="AB126" i="20" s="1"/>
  <c r="AC126" i="20" s="1"/>
  <c r="AD126" i="20" s="1"/>
  <c r="AE126" i="20" s="1"/>
  <c r="AF126" i="20" s="1"/>
  <c r="AG126" i="20" s="1"/>
  <c r="AH126" i="20" s="1"/>
  <c r="AI126" i="20" s="1"/>
  <c r="AJ126" i="20" s="1"/>
  <c r="AK126" i="20" s="1"/>
  <c r="I127" i="20"/>
  <c r="I105" i="19"/>
  <c r="J105" i="19" s="1"/>
  <c r="K105" i="19" s="1"/>
  <c r="L105" i="19" s="1"/>
  <c r="M105" i="19" s="1"/>
  <c r="N105" i="19" s="1"/>
  <c r="O105" i="19" s="1"/>
  <c r="P105" i="19" s="1"/>
  <c r="Q105" i="19" s="1"/>
  <c r="R105" i="19" s="1"/>
  <c r="S105" i="19" s="1"/>
  <c r="T105" i="19" s="1"/>
  <c r="U105" i="19" s="1"/>
  <c r="V105" i="19" s="1"/>
  <c r="W105" i="19" s="1"/>
  <c r="X105" i="19" s="1"/>
  <c r="Y105" i="19" s="1"/>
  <c r="Z105" i="19" s="1"/>
  <c r="AA105" i="19" s="1"/>
  <c r="AB105" i="19" s="1"/>
  <c r="AC105" i="19" s="1"/>
  <c r="AD105" i="19" s="1"/>
  <c r="AE105" i="19" s="1"/>
  <c r="AF105" i="19" s="1"/>
  <c r="AG105" i="19" s="1"/>
  <c r="AH105" i="19" s="1"/>
  <c r="AI105" i="19" s="1"/>
  <c r="AJ105" i="19" s="1"/>
  <c r="AK105" i="19" s="1"/>
  <c r="J125" i="19"/>
  <c r="I138" i="19"/>
  <c r="I142" i="19"/>
  <c r="AK86" i="19"/>
  <c r="AK237" i="19" s="1"/>
  <c r="AK303" i="19" s="1"/>
  <c r="N86" i="19"/>
  <c r="N237" i="19" s="1"/>
  <c r="V86" i="19"/>
  <c r="V237" i="19" s="1"/>
  <c r="V303" i="19" s="1"/>
  <c r="AD86" i="19"/>
  <c r="AD237" i="19" s="1"/>
  <c r="AI84" i="19"/>
  <c r="AL132" i="19"/>
  <c r="I156" i="19"/>
  <c r="I164" i="19" s="1"/>
  <c r="J104" i="20"/>
  <c r="K104" i="20" s="1"/>
  <c r="L104" i="20" s="1"/>
  <c r="M104" i="20" s="1"/>
  <c r="N104" i="20" s="1"/>
  <c r="O104" i="20" s="1"/>
  <c r="P104" i="20" s="1"/>
  <c r="Q104" i="20" s="1"/>
  <c r="R104" i="20" s="1"/>
  <c r="S104" i="20" s="1"/>
  <c r="T104" i="20" s="1"/>
  <c r="U104" i="20" s="1"/>
  <c r="V104" i="20" s="1"/>
  <c r="W104" i="20" s="1"/>
  <c r="X104" i="20" s="1"/>
  <c r="Y104" i="20" s="1"/>
  <c r="Z104" i="20" s="1"/>
  <c r="AA104" i="20" s="1"/>
  <c r="AB104" i="20" s="1"/>
  <c r="AC104" i="20" s="1"/>
  <c r="AD104" i="20" s="1"/>
  <c r="AE104" i="20" s="1"/>
  <c r="AF104" i="20" s="1"/>
  <c r="AG104" i="20" s="1"/>
  <c r="AH104" i="20" s="1"/>
  <c r="AI104" i="20" s="1"/>
  <c r="AJ104" i="20" s="1"/>
  <c r="AK104" i="20" s="1"/>
  <c r="AL111" i="20"/>
  <c r="J272" i="20"/>
  <c r="U86" i="19"/>
  <c r="U237" i="19" s="1"/>
  <c r="U303" i="19" s="1"/>
  <c r="AL111" i="19"/>
  <c r="AL29" i="20"/>
  <c r="AC86" i="19"/>
  <c r="AC237" i="19" s="1"/>
  <c r="AF229" i="19"/>
  <c r="R34" i="20"/>
  <c r="Z34" i="20"/>
  <c r="AH34" i="20"/>
  <c r="AL45" i="20"/>
  <c r="P229" i="20"/>
  <c r="P295" i="20" s="1"/>
  <c r="H138" i="19"/>
  <c r="AL29" i="19"/>
  <c r="H86" i="19"/>
  <c r="H237" i="19" s="1"/>
  <c r="P86" i="19"/>
  <c r="P237" i="19" s="1"/>
  <c r="X86" i="19"/>
  <c r="X237" i="19" s="1"/>
  <c r="X303" i="19" s="1"/>
  <c r="AF86" i="19"/>
  <c r="AF237" i="19" s="1"/>
  <c r="AF303" i="19" s="1"/>
  <c r="I86" i="19"/>
  <c r="I237" i="19" s="1"/>
  <c r="Q86" i="19"/>
  <c r="Q237" i="19" s="1"/>
  <c r="Q303" i="19" s="1"/>
  <c r="Y86" i="19"/>
  <c r="Y237" i="19" s="1"/>
  <c r="Y303" i="19" s="1"/>
  <c r="AG86" i="19"/>
  <c r="AG237" i="19" s="1"/>
  <c r="S34" i="20"/>
  <c r="I107" i="20"/>
  <c r="J107" i="20" s="1"/>
  <c r="K107" i="20" s="1"/>
  <c r="L107" i="20" s="1"/>
  <c r="M107" i="20" s="1"/>
  <c r="N107" i="20" s="1"/>
  <c r="O107" i="20" s="1"/>
  <c r="P107" i="20" s="1"/>
  <c r="Q107" i="20" s="1"/>
  <c r="R107" i="20" s="1"/>
  <c r="S107" i="20" s="1"/>
  <c r="T107" i="20" s="1"/>
  <c r="U107" i="20" s="1"/>
  <c r="V107" i="20" s="1"/>
  <c r="W107" i="20" s="1"/>
  <c r="X107" i="20" s="1"/>
  <c r="Y107" i="20" s="1"/>
  <c r="Z107" i="20" s="1"/>
  <c r="AA107" i="20" s="1"/>
  <c r="AB107" i="20" s="1"/>
  <c r="AC107" i="20" s="1"/>
  <c r="AD107" i="20" s="1"/>
  <c r="AE107" i="20" s="1"/>
  <c r="AF107" i="20" s="1"/>
  <c r="AG107" i="20" s="1"/>
  <c r="AH107" i="20" s="1"/>
  <c r="AI107" i="20" s="1"/>
  <c r="AJ107" i="20" s="1"/>
  <c r="AK107" i="20" s="1"/>
  <c r="I106" i="20"/>
  <c r="J106" i="20" s="1"/>
  <c r="K106" i="20" s="1"/>
  <c r="L106" i="20" s="1"/>
  <c r="M106" i="20" s="1"/>
  <c r="N106" i="20" s="1"/>
  <c r="O106" i="20" s="1"/>
  <c r="P106" i="20" s="1"/>
  <c r="Q106" i="20" s="1"/>
  <c r="R106" i="20" s="1"/>
  <c r="S106" i="20" s="1"/>
  <c r="T106" i="20" s="1"/>
  <c r="U106" i="20" s="1"/>
  <c r="V106" i="20" s="1"/>
  <c r="W106" i="20" s="1"/>
  <c r="X106" i="20" s="1"/>
  <c r="Y106" i="20" s="1"/>
  <c r="Z106" i="20" s="1"/>
  <c r="AA106" i="20" s="1"/>
  <c r="AB106" i="20" s="1"/>
  <c r="AC106" i="20" s="1"/>
  <c r="AD106" i="20" s="1"/>
  <c r="AE106" i="20" s="1"/>
  <c r="AF106" i="20" s="1"/>
  <c r="AG106" i="20" s="1"/>
  <c r="AH106" i="20" s="1"/>
  <c r="AI106" i="20" s="1"/>
  <c r="AJ106" i="20" s="1"/>
  <c r="AK106" i="20" s="1"/>
  <c r="AD229" i="20"/>
  <c r="AD263" i="20" s="1"/>
  <c r="AL45" i="19"/>
  <c r="L34" i="20"/>
  <c r="AB34" i="20"/>
  <c r="M86" i="19"/>
  <c r="M237" i="19" s="1"/>
  <c r="K70" i="19"/>
  <c r="I127" i="19"/>
  <c r="J127" i="19" s="1"/>
  <c r="K127" i="19" s="1"/>
  <c r="L127" i="19" s="1"/>
  <c r="M127" i="19" s="1"/>
  <c r="N127" i="19" s="1"/>
  <c r="O127" i="19" s="1"/>
  <c r="P127" i="19" s="1"/>
  <c r="Q127" i="19" s="1"/>
  <c r="R127" i="19" s="1"/>
  <c r="S127" i="19" s="1"/>
  <c r="T127" i="19" s="1"/>
  <c r="U127" i="19" s="1"/>
  <c r="V127" i="19" s="1"/>
  <c r="W127" i="19" s="1"/>
  <c r="X127" i="19" s="1"/>
  <c r="Y127" i="19" s="1"/>
  <c r="Z127" i="19" s="1"/>
  <c r="AA127" i="19" s="1"/>
  <c r="AB127" i="19" s="1"/>
  <c r="AC127" i="19" s="1"/>
  <c r="AD127" i="19" s="1"/>
  <c r="AE127" i="19" s="1"/>
  <c r="AF127" i="19" s="1"/>
  <c r="AG127" i="19" s="1"/>
  <c r="AH127" i="19" s="1"/>
  <c r="AI127" i="19" s="1"/>
  <c r="AJ127" i="19" s="1"/>
  <c r="AK127" i="19" s="1"/>
  <c r="J126" i="19"/>
  <c r="K126" i="19" s="1"/>
  <c r="L126" i="19" s="1"/>
  <c r="M126" i="19" s="1"/>
  <c r="N126" i="19" s="1"/>
  <c r="O126" i="19" s="1"/>
  <c r="P126" i="19" s="1"/>
  <c r="Q126" i="19" s="1"/>
  <c r="R126" i="19" s="1"/>
  <c r="S126" i="19" s="1"/>
  <c r="T126" i="19" s="1"/>
  <c r="U126" i="19" s="1"/>
  <c r="V126" i="19" s="1"/>
  <c r="W126" i="19" s="1"/>
  <c r="X126" i="19" s="1"/>
  <c r="Y126" i="19" s="1"/>
  <c r="Z126" i="19" s="1"/>
  <c r="AA126" i="19" s="1"/>
  <c r="AB126" i="19" s="1"/>
  <c r="AC126" i="19" s="1"/>
  <c r="AD126" i="19" s="1"/>
  <c r="AE126" i="19" s="1"/>
  <c r="AF126" i="19" s="1"/>
  <c r="AG126" i="19" s="1"/>
  <c r="AH126" i="19" s="1"/>
  <c r="AI126" i="19" s="1"/>
  <c r="AJ126" i="19" s="1"/>
  <c r="AK126" i="19" s="1"/>
  <c r="AL203" i="19"/>
  <c r="O229" i="19"/>
  <c r="AH70" i="20"/>
  <c r="I128" i="20"/>
  <c r="J128" i="20" s="1"/>
  <c r="K128" i="20" s="1"/>
  <c r="L128" i="20" s="1"/>
  <c r="M128" i="20" s="1"/>
  <c r="N128" i="20" s="1"/>
  <c r="O128" i="20" s="1"/>
  <c r="P128" i="20" s="1"/>
  <c r="Q128" i="20" s="1"/>
  <c r="R128" i="20" s="1"/>
  <c r="S128" i="20" s="1"/>
  <c r="T128" i="20" s="1"/>
  <c r="U128" i="20" s="1"/>
  <c r="V128" i="20" s="1"/>
  <c r="W128" i="20" s="1"/>
  <c r="X128" i="20" s="1"/>
  <c r="Y128" i="20" s="1"/>
  <c r="Z128" i="20" s="1"/>
  <c r="AA128" i="20" s="1"/>
  <c r="AB128" i="20" s="1"/>
  <c r="AC128" i="20" s="1"/>
  <c r="AD128" i="20" s="1"/>
  <c r="AE128" i="20" s="1"/>
  <c r="AF128" i="20" s="1"/>
  <c r="AG128" i="20" s="1"/>
  <c r="AH128" i="20" s="1"/>
  <c r="AI128" i="20" s="1"/>
  <c r="AJ128" i="20" s="1"/>
  <c r="AK128" i="20" s="1"/>
  <c r="H159" i="20"/>
  <c r="AJ34" i="20"/>
  <c r="Z34" i="19"/>
  <c r="AK33" i="19"/>
  <c r="L34" i="19"/>
  <c r="U34" i="19"/>
  <c r="M34" i="20"/>
  <c r="Y34" i="20"/>
  <c r="AK34" i="20"/>
  <c r="P39" i="19"/>
  <c r="Q39" i="19" s="1"/>
  <c r="R39" i="19" s="1"/>
  <c r="S39" i="19" s="1"/>
  <c r="T39" i="19" s="1"/>
  <c r="U39" i="19" s="1"/>
  <c r="V39" i="19" s="1"/>
  <c r="W39" i="19" s="1"/>
  <c r="X39" i="19" s="1"/>
  <c r="Y39" i="19" s="1"/>
  <c r="Z39" i="19" s="1"/>
  <c r="AA39" i="19" s="1"/>
  <c r="AB39" i="19" s="1"/>
  <c r="AC39" i="19" s="1"/>
  <c r="AD39" i="19" s="1"/>
  <c r="AE39" i="19" s="1"/>
  <c r="AF39" i="19" s="1"/>
  <c r="AG39" i="19" s="1"/>
  <c r="AH39" i="19" s="1"/>
  <c r="AI39" i="19" s="1"/>
  <c r="AJ39" i="19" s="1"/>
  <c r="AK39" i="19" s="1"/>
  <c r="O34" i="19"/>
  <c r="O34" i="20"/>
  <c r="U34" i="20"/>
  <c r="AA34" i="20"/>
  <c r="AG34" i="20"/>
  <c r="Q34" i="20"/>
  <c r="W34" i="20"/>
  <c r="AC34" i="20"/>
  <c r="AI34" i="20"/>
  <c r="T23" i="19"/>
  <c r="U22" i="19"/>
  <c r="T24" i="19"/>
  <c r="Y33" i="19"/>
  <c r="AG33" i="19"/>
  <c r="AC34" i="19"/>
  <c r="AK34" i="19"/>
  <c r="X34" i="19"/>
  <c r="AF34" i="19"/>
  <c r="K24" i="19"/>
  <c r="K32" i="19" s="1"/>
  <c r="J24" i="19"/>
  <c r="J32" i="19" s="1"/>
  <c r="H24" i="19"/>
  <c r="H32" i="19" s="1"/>
  <c r="N24" i="19"/>
  <c r="N32" i="19" s="1"/>
  <c r="M24" i="19"/>
  <c r="M32" i="19" s="1"/>
  <c r="R33" i="19"/>
  <c r="T34" i="19"/>
  <c r="S33" i="19"/>
  <c r="M34" i="19"/>
  <c r="R34" i="19"/>
  <c r="G36" i="20"/>
  <c r="U22" i="20"/>
  <c r="I52" i="20"/>
  <c r="H52" i="20"/>
  <c r="G52" i="20"/>
  <c r="O303" i="20"/>
  <c r="O271" i="20"/>
  <c r="AE34" i="20"/>
  <c r="N303" i="20"/>
  <c r="N271" i="20"/>
  <c r="V303" i="20"/>
  <c r="V271" i="20"/>
  <c r="AD303" i="20"/>
  <c r="AD271" i="20"/>
  <c r="AG70" i="20"/>
  <c r="Z70" i="20"/>
  <c r="G44" i="20"/>
  <c r="H303" i="20"/>
  <c r="H271" i="20"/>
  <c r="P303" i="20"/>
  <c r="P271" i="20"/>
  <c r="X303" i="20"/>
  <c r="X271" i="20"/>
  <c r="AF303" i="20"/>
  <c r="AF271" i="20"/>
  <c r="AE70" i="20"/>
  <c r="W70" i="20"/>
  <c r="O70" i="20"/>
  <c r="AD70" i="20"/>
  <c r="V70" i="20"/>
  <c r="N70" i="20"/>
  <c r="AK70" i="20"/>
  <c r="AC70" i="20"/>
  <c r="U70" i="20"/>
  <c r="M70" i="20"/>
  <c r="AJ70" i="20"/>
  <c r="AB70" i="20"/>
  <c r="T70" i="20"/>
  <c r="L70" i="20"/>
  <c r="AI70" i="20"/>
  <c r="AA70" i="20"/>
  <c r="S70" i="20"/>
  <c r="K70" i="20"/>
  <c r="H44" i="20"/>
  <c r="H224" i="20" s="1"/>
  <c r="I303" i="20"/>
  <c r="I271" i="20"/>
  <c r="Q303" i="20"/>
  <c r="Q271" i="20"/>
  <c r="Y303" i="20"/>
  <c r="Y271" i="20"/>
  <c r="AG303" i="20"/>
  <c r="AG271" i="20"/>
  <c r="G28" i="20"/>
  <c r="I44" i="20"/>
  <c r="I224" i="20" s="1"/>
  <c r="J303" i="20"/>
  <c r="J271" i="20"/>
  <c r="R271" i="20"/>
  <c r="Z303" i="20"/>
  <c r="Z271" i="20"/>
  <c r="AG84" i="20"/>
  <c r="G303" i="20"/>
  <c r="G271" i="20"/>
  <c r="N34" i="20"/>
  <c r="V34" i="20"/>
  <c r="AD34" i="20"/>
  <c r="K303" i="20"/>
  <c r="K271" i="20"/>
  <c r="S303" i="20"/>
  <c r="S271" i="20"/>
  <c r="AA303" i="20"/>
  <c r="AA271" i="20"/>
  <c r="AI303" i="20"/>
  <c r="AI271" i="20"/>
  <c r="AD84" i="20"/>
  <c r="V84" i="20"/>
  <c r="N84" i="20"/>
  <c r="AK84" i="20"/>
  <c r="AC84" i="20"/>
  <c r="U84" i="20"/>
  <c r="M84" i="20"/>
  <c r="AJ84" i="20"/>
  <c r="AB84" i="20"/>
  <c r="T84" i="20"/>
  <c r="L84" i="20"/>
  <c r="AI84" i="20"/>
  <c r="AA84" i="20"/>
  <c r="S84" i="20"/>
  <c r="K84" i="20"/>
  <c r="W303" i="20"/>
  <c r="W271" i="20"/>
  <c r="L303" i="20"/>
  <c r="L271" i="20"/>
  <c r="T303" i="20"/>
  <c r="T271" i="20"/>
  <c r="AB303" i="20"/>
  <c r="AB271" i="20"/>
  <c r="AJ303" i="20"/>
  <c r="AJ271" i="20"/>
  <c r="J70" i="20"/>
  <c r="AE303" i="20"/>
  <c r="AE271" i="20"/>
  <c r="M303" i="20"/>
  <c r="M271" i="20"/>
  <c r="U303" i="20"/>
  <c r="U271" i="20"/>
  <c r="AC303" i="20"/>
  <c r="AC271" i="20"/>
  <c r="AK303" i="20"/>
  <c r="AK271" i="20"/>
  <c r="R70" i="20"/>
  <c r="J84" i="20"/>
  <c r="R84" i="20"/>
  <c r="Z84" i="20"/>
  <c r="AH84" i="20"/>
  <c r="I105" i="20"/>
  <c r="J105" i="20" s="1"/>
  <c r="K105" i="20" s="1"/>
  <c r="L105" i="20" s="1"/>
  <c r="M105" i="20" s="1"/>
  <c r="N105" i="20" s="1"/>
  <c r="O105" i="20" s="1"/>
  <c r="P105" i="20" s="1"/>
  <c r="Q105" i="20" s="1"/>
  <c r="R105" i="20" s="1"/>
  <c r="S105" i="20" s="1"/>
  <c r="T105" i="20" s="1"/>
  <c r="U105" i="20" s="1"/>
  <c r="V105" i="20" s="1"/>
  <c r="W105" i="20" s="1"/>
  <c r="X105" i="20" s="1"/>
  <c r="Y105" i="20" s="1"/>
  <c r="Z105" i="20" s="1"/>
  <c r="AA105" i="20" s="1"/>
  <c r="AB105" i="20" s="1"/>
  <c r="AC105" i="20" s="1"/>
  <c r="AD105" i="20" s="1"/>
  <c r="AE105" i="20" s="1"/>
  <c r="AF105" i="20" s="1"/>
  <c r="AG105" i="20" s="1"/>
  <c r="AH105" i="20" s="1"/>
  <c r="AI105" i="20" s="1"/>
  <c r="AJ105" i="20" s="1"/>
  <c r="AK105" i="20" s="1"/>
  <c r="G304" i="20"/>
  <c r="G272" i="20"/>
  <c r="J167" i="20"/>
  <c r="K167" i="20" s="1"/>
  <c r="L167" i="20" s="1"/>
  <c r="M167" i="20" s="1"/>
  <c r="N167" i="20" s="1"/>
  <c r="O167" i="20" s="1"/>
  <c r="P167" i="20" s="1"/>
  <c r="Q167" i="20" s="1"/>
  <c r="R167" i="20" s="1"/>
  <c r="S167" i="20" s="1"/>
  <c r="T167" i="20" s="1"/>
  <c r="U167" i="20" s="1"/>
  <c r="V167" i="20" s="1"/>
  <c r="W167" i="20" s="1"/>
  <c r="X167" i="20" s="1"/>
  <c r="Y167" i="20" s="1"/>
  <c r="Z167" i="20" s="1"/>
  <c r="AA167" i="20" s="1"/>
  <c r="AB167" i="20" s="1"/>
  <c r="AC167" i="20" s="1"/>
  <c r="AD167" i="20" s="1"/>
  <c r="AE167" i="20" s="1"/>
  <c r="AF167" i="20" s="1"/>
  <c r="AG167" i="20" s="1"/>
  <c r="AH167" i="20" s="1"/>
  <c r="AI167" i="20" s="1"/>
  <c r="AJ167" i="20" s="1"/>
  <c r="AK167" i="20" s="1"/>
  <c r="H144" i="20"/>
  <c r="H138" i="20"/>
  <c r="H142" i="20"/>
  <c r="I135" i="20"/>
  <c r="J127" i="20"/>
  <c r="K127" i="20" s="1"/>
  <c r="L127" i="20" s="1"/>
  <c r="M127" i="20" s="1"/>
  <c r="N127" i="20" s="1"/>
  <c r="O127" i="20" s="1"/>
  <c r="P127" i="20" s="1"/>
  <c r="Q127" i="20" s="1"/>
  <c r="R127" i="20" s="1"/>
  <c r="S127" i="20" s="1"/>
  <c r="T127" i="20" s="1"/>
  <c r="U127" i="20" s="1"/>
  <c r="V127" i="20" s="1"/>
  <c r="W127" i="20" s="1"/>
  <c r="X127" i="20" s="1"/>
  <c r="Y127" i="20" s="1"/>
  <c r="Z127" i="20" s="1"/>
  <c r="AA127" i="20" s="1"/>
  <c r="AB127" i="20" s="1"/>
  <c r="AC127" i="20" s="1"/>
  <c r="AD127" i="20" s="1"/>
  <c r="AE127" i="20" s="1"/>
  <c r="AF127" i="20" s="1"/>
  <c r="AG127" i="20" s="1"/>
  <c r="AH127" i="20" s="1"/>
  <c r="AI127" i="20" s="1"/>
  <c r="AJ127" i="20" s="1"/>
  <c r="AK127" i="20" s="1"/>
  <c r="H143" i="20"/>
  <c r="H70" i="20"/>
  <c r="P70" i="20"/>
  <c r="X70" i="20"/>
  <c r="AF70" i="20"/>
  <c r="G84" i="20"/>
  <c r="O84" i="20"/>
  <c r="W84" i="20"/>
  <c r="AE84" i="20"/>
  <c r="J125" i="20"/>
  <c r="K125" i="20" s="1"/>
  <c r="L125" i="20" s="1"/>
  <c r="M125" i="20" s="1"/>
  <c r="N125" i="20" s="1"/>
  <c r="O125" i="20" s="1"/>
  <c r="P125" i="20" s="1"/>
  <c r="Q125" i="20" s="1"/>
  <c r="R125" i="20" s="1"/>
  <c r="S125" i="20" s="1"/>
  <c r="T125" i="20" s="1"/>
  <c r="U125" i="20" s="1"/>
  <c r="V125" i="20" s="1"/>
  <c r="W125" i="20" s="1"/>
  <c r="X125" i="20" s="1"/>
  <c r="Y125" i="20" s="1"/>
  <c r="Z125" i="20" s="1"/>
  <c r="AA125" i="20" s="1"/>
  <c r="AB125" i="20" s="1"/>
  <c r="AC125" i="20" s="1"/>
  <c r="AD125" i="20" s="1"/>
  <c r="AE125" i="20" s="1"/>
  <c r="AF125" i="20" s="1"/>
  <c r="AG125" i="20" s="1"/>
  <c r="AH125" i="20" s="1"/>
  <c r="AI125" i="20" s="1"/>
  <c r="AJ125" i="20" s="1"/>
  <c r="AK125" i="20" s="1"/>
  <c r="AL132" i="20"/>
  <c r="I70" i="20"/>
  <c r="Q70" i="20"/>
  <c r="Y70" i="20"/>
  <c r="H84" i="20"/>
  <c r="P84" i="20"/>
  <c r="X84" i="20"/>
  <c r="AF84" i="20"/>
  <c r="I84" i="20"/>
  <c r="Q84" i="20"/>
  <c r="Y84" i="20"/>
  <c r="J220" i="20"/>
  <c r="I164" i="20"/>
  <c r="I165" i="20"/>
  <c r="I159" i="20"/>
  <c r="J156" i="20"/>
  <c r="H163" i="20"/>
  <c r="H165" i="20"/>
  <c r="AL203" i="20"/>
  <c r="J242" i="20"/>
  <c r="J229" i="20"/>
  <c r="R242" i="20"/>
  <c r="R229" i="20"/>
  <c r="Z242" i="20"/>
  <c r="Z229" i="20"/>
  <c r="AH242" i="20"/>
  <c r="AH229" i="20"/>
  <c r="L309" i="20"/>
  <c r="L277" i="20"/>
  <c r="T309" i="20"/>
  <c r="T277" i="20"/>
  <c r="AB309" i="20"/>
  <c r="AB277" i="20"/>
  <c r="AJ309" i="20"/>
  <c r="AJ277" i="20"/>
  <c r="U309" i="20"/>
  <c r="U277" i="20"/>
  <c r="M309" i="20"/>
  <c r="M277" i="20"/>
  <c r="AC309" i="20"/>
  <c r="AC277" i="20"/>
  <c r="AK309" i="20"/>
  <c r="AK277" i="20"/>
  <c r="H164" i="20"/>
  <c r="J187" i="20"/>
  <c r="M295" i="20"/>
  <c r="M263" i="20"/>
  <c r="U308" i="20"/>
  <c r="U276" i="20"/>
  <c r="AC308" i="20"/>
  <c r="AC276" i="20"/>
  <c r="AK308" i="20"/>
  <c r="AK276" i="20"/>
  <c r="I242" i="20"/>
  <c r="I229" i="20"/>
  <c r="Q242" i="20"/>
  <c r="Q229" i="20"/>
  <c r="Y242" i="20"/>
  <c r="Y229" i="20"/>
  <c r="AG242" i="20"/>
  <c r="AG229" i="20"/>
  <c r="K309" i="20"/>
  <c r="K277" i="20"/>
  <c r="S309" i="20"/>
  <c r="S277" i="20"/>
  <c r="AA309" i="20"/>
  <c r="AA277" i="20"/>
  <c r="AI309" i="20"/>
  <c r="AI277" i="20"/>
  <c r="O229" i="20"/>
  <c r="AC229" i="20"/>
  <c r="K242" i="20"/>
  <c r="K229" i="20"/>
  <c r="S242" i="20"/>
  <c r="S229" i="20"/>
  <c r="AA242" i="20"/>
  <c r="AA229" i="20"/>
  <c r="AI242" i="20"/>
  <c r="AI229" i="20"/>
  <c r="AE229" i="20"/>
  <c r="L304" i="20"/>
  <c r="L272" i="20"/>
  <c r="T304" i="20"/>
  <c r="T272" i="20"/>
  <c r="AB304" i="20"/>
  <c r="AB272" i="20"/>
  <c r="AJ304" i="20"/>
  <c r="AJ272" i="20"/>
  <c r="L242" i="20"/>
  <c r="L229" i="20"/>
  <c r="T242" i="20"/>
  <c r="T229" i="20"/>
  <c r="AB242" i="20"/>
  <c r="AB229" i="20"/>
  <c r="AJ242" i="20"/>
  <c r="AJ229" i="20"/>
  <c r="N309" i="20"/>
  <c r="N277" i="20"/>
  <c r="V309" i="20"/>
  <c r="V277" i="20"/>
  <c r="AD309" i="20"/>
  <c r="AD277" i="20"/>
  <c r="G293" i="20"/>
  <c r="G261" i="20"/>
  <c r="G295" i="20"/>
  <c r="G263" i="20"/>
  <c r="U229" i="20"/>
  <c r="AF229" i="20"/>
  <c r="M242" i="20"/>
  <c r="O309" i="20"/>
  <c r="O277" i="20"/>
  <c r="W309" i="20"/>
  <c r="W277" i="20"/>
  <c r="AE309" i="20"/>
  <c r="AE277" i="20"/>
  <c r="G292" i="20"/>
  <c r="G260" i="20"/>
  <c r="G240" i="20"/>
  <c r="H229" i="20"/>
  <c r="V229" i="20"/>
  <c r="N308" i="20"/>
  <c r="N276" i="20"/>
  <c r="V308" i="20"/>
  <c r="V276" i="20"/>
  <c r="AD308" i="20"/>
  <c r="AD276" i="20"/>
  <c r="H309" i="20"/>
  <c r="H277" i="20"/>
  <c r="P309" i="20"/>
  <c r="P277" i="20"/>
  <c r="X309" i="20"/>
  <c r="X277" i="20"/>
  <c r="AF309" i="20"/>
  <c r="AL309" i="20" s="1"/>
  <c r="AF277" i="20"/>
  <c r="AL277" i="20" s="1"/>
  <c r="AL243" i="20"/>
  <c r="G291" i="20"/>
  <c r="G259" i="20"/>
  <c r="W229" i="20"/>
  <c r="AK229" i="20"/>
  <c r="O308" i="20"/>
  <c r="O276" i="20"/>
  <c r="W308" i="20"/>
  <c r="W276" i="20"/>
  <c r="AE308" i="20"/>
  <c r="AE276" i="20"/>
  <c r="I309" i="20"/>
  <c r="I277" i="20"/>
  <c r="Q309" i="20"/>
  <c r="Q277" i="20"/>
  <c r="Y309" i="20"/>
  <c r="Y277" i="20"/>
  <c r="AG309" i="20"/>
  <c r="AG277" i="20"/>
  <c r="X229" i="20"/>
  <c r="H308" i="20"/>
  <c r="H276" i="20"/>
  <c r="P308" i="20"/>
  <c r="P276" i="20"/>
  <c r="X308" i="20"/>
  <c r="X276" i="20"/>
  <c r="AF308" i="20"/>
  <c r="AL308" i="20" s="1"/>
  <c r="AF276" i="20"/>
  <c r="AL276" i="20" s="1"/>
  <c r="AL242" i="20"/>
  <c r="J309" i="20"/>
  <c r="J277" i="20"/>
  <c r="R309" i="20"/>
  <c r="R277" i="20"/>
  <c r="Z309" i="20"/>
  <c r="Z277" i="20"/>
  <c r="AH309" i="20"/>
  <c r="AH277" i="20"/>
  <c r="N229" i="20"/>
  <c r="M304" i="20"/>
  <c r="M272" i="20"/>
  <c r="U304" i="20"/>
  <c r="U272" i="20"/>
  <c r="AC304" i="20"/>
  <c r="AC272" i="20"/>
  <c r="AK304" i="20"/>
  <c r="AK272" i="20"/>
  <c r="R272" i="20"/>
  <c r="N304" i="20"/>
  <c r="N272" i="20"/>
  <c r="V304" i="20"/>
  <c r="V272" i="20"/>
  <c r="AD304" i="20"/>
  <c r="AD272" i="20"/>
  <c r="G305" i="20"/>
  <c r="G273" i="20"/>
  <c r="G307" i="20"/>
  <c r="G275" i="20"/>
  <c r="G308" i="20"/>
  <c r="G276" i="20"/>
  <c r="G309" i="20"/>
  <c r="G277" i="20"/>
  <c r="Z272" i="20"/>
  <c r="O304" i="20"/>
  <c r="O272" i="20"/>
  <c r="W304" i="20"/>
  <c r="W272" i="20"/>
  <c r="AE304" i="20"/>
  <c r="AE272" i="20"/>
  <c r="AH272" i="20"/>
  <c r="H304" i="20"/>
  <c r="H272" i="20"/>
  <c r="P304" i="20"/>
  <c r="P272" i="20"/>
  <c r="X304" i="20"/>
  <c r="X272" i="20"/>
  <c r="AF304" i="20"/>
  <c r="AF272" i="20"/>
  <c r="I304" i="20"/>
  <c r="I272" i="20"/>
  <c r="Q304" i="20"/>
  <c r="Q272" i="20"/>
  <c r="Y304" i="20"/>
  <c r="Y272" i="20"/>
  <c r="AG304" i="20"/>
  <c r="AG272" i="20"/>
  <c r="I286" i="20"/>
  <c r="H287" i="20"/>
  <c r="K304" i="20"/>
  <c r="K272" i="20"/>
  <c r="S304" i="20"/>
  <c r="S272" i="20"/>
  <c r="AA304" i="20"/>
  <c r="AA272" i="20"/>
  <c r="AI304" i="20"/>
  <c r="AI272" i="20"/>
  <c r="G315" i="20"/>
  <c r="G296" i="20"/>
  <c r="G236" i="19"/>
  <c r="I290" i="19"/>
  <c r="I258" i="19"/>
  <c r="J303" i="19"/>
  <c r="J271" i="19"/>
  <c r="R303" i="19"/>
  <c r="R271" i="19"/>
  <c r="Z303" i="19"/>
  <c r="Z271" i="19"/>
  <c r="AH303" i="19"/>
  <c r="K303" i="19"/>
  <c r="K271" i="19"/>
  <c r="S303" i="19"/>
  <c r="S271" i="19"/>
  <c r="AA303" i="19"/>
  <c r="AA271" i="19"/>
  <c r="AI303" i="19"/>
  <c r="AI271" i="19"/>
  <c r="G31" i="19"/>
  <c r="L303" i="19"/>
  <c r="L271" i="19"/>
  <c r="T303" i="19"/>
  <c r="T271" i="19"/>
  <c r="AB303" i="19"/>
  <c r="AB271" i="19"/>
  <c r="AJ303" i="19"/>
  <c r="AJ271" i="19"/>
  <c r="M303" i="19"/>
  <c r="M271" i="19"/>
  <c r="AC303" i="19"/>
  <c r="AC271" i="19"/>
  <c r="AK271" i="19"/>
  <c r="N303" i="19"/>
  <c r="N271" i="19"/>
  <c r="AD303" i="19"/>
  <c r="AD271" i="19"/>
  <c r="AJ70" i="19"/>
  <c r="G303" i="19"/>
  <c r="G271" i="19"/>
  <c r="O303" i="19"/>
  <c r="O271" i="19"/>
  <c r="W303" i="19"/>
  <c r="W271" i="19"/>
  <c r="AE303" i="19"/>
  <c r="AE271" i="19"/>
  <c r="G44" i="19"/>
  <c r="G47" i="19"/>
  <c r="H303" i="19"/>
  <c r="H271" i="19"/>
  <c r="P303" i="19"/>
  <c r="P271" i="19"/>
  <c r="Z70" i="19"/>
  <c r="R70" i="19"/>
  <c r="J70" i="19"/>
  <c r="H47" i="19"/>
  <c r="H44" i="19"/>
  <c r="H224" i="19" s="1"/>
  <c r="I303" i="19"/>
  <c r="I271" i="19"/>
  <c r="AG303" i="19"/>
  <c r="AG271" i="19"/>
  <c r="M70" i="19"/>
  <c r="U70" i="19"/>
  <c r="AC70" i="19"/>
  <c r="AK70" i="19"/>
  <c r="L84" i="19"/>
  <c r="T84" i="19"/>
  <c r="AB84" i="19"/>
  <c r="AJ84" i="19"/>
  <c r="N70" i="19"/>
  <c r="V70" i="19"/>
  <c r="AD70" i="19"/>
  <c r="M84" i="19"/>
  <c r="U84" i="19"/>
  <c r="AC84" i="19"/>
  <c r="AK84" i="19"/>
  <c r="G70" i="19"/>
  <c r="O70" i="19"/>
  <c r="W70" i="19"/>
  <c r="AE70" i="19"/>
  <c r="N84" i="19"/>
  <c r="V84" i="19"/>
  <c r="AD84" i="19"/>
  <c r="K125" i="19"/>
  <c r="L125" i="19" s="1"/>
  <c r="M125" i="19" s="1"/>
  <c r="N125" i="19" s="1"/>
  <c r="O125" i="19" s="1"/>
  <c r="P125" i="19" s="1"/>
  <c r="Q125" i="19" s="1"/>
  <c r="R125" i="19" s="1"/>
  <c r="S125" i="19" s="1"/>
  <c r="T125" i="19" s="1"/>
  <c r="U125" i="19" s="1"/>
  <c r="V125" i="19" s="1"/>
  <c r="W125" i="19" s="1"/>
  <c r="X125" i="19" s="1"/>
  <c r="Y125" i="19" s="1"/>
  <c r="Z125" i="19" s="1"/>
  <c r="AA125" i="19" s="1"/>
  <c r="AB125" i="19" s="1"/>
  <c r="AC125" i="19" s="1"/>
  <c r="AD125" i="19" s="1"/>
  <c r="AE125" i="19" s="1"/>
  <c r="AF125" i="19" s="1"/>
  <c r="AG125" i="19" s="1"/>
  <c r="AH125" i="19" s="1"/>
  <c r="AI125" i="19" s="1"/>
  <c r="AJ125" i="19" s="1"/>
  <c r="AK125" i="19" s="1"/>
  <c r="H70" i="19"/>
  <c r="P70" i="19"/>
  <c r="X70" i="19"/>
  <c r="AF70" i="19"/>
  <c r="G84" i="19"/>
  <c r="O84" i="19"/>
  <c r="W84" i="19"/>
  <c r="AE84" i="19"/>
  <c r="I70" i="19"/>
  <c r="Q70" i="19"/>
  <c r="Y70" i="19"/>
  <c r="AG70" i="19"/>
  <c r="H84" i="19"/>
  <c r="P84" i="19"/>
  <c r="X84" i="19"/>
  <c r="AF84" i="19"/>
  <c r="AH70" i="19"/>
  <c r="I84" i="19"/>
  <c r="Q84" i="19"/>
  <c r="Y84" i="19"/>
  <c r="AG84" i="19"/>
  <c r="S70" i="19"/>
  <c r="AA70" i="19"/>
  <c r="AI70" i="19"/>
  <c r="J84" i="19"/>
  <c r="R84" i="19"/>
  <c r="Z84" i="19"/>
  <c r="AH84" i="19"/>
  <c r="G304" i="19"/>
  <c r="G272" i="19"/>
  <c r="L70" i="19"/>
  <c r="T70" i="19"/>
  <c r="AB70" i="19"/>
  <c r="K84" i="19"/>
  <c r="K87" i="19" s="1"/>
  <c r="S84" i="19"/>
  <c r="AA84" i="19"/>
  <c r="I106" i="19"/>
  <c r="J106" i="19" s="1"/>
  <c r="K106" i="19" s="1"/>
  <c r="L106" i="19" s="1"/>
  <c r="M106" i="19" s="1"/>
  <c r="N106" i="19" s="1"/>
  <c r="O106" i="19" s="1"/>
  <c r="P106" i="19" s="1"/>
  <c r="Q106" i="19" s="1"/>
  <c r="R106" i="19" s="1"/>
  <c r="S106" i="19" s="1"/>
  <c r="T106" i="19" s="1"/>
  <c r="U106" i="19" s="1"/>
  <c r="V106" i="19" s="1"/>
  <c r="W106" i="19" s="1"/>
  <c r="X106" i="19" s="1"/>
  <c r="Y106" i="19" s="1"/>
  <c r="Z106" i="19" s="1"/>
  <c r="AA106" i="19" s="1"/>
  <c r="AB106" i="19" s="1"/>
  <c r="AC106" i="19" s="1"/>
  <c r="AD106" i="19" s="1"/>
  <c r="AE106" i="19" s="1"/>
  <c r="AF106" i="19" s="1"/>
  <c r="AG106" i="19" s="1"/>
  <c r="AH106" i="19" s="1"/>
  <c r="AI106" i="19" s="1"/>
  <c r="AJ106" i="19" s="1"/>
  <c r="AK106" i="19" s="1"/>
  <c r="I128" i="19"/>
  <c r="J128" i="19" s="1"/>
  <c r="K128" i="19" s="1"/>
  <c r="L128" i="19" s="1"/>
  <c r="M128" i="19" s="1"/>
  <c r="N128" i="19" s="1"/>
  <c r="O128" i="19" s="1"/>
  <c r="P128" i="19" s="1"/>
  <c r="Q128" i="19" s="1"/>
  <c r="R128" i="19" s="1"/>
  <c r="S128" i="19" s="1"/>
  <c r="T128" i="19" s="1"/>
  <c r="U128" i="19" s="1"/>
  <c r="V128" i="19" s="1"/>
  <c r="W128" i="19" s="1"/>
  <c r="X128" i="19" s="1"/>
  <c r="Y128" i="19" s="1"/>
  <c r="Z128" i="19" s="1"/>
  <c r="AA128" i="19" s="1"/>
  <c r="AB128" i="19" s="1"/>
  <c r="AC128" i="19" s="1"/>
  <c r="AD128" i="19" s="1"/>
  <c r="AE128" i="19" s="1"/>
  <c r="AF128" i="19" s="1"/>
  <c r="AG128" i="19" s="1"/>
  <c r="AH128" i="19" s="1"/>
  <c r="AI128" i="19" s="1"/>
  <c r="AJ128" i="19" s="1"/>
  <c r="AK128" i="19" s="1"/>
  <c r="H144" i="19"/>
  <c r="H143" i="19"/>
  <c r="I144" i="19"/>
  <c r="I143" i="19"/>
  <c r="J135" i="19"/>
  <c r="H142" i="19"/>
  <c r="I165" i="19"/>
  <c r="I159" i="19"/>
  <c r="I163" i="19"/>
  <c r="I172" i="19" s="1"/>
  <c r="J156" i="19"/>
  <c r="H164" i="19"/>
  <c r="H163" i="19"/>
  <c r="L309" i="19"/>
  <c r="L277" i="19"/>
  <c r="T309" i="19"/>
  <c r="T277" i="19"/>
  <c r="AB309" i="19"/>
  <c r="AB277" i="19"/>
  <c r="H159" i="19"/>
  <c r="L295" i="19"/>
  <c r="L263" i="19"/>
  <c r="T295" i="19"/>
  <c r="T263" i="19"/>
  <c r="AB295" i="19"/>
  <c r="AB263" i="19"/>
  <c r="AJ308" i="19"/>
  <c r="AJ276" i="19"/>
  <c r="J220" i="19"/>
  <c r="I308" i="19"/>
  <c r="I276" i="19"/>
  <c r="Q276" i="19"/>
  <c r="Q308" i="19"/>
  <c r="Y276" i="19"/>
  <c r="Y308" i="19"/>
  <c r="AG276" i="19"/>
  <c r="AG308" i="19"/>
  <c r="K309" i="19"/>
  <c r="K277" i="19"/>
  <c r="S309" i="19"/>
  <c r="S277" i="19"/>
  <c r="AA309" i="19"/>
  <c r="AA277" i="19"/>
  <c r="AI309" i="19"/>
  <c r="AI277" i="19"/>
  <c r="N229" i="19"/>
  <c r="V229" i="19"/>
  <c r="AD229" i="19"/>
  <c r="I187" i="19"/>
  <c r="J308" i="19"/>
  <c r="J276" i="19"/>
  <c r="R308" i="19"/>
  <c r="R276" i="19"/>
  <c r="Z308" i="19"/>
  <c r="Z276" i="19"/>
  <c r="AH308" i="19"/>
  <c r="AH276" i="19"/>
  <c r="AJ309" i="19"/>
  <c r="AJ277" i="19"/>
  <c r="G295" i="19"/>
  <c r="G263" i="19"/>
  <c r="O295" i="19"/>
  <c r="O263" i="19"/>
  <c r="W295" i="19"/>
  <c r="W263" i="19"/>
  <c r="AE295" i="19"/>
  <c r="AE263" i="19"/>
  <c r="K304" i="19"/>
  <c r="K272" i="19"/>
  <c r="S304" i="19"/>
  <c r="S272" i="19"/>
  <c r="AA304" i="19"/>
  <c r="AA272" i="19"/>
  <c r="AI304" i="19"/>
  <c r="AI272" i="19"/>
  <c r="K308" i="19"/>
  <c r="K276" i="19"/>
  <c r="S308" i="19"/>
  <c r="S276" i="19"/>
  <c r="AA308" i="19"/>
  <c r="AA276" i="19"/>
  <c r="AI308" i="19"/>
  <c r="AI276" i="19"/>
  <c r="M309" i="19"/>
  <c r="M277" i="19"/>
  <c r="U309" i="19"/>
  <c r="U277" i="19"/>
  <c r="AC309" i="19"/>
  <c r="AC277" i="19"/>
  <c r="AK309" i="19"/>
  <c r="AK277" i="19"/>
  <c r="H295" i="19"/>
  <c r="H263" i="19"/>
  <c r="AF295" i="19"/>
  <c r="AF263" i="19"/>
  <c r="N309" i="19"/>
  <c r="N277" i="19"/>
  <c r="V309" i="19"/>
  <c r="V277" i="19"/>
  <c r="AD309" i="19"/>
  <c r="AD277" i="19"/>
  <c r="G293" i="19"/>
  <c r="G261" i="19"/>
  <c r="I229" i="19"/>
  <c r="Q229" i="19"/>
  <c r="Y229" i="19"/>
  <c r="AG229" i="19"/>
  <c r="L242" i="19"/>
  <c r="M308" i="19"/>
  <c r="M276" i="19"/>
  <c r="U308" i="19"/>
  <c r="U276" i="19"/>
  <c r="AC308" i="19"/>
  <c r="AC276" i="19"/>
  <c r="AK308" i="19"/>
  <c r="AK276" i="19"/>
  <c r="O309" i="19"/>
  <c r="O277" i="19"/>
  <c r="W309" i="19"/>
  <c r="W277" i="19"/>
  <c r="AE309" i="19"/>
  <c r="AE277" i="19"/>
  <c r="G292" i="19"/>
  <c r="G260" i="19"/>
  <c r="G240" i="19"/>
  <c r="J229" i="19"/>
  <c r="R229" i="19"/>
  <c r="Z229" i="19"/>
  <c r="AH229" i="19"/>
  <c r="T242" i="19"/>
  <c r="N308" i="19"/>
  <c r="N276" i="19"/>
  <c r="V308" i="19"/>
  <c r="V276" i="19"/>
  <c r="AD308" i="19"/>
  <c r="AD276" i="19"/>
  <c r="H309" i="19"/>
  <c r="H277" i="19"/>
  <c r="P309" i="19"/>
  <c r="P277" i="19"/>
  <c r="X309" i="19"/>
  <c r="X277" i="19"/>
  <c r="AF309" i="19"/>
  <c r="AL309" i="19" s="1"/>
  <c r="AF277" i="19"/>
  <c r="AL277" i="19" s="1"/>
  <c r="AL243" i="19"/>
  <c r="G291" i="19"/>
  <c r="G259" i="19"/>
  <c r="K229" i="19"/>
  <c r="S229" i="19"/>
  <c r="AA229" i="19"/>
  <c r="AI229" i="19"/>
  <c r="AB242" i="19"/>
  <c r="O308" i="19"/>
  <c r="O276" i="19"/>
  <c r="W308" i="19"/>
  <c r="W276" i="19"/>
  <c r="AE308" i="19"/>
  <c r="AE276" i="19"/>
  <c r="I309" i="19"/>
  <c r="I277" i="19"/>
  <c r="Q309" i="19"/>
  <c r="Q277" i="19"/>
  <c r="Y309" i="19"/>
  <c r="Y277" i="19"/>
  <c r="AG309" i="19"/>
  <c r="AG277" i="19"/>
  <c r="AJ229" i="19"/>
  <c r="H308" i="19"/>
  <c r="H276" i="19"/>
  <c r="P308" i="19"/>
  <c r="P276" i="19"/>
  <c r="X308" i="19"/>
  <c r="X276" i="19"/>
  <c r="AF308" i="19"/>
  <c r="AL308" i="19" s="1"/>
  <c r="AF276" i="19"/>
  <c r="AL276" i="19" s="1"/>
  <c r="AL242" i="19"/>
  <c r="J309" i="19"/>
  <c r="J277" i="19"/>
  <c r="R309" i="19"/>
  <c r="R277" i="19"/>
  <c r="Z309" i="19"/>
  <c r="Z277" i="19"/>
  <c r="AH309" i="19"/>
  <c r="AH277" i="19"/>
  <c r="M229" i="19"/>
  <c r="U229" i="19"/>
  <c r="AC229" i="19"/>
  <c r="AK229" i="19"/>
  <c r="J304" i="19"/>
  <c r="J272" i="19"/>
  <c r="R304" i="19"/>
  <c r="R272" i="19"/>
  <c r="Z304" i="19"/>
  <c r="Z272" i="19"/>
  <c r="AH304" i="19"/>
  <c r="AH272" i="19"/>
  <c r="L304" i="19"/>
  <c r="L272" i="19"/>
  <c r="T304" i="19"/>
  <c r="T272" i="19"/>
  <c r="AB304" i="19"/>
  <c r="AB272" i="19"/>
  <c r="AJ304" i="19"/>
  <c r="AJ272" i="19"/>
  <c r="M304" i="19"/>
  <c r="M272" i="19"/>
  <c r="U304" i="19"/>
  <c r="U272" i="19"/>
  <c r="AC304" i="19"/>
  <c r="AC272" i="19"/>
  <c r="AK304" i="19"/>
  <c r="AK272" i="19"/>
  <c r="N304" i="19"/>
  <c r="N272" i="19"/>
  <c r="V304" i="19"/>
  <c r="V272" i="19"/>
  <c r="AD304" i="19"/>
  <c r="AD272" i="19"/>
  <c r="G305" i="19"/>
  <c r="G273" i="19"/>
  <c r="G307" i="19"/>
  <c r="G275" i="19"/>
  <c r="G308" i="19"/>
  <c r="G276" i="19"/>
  <c r="G309" i="19"/>
  <c r="G277" i="19"/>
  <c r="O304" i="19"/>
  <c r="O272" i="19"/>
  <c r="W304" i="19"/>
  <c r="W272" i="19"/>
  <c r="AE304" i="19"/>
  <c r="AE272" i="19"/>
  <c r="J286" i="19"/>
  <c r="I287" i="19"/>
  <c r="H304" i="19"/>
  <c r="H272" i="19"/>
  <c r="P272" i="19"/>
  <c r="P304" i="19"/>
  <c r="X272" i="19"/>
  <c r="X304" i="19"/>
  <c r="AF272" i="19"/>
  <c r="AF304" i="19"/>
  <c r="I304" i="19"/>
  <c r="I272" i="19"/>
  <c r="Q304" i="19"/>
  <c r="Q272" i="19"/>
  <c r="Y304" i="19"/>
  <c r="Y272" i="19"/>
  <c r="AG304" i="19"/>
  <c r="AG272" i="19"/>
  <c r="G296" i="19"/>
  <c r="H287" i="19"/>
  <c r="P263" i="19" l="1"/>
  <c r="I87" i="20"/>
  <c r="H152" i="19"/>
  <c r="T87" i="19"/>
  <c r="G87" i="19"/>
  <c r="X271" i="19"/>
  <c r="G87" i="20"/>
  <c r="AF271" i="19"/>
  <c r="AH271" i="20"/>
  <c r="X295" i="19"/>
  <c r="H152" i="20"/>
  <c r="V271" i="19"/>
  <c r="U271" i="19"/>
  <c r="AD295" i="20"/>
  <c r="AH87" i="20"/>
  <c r="AB87" i="19"/>
  <c r="AI87" i="19"/>
  <c r="H172" i="20"/>
  <c r="I173" i="20"/>
  <c r="AA87" i="19"/>
  <c r="Y271" i="19"/>
  <c r="Y87" i="20"/>
  <c r="AF87" i="20"/>
  <c r="AK87" i="20"/>
  <c r="Q271" i="19"/>
  <c r="P263" i="20"/>
  <c r="AI87" i="20"/>
  <c r="AE87" i="19"/>
  <c r="AD87" i="19"/>
  <c r="AC87" i="19"/>
  <c r="H172" i="19"/>
  <c r="I152" i="19"/>
  <c r="Y87" i="19"/>
  <c r="H87" i="20"/>
  <c r="U24" i="19"/>
  <c r="U23" i="19"/>
  <c r="V22" i="19"/>
  <c r="Q23" i="19"/>
  <c r="I23" i="19"/>
  <c r="L23" i="19"/>
  <c r="M23" i="19"/>
  <c r="N23" i="19"/>
  <c r="R24" i="19"/>
  <c r="R32" i="19" s="1"/>
  <c r="J28" i="20"/>
  <c r="O23" i="19"/>
  <c r="J23" i="19"/>
  <c r="L24" i="19"/>
  <c r="L32" i="19" s="1"/>
  <c r="M28" i="20"/>
  <c r="P24" i="19"/>
  <c r="P32" i="19" s="1"/>
  <c r="N28" i="20"/>
  <c r="S24" i="19"/>
  <c r="S32" i="19" s="1"/>
  <c r="O24" i="19"/>
  <c r="O32" i="19" s="1"/>
  <c r="I24" i="19"/>
  <c r="I32" i="19" s="1"/>
  <c r="I28" i="20"/>
  <c r="K28" i="20"/>
  <c r="L28" i="20"/>
  <c r="H28" i="20"/>
  <c r="H236" i="20" s="1"/>
  <c r="Q24" i="19"/>
  <c r="Q32" i="19" s="1"/>
  <c r="AK295" i="20"/>
  <c r="AK263" i="20"/>
  <c r="S295" i="20"/>
  <c r="S263" i="20"/>
  <c r="X295" i="20"/>
  <c r="X263" i="20"/>
  <c r="W295" i="20"/>
  <c r="W263" i="20"/>
  <c r="L263" i="20"/>
  <c r="L295" i="20"/>
  <c r="S308" i="20"/>
  <c r="S276" i="20"/>
  <c r="Y295" i="20"/>
  <c r="Y263" i="20"/>
  <c r="K187" i="20"/>
  <c r="R295" i="20"/>
  <c r="R263" i="20"/>
  <c r="I172" i="20"/>
  <c r="X87" i="20"/>
  <c r="R87" i="20"/>
  <c r="I290" i="20"/>
  <c r="I258" i="20"/>
  <c r="G236" i="20"/>
  <c r="L87" i="20"/>
  <c r="N87" i="20"/>
  <c r="G228" i="20"/>
  <c r="L308" i="20"/>
  <c r="L276" i="20"/>
  <c r="K295" i="20"/>
  <c r="K263" i="20"/>
  <c r="Y308" i="20"/>
  <c r="Y276" i="20"/>
  <c r="R308" i="20"/>
  <c r="R276" i="20"/>
  <c r="P87" i="20"/>
  <c r="T87" i="20"/>
  <c r="V87" i="20"/>
  <c r="Z87" i="20"/>
  <c r="U295" i="20"/>
  <c r="U263" i="20"/>
  <c r="Z308" i="20"/>
  <c r="Z276" i="20"/>
  <c r="V295" i="20"/>
  <c r="V263" i="20"/>
  <c r="AJ263" i="20"/>
  <c r="AJ295" i="20"/>
  <c r="AE295" i="20"/>
  <c r="AE263" i="20"/>
  <c r="K308" i="20"/>
  <c r="K276" i="20"/>
  <c r="Q295" i="20"/>
  <c r="Q263" i="20"/>
  <c r="J295" i="20"/>
  <c r="J263" i="20"/>
  <c r="K220" i="20"/>
  <c r="I138" i="20"/>
  <c r="I142" i="20"/>
  <c r="J135" i="20"/>
  <c r="I143" i="20"/>
  <c r="I144" i="20"/>
  <c r="AB87" i="20"/>
  <c r="AD87" i="20"/>
  <c r="AG87" i="20"/>
  <c r="H295" i="20"/>
  <c r="H263" i="20"/>
  <c r="AJ308" i="20"/>
  <c r="AJ276" i="20"/>
  <c r="AI295" i="20"/>
  <c r="AI263" i="20"/>
  <c r="AC295" i="20"/>
  <c r="AC263" i="20"/>
  <c r="Q308" i="20"/>
  <c r="Q276" i="20"/>
  <c r="J308" i="20"/>
  <c r="J276" i="20"/>
  <c r="H151" i="20"/>
  <c r="AJ87" i="20"/>
  <c r="O87" i="20"/>
  <c r="G224" i="20"/>
  <c r="V22" i="20"/>
  <c r="G306" i="20"/>
  <c r="G274" i="20"/>
  <c r="AB263" i="20"/>
  <c r="AB295" i="20"/>
  <c r="AI308" i="20"/>
  <c r="AI276" i="20"/>
  <c r="O295" i="20"/>
  <c r="O263" i="20"/>
  <c r="I295" i="20"/>
  <c r="I263" i="20"/>
  <c r="J165" i="20"/>
  <c r="J159" i="20"/>
  <c r="J164" i="20"/>
  <c r="K156" i="20"/>
  <c r="J163" i="20"/>
  <c r="K87" i="20"/>
  <c r="M87" i="20"/>
  <c r="W87" i="20"/>
  <c r="AH295" i="20"/>
  <c r="AH263" i="20"/>
  <c r="H315" i="20"/>
  <c r="H296" i="20"/>
  <c r="M308" i="20"/>
  <c r="M276" i="20"/>
  <c r="AB308" i="20"/>
  <c r="AB276" i="20"/>
  <c r="AA295" i="20"/>
  <c r="AA263" i="20"/>
  <c r="I308" i="20"/>
  <c r="I276" i="20"/>
  <c r="AH308" i="20"/>
  <c r="AH276" i="20"/>
  <c r="Q87" i="20"/>
  <c r="S87" i="20"/>
  <c r="U87" i="20"/>
  <c r="AE87" i="20"/>
  <c r="T308" i="20"/>
  <c r="T276" i="20"/>
  <c r="AG308" i="20"/>
  <c r="AG276" i="20"/>
  <c r="H290" i="20"/>
  <c r="H258" i="20"/>
  <c r="J286" i="20"/>
  <c r="I287" i="20"/>
  <c r="N295" i="20"/>
  <c r="N263" i="20"/>
  <c r="AF295" i="20"/>
  <c r="AF263" i="20"/>
  <c r="T263" i="20"/>
  <c r="T295" i="20"/>
  <c r="AA308" i="20"/>
  <c r="AA276" i="20"/>
  <c r="AG295" i="20"/>
  <c r="AG263" i="20"/>
  <c r="Z295" i="20"/>
  <c r="Z263" i="20"/>
  <c r="H173" i="20"/>
  <c r="J87" i="20"/>
  <c r="AA87" i="20"/>
  <c r="AC87" i="20"/>
  <c r="J295" i="19"/>
  <c r="J263" i="19"/>
  <c r="I173" i="19"/>
  <c r="S87" i="19"/>
  <c r="X87" i="19"/>
  <c r="AK87" i="19"/>
  <c r="J87" i="19"/>
  <c r="S295" i="19"/>
  <c r="S263" i="19"/>
  <c r="G306" i="19"/>
  <c r="G274" i="19"/>
  <c r="P87" i="19"/>
  <c r="R87" i="19"/>
  <c r="AJ295" i="19"/>
  <c r="AJ263" i="19"/>
  <c r="R295" i="19"/>
  <c r="R263" i="19"/>
  <c r="AA295" i="19"/>
  <c r="AA263" i="19"/>
  <c r="K295" i="19"/>
  <c r="K263" i="19"/>
  <c r="L308" i="19"/>
  <c r="L276" i="19"/>
  <c r="J187" i="19"/>
  <c r="H87" i="19"/>
  <c r="W87" i="19"/>
  <c r="V87" i="19"/>
  <c r="U87" i="19"/>
  <c r="Z87" i="19"/>
  <c r="AF87" i="19"/>
  <c r="H296" i="19"/>
  <c r="H315" i="19"/>
  <c r="AK295" i="19"/>
  <c r="AK263" i="19"/>
  <c r="AC295" i="19"/>
  <c r="AC263" i="19"/>
  <c r="AG295" i="19"/>
  <c r="AG263" i="19"/>
  <c r="AD295" i="19"/>
  <c r="AD263" i="19"/>
  <c r="K220" i="19"/>
  <c r="H173" i="19"/>
  <c r="H151" i="19"/>
  <c r="AG87" i="19"/>
  <c r="I151" i="19"/>
  <c r="O87" i="19"/>
  <c r="N87" i="19"/>
  <c r="M87" i="19"/>
  <c r="H290" i="19"/>
  <c r="H258" i="19"/>
  <c r="I52" i="19"/>
  <c r="H52" i="19"/>
  <c r="G52" i="19"/>
  <c r="G302" i="19"/>
  <c r="G270" i="19"/>
  <c r="AI295" i="19"/>
  <c r="AI263" i="19"/>
  <c r="T308" i="19"/>
  <c r="T276" i="19"/>
  <c r="Y295" i="19"/>
  <c r="Y263" i="19"/>
  <c r="G224" i="19"/>
  <c r="AJ87" i="19"/>
  <c r="I296" i="19"/>
  <c r="I315" i="19"/>
  <c r="U295" i="19"/>
  <c r="U263" i="19"/>
  <c r="V295" i="19"/>
  <c r="V263" i="19"/>
  <c r="J144" i="19"/>
  <c r="J143" i="19"/>
  <c r="J138" i="19"/>
  <c r="J142" i="19"/>
  <c r="K135" i="19"/>
  <c r="AH295" i="19"/>
  <c r="AH263" i="19"/>
  <c r="Q295" i="19"/>
  <c r="Q263" i="19"/>
  <c r="N295" i="19"/>
  <c r="N263" i="19"/>
  <c r="L87" i="19"/>
  <c r="Q87" i="19"/>
  <c r="G36" i="19"/>
  <c r="J287" i="19"/>
  <c r="K286" i="19"/>
  <c r="M295" i="19"/>
  <c r="M263" i="19"/>
  <c r="AB308" i="19"/>
  <c r="AB276" i="19"/>
  <c r="Z295" i="19"/>
  <c r="Z263" i="19"/>
  <c r="I295" i="19"/>
  <c r="I263" i="19"/>
  <c r="J159" i="19"/>
  <c r="J163" i="19"/>
  <c r="K156" i="19"/>
  <c r="J164" i="19"/>
  <c r="J165" i="19"/>
  <c r="AH87" i="19"/>
  <c r="I87" i="19"/>
  <c r="J172" i="19" l="1"/>
  <c r="J172" i="20"/>
  <c r="J151" i="19"/>
  <c r="W22" i="19"/>
  <c r="V24" i="19"/>
  <c r="V23" i="19"/>
  <c r="G228" i="19"/>
  <c r="G262" i="19" s="1"/>
  <c r="K236" i="20"/>
  <c r="K14" i="20"/>
  <c r="H270" i="20"/>
  <c r="H302" i="20"/>
  <c r="I236" i="20"/>
  <c r="I14" i="20"/>
  <c r="O31" i="19"/>
  <c r="N31" i="19"/>
  <c r="M236" i="20"/>
  <c r="M14" i="20"/>
  <c r="I31" i="19"/>
  <c r="V28" i="20"/>
  <c r="V236" i="20" s="1"/>
  <c r="M31" i="19"/>
  <c r="R23" i="19"/>
  <c r="J31" i="19"/>
  <c r="L31" i="19"/>
  <c r="P23" i="19"/>
  <c r="L236" i="20"/>
  <c r="L14" i="20"/>
  <c r="N236" i="20"/>
  <c r="N14" i="20"/>
  <c r="H23" i="19"/>
  <c r="K23" i="19"/>
  <c r="J236" i="20"/>
  <c r="J14" i="20"/>
  <c r="S23" i="19"/>
  <c r="Q31" i="19"/>
  <c r="G290" i="20"/>
  <c r="G232" i="20"/>
  <c r="G233" i="20" s="1"/>
  <c r="G244" i="20" s="1"/>
  <c r="G245" i="20" s="1"/>
  <c r="G258" i="20"/>
  <c r="J138" i="20"/>
  <c r="J142" i="20"/>
  <c r="J152" i="20" s="1"/>
  <c r="K135" i="20"/>
  <c r="J143" i="20"/>
  <c r="J144" i="20"/>
  <c r="W22" i="20"/>
  <c r="I151" i="20"/>
  <c r="G294" i="20"/>
  <c r="G262" i="20"/>
  <c r="G302" i="20"/>
  <c r="G270" i="20"/>
  <c r="J173" i="20"/>
  <c r="I152" i="20"/>
  <c r="K165" i="20"/>
  <c r="K159" i="20"/>
  <c r="K163" i="20"/>
  <c r="L156" i="20"/>
  <c r="K164" i="20"/>
  <c r="L187" i="20"/>
  <c r="K286" i="20"/>
  <c r="J287" i="20"/>
  <c r="I296" i="20"/>
  <c r="I315" i="20"/>
  <c r="L220" i="20"/>
  <c r="J173" i="19"/>
  <c r="K138" i="19"/>
  <c r="K142" i="19"/>
  <c r="L135" i="19"/>
  <c r="K143" i="19"/>
  <c r="K144" i="19"/>
  <c r="G290" i="19"/>
  <c r="G258" i="19"/>
  <c r="K159" i="19"/>
  <c r="K163" i="19"/>
  <c r="L156" i="19"/>
  <c r="K164" i="19"/>
  <c r="K165" i="19"/>
  <c r="K287" i="19"/>
  <c r="L286" i="19"/>
  <c r="L220" i="19"/>
  <c r="K187" i="19"/>
  <c r="J296" i="19"/>
  <c r="J315" i="19"/>
  <c r="J152" i="19"/>
  <c r="K173" i="20" l="1"/>
  <c r="K173" i="19"/>
  <c r="G232" i="19"/>
  <c r="G233" i="19" s="1"/>
  <c r="G244" i="19" s="1"/>
  <c r="G294" i="19"/>
  <c r="G298" i="19" s="1"/>
  <c r="G299" i="19" s="1"/>
  <c r="G310" i="19" s="1"/>
  <c r="K172" i="19"/>
  <c r="X22" i="19"/>
  <c r="W24" i="19"/>
  <c r="W23" i="19"/>
  <c r="G246" i="20"/>
  <c r="M302" i="20"/>
  <c r="M270" i="20"/>
  <c r="J302" i="20"/>
  <c r="J270" i="20"/>
  <c r="N270" i="20"/>
  <c r="N302" i="20"/>
  <c r="Q28" i="20"/>
  <c r="Q236" i="20" s="1"/>
  <c r="R28" i="20"/>
  <c r="R236" i="20" s="1"/>
  <c r="S28" i="20"/>
  <c r="S236" i="20" s="1"/>
  <c r="O28" i="20"/>
  <c r="O236" i="20" s="1"/>
  <c r="P28" i="20"/>
  <c r="P236" i="20" s="1"/>
  <c r="T28" i="20"/>
  <c r="T236" i="20" s="1"/>
  <c r="U28" i="20"/>
  <c r="U236" i="20" s="1"/>
  <c r="K31" i="19"/>
  <c r="L302" i="20"/>
  <c r="L270" i="20"/>
  <c r="P31" i="19"/>
  <c r="R31" i="19"/>
  <c r="K302" i="20"/>
  <c r="K270" i="20"/>
  <c r="H31" i="19"/>
  <c r="I270" i="20"/>
  <c r="I302" i="20"/>
  <c r="S31" i="19"/>
  <c r="M220" i="20"/>
  <c r="J296" i="20"/>
  <c r="J315" i="20"/>
  <c r="V302" i="20"/>
  <c r="V270" i="20"/>
  <c r="L286" i="20"/>
  <c r="K287" i="20"/>
  <c r="W28" i="20"/>
  <c r="X22" i="20"/>
  <c r="G266" i="20"/>
  <c r="G267" i="20" s="1"/>
  <c r="G278" i="20" s="1"/>
  <c r="G279" i="20" s="1"/>
  <c r="L159" i="20"/>
  <c r="L163" i="20"/>
  <c r="M156" i="20"/>
  <c r="L165" i="20"/>
  <c r="L164" i="20"/>
  <c r="K142" i="20"/>
  <c r="L135" i="20"/>
  <c r="K143" i="20"/>
  <c r="K144" i="20"/>
  <c r="K138" i="20"/>
  <c r="M187" i="20"/>
  <c r="K172" i="20"/>
  <c r="J151" i="20"/>
  <c r="G298" i="20"/>
  <c r="G299" i="20" s="1"/>
  <c r="G310" i="20" s="1"/>
  <c r="G311" i="20" s="1"/>
  <c r="L187" i="19"/>
  <c r="G266" i="19"/>
  <c r="G267" i="19" s="1"/>
  <c r="G278" i="19" s="1"/>
  <c r="M286" i="19"/>
  <c r="L287" i="19"/>
  <c r="K315" i="19"/>
  <c r="K296" i="19"/>
  <c r="L144" i="19"/>
  <c r="L138" i="19"/>
  <c r="L142" i="19"/>
  <c r="M135" i="19"/>
  <c r="L143" i="19"/>
  <c r="K151" i="19"/>
  <c r="K152" i="19"/>
  <c r="M220" i="19"/>
  <c r="L163" i="19"/>
  <c r="M156" i="19"/>
  <c r="L164" i="19"/>
  <c r="L165" i="19"/>
  <c r="L159" i="19"/>
  <c r="G245" i="19"/>
  <c r="G246" i="19" s="1"/>
  <c r="L173" i="20" l="1"/>
  <c r="K152" i="20"/>
  <c r="L151" i="19"/>
  <c r="W28" i="19"/>
  <c r="W236" i="19" s="1"/>
  <c r="W302" i="19" s="1"/>
  <c r="Y22" i="19"/>
  <c r="X24" i="19"/>
  <c r="X23" i="19"/>
  <c r="T302" i="20"/>
  <c r="T270" i="20"/>
  <c r="J36" i="19"/>
  <c r="H36" i="19"/>
  <c r="H228" i="19" s="1"/>
  <c r="Q36" i="19"/>
  <c r="O36" i="19"/>
  <c r="K36" i="19"/>
  <c r="M36" i="19"/>
  <c r="N36" i="19"/>
  <c r="L36" i="19"/>
  <c r="P36" i="19"/>
  <c r="S36" i="19"/>
  <c r="I36" i="19"/>
  <c r="I228" i="19" s="1"/>
  <c r="R36" i="19"/>
  <c r="P302" i="20"/>
  <c r="P270" i="20"/>
  <c r="R270" i="20"/>
  <c r="R302" i="20"/>
  <c r="Q302" i="20"/>
  <c r="Q270" i="20"/>
  <c r="O270" i="20"/>
  <c r="O302" i="20"/>
  <c r="U302" i="20"/>
  <c r="U270" i="20"/>
  <c r="S302" i="20"/>
  <c r="S270" i="20"/>
  <c r="G312" i="20"/>
  <c r="X28" i="20"/>
  <c r="X236" i="20" s="1"/>
  <c r="Y22" i="20"/>
  <c r="W236" i="20"/>
  <c r="G280" i="20"/>
  <c r="M159" i="20"/>
  <c r="M163" i="20"/>
  <c r="N156" i="20"/>
  <c r="M164" i="20"/>
  <c r="M165" i="20"/>
  <c r="N220" i="20"/>
  <c r="L172" i="20"/>
  <c r="L142" i="20"/>
  <c r="M135" i="20"/>
  <c r="L143" i="20"/>
  <c r="L144" i="20"/>
  <c r="L138" i="20"/>
  <c r="K296" i="20"/>
  <c r="K315" i="20"/>
  <c r="N187" i="20"/>
  <c r="K151" i="20"/>
  <c r="M286" i="20"/>
  <c r="L287" i="20"/>
  <c r="N220" i="19"/>
  <c r="L315" i="19"/>
  <c r="L296" i="19"/>
  <c r="L172" i="19"/>
  <c r="L152" i="19"/>
  <c r="G279" i="19"/>
  <c r="G280" i="19" s="1"/>
  <c r="N286" i="19"/>
  <c r="M287" i="19"/>
  <c r="M187" i="19"/>
  <c r="M163" i="19"/>
  <c r="N156" i="19"/>
  <c r="M164" i="19"/>
  <c r="M165" i="19"/>
  <c r="M159" i="19"/>
  <c r="L173" i="19"/>
  <c r="M144" i="19"/>
  <c r="M138" i="19"/>
  <c r="M142" i="19"/>
  <c r="N135" i="19"/>
  <c r="M143" i="19"/>
  <c r="G311" i="19"/>
  <c r="G312" i="19" s="1"/>
  <c r="W270" i="19" l="1"/>
  <c r="M152" i="19"/>
  <c r="M172" i="19"/>
  <c r="Z22" i="19"/>
  <c r="Y24" i="19"/>
  <c r="Y23" i="19"/>
  <c r="I294" i="19"/>
  <c r="I262" i="19"/>
  <c r="H262" i="19"/>
  <c r="H294" i="19"/>
  <c r="O187" i="20"/>
  <c r="Y28" i="20"/>
  <c r="Y236" i="20" s="1"/>
  <c r="Z22" i="20"/>
  <c r="X270" i="20"/>
  <c r="X302" i="20"/>
  <c r="N163" i="20"/>
  <c r="O156" i="20"/>
  <c r="N164" i="20"/>
  <c r="N159" i="20"/>
  <c r="N165" i="20"/>
  <c r="L315" i="20"/>
  <c r="L296" i="20"/>
  <c r="L151" i="20"/>
  <c r="O220" i="20"/>
  <c r="M172" i="20"/>
  <c r="L152" i="20"/>
  <c r="M173" i="20"/>
  <c r="N135" i="20"/>
  <c r="M143" i="20"/>
  <c r="M144" i="20"/>
  <c r="M138" i="20"/>
  <c r="M142" i="20"/>
  <c r="N286" i="20"/>
  <c r="M287" i="20"/>
  <c r="W302" i="20"/>
  <c r="W270" i="20"/>
  <c r="O156" i="19"/>
  <c r="N164" i="19"/>
  <c r="N165" i="19"/>
  <c r="N159" i="19"/>
  <c r="N163" i="19"/>
  <c r="M173" i="19"/>
  <c r="N187" i="19"/>
  <c r="M315" i="19"/>
  <c r="M296" i="19"/>
  <c r="O220" i="19"/>
  <c r="O286" i="19"/>
  <c r="N287" i="19"/>
  <c r="N144" i="19"/>
  <c r="N138" i="19"/>
  <c r="N142" i="19"/>
  <c r="O135" i="19"/>
  <c r="N143" i="19"/>
  <c r="M151" i="19"/>
  <c r="N152" i="19" l="1"/>
  <c r="M152" i="20"/>
  <c r="AA22" i="19"/>
  <c r="Z23" i="19"/>
  <c r="Z24" i="19"/>
  <c r="N143" i="20"/>
  <c r="N144" i="20"/>
  <c r="N138" i="20"/>
  <c r="O135" i="20"/>
  <c r="N142" i="20"/>
  <c r="P220" i="20"/>
  <c r="Z28" i="20"/>
  <c r="AA22" i="20"/>
  <c r="M315" i="20"/>
  <c r="M296" i="20"/>
  <c r="O163" i="20"/>
  <c r="O172" i="20" s="1"/>
  <c r="P156" i="20"/>
  <c r="O164" i="20"/>
  <c r="O165" i="20"/>
  <c r="O159" i="20"/>
  <c r="Y302" i="20"/>
  <c r="Y270" i="20"/>
  <c r="N287" i="20"/>
  <c r="O286" i="20"/>
  <c r="N172" i="20"/>
  <c r="M151" i="20"/>
  <c r="N173" i="20"/>
  <c r="P187" i="20"/>
  <c r="N151" i="19"/>
  <c r="N315" i="19"/>
  <c r="N296" i="19"/>
  <c r="P286" i="19"/>
  <c r="O287" i="19"/>
  <c r="O187" i="19"/>
  <c r="P220" i="19"/>
  <c r="N172" i="19"/>
  <c r="N173" i="19"/>
  <c r="O164" i="19"/>
  <c r="O165" i="19"/>
  <c r="O159" i="19"/>
  <c r="P156" i="19"/>
  <c r="O163" i="19"/>
  <c r="O144" i="19"/>
  <c r="O142" i="19"/>
  <c r="P135" i="19"/>
  <c r="O143" i="19"/>
  <c r="O138" i="19"/>
  <c r="N152" i="20" l="1"/>
  <c r="O151" i="19"/>
  <c r="O172" i="19"/>
  <c r="AA24" i="19"/>
  <c r="AA23" i="19"/>
  <c r="AB22" i="19"/>
  <c r="Q156" i="20"/>
  <c r="P164" i="20"/>
  <c r="P165" i="20"/>
  <c r="P163" i="20"/>
  <c r="P159" i="20"/>
  <c r="AB22" i="20"/>
  <c r="AA28" i="20"/>
  <c r="AA236" i="20" s="1"/>
  <c r="Z236" i="20"/>
  <c r="O173" i="20"/>
  <c r="Q187" i="20"/>
  <c r="O287" i="20"/>
  <c r="P286" i="20"/>
  <c r="Q220" i="20"/>
  <c r="N315" i="20"/>
  <c r="N296" i="20"/>
  <c r="N151" i="20"/>
  <c r="O144" i="20"/>
  <c r="O138" i="20"/>
  <c r="O142" i="20"/>
  <c r="O143" i="20"/>
  <c r="P135" i="20"/>
  <c r="P144" i="19"/>
  <c r="P142" i="19"/>
  <c r="Q135" i="19"/>
  <c r="P143" i="19"/>
  <c r="P138" i="19"/>
  <c r="O315" i="19"/>
  <c r="O296" i="19"/>
  <c r="Q286" i="19"/>
  <c r="P287" i="19"/>
  <c r="Q220" i="19"/>
  <c r="P165" i="19"/>
  <c r="P159" i="19"/>
  <c r="P163" i="19"/>
  <c r="P164" i="19"/>
  <c r="Q156" i="19"/>
  <c r="P187" i="19"/>
  <c r="O152" i="19"/>
  <c r="O173" i="19"/>
  <c r="P173" i="19" l="1"/>
  <c r="P172" i="19"/>
  <c r="O151" i="20"/>
  <c r="P172" i="20"/>
  <c r="AB24" i="19"/>
  <c r="AB23" i="19"/>
  <c r="AC22" i="19"/>
  <c r="O315" i="20"/>
  <c r="O296" i="20"/>
  <c r="Z302" i="20"/>
  <c r="Z270" i="20"/>
  <c r="Q164" i="20"/>
  <c r="Q165" i="20"/>
  <c r="Q159" i="20"/>
  <c r="R156" i="20"/>
  <c r="Q163" i="20"/>
  <c r="R187" i="20"/>
  <c r="AA302" i="20"/>
  <c r="AA270" i="20"/>
  <c r="P144" i="20"/>
  <c r="P138" i="20"/>
  <c r="P142" i="20"/>
  <c r="Q135" i="20"/>
  <c r="P143" i="20"/>
  <c r="AC22" i="20"/>
  <c r="AB28" i="20"/>
  <c r="AB236" i="20" s="1"/>
  <c r="P173" i="20"/>
  <c r="O152" i="20"/>
  <c r="R220" i="20"/>
  <c r="Q286" i="20"/>
  <c r="P287" i="20"/>
  <c r="R286" i="19"/>
  <c r="Q287" i="19"/>
  <c r="Q144" i="19"/>
  <c r="R135" i="19"/>
  <c r="Q143" i="19"/>
  <c r="Q138" i="19"/>
  <c r="Q142" i="19"/>
  <c r="P151" i="19"/>
  <c r="P152" i="19"/>
  <c r="Q187" i="19"/>
  <c r="Q165" i="19"/>
  <c r="Q159" i="19"/>
  <c r="Q163" i="19"/>
  <c r="R156" i="19"/>
  <c r="Q164" i="19"/>
  <c r="R220" i="19"/>
  <c r="P296" i="19"/>
  <c r="P315" i="19"/>
  <c r="Q152" i="19" l="1"/>
  <c r="Q172" i="19"/>
  <c r="Q173" i="19"/>
  <c r="AD22" i="19"/>
  <c r="AC24" i="19"/>
  <c r="AC23" i="19"/>
  <c r="P315" i="20"/>
  <c r="P296" i="20"/>
  <c r="R286" i="20"/>
  <c r="Q287" i="20"/>
  <c r="Q138" i="20"/>
  <c r="Q142" i="20"/>
  <c r="R135" i="20"/>
  <c r="Q143" i="20"/>
  <c r="Q144" i="20"/>
  <c r="P151" i="20"/>
  <c r="Q172" i="20"/>
  <c r="S220" i="20"/>
  <c r="Q173" i="20"/>
  <c r="AB302" i="20"/>
  <c r="AB270" i="20"/>
  <c r="S187" i="20"/>
  <c r="R165" i="20"/>
  <c r="R159" i="20"/>
  <c r="R164" i="20"/>
  <c r="S156" i="20"/>
  <c r="R163" i="20"/>
  <c r="AD22" i="20"/>
  <c r="AC28" i="20"/>
  <c r="AC236" i="20" s="1"/>
  <c r="P152" i="20"/>
  <c r="S220" i="19"/>
  <c r="Q296" i="19"/>
  <c r="Q315" i="19"/>
  <c r="R187" i="19"/>
  <c r="R144" i="19"/>
  <c r="R143" i="19"/>
  <c r="R138" i="19"/>
  <c r="R142" i="19"/>
  <c r="S135" i="19"/>
  <c r="R287" i="19"/>
  <c r="S286" i="19"/>
  <c r="R159" i="19"/>
  <c r="R163" i="19"/>
  <c r="S156" i="19"/>
  <c r="R164" i="19"/>
  <c r="R165" i="19"/>
  <c r="Q151" i="19"/>
  <c r="R152" i="19" l="1"/>
  <c r="Q152" i="20"/>
  <c r="AE22" i="19"/>
  <c r="AD23" i="19"/>
  <c r="AD24" i="19"/>
  <c r="S165" i="20"/>
  <c r="S159" i="20"/>
  <c r="S163" i="20"/>
  <c r="S173" i="20" s="1"/>
  <c r="S164" i="20"/>
  <c r="T156" i="20"/>
  <c r="T220" i="20"/>
  <c r="Q296" i="20"/>
  <c r="Q315" i="20"/>
  <c r="AC302" i="20"/>
  <c r="AC270" i="20"/>
  <c r="S286" i="20"/>
  <c r="R287" i="20"/>
  <c r="AE22" i="20"/>
  <c r="AD28" i="20"/>
  <c r="AD236" i="20" s="1"/>
  <c r="T187" i="20"/>
  <c r="R138" i="20"/>
  <c r="R142" i="20"/>
  <c r="S135" i="20"/>
  <c r="R143" i="20"/>
  <c r="R144" i="20"/>
  <c r="R172" i="20"/>
  <c r="Q151" i="20"/>
  <c r="R173" i="20"/>
  <c r="S287" i="19"/>
  <c r="T286" i="19"/>
  <c r="S187" i="19"/>
  <c r="R296" i="19"/>
  <c r="R315" i="19"/>
  <c r="S159" i="19"/>
  <c r="S163" i="19"/>
  <c r="T156" i="19"/>
  <c r="S164" i="19"/>
  <c r="S165" i="19"/>
  <c r="R151" i="19"/>
  <c r="S138" i="19"/>
  <c r="S142" i="19"/>
  <c r="S144" i="19"/>
  <c r="T135" i="19"/>
  <c r="S143" i="19"/>
  <c r="R172" i="19"/>
  <c r="R173" i="19"/>
  <c r="T220" i="19"/>
  <c r="R151" i="20" l="1"/>
  <c r="AF22" i="19"/>
  <c r="AE24" i="19"/>
  <c r="AE23" i="19"/>
  <c r="S142" i="20"/>
  <c r="T135" i="20"/>
  <c r="S143" i="20"/>
  <c r="S152" i="20" s="1"/>
  <c r="S144" i="20"/>
  <c r="S138" i="20"/>
  <c r="AD302" i="20"/>
  <c r="AD270" i="20"/>
  <c r="R152" i="20"/>
  <c r="AE28" i="20"/>
  <c r="AE236" i="20" s="1"/>
  <c r="AF22" i="20"/>
  <c r="U220" i="20"/>
  <c r="U187" i="20"/>
  <c r="T159" i="20"/>
  <c r="T163" i="20"/>
  <c r="U156" i="20"/>
  <c r="T165" i="20"/>
  <c r="T164" i="20"/>
  <c r="R296" i="20"/>
  <c r="R315" i="20"/>
  <c r="T286" i="20"/>
  <c r="S287" i="20"/>
  <c r="S172" i="20"/>
  <c r="T163" i="19"/>
  <c r="U156" i="19"/>
  <c r="T164" i="19"/>
  <c r="T165" i="19"/>
  <c r="T159" i="19"/>
  <c r="T144" i="19"/>
  <c r="T138" i="19"/>
  <c r="T142" i="19"/>
  <c r="U135" i="19"/>
  <c r="T143" i="19"/>
  <c r="S151" i="19"/>
  <c r="S172" i="19"/>
  <c r="T187" i="19"/>
  <c r="S173" i="19"/>
  <c r="U286" i="19"/>
  <c r="T287" i="19"/>
  <c r="U220" i="19"/>
  <c r="S152" i="19"/>
  <c r="S315" i="19"/>
  <c r="S296" i="19"/>
  <c r="S151" i="20" l="1"/>
  <c r="AG22" i="19"/>
  <c r="AF23" i="19"/>
  <c r="AF24" i="19"/>
  <c r="S296" i="20"/>
  <c r="S315" i="20"/>
  <c r="T287" i="20"/>
  <c r="U286" i="20"/>
  <c r="V220" i="20"/>
  <c r="U159" i="20"/>
  <c r="U163" i="20"/>
  <c r="V156" i="20"/>
  <c r="U164" i="20"/>
  <c r="U165" i="20"/>
  <c r="V187" i="20"/>
  <c r="AF28" i="20"/>
  <c r="AF236" i="20" s="1"/>
  <c r="AG22" i="20"/>
  <c r="T172" i="20"/>
  <c r="AE302" i="20"/>
  <c r="AE270" i="20"/>
  <c r="T173" i="20"/>
  <c r="T142" i="20"/>
  <c r="U135" i="20"/>
  <c r="T143" i="20"/>
  <c r="T144" i="20"/>
  <c r="T138" i="20"/>
  <c r="T315" i="19"/>
  <c r="T296" i="19"/>
  <c r="U144" i="19"/>
  <c r="U138" i="19"/>
  <c r="U142" i="19"/>
  <c r="V135" i="19"/>
  <c r="U143" i="19"/>
  <c r="V220" i="19"/>
  <c r="U287" i="19"/>
  <c r="V286" i="19"/>
  <c r="U187" i="19"/>
  <c r="T151" i="19"/>
  <c r="U163" i="19"/>
  <c r="V156" i="19"/>
  <c r="U164" i="19"/>
  <c r="U165" i="19"/>
  <c r="U159" i="19"/>
  <c r="T172" i="19"/>
  <c r="T173" i="19"/>
  <c r="T152" i="19"/>
  <c r="T152" i="20" l="1"/>
  <c r="U152" i="19"/>
  <c r="U172" i="19"/>
  <c r="U172" i="20"/>
  <c r="U173" i="19"/>
  <c r="AH22" i="19"/>
  <c r="AG24" i="19"/>
  <c r="AG23" i="19"/>
  <c r="V163" i="20"/>
  <c r="W156" i="20"/>
  <c r="V164" i="20"/>
  <c r="V159" i="20"/>
  <c r="V165" i="20"/>
  <c r="AG28" i="20"/>
  <c r="AG236" i="20" s="1"/>
  <c r="AH22" i="20"/>
  <c r="U173" i="20"/>
  <c r="AF302" i="20"/>
  <c r="AF270" i="20"/>
  <c r="U287" i="20"/>
  <c r="V286" i="20"/>
  <c r="V135" i="20"/>
  <c r="U143" i="20"/>
  <c r="U144" i="20"/>
  <c r="U138" i="20"/>
  <c r="U142" i="20"/>
  <c r="W187" i="20"/>
  <c r="T315" i="20"/>
  <c r="T296" i="20"/>
  <c r="T151" i="20"/>
  <c r="W220" i="20"/>
  <c r="V187" i="19"/>
  <c r="V143" i="19"/>
  <c r="V144" i="19"/>
  <c r="V138" i="19"/>
  <c r="V142" i="19"/>
  <c r="W135" i="19"/>
  <c r="V287" i="19"/>
  <c r="W286" i="19"/>
  <c r="U151" i="19"/>
  <c r="U315" i="19"/>
  <c r="U296" i="19"/>
  <c r="W156" i="19"/>
  <c r="V164" i="19"/>
  <c r="V165" i="19"/>
  <c r="V159" i="19"/>
  <c r="V163" i="19"/>
  <c r="V172" i="19" s="1"/>
  <c r="W220" i="19"/>
  <c r="U151" i="20" l="1"/>
  <c r="V152" i="19"/>
  <c r="AI22" i="19"/>
  <c r="AH24" i="19"/>
  <c r="AH23" i="19"/>
  <c r="X220" i="20"/>
  <c r="AH28" i="20"/>
  <c r="AH236" i="20" s="1"/>
  <c r="AI22" i="20"/>
  <c r="W163" i="20"/>
  <c r="X156" i="20"/>
  <c r="W164" i="20"/>
  <c r="W165" i="20"/>
  <c r="W159" i="20"/>
  <c r="X187" i="20"/>
  <c r="V143" i="20"/>
  <c r="V144" i="20"/>
  <c r="V138" i="20"/>
  <c r="W135" i="20"/>
  <c r="V142" i="20"/>
  <c r="V287" i="20"/>
  <c r="W286" i="20"/>
  <c r="AG302" i="20"/>
  <c r="AG270" i="20"/>
  <c r="V172" i="20"/>
  <c r="U152" i="20"/>
  <c r="U315" i="20"/>
  <c r="U296" i="20"/>
  <c r="V173" i="20"/>
  <c r="V315" i="19"/>
  <c r="V296" i="19"/>
  <c r="X220" i="19"/>
  <c r="V173" i="19"/>
  <c r="W164" i="19"/>
  <c r="W165" i="19"/>
  <c r="W159" i="19"/>
  <c r="X156" i="19"/>
  <c r="W163" i="19"/>
  <c r="W144" i="19"/>
  <c r="W142" i="19"/>
  <c r="X135" i="19"/>
  <c r="W143" i="19"/>
  <c r="W138" i="19"/>
  <c r="W187" i="19"/>
  <c r="V151" i="19"/>
  <c r="W287" i="19"/>
  <c r="X286" i="19"/>
  <c r="V152" i="20" l="1"/>
  <c r="W151" i="19"/>
  <c r="W173" i="19"/>
  <c r="AJ22" i="19"/>
  <c r="AI24" i="19"/>
  <c r="AI23" i="19"/>
  <c r="W287" i="20"/>
  <c r="X286" i="20"/>
  <c r="Y187" i="20"/>
  <c r="Y156" i="20"/>
  <c r="X164" i="20"/>
  <c r="X165" i="20"/>
  <c r="X163" i="20"/>
  <c r="X159" i="20"/>
  <c r="V315" i="20"/>
  <c r="V296" i="20"/>
  <c r="W172" i="20"/>
  <c r="V151" i="20"/>
  <c r="W173" i="20"/>
  <c r="W144" i="20"/>
  <c r="W138" i="20"/>
  <c r="W142" i="20"/>
  <c r="W143" i="20"/>
  <c r="X135" i="20"/>
  <c r="AJ22" i="20"/>
  <c r="AI28" i="20"/>
  <c r="AI236" i="20" s="1"/>
  <c r="AH302" i="20"/>
  <c r="AH270" i="20"/>
  <c r="Y220" i="20"/>
  <c r="X144" i="19"/>
  <c r="X143" i="19"/>
  <c r="X142" i="19"/>
  <c r="X151" i="19" s="1"/>
  <c r="Y135" i="19"/>
  <c r="X138" i="19"/>
  <c r="Y286" i="19"/>
  <c r="X287" i="19"/>
  <c r="Y220" i="19"/>
  <c r="W315" i="19"/>
  <c r="W296" i="19"/>
  <c r="X187" i="19"/>
  <c r="W172" i="19"/>
  <c r="W152" i="19"/>
  <c r="X165" i="19"/>
  <c r="X159" i="19"/>
  <c r="X163" i="19"/>
  <c r="X164" i="19"/>
  <c r="Y156" i="19"/>
  <c r="X173" i="19" l="1"/>
  <c r="W152" i="20"/>
  <c r="AK22" i="19"/>
  <c r="AJ23" i="19"/>
  <c r="AJ24" i="19"/>
  <c r="Z220" i="20"/>
  <c r="AI302" i="20"/>
  <c r="AI270" i="20"/>
  <c r="AJ28" i="20"/>
  <c r="AJ236" i="20" s="1"/>
  <c r="AK22" i="20"/>
  <c r="AK28" i="20" s="1"/>
  <c r="Y164" i="20"/>
  <c r="Y165" i="20"/>
  <c r="Y159" i="20"/>
  <c r="Z156" i="20"/>
  <c r="Y163" i="20"/>
  <c r="Z187" i="20"/>
  <c r="X144" i="20"/>
  <c r="X138" i="20"/>
  <c r="X142" i="20"/>
  <c r="Y135" i="20"/>
  <c r="X143" i="20"/>
  <c r="X287" i="20"/>
  <c r="Y286" i="20"/>
  <c r="X172" i="20"/>
  <c r="W315" i="20"/>
  <c r="W296" i="20"/>
  <c r="W151" i="20"/>
  <c r="X173" i="20"/>
  <c r="Y287" i="19"/>
  <c r="Z286" i="19"/>
  <c r="Y144" i="19"/>
  <c r="Z135" i="19"/>
  <c r="Y143" i="19"/>
  <c r="Y138" i="19"/>
  <c r="Y142" i="19"/>
  <c r="Z220" i="19"/>
  <c r="X152" i="19"/>
  <c r="Y165" i="19"/>
  <c r="Y159" i="19"/>
  <c r="Y163" i="19"/>
  <c r="Z156" i="19"/>
  <c r="Y164" i="19"/>
  <c r="Y187" i="19"/>
  <c r="X172" i="19"/>
  <c r="X296" i="19"/>
  <c r="X315" i="19"/>
  <c r="Y151" i="19" l="1"/>
  <c r="AK23" i="19"/>
  <c r="AK24" i="19"/>
  <c r="Z165" i="20"/>
  <c r="Z159" i="20"/>
  <c r="Z164" i="20"/>
  <c r="Z163" i="20"/>
  <c r="AA156" i="20"/>
  <c r="AK236" i="20"/>
  <c r="AL28" i="20"/>
  <c r="AL30" i="20" s="1"/>
  <c r="Y138" i="20"/>
  <c r="Y142" i="20"/>
  <c r="Z135" i="20"/>
  <c r="Y143" i="20"/>
  <c r="Y144" i="20"/>
  <c r="AJ302" i="20"/>
  <c r="AJ270" i="20"/>
  <c r="X151" i="20"/>
  <c r="Y287" i="20"/>
  <c r="Z286" i="20"/>
  <c r="AA187" i="20"/>
  <c r="Y172" i="20"/>
  <c r="X315" i="20"/>
  <c r="X296" i="20"/>
  <c r="X152" i="20"/>
  <c r="Y173" i="20"/>
  <c r="AA220" i="20"/>
  <c r="Z287" i="19"/>
  <c r="AA286" i="19"/>
  <c r="AA220" i="19"/>
  <c r="Y296" i="19"/>
  <c r="Y315" i="19"/>
  <c r="Y172" i="19"/>
  <c r="Y173" i="19"/>
  <c r="Z159" i="19"/>
  <c r="Z163" i="19"/>
  <c r="AA156" i="19"/>
  <c r="Z164" i="19"/>
  <c r="Z165" i="19"/>
  <c r="Z187" i="19"/>
  <c r="Z143" i="19"/>
  <c r="Z144" i="19"/>
  <c r="Z138" i="19"/>
  <c r="Z142" i="19"/>
  <c r="AA135" i="19"/>
  <c r="Y152" i="19"/>
  <c r="Z172" i="20" l="1"/>
  <c r="Z172" i="19"/>
  <c r="Z151" i="19"/>
  <c r="Y151" i="20"/>
  <c r="Z173" i="19"/>
  <c r="Z173" i="20"/>
  <c r="Z138" i="20"/>
  <c r="Z142" i="20"/>
  <c r="AA135" i="20"/>
  <c r="Z143" i="20"/>
  <c r="Z144" i="20"/>
  <c r="Z287" i="20"/>
  <c r="AA286" i="20"/>
  <c r="AB187" i="20"/>
  <c r="Y296" i="20"/>
  <c r="Y315" i="20"/>
  <c r="AB220" i="20"/>
  <c r="Y152" i="20"/>
  <c r="AK302" i="20"/>
  <c r="AK270" i="20"/>
  <c r="AA165" i="20"/>
  <c r="AA159" i="20"/>
  <c r="AA163" i="20"/>
  <c r="AA164" i="20"/>
  <c r="AB156" i="20"/>
  <c r="AA143" i="19"/>
  <c r="AA138" i="19"/>
  <c r="AA144" i="19"/>
  <c r="AA142" i="19"/>
  <c r="AA152" i="19" s="1"/>
  <c r="AB135" i="19"/>
  <c r="AA187" i="19"/>
  <c r="AA287" i="19"/>
  <c r="AB286" i="19"/>
  <c r="Z152" i="19"/>
  <c r="AB220" i="19"/>
  <c r="Z296" i="19"/>
  <c r="Z315" i="19"/>
  <c r="AA159" i="19"/>
  <c r="AA163" i="19"/>
  <c r="AB156" i="19"/>
  <c r="AA164" i="19"/>
  <c r="AA165" i="19"/>
  <c r="Z152" i="20" l="1"/>
  <c r="AA173" i="20"/>
  <c r="AA173" i="19"/>
  <c r="AC187" i="20"/>
  <c r="AA142" i="20"/>
  <c r="AB135" i="20"/>
  <c r="AA143" i="20"/>
  <c r="AA144" i="20"/>
  <c r="AA138" i="20"/>
  <c r="AC220" i="20"/>
  <c r="Z151" i="20"/>
  <c r="AB159" i="20"/>
  <c r="AB163" i="20"/>
  <c r="AC156" i="20"/>
  <c r="AB165" i="20"/>
  <c r="AB164" i="20"/>
  <c r="AA172" i="20"/>
  <c r="AA287" i="20"/>
  <c r="AB286" i="20"/>
  <c r="Z296" i="20"/>
  <c r="Z315" i="20"/>
  <c r="AB287" i="19"/>
  <c r="AC286" i="19"/>
  <c r="AA315" i="19"/>
  <c r="AA296" i="19"/>
  <c r="AB187" i="19"/>
  <c r="AB144" i="19"/>
  <c r="AB143" i="19"/>
  <c r="AB138" i="19"/>
  <c r="AB142" i="19"/>
  <c r="AC135" i="19"/>
  <c r="AA151" i="19"/>
  <c r="AB163" i="19"/>
  <c r="AC156" i="19"/>
  <c r="AB164" i="19"/>
  <c r="AB165" i="19"/>
  <c r="AB159" i="19"/>
  <c r="AC220" i="19"/>
  <c r="AA172" i="19"/>
  <c r="AA152" i="20" l="1"/>
  <c r="AB173" i="20"/>
  <c r="AB172" i="19"/>
  <c r="AB152" i="19"/>
  <c r="AD220" i="20"/>
  <c r="AA296" i="20"/>
  <c r="AA315" i="20"/>
  <c r="AB287" i="20"/>
  <c r="AC286" i="20"/>
  <c r="AC159" i="20"/>
  <c r="AC163" i="20"/>
  <c r="AD156" i="20"/>
  <c r="AC164" i="20"/>
  <c r="AC165" i="20"/>
  <c r="AB142" i="20"/>
  <c r="AC135" i="20"/>
  <c r="AB143" i="20"/>
  <c r="AB144" i="20"/>
  <c r="AB138" i="20"/>
  <c r="AD187" i="20"/>
  <c r="AB172" i="20"/>
  <c r="AA151" i="20"/>
  <c r="AC287" i="19"/>
  <c r="AD286" i="19"/>
  <c r="AB315" i="19"/>
  <c r="AB296" i="19"/>
  <c r="AC143" i="19"/>
  <c r="AC144" i="19"/>
  <c r="AC138" i="19"/>
  <c r="AC142" i="19"/>
  <c r="AC151" i="19" s="1"/>
  <c r="AD135" i="19"/>
  <c r="AB151" i="19"/>
  <c r="AC187" i="19"/>
  <c r="AB173" i="19"/>
  <c r="AD220" i="19"/>
  <c r="AC163" i="19"/>
  <c r="AD156" i="19"/>
  <c r="AC164" i="19"/>
  <c r="AC165" i="19"/>
  <c r="AC159" i="19"/>
  <c r="AE187" i="20" l="1"/>
  <c r="AE220" i="20"/>
  <c r="AC287" i="20"/>
  <c r="AD286" i="20"/>
  <c r="AB315" i="20"/>
  <c r="AB296" i="20"/>
  <c r="AD135" i="20"/>
  <c r="AC143" i="20"/>
  <c r="AC144" i="20"/>
  <c r="AC138" i="20"/>
  <c r="AC142" i="20"/>
  <c r="AB151" i="20"/>
  <c r="AC172" i="20"/>
  <c r="AD163" i="20"/>
  <c r="AE156" i="20"/>
  <c r="AD164" i="20"/>
  <c r="AD159" i="20"/>
  <c r="AD165" i="20"/>
  <c r="AB152" i="20"/>
  <c r="AC173" i="20"/>
  <c r="AE156" i="19"/>
  <c r="AD164" i="19"/>
  <c r="AD165" i="19"/>
  <c r="AD159" i="19"/>
  <c r="AD163" i="19"/>
  <c r="AD287" i="19"/>
  <c r="AE286" i="19"/>
  <c r="AD187" i="19"/>
  <c r="AC315" i="19"/>
  <c r="AC296" i="19"/>
  <c r="AC152" i="19"/>
  <c r="AC172" i="19"/>
  <c r="AC173" i="19"/>
  <c r="AE220" i="19"/>
  <c r="AD143" i="19"/>
  <c r="AD144" i="19"/>
  <c r="AD138" i="19"/>
  <c r="AD142" i="19"/>
  <c r="AD151" i="19" s="1"/>
  <c r="AE135" i="19"/>
  <c r="AD172" i="20" l="1"/>
  <c r="AC151" i="20"/>
  <c r="AD172" i="19"/>
  <c r="AC152" i="20"/>
  <c r="AF220" i="20"/>
  <c r="AD287" i="20"/>
  <c r="AE286" i="20"/>
  <c r="AE163" i="20"/>
  <c r="AF156" i="20"/>
  <c r="AE164" i="20"/>
  <c r="AE165" i="20"/>
  <c r="AE159" i="20"/>
  <c r="AF187" i="20"/>
  <c r="AC315" i="20"/>
  <c r="AC296" i="20"/>
  <c r="AD173" i="20"/>
  <c r="AD143" i="20"/>
  <c r="AD144" i="20"/>
  <c r="AD138" i="20"/>
  <c r="AE135" i="20"/>
  <c r="AD142" i="20"/>
  <c r="AD151" i="20" s="1"/>
  <c r="AE164" i="19"/>
  <c r="AE165" i="19"/>
  <c r="AE159" i="19"/>
  <c r="AF156" i="19"/>
  <c r="AE163" i="19"/>
  <c r="AE287" i="19"/>
  <c r="AF286" i="19"/>
  <c r="AD315" i="19"/>
  <c r="AD296" i="19"/>
  <c r="AD173" i="19"/>
  <c r="AD152" i="19"/>
  <c r="AE143" i="19"/>
  <c r="AE144" i="19"/>
  <c r="AE142" i="19"/>
  <c r="AE151" i="19" s="1"/>
  <c r="AE152" i="19"/>
  <c r="AF135" i="19"/>
  <c r="AE138" i="19"/>
  <c r="AF220" i="19"/>
  <c r="AE187" i="19"/>
  <c r="AD152" i="20" l="1"/>
  <c r="AE173" i="19"/>
  <c r="AD315" i="20"/>
  <c r="AD296" i="20"/>
  <c r="AG187" i="20"/>
  <c r="AG220" i="20"/>
  <c r="AE144" i="20"/>
  <c r="AE138" i="20"/>
  <c r="AE142" i="20"/>
  <c r="AE143" i="20"/>
  <c r="AF135" i="20"/>
  <c r="AE172" i="20"/>
  <c r="AE173" i="20"/>
  <c r="AG156" i="20"/>
  <c r="AF164" i="20"/>
  <c r="AF165" i="20"/>
  <c r="AF163" i="20"/>
  <c r="AF159" i="20"/>
  <c r="AE287" i="20"/>
  <c r="AF286" i="20"/>
  <c r="AE315" i="19"/>
  <c r="AE296" i="19"/>
  <c r="AF144" i="19"/>
  <c r="AF143" i="19"/>
  <c r="AF142" i="19"/>
  <c r="AG135" i="19"/>
  <c r="AF138" i="19"/>
  <c r="AF187" i="19"/>
  <c r="AE172" i="19"/>
  <c r="AF165" i="19"/>
  <c r="AF159" i="19"/>
  <c r="AF163" i="19"/>
  <c r="AF164" i="19"/>
  <c r="AG156" i="19"/>
  <c r="AG220" i="19"/>
  <c r="AG286" i="19"/>
  <c r="AF287" i="19"/>
  <c r="AF172" i="20" l="1"/>
  <c r="AE151" i="20"/>
  <c r="AF173" i="19"/>
  <c r="AF172" i="19"/>
  <c r="AF151" i="19"/>
  <c r="AF287" i="20"/>
  <c r="AG286" i="20"/>
  <c r="AF144" i="20"/>
  <c r="AF138" i="20"/>
  <c r="AF142" i="20"/>
  <c r="AG135" i="20"/>
  <c r="AF143" i="20"/>
  <c r="AE315" i="20"/>
  <c r="AE296" i="20"/>
  <c r="AH220" i="20"/>
  <c r="AF173" i="20"/>
  <c r="AH187" i="20"/>
  <c r="AE152" i="20"/>
  <c r="AG164" i="20"/>
  <c r="AG165" i="20"/>
  <c r="AG159" i="20"/>
  <c r="AH156" i="20"/>
  <c r="AG163" i="20"/>
  <c r="AG172" i="20" s="1"/>
  <c r="AG144" i="19"/>
  <c r="AG143" i="19"/>
  <c r="AH135" i="19"/>
  <c r="AG138" i="19"/>
  <c r="AG142" i="19"/>
  <c r="AF296" i="19"/>
  <c r="AF315" i="19"/>
  <c r="AH220" i="19"/>
  <c r="AF152" i="19"/>
  <c r="AG287" i="19"/>
  <c r="AH286" i="19"/>
  <c r="AG165" i="19"/>
  <c r="AG159" i="19"/>
  <c r="AG163" i="19"/>
  <c r="AH156" i="19"/>
  <c r="AG164" i="19"/>
  <c r="AG187" i="19"/>
  <c r="AF151" i="20" l="1"/>
  <c r="AG173" i="19"/>
  <c r="AG173" i="20"/>
  <c r="AG152" i="19"/>
  <c r="AG287" i="20"/>
  <c r="AH286" i="20"/>
  <c r="AF315" i="20"/>
  <c r="AF296" i="20"/>
  <c r="AH165" i="20"/>
  <c r="AH159" i="20"/>
  <c r="AH164" i="20"/>
  <c r="AI156" i="20"/>
  <c r="AH163" i="20"/>
  <c r="AI187" i="20"/>
  <c r="AG138" i="20"/>
  <c r="AG142" i="20"/>
  <c r="AH135" i="20"/>
  <c r="AG143" i="20"/>
  <c r="AG144" i="20"/>
  <c r="AI220" i="20"/>
  <c r="AF152" i="20"/>
  <c r="AH143" i="19"/>
  <c r="AH144" i="19"/>
  <c r="AH138" i="19"/>
  <c r="AH142" i="19"/>
  <c r="AI135" i="19"/>
  <c r="AI220" i="19"/>
  <c r="AH187" i="19"/>
  <c r="AH287" i="19"/>
  <c r="AI286" i="19"/>
  <c r="AG296" i="19"/>
  <c r="AG315" i="19"/>
  <c r="AH159" i="19"/>
  <c r="AH163" i="19"/>
  <c r="AI156" i="19"/>
  <c r="AH164" i="19"/>
  <c r="AH165" i="19"/>
  <c r="AG151" i="19"/>
  <c r="AG172" i="19"/>
  <c r="AH173" i="19" l="1"/>
  <c r="AG151" i="20"/>
  <c r="AH152" i="19"/>
  <c r="AH172" i="20"/>
  <c r="AJ220" i="20"/>
  <c r="AH173" i="20"/>
  <c r="AH138" i="20"/>
  <c r="AH142" i="20"/>
  <c r="AH152" i="20" s="1"/>
  <c r="AI135" i="20"/>
  <c r="AH143" i="20"/>
  <c r="AH144" i="20"/>
  <c r="AI165" i="20"/>
  <c r="AI159" i="20"/>
  <c r="AI163" i="20"/>
  <c r="AJ156" i="20"/>
  <c r="AI164" i="20"/>
  <c r="AJ187" i="20"/>
  <c r="AI286" i="20"/>
  <c r="AH287" i="20"/>
  <c r="AG152" i="20"/>
  <c r="AG296" i="20"/>
  <c r="AG315" i="20"/>
  <c r="AI287" i="19"/>
  <c r="AJ286" i="19"/>
  <c r="AJ220" i="19"/>
  <c r="AI187" i="19"/>
  <c r="AH172" i="19"/>
  <c r="AI143" i="19"/>
  <c r="AI138" i="19"/>
  <c r="AI144" i="19"/>
  <c r="AI142" i="19"/>
  <c r="AJ135" i="19"/>
  <c r="AH296" i="19"/>
  <c r="AH315" i="19"/>
  <c r="AI159" i="19"/>
  <c r="AI163" i="19"/>
  <c r="AJ156" i="19"/>
  <c r="AI164" i="19"/>
  <c r="AI165" i="19"/>
  <c r="AH151" i="19"/>
  <c r="AI151" i="19" l="1"/>
  <c r="AI172" i="20"/>
  <c r="AK187" i="20"/>
  <c r="AJ159" i="20"/>
  <c r="AJ163" i="20"/>
  <c r="AK156" i="20"/>
  <c r="AJ165" i="20"/>
  <c r="AJ164" i="20"/>
  <c r="AK220" i="20"/>
  <c r="AI173" i="20"/>
  <c r="AH151" i="20"/>
  <c r="AI287" i="20"/>
  <c r="AJ286" i="20"/>
  <c r="AI144" i="20"/>
  <c r="AI142" i="20"/>
  <c r="AJ135" i="20"/>
  <c r="AI143" i="20"/>
  <c r="AI138" i="20"/>
  <c r="AH296" i="20"/>
  <c r="AH315" i="20"/>
  <c r="AJ187" i="19"/>
  <c r="AK220" i="19"/>
  <c r="AJ287" i="19"/>
  <c r="AK286" i="19"/>
  <c r="AK287" i="19" s="1"/>
  <c r="AI152" i="19"/>
  <c r="AJ163" i="19"/>
  <c r="AK156" i="19"/>
  <c r="AJ164" i="19"/>
  <c r="AJ165" i="19"/>
  <c r="AJ159" i="19"/>
  <c r="AI315" i="19"/>
  <c r="AI296" i="19"/>
  <c r="AI172" i="19"/>
  <c r="AI173" i="19"/>
  <c r="AJ143" i="19"/>
  <c r="AJ144" i="19"/>
  <c r="AJ138" i="19"/>
  <c r="AJ142" i="19"/>
  <c r="AJ151" i="19" s="1"/>
  <c r="AK135" i="19"/>
  <c r="AJ172" i="20" l="1"/>
  <c r="AJ172" i="19"/>
  <c r="AJ173" i="19"/>
  <c r="AJ173" i="20"/>
  <c r="AJ142" i="20"/>
  <c r="AK135" i="20"/>
  <c r="AJ143" i="20"/>
  <c r="AJ144" i="20"/>
  <c r="AJ138" i="20"/>
  <c r="AI151" i="20"/>
  <c r="AI152" i="20"/>
  <c r="AJ287" i="20"/>
  <c r="AK286" i="20"/>
  <c r="AK287" i="20" s="1"/>
  <c r="AI296" i="20"/>
  <c r="AI315" i="20"/>
  <c r="AK159" i="20"/>
  <c r="AK163" i="20"/>
  <c r="AK164" i="20"/>
  <c r="AK165" i="20"/>
  <c r="AK173" i="20" s="1"/>
  <c r="AK143" i="19"/>
  <c r="AK144" i="19"/>
  <c r="AK138" i="19"/>
  <c r="AK142" i="19"/>
  <c r="AK151" i="19" s="1"/>
  <c r="AK173" i="19"/>
  <c r="AK163" i="19"/>
  <c r="AK164" i="19"/>
  <c r="AK165" i="19"/>
  <c r="AK159" i="19"/>
  <c r="AK187" i="19"/>
  <c r="AJ152" i="19"/>
  <c r="AK315" i="19"/>
  <c r="G316" i="19" s="1"/>
  <c r="AK296" i="19"/>
  <c r="AJ315" i="19"/>
  <c r="AJ296" i="19"/>
  <c r="AJ152" i="20" l="1"/>
  <c r="AK172" i="19"/>
  <c r="AK172" i="20"/>
  <c r="AK143" i="20"/>
  <c r="AK144" i="20"/>
  <c r="AK138" i="20"/>
  <c r="AK142" i="20"/>
  <c r="AK315" i="20"/>
  <c r="AK296" i="20"/>
  <c r="AJ315" i="20"/>
  <c r="AJ296" i="20"/>
  <c r="AJ151" i="20"/>
  <c r="AK152" i="19"/>
  <c r="AK151" i="20" l="1"/>
  <c r="AK152" i="20"/>
  <c r="G316" i="20"/>
  <c r="Q118" i="20" l="1"/>
  <c r="M97" i="20"/>
  <c r="AD97" i="20"/>
  <c r="I97" i="20"/>
  <c r="J97" i="20"/>
  <c r="S97" i="20"/>
  <c r="U97" i="20"/>
  <c r="X118" i="20"/>
  <c r="I118" i="20"/>
  <c r="P118" i="20"/>
  <c r="AC97" i="20"/>
  <c r="Q97" i="20"/>
  <c r="R97" i="20"/>
  <c r="AA97" i="20"/>
  <c r="U118" i="20"/>
  <c r="W118" i="20"/>
  <c r="O97" i="20"/>
  <c r="Y97" i="20"/>
  <c r="Z97" i="20"/>
  <c r="N97" i="20"/>
  <c r="H118" i="20"/>
  <c r="O118" i="20"/>
  <c r="AA118" i="20"/>
  <c r="Z118" i="20"/>
  <c r="AC118" i="20"/>
  <c r="V97" i="20"/>
  <c r="S118" i="20"/>
  <c r="R118" i="20"/>
  <c r="L97" i="20"/>
  <c r="H97" i="20"/>
  <c r="N118" i="20"/>
  <c r="T118" i="20"/>
  <c r="V118" i="20"/>
  <c r="K118" i="20"/>
  <c r="J118" i="20"/>
  <c r="AB97" i="20"/>
  <c r="L118" i="20"/>
  <c r="P97" i="20"/>
  <c r="W97" i="20"/>
  <c r="X97" i="20"/>
  <c r="M118" i="20"/>
  <c r="Y118" i="20"/>
  <c r="T97" i="20"/>
  <c r="K97" i="20"/>
  <c r="AB118" i="20"/>
  <c r="AE118" i="20" l="1"/>
  <c r="AE97" i="20"/>
  <c r="AD118" i="20"/>
  <c r="AF118" i="20" l="1"/>
  <c r="AF97" i="20"/>
  <c r="AG97" i="20" l="1"/>
  <c r="AG118" i="20"/>
  <c r="AH118" i="20" l="1"/>
  <c r="AH97" i="20"/>
  <c r="AI97" i="20" l="1"/>
  <c r="AI118" i="20"/>
  <c r="AJ97" i="20" l="1"/>
  <c r="AJ118" i="20"/>
  <c r="AK97" i="20" l="1"/>
  <c r="AK118" i="20"/>
  <c r="H27" i="22" l="1"/>
  <c r="H28" i="22" s="1"/>
  <c r="H27" i="20"/>
  <c r="H27" i="19"/>
  <c r="H28" i="19" s="1"/>
  <c r="P27" i="22"/>
  <c r="P28" i="22" s="1"/>
  <c r="P236" i="22" s="1"/>
  <c r="P27" i="20"/>
  <c r="P27" i="19"/>
  <c r="P28" i="19" s="1"/>
  <c r="P236" i="19" s="1"/>
  <c r="N27" i="22"/>
  <c r="N28" i="22" s="1"/>
  <c r="N236" i="22" s="1"/>
  <c r="N27" i="19"/>
  <c r="N28" i="19" s="1"/>
  <c r="N236" i="19" s="1"/>
  <c r="N27" i="20"/>
  <c r="M27" i="22"/>
  <c r="M28" i="22" s="1"/>
  <c r="M236" i="22" s="1"/>
  <c r="M27" i="20"/>
  <c r="M27" i="19"/>
  <c r="M28" i="19" s="1"/>
  <c r="M236" i="19" s="1"/>
  <c r="U27" i="22"/>
  <c r="U28" i="22" s="1"/>
  <c r="U236" i="22" s="1"/>
  <c r="U27" i="20"/>
  <c r="U27" i="19"/>
  <c r="U28" i="19" s="1"/>
  <c r="U236" i="19" s="1"/>
  <c r="L27" i="22"/>
  <c r="L28" i="22" s="1"/>
  <c r="L236" i="22" s="1"/>
  <c r="L27" i="20"/>
  <c r="L27" i="19"/>
  <c r="L28" i="19" s="1"/>
  <c r="L236" i="19" s="1"/>
  <c r="T27" i="22"/>
  <c r="T28" i="22" s="1"/>
  <c r="T236" i="22" s="1"/>
  <c r="T27" i="20"/>
  <c r="T27" i="19"/>
  <c r="T28" i="19" s="1"/>
  <c r="T236" i="19" s="1"/>
  <c r="K27" i="22"/>
  <c r="K28" i="22" s="1"/>
  <c r="K236" i="22" s="1"/>
  <c r="K27" i="19"/>
  <c r="K28" i="19" s="1"/>
  <c r="K236" i="19" s="1"/>
  <c r="K27" i="20"/>
  <c r="Q27" i="22"/>
  <c r="Q28" i="22" s="1"/>
  <c r="Q236" i="22" s="1"/>
  <c r="Q27" i="19"/>
  <c r="Q28" i="19" s="1"/>
  <c r="Q236" i="19" s="1"/>
  <c r="Q27" i="20"/>
  <c r="S27" i="22"/>
  <c r="S28" i="22" s="1"/>
  <c r="S236" i="22" s="1"/>
  <c r="S27" i="20"/>
  <c r="S27" i="19"/>
  <c r="S28" i="19" s="1"/>
  <c r="S236" i="19" s="1"/>
  <c r="J27" i="22"/>
  <c r="J28" i="22" s="1"/>
  <c r="J236" i="22" s="1"/>
  <c r="J27" i="19"/>
  <c r="J28" i="19" s="1"/>
  <c r="J236" i="19" s="1"/>
  <c r="J27" i="20"/>
  <c r="R27" i="22"/>
  <c r="R28" i="22" s="1"/>
  <c r="R236" i="22" s="1"/>
  <c r="R27" i="19"/>
  <c r="R28" i="19" s="1"/>
  <c r="R236" i="19" s="1"/>
  <c r="R27" i="20"/>
  <c r="I27" i="22"/>
  <c r="I28" i="22" s="1"/>
  <c r="I236" i="22" s="1"/>
  <c r="I27" i="19"/>
  <c r="I28" i="19" s="1"/>
  <c r="I236" i="19" s="1"/>
  <c r="I27" i="20"/>
  <c r="L39" i="20"/>
  <c r="M39" i="20"/>
  <c r="J39" i="20"/>
  <c r="K39" i="20"/>
  <c r="K92" i="20"/>
  <c r="K95" i="20" s="1"/>
  <c r="K176" i="20" s="1"/>
  <c r="K219" i="20" s="1"/>
  <c r="K221" i="20" s="1"/>
  <c r="K95" i="19"/>
  <c r="K176" i="19" s="1"/>
  <c r="K219" i="19" s="1"/>
  <c r="K221" i="19" s="1"/>
  <c r="H92" i="20"/>
  <c r="N302" i="19" l="1"/>
  <c r="N270" i="19"/>
  <c r="J302" i="22"/>
  <c r="J270" i="22"/>
  <c r="K302" i="19"/>
  <c r="K270" i="19"/>
  <c r="U302" i="19"/>
  <c r="U270" i="19"/>
  <c r="N302" i="22"/>
  <c r="N270" i="22"/>
  <c r="I302" i="19"/>
  <c r="I270" i="19"/>
  <c r="S302" i="19"/>
  <c r="S270" i="19"/>
  <c r="K302" i="22"/>
  <c r="K270" i="22"/>
  <c r="P302" i="19"/>
  <c r="P270" i="19"/>
  <c r="I302" i="22"/>
  <c r="I270" i="22"/>
  <c r="T302" i="19"/>
  <c r="T270" i="19"/>
  <c r="U302" i="22"/>
  <c r="U270" i="22"/>
  <c r="S302" i="22"/>
  <c r="S270" i="22"/>
  <c r="M270" i="19"/>
  <c r="M302" i="19"/>
  <c r="P302" i="22"/>
  <c r="P270" i="22"/>
  <c r="J270" i="19"/>
  <c r="J302" i="19"/>
  <c r="R302" i="19"/>
  <c r="R270" i="19"/>
  <c r="T302" i="22"/>
  <c r="T270" i="22"/>
  <c r="H236" i="19"/>
  <c r="R270" i="22"/>
  <c r="R302" i="22"/>
  <c r="Q302" i="19"/>
  <c r="Q270" i="19"/>
  <c r="L302" i="19"/>
  <c r="L270" i="19"/>
  <c r="M302" i="22"/>
  <c r="M270" i="22"/>
  <c r="L302" i="22"/>
  <c r="L270" i="22"/>
  <c r="Q302" i="22"/>
  <c r="Q270" i="22"/>
  <c r="H236" i="22"/>
  <c r="I113" i="20"/>
  <c r="I116" i="20" s="1"/>
  <c r="I113" i="19"/>
  <c r="I116" i="19" s="1"/>
  <c r="K44" i="20"/>
  <c r="K224" i="20" s="1"/>
  <c r="K47" i="20"/>
  <c r="K47" i="19"/>
  <c r="K44" i="19"/>
  <c r="K224" i="19" s="1"/>
  <c r="I95" i="19"/>
  <c r="I176" i="19" s="1"/>
  <c r="I219" i="19" s="1"/>
  <c r="I221" i="19" s="1"/>
  <c r="I92" i="20"/>
  <c r="I95" i="20" s="1"/>
  <c r="I176" i="20" s="1"/>
  <c r="I219" i="20" s="1"/>
  <c r="I221" i="20" s="1"/>
  <c r="J44" i="19"/>
  <c r="J47" i="19"/>
  <c r="J92" i="20"/>
  <c r="J95" i="20" s="1"/>
  <c r="J176" i="20" s="1"/>
  <c r="J219" i="20" s="1"/>
  <c r="J221" i="20" s="1"/>
  <c r="J95" i="19"/>
  <c r="J176" i="19" s="1"/>
  <c r="J219" i="19" s="1"/>
  <c r="J221" i="19" s="1"/>
  <c r="J47" i="20"/>
  <c r="J44" i="20"/>
  <c r="L92" i="20"/>
  <c r="L95" i="20" s="1"/>
  <c r="L176" i="20" s="1"/>
  <c r="L219" i="20" s="1"/>
  <c r="L221" i="20" s="1"/>
  <c r="L95" i="19"/>
  <c r="L176" i="19" s="1"/>
  <c r="L219" i="19" s="1"/>
  <c r="L221" i="19" s="1"/>
  <c r="H95" i="20"/>
  <c r="H176" i="20" s="1"/>
  <c r="H219" i="20" s="1"/>
  <c r="H221" i="20" s="1"/>
  <c r="H93" i="20"/>
  <c r="M47" i="19"/>
  <c r="M44" i="19"/>
  <c r="M224" i="19" s="1"/>
  <c r="H93" i="19"/>
  <c r="H95" i="19"/>
  <c r="H176" i="19" s="1"/>
  <c r="H219" i="19" s="1"/>
  <c r="H221" i="19" s="1"/>
  <c r="M47" i="20"/>
  <c r="M44" i="20"/>
  <c r="M224" i="20" s="1"/>
  <c r="K249" i="19"/>
  <c r="K230" i="19"/>
  <c r="L47" i="19"/>
  <c r="L44" i="19"/>
  <c r="L224" i="19" s="1"/>
  <c r="N39" i="20"/>
  <c r="H113" i="19"/>
  <c r="H113" i="20"/>
  <c r="K249" i="20"/>
  <c r="K230" i="20"/>
  <c r="L44" i="20"/>
  <c r="L224" i="20" s="1"/>
  <c r="L47" i="20"/>
  <c r="H302" i="22" l="1"/>
  <c r="H270" i="22"/>
  <c r="H302" i="19"/>
  <c r="H270" i="19"/>
  <c r="H116" i="20"/>
  <c r="H114" i="20"/>
  <c r="M290" i="20"/>
  <c r="M258" i="20"/>
  <c r="L230" i="19"/>
  <c r="L249" i="19"/>
  <c r="I249" i="20"/>
  <c r="I230" i="20"/>
  <c r="H114" i="19"/>
  <c r="H116" i="19"/>
  <c r="L249" i="20"/>
  <c r="L230" i="20"/>
  <c r="I249" i="19"/>
  <c r="I230" i="19"/>
  <c r="O39" i="20"/>
  <c r="J113" i="20"/>
  <c r="J116" i="20" s="1"/>
  <c r="J113" i="19"/>
  <c r="J116" i="19" s="1"/>
  <c r="N47" i="19"/>
  <c r="N52" i="19" s="1"/>
  <c r="N228" i="19" s="1"/>
  <c r="N44" i="19"/>
  <c r="N224" i="19" s="1"/>
  <c r="H249" i="19"/>
  <c r="H230" i="19"/>
  <c r="J224" i="20"/>
  <c r="K290" i="19"/>
  <c r="K258" i="19"/>
  <c r="M92" i="20"/>
  <c r="M95" i="20" s="1"/>
  <c r="M176" i="20" s="1"/>
  <c r="M219" i="20" s="1"/>
  <c r="M221" i="20" s="1"/>
  <c r="M95" i="19"/>
  <c r="M176" i="19" s="1"/>
  <c r="M219" i="19" s="1"/>
  <c r="M221" i="19" s="1"/>
  <c r="N44" i="20"/>
  <c r="N224" i="20" s="1"/>
  <c r="N47" i="20"/>
  <c r="N52" i="20" s="1"/>
  <c r="H101" i="19"/>
  <c r="H102" i="19"/>
  <c r="H96" i="19"/>
  <c r="H177" i="19" s="1"/>
  <c r="I93" i="19"/>
  <c r="H100" i="19"/>
  <c r="J52" i="20"/>
  <c r="M52" i="20"/>
  <c r="L52" i="20"/>
  <c r="K52" i="20"/>
  <c r="L290" i="19"/>
  <c r="L258" i="19"/>
  <c r="M290" i="19"/>
  <c r="M258" i="19"/>
  <c r="J249" i="19"/>
  <c r="J230" i="19"/>
  <c r="N95" i="19"/>
  <c r="N176" i="19" s="1"/>
  <c r="N219" i="19" s="1"/>
  <c r="N221" i="19" s="1"/>
  <c r="N92" i="20"/>
  <c r="N95" i="20" s="1"/>
  <c r="N176" i="20" s="1"/>
  <c r="N219" i="20" s="1"/>
  <c r="N221" i="20" s="1"/>
  <c r="L258" i="20"/>
  <c r="L290" i="20"/>
  <c r="J249" i="20"/>
  <c r="J230" i="20"/>
  <c r="K290" i="20"/>
  <c r="K258" i="20"/>
  <c r="H100" i="20"/>
  <c r="H96" i="20"/>
  <c r="H177" i="20" s="1"/>
  <c r="H102" i="20"/>
  <c r="I93" i="20"/>
  <c r="H101" i="20"/>
  <c r="H112" i="20"/>
  <c r="M52" i="19"/>
  <c r="M228" i="19" s="1"/>
  <c r="K52" i="19"/>
  <c r="K228" i="19" s="1"/>
  <c r="L52" i="19"/>
  <c r="L228" i="19" s="1"/>
  <c r="J52" i="19"/>
  <c r="J228" i="19" s="1"/>
  <c r="H249" i="20"/>
  <c r="H230" i="20"/>
  <c r="J224" i="19"/>
  <c r="H110" i="20" l="1"/>
  <c r="H109" i="20"/>
  <c r="H110" i="19"/>
  <c r="P39" i="20"/>
  <c r="O44" i="19"/>
  <c r="O47" i="19"/>
  <c r="J258" i="19"/>
  <c r="J290" i="19"/>
  <c r="J258" i="20"/>
  <c r="J290" i="20"/>
  <c r="O47" i="20"/>
  <c r="O44" i="20"/>
  <c r="K113" i="19"/>
  <c r="K116" i="19" s="1"/>
  <c r="K113" i="20"/>
  <c r="K116" i="20" s="1"/>
  <c r="K294" i="19"/>
  <c r="K262" i="19"/>
  <c r="N290" i="20"/>
  <c r="N258" i="20"/>
  <c r="N262" i="19"/>
  <c r="N294" i="19"/>
  <c r="M294" i="19"/>
  <c r="M262" i="19"/>
  <c r="J93" i="20"/>
  <c r="I101" i="20"/>
  <c r="I102" i="20"/>
  <c r="I100" i="20"/>
  <c r="I96" i="20"/>
  <c r="I177" i="20" s="1"/>
  <c r="H109" i="19"/>
  <c r="M249" i="19"/>
  <c r="M230" i="19"/>
  <c r="J262" i="19"/>
  <c r="J294" i="19"/>
  <c r="I100" i="19"/>
  <c r="J93" i="19"/>
  <c r="I102" i="19"/>
  <c r="I101" i="19"/>
  <c r="I96" i="19"/>
  <c r="I177" i="19" s="1"/>
  <c r="M230" i="20"/>
  <c r="M249" i="20"/>
  <c r="N258" i="19"/>
  <c r="N290" i="19"/>
  <c r="L262" i="19"/>
  <c r="L294" i="19"/>
  <c r="N249" i="20"/>
  <c r="N230" i="20"/>
  <c r="O95" i="19"/>
  <c r="O176" i="19" s="1"/>
  <c r="O219" i="19" s="1"/>
  <c r="O221" i="19" s="1"/>
  <c r="O92" i="20"/>
  <c r="O95" i="20" s="1"/>
  <c r="O176" i="20" s="1"/>
  <c r="O219" i="20" s="1"/>
  <c r="O221" i="20" s="1"/>
  <c r="N249" i="19"/>
  <c r="N230" i="19"/>
  <c r="H122" i="20"/>
  <c r="H123" i="20"/>
  <c r="H117" i="20"/>
  <c r="I114" i="20"/>
  <c r="H121" i="20"/>
  <c r="I114" i="19"/>
  <c r="H117" i="19"/>
  <c r="H121" i="19"/>
  <c r="H122" i="19"/>
  <c r="H123" i="19"/>
  <c r="I109" i="20" l="1"/>
  <c r="O52" i="19"/>
  <c r="O228" i="19" s="1"/>
  <c r="H130" i="20"/>
  <c r="H178" i="20" s="1"/>
  <c r="O224" i="20"/>
  <c r="O224" i="19"/>
  <c r="I121" i="20"/>
  <c r="I117" i="20"/>
  <c r="I123" i="20"/>
  <c r="I122" i="20"/>
  <c r="J114" i="20"/>
  <c r="J102" i="19"/>
  <c r="J96" i="19"/>
  <c r="J177" i="19" s="1"/>
  <c r="J100" i="19"/>
  <c r="K93" i="19"/>
  <c r="J101" i="19"/>
  <c r="I110" i="20"/>
  <c r="O52" i="20"/>
  <c r="I110" i="19"/>
  <c r="I109" i="19"/>
  <c r="P92" i="20"/>
  <c r="P95" i="20" s="1"/>
  <c r="P176" i="20" s="1"/>
  <c r="P219" i="20" s="1"/>
  <c r="P221" i="20" s="1"/>
  <c r="P95" i="19"/>
  <c r="P176" i="19" s="1"/>
  <c r="P219" i="19" s="1"/>
  <c r="P221" i="19" s="1"/>
  <c r="O230" i="20"/>
  <c r="O249" i="20"/>
  <c r="L113" i="20"/>
  <c r="L116" i="20" s="1"/>
  <c r="L113" i="19"/>
  <c r="L116" i="19" s="1"/>
  <c r="H131" i="19"/>
  <c r="H179" i="19" s="1"/>
  <c r="H130" i="19"/>
  <c r="H178" i="19" s="1"/>
  <c r="O230" i="19"/>
  <c r="O249" i="19"/>
  <c r="Q39" i="20"/>
  <c r="H131" i="20"/>
  <c r="H179" i="20" s="1"/>
  <c r="J96" i="20"/>
  <c r="J177" i="20" s="1"/>
  <c r="J100" i="20"/>
  <c r="J101" i="20"/>
  <c r="J102" i="20"/>
  <c r="K93" i="20"/>
  <c r="P44" i="20"/>
  <c r="P224" i="20" s="1"/>
  <c r="P47" i="20"/>
  <c r="P52" i="20" s="1"/>
  <c r="I117" i="19"/>
  <c r="I122" i="19"/>
  <c r="I123" i="19"/>
  <c r="J114" i="19"/>
  <c r="I121" i="19"/>
  <c r="P47" i="19"/>
  <c r="P44" i="19"/>
  <c r="P224" i="19" s="1"/>
  <c r="I130" i="20" l="1"/>
  <c r="I178" i="20" s="1"/>
  <c r="J109" i="20"/>
  <c r="J109" i="19"/>
  <c r="H181" i="19"/>
  <c r="H189" i="19"/>
  <c r="H226" i="19" s="1"/>
  <c r="P249" i="20"/>
  <c r="P230" i="20"/>
  <c r="O262" i="19"/>
  <c r="O294" i="19"/>
  <c r="R39" i="20"/>
  <c r="I131" i="19"/>
  <c r="I179" i="19" s="1"/>
  <c r="I189" i="20"/>
  <c r="I226" i="20" s="1"/>
  <c r="I181" i="20"/>
  <c r="J110" i="20"/>
  <c r="H225" i="19"/>
  <c r="H239" i="19"/>
  <c r="H182" i="19"/>
  <c r="H183" i="19" s="1"/>
  <c r="O290" i="19"/>
  <c r="O258" i="19"/>
  <c r="P52" i="19"/>
  <c r="P228" i="19" s="1"/>
  <c r="P290" i="19"/>
  <c r="P258" i="19"/>
  <c r="H239" i="20"/>
  <c r="H225" i="20"/>
  <c r="H182" i="20"/>
  <c r="H183" i="20" s="1"/>
  <c r="K114" i="20"/>
  <c r="J117" i="20"/>
  <c r="J121" i="20"/>
  <c r="J122" i="20"/>
  <c r="J123" i="20"/>
  <c r="Q95" i="19"/>
  <c r="Q176" i="19" s="1"/>
  <c r="Q219" i="19" s="1"/>
  <c r="Q221" i="19" s="1"/>
  <c r="Q92" i="20"/>
  <c r="Q95" i="20" s="1"/>
  <c r="Q176" i="20" s="1"/>
  <c r="Q219" i="20" s="1"/>
  <c r="Q221" i="20" s="1"/>
  <c r="P258" i="20"/>
  <c r="P290" i="20"/>
  <c r="Q44" i="19"/>
  <c r="Q224" i="19" s="1"/>
  <c r="Q47" i="19"/>
  <c r="O258" i="20"/>
  <c r="O290" i="20"/>
  <c r="M113" i="20"/>
  <c r="M116" i="20" s="1"/>
  <c r="M113" i="19"/>
  <c r="M116" i="19" s="1"/>
  <c r="K101" i="20"/>
  <c r="K96" i="20"/>
  <c r="K177" i="20" s="1"/>
  <c r="K102" i="20"/>
  <c r="K100" i="20"/>
  <c r="L93" i="20"/>
  <c r="Q47" i="20"/>
  <c r="Q52" i="20" s="1"/>
  <c r="Q44" i="20"/>
  <c r="Q224" i="20" s="1"/>
  <c r="J110" i="19"/>
  <c r="I130" i="19"/>
  <c r="I178" i="19" s="1"/>
  <c r="J123" i="19"/>
  <c r="J117" i="19"/>
  <c r="J122" i="19"/>
  <c r="K114" i="19"/>
  <c r="J121" i="19"/>
  <c r="P249" i="19"/>
  <c r="P230" i="19"/>
  <c r="L93" i="19"/>
  <c r="K102" i="19"/>
  <c r="K100" i="19"/>
  <c r="K96" i="19"/>
  <c r="K177" i="19" s="1"/>
  <c r="K101" i="19"/>
  <c r="I131" i="20"/>
  <c r="I179" i="20" s="1"/>
  <c r="H181" i="20"/>
  <c r="H189" i="20"/>
  <c r="H226" i="20" s="1"/>
  <c r="J130" i="20" l="1"/>
  <c r="J178" i="20" s="1"/>
  <c r="J189" i="20" s="1"/>
  <c r="J226" i="20" s="1"/>
  <c r="K110" i="19"/>
  <c r="J131" i="19"/>
  <c r="J179" i="19" s="1"/>
  <c r="I239" i="20"/>
  <c r="I225" i="20"/>
  <c r="I182" i="20"/>
  <c r="I183" i="20" s="1"/>
  <c r="J181" i="20"/>
  <c r="I181" i="19"/>
  <c r="I189" i="19"/>
  <c r="I226" i="19" s="1"/>
  <c r="L100" i="19"/>
  <c r="M93" i="19"/>
  <c r="L101" i="19"/>
  <c r="L102" i="19"/>
  <c r="L96" i="19"/>
  <c r="L177" i="19" s="1"/>
  <c r="Q249" i="20"/>
  <c r="Q230" i="20"/>
  <c r="P262" i="19"/>
  <c r="P294" i="19"/>
  <c r="H273" i="19"/>
  <c r="H305" i="19"/>
  <c r="R47" i="20"/>
  <c r="R52" i="20" s="1"/>
  <c r="R44" i="20"/>
  <c r="R224" i="20" s="1"/>
  <c r="Q249" i="19"/>
  <c r="Q230" i="19"/>
  <c r="H259" i="20"/>
  <c r="H291" i="20"/>
  <c r="H291" i="19"/>
  <c r="H259" i="19"/>
  <c r="R92" i="20"/>
  <c r="R95" i="20" s="1"/>
  <c r="R176" i="20" s="1"/>
  <c r="R219" i="20" s="1"/>
  <c r="R221" i="20" s="1"/>
  <c r="R95" i="19"/>
  <c r="R176" i="19" s="1"/>
  <c r="R219" i="19" s="1"/>
  <c r="R221" i="19" s="1"/>
  <c r="Q258" i="20"/>
  <c r="Q290" i="20"/>
  <c r="K123" i="20"/>
  <c r="L114" i="20"/>
  <c r="K117" i="20"/>
  <c r="K122" i="20"/>
  <c r="K121" i="20"/>
  <c r="H305" i="20"/>
  <c r="H273" i="20"/>
  <c r="S39" i="20"/>
  <c r="N113" i="20"/>
  <c r="N116" i="20" s="1"/>
  <c r="N113" i="19"/>
  <c r="L96" i="20"/>
  <c r="L177" i="20" s="1"/>
  <c r="L102" i="20"/>
  <c r="M93" i="20"/>
  <c r="L100" i="20"/>
  <c r="L101" i="20"/>
  <c r="Q52" i="19"/>
  <c r="Q228" i="19" s="1"/>
  <c r="I240" i="20"/>
  <c r="I260" i="20"/>
  <c r="I292" i="20"/>
  <c r="J130" i="19"/>
  <c r="J178" i="19" s="1"/>
  <c r="K109" i="20"/>
  <c r="Q290" i="19"/>
  <c r="Q258" i="19"/>
  <c r="H292" i="19"/>
  <c r="H260" i="19"/>
  <c r="H240" i="19"/>
  <c r="K109" i="19"/>
  <c r="K122" i="19"/>
  <c r="K123" i="19"/>
  <c r="K117" i="19"/>
  <c r="K121" i="19"/>
  <c r="L114" i="19"/>
  <c r="K110" i="20"/>
  <c r="H292" i="20"/>
  <c r="H240" i="20"/>
  <c r="H260" i="20"/>
  <c r="J131" i="20"/>
  <c r="J179" i="20" s="1"/>
  <c r="I225" i="19"/>
  <c r="I182" i="19"/>
  <c r="I183" i="19" s="1"/>
  <c r="I239" i="19"/>
  <c r="R44" i="19"/>
  <c r="R224" i="19" s="1"/>
  <c r="R47" i="19"/>
  <c r="K131" i="19" l="1"/>
  <c r="K179" i="19" s="1"/>
  <c r="K239" i="19" s="1"/>
  <c r="L110" i="19"/>
  <c r="K131" i="20"/>
  <c r="K179" i="20" s="1"/>
  <c r="N116" i="19"/>
  <c r="O113" i="19"/>
  <c r="P113" i="19" s="1"/>
  <c r="Q113" i="19" s="1"/>
  <c r="R113" i="19" s="1"/>
  <c r="S113" i="19" s="1"/>
  <c r="T113" i="19" s="1"/>
  <c r="U113" i="19" s="1"/>
  <c r="V113" i="19" s="1"/>
  <c r="W113" i="19" s="1"/>
  <c r="X113" i="19" s="1"/>
  <c r="Y113" i="19" s="1"/>
  <c r="Z113" i="19" s="1"/>
  <c r="AA113" i="19" s="1"/>
  <c r="AB113" i="19" s="1"/>
  <c r="AC113" i="19" s="1"/>
  <c r="AD113" i="19" s="1"/>
  <c r="AE113" i="19" s="1"/>
  <c r="AF113" i="19" s="1"/>
  <c r="AG113" i="19" s="1"/>
  <c r="AH113" i="19" s="1"/>
  <c r="AI113" i="19" s="1"/>
  <c r="AJ113" i="19" s="1"/>
  <c r="AK113" i="19" s="1"/>
  <c r="K225" i="19"/>
  <c r="J182" i="20"/>
  <c r="J183" i="20" s="1"/>
  <c r="J239" i="20"/>
  <c r="J225" i="20"/>
  <c r="M114" i="20"/>
  <c r="L122" i="20"/>
  <c r="L123" i="20"/>
  <c r="L117" i="20"/>
  <c r="L121" i="20"/>
  <c r="R258" i="19"/>
  <c r="R290" i="19"/>
  <c r="I305" i="19"/>
  <c r="I273" i="19"/>
  <c r="M100" i="19"/>
  <c r="N93" i="19"/>
  <c r="M101" i="19"/>
  <c r="M102" i="19"/>
  <c r="M96" i="19"/>
  <c r="M177" i="19" s="1"/>
  <c r="J182" i="19"/>
  <c r="J183" i="19" s="1"/>
  <c r="J239" i="19"/>
  <c r="J225" i="19"/>
  <c r="L109" i="20"/>
  <c r="J260" i="20"/>
  <c r="J292" i="20"/>
  <c r="J240" i="20"/>
  <c r="L121" i="19"/>
  <c r="L117" i="19"/>
  <c r="L123" i="19"/>
  <c r="M114" i="19"/>
  <c r="L122" i="19"/>
  <c r="O113" i="20"/>
  <c r="O116" i="20" s="1"/>
  <c r="O116" i="19"/>
  <c r="H306" i="20"/>
  <c r="H274" i="20"/>
  <c r="H306" i="19"/>
  <c r="H274" i="19"/>
  <c r="J181" i="19"/>
  <c r="J189" i="19"/>
  <c r="J226" i="19" s="1"/>
  <c r="I306" i="20"/>
  <c r="I274" i="20"/>
  <c r="M101" i="20"/>
  <c r="M102" i="20"/>
  <c r="M100" i="20"/>
  <c r="N93" i="20"/>
  <c r="M96" i="20"/>
  <c r="M177" i="20" s="1"/>
  <c r="R52" i="19"/>
  <c r="R228" i="19" s="1"/>
  <c r="K130" i="19"/>
  <c r="K178" i="19" s="1"/>
  <c r="S44" i="20"/>
  <c r="S47" i="20"/>
  <c r="K130" i="20"/>
  <c r="K178" i="20" s="1"/>
  <c r="R290" i="20"/>
  <c r="R258" i="20"/>
  <c r="L109" i="19"/>
  <c r="T39" i="20"/>
  <c r="S92" i="20"/>
  <c r="S95" i="20" s="1"/>
  <c r="S176" i="20" s="1"/>
  <c r="S219" i="20" s="1"/>
  <c r="S221" i="20" s="1"/>
  <c r="S95" i="19"/>
  <c r="S176" i="19" s="1"/>
  <c r="S219" i="19" s="1"/>
  <c r="S221" i="19" s="1"/>
  <c r="I291" i="19"/>
  <c r="I259" i="19"/>
  <c r="L110" i="20"/>
  <c r="S47" i="19"/>
  <c r="S44" i="19"/>
  <c r="S224" i="19" s="1"/>
  <c r="R249" i="19"/>
  <c r="R230" i="19"/>
  <c r="I291" i="20"/>
  <c r="I259" i="20"/>
  <c r="Q262" i="19"/>
  <c r="Q294" i="19"/>
  <c r="R249" i="20"/>
  <c r="R230" i="20"/>
  <c r="I292" i="19"/>
  <c r="I260" i="19"/>
  <c r="I240" i="19"/>
  <c r="I305" i="20"/>
  <c r="I273" i="20"/>
  <c r="K182" i="19" l="1"/>
  <c r="K183" i="19" s="1"/>
  <c r="M110" i="19"/>
  <c r="L131" i="19"/>
  <c r="L179" i="19" s="1"/>
  <c r="L239" i="19" s="1"/>
  <c r="M110" i="20"/>
  <c r="K181" i="19"/>
  <c r="K189" i="19"/>
  <c r="K226" i="19" s="1"/>
  <c r="K181" i="20"/>
  <c r="K189" i="20"/>
  <c r="K226" i="20" s="1"/>
  <c r="T47" i="19"/>
  <c r="T52" i="19" s="1"/>
  <c r="T44" i="19"/>
  <c r="T224" i="19" s="1"/>
  <c r="T44" i="20"/>
  <c r="T224" i="20" s="1"/>
  <c r="T47" i="20"/>
  <c r="T52" i="20" s="1"/>
  <c r="M121" i="20"/>
  <c r="N114" i="20"/>
  <c r="M117" i="20"/>
  <c r="M122" i="20"/>
  <c r="M123" i="20"/>
  <c r="R294" i="19"/>
  <c r="R262" i="19"/>
  <c r="J259" i="20"/>
  <c r="J291" i="20"/>
  <c r="I306" i="19"/>
  <c r="I274" i="19"/>
  <c r="S290" i="19"/>
  <c r="S258" i="19"/>
  <c r="L130" i="19"/>
  <c r="L178" i="19" s="1"/>
  <c r="J305" i="20"/>
  <c r="J273" i="20"/>
  <c r="U39" i="20"/>
  <c r="T95" i="19"/>
  <c r="T176" i="19" s="1"/>
  <c r="T219" i="19" s="1"/>
  <c r="T221" i="19" s="1"/>
  <c r="T92" i="20"/>
  <c r="T95" i="20" s="1"/>
  <c r="T176" i="20" s="1"/>
  <c r="T219" i="20" s="1"/>
  <c r="T221" i="20" s="1"/>
  <c r="J306" i="20"/>
  <c r="J274" i="20"/>
  <c r="N100" i="19"/>
  <c r="O93" i="19"/>
  <c r="N102" i="19"/>
  <c r="N101" i="19"/>
  <c r="N96" i="19"/>
  <c r="N177" i="19" s="1"/>
  <c r="P116" i="19"/>
  <c r="P113" i="20"/>
  <c r="P116" i="20" s="1"/>
  <c r="J292" i="19"/>
  <c r="J260" i="19"/>
  <c r="J240" i="19"/>
  <c r="J291" i="19"/>
  <c r="J259" i="19"/>
  <c r="M109" i="19"/>
  <c r="L130" i="20"/>
  <c r="L178" i="20" s="1"/>
  <c r="K259" i="19"/>
  <c r="K291" i="19"/>
  <c r="S230" i="19"/>
  <c r="S249" i="19"/>
  <c r="S52" i="20"/>
  <c r="N101" i="20"/>
  <c r="N102" i="20"/>
  <c r="N96" i="20"/>
  <c r="N177" i="20" s="1"/>
  <c r="O93" i="20"/>
  <c r="N100" i="20"/>
  <c r="J305" i="19"/>
  <c r="J273" i="19"/>
  <c r="S52" i="19"/>
  <c r="S228" i="19" s="1"/>
  <c r="S230" i="20"/>
  <c r="S249" i="20"/>
  <c r="S224" i="20"/>
  <c r="M109" i="20"/>
  <c r="M122" i="19"/>
  <c r="M121" i="19"/>
  <c r="N114" i="19"/>
  <c r="M123" i="19"/>
  <c r="M117" i="19"/>
  <c r="K182" i="20"/>
  <c r="K183" i="20" s="1"/>
  <c r="K239" i="20"/>
  <c r="K225" i="20"/>
  <c r="L131" i="20"/>
  <c r="L179" i="20" s="1"/>
  <c r="K305" i="19"/>
  <c r="K273" i="19"/>
  <c r="L182" i="19" l="1"/>
  <c r="L183" i="19" s="1"/>
  <c r="N110" i="20"/>
  <c r="L225" i="19"/>
  <c r="L291" i="19" s="1"/>
  <c r="N109" i="20"/>
  <c r="M130" i="20"/>
  <c r="M178" i="20" s="1"/>
  <c r="M130" i="19"/>
  <c r="M178" i="19" s="1"/>
  <c r="N110" i="19"/>
  <c r="L182" i="20"/>
  <c r="L183" i="20" s="1"/>
  <c r="L239" i="20"/>
  <c r="L225" i="20"/>
  <c r="U47" i="19"/>
  <c r="U52" i="19" s="1"/>
  <c r="U44" i="19"/>
  <c r="U224" i="19" s="1"/>
  <c r="L305" i="19"/>
  <c r="L273" i="19"/>
  <c r="S290" i="20"/>
  <c r="S258" i="20"/>
  <c r="J306" i="19"/>
  <c r="J274" i="19"/>
  <c r="U47" i="20"/>
  <c r="U52" i="20" s="1"/>
  <c r="U44" i="20"/>
  <c r="U224" i="20" s="1"/>
  <c r="T290" i="19"/>
  <c r="T258" i="19"/>
  <c r="Q113" i="20"/>
  <c r="Q116" i="20" s="1"/>
  <c r="Q116" i="19"/>
  <c r="M131" i="20"/>
  <c r="M179" i="20" s="1"/>
  <c r="T290" i="20"/>
  <c r="T258" i="20"/>
  <c r="K292" i="19"/>
  <c r="K260" i="19"/>
  <c r="K240" i="19"/>
  <c r="M131" i="19"/>
  <c r="M179" i="19" s="1"/>
  <c r="V39" i="20"/>
  <c r="N121" i="19"/>
  <c r="O114" i="19"/>
  <c r="N122" i="19"/>
  <c r="N123" i="19"/>
  <c r="N117" i="19"/>
  <c r="S262" i="19"/>
  <c r="S294" i="19"/>
  <c r="O101" i="20"/>
  <c r="O102" i="20"/>
  <c r="O96" i="20"/>
  <c r="O177" i="20" s="1"/>
  <c r="O100" i="20"/>
  <c r="P93" i="20"/>
  <c r="N117" i="20"/>
  <c r="N122" i="20"/>
  <c r="N121" i="20"/>
  <c r="O114" i="20"/>
  <c r="N123" i="20"/>
  <c r="K260" i="20"/>
  <c r="K292" i="20"/>
  <c r="K240" i="20"/>
  <c r="L189" i="20"/>
  <c r="L226" i="20" s="1"/>
  <c r="L181" i="20"/>
  <c r="L181" i="19"/>
  <c r="L189" i="19"/>
  <c r="L226" i="19" s="1"/>
  <c r="U92" i="20"/>
  <c r="U95" i="20" s="1"/>
  <c r="U176" i="20" s="1"/>
  <c r="U219" i="20" s="1"/>
  <c r="U221" i="20" s="1"/>
  <c r="U95" i="19"/>
  <c r="U176" i="19" s="1"/>
  <c r="U219" i="19" s="1"/>
  <c r="U221" i="19" s="1"/>
  <c r="K291" i="20"/>
  <c r="K259" i="20"/>
  <c r="O100" i="19"/>
  <c r="P93" i="19"/>
  <c r="O96" i="19"/>
  <c r="O177" i="19" s="1"/>
  <c r="O101" i="19"/>
  <c r="O102" i="19"/>
  <c r="T249" i="20"/>
  <c r="T230" i="20"/>
  <c r="K305" i="20"/>
  <c r="K273" i="20"/>
  <c r="N109" i="19"/>
  <c r="T230" i="19"/>
  <c r="T249" i="19"/>
  <c r="L259" i="19" l="1"/>
  <c r="M189" i="20"/>
  <c r="M226" i="20" s="1"/>
  <c r="M181" i="20"/>
  <c r="N130" i="19"/>
  <c r="O110" i="20"/>
  <c r="N178" i="19"/>
  <c r="U249" i="19"/>
  <c r="U230" i="19"/>
  <c r="M189" i="19"/>
  <c r="M226" i="19" s="1"/>
  <c r="M181" i="19"/>
  <c r="N130" i="20"/>
  <c r="N178" i="20" s="1"/>
  <c r="U249" i="20"/>
  <c r="U230" i="20"/>
  <c r="O117" i="19"/>
  <c r="P114" i="19"/>
  <c r="O122" i="19"/>
  <c r="O121" i="19"/>
  <c r="O123" i="19"/>
  <c r="U290" i="20"/>
  <c r="U258" i="20"/>
  <c r="R113" i="20"/>
  <c r="R116" i="20" s="1"/>
  <c r="R116" i="19"/>
  <c r="V95" i="19"/>
  <c r="V176" i="19" s="1"/>
  <c r="V219" i="19" s="1"/>
  <c r="V221" i="19" s="1"/>
  <c r="V92" i="20"/>
  <c r="V95" i="20" s="1"/>
  <c r="V176" i="20" s="1"/>
  <c r="V219" i="20" s="1"/>
  <c r="V221" i="20" s="1"/>
  <c r="P101" i="19"/>
  <c r="Q93" i="19"/>
  <c r="P102" i="19"/>
  <c r="P96" i="19"/>
  <c r="P177" i="19" s="1"/>
  <c r="P100" i="19"/>
  <c r="K274" i="20"/>
  <c r="K306" i="20"/>
  <c r="M239" i="20"/>
  <c r="M225" i="20"/>
  <c r="M182" i="20"/>
  <c r="M183" i="20" s="1"/>
  <c r="O109" i="19"/>
  <c r="L260" i="19"/>
  <c r="L240" i="19"/>
  <c r="L292" i="19"/>
  <c r="V47" i="19"/>
  <c r="V52" i="19" s="1"/>
  <c r="V44" i="19"/>
  <c r="V224" i="19" s="1"/>
  <c r="V47" i="20"/>
  <c r="V52" i="20" s="1"/>
  <c r="V44" i="20"/>
  <c r="V224" i="20" s="1"/>
  <c r="M225" i="19"/>
  <c r="M239" i="19"/>
  <c r="M182" i="19"/>
  <c r="M183" i="19" s="1"/>
  <c r="U290" i="19"/>
  <c r="U258" i="19"/>
  <c r="N131" i="20"/>
  <c r="N179" i="20" s="1"/>
  <c r="N131" i="19"/>
  <c r="N179" i="19" s="1"/>
  <c r="K306" i="19"/>
  <c r="K274" i="19"/>
  <c r="L291" i="20"/>
  <c r="L259" i="20"/>
  <c r="W39" i="20"/>
  <c r="M260" i="20"/>
  <c r="M292" i="20"/>
  <c r="M240" i="20"/>
  <c r="O110" i="19"/>
  <c r="P100" i="20"/>
  <c r="P102" i="20"/>
  <c r="P96" i="20"/>
  <c r="P177" i="20" s="1"/>
  <c r="Q93" i="20"/>
  <c r="P101" i="20"/>
  <c r="L273" i="20"/>
  <c r="L305" i="20"/>
  <c r="L292" i="20"/>
  <c r="L260" i="20"/>
  <c r="L240" i="20"/>
  <c r="O121" i="20"/>
  <c r="O117" i="20"/>
  <c r="O123" i="20"/>
  <c r="P114" i="20"/>
  <c r="O122" i="20"/>
  <c r="O109" i="20"/>
  <c r="O131" i="19" l="1"/>
  <c r="O179" i="19" s="1"/>
  <c r="N181" i="19"/>
  <c r="O131" i="20"/>
  <c r="O179" i="20" s="1"/>
  <c r="O182" i="20" s="1"/>
  <c r="N189" i="19"/>
  <c r="N226" i="19" s="1"/>
  <c r="N240" i="19" s="1"/>
  <c r="P110" i="19"/>
  <c r="O130" i="19"/>
  <c r="O178" i="19" s="1"/>
  <c r="W95" i="19"/>
  <c r="W176" i="19" s="1"/>
  <c r="W219" i="19" s="1"/>
  <c r="W221" i="19" s="1"/>
  <c r="W92" i="20"/>
  <c r="W95" i="20" s="1"/>
  <c r="W176" i="20" s="1"/>
  <c r="W219" i="20" s="1"/>
  <c r="W221" i="20" s="1"/>
  <c r="P121" i="20"/>
  <c r="P123" i="20"/>
  <c r="P117" i="20"/>
  <c r="Q114" i="20"/>
  <c r="P122" i="20"/>
  <c r="W44" i="19"/>
  <c r="W224" i="19" s="1"/>
  <c r="W47" i="19"/>
  <c r="W52" i="19" s="1"/>
  <c r="N239" i="19"/>
  <c r="N225" i="19"/>
  <c r="N182" i="19"/>
  <c r="N183" i="19" s="1"/>
  <c r="V290" i="19"/>
  <c r="V258" i="19"/>
  <c r="V230" i="19"/>
  <c r="V249" i="19"/>
  <c r="Q114" i="19"/>
  <c r="P123" i="19"/>
  <c r="P122" i="19"/>
  <c r="P117" i="19"/>
  <c r="P121" i="19"/>
  <c r="W44" i="20"/>
  <c r="W224" i="20" s="1"/>
  <c r="W47" i="20"/>
  <c r="W52" i="20" s="1"/>
  <c r="N239" i="20"/>
  <c r="N225" i="20"/>
  <c r="N182" i="20"/>
  <c r="N183" i="20" s="1"/>
  <c r="M273" i="19"/>
  <c r="M305" i="19"/>
  <c r="N181" i="20"/>
  <c r="N189" i="20"/>
  <c r="N226" i="20" s="1"/>
  <c r="V230" i="20"/>
  <c r="V249" i="20"/>
  <c r="X39" i="20"/>
  <c r="S116" i="19"/>
  <c r="S113" i="20"/>
  <c r="S116" i="20" s="1"/>
  <c r="P109" i="20"/>
  <c r="M291" i="19"/>
  <c r="M259" i="19"/>
  <c r="M291" i="20"/>
  <c r="M259" i="20"/>
  <c r="P109" i="19"/>
  <c r="V290" i="20"/>
  <c r="V258" i="20"/>
  <c r="L306" i="19"/>
  <c r="L274" i="19"/>
  <c r="M305" i="20"/>
  <c r="M273" i="20"/>
  <c r="Q96" i="20"/>
  <c r="Q177" i="20" s="1"/>
  <c r="Q100" i="20"/>
  <c r="R93" i="20"/>
  <c r="Q101" i="20"/>
  <c r="Q102" i="20"/>
  <c r="O130" i="20"/>
  <c r="O178" i="20" s="1"/>
  <c r="M306" i="20"/>
  <c r="M274" i="20"/>
  <c r="M260" i="19"/>
  <c r="M240" i="19"/>
  <c r="M292" i="19"/>
  <c r="L306" i="20"/>
  <c r="L274" i="20"/>
  <c r="P110" i="20"/>
  <c r="Q100" i="19"/>
  <c r="Q101" i="19"/>
  <c r="Q102" i="19"/>
  <c r="Q96" i="19"/>
  <c r="Q177" i="19" s="1"/>
  <c r="R93" i="19"/>
  <c r="Q110" i="20" l="1"/>
  <c r="O239" i="20"/>
  <c r="O273" i="20" s="1"/>
  <c r="N260" i="19"/>
  <c r="O225" i="20"/>
  <c r="O291" i="20" s="1"/>
  <c r="N292" i="19"/>
  <c r="P131" i="20"/>
  <c r="P179" i="20" s="1"/>
  <c r="P130" i="19"/>
  <c r="P178" i="19" s="1"/>
  <c r="P181" i="19" s="1"/>
  <c r="P131" i="19"/>
  <c r="P179" i="19" s="1"/>
  <c r="P225" i="19" s="1"/>
  <c r="O181" i="20"/>
  <c r="O189" i="20"/>
  <c r="O226" i="20" s="1"/>
  <c r="W290" i="20"/>
  <c r="W258" i="20"/>
  <c r="N291" i="19"/>
  <c r="N259" i="19"/>
  <c r="Q122" i="19"/>
  <c r="Q117" i="19"/>
  <c r="Q121" i="19"/>
  <c r="R114" i="19"/>
  <c r="Q123" i="19"/>
  <c r="Q109" i="19"/>
  <c r="N305" i="19"/>
  <c r="N273" i="19"/>
  <c r="P130" i="20"/>
  <c r="P178" i="20" s="1"/>
  <c r="X95" i="19"/>
  <c r="X176" i="19" s="1"/>
  <c r="X219" i="19" s="1"/>
  <c r="X221" i="19" s="1"/>
  <c r="X92" i="20"/>
  <c r="X95" i="20" s="1"/>
  <c r="X176" i="20" s="1"/>
  <c r="X219" i="20" s="1"/>
  <c r="X221" i="20" s="1"/>
  <c r="O189" i="19"/>
  <c r="O226" i="19" s="1"/>
  <c r="O181" i="19"/>
  <c r="X44" i="20"/>
  <c r="X224" i="20" s="1"/>
  <c r="X47" i="20"/>
  <c r="X52" i="20" s="1"/>
  <c r="W249" i="20"/>
  <c r="W230" i="20"/>
  <c r="X47" i="19"/>
  <c r="X52" i="19" s="1"/>
  <c r="X44" i="19"/>
  <c r="X224" i="19" s="1"/>
  <c r="W258" i="19"/>
  <c r="W290" i="19"/>
  <c r="W230" i="19"/>
  <c r="W249" i="19"/>
  <c r="Y39" i="20"/>
  <c r="Q110" i="19"/>
  <c r="M274" i="19"/>
  <c r="M306" i="19"/>
  <c r="O239" i="19"/>
  <c r="O225" i="19"/>
  <c r="O182" i="19"/>
  <c r="O183" i="19" s="1"/>
  <c r="O305" i="20"/>
  <c r="N260" i="20"/>
  <c r="N292" i="20"/>
  <c r="N240" i="20"/>
  <c r="T113" i="20"/>
  <c r="T116" i="20" s="1"/>
  <c r="T116" i="19"/>
  <c r="R100" i="19"/>
  <c r="R102" i="19"/>
  <c r="R96" i="19"/>
  <c r="R177" i="19" s="1"/>
  <c r="R101" i="19"/>
  <c r="S93" i="19"/>
  <c r="R96" i="20"/>
  <c r="R177" i="20" s="1"/>
  <c r="R100" i="20"/>
  <c r="S93" i="20"/>
  <c r="R101" i="20"/>
  <c r="R102" i="20"/>
  <c r="N291" i="20"/>
  <c r="N259" i="20"/>
  <c r="O183" i="20"/>
  <c r="Q109" i="20"/>
  <c r="N305" i="20"/>
  <c r="N273" i="20"/>
  <c r="R114" i="20"/>
  <c r="Q122" i="20"/>
  <c r="Q117" i="20"/>
  <c r="Q123" i="20"/>
  <c r="Q121" i="20"/>
  <c r="N274" i="19"/>
  <c r="N306" i="19"/>
  <c r="O259" i="20" l="1"/>
  <c r="R109" i="20"/>
  <c r="P225" i="20"/>
  <c r="P259" i="20" s="1"/>
  <c r="P239" i="20"/>
  <c r="P305" i="20" s="1"/>
  <c r="P182" i="20"/>
  <c r="P183" i="20" s="1"/>
  <c r="Q130" i="20"/>
  <c r="P189" i="19"/>
  <c r="P226" i="19" s="1"/>
  <c r="P240" i="19" s="1"/>
  <c r="Q131" i="19"/>
  <c r="Q179" i="19" s="1"/>
  <c r="P182" i="19"/>
  <c r="P183" i="19" s="1"/>
  <c r="P239" i="19"/>
  <c r="P273" i="19" s="1"/>
  <c r="U113" i="20"/>
  <c r="U116" i="20" s="1"/>
  <c r="U116" i="19"/>
  <c r="Q131" i="20"/>
  <c r="Q179" i="20" s="1"/>
  <c r="O259" i="19"/>
  <c r="O291" i="19"/>
  <c r="Y44" i="19"/>
  <c r="Y224" i="19" s="1"/>
  <c r="Y47" i="19"/>
  <c r="Y52" i="19" s="1"/>
  <c r="N306" i="20"/>
  <c r="N274" i="20"/>
  <c r="O305" i="19"/>
  <c r="O273" i="19"/>
  <c r="S102" i="19"/>
  <c r="S96" i="19"/>
  <c r="S177" i="19" s="1"/>
  <c r="S100" i="19"/>
  <c r="S101" i="19"/>
  <c r="T93" i="19"/>
  <c r="Y47" i="20"/>
  <c r="Y52" i="20" s="1"/>
  <c r="Y44" i="20"/>
  <c r="Y224" i="20" s="1"/>
  <c r="R110" i="19"/>
  <c r="O292" i="19"/>
  <c r="O260" i="19"/>
  <c r="O240" i="19"/>
  <c r="P259" i="19"/>
  <c r="P291" i="19"/>
  <c r="Z39" i="20"/>
  <c r="X249" i="20"/>
  <c r="X230" i="20"/>
  <c r="R117" i="20"/>
  <c r="R122" i="20"/>
  <c r="R121" i="20"/>
  <c r="R123" i="20"/>
  <c r="S114" i="20"/>
  <c r="R110" i="20"/>
  <c r="X249" i="19"/>
  <c r="X230" i="19"/>
  <c r="S114" i="19"/>
  <c r="R122" i="19"/>
  <c r="R121" i="19"/>
  <c r="R117" i="19"/>
  <c r="R123" i="19"/>
  <c r="Y95" i="19"/>
  <c r="Y176" i="19" s="1"/>
  <c r="Y219" i="19" s="1"/>
  <c r="Y221" i="19" s="1"/>
  <c r="Y92" i="20"/>
  <c r="Y95" i="20" s="1"/>
  <c r="Y176" i="20" s="1"/>
  <c r="Y219" i="20" s="1"/>
  <c r="Y221" i="20" s="1"/>
  <c r="Q178" i="20"/>
  <c r="R109" i="19"/>
  <c r="X290" i="20"/>
  <c r="X258" i="20"/>
  <c r="Q130" i="19"/>
  <c r="Q178" i="19" s="1"/>
  <c r="O292" i="20"/>
  <c r="O260" i="20"/>
  <c r="O240" i="20"/>
  <c r="T93" i="20"/>
  <c r="S101" i="20"/>
  <c r="S100" i="20"/>
  <c r="S102" i="20"/>
  <c r="S96" i="20"/>
  <c r="S177" i="20" s="1"/>
  <c r="X258" i="19"/>
  <c r="X290" i="19"/>
  <c r="P181" i="20"/>
  <c r="P189" i="20"/>
  <c r="P226" i="20" s="1"/>
  <c r="P260" i="19"/>
  <c r="P292" i="19"/>
  <c r="P291" i="20" l="1"/>
  <c r="P305" i="19"/>
  <c r="P273" i="20"/>
  <c r="S110" i="20"/>
  <c r="R131" i="20"/>
  <c r="R179" i="20" s="1"/>
  <c r="R131" i="19"/>
  <c r="R179" i="19" s="1"/>
  <c r="S109" i="19"/>
  <c r="Q181" i="19"/>
  <c r="Q189" i="19"/>
  <c r="Q226" i="19" s="1"/>
  <c r="Z92" i="20"/>
  <c r="Z95" i="20" s="1"/>
  <c r="Z176" i="20" s="1"/>
  <c r="Z219" i="20" s="1"/>
  <c r="Z221" i="20" s="1"/>
  <c r="Z95" i="19"/>
  <c r="Z176" i="19" s="1"/>
  <c r="Z219" i="19" s="1"/>
  <c r="Z221" i="19" s="1"/>
  <c r="U93" i="20"/>
  <c r="T100" i="20"/>
  <c r="T101" i="20"/>
  <c r="T102" i="20"/>
  <c r="T96" i="20"/>
  <c r="T177" i="20" s="1"/>
  <c r="P306" i="19"/>
  <c r="P274" i="19"/>
  <c r="Q239" i="19"/>
  <c r="Q225" i="19"/>
  <c r="Q182" i="19"/>
  <c r="Q183" i="19" s="1"/>
  <c r="O306" i="20"/>
  <c r="O274" i="20"/>
  <c r="R130" i="19"/>
  <c r="R178" i="19" s="1"/>
  <c r="S117" i="20"/>
  <c r="S122" i="20"/>
  <c r="S123" i="20"/>
  <c r="S121" i="20"/>
  <c r="T114" i="20"/>
  <c r="Z44" i="19"/>
  <c r="Z224" i="19" s="1"/>
  <c r="Z47" i="19"/>
  <c r="Z52" i="19" s="1"/>
  <c r="Q181" i="20"/>
  <c r="Q189" i="20"/>
  <c r="Q226" i="20" s="1"/>
  <c r="Z47" i="20"/>
  <c r="Z52" i="20" s="1"/>
  <c r="Z44" i="20"/>
  <c r="Z224" i="20" s="1"/>
  <c r="O274" i="19"/>
  <c r="O306" i="19"/>
  <c r="AA39" i="20"/>
  <c r="P240" i="20"/>
  <c r="P292" i="20"/>
  <c r="P260" i="20"/>
  <c r="Y230" i="20"/>
  <c r="Y249" i="20"/>
  <c r="T114" i="19"/>
  <c r="S122" i="19"/>
  <c r="S123" i="19"/>
  <c r="S117" i="19"/>
  <c r="S121" i="19"/>
  <c r="R130" i="20"/>
  <c r="R178" i="20" s="1"/>
  <c r="Q239" i="20"/>
  <c r="Q225" i="20"/>
  <c r="Q182" i="20"/>
  <c r="Q183" i="20" s="1"/>
  <c r="U93" i="19"/>
  <c r="T96" i="19"/>
  <c r="T177" i="19" s="1"/>
  <c r="T102" i="19"/>
  <c r="T100" i="19"/>
  <c r="T101" i="19"/>
  <c r="Y230" i="19"/>
  <c r="Y249" i="19"/>
  <c r="Y258" i="19"/>
  <c r="Y290" i="19"/>
  <c r="V113" i="20"/>
  <c r="V116" i="20" s="1"/>
  <c r="V116" i="19"/>
  <c r="S109" i="20"/>
  <c r="Y290" i="20"/>
  <c r="Y258" i="20"/>
  <c r="S110" i="19"/>
  <c r="S130" i="20" l="1"/>
  <c r="S178" i="20"/>
  <c r="T110" i="19"/>
  <c r="R189" i="19"/>
  <c r="R226" i="19" s="1"/>
  <c r="R181" i="19"/>
  <c r="R239" i="19"/>
  <c r="R225" i="19"/>
  <c r="R182" i="19"/>
  <c r="R183" i="19" s="1"/>
  <c r="T123" i="19"/>
  <c r="T121" i="19"/>
  <c r="U114" i="19"/>
  <c r="T122" i="19"/>
  <c r="T117" i="19"/>
  <c r="AA44" i="19"/>
  <c r="AA224" i="19" s="1"/>
  <c r="AA47" i="19"/>
  <c r="AA52" i="19" s="1"/>
  <c r="Z290" i="19"/>
  <c r="Z258" i="19"/>
  <c r="T109" i="20"/>
  <c r="AA92" i="20"/>
  <c r="AA95" i="20" s="1"/>
  <c r="AA176" i="20" s="1"/>
  <c r="AA219" i="20" s="1"/>
  <c r="AA221" i="20" s="1"/>
  <c r="AA95" i="19"/>
  <c r="AA176" i="19" s="1"/>
  <c r="AA219" i="19" s="1"/>
  <c r="AA221" i="19" s="1"/>
  <c r="S189" i="20"/>
  <c r="S226" i="20" s="1"/>
  <c r="S181" i="20"/>
  <c r="Q259" i="20"/>
  <c r="Q291" i="20"/>
  <c r="Q240" i="20"/>
  <c r="Q292" i="20"/>
  <c r="Q260" i="20"/>
  <c r="S131" i="20"/>
  <c r="S179" i="20" s="1"/>
  <c r="U101" i="20"/>
  <c r="U102" i="20"/>
  <c r="U96" i="20"/>
  <c r="U177" i="20" s="1"/>
  <c r="U100" i="20"/>
  <c r="V93" i="20"/>
  <c r="Q273" i="20"/>
  <c r="Q305" i="20"/>
  <c r="T122" i="20"/>
  <c r="T117" i="20"/>
  <c r="T121" i="20"/>
  <c r="U114" i="20"/>
  <c r="T123" i="20"/>
  <c r="Z230" i="19"/>
  <c r="Z249" i="19"/>
  <c r="AB39" i="20"/>
  <c r="AA44" i="20"/>
  <c r="AA224" i="20" s="1"/>
  <c r="AA47" i="20"/>
  <c r="AA52" i="20" s="1"/>
  <c r="R189" i="20"/>
  <c r="R226" i="20" s="1"/>
  <c r="R181" i="20"/>
  <c r="R239" i="20"/>
  <c r="R182" i="20"/>
  <c r="R183" i="20" s="1"/>
  <c r="R225" i="20"/>
  <c r="Z249" i="20"/>
  <c r="Z230" i="20"/>
  <c r="W113" i="20"/>
  <c r="W116" i="20" s="1"/>
  <c r="W116" i="19"/>
  <c r="T109" i="19"/>
  <c r="S130" i="19"/>
  <c r="S178" i="19" s="1"/>
  <c r="Q291" i="19"/>
  <c r="Q259" i="19"/>
  <c r="T110" i="20"/>
  <c r="Q273" i="19"/>
  <c r="Q305" i="19"/>
  <c r="Q260" i="19"/>
  <c r="Q292" i="19"/>
  <c r="Q240" i="19"/>
  <c r="U101" i="19"/>
  <c r="U100" i="19"/>
  <c r="U102" i="19"/>
  <c r="U96" i="19"/>
  <c r="U177" i="19" s="1"/>
  <c r="V93" i="19"/>
  <c r="S131" i="19"/>
  <c r="S179" i="19" s="1"/>
  <c r="P274" i="20"/>
  <c r="P306" i="20"/>
  <c r="Z290" i="20"/>
  <c r="Z258" i="20"/>
  <c r="T131" i="20" l="1"/>
  <c r="T179" i="20" s="1"/>
  <c r="U110" i="20"/>
  <c r="T131" i="19"/>
  <c r="T179" i="19" s="1"/>
  <c r="T225" i="19" s="1"/>
  <c r="U109" i="19"/>
  <c r="S225" i="19"/>
  <c r="S239" i="19"/>
  <c r="S182" i="19"/>
  <c r="S183" i="19" s="1"/>
  <c r="AC39" i="20"/>
  <c r="R292" i="20"/>
  <c r="R260" i="20"/>
  <c r="R240" i="20"/>
  <c r="S239" i="20"/>
  <c r="S182" i="20"/>
  <c r="S183" i="20" s="1"/>
  <c r="S225" i="20"/>
  <c r="AA249" i="19"/>
  <c r="AA230" i="19"/>
  <c r="AA290" i="19"/>
  <c r="AA258" i="19"/>
  <c r="Q274" i="19"/>
  <c r="Q306" i="19"/>
  <c r="AA230" i="20"/>
  <c r="AA249" i="20"/>
  <c r="R259" i="19"/>
  <c r="R291" i="19"/>
  <c r="R291" i="20"/>
  <c r="R259" i="20"/>
  <c r="T239" i="19"/>
  <c r="R305" i="19"/>
  <c r="R273" i="19"/>
  <c r="U110" i="19"/>
  <c r="W93" i="20"/>
  <c r="V101" i="20"/>
  <c r="V102" i="20"/>
  <c r="V96" i="20"/>
  <c r="V177" i="20" s="1"/>
  <c r="V100" i="20"/>
  <c r="Q274" i="20"/>
  <c r="Q306" i="20"/>
  <c r="S292" i="20"/>
  <c r="S240" i="20"/>
  <c r="S260" i="20"/>
  <c r="X116" i="19"/>
  <c r="X113" i="20"/>
  <c r="X116" i="20" s="1"/>
  <c r="V101" i="19"/>
  <c r="V102" i="19"/>
  <c r="V96" i="19"/>
  <c r="V177" i="19" s="1"/>
  <c r="V100" i="19"/>
  <c r="W93" i="19"/>
  <c r="S181" i="19"/>
  <c r="S189" i="19"/>
  <c r="S226" i="19" s="1"/>
  <c r="R305" i="20"/>
  <c r="R273" i="20"/>
  <c r="U117" i="20"/>
  <c r="U122" i="20"/>
  <c r="U121" i="20"/>
  <c r="V114" i="20"/>
  <c r="U123" i="20"/>
  <c r="U109" i="20"/>
  <c r="U117" i="19"/>
  <c r="U122" i="19"/>
  <c r="U123" i="19"/>
  <c r="U121" i="19"/>
  <c r="V114" i="19"/>
  <c r="AB92" i="20"/>
  <c r="AB95" i="20" s="1"/>
  <c r="AB176" i="20" s="1"/>
  <c r="AB219" i="20" s="1"/>
  <c r="AB221" i="20" s="1"/>
  <c r="AB95" i="19"/>
  <c r="AB176" i="19" s="1"/>
  <c r="AB219" i="19" s="1"/>
  <c r="AB221" i="19" s="1"/>
  <c r="AA290" i="20"/>
  <c r="AA258" i="20"/>
  <c r="T130" i="20"/>
  <c r="T178" i="20" s="1"/>
  <c r="T130" i="19"/>
  <c r="T178" i="19" s="1"/>
  <c r="R292" i="19"/>
  <c r="R260" i="19"/>
  <c r="R240" i="19"/>
  <c r="AB44" i="20"/>
  <c r="AB224" i="20" s="1"/>
  <c r="AB47" i="20"/>
  <c r="AB52" i="20" s="1"/>
  <c r="AB44" i="19"/>
  <c r="AB224" i="19" s="1"/>
  <c r="AB47" i="19"/>
  <c r="AB52" i="19" s="1"/>
  <c r="T182" i="19" l="1"/>
  <c r="T183" i="19" s="1"/>
  <c r="U131" i="20"/>
  <c r="U179" i="20" s="1"/>
  <c r="U239" i="20" s="1"/>
  <c r="U131" i="19"/>
  <c r="U179" i="19" s="1"/>
  <c r="V109" i="19"/>
  <c r="R274" i="19"/>
  <c r="R306" i="19"/>
  <c r="AB230" i="20"/>
  <c r="AB249" i="20"/>
  <c r="W100" i="20"/>
  <c r="X93" i="20"/>
  <c r="W101" i="20"/>
  <c r="W102" i="20"/>
  <c r="W96" i="20"/>
  <c r="W177" i="20" s="1"/>
  <c r="AB230" i="19"/>
  <c r="AB249" i="19"/>
  <c r="AD39" i="20"/>
  <c r="AB258" i="19"/>
  <c r="AB290" i="19"/>
  <c r="S240" i="19"/>
  <c r="S292" i="19"/>
  <c r="S260" i="19"/>
  <c r="AC47" i="19"/>
  <c r="AC52" i="19" s="1"/>
  <c r="AC44" i="19"/>
  <c r="AC224" i="19" s="1"/>
  <c r="T181" i="20"/>
  <c r="T189" i="20"/>
  <c r="T226" i="20" s="1"/>
  <c r="Y113" i="20"/>
  <c r="Y116" i="20" s="1"/>
  <c r="Y116" i="19"/>
  <c r="T189" i="19"/>
  <c r="T226" i="19" s="1"/>
  <c r="T181" i="19"/>
  <c r="V122" i="19"/>
  <c r="V121" i="19"/>
  <c r="V123" i="19"/>
  <c r="W114" i="19"/>
  <c r="V117" i="19"/>
  <c r="V121" i="20"/>
  <c r="V117" i="20"/>
  <c r="V122" i="20"/>
  <c r="V123" i="20"/>
  <c r="W114" i="20"/>
  <c r="S259" i="20"/>
  <c r="S291" i="20"/>
  <c r="AC44" i="20"/>
  <c r="AC224" i="20" s="1"/>
  <c r="AC47" i="20"/>
  <c r="AC52" i="20" s="1"/>
  <c r="U130" i="19"/>
  <c r="U178" i="19" s="1"/>
  <c r="U130" i="20"/>
  <c r="U178" i="20" s="1"/>
  <c r="T259" i="19"/>
  <c r="T291" i="19"/>
  <c r="T225" i="20"/>
  <c r="T182" i="20"/>
  <c r="T183" i="20" s="1"/>
  <c r="T239" i="20"/>
  <c r="V109" i="20"/>
  <c r="S305" i="20"/>
  <c r="S273" i="20"/>
  <c r="AB290" i="20"/>
  <c r="AB258" i="20"/>
  <c r="V110" i="19"/>
  <c r="T305" i="19"/>
  <c r="T273" i="19"/>
  <c r="R306" i="20"/>
  <c r="R274" i="20"/>
  <c r="S273" i="19"/>
  <c r="S305" i="19"/>
  <c r="AC92" i="20"/>
  <c r="AC95" i="20" s="1"/>
  <c r="AC176" i="20" s="1"/>
  <c r="AC219" i="20" s="1"/>
  <c r="AC221" i="20" s="1"/>
  <c r="AC95" i="19"/>
  <c r="AC176" i="19" s="1"/>
  <c r="AC219" i="19" s="1"/>
  <c r="AC221" i="19" s="1"/>
  <c r="X93" i="19"/>
  <c r="W101" i="19"/>
  <c r="W102" i="19"/>
  <c r="W96" i="19"/>
  <c r="W177" i="19" s="1"/>
  <c r="W100" i="19"/>
  <c r="S274" i="20"/>
  <c r="S306" i="20"/>
  <c r="V110" i="20"/>
  <c r="S291" i="19"/>
  <c r="S259" i="19"/>
  <c r="U182" i="20" l="1"/>
  <c r="V131" i="20"/>
  <c r="U225" i="20"/>
  <c r="U259" i="20" s="1"/>
  <c r="W110" i="19"/>
  <c r="V179" i="20"/>
  <c r="V239" i="20" s="1"/>
  <c r="W110" i="20"/>
  <c r="U189" i="20"/>
  <c r="U226" i="20" s="1"/>
  <c r="U181" i="20"/>
  <c r="AD95" i="19"/>
  <c r="AD176" i="19" s="1"/>
  <c r="AD219" i="19" s="1"/>
  <c r="AD221" i="19" s="1"/>
  <c r="AD92" i="20"/>
  <c r="AD95" i="20" s="1"/>
  <c r="AD176" i="20" s="1"/>
  <c r="AD219" i="20" s="1"/>
  <c r="AD221" i="20" s="1"/>
  <c r="W109" i="19"/>
  <c r="W117" i="20"/>
  <c r="W121" i="20"/>
  <c r="W122" i="20"/>
  <c r="W123" i="20"/>
  <c r="X114" i="20"/>
  <c r="Z113" i="20"/>
  <c r="Z116" i="20" s="1"/>
  <c r="Z116" i="19"/>
  <c r="T259" i="20"/>
  <c r="T291" i="20"/>
  <c r="V130" i="19"/>
  <c r="V178" i="19" s="1"/>
  <c r="U239" i="19"/>
  <c r="U225" i="19"/>
  <c r="U182" i="19"/>
  <c r="U183" i="19" s="1"/>
  <c r="AD47" i="19"/>
  <c r="AD52" i="19" s="1"/>
  <c r="AD44" i="19"/>
  <c r="AD224" i="19" s="1"/>
  <c r="U181" i="19"/>
  <c r="U189" i="19"/>
  <c r="U226" i="19" s="1"/>
  <c r="W123" i="19"/>
  <c r="W117" i="19"/>
  <c r="X114" i="19"/>
  <c r="W122" i="19"/>
  <c r="W121" i="19"/>
  <c r="AD47" i="20"/>
  <c r="AD52" i="20" s="1"/>
  <c r="AD44" i="20"/>
  <c r="AD224" i="20" s="1"/>
  <c r="AC258" i="20"/>
  <c r="AC290" i="20"/>
  <c r="T292" i="20"/>
  <c r="T260" i="20"/>
  <c r="T240" i="20"/>
  <c r="X100" i="20"/>
  <c r="X110" i="20" s="1"/>
  <c r="Y93" i="20"/>
  <c r="X101" i="20"/>
  <c r="X102" i="20"/>
  <c r="X96" i="20"/>
  <c r="X177" i="20" s="1"/>
  <c r="X102" i="19"/>
  <c r="X96" i="19"/>
  <c r="X177" i="19" s="1"/>
  <c r="X100" i="19"/>
  <c r="Y93" i="19"/>
  <c r="X101" i="19"/>
  <c r="V130" i="20"/>
  <c r="V178" i="20" s="1"/>
  <c r="W109" i="20"/>
  <c r="AE39" i="20"/>
  <c r="AC249" i="19"/>
  <c r="AC230" i="19"/>
  <c r="V131" i="19"/>
  <c r="V179" i="19" s="1"/>
  <c r="T260" i="19"/>
  <c r="T240" i="19"/>
  <c r="T292" i="19"/>
  <c r="AC290" i="19"/>
  <c r="AC258" i="19"/>
  <c r="U305" i="20"/>
  <c r="U273" i="20"/>
  <c r="T305" i="20"/>
  <c r="T273" i="20"/>
  <c r="AC230" i="20"/>
  <c r="AC249" i="20"/>
  <c r="S274" i="19"/>
  <c r="S306" i="19"/>
  <c r="U183" i="20"/>
  <c r="U291" i="20" l="1"/>
  <c r="V182" i="20"/>
  <c r="V225" i="20"/>
  <c r="V259" i="20" s="1"/>
  <c r="W131" i="19"/>
  <c r="W179" i="19" s="1"/>
  <c r="W225" i="19" s="1"/>
  <c r="X110" i="19"/>
  <c r="V182" i="19"/>
  <c r="V183" i="19" s="1"/>
  <c r="V239" i="19"/>
  <c r="V225" i="19"/>
  <c r="V181" i="20"/>
  <c r="V189" i="20"/>
  <c r="V226" i="20" s="1"/>
  <c r="AD249" i="19"/>
  <c r="AD230" i="19"/>
  <c r="AA116" i="19"/>
  <c r="AA113" i="20"/>
  <c r="AA116" i="20" s="1"/>
  <c r="AE95" i="19"/>
  <c r="AE176" i="19" s="1"/>
  <c r="AE219" i="19" s="1"/>
  <c r="AE221" i="19" s="1"/>
  <c r="AE92" i="20"/>
  <c r="AE95" i="20" s="1"/>
  <c r="AE176" i="20" s="1"/>
  <c r="AE219" i="20" s="1"/>
  <c r="AE221" i="20" s="1"/>
  <c r="U259" i="19"/>
  <c r="U291" i="19"/>
  <c r="V183" i="20"/>
  <c r="AE44" i="19"/>
  <c r="AE224" i="19" s="1"/>
  <c r="AE47" i="19"/>
  <c r="AE52" i="19" s="1"/>
  <c r="U292" i="19"/>
  <c r="U260" i="19"/>
  <c r="U240" i="19"/>
  <c r="U305" i="19"/>
  <c r="U273" i="19"/>
  <c r="W130" i="20"/>
  <c r="W178" i="20" s="1"/>
  <c r="V291" i="20"/>
  <c r="X121" i="20"/>
  <c r="X123" i="20"/>
  <c r="X117" i="20"/>
  <c r="Y114" i="20"/>
  <c r="X122" i="20"/>
  <c r="AE47" i="20"/>
  <c r="AE52" i="20" s="1"/>
  <c r="AE44" i="20"/>
  <c r="AE224" i="20" s="1"/>
  <c r="Y101" i="19"/>
  <c r="Y102" i="19"/>
  <c r="Y96" i="19"/>
  <c r="Y177" i="19" s="1"/>
  <c r="Y100" i="19"/>
  <c r="Z93" i="19"/>
  <c r="Y96" i="20"/>
  <c r="Y177" i="20" s="1"/>
  <c r="Y102" i="20"/>
  <c r="Y101" i="20"/>
  <c r="Y100" i="20"/>
  <c r="Z93" i="20"/>
  <c r="V189" i="19"/>
  <c r="V226" i="19" s="1"/>
  <c r="V181" i="19"/>
  <c r="V305" i="20"/>
  <c r="V273" i="20"/>
  <c r="X109" i="19"/>
  <c r="X109" i="20"/>
  <c r="W130" i="19"/>
  <c r="W178" i="19" s="1"/>
  <c r="AF39" i="20"/>
  <c r="T306" i="19"/>
  <c r="T274" i="19"/>
  <c r="T306" i="20"/>
  <c r="T274" i="20"/>
  <c r="AD258" i="20"/>
  <c r="AD290" i="20"/>
  <c r="AD230" i="20"/>
  <c r="AD249" i="20"/>
  <c r="X123" i="19"/>
  <c r="Y114" i="19"/>
  <c r="X117" i="19"/>
  <c r="X121" i="19"/>
  <c r="X122" i="19"/>
  <c r="AD258" i="19"/>
  <c r="AD290" i="19"/>
  <c r="W131" i="20"/>
  <c r="W179" i="20" s="1"/>
  <c r="U292" i="20"/>
  <c r="U260" i="20"/>
  <c r="U240" i="20"/>
  <c r="W182" i="19" l="1"/>
  <c r="W239" i="19"/>
  <c r="Y110" i="19"/>
  <c r="X131" i="19"/>
  <c r="X179" i="19" s="1"/>
  <c r="X239" i="19" s="1"/>
  <c r="Y110" i="20"/>
  <c r="W181" i="19"/>
  <c r="W189" i="19"/>
  <c r="W226" i="19" s="1"/>
  <c r="AF47" i="19"/>
  <c r="AF52" i="19" s="1"/>
  <c r="AF44" i="19"/>
  <c r="AF224" i="19" s="1"/>
  <c r="AG39" i="20"/>
  <c r="AB113" i="20"/>
  <c r="AB116" i="20" s="1"/>
  <c r="AB116" i="19"/>
  <c r="U306" i="20"/>
  <c r="U274" i="20"/>
  <c r="Z96" i="19"/>
  <c r="Z177" i="19" s="1"/>
  <c r="Z102" i="19"/>
  <c r="Z100" i="19"/>
  <c r="AA93" i="19"/>
  <c r="Z101" i="19"/>
  <c r="Y121" i="20"/>
  <c r="Y122" i="20"/>
  <c r="Z114" i="20"/>
  <c r="Y123" i="20"/>
  <c r="Y117" i="20"/>
  <c r="X130" i="19"/>
  <c r="X178" i="19" s="1"/>
  <c r="V260" i="19"/>
  <c r="V240" i="19"/>
  <c r="V292" i="19"/>
  <c r="Y109" i="19"/>
  <c r="U306" i="19"/>
  <c r="U274" i="19"/>
  <c r="Z101" i="20"/>
  <c r="Z102" i="20"/>
  <c r="Z96" i="20"/>
  <c r="Z177" i="20" s="1"/>
  <c r="AA93" i="20"/>
  <c r="Z100" i="20"/>
  <c r="W181" i="20"/>
  <c r="W189" i="20"/>
  <c r="W226" i="20" s="1"/>
  <c r="V292" i="20"/>
  <c r="V260" i="20"/>
  <c r="V240" i="20"/>
  <c r="Y121" i="19"/>
  <c r="Z114" i="19"/>
  <c r="Y123" i="19"/>
  <c r="Y117" i="19"/>
  <c r="Y122" i="19"/>
  <c r="Y109" i="20"/>
  <c r="X131" i="20"/>
  <c r="X179" i="20" s="1"/>
  <c r="X130" i="20"/>
  <c r="X178" i="20" s="1"/>
  <c r="W225" i="20"/>
  <c r="W182" i="20"/>
  <c r="W183" i="20" s="1"/>
  <c r="W239" i="20"/>
  <c r="V291" i="19"/>
  <c r="V259" i="19"/>
  <c r="AE249" i="19"/>
  <c r="AE230" i="19"/>
  <c r="AF95" i="19"/>
  <c r="AF176" i="19" s="1"/>
  <c r="AF219" i="19" s="1"/>
  <c r="AF221" i="19" s="1"/>
  <c r="AF92" i="20"/>
  <c r="AF95" i="20" s="1"/>
  <c r="AF176" i="20" s="1"/>
  <c r="AF219" i="20" s="1"/>
  <c r="AF221" i="20" s="1"/>
  <c r="AE290" i="20"/>
  <c r="AE258" i="20"/>
  <c r="AE290" i="19"/>
  <c r="AE258" i="19"/>
  <c r="W259" i="19"/>
  <c r="W291" i="19"/>
  <c r="V273" i="19"/>
  <c r="V305" i="19"/>
  <c r="W305" i="19"/>
  <c r="W273" i="19"/>
  <c r="AF47" i="20"/>
  <c r="AF52" i="20" s="1"/>
  <c r="AF44" i="20"/>
  <c r="AF224" i="20" s="1"/>
  <c r="AE249" i="20"/>
  <c r="AE230" i="20"/>
  <c r="W183" i="19"/>
  <c r="X225" i="19" l="1"/>
  <c r="X182" i="19"/>
  <c r="X183" i="19" s="1"/>
  <c r="Y130" i="20"/>
  <c r="Z109" i="20"/>
  <c r="Z110" i="19"/>
  <c r="Y131" i="19"/>
  <c r="Y179" i="19" s="1"/>
  <c r="Y182" i="19" s="1"/>
  <c r="X181" i="19"/>
  <c r="X189" i="19"/>
  <c r="X226" i="19" s="1"/>
  <c r="AF249" i="20"/>
  <c r="AF230" i="20"/>
  <c r="W305" i="20"/>
  <c r="W273" i="20"/>
  <c r="X181" i="20"/>
  <c r="X189" i="20"/>
  <c r="X226" i="20" s="1"/>
  <c r="Y178" i="20"/>
  <c r="V306" i="20"/>
  <c r="V274" i="20"/>
  <c r="AC113" i="20"/>
  <c r="AC116" i="20" s="1"/>
  <c r="AC116" i="19"/>
  <c r="AF249" i="19"/>
  <c r="AF230" i="19"/>
  <c r="AA100" i="20"/>
  <c r="AB93" i="20"/>
  <c r="AA102" i="20"/>
  <c r="AA101" i="20"/>
  <c r="AA96" i="20"/>
  <c r="AA177" i="20" s="1"/>
  <c r="W292" i="19"/>
  <c r="W260" i="19"/>
  <c r="W240" i="19"/>
  <c r="W259" i="20"/>
  <c r="W291" i="20"/>
  <c r="AB93" i="19"/>
  <c r="AA102" i="19"/>
  <c r="AA96" i="19"/>
  <c r="AA177" i="19" s="1"/>
  <c r="AA100" i="19"/>
  <c r="AA101" i="19"/>
  <c r="AF290" i="19"/>
  <c r="AF258" i="19"/>
  <c r="AH39" i="20"/>
  <c r="W240" i="20"/>
  <c r="W292" i="20"/>
  <c r="W260" i="20"/>
  <c r="V306" i="19"/>
  <c r="V274" i="19"/>
  <c r="Z109" i="19"/>
  <c r="AF290" i="20"/>
  <c r="AF258" i="20"/>
  <c r="Z110" i="20"/>
  <c r="Z121" i="20"/>
  <c r="Z122" i="20"/>
  <c r="Z123" i="20"/>
  <c r="Z117" i="20"/>
  <c r="AA114" i="20"/>
  <c r="AG44" i="19"/>
  <c r="AG224" i="19" s="1"/>
  <c r="AG47" i="19"/>
  <c r="AG52" i="19" s="1"/>
  <c r="X259" i="19"/>
  <c r="X291" i="19"/>
  <c r="Z123" i="19"/>
  <c r="Z122" i="19"/>
  <c r="Z121" i="19"/>
  <c r="Z130" i="19" s="1"/>
  <c r="AA114" i="19"/>
  <c r="Z117" i="19"/>
  <c r="Y131" i="20"/>
  <c r="Y179" i="20" s="1"/>
  <c r="AG47" i="20"/>
  <c r="AG52" i="20" s="1"/>
  <c r="AG44" i="20"/>
  <c r="AG224" i="20" s="1"/>
  <c r="AG95" i="19"/>
  <c r="AG176" i="19" s="1"/>
  <c r="AG219" i="19" s="1"/>
  <c r="AG221" i="19" s="1"/>
  <c r="AG92" i="20"/>
  <c r="AG95" i="20" s="1"/>
  <c r="AG176" i="20" s="1"/>
  <c r="AG219" i="20" s="1"/>
  <c r="AG221" i="20" s="1"/>
  <c r="X239" i="20"/>
  <c r="X225" i="20"/>
  <c r="X182" i="20"/>
  <c r="X183" i="20" s="1"/>
  <c r="Y130" i="19"/>
  <c r="Y178" i="19" s="1"/>
  <c r="X273" i="19"/>
  <c r="X305" i="19"/>
  <c r="AA110" i="20" l="1"/>
  <c r="Y225" i="19"/>
  <c r="Y291" i="19" s="1"/>
  <c r="Z131" i="19"/>
  <c r="Z179" i="19" s="1"/>
  <c r="Z225" i="19" s="1"/>
  <c r="Y239" i="19"/>
  <c r="Y305" i="19" s="1"/>
  <c r="AA109" i="19"/>
  <c r="Y181" i="19"/>
  <c r="Y189" i="19"/>
  <c r="Y226" i="19" s="1"/>
  <c r="X305" i="20"/>
  <c r="X273" i="20"/>
  <c r="AG249" i="20"/>
  <c r="AG230" i="20"/>
  <c r="Z130" i="20"/>
  <c r="Z178" i="20" s="1"/>
  <c r="AA110" i="19"/>
  <c r="AG249" i="19"/>
  <c r="AG230" i="19"/>
  <c r="Y259" i="19"/>
  <c r="AG258" i="19"/>
  <c r="AG290" i="19"/>
  <c r="Y183" i="19"/>
  <c r="AH92" i="20"/>
  <c r="AH95" i="20" s="1"/>
  <c r="AH176" i="20" s="1"/>
  <c r="AH219" i="20" s="1"/>
  <c r="AH221" i="20" s="1"/>
  <c r="AH95" i="19"/>
  <c r="AH176" i="19" s="1"/>
  <c r="AH219" i="19" s="1"/>
  <c r="AH221" i="19" s="1"/>
  <c r="AG290" i="20"/>
  <c r="AG258" i="20"/>
  <c r="AA122" i="19"/>
  <c r="AA117" i="19"/>
  <c r="AA121" i="19"/>
  <c r="AB114" i="19"/>
  <c r="AA123" i="19"/>
  <c r="Z131" i="20"/>
  <c r="Z179" i="20" s="1"/>
  <c r="W274" i="20"/>
  <c r="W306" i="20"/>
  <c r="W306" i="19"/>
  <c r="W274" i="19"/>
  <c r="X292" i="20"/>
  <c r="X260" i="20"/>
  <c r="X240" i="20"/>
  <c r="AI39" i="20"/>
  <c r="AA123" i="20"/>
  <c r="AA117" i="20"/>
  <c r="AB114" i="20"/>
  <c r="AA121" i="20"/>
  <c r="AA122" i="20"/>
  <c r="AH44" i="19"/>
  <c r="AH224" i="19" s="1"/>
  <c r="AH47" i="19"/>
  <c r="AH52" i="19" s="1"/>
  <c r="AD113" i="20"/>
  <c r="AD116" i="20" s="1"/>
  <c r="AD116" i="19"/>
  <c r="AH47" i="20"/>
  <c r="AH52" i="20" s="1"/>
  <c r="AH44" i="20"/>
  <c r="AH224" i="20" s="1"/>
  <c r="AB100" i="19"/>
  <c r="AC93" i="19"/>
  <c r="AB101" i="19"/>
  <c r="AB102" i="19"/>
  <c r="AB96" i="19"/>
  <c r="AB177" i="19" s="1"/>
  <c r="AB100" i="20"/>
  <c r="AB110" i="20" s="1"/>
  <c r="AB96" i="20"/>
  <c r="AB177" i="20" s="1"/>
  <c r="AC93" i="20"/>
  <c r="AB101" i="20"/>
  <c r="AB102" i="20"/>
  <c r="Y189" i="20"/>
  <c r="Y226" i="20" s="1"/>
  <c r="Y181" i="20"/>
  <c r="X260" i="19"/>
  <c r="X292" i="19"/>
  <c r="X240" i="19"/>
  <c r="X259" i="20"/>
  <c r="X291" i="20"/>
  <c r="Y239" i="20"/>
  <c r="Y225" i="20"/>
  <c r="Y182" i="20"/>
  <c r="Y183" i="20" s="1"/>
  <c r="Z178" i="19"/>
  <c r="AA109" i="20"/>
  <c r="Y273" i="19" l="1"/>
  <c r="Z182" i="19"/>
  <c r="Z183" i="19" s="1"/>
  <c r="Z239" i="19"/>
  <c r="AA131" i="19"/>
  <c r="AA179" i="19" s="1"/>
  <c r="Z182" i="20"/>
  <c r="Z183" i="20" s="1"/>
  <c r="Z225" i="20"/>
  <c r="Z239" i="20"/>
  <c r="AA130" i="20"/>
  <c r="AA178" i="20" s="1"/>
  <c r="X306" i="20"/>
  <c r="X274" i="20"/>
  <c r="AH230" i="19"/>
  <c r="AH249" i="19"/>
  <c r="X306" i="19"/>
  <c r="X274" i="19"/>
  <c r="AC102" i="19"/>
  <c r="AC96" i="19"/>
  <c r="AC177" i="19" s="1"/>
  <c r="AC100" i="19"/>
  <c r="AD93" i="19"/>
  <c r="AC101" i="19"/>
  <c r="AB123" i="20"/>
  <c r="AB117" i="20"/>
  <c r="AC114" i="20"/>
  <c r="AB122" i="20"/>
  <c r="AB121" i="20"/>
  <c r="AH249" i="20"/>
  <c r="AH230" i="20"/>
  <c r="AC101" i="20"/>
  <c r="AC100" i="20"/>
  <c r="AD93" i="20"/>
  <c r="AC102" i="20"/>
  <c r="AC96" i="20"/>
  <c r="AC177" i="20" s="1"/>
  <c r="AB109" i="19"/>
  <c r="AB123" i="19"/>
  <c r="AB122" i="19"/>
  <c r="AB117" i="19"/>
  <c r="AC114" i="19"/>
  <c r="AB121" i="19"/>
  <c r="Y292" i="19"/>
  <c r="Y240" i="19"/>
  <c r="Y260" i="19"/>
  <c r="AI92" i="20"/>
  <c r="AI95" i="20" s="1"/>
  <c r="AI176" i="20" s="1"/>
  <c r="AI219" i="20" s="1"/>
  <c r="AI221" i="20" s="1"/>
  <c r="AI95" i="19"/>
  <c r="AI176" i="19" s="1"/>
  <c r="AI219" i="19" s="1"/>
  <c r="AI221" i="19" s="1"/>
  <c r="Z181" i="19"/>
  <c r="Z189" i="19"/>
  <c r="Z226" i="19" s="1"/>
  <c r="AH290" i="20"/>
  <c r="AH258" i="20"/>
  <c r="AA131" i="20"/>
  <c r="AA179" i="20" s="1"/>
  <c r="AA130" i="19"/>
  <c r="AA178" i="19" s="1"/>
  <c r="AE113" i="20"/>
  <c r="AE116" i="20" s="1"/>
  <c r="AE116" i="19"/>
  <c r="AB109" i="20"/>
  <c r="AH290" i="19"/>
  <c r="AH258" i="19"/>
  <c r="AI47" i="19"/>
  <c r="AI52" i="19" s="1"/>
  <c r="AI44" i="19"/>
  <c r="AI224" i="19" s="1"/>
  <c r="Z181" i="20"/>
  <c r="Z189" i="20"/>
  <c r="Z226" i="20" s="1"/>
  <c r="Z291" i="19"/>
  <c r="Z259" i="19"/>
  <c r="AJ39" i="20"/>
  <c r="Y291" i="20"/>
  <c r="Y259" i="20"/>
  <c r="Y260" i="20"/>
  <c r="Y292" i="20"/>
  <c r="Y240" i="20"/>
  <c r="AB110" i="19"/>
  <c r="AI44" i="20"/>
  <c r="AI224" i="20" s="1"/>
  <c r="AI47" i="20"/>
  <c r="AI52" i="20" s="1"/>
  <c r="Z273" i="19"/>
  <c r="Z305" i="19"/>
  <c r="Y305" i="20"/>
  <c r="Y273" i="20"/>
  <c r="AC109" i="20" l="1"/>
  <c r="AB130" i="20"/>
  <c r="AB131" i="19"/>
  <c r="AB179" i="19" s="1"/>
  <c r="AJ47" i="19"/>
  <c r="AJ52" i="19" s="1"/>
  <c r="AJ44" i="19"/>
  <c r="AJ224" i="19" s="1"/>
  <c r="AI290" i="20"/>
  <c r="AI258" i="20"/>
  <c r="AJ44" i="20"/>
  <c r="AJ224" i="20" s="1"/>
  <c r="AJ47" i="20"/>
  <c r="AJ52" i="20" s="1"/>
  <c r="AE93" i="19"/>
  <c r="AD100" i="19"/>
  <c r="AD101" i="19"/>
  <c r="AD102" i="19"/>
  <c r="AD96" i="19"/>
  <c r="AD177" i="19" s="1"/>
  <c r="Y274" i="19"/>
  <c r="Y306" i="19"/>
  <c r="AA181" i="20"/>
  <c r="AA189" i="20"/>
  <c r="AA226" i="20" s="1"/>
  <c r="AC123" i="20"/>
  <c r="AC117" i="20"/>
  <c r="AC122" i="20"/>
  <c r="AC121" i="20"/>
  <c r="AD114" i="20"/>
  <c r="AC109" i="19"/>
  <c r="AI230" i="20"/>
  <c r="AI249" i="20"/>
  <c r="Y274" i="20"/>
  <c r="Y306" i="20"/>
  <c r="AB178" i="20"/>
  <c r="AB130" i="19"/>
  <c r="AB178" i="19" s="1"/>
  <c r="AK39" i="20"/>
  <c r="Z292" i="20"/>
  <c r="Z260" i="20"/>
  <c r="Z240" i="20"/>
  <c r="Z240" i="19"/>
  <c r="Z260" i="19"/>
  <c r="Z292" i="19"/>
  <c r="AC122" i="19"/>
  <c r="AC121" i="19"/>
  <c r="AC117" i="19"/>
  <c r="AD114" i="19"/>
  <c r="AC123" i="19"/>
  <c r="Z305" i="20"/>
  <c r="Z273" i="20"/>
  <c r="AJ92" i="20"/>
  <c r="AJ95" i="20" s="1"/>
  <c r="AJ176" i="20" s="1"/>
  <c r="AJ219" i="20" s="1"/>
  <c r="AJ221" i="20" s="1"/>
  <c r="AJ95" i="19"/>
  <c r="AJ176" i="19" s="1"/>
  <c r="AJ219" i="19" s="1"/>
  <c r="AJ221" i="19" s="1"/>
  <c r="AA239" i="19"/>
  <c r="AA182" i="19"/>
  <c r="AA183" i="19" s="1"/>
  <c r="AA225" i="19"/>
  <c r="AC110" i="20"/>
  <c r="Z259" i="20"/>
  <c r="Z291" i="20"/>
  <c r="AA182" i="20"/>
  <c r="AA183" i="20" s="1"/>
  <c r="AA225" i="20"/>
  <c r="AA239" i="20"/>
  <c r="AF116" i="19"/>
  <c r="AF113" i="20"/>
  <c r="AF116" i="20" s="1"/>
  <c r="AI290" i="19"/>
  <c r="AI258" i="19"/>
  <c r="AA181" i="19"/>
  <c r="AA189" i="19"/>
  <c r="AA226" i="19" s="1"/>
  <c r="AI249" i="19"/>
  <c r="AI230" i="19"/>
  <c r="AD102" i="20"/>
  <c r="AD96" i="20"/>
  <c r="AD177" i="20" s="1"/>
  <c r="AD100" i="20"/>
  <c r="AE93" i="20"/>
  <c r="AD101" i="20"/>
  <c r="AB131" i="20"/>
  <c r="AB179" i="20" s="1"/>
  <c r="AC110" i="19"/>
  <c r="AD110" i="19" l="1"/>
  <c r="AC130" i="20"/>
  <c r="AC178" i="20" s="1"/>
  <c r="AD110" i="20"/>
  <c r="AB181" i="19"/>
  <c r="AB189" i="19"/>
  <c r="AB226" i="19" s="1"/>
  <c r="AC181" i="20"/>
  <c r="AC189" i="20"/>
  <c r="AC226" i="20" s="1"/>
  <c r="AF93" i="20"/>
  <c r="AE101" i="20"/>
  <c r="AE102" i="20"/>
  <c r="AE100" i="20"/>
  <c r="AE96" i="20"/>
  <c r="AE177" i="20" s="1"/>
  <c r="AB225" i="19"/>
  <c r="AB239" i="19"/>
  <c r="AB182" i="19"/>
  <c r="AB183" i="19" s="1"/>
  <c r="AJ258" i="20"/>
  <c r="AJ290" i="20"/>
  <c r="AA260" i="19"/>
  <c r="AA292" i="19"/>
  <c r="AA240" i="19"/>
  <c r="AJ249" i="20"/>
  <c r="AJ230" i="20"/>
  <c r="AD109" i="20"/>
  <c r="AC130" i="19"/>
  <c r="AC178" i="19" s="1"/>
  <c r="AK47" i="19"/>
  <c r="AK52" i="19" s="1"/>
  <c r="AK44" i="19"/>
  <c r="AK47" i="20"/>
  <c r="AK52" i="20" s="1"/>
  <c r="AK44" i="20"/>
  <c r="AA291" i="19"/>
  <c r="AA259" i="19"/>
  <c r="AB181" i="20"/>
  <c r="AB189" i="20"/>
  <c r="AB226" i="20" s="1"/>
  <c r="AA292" i="20"/>
  <c r="AA260" i="20"/>
  <c r="AA240" i="20"/>
  <c r="AK92" i="20"/>
  <c r="AK95" i="20" s="1"/>
  <c r="AK176" i="20" s="1"/>
  <c r="AK219" i="20" s="1"/>
  <c r="AK221" i="20" s="1"/>
  <c r="AK95" i="19"/>
  <c r="AK176" i="19" s="1"/>
  <c r="AK219" i="19" s="1"/>
  <c r="AK221" i="19" s="1"/>
  <c r="AG113" i="20"/>
  <c r="AG116" i="20" s="1"/>
  <c r="AG116" i="19"/>
  <c r="AA305" i="20"/>
  <c r="AA273" i="20"/>
  <c r="AA273" i="19"/>
  <c r="AA305" i="19"/>
  <c r="AC131" i="19"/>
  <c r="AC179" i="19" s="1"/>
  <c r="Z274" i="19"/>
  <c r="Z306" i="19"/>
  <c r="AC131" i="20"/>
  <c r="AC179" i="20" s="1"/>
  <c r="AD109" i="19"/>
  <c r="AJ258" i="19"/>
  <c r="AJ290" i="19"/>
  <c r="AD122" i="19"/>
  <c r="AD121" i="19"/>
  <c r="AD123" i="19"/>
  <c r="AE114" i="19"/>
  <c r="AD117" i="19"/>
  <c r="AB239" i="20"/>
  <c r="AB225" i="20"/>
  <c r="AB182" i="20"/>
  <c r="AB183" i="20" s="1"/>
  <c r="AA291" i="20"/>
  <c r="AA259" i="20"/>
  <c r="AJ230" i="19"/>
  <c r="AJ249" i="19"/>
  <c r="Z274" i="20"/>
  <c r="Z306" i="20"/>
  <c r="AD123" i="20"/>
  <c r="AE114" i="20"/>
  <c r="AD117" i="20"/>
  <c r="AD121" i="20"/>
  <c r="AD122" i="20"/>
  <c r="AE101" i="19"/>
  <c r="AE102" i="19"/>
  <c r="AE96" i="19"/>
  <c r="AE177" i="19" s="1"/>
  <c r="AF93" i="19"/>
  <c r="AE100" i="19"/>
  <c r="AE109" i="20" l="1"/>
  <c r="AD131" i="20"/>
  <c r="AD179" i="20" s="1"/>
  <c r="AD239" i="20" s="1"/>
  <c r="AD130" i="19"/>
  <c r="AD178" i="19" s="1"/>
  <c r="AE110" i="20"/>
  <c r="AE109" i="19"/>
  <c r="AC225" i="19"/>
  <c r="AC182" i="19"/>
  <c r="AC183" i="19" s="1"/>
  <c r="AC239" i="19"/>
  <c r="AD131" i="19"/>
  <c r="AD179" i="19" s="1"/>
  <c r="AB291" i="19"/>
  <c r="AB259" i="19"/>
  <c r="AF100" i="20"/>
  <c r="AG93" i="20"/>
  <c r="AF101" i="20"/>
  <c r="AF96" i="20"/>
  <c r="AF177" i="20" s="1"/>
  <c r="AF102" i="20"/>
  <c r="AB273" i="19"/>
  <c r="AB305" i="19"/>
  <c r="AE110" i="19"/>
  <c r="AD130" i="20"/>
  <c r="AD178" i="20" s="1"/>
  <c r="AC239" i="20"/>
  <c r="AC225" i="20"/>
  <c r="AC182" i="20"/>
  <c r="AC183" i="20" s="1"/>
  <c r="AC181" i="19"/>
  <c r="AC189" i="19"/>
  <c r="AC226" i="19" s="1"/>
  <c r="AA274" i="19"/>
  <c r="AA306" i="19"/>
  <c r="AE123" i="19"/>
  <c r="AE117" i="19"/>
  <c r="AF114" i="19"/>
  <c r="AE122" i="19"/>
  <c r="AE121" i="19"/>
  <c r="AC240" i="20"/>
  <c r="AC260" i="20"/>
  <c r="AC292" i="20"/>
  <c r="AH113" i="20"/>
  <c r="AH116" i="20" s="1"/>
  <c r="AH116" i="19"/>
  <c r="AF100" i="19"/>
  <c r="AG93" i="19"/>
  <c r="AF96" i="19"/>
  <c r="AF177" i="19" s="1"/>
  <c r="AF101" i="19"/>
  <c r="AF102" i="19"/>
  <c r="AE123" i="20"/>
  <c r="AF114" i="20"/>
  <c r="AE117" i="20"/>
  <c r="AE122" i="20"/>
  <c r="AE121" i="20"/>
  <c r="AE130" i="20" s="1"/>
  <c r="AE178" i="20" s="1"/>
  <c r="AB292" i="20"/>
  <c r="AB260" i="20"/>
  <c r="AB240" i="20"/>
  <c r="AK224" i="19"/>
  <c r="AL44" i="19"/>
  <c r="AL46" i="19" s="1"/>
  <c r="AK230" i="19"/>
  <c r="AK249" i="19"/>
  <c r="G250" i="19" s="1"/>
  <c r="AK230" i="20"/>
  <c r="AK249" i="20"/>
  <c r="G250" i="20" s="1"/>
  <c r="AB292" i="19"/>
  <c r="AB260" i="19"/>
  <c r="AB240" i="19"/>
  <c r="AB305" i="20"/>
  <c r="AB273" i="20"/>
  <c r="AB291" i="20"/>
  <c r="AB259" i="20"/>
  <c r="AA306" i="20"/>
  <c r="AA274" i="20"/>
  <c r="AK224" i="20"/>
  <c r="AL44" i="20"/>
  <c r="AL46" i="20" s="1"/>
  <c r="AD182" i="20" l="1"/>
  <c r="AD225" i="20"/>
  <c r="AF110" i="20"/>
  <c r="AD183" i="20"/>
  <c r="AE131" i="19"/>
  <c r="AE179" i="19" s="1"/>
  <c r="AF110" i="19"/>
  <c r="AE181" i="20"/>
  <c r="AE189" i="20"/>
  <c r="AE226" i="20" s="1"/>
  <c r="AD181" i="19"/>
  <c r="AD189" i="19"/>
  <c r="AD226" i="19" s="1"/>
  <c r="AI116" i="19"/>
  <c r="AI113" i="20"/>
  <c r="AI116" i="20" s="1"/>
  <c r="AE131" i="20"/>
  <c r="AE179" i="20" s="1"/>
  <c r="AC274" i="20"/>
  <c r="AC306" i="20"/>
  <c r="AD239" i="19"/>
  <c r="AD225" i="19"/>
  <c r="AD182" i="19"/>
  <c r="AD183" i="19" s="1"/>
  <c r="AK258" i="19"/>
  <c r="AK290" i="19"/>
  <c r="AG100" i="19"/>
  <c r="AH93" i="19"/>
  <c r="AG101" i="19"/>
  <c r="AG96" i="19"/>
  <c r="AG177" i="19" s="1"/>
  <c r="AG102" i="19"/>
  <c r="AC291" i="20"/>
  <c r="AC259" i="20"/>
  <c r="AD291" i="20"/>
  <c r="AD259" i="20"/>
  <c r="AC260" i="19"/>
  <c r="AC240" i="19"/>
  <c r="AC292" i="19"/>
  <c r="AD189" i="20"/>
  <c r="AD226" i="20" s="1"/>
  <c r="AD181" i="20"/>
  <c r="AB274" i="20"/>
  <c r="AB306" i="20"/>
  <c r="AF109" i="19"/>
  <c r="AC305" i="20"/>
  <c r="AC273" i="20"/>
  <c r="AG101" i="20"/>
  <c r="AG102" i="20"/>
  <c r="AG96" i="20"/>
  <c r="AG177" i="20" s="1"/>
  <c r="AG100" i="20"/>
  <c r="AH93" i="20"/>
  <c r="AD305" i="20"/>
  <c r="AD273" i="20"/>
  <c r="AF122" i="20"/>
  <c r="AF121" i="20"/>
  <c r="AG114" i="20"/>
  <c r="AF123" i="20"/>
  <c r="AF117" i="20"/>
  <c r="AE130" i="19"/>
  <c r="AE178" i="19" s="1"/>
  <c r="AF109" i="20"/>
  <c r="AC305" i="19"/>
  <c r="AC273" i="19"/>
  <c r="AK290" i="20"/>
  <c r="AK258" i="20"/>
  <c r="AB274" i="19"/>
  <c r="AB306" i="19"/>
  <c r="AG114" i="19"/>
  <c r="AF121" i="19"/>
  <c r="AF122" i="19"/>
  <c r="AF117" i="19"/>
  <c r="AF123" i="19"/>
  <c r="AC291" i="19"/>
  <c r="AC259" i="19"/>
  <c r="AG110" i="20" l="1"/>
  <c r="AF131" i="19"/>
  <c r="AF179" i="19" s="1"/>
  <c r="AF239" i="19" s="1"/>
  <c r="AF130" i="19"/>
  <c r="AD292" i="19"/>
  <c r="AD240" i="19"/>
  <c r="AD260" i="19"/>
  <c r="AG117" i="19"/>
  <c r="AG122" i="19"/>
  <c r="AG121" i="19"/>
  <c r="AH114" i="19"/>
  <c r="AG123" i="19"/>
  <c r="AD240" i="20"/>
  <c r="AD292" i="20"/>
  <c r="AD260" i="20"/>
  <c r="AH101" i="19"/>
  <c r="AH100" i="19"/>
  <c r="AH102" i="19"/>
  <c r="AH96" i="19"/>
  <c r="AH177" i="19" s="1"/>
  <c r="AI93" i="19"/>
  <c r="AE182" i="20"/>
  <c r="AE183" i="20" s="1"/>
  <c r="AE239" i="20"/>
  <c r="AE225" i="20"/>
  <c r="AJ113" i="20"/>
  <c r="AJ116" i="20" s="1"/>
  <c r="AJ116" i="19"/>
  <c r="AE181" i="19"/>
  <c r="AE189" i="19"/>
  <c r="AE226" i="19" s="1"/>
  <c r="AH102" i="20"/>
  <c r="AH96" i="20"/>
  <c r="AH177" i="20" s="1"/>
  <c r="AH100" i="20"/>
  <c r="AI93" i="20"/>
  <c r="AH101" i="20"/>
  <c r="AG109" i="19"/>
  <c r="AE240" i="20"/>
  <c r="AE260" i="20"/>
  <c r="AE292" i="20"/>
  <c r="AG109" i="20"/>
  <c r="AC306" i="19"/>
  <c r="AC274" i="19"/>
  <c r="AE225" i="19"/>
  <c r="AE239" i="19"/>
  <c r="AE182" i="19"/>
  <c r="AE183" i="19" s="1"/>
  <c r="AF178" i="19"/>
  <c r="AD259" i="19"/>
  <c r="AD291" i="19"/>
  <c r="AF131" i="20"/>
  <c r="AF179" i="20" s="1"/>
  <c r="AF130" i="20"/>
  <c r="AF178" i="20" s="1"/>
  <c r="AG122" i="20"/>
  <c r="AG121" i="20"/>
  <c r="AG123" i="20"/>
  <c r="AH114" i="20"/>
  <c r="AG117" i="20"/>
  <c r="AG110" i="19"/>
  <c r="AD305" i="19"/>
  <c r="AD273" i="19"/>
  <c r="AH110" i="20" l="1"/>
  <c r="AG131" i="20"/>
  <c r="AG179" i="20" s="1"/>
  <c r="AG182" i="20" s="1"/>
  <c r="AF182" i="19"/>
  <c r="AF225" i="19"/>
  <c r="AF259" i="19" s="1"/>
  <c r="AF183" i="19"/>
  <c r="AH110" i="19"/>
  <c r="AF181" i="20"/>
  <c r="AF189" i="20"/>
  <c r="AF226" i="20" s="1"/>
  <c r="AE291" i="19"/>
  <c r="AE259" i="19"/>
  <c r="AE274" i="20"/>
  <c r="AE306" i="20"/>
  <c r="AD306" i="19"/>
  <c r="AD274" i="19"/>
  <c r="AF239" i="20"/>
  <c r="AF225" i="20"/>
  <c r="AF182" i="20"/>
  <c r="AF183" i="20" s="1"/>
  <c r="AE292" i="19"/>
  <c r="AE240" i="19"/>
  <c r="AE260" i="19"/>
  <c r="AH109" i="19"/>
  <c r="AD306" i="20"/>
  <c r="AD274" i="20"/>
  <c r="AE273" i="19"/>
  <c r="AE305" i="19"/>
  <c r="AE291" i="20"/>
  <c r="AE259" i="20"/>
  <c r="AH121" i="19"/>
  <c r="AH122" i="19"/>
  <c r="AI114" i="19"/>
  <c r="AH117" i="19"/>
  <c r="AH123" i="19"/>
  <c r="AH123" i="20"/>
  <c r="AH117" i="20"/>
  <c r="AH122" i="20"/>
  <c r="AH121" i="20"/>
  <c r="AI114" i="20"/>
  <c r="AF181" i="19"/>
  <c r="AF189" i="19"/>
  <c r="AF226" i="19" s="1"/>
  <c r="AI100" i="20"/>
  <c r="AJ93" i="20"/>
  <c r="AI101" i="20"/>
  <c r="AI96" i="20"/>
  <c r="AI177" i="20" s="1"/>
  <c r="AI102" i="20"/>
  <c r="AE305" i="20"/>
  <c r="AE273" i="20"/>
  <c r="AG131" i="19"/>
  <c r="AG179" i="19" s="1"/>
  <c r="AG130" i="19"/>
  <c r="AG178" i="19" s="1"/>
  <c r="AK113" i="20"/>
  <c r="AK116" i="20" s="1"/>
  <c r="AK116" i="19"/>
  <c r="AH109" i="20"/>
  <c r="AG130" i="20"/>
  <c r="AG178" i="20" s="1"/>
  <c r="AJ93" i="19"/>
  <c r="AI101" i="19"/>
  <c r="AI102" i="19"/>
  <c r="AI100" i="19"/>
  <c r="AI96" i="19"/>
  <c r="AI177" i="19" s="1"/>
  <c r="AF305" i="19"/>
  <c r="AF273" i="19"/>
  <c r="AG225" i="20" l="1"/>
  <c r="AF291" i="19"/>
  <c r="AG239" i="20"/>
  <c r="AG183" i="20"/>
  <c r="AI110" i="19"/>
  <c r="AG239" i="19"/>
  <c r="AG225" i="19"/>
  <c r="AG182" i="19"/>
  <c r="AG183" i="19" s="1"/>
  <c r="AG189" i="20"/>
  <c r="AG226" i="20" s="1"/>
  <c r="AG181" i="20"/>
  <c r="AG181" i="19"/>
  <c r="AG189" i="19"/>
  <c r="AG226" i="19" s="1"/>
  <c r="AJ102" i="20"/>
  <c r="AJ96" i="20"/>
  <c r="AJ177" i="20" s="1"/>
  <c r="AJ100" i="20"/>
  <c r="AJ101" i="20"/>
  <c r="AK93" i="20"/>
  <c r="AJ100" i="19"/>
  <c r="AK93" i="19"/>
  <c r="AJ101" i="19"/>
  <c r="AJ102" i="19"/>
  <c r="AJ96" i="19"/>
  <c r="AJ177" i="19" s="1"/>
  <c r="AI109" i="20"/>
  <c r="AE306" i="19"/>
  <c r="AE274" i="19"/>
  <c r="AF292" i="20"/>
  <c r="AF260" i="20"/>
  <c r="AF240" i="20"/>
  <c r="AH130" i="19"/>
  <c r="AH178" i="19" s="1"/>
  <c r="AF260" i="19"/>
  <c r="AF292" i="19"/>
  <c r="AF240" i="19"/>
  <c r="AI110" i="20"/>
  <c r="AH131" i="19"/>
  <c r="AH179" i="19" s="1"/>
  <c r="AG291" i="20"/>
  <c r="AG259" i="20"/>
  <c r="AJ114" i="20"/>
  <c r="AI123" i="20"/>
  <c r="AI117" i="20"/>
  <c r="AI122" i="20"/>
  <c r="AI121" i="20"/>
  <c r="AF259" i="20"/>
  <c r="AF291" i="20"/>
  <c r="AG305" i="20"/>
  <c r="AG273" i="20"/>
  <c r="AI109" i="19"/>
  <c r="AH131" i="20"/>
  <c r="AH179" i="20" s="1"/>
  <c r="AH130" i="20"/>
  <c r="AH178" i="20" s="1"/>
  <c r="AI122" i="19"/>
  <c r="AI121" i="19"/>
  <c r="AI123" i="19"/>
  <c r="AJ114" i="19"/>
  <c r="AI117" i="19"/>
  <c r="AF305" i="20"/>
  <c r="AF273" i="20"/>
  <c r="AJ117" i="19" l="1"/>
  <c r="AK114" i="19"/>
  <c r="AJ121" i="19"/>
  <c r="AJ123" i="19"/>
  <c r="AJ122" i="19"/>
  <c r="AK100" i="20"/>
  <c r="AK101" i="20"/>
  <c r="AK102" i="20"/>
  <c r="AK96" i="20"/>
  <c r="AK177" i="20" s="1"/>
  <c r="AK114" i="20"/>
  <c r="AM30" i="20" s="1"/>
  <c r="AJ123" i="20"/>
  <c r="AJ117" i="20"/>
  <c r="AJ122" i="20"/>
  <c r="AJ121" i="20"/>
  <c r="AI130" i="19"/>
  <c r="AI178" i="19" s="1"/>
  <c r="AJ109" i="20"/>
  <c r="AL240" i="20"/>
  <c r="AF274" i="20"/>
  <c r="AL274" i="20" s="1"/>
  <c r="AF306" i="20"/>
  <c r="AL306" i="20" s="1"/>
  <c r="AJ110" i="19"/>
  <c r="AG292" i="20"/>
  <c r="AG260" i="20"/>
  <c r="AG240" i="20"/>
  <c r="AH181" i="20"/>
  <c r="AH189" i="20"/>
  <c r="AH226" i="20" s="1"/>
  <c r="AH189" i="19"/>
  <c r="AH226" i="19" s="1"/>
  <c r="AH181" i="19"/>
  <c r="AK96" i="19"/>
  <c r="AK177" i="19" s="1"/>
  <c r="AK101" i="19"/>
  <c r="AK100" i="19"/>
  <c r="AK102" i="19"/>
  <c r="AF274" i="19"/>
  <c r="AL274" i="19" s="1"/>
  <c r="AF306" i="19"/>
  <c r="AL306" i="19" s="1"/>
  <c r="AL240" i="19"/>
  <c r="AH225" i="20"/>
  <c r="AH182" i="20"/>
  <c r="AH183" i="20" s="1"/>
  <c r="AH239" i="20"/>
  <c r="AI131" i="20"/>
  <c r="AI179" i="20" s="1"/>
  <c r="AI130" i="20"/>
  <c r="AI178" i="20" s="1"/>
  <c r="AH182" i="19"/>
  <c r="AH183" i="19" s="1"/>
  <c r="AH239" i="19"/>
  <c r="AH225" i="19"/>
  <c r="AJ109" i="19"/>
  <c r="AJ110" i="20"/>
  <c r="AG291" i="19"/>
  <c r="AG259" i="19"/>
  <c r="AI131" i="19"/>
  <c r="AI179" i="19" s="1"/>
  <c r="AG305" i="19"/>
  <c r="AG273" i="19"/>
  <c r="AG292" i="19"/>
  <c r="AG240" i="19"/>
  <c r="AG260" i="19"/>
  <c r="AK110" i="20" l="1"/>
  <c r="AJ130" i="20"/>
  <c r="AJ131" i="19"/>
  <c r="AJ179" i="19" s="1"/>
  <c r="AJ131" i="20"/>
  <c r="AJ179" i="20" s="1"/>
  <c r="AJ178" i="20"/>
  <c r="AK110" i="19"/>
  <c r="AL110" i="19" s="1"/>
  <c r="AI181" i="20"/>
  <c r="AI189" i="20"/>
  <c r="AI226" i="20" s="1"/>
  <c r="AI181" i="19"/>
  <c r="AI189" i="19"/>
  <c r="AI226" i="19" s="1"/>
  <c r="AG274" i="19"/>
  <c r="AG306" i="19"/>
  <c r="AG306" i="20"/>
  <c r="AG274" i="20"/>
  <c r="AH291" i="20"/>
  <c r="AH259" i="20"/>
  <c r="AK109" i="19"/>
  <c r="AH292" i="20"/>
  <c r="AH240" i="20"/>
  <c r="AH260" i="20"/>
  <c r="AK121" i="20"/>
  <c r="AK122" i="20"/>
  <c r="AK117" i="20"/>
  <c r="AK123" i="20"/>
  <c r="AH291" i="19"/>
  <c r="AH259" i="19"/>
  <c r="AI239" i="20"/>
  <c r="AI182" i="20"/>
  <c r="AI183" i="20" s="1"/>
  <c r="AI225" i="20"/>
  <c r="AH305" i="19"/>
  <c r="AH273" i="19"/>
  <c r="AI225" i="19"/>
  <c r="AI182" i="19"/>
  <c r="AI183" i="19" s="1"/>
  <c r="AI239" i="19"/>
  <c r="AJ130" i="19"/>
  <c r="AJ178" i="19" s="1"/>
  <c r="AH292" i="19"/>
  <c r="AH240" i="19"/>
  <c r="AH260" i="19"/>
  <c r="AL110" i="20"/>
  <c r="AK109" i="20"/>
  <c r="AK117" i="19"/>
  <c r="AK123" i="19"/>
  <c r="AK121" i="19"/>
  <c r="AK122" i="19"/>
  <c r="AH273" i="20"/>
  <c r="AH305" i="20"/>
  <c r="AJ182" i="20" l="1"/>
  <c r="AJ183" i="20" s="1"/>
  <c r="AJ225" i="20"/>
  <c r="AJ239" i="20"/>
  <c r="AJ273" i="20" s="1"/>
  <c r="AJ181" i="20"/>
  <c r="AJ189" i="20"/>
  <c r="AJ226" i="20" s="1"/>
  <c r="AJ260" i="20" s="1"/>
  <c r="AK131" i="19"/>
  <c r="AK179" i="19" s="1"/>
  <c r="AJ181" i="19"/>
  <c r="AJ189" i="19"/>
  <c r="AJ226" i="19" s="1"/>
  <c r="AK130" i="19"/>
  <c r="AK178" i="19" s="1"/>
  <c r="AL121" i="19"/>
  <c r="AI305" i="20"/>
  <c r="AI273" i="20"/>
  <c r="AK130" i="20"/>
  <c r="AL121" i="20"/>
  <c r="AH274" i="19"/>
  <c r="AH306" i="19"/>
  <c r="AJ239" i="19"/>
  <c r="AJ225" i="19"/>
  <c r="AJ182" i="19"/>
  <c r="AJ183" i="19" s="1"/>
  <c r="AI260" i="19"/>
  <c r="AI240" i="19"/>
  <c r="AI292" i="19"/>
  <c r="AK178" i="20"/>
  <c r="AI273" i="19"/>
  <c r="AI305" i="19"/>
  <c r="AI259" i="20"/>
  <c r="AI291" i="20"/>
  <c r="AH274" i="20"/>
  <c r="AH306" i="20"/>
  <c r="AI240" i="20"/>
  <c r="AI260" i="20"/>
  <c r="AI292" i="20"/>
  <c r="AJ259" i="20"/>
  <c r="AJ291" i="20"/>
  <c r="AI259" i="19"/>
  <c r="AI291" i="19"/>
  <c r="AK131" i="20"/>
  <c r="AJ305" i="20" l="1"/>
  <c r="AL131" i="19"/>
  <c r="AJ292" i="20"/>
  <c r="AJ240" i="20"/>
  <c r="AJ274" i="20" s="1"/>
  <c r="AK181" i="19"/>
  <c r="AK189" i="19"/>
  <c r="AK226" i="19" s="1"/>
  <c r="AJ306" i="20"/>
  <c r="AK189" i="20"/>
  <c r="AK226" i="20" s="1"/>
  <c r="AK181" i="20"/>
  <c r="AJ291" i="19"/>
  <c r="AJ259" i="19"/>
  <c r="AJ292" i="19"/>
  <c r="AJ260" i="19"/>
  <c r="AJ240" i="19"/>
  <c r="AJ273" i="19"/>
  <c r="AJ305" i="19"/>
  <c r="AI306" i="20"/>
  <c r="AI274" i="20"/>
  <c r="AI306" i="19"/>
  <c r="AI274" i="19"/>
  <c r="AK239" i="19"/>
  <c r="AK225" i="19"/>
  <c r="AK182" i="19"/>
  <c r="AK183" i="19" s="1"/>
  <c r="AL131" i="20"/>
  <c r="AK179" i="20"/>
  <c r="AK225" i="20" l="1"/>
  <c r="AK239" i="20"/>
  <c r="AK182" i="20"/>
  <c r="AK183" i="20" s="1"/>
  <c r="AK292" i="20"/>
  <c r="AK260" i="20"/>
  <c r="AK240" i="20"/>
  <c r="AK260" i="19"/>
  <c r="AK240" i="19"/>
  <c r="AK292" i="19"/>
  <c r="AK305" i="19"/>
  <c r="AL305" i="19" s="1"/>
  <c r="AK273" i="19"/>
  <c r="AL273" i="19" s="1"/>
  <c r="AL239" i="19"/>
  <c r="AK259" i="19"/>
  <c r="AK291" i="19"/>
  <c r="AJ274" i="19"/>
  <c r="AJ306" i="19"/>
  <c r="AK274" i="20" l="1"/>
  <c r="AK306" i="20"/>
  <c r="AK274" i="19"/>
  <c r="AK306" i="19"/>
  <c r="AK273" i="20"/>
  <c r="AL273" i="20" s="1"/>
  <c r="AK305" i="20"/>
  <c r="AL305" i="20" s="1"/>
  <c r="AL239" i="20"/>
  <c r="AK291" i="20"/>
  <c r="AK259" i="20"/>
  <c r="N23" i="20" l="1"/>
  <c r="N31" i="20" s="1"/>
  <c r="L24" i="20"/>
  <c r="L32" i="20" s="1"/>
  <c r="M23" i="20"/>
  <c r="M31" i="20" s="1"/>
  <c r="S24" i="20"/>
  <c r="S32" i="20" s="1"/>
  <c r="K24" i="20"/>
  <c r="K32" i="20" s="1"/>
  <c r="T24" i="20" l="1"/>
  <c r="T32" i="20" s="1"/>
  <c r="T32" i="19"/>
  <c r="R24" i="20"/>
  <c r="R32" i="20" s="1"/>
  <c r="I23" i="20"/>
  <c r="I31" i="20" s="1"/>
  <c r="V24" i="20"/>
  <c r="V32" i="20" s="1"/>
  <c r="V32" i="19"/>
  <c r="L23" i="20"/>
  <c r="L31" i="20" s="1"/>
  <c r="H24" i="20"/>
  <c r="H32" i="20" s="1"/>
  <c r="I24" i="20"/>
  <c r="I32" i="20" s="1"/>
  <c r="K23" i="20"/>
  <c r="K31" i="20" s="1"/>
  <c r="M24" i="20"/>
  <c r="M32" i="20" s="1"/>
  <c r="P24" i="20"/>
  <c r="P32" i="20" s="1"/>
  <c r="N24" i="20"/>
  <c r="N32" i="20" s="1"/>
  <c r="H23" i="20"/>
  <c r="J24" i="20"/>
  <c r="J32" i="20" s="1"/>
  <c r="U32" i="19"/>
  <c r="U24" i="20"/>
  <c r="U32" i="20" s="1"/>
  <c r="J23" i="20"/>
  <c r="J31" i="20" s="1"/>
  <c r="Q24" i="20"/>
  <c r="Q32" i="20" s="1"/>
  <c r="H31" i="20" l="1"/>
  <c r="H14" i="20"/>
  <c r="I36" i="20" l="1"/>
  <c r="I228" i="20" s="1"/>
  <c r="L36" i="20"/>
  <c r="L228" i="20" s="1"/>
  <c r="K36" i="20"/>
  <c r="K228" i="20" s="1"/>
  <c r="H36" i="20"/>
  <c r="H228" i="20" s="1"/>
  <c r="M36" i="20"/>
  <c r="M228" i="20" s="1"/>
  <c r="J36" i="20"/>
  <c r="J228" i="20" s="1"/>
  <c r="N36" i="20"/>
  <c r="N228" i="20" s="1"/>
  <c r="N294" i="20" l="1"/>
  <c r="N262" i="20"/>
  <c r="J294" i="20"/>
  <c r="J262" i="20"/>
  <c r="M294" i="20"/>
  <c r="M262" i="20"/>
  <c r="H262" i="20"/>
  <c r="H294" i="20"/>
  <c r="K294" i="20"/>
  <c r="K262" i="20"/>
  <c r="L262" i="20"/>
  <c r="L294" i="20"/>
  <c r="I294" i="20"/>
  <c r="I262" i="20"/>
  <c r="AG27" i="22" l="1"/>
  <c r="AG28" i="22" s="1"/>
  <c r="AG236" i="22" s="1"/>
  <c r="AG27" i="19"/>
  <c r="AG28" i="19" s="1"/>
  <c r="AG236" i="19" s="1"/>
  <c r="AG27" i="20"/>
  <c r="AD27" i="22"/>
  <c r="AD28" i="22" s="1"/>
  <c r="AD236" i="22" s="1"/>
  <c r="AD27" i="19"/>
  <c r="AD28" i="19" s="1"/>
  <c r="AD236" i="19" s="1"/>
  <c r="AD27" i="20"/>
  <c r="Y27" i="22"/>
  <c r="Y28" i="22" s="1"/>
  <c r="Y236" i="22" s="1"/>
  <c r="Y27" i="19"/>
  <c r="Y28" i="19" s="1"/>
  <c r="Y236" i="19" s="1"/>
  <c r="Y27" i="20"/>
  <c r="Z27" i="22"/>
  <c r="Z28" i="22" s="1"/>
  <c r="Z236" i="22" s="1"/>
  <c r="Z27" i="19"/>
  <c r="Z28" i="19" s="1"/>
  <c r="Z236" i="19" s="1"/>
  <c r="Z27" i="20"/>
  <c r="AA27" i="22"/>
  <c r="AA28" i="22" s="1"/>
  <c r="AA236" i="22" s="1"/>
  <c r="AA27" i="19"/>
  <c r="AA28" i="19" s="1"/>
  <c r="AA236" i="19" s="1"/>
  <c r="AA27" i="20"/>
  <c r="AF27" i="22"/>
  <c r="AF28" i="22" s="1"/>
  <c r="AF236" i="22" s="1"/>
  <c r="AF27" i="20"/>
  <c r="AF27" i="19"/>
  <c r="AF28" i="19" s="1"/>
  <c r="AF236" i="19" s="1"/>
  <c r="O27" i="22"/>
  <c r="O28" i="22" s="1"/>
  <c r="O27" i="20"/>
  <c r="O27" i="19"/>
  <c r="O28" i="19" s="1"/>
  <c r="AH27" i="22"/>
  <c r="AH28" i="22" s="1"/>
  <c r="AH236" i="22" s="1"/>
  <c r="AH27" i="19"/>
  <c r="AH28" i="19" s="1"/>
  <c r="AH236" i="19" s="1"/>
  <c r="AH27" i="20"/>
  <c r="V27" i="22"/>
  <c r="V28" i="22" s="1"/>
  <c r="V236" i="22" s="1"/>
  <c r="V27" i="19"/>
  <c r="V28" i="19" s="1"/>
  <c r="V236" i="19" s="1"/>
  <c r="V27" i="20"/>
  <c r="AK27" i="22"/>
  <c r="AK28" i="22" s="1"/>
  <c r="AK236" i="22" s="1"/>
  <c r="AK27" i="20"/>
  <c r="AK27" i="19"/>
  <c r="AK28" i="19" s="1"/>
  <c r="AK236" i="19" s="1"/>
  <c r="AJ27" i="22"/>
  <c r="AJ28" i="22" s="1"/>
  <c r="AJ236" i="22" s="1"/>
  <c r="AJ27" i="20"/>
  <c r="AJ27" i="19"/>
  <c r="AJ28" i="19" s="1"/>
  <c r="AJ236" i="19" s="1"/>
  <c r="AE27" i="22"/>
  <c r="AE28" i="22" s="1"/>
  <c r="AE236" i="22" s="1"/>
  <c r="AE27" i="19"/>
  <c r="AE28" i="19" s="1"/>
  <c r="AE236" i="19" s="1"/>
  <c r="AE27" i="20"/>
  <c r="AC27" i="22"/>
  <c r="AC28" i="22" s="1"/>
  <c r="AC236" i="22" s="1"/>
  <c r="AC27" i="20"/>
  <c r="AC27" i="19"/>
  <c r="AC28" i="19" s="1"/>
  <c r="AC236" i="19" s="1"/>
  <c r="AA302" i="19" l="1"/>
  <c r="AA270" i="19"/>
  <c r="AF302" i="22"/>
  <c r="AF270" i="22"/>
  <c r="Y270" i="19"/>
  <c r="Y302" i="19"/>
  <c r="AC270" i="19"/>
  <c r="AC302" i="19"/>
  <c r="AC302" i="22"/>
  <c r="AC270" i="22"/>
  <c r="O236" i="19"/>
  <c r="AA302" i="22"/>
  <c r="AA270" i="22"/>
  <c r="AD302" i="19"/>
  <c r="AD270" i="19"/>
  <c r="Y302" i="22"/>
  <c r="Y270" i="22"/>
  <c r="AI27" i="22"/>
  <c r="AI28" i="22" s="1"/>
  <c r="AI236" i="22" s="1"/>
  <c r="AI27" i="19"/>
  <c r="AI28" i="19" s="1"/>
  <c r="AI236" i="19" s="1"/>
  <c r="AI27" i="20"/>
  <c r="AB27" i="22"/>
  <c r="AB28" i="22" s="1"/>
  <c r="AB236" i="22" s="1"/>
  <c r="AB27" i="20"/>
  <c r="AB27" i="19"/>
  <c r="AB28" i="19" s="1"/>
  <c r="AB236" i="19" s="1"/>
  <c r="AK270" i="22"/>
  <c r="AK302" i="22"/>
  <c r="AD302" i="22"/>
  <c r="AD270" i="22"/>
  <c r="AJ302" i="22"/>
  <c r="AJ270" i="22"/>
  <c r="AH302" i="22"/>
  <c r="AH270" i="22"/>
  <c r="AE270" i="19"/>
  <c r="AE302" i="19"/>
  <c r="O236" i="22"/>
  <c r="Z270" i="19"/>
  <c r="Z302" i="19"/>
  <c r="AH302" i="19"/>
  <c r="AH270" i="19"/>
  <c r="X27" i="22"/>
  <c r="X28" i="22" s="1"/>
  <c r="X236" i="22" s="1"/>
  <c r="X27" i="20"/>
  <c r="X27" i="19"/>
  <c r="X28" i="19" s="1"/>
  <c r="X236" i="19" s="1"/>
  <c r="AE302" i="22"/>
  <c r="AE270" i="22"/>
  <c r="V270" i="19"/>
  <c r="V302" i="19"/>
  <c r="AF270" i="19"/>
  <c r="AF302" i="19"/>
  <c r="Z302" i="22"/>
  <c r="Z270" i="22"/>
  <c r="AG302" i="19"/>
  <c r="AG270" i="19"/>
  <c r="AK270" i="19"/>
  <c r="AK302" i="19"/>
  <c r="AJ302" i="19"/>
  <c r="AJ270" i="19"/>
  <c r="V270" i="22"/>
  <c r="V302" i="22"/>
  <c r="AG302" i="22"/>
  <c r="AG270" i="22"/>
  <c r="AL28" i="19" l="1"/>
  <c r="AL30" i="19" s="1"/>
  <c r="AM30" i="19" s="1"/>
  <c r="AI302" i="22"/>
  <c r="AI270" i="22"/>
  <c r="AL28" i="22"/>
  <c r="AL30" i="22" s="1"/>
  <c r="AM30" i="22" s="1"/>
  <c r="AI270" i="19"/>
  <c r="AI302" i="19"/>
  <c r="O270" i="19"/>
  <c r="O302" i="19"/>
  <c r="AB302" i="19"/>
  <c r="AB270" i="19"/>
  <c r="X302" i="19"/>
  <c r="X270" i="19"/>
  <c r="O270" i="22"/>
  <c r="O302" i="22"/>
  <c r="AB302" i="22"/>
  <c r="AB270" i="22"/>
  <c r="X302" i="22"/>
  <c r="X270" i="22"/>
  <c r="O23" i="20" l="1"/>
  <c r="O31" i="20" s="1"/>
  <c r="O24" i="20" l="1"/>
  <c r="O32" i="20" s="1"/>
  <c r="O36" i="20" s="1"/>
  <c r="O228" i="20" s="1"/>
  <c r="P23" i="20"/>
  <c r="P31" i="20" s="1"/>
  <c r="AF23" i="20"/>
  <c r="AF31" i="20" s="1"/>
  <c r="V31" i="19"/>
  <c r="AH23" i="20"/>
  <c r="AH31" i="20" s="1"/>
  <c r="X23" i="20"/>
  <c r="X31" i="20" s="1"/>
  <c r="P36" i="20" l="1"/>
  <c r="P228" i="20" s="1"/>
  <c r="P294" i="20" s="1"/>
  <c r="O262" i="20"/>
  <c r="O294" i="20"/>
  <c r="AC31" i="19"/>
  <c r="AC23" i="20"/>
  <c r="AC31" i="20" s="1"/>
  <c r="T31" i="19"/>
  <c r="T23" i="20"/>
  <c r="T31" i="20" s="1"/>
  <c r="V23" i="20"/>
  <c r="V31" i="20" s="1"/>
  <c r="AJ31" i="19"/>
  <c r="AJ23" i="20"/>
  <c r="AJ31" i="20" s="1"/>
  <c r="W31" i="19"/>
  <c r="W23" i="20"/>
  <c r="W31" i="20" s="1"/>
  <c r="X31" i="19"/>
  <c r="AI31" i="19"/>
  <c r="AI23" i="20"/>
  <c r="AI31" i="20" s="1"/>
  <c r="AK31" i="19"/>
  <c r="AK23" i="20"/>
  <c r="AK31" i="20" s="1"/>
  <c r="AF31" i="19"/>
  <c r="AE31" i="19"/>
  <c r="AE23" i="20"/>
  <c r="AE31" i="20" s="1"/>
  <c r="AD23" i="20"/>
  <c r="AD31" i="20" s="1"/>
  <c r="AD31" i="19"/>
  <c r="AB31" i="19"/>
  <c r="AB23" i="20"/>
  <c r="AB31" i="20" s="1"/>
  <c r="S23" i="20"/>
  <c r="S31" i="20" s="1"/>
  <c r="R23" i="20"/>
  <c r="R31" i="20" s="1"/>
  <c r="AG31" i="19"/>
  <c r="AG23" i="20"/>
  <c r="AG31" i="20" s="1"/>
  <c r="U31" i="19"/>
  <c r="U23" i="20"/>
  <c r="U31" i="20" s="1"/>
  <c r="AH31" i="19"/>
  <c r="Z31" i="19"/>
  <c r="Z23" i="20"/>
  <c r="Z31" i="20" s="1"/>
  <c r="Y31" i="19"/>
  <c r="Y23" i="20"/>
  <c r="Y31" i="20" s="1"/>
  <c r="AA31" i="19"/>
  <c r="AA23" i="20"/>
  <c r="AA31" i="20" s="1"/>
  <c r="Q23" i="20"/>
  <c r="Q31" i="20" s="1"/>
  <c r="P262" i="20" l="1"/>
  <c r="S36" i="20"/>
  <c r="S228" i="20" s="1"/>
  <c r="Y32" i="19"/>
  <c r="Y24" i="20"/>
  <c r="Y32" i="20" s="1"/>
  <c r="AG32" i="19"/>
  <c r="AG24" i="20"/>
  <c r="AG32" i="20" s="1"/>
  <c r="V36" i="20"/>
  <c r="V228" i="20" s="1"/>
  <c r="AB24" i="20"/>
  <c r="AB32" i="20" s="1"/>
  <c r="AB32" i="19"/>
  <c r="X32" i="19"/>
  <c r="X24" i="20"/>
  <c r="X32" i="20" s="1"/>
  <c r="S262" i="20"/>
  <c r="S294" i="20"/>
  <c r="AH24" i="20"/>
  <c r="AH32" i="20" s="1"/>
  <c r="AH32" i="19"/>
  <c r="AK24" i="20"/>
  <c r="AK32" i="20" s="1"/>
  <c r="AK32" i="19"/>
  <c r="R36" i="20"/>
  <c r="R228" i="20" s="1"/>
  <c r="Q36" i="20"/>
  <c r="Q228" i="20" s="1"/>
  <c r="AA32" i="19"/>
  <c r="AA24" i="20"/>
  <c r="AA32" i="20" s="1"/>
  <c r="Z24" i="20"/>
  <c r="Z32" i="20" s="1"/>
  <c r="Z32" i="19"/>
  <c r="AE32" i="19"/>
  <c r="AE24" i="20"/>
  <c r="AE32" i="20" s="1"/>
  <c r="U36" i="20"/>
  <c r="U228" i="20" s="1"/>
  <c r="AJ24" i="20"/>
  <c r="AJ32" i="20" s="1"/>
  <c r="AJ32" i="19"/>
  <c r="AF32" i="19"/>
  <c r="AF24" i="20"/>
  <c r="AF32" i="20" s="1"/>
  <c r="AD24" i="20"/>
  <c r="AD32" i="20" s="1"/>
  <c r="AD32" i="19"/>
  <c r="T36" i="20"/>
  <c r="T228" i="20" s="1"/>
  <c r="W32" i="19"/>
  <c r="Y36" i="19" s="1"/>
  <c r="Y228" i="19" s="1"/>
  <c r="W24" i="20"/>
  <c r="W32" i="20" s="1"/>
  <c r="Y36" i="20" s="1"/>
  <c r="Y228" i="20" s="1"/>
  <c r="AI24" i="20"/>
  <c r="AI32" i="20" s="1"/>
  <c r="AI32" i="19"/>
  <c r="AC24" i="20"/>
  <c r="AC32" i="20" s="1"/>
  <c r="AC32" i="19"/>
  <c r="T36" i="19"/>
  <c r="T228" i="19" s="1"/>
  <c r="U36" i="19"/>
  <c r="U228" i="19" s="1"/>
  <c r="V36" i="19"/>
  <c r="V228" i="19" s="1"/>
  <c r="X36" i="19" l="1"/>
  <c r="X228" i="19" s="1"/>
  <c r="AA36" i="19"/>
  <c r="AA228" i="19" s="1"/>
  <c r="Z36" i="20"/>
  <c r="Z228" i="20" s="1"/>
  <c r="X36" i="20"/>
  <c r="X228" i="20" s="1"/>
  <c r="W36" i="19"/>
  <c r="W228" i="19" s="1"/>
  <c r="Z36" i="19"/>
  <c r="Z228" i="19" s="1"/>
  <c r="Z294" i="19" s="1"/>
  <c r="AB36" i="19"/>
  <c r="AB228" i="19" s="1"/>
  <c r="AB294" i="19" s="1"/>
  <c r="AG36" i="19"/>
  <c r="AG228" i="19" s="1"/>
  <c r="AG294" i="19" s="1"/>
  <c r="AK36" i="19"/>
  <c r="AK228" i="19" s="1"/>
  <c r="AK262" i="19" s="1"/>
  <c r="AF36" i="19"/>
  <c r="AF228" i="19" s="1"/>
  <c r="AF294" i="19" s="1"/>
  <c r="AJ36" i="19"/>
  <c r="AJ228" i="19" s="1"/>
  <c r="AI36" i="19"/>
  <c r="AI228" i="19" s="1"/>
  <c r="AI262" i="19" s="1"/>
  <c r="AD36" i="19"/>
  <c r="AD228" i="19" s="1"/>
  <c r="AD294" i="19" s="1"/>
  <c r="AH36" i="19"/>
  <c r="AH228" i="19" s="1"/>
  <c r="AE36" i="19"/>
  <c r="AE228" i="19" s="1"/>
  <c r="AE262" i="19" s="1"/>
  <c r="AC36" i="19"/>
  <c r="AC228" i="19" s="1"/>
  <c r="Y262" i="20"/>
  <c r="Y294" i="20"/>
  <c r="Z294" i="20"/>
  <c r="Z262" i="20"/>
  <c r="AA294" i="19"/>
  <c r="AA262" i="19"/>
  <c r="AH36" i="20"/>
  <c r="AH228" i="20" s="1"/>
  <c r="AB36" i="20"/>
  <c r="AB228" i="20" s="1"/>
  <c r="AF36" i="20"/>
  <c r="AF228" i="20" s="1"/>
  <c r="V294" i="20"/>
  <c r="V262" i="20"/>
  <c r="AG36" i="20"/>
  <c r="AG228" i="20" s="1"/>
  <c r="AI36" i="20"/>
  <c r="AI228" i="20" s="1"/>
  <c r="AE36" i="20"/>
  <c r="AE228" i="20" s="1"/>
  <c r="T294" i="20"/>
  <c r="T262" i="20"/>
  <c r="AC36" i="20"/>
  <c r="AC228" i="20" s="1"/>
  <c r="AA36" i="20"/>
  <c r="AA228" i="20" s="1"/>
  <c r="U262" i="19"/>
  <c r="U294" i="19"/>
  <c r="W36" i="20"/>
  <c r="W228" i="20" s="1"/>
  <c r="AK36" i="20"/>
  <c r="AK228" i="20" s="1"/>
  <c r="AD36" i="20"/>
  <c r="AD228" i="20" s="1"/>
  <c r="Q294" i="20"/>
  <c r="Q262" i="20"/>
  <c r="X294" i="19"/>
  <c r="X262" i="19"/>
  <c r="AJ36" i="20"/>
  <c r="AJ228" i="20" s="1"/>
  <c r="R294" i="20"/>
  <c r="R262" i="20"/>
  <c r="T294" i="19"/>
  <c r="T262" i="19"/>
  <c r="U294" i="20"/>
  <c r="U262" i="20"/>
  <c r="Y294" i="19"/>
  <c r="Y262" i="19"/>
  <c r="V294" i="19"/>
  <c r="V262" i="19"/>
  <c r="X294" i="20"/>
  <c r="X262" i="20"/>
  <c r="AF262" i="19" l="1"/>
  <c r="W294" i="19"/>
  <c r="W262" i="19"/>
  <c r="AC294" i="19"/>
  <c r="AC262" i="19"/>
  <c r="AK294" i="19"/>
  <c r="Z262" i="19"/>
  <c r="AB262" i="19"/>
  <c r="AJ294" i="19"/>
  <c r="AG262" i="19"/>
  <c r="AJ262" i="19"/>
  <c r="AH262" i="19"/>
  <c r="AI294" i="19"/>
  <c r="AD262" i="19"/>
  <c r="AE294" i="19"/>
  <c r="AH294" i="19"/>
  <c r="AJ262" i="20"/>
  <c r="AJ294" i="20"/>
  <c r="AE262" i="20"/>
  <c r="AE294" i="20"/>
  <c r="AH262" i="20"/>
  <c r="AH294" i="20"/>
  <c r="AK294" i="20"/>
  <c r="AK262" i="20"/>
  <c r="AI262" i="20"/>
  <c r="AI294" i="20"/>
  <c r="W294" i="20"/>
  <c r="W262" i="20"/>
  <c r="AG294" i="20"/>
  <c r="AG262" i="20"/>
  <c r="AD262" i="20"/>
  <c r="AD294" i="20"/>
  <c r="AA294" i="20"/>
  <c r="AA262" i="20"/>
  <c r="AC262" i="20"/>
  <c r="AC294" i="20"/>
  <c r="AF294" i="20"/>
  <c r="AF262" i="20"/>
  <c r="AB294" i="20"/>
  <c r="AB262" i="20"/>
  <c r="A322" i="18" l="1"/>
  <c r="G287" i="18"/>
  <c r="H286" i="18"/>
  <c r="A285" i="18"/>
  <c r="G264" i="18"/>
  <c r="G243" i="18"/>
  <c r="G242" i="18"/>
  <c r="G241" i="18"/>
  <c r="G239" i="18"/>
  <c r="AK238" i="18"/>
  <c r="AJ238" i="18"/>
  <c r="AJ304" i="18" s="1"/>
  <c r="AI238" i="18"/>
  <c r="AH238" i="18"/>
  <c r="AG238" i="18"/>
  <c r="AF238" i="18"/>
  <c r="AE238" i="18"/>
  <c r="AD238" i="18"/>
  <c r="AC238" i="18"/>
  <c r="AB238" i="18"/>
  <c r="AB304" i="18" s="1"/>
  <c r="AA238" i="18"/>
  <c r="Z238" i="18"/>
  <c r="Z304" i="18" s="1"/>
  <c r="Y238" i="18"/>
  <c r="X238" i="18"/>
  <c r="W238" i="18"/>
  <c r="V238" i="18"/>
  <c r="U238" i="18"/>
  <c r="T238" i="18"/>
  <c r="T304" i="18" s="1"/>
  <c r="S238" i="18"/>
  <c r="R238" i="18"/>
  <c r="Q238" i="18"/>
  <c r="P238" i="18"/>
  <c r="O238" i="18"/>
  <c r="N238" i="18"/>
  <c r="M238" i="18"/>
  <c r="L238" i="18"/>
  <c r="L304" i="18" s="1"/>
  <c r="K238" i="18"/>
  <c r="J238" i="18"/>
  <c r="I238" i="18"/>
  <c r="H238" i="18"/>
  <c r="G229" i="18"/>
  <c r="G227" i="18"/>
  <c r="G293" i="18" s="1"/>
  <c r="G226" i="18"/>
  <c r="G225" i="18"/>
  <c r="G291" i="18" s="1"/>
  <c r="H220" i="18"/>
  <c r="AK216" i="18"/>
  <c r="AK243" i="18" s="1"/>
  <c r="AJ216" i="18"/>
  <c r="AJ243" i="18" s="1"/>
  <c r="AI216" i="18"/>
  <c r="AI243" i="18" s="1"/>
  <c r="AH216" i="18"/>
  <c r="AH243" i="18" s="1"/>
  <c r="AG216" i="18"/>
  <c r="AG243" i="18" s="1"/>
  <c r="AF216" i="18"/>
  <c r="AF243" i="18" s="1"/>
  <c r="AE216" i="18"/>
  <c r="AE243" i="18" s="1"/>
  <c r="AD216" i="18"/>
  <c r="AD243" i="18" s="1"/>
  <c r="AC216" i="18"/>
  <c r="AC243" i="18" s="1"/>
  <c r="AB216" i="18"/>
  <c r="AB243" i="18" s="1"/>
  <c r="AA216" i="18"/>
  <c r="AA243" i="18" s="1"/>
  <c r="Z216" i="18"/>
  <c r="Z243" i="18" s="1"/>
  <c r="Y216" i="18"/>
  <c r="Y243" i="18" s="1"/>
  <c r="X216" i="18"/>
  <c r="X243" i="18" s="1"/>
  <c r="W216" i="18"/>
  <c r="W243" i="18" s="1"/>
  <c r="V216" i="18"/>
  <c r="V243" i="18" s="1"/>
  <c r="U216" i="18"/>
  <c r="U243" i="18" s="1"/>
  <c r="T216" i="18"/>
  <c r="T243" i="18" s="1"/>
  <c r="S216" i="18"/>
  <c r="S243" i="18" s="1"/>
  <c r="R216" i="18"/>
  <c r="R243" i="18" s="1"/>
  <c r="Q216" i="18"/>
  <c r="Q243" i="18" s="1"/>
  <c r="P216" i="18"/>
  <c r="P243" i="18" s="1"/>
  <c r="O216" i="18"/>
  <c r="O243" i="18" s="1"/>
  <c r="N216" i="18"/>
  <c r="N243" i="18" s="1"/>
  <c r="M216" i="18"/>
  <c r="M243" i="18" s="1"/>
  <c r="L216" i="18"/>
  <c r="L243" i="18" s="1"/>
  <c r="K216" i="18"/>
  <c r="K243" i="18" s="1"/>
  <c r="J216" i="18"/>
  <c r="J243" i="18" s="1"/>
  <c r="I216" i="18"/>
  <c r="I243" i="18" s="1"/>
  <c r="H216" i="18"/>
  <c r="H243" i="18" s="1"/>
  <c r="AK209" i="18"/>
  <c r="AJ209" i="18"/>
  <c r="AJ242" i="18" s="1"/>
  <c r="AI209" i="18"/>
  <c r="AH209" i="18"/>
  <c r="AH242" i="18" s="1"/>
  <c r="AG209" i="18"/>
  <c r="AG242" i="18" s="1"/>
  <c r="AF209" i="18"/>
  <c r="AF242" i="18" s="1"/>
  <c r="AE209" i="18"/>
  <c r="AE242" i="18" s="1"/>
  <c r="AD209" i="18"/>
  <c r="AD242" i="18" s="1"/>
  <c r="AC209" i="18"/>
  <c r="AB209" i="18"/>
  <c r="AB242" i="18" s="1"/>
  <c r="AA209" i="18"/>
  <c r="Z209" i="18"/>
  <c r="Z242" i="18" s="1"/>
  <c r="Y209" i="18"/>
  <c r="Y242" i="18" s="1"/>
  <c r="X209" i="18"/>
  <c r="X242" i="18" s="1"/>
  <c r="W209" i="18"/>
  <c r="W229" i="18" s="1"/>
  <c r="V209" i="18"/>
  <c r="V242" i="18" s="1"/>
  <c r="U209" i="18"/>
  <c r="T209" i="18"/>
  <c r="T242" i="18" s="1"/>
  <c r="S209" i="18"/>
  <c r="R209" i="18"/>
  <c r="R242" i="18" s="1"/>
  <c r="Q209" i="18"/>
  <c r="Q242" i="18" s="1"/>
  <c r="P209" i="18"/>
  <c r="P242" i="18" s="1"/>
  <c r="O209" i="18"/>
  <c r="O242" i="18" s="1"/>
  <c r="N209" i="18"/>
  <c r="N242" i="18" s="1"/>
  <c r="M209" i="18"/>
  <c r="L209" i="18"/>
  <c r="L242" i="18" s="1"/>
  <c r="K209" i="18"/>
  <c r="J209" i="18"/>
  <c r="J242" i="18" s="1"/>
  <c r="I209" i="18"/>
  <c r="I242" i="18" s="1"/>
  <c r="H209" i="18"/>
  <c r="H242" i="18" s="1"/>
  <c r="AK203" i="18"/>
  <c r="AJ203" i="18"/>
  <c r="AI203" i="18"/>
  <c r="AH203" i="18"/>
  <c r="AG203" i="18"/>
  <c r="AF203" i="18"/>
  <c r="AE203" i="18"/>
  <c r="AD203" i="18"/>
  <c r="AC203" i="18"/>
  <c r="AB203" i="18"/>
  <c r="AA203" i="18"/>
  <c r="Z203" i="18"/>
  <c r="Y203" i="18"/>
  <c r="X203" i="18"/>
  <c r="W203" i="18"/>
  <c r="V203" i="18"/>
  <c r="U203" i="18"/>
  <c r="T203" i="18"/>
  <c r="S203" i="18"/>
  <c r="R203" i="18"/>
  <c r="Q203" i="18"/>
  <c r="P203" i="18"/>
  <c r="O203" i="18"/>
  <c r="N203" i="18"/>
  <c r="M203" i="18"/>
  <c r="L203" i="18"/>
  <c r="K203" i="18"/>
  <c r="J203" i="18"/>
  <c r="I203" i="18"/>
  <c r="H203" i="18"/>
  <c r="H195" i="18"/>
  <c r="I195" i="18" s="1"/>
  <c r="J195" i="18" s="1"/>
  <c r="K195" i="18" s="1"/>
  <c r="L195" i="18" s="1"/>
  <c r="M195" i="18" s="1"/>
  <c r="N195" i="18" s="1"/>
  <c r="O195" i="18" s="1"/>
  <c r="P195" i="18" s="1"/>
  <c r="Q195" i="18" s="1"/>
  <c r="R195" i="18" s="1"/>
  <c r="S195" i="18" s="1"/>
  <c r="T195" i="18" s="1"/>
  <c r="U195" i="18" s="1"/>
  <c r="V195" i="18" s="1"/>
  <c r="W195" i="18" s="1"/>
  <c r="X195" i="18" s="1"/>
  <c r="Y195" i="18" s="1"/>
  <c r="Z195" i="18" s="1"/>
  <c r="AA195" i="18" s="1"/>
  <c r="AB195" i="18" s="1"/>
  <c r="AC195" i="18" s="1"/>
  <c r="AD195" i="18" s="1"/>
  <c r="AE195" i="18" s="1"/>
  <c r="AF195" i="18" s="1"/>
  <c r="AG195" i="18" s="1"/>
  <c r="AH195" i="18" s="1"/>
  <c r="AI195" i="18" s="1"/>
  <c r="AJ195" i="18" s="1"/>
  <c r="AK195" i="18" s="1"/>
  <c r="H187" i="18"/>
  <c r="I187" i="18" s="1"/>
  <c r="C185" i="18"/>
  <c r="H170" i="18"/>
  <c r="I170" i="18" s="1"/>
  <c r="J170" i="18" s="1"/>
  <c r="K170" i="18" s="1"/>
  <c r="L170" i="18" s="1"/>
  <c r="M170" i="18" s="1"/>
  <c r="N170" i="18" s="1"/>
  <c r="O170" i="18" s="1"/>
  <c r="P170" i="18" s="1"/>
  <c r="Q170" i="18" s="1"/>
  <c r="R170" i="18" s="1"/>
  <c r="S170" i="18" s="1"/>
  <c r="T170" i="18" s="1"/>
  <c r="U170" i="18" s="1"/>
  <c r="V170" i="18" s="1"/>
  <c r="W170" i="18" s="1"/>
  <c r="X170" i="18" s="1"/>
  <c r="Y170" i="18" s="1"/>
  <c r="Z170" i="18" s="1"/>
  <c r="AA170" i="18" s="1"/>
  <c r="AB170" i="18" s="1"/>
  <c r="AC170" i="18" s="1"/>
  <c r="AD170" i="18" s="1"/>
  <c r="AE170" i="18" s="1"/>
  <c r="AF170" i="18" s="1"/>
  <c r="AG170" i="18" s="1"/>
  <c r="AH170" i="18" s="1"/>
  <c r="AI170" i="18" s="1"/>
  <c r="AJ170" i="18" s="1"/>
  <c r="AK170" i="18" s="1"/>
  <c r="H169" i="18"/>
  <c r="I169" i="18" s="1"/>
  <c r="J169" i="18" s="1"/>
  <c r="K169" i="18" s="1"/>
  <c r="L169" i="18" s="1"/>
  <c r="M169" i="18" s="1"/>
  <c r="N169" i="18" s="1"/>
  <c r="O169" i="18" s="1"/>
  <c r="P169" i="18" s="1"/>
  <c r="Q169" i="18" s="1"/>
  <c r="R169" i="18" s="1"/>
  <c r="S169" i="18" s="1"/>
  <c r="T169" i="18" s="1"/>
  <c r="U169" i="18" s="1"/>
  <c r="V169" i="18" s="1"/>
  <c r="W169" i="18" s="1"/>
  <c r="X169" i="18" s="1"/>
  <c r="Y169" i="18" s="1"/>
  <c r="Z169" i="18" s="1"/>
  <c r="AA169" i="18" s="1"/>
  <c r="AB169" i="18" s="1"/>
  <c r="AC169" i="18" s="1"/>
  <c r="AD169" i="18" s="1"/>
  <c r="AE169" i="18" s="1"/>
  <c r="AF169" i="18" s="1"/>
  <c r="AG169" i="18" s="1"/>
  <c r="AH169" i="18" s="1"/>
  <c r="AI169" i="18" s="1"/>
  <c r="AJ169" i="18" s="1"/>
  <c r="AK169" i="18" s="1"/>
  <c r="H168" i="18"/>
  <c r="I168" i="18" s="1"/>
  <c r="J168" i="18" s="1"/>
  <c r="K168" i="18" s="1"/>
  <c r="L168" i="18" s="1"/>
  <c r="M168" i="18" s="1"/>
  <c r="N168" i="18" s="1"/>
  <c r="O168" i="18" s="1"/>
  <c r="P168" i="18" s="1"/>
  <c r="Q168" i="18" s="1"/>
  <c r="R168" i="18" s="1"/>
  <c r="S168" i="18" s="1"/>
  <c r="T168" i="18" s="1"/>
  <c r="U168" i="18" s="1"/>
  <c r="V168" i="18" s="1"/>
  <c r="W168" i="18" s="1"/>
  <c r="X168" i="18" s="1"/>
  <c r="Y168" i="18" s="1"/>
  <c r="Z168" i="18" s="1"/>
  <c r="AA168" i="18" s="1"/>
  <c r="AB168" i="18" s="1"/>
  <c r="AC168" i="18" s="1"/>
  <c r="AD168" i="18" s="1"/>
  <c r="AE168" i="18" s="1"/>
  <c r="AF168" i="18" s="1"/>
  <c r="AG168" i="18" s="1"/>
  <c r="AH168" i="18" s="1"/>
  <c r="AI168" i="18" s="1"/>
  <c r="AJ168" i="18" s="1"/>
  <c r="AK168" i="18" s="1"/>
  <c r="H167" i="18"/>
  <c r="I167" i="18" s="1"/>
  <c r="J167" i="18" s="1"/>
  <c r="K167" i="18" s="1"/>
  <c r="L167" i="18" s="1"/>
  <c r="M167" i="18" s="1"/>
  <c r="N167" i="18" s="1"/>
  <c r="O167" i="18" s="1"/>
  <c r="P167" i="18" s="1"/>
  <c r="Q167" i="18" s="1"/>
  <c r="R167" i="18" s="1"/>
  <c r="S167" i="18" s="1"/>
  <c r="T167" i="18" s="1"/>
  <c r="U167" i="18" s="1"/>
  <c r="V167" i="18" s="1"/>
  <c r="W167" i="18" s="1"/>
  <c r="X167" i="18" s="1"/>
  <c r="Y167" i="18" s="1"/>
  <c r="Z167" i="18" s="1"/>
  <c r="AA167" i="18" s="1"/>
  <c r="AB167" i="18" s="1"/>
  <c r="AC167" i="18" s="1"/>
  <c r="AD167" i="18" s="1"/>
  <c r="AE167" i="18" s="1"/>
  <c r="AF167" i="18" s="1"/>
  <c r="AG167" i="18" s="1"/>
  <c r="AH167" i="18" s="1"/>
  <c r="AI167" i="18" s="1"/>
  <c r="AJ167" i="18" s="1"/>
  <c r="AK167" i="18" s="1"/>
  <c r="AK158" i="18"/>
  <c r="AJ158" i="18"/>
  <c r="AI158" i="18"/>
  <c r="AH158" i="18"/>
  <c r="AG158" i="18"/>
  <c r="AF158" i="18"/>
  <c r="AE158" i="18"/>
  <c r="AD158" i="18"/>
  <c r="AC158" i="18"/>
  <c r="AB158" i="18"/>
  <c r="AA158" i="18"/>
  <c r="Z158" i="18"/>
  <c r="Y158" i="18"/>
  <c r="X158" i="18"/>
  <c r="W158" i="18"/>
  <c r="V158" i="18"/>
  <c r="U158" i="18"/>
  <c r="T158" i="18"/>
  <c r="S158" i="18"/>
  <c r="R158" i="18"/>
  <c r="Q158" i="18"/>
  <c r="P158" i="18"/>
  <c r="O158" i="18"/>
  <c r="N158" i="18"/>
  <c r="M158" i="18"/>
  <c r="L158" i="18"/>
  <c r="K158" i="18"/>
  <c r="J158" i="18"/>
  <c r="I158" i="18"/>
  <c r="H158" i="18"/>
  <c r="H156" i="18"/>
  <c r="H165" i="18" s="1"/>
  <c r="H149" i="18"/>
  <c r="I149" i="18" s="1"/>
  <c r="J149" i="18" s="1"/>
  <c r="K149" i="18" s="1"/>
  <c r="L149" i="18" s="1"/>
  <c r="M149" i="18" s="1"/>
  <c r="N149" i="18" s="1"/>
  <c r="O149" i="18" s="1"/>
  <c r="P149" i="18" s="1"/>
  <c r="Q149" i="18" s="1"/>
  <c r="R149" i="18" s="1"/>
  <c r="S149" i="18" s="1"/>
  <c r="T149" i="18" s="1"/>
  <c r="U149" i="18" s="1"/>
  <c r="V149" i="18" s="1"/>
  <c r="W149" i="18" s="1"/>
  <c r="X149" i="18" s="1"/>
  <c r="Y149" i="18" s="1"/>
  <c r="Z149" i="18" s="1"/>
  <c r="AA149" i="18" s="1"/>
  <c r="AB149" i="18" s="1"/>
  <c r="AC149" i="18" s="1"/>
  <c r="AD149" i="18" s="1"/>
  <c r="AE149" i="18" s="1"/>
  <c r="AF149" i="18" s="1"/>
  <c r="AG149" i="18" s="1"/>
  <c r="AH149" i="18" s="1"/>
  <c r="AI149" i="18" s="1"/>
  <c r="AJ149" i="18" s="1"/>
  <c r="AK149" i="18" s="1"/>
  <c r="H148" i="18"/>
  <c r="I148" i="18" s="1"/>
  <c r="J148" i="18" s="1"/>
  <c r="K148" i="18" s="1"/>
  <c r="L148" i="18" s="1"/>
  <c r="M148" i="18" s="1"/>
  <c r="N148" i="18" s="1"/>
  <c r="O148" i="18" s="1"/>
  <c r="P148" i="18" s="1"/>
  <c r="Q148" i="18" s="1"/>
  <c r="R148" i="18" s="1"/>
  <c r="S148" i="18" s="1"/>
  <c r="T148" i="18" s="1"/>
  <c r="U148" i="18" s="1"/>
  <c r="V148" i="18" s="1"/>
  <c r="W148" i="18" s="1"/>
  <c r="X148" i="18" s="1"/>
  <c r="Y148" i="18" s="1"/>
  <c r="Z148" i="18" s="1"/>
  <c r="AA148" i="18" s="1"/>
  <c r="AB148" i="18" s="1"/>
  <c r="AC148" i="18" s="1"/>
  <c r="AD148" i="18" s="1"/>
  <c r="AE148" i="18" s="1"/>
  <c r="AF148" i="18" s="1"/>
  <c r="AG148" i="18" s="1"/>
  <c r="AH148" i="18" s="1"/>
  <c r="AI148" i="18" s="1"/>
  <c r="AJ148" i="18" s="1"/>
  <c r="AK148" i="18" s="1"/>
  <c r="H147" i="18"/>
  <c r="I147" i="18" s="1"/>
  <c r="J147" i="18" s="1"/>
  <c r="K147" i="18" s="1"/>
  <c r="L147" i="18" s="1"/>
  <c r="M147" i="18" s="1"/>
  <c r="N147" i="18" s="1"/>
  <c r="O147" i="18" s="1"/>
  <c r="P147" i="18" s="1"/>
  <c r="Q147" i="18" s="1"/>
  <c r="R147" i="18" s="1"/>
  <c r="S147" i="18" s="1"/>
  <c r="T147" i="18" s="1"/>
  <c r="U147" i="18" s="1"/>
  <c r="V147" i="18" s="1"/>
  <c r="W147" i="18" s="1"/>
  <c r="X147" i="18" s="1"/>
  <c r="Y147" i="18" s="1"/>
  <c r="Z147" i="18" s="1"/>
  <c r="AA147" i="18" s="1"/>
  <c r="AB147" i="18" s="1"/>
  <c r="AC147" i="18" s="1"/>
  <c r="AD147" i="18" s="1"/>
  <c r="AE147" i="18" s="1"/>
  <c r="AF147" i="18" s="1"/>
  <c r="AG147" i="18" s="1"/>
  <c r="AH147" i="18" s="1"/>
  <c r="AI147" i="18" s="1"/>
  <c r="AJ147" i="18" s="1"/>
  <c r="AK147" i="18" s="1"/>
  <c r="H146" i="18"/>
  <c r="I146" i="18" s="1"/>
  <c r="J146" i="18" s="1"/>
  <c r="K146" i="18" s="1"/>
  <c r="L146" i="18" s="1"/>
  <c r="M146" i="18" s="1"/>
  <c r="N146" i="18" s="1"/>
  <c r="O146" i="18" s="1"/>
  <c r="P146" i="18" s="1"/>
  <c r="Q146" i="18" s="1"/>
  <c r="R146" i="18" s="1"/>
  <c r="S146" i="18" s="1"/>
  <c r="T146" i="18" s="1"/>
  <c r="U146" i="18" s="1"/>
  <c r="V146" i="18" s="1"/>
  <c r="W146" i="18" s="1"/>
  <c r="X146" i="18" s="1"/>
  <c r="Y146" i="18" s="1"/>
  <c r="Z146" i="18" s="1"/>
  <c r="AA146" i="18" s="1"/>
  <c r="AB146" i="18" s="1"/>
  <c r="AC146" i="18" s="1"/>
  <c r="AD146" i="18" s="1"/>
  <c r="AE146" i="18" s="1"/>
  <c r="AF146" i="18" s="1"/>
  <c r="AG146" i="18" s="1"/>
  <c r="AH146" i="18" s="1"/>
  <c r="AI146" i="18" s="1"/>
  <c r="AJ146" i="18" s="1"/>
  <c r="AK146" i="18" s="1"/>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H135" i="18"/>
  <c r="H144" i="18" s="1"/>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H128" i="18"/>
  <c r="H127" i="18"/>
  <c r="I126" i="18"/>
  <c r="H126" i="18"/>
  <c r="G126" i="18"/>
  <c r="I125" i="18"/>
  <c r="H125" i="18"/>
  <c r="G125" i="18"/>
  <c r="S124" i="18"/>
  <c r="R124" i="18"/>
  <c r="Q124" i="18"/>
  <c r="P124" i="18"/>
  <c r="O124" i="18"/>
  <c r="N124" i="18"/>
  <c r="M124" i="18"/>
  <c r="L124" i="18"/>
  <c r="K124" i="18"/>
  <c r="J124" i="18"/>
  <c r="I124" i="18"/>
  <c r="AM121"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AL114" i="18"/>
  <c r="AK113" i="18"/>
  <c r="AK116" i="18" s="1"/>
  <c r="AJ113" i="18"/>
  <c r="AJ116" i="18" s="1"/>
  <c r="AI113" i="18"/>
  <c r="AI116" i="18" s="1"/>
  <c r="AH113" i="18"/>
  <c r="AH116" i="18" s="1"/>
  <c r="AG113" i="18"/>
  <c r="AG116" i="18" s="1"/>
  <c r="AF113" i="18"/>
  <c r="AF116" i="18" s="1"/>
  <c r="AE113" i="18"/>
  <c r="AE116" i="18" s="1"/>
  <c r="AD113" i="18"/>
  <c r="AD116" i="18" s="1"/>
  <c r="AC113" i="18"/>
  <c r="AC116" i="18" s="1"/>
  <c r="AB113" i="18"/>
  <c r="AB116" i="18" s="1"/>
  <c r="AA113" i="18"/>
  <c r="AA116" i="18" s="1"/>
  <c r="Z113" i="18"/>
  <c r="Z116" i="18" s="1"/>
  <c r="Y113" i="18"/>
  <c r="Y116" i="18" s="1"/>
  <c r="X113" i="18"/>
  <c r="X116" i="18" s="1"/>
  <c r="W113" i="18"/>
  <c r="W116" i="18" s="1"/>
  <c r="V113" i="18"/>
  <c r="V116" i="18" s="1"/>
  <c r="U113" i="18"/>
  <c r="U116" i="18" s="1"/>
  <c r="T113" i="18"/>
  <c r="T116" i="18" s="1"/>
  <c r="S113" i="18"/>
  <c r="S116" i="18" s="1"/>
  <c r="R113" i="18"/>
  <c r="R116" i="18" s="1"/>
  <c r="Q113" i="18"/>
  <c r="Q116" i="18" s="1"/>
  <c r="P113" i="18"/>
  <c r="P116" i="18" s="1"/>
  <c r="O113" i="18"/>
  <c r="O116" i="18" s="1"/>
  <c r="N113" i="18"/>
  <c r="N116" i="18" s="1"/>
  <c r="M113" i="18"/>
  <c r="M116" i="18" s="1"/>
  <c r="L113" i="18"/>
  <c r="L116" i="18" s="1"/>
  <c r="K113" i="18"/>
  <c r="K116" i="18" s="1"/>
  <c r="J113" i="18"/>
  <c r="J116" i="18" s="1"/>
  <c r="I113" i="18"/>
  <c r="I116" i="18" s="1"/>
  <c r="H113" i="18"/>
  <c r="H116" i="18" s="1"/>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H107" i="18"/>
  <c r="H106" i="18"/>
  <c r="H105" i="18"/>
  <c r="AL104" i="18"/>
  <c r="I104" i="18"/>
  <c r="H104" i="18"/>
  <c r="G104" i="18"/>
  <c r="S103" i="18"/>
  <c r="R103" i="18"/>
  <c r="Q103" i="18"/>
  <c r="P103" i="18"/>
  <c r="O103" i="18"/>
  <c r="N103" i="18"/>
  <c r="M103" i="18"/>
  <c r="L103" i="18"/>
  <c r="K103" i="18"/>
  <c r="J103" i="18"/>
  <c r="I103"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AL93" i="18"/>
  <c r="AK92" i="18"/>
  <c r="AK95" i="18" s="1"/>
  <c r="AJ92" i="18"/>
  <c r="AJ95" i="18" s="1"/>
  <c r="AI92" i="18"/>
  <c r="AI95" i="18" s="1"/>
  <c r="AI176" i="18" s="1"/>
  <c r="AI219" i="18" s="1"/>
  <c r="AH92" i="18"/>
  <c r="AH95" i="18" s="1"/>
  <c r="AH176" i="18" s="1"/>
  <c r="AH219" i="18" s="1"/>
  <c r="AG92" i="18"/>
  <c r="AG95" i="18" s="1"/>
  <c r="AF92" i="18"/>
  <c r="AF95" i="18" s="1"/>
  <c r="AE92" i="18"/>
  <c r="AE95" i="18" s="1"/>
  <c r="AD92" i="18"/>
  <c r="AD95" i="18" s="1"/>
  <c r="AC92" i="18"/>
  <c r="AC95" i="18" s="1"/>
  <c r="AB92" i="18"/>
  <c r="AB95" i="18" s="1"/>
  <c r="AA92" i="18"/>
  <c r="AA95" i="18" s="1"/>
  <c r="AA176" i="18" s="1"/>
  <c r="AA219" i="18" s="1"/>
  <c r="Z92" i="18"/>
  <c r="Z95" i="18" s="1"/>
  <c r="Z176" i="18" s="1"/>
  <c r="Z219" i="18" s="1"/>
  <c r="Y92" i="18"/>
  <c r="Y95" i="18" s="1"/>
  <c r="X92" i="18"/>
  <c r="X95" i="18" s="1"/>
  <c r="W92" i="18"/>
  <c r="W95" i="18" s="1"/>
  <c r="V92" i="18"/>
  <c r="V95" i="18" s="1"/>
  <c r="U92" i="18"/>
  <c r="U95" i="18" s="1"/>
  <c r="T92" i="18"/>
  <c r="T95" i="18" s="1"/>
  <c r="S92" i="18"/>
  <c r="S95" i="18" s="1"/>
  <c r="S176" i="18" s="1"/>
  <c r="S219" i="18" s="1"/>
  <c r="R92" i="18"/>
  <c r="R95" i="18" s="1"/>
  <c r="R176" i="18" s="1"/>
  <c r="R219" i="18" s="1"/>
  <c r="Q92" i="18"/>
  <c r="Q95" i="18" s="1"/>
  <c r="P92" i="18"/>
  <c r="P95" i="18" s="1"/>
  <c r="O92" i="18"/>
  <c r="O95" i="18" s="1"/>
  <c r="N92" i="18"/>
  <c r="N95" i="18" s="1"/>
  <c r="M92" i="18"/>
  <c r="M95" i="18" s="1"/>
  <c r="L92" i="18"/>
  <c r="L95" i="18" s="1"/>
  <c r="K92" i="18"/>
  <c r="K95" i="18" s="1"/>
  <c r="K176" i="18" s="1"/>
  <c r="K219" i="18" s="1"/>
  <c r="J92" i="18"/>
  <c r="J95" i="18" s="1"/>
  <c r="J176" i="18" s="1"/>
  <c r="J219" i="18" s="1"/>
  <c r="I92" i="18"/>
  <c r="I95" i="18" s="1"/>
  <c r="H92" i="18"/>
  <c r="H95" i="18" s="1"/>
  <c r="C89"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E75" i="18"/>
  <c r="E82" i="18" s="1"/>
  <c r="E74" i="18"/>
  <c r="E81" i="18" s="1"/>
  <c r="E73" i="18"/>
  <c r="E80" i="18" s="1"/>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AK63" i="18"/>
  <c r="AJ63" i="18"/>
  <c r="AJ86" i="18" s="1"/>
  <c r="AJ237" i="18" s="1"/>
  <c r="AI63" i="18"/>
  <c r="AH63" i="18"/>
  <c r="AG63" i="18"/>
  <c r="AG86" i="18" s="1"/>
  <c r="AG237" i="18" s="1"/>
  <c r="AF63" i="18"/>
  <c r="AE63" i="18"/>
  <c r="AD63" i="18"/>
  <c r="AC63" i="18"/>
  <c r="AB63" i="18"/>
  <c r="AB86" i="18" s="1"/>
  <c r="AB237" i="18" s="1"/>
  <c r="AA63" i="18"/>
  <c r="Z63" i="18"/>
  <c r="Y63" i="18"/>
  <c r="Y86" i="18" s="1"/>
  <c r="Y237" i="18" s="1"/>
  <c r="X63" i="18"/>
  <c r="W63" i="18"/>
  <c r="V63" i="18"/>
  <c r="U63" i="18"/>
  <c r="T63" i="18"/>
  <c r="T86" i="18" s="1"/>
  <c r="T237" i="18" s="1"/>
  <c r="S63" i="18"/>
  <c r="R63" i="18"/>
  <c r="Q63" i="18"/>
  <c r="Q86" i="18" s="1"/>
  <c r="Q237" i="18" s="1"/>
  <c r="P63" i="18"/>
  <c r="O63" i="18"/>
  <c r="N63" i="18"/>
  <c r="M63" i="18"/>
  <c r="L63" i="18"/>
  <c r="L86" i="18" s="1"/>
  <c r="L237" i="18" s="1"/>
  <c r="K63" i="18"/>
  <c r="J63" i="18"/>
  <c r="I63" i="18"/>
  <c r="I86" i="18" s="1"/>
  <c r="I237" i="18" s="1"/>
  <c r="H63" i="18"/>
  <c r="G63" i="18"/>
  <c r="E61" i="18"/>
  <c r="E68" i="18" s="1"/>
  <c r="E60" i="18"/>
  <c r="E67" i="18" s="1"/>
  <c r="E59" i="18"/>
  <c r="E66" i="18" s="1"/>
  <c r="G55" i="18"/>
  <c r="G238" i="18" s="1"/>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E42" i="18"/>
  <c r="E50" i="18" s="1"/>
  <c r="E41" i="18"/>
  <c r="E49" i="18" s="1"/>
  <c r="E40" i="18"/>
  <c r="E48" i="18" s="1"/>
  <c r="AK39" i="18"/>
  <c r="AK44" i="18" s="1"/>
  <c r="AK224" i="18" s="1"/>
  <c r="AJ39" i="18"/>
  <c r="AJ47" i="18" s="1"/>
  <c r="AI39" i="18"/>
  <c r="AI47" i="18" s="1"/>
  <c r="AH39" i="18"/>
  <c r="AH47" i="18" s="1"/>
  <c r="AG39" i="18"/>
  <c r="AG47" i="18" s="1"/>
  <c r="AF39" i="18"/>
  <c r="AF47" i="18" s="1"/>
  <c r="AE39" i="18"/>
  <c r="AD39" i="18"/>
  <c r="AD44" i="18" s="1"/>
  <c r="AD224" i="18" s="1"/>
  <c r="AC39" i="18"/>
  <c r="AC47" i="18" s="1"/>
  <c r="AB39" i="18"/>
  <c r="AB47" i="18" s="1"/>
  <c r="AA39" i="18"/>
  <c r="AA47" i="18" s="1"/>
  <c r="Z39" i="18"/>
  <c r="Z47" i="18" s="1"/>
  <c r="Y39" i="18"/>
  <c r="Y47" i="18" s="1"/>
  <c r="X39" i="18"/>
  <c r="X47" i="18" s="1"/>
  <c r="W39" i="18"/>
  <c r="W47" i="18" s="1"/>
  <c r="V39" i="18"/>
  <c r="V44" i="18" s="1"/>
  <c r="V224" i="18" s="1"/>
  <c r="U39" i="18"/>
  <c r="U44" i="18" s="1"/>
  <c r="U224" i="18" s="1"/>
  <c r="T39" i="18"/>
  <c r="T47" i="18" s="1"/>
  <c r="S39" i="18"/>
  <c r="S47" i="18" s="1"/>
  <c r="R39" i="18"/>
  <c r="R44" i="18" s="1"/>
  <c r="R224" i="18" s="1"/>
  <c r="Q39" i="18"/>
  <c r="Q47" i="18" s="1"/>
  <c r="P39" i="18"/>
  <c r="P47" i="18" s="1"/>
  <c r="O39" i="18"/>
  <c r="O47" i="18" s="1"/>
  <c r="N39" i="18"/>
  <c r="N44" i="18" s="1"/>
  <c r="N224" i="18" s="1"/>
  <c r="M39" i="18"/>
  <c r="M47" i="18" s="1"/>
  <c r="L39" i="18"/>
  <c r="L47" i="18" s="1"/>
  <c r="K39" i="18"/>
  <c r="K47" i="18" s="1"/>
  <c r="J39" i="18"/>
  <c r="J47" i="18" s="1"/>
  <c r="I39" i="18"/>
  <c r="I47" i="18" s="1"/>
  <c r="H39" i="18"/>
  <c r="H47" i="18" s="1"/>
  <c r="G39" i="18"/>
  <c r="G47" i="18" s="1"/>
  <c r="E39" i="18"/>
  <c r="E47" i="18" s="1"/>
  <c r="F38" i="18"/>
  <c r="E34"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AK26" i="18"/>
  <c r="AJ26" i="18"/>
  <c r="AI26" i="18"/>
  <c r="AH26" i="18"/>
  <c r="AG26" i="18"/>
  <c r="AF26" i="18"/>
  <c r="AE26" i="18"/>
  <c r="AD26" i="18"/>
  <c r="AC26" i="18"/>
  <c r="AB26" i="18"/>
  <c r="AA26" i="18"/>
  <c r="AA34" i="18" s="1"/>
  <c r="Z26" i="18"/>
  <c r="Y26" i="18"/>
  <c r="X26" i="18"/>
  <c r="W26" i="18"/>
  <c r="V26" i="18"/>
  <c r="U26" i="18"/>
  <c r="T26" i="18"/>
  <c r="S26" i="18"/>
  <c r="S34" i="18" s="1"/>
  <c r="R26" i="18"/>
  <c r="Q26" i="18"/>
  <c r="Q34" i="18" s="1"/>
  <c r="P26" i="18"/>
  <c r="O26" i="18"/>
  <c r="N26" i="18"/>
  <c r="M26" i="18"/>
  <c r="L26" i="18"/>
  <c r="K26" i="18"/>
  <c r="K34" i="18" s="1"/>
  <c r="J26" i="18"/>
  <c r="J34" i="18" s="1"/>
  <c r="I26" i="18"/>
  <c r="I34" i="18" s="1"/>
  <c r="H26" i="18"/>
  <c r="H34" i="18" s="1"/>
  <c r="G26" i="18"/>
  <c r="G34" i="18" s="1"/>
  <c r="AK25" i="18"/>
  <c r="AJ25" i="18"/>
  <c r="AJ33" i="18" s="1"/>
  <c r="AI25" i="18"/>
  <c r="AI33" i="18" s="1"/>
  <c r="AH25" i="18"/>
  <c r="AH33" i="18" s="1"/>
  <c r="AG25" i="18"/>
  <c r="AG33" i="18" s="1"/>
  <c r="AF25" i="18"/>
  <c r="AF33" i="18" s="1"/>
  <c r="AE25" i="18"/>
  <c r="AE33" i="18" s="1"/>
  <c r="AD25" i="18"/>
  <c r="AD33" i="18" s="1"/>
  <c r="AC25" i="18"/>
  <c r="AC33" i="18" s="1"/>
  <c r="AB25" i="18"/>
  <c r="AB33" i="18" s="1"/>
  <c r="AA25" i="18"/>
  <c r="AA33" i="18" s="1"/>
  <c r="Z25" i="18"/>
  <c r="Z33" i="18" s="1"/>
  <c r="Y25" i="18"/>
  <c r="Y33" i="18" s="1"/>
  <c r="X25" i="18"/>
  <c r="X33" i="18" s="1"/>
  <c r="W25" i="18"/>
  <c r="W33" i="18" s="1"/>
  <c r="V25" i="18"/>
  <c r="V33" i="18" s="1"/>
  <c r="U25" i="18"/>
  <c r="U33" i="18" s="1"/>
  <c r="T25" i="18"/>
  <c r="T33" i="18" s="1"/>
  <c r="S25" i="18"/>
  <c r="S33" i="18" s="1"/>
  <c r="R25" i="18"/>
  <c r="R33" i="18" s="1"/>
  <c r="Q25" i="18"/>
  <c r="Q33" i="18" s="1"/>
  <c r="P25" i="18"/>
  <c r="P33" i="18" s="1"/>
  <c r="O25" i="18"/>
  <c r="O33" i="18" s="1"/>
  <c r="N25" i="18"/>
  <c r="N33" i="18" s="1"/>
  <c r="M25" i="18"/>
  <c r="M33" i="18" s="1"/>
  <c r="L25" i="18"/>
  <c r="L33" i="18" s="1"/>
  <c r="K25" i="18"/>
  <c r="K33" i="18" s="1"/>
  <c r="J25" i="18"/>
  <c r="J33" i="18" s="1"/>
  <c r="I25" i="18"/>
  <c r="I33" i="18" s="1"/>
  <c r="H25" i="18"/>
  <c r="H33" i="18" s="1"/>
  <c r="G25" i="18"/>
  <c r="G33" i="18" s="1"/>
  <c r="E25" i="18"/>
  <c r="E33" i="18" s="1"/>
  <c r="AK24" i="18"/>
  <c r="AJ24" i="18"/>
  <c r="AI24" i="18"/>
  <c r="AH24" i="18"/>
  <c r="AG24" i="18"/>
  <c r="AF24" i="18"/>
  <c r="AE24" i="18"/>
  <c r="AE32" i="18" s="1"/>
  <c r="AD24" i="18"/>
  <c r="AD32" i="18" s="1"/>
  <c r="AC24" i="18"/>
  <c r="AC32" i="18" s="1"/>
  <c r="AB24" i="18"/>
  <c r="AB32" i="18" s="1"/>
  <c r="AA24" i="18"/>
  <c r="AA32" i="18" s="1"/>
  <c r="Z24" i="18"/>
  <c r="Z32" i="18" s="1"/>
  <c r="Y24" i="18"/>
  <c r="Y32" i="18" s="1"/>
  <c r="X24" i="18"/>
  <c r="X32" i="18" s="1"/>
  <c r="W24" i="18"/>
  <c r="W32" i="18" s="1"/>
  <c r="V24" i="18"/>
  <c r="V32" i="18" s="1"/>
  <c r="U24" i="18"/>
  <c r="U32" i="18" s="1"/>
  <c r="T24" i="18"/>
  <c r="T32" i="18" s="1"/>
  <c r="S24" i="18"/>
  <c r="S32" i="18" s="1"/>
  <c r="R24" i="18"/>
  <c r="R32" i="18" s="1"/>
  <c r="Q24" i="18"/>
  <c r="Q32" i="18" s="1"/>
  <c r="P24" i="18"/>
  <c r="P32" i="18" s="1"/>
  <c r="O24" i="18"/>
  <c r="O32" i="18" s="1"/>
  <c r="N24" i="18"/>
  <c r="N32" i="18" s="1"/>
  <c r="M24" i="18"/>
  <c r="M32" i="18" s="1"/>
  <c r="L24" i="18"/>
  <c r="L32" i="18" s="1"/>
  <c r="K24" i="18"/>
  <c r="K32" i="18" s="1"/>
  <c r="J24" i="18"/>
  <c r="J32" i="18" s="1"/>
  <c r="I24" i="18"/>
  <c r="I32" i="18" s="1"/>
  <c r="H24" i="18"/>
  <c r="H32" i="18" s="1"/>
  <c r="G24" i="18"/>
  <c r="G32" i="18" s="1"/>
  <c r="E24" i="18"/>
  <c r="E32" i="18" s="1"/>
  <c r="AK23" i="18"/>
  <c r="AK31" i="18" s="1"/>
  <c r="AJ23" i="18"/>
  <c r="AJ31" i="18" s="1"/>
  <c r="AI23" i="18"/>
  <c r="AI31" i="18" s="1"/>
  <c r="AH23" i="18"/>
  <c r="AH31" i="18" s="1"/>
  <c r="AG23" i="18"/>
  <c r="AG31" i="18" s="1"/>
  <c r="AF23" i="18"/>
  <c r="AF31" i="18" s="1"/>
  <c r="AE23" i="18"/>
  <c r="AE31" i="18" s="1"/>
  <c r="AD23" i="18"/>
  <c r="AD31" i="18" s="1"/>
  <c r="AC23" i="18"/>
  <c r="AC31" i="18" s="1"/>
  <c r="AB23" i="18"/>
  <c r="AB31" i="18" s="1"/>
  <c r="AA23" i="18"/>
  <c r="AA31" i="18" s="1"/>
  <c r="Z23" i="18"/>
  <c r="Z31" i="18" s="1"/>
  <c r="Y23" i="18"/>
  <c r="Y31" i="18" s="1"/>
  <c r="X23" i="18"/>
  <c r="X31" i="18" s="1"/>
  <c r="W23" i="18"/>
  <c r="W31" i="18" s="1"/>
  <c r="V23" i="18"/>
  <c r="V31" i="18" s="1"/>
  <c r="U23" i="18"/>
  <c r="U31" i="18" s="1"/>
  <c r="T23" i="18"/>
  <c r="T31" i="18" s="1"/>
  <c r="S23" i="18"/>
  <c r="S31" i="18" s="1"/>
  <c r="R23" i="18"/>
  <c r="R31" i="18" s="1"/>
  <c r="Q23" i="18"/>
  <c r="Q31" i="18" s="1"/>
  <c r="P23" i="18"/>
  <c r="P31" i="18" s="1"/>
  <c r="O23" i="18"/>
  <c r="O31" i="18" s="1"/>
  <c r="N23" i="18"/>
  <c r="N31" i="18" s="1"/>
  <c r="M23" i="18"/>
  <c r="M31" i="18" s="1"/>
  <c r="L23" i="18"/>
  <c r="L31" i="18" s="1"/>
  <c r="K23" i="18"/>
  <c r="J23" i="18"/>
  <c r="I23" i="18"/>
  <c r="H23" i="18"/>
  <c r="H31" i="18" s="1"/>
  <c r="G23" i="18"/>
  <c r="G31" i="18" s="1"/>
  <c r="E23" i="18"/>
  <c r="E31" i="18" s="1"/>
  <c r="S22" i="18"/>
  <c r="T22" i="18" s="1"/>
  <c r="U22" i="18" s="1"/>
  <c r="R22" i="18"/>
  <c r="Q22" i="18"/>
  <c r="P22" i="18"/>
  <c r="O22" i="18"/>
  <c r="N22" i="18"/>
  <c r="M22" i="18"/>
  <c r="L22" i="18"/>
  <c r="K22" i="18"/>
  <c r="J22" i="18"/>
  <c r="I22" i="18"/>
  <c r="S21" i="18"/>
  <c r="T21" i="18" s="1"/>
  <c r="U21" i="18" s="1"/>
  <c r="V21" i="18" s="1"/>
  <c r="W21" i="18" s="1"/>
  <c r="X21" i="18" s="1"/>
  <c r="Y21" i="18" s="1"/>
  <c r="Z21" i="18" s="1"/>
  <c r="AA21" i="18" s="1"/>
  <c r="AB21" i="18" s="1"/>
  <c r="AC21" i="18" s="1"/>
  <c r="AD21" i="18" s="1"/>
  <c r="AE21" i="18" s="1"/>
  <c r="AF21" i="18" s="1"/>
  <c r="AG21" i="18" s="1"/>
  <c r="AH21" i="18" s="1"/>
  <c r="AI21" i="18" s="1"/>
  <c r="AJ21" i="18" s="1"/>
  <c r="AK21" i="18" s="1"/>
  <c r="R21" i="18"/>
  <c r="Q21" i="18"/>
  <c r="P21" i="18"/>
  <c r="O21" i="18"/>
  <c r="N21" i="18"/>
  <c r="M21" i="18"/>
  <c r="L21" i="18"/>
  <c r="K21" i="18"/>
  <c r="J21" i="18"/>
  <c r="I21" i="18"/>
  <c r="H21" i="18"/>
  <c r="G18" i="18"/>
  <c r="G17" i="18" s="1"/>
  <c r="G8" i="18"/>
  <c r="I176" i="18" l="1"/>
  <c r="I219" i="18" s="1"/>
  <c r="Q176" i="18"/>
  <c r="Q219" i="18" s="1"/>
  <c r="Y176" i="18"/>
  <c r="Y219" i="18" s="1"/>
  <c r="AG176" i="18"/>
  <c r="AG219" i="18" s="1"/>
  <c r="AL45" i="18"/>
  <c r="H86" i="18"/>
  <c r="H237" i="18" s="1"/>
  <c r="P86" i="18"/>
  <c r="P237" i="18" s="1"/>
  <c r="X86" i="18"/>
  <c r="X237" i="18" s="1"/>
  <c r="X303" i="18" s="1"/>
  <c r="AF86" i="18"/>
  <c r="AF237" i="18" s="1"/>
  <c r="J86" i="18"/>
  <c r="J237" i="18" s="1"/>
  <c r="R86" i="18"/>
  <c r="R237" i="18" s="1"/>
  <c r="Z86" i="18"/>
  <c r="Z237" i="18" s="1"/>
  <c r="AH86" i="18"/>
  <c r="AH237" i="18" s="1"/>
  <c r="AH303" i="18" s="1"/>
  <c r="I107" i="18"/>
  <c r="J107" i="18" s="1"/>
  <c r="K107" i="18" s="1"/>
  <c r="L107" i="18" s="1"/>
  <c r="M107" i="18" s="1"/>
  <c r="N107" i="18" s="1"/>
  <c r="O107" i="18" s="1"/>
  <c r="P107" i="18" s="1"/>
  <c r="Q107" i="18" s="1"/>
  <c r="R107" i="18" s="1"/>
  <c r="S107" i="18" s="1"/>
  <c r="T107" i="18" s="1"/>
  <c r="U107" i="18" s="1"/>
  <c r="V107" i="18" s="1"/>
  <c r="W107" i="18" s="1"/>
  <c r="X107" i="18" s="1"/>
  <c r="Y107" i="18" s="1"/>
  <c r="Z107" i="18" s="1"/>
  <c r="AA107" i="18" s="1"/>
  <c r="AB107" i="18" s="1"/>
  <c r="AC107" i="18" s="1"/>
  <c r="AD107" i="18" s="1"/>
  <c r="AE107" i="18" s="1"/>
  <c r="AF107" i="18" s="1"/>
  <c r="AG107" i="18" s="1"/>
  <c r="AH107" i="18" s="1"/>
  <c r="AI107" i="18" s="1"/>
  <c r="AJ107" i="18" s="1"/>
  <c r="AK107" i="18" s="1"/>
  <c r="R229" i="18"/>
  <c r="X229" i="18"/>
  <c r="X295" i="18" s="1"/>
  <c r="Z229" i="18"/>
  <c r="AI70" i="18"/>
  <c r="J104" i="18"/>
  <c r="K104" i="18" s="1"/>
  <c r="L104" i="18" s="1"/>
  <c r="M104" i="18" s="1"/>
  <c r="N104" i="18" s="1"/>
  <c r="O104" i="18" s="1"/>
  <c r="P104" i="18" s="1"/>
  <c r="Q104" i="18" s="1"/>
  <c r="R104" i="18" s="1"/>
  <c r="S104" i="18" s="1"/>
  <c r="T104" i="18" s="1"/>
  <c r="U104" i="18" s="1"/>
  <c r="V104" i="18" s="1"/>
  <c r="W104" i="18" s="1"/>
  <c r="X104" i="18" s="1"/>
  <c r="Y104" i="18" s="1"/>
  <c r="Z104" i="18" s="1"/>
  <c r="AA104" i="18" s="1"/>
  <c r="AB104" i="18" s="1"/>
  <c r="AC104" i="18" s="1"/>
  <c r="AD104" i="18" s="1"/>
  <c r="AE104" i="18" s="1"/>
  <c r="AF104" i="18" s="1"/>
  <c r="AG104" i="18" s="1"/>
  <c r="AH104" i="18" s="1"/>
  <c r="AI104" i="18" s="1"/>
  <c r="AJ104" i="18" s="1"/>
  <c r="AK104" i="18" s="1"/>
  <c r="AH84" i="18"/>
  <c r="G86" i="18"/>
  <c r="G237" i="18" s="1"/>
  <c r="G303" i="18" s="1"/>
  <c r="L34" i="18"/>
  <c r="T34" i="18"/>
  <c r="L176" i="18"/>
  <c r="L219" i="18" s="1"/>
  <c r="T176" i="18"/>
  <c r="T219" i="18" s="1"/>
  <c r="AB176" i="18"/>
  <c r="AB219" i="18" s="1"/>
  <c r="AJ176" i="18"/>
  <c r="AJ219" i="18" s="1"/>
  <c r="AF229" i="18"/>
  <c r="T272" i="18"/>
  <c r="AE86" i="18"/>
  <c r="AE237" i="18" s="1"/>
  <c r="K86" i="18"/>
  <c r="K237" i="18" s="1"/>
  <c r="S86" i="18"/>
  <c r="S237" i="18" s="1"/>
  <c r="S303" i="18" s="1"/>
  <c r="AA86" i="18"/>
  <c r="AA237" i="18" s="1"/>
  <c r="AA303" i="18" s="1"/>
  <c r="AI86" i="18"/>
  <c r="AI237" i="18" s="1"/>
  <c r="AI271" i="18" s="1"/>
  <c r="L70" i="18"/>
  <c r="S84" i="18"/>
  <c r="M176" i="18"/>
  <c r="M219" i="18" s="1"/>
  <c r="U176" i="18"/>
  <c r="U219" i="18" s="1"/>
  <c r="AC176" i="18"/>
  <c r="AC219" i="18" s="1"/>
  <c r="AK176" i="18"/>
  <c r="AK219" i="18" s="1"/>
  <c r="I106" i="18"/>
  <c r="J106" i="18" s="1"/>
  <c r="K106" i="18" s="1"/>
  <c r="L106" i="18" s="1"/>
  <c r="M106" i="18" s="1"/>
  <c r="N106" i="18" s="1"/>
  <c r="O106" i="18" s="1"/>
  <c r="P106" i="18" s="1"/>
  <c r="Q106" i="18" s="1"/>
  <c r="R106" i="18" s="1"/>
  <c r="S106" i="18" s="1"/>
  <c r="T106" i="18" s="1"/>
  <c r="U106" i="18" s="1"/>
  <c r="V106" i="18" s="1"/>
  <c r="W106" i="18" s="1"/>
  <c r="X106" i="18" s="1"/>
  <c r="Y106" i="18" s="1"/>
  <c r="Z106" i="18" s="1"/>
  <c r="AA106" i="18" s="1"/>
  <c r="AB106" i="18" s="1"/>
  <c r="AC106" i="18" s="1"/>
  <c r="AD106" i="18" s="1"/>
  <c r="AE106" i="18" s="1"/>
  <c r="AF106" i="18" s="1"/>
  <c r="AG106" i="18" s="1"/>
  <c r="AH106" i="18" s="1"/>
  <c r="AI106" i="18" s="1"/>
  <c r="AJ106" i="18" s="1"/>
  <c r="AK106" i="18" s="1"/>
  <c r="AL111" i="18"/>
  <c r="I128" i="18"/>
  <c r="J128" i="18" s="1"/>
  <c r="K128" i="18" s="1"/>
  <c r="L128" i="18" s="1"/>
  <c r="M128" i="18" s="1"/>
  <c r="N128" i="18" s="1"/>
  <c r="O128" i="18" s="1"/>
  <c r="P128" i="18" s="1"/>
  <c r="Q128" i="18" s="1"/>
  <c r="R128" i="18" s="1"/>
  <c r="S128" i="18" s="1"/>
  <c r="T128" i="18" s="1"/>
  <c r="U128" i="18" s="1"/>
  <c r="V128" i="18" s="1"/>
  <c r="W128" i="18" s="1"/>
  <c r="X128" i="18" s="1"/>
  <c r="Y128" i="18" s="1"/>
  <c r="Z128" i="18" s="1"/>
  <c r="AA128" i="18" s="1"/>
  <c r="AB128" i="18" s="1"/>
  <c r="AC128" i="18" s="1"/>
  <c r="AD128" i="18" s="1"/>
  <c r="AE128" i="18" s="1"/>
  <c r="AF128" i="18" s="1"/>
  <c r="AG128" i="18" s="1"/>
  <c r="AH128" i="18" s="1"/>
  <c r="AI128" i="18" s="1"/>
  <c r="AJ128" i="18" s="1"/>
  <c r="AK128" i="18" s="1"/>
  <c r="AH229" i="18"/>
  <c r="AG70" i="18"/>
  <c r="O86" i="18"/>
  <c r="O237" i="18" s="1"/>
  <c r="N34" i="18"/>
  <c r="N176" i="18"/>
  <c r="N219" i="18" s="1"/>
  <c r="V176" i="18"/>
  <c r="V219" i="18" s="1"/>
  <c r="AD176" i="18"/>
  <c r="AD219" i="18" s="1"/>
  <c r="H229" i="18"/>
  <c r="H295" i="18" s="1"/>
  <c r="W86" i="18"/>
  <c r="W237" i="18" s="1"/>
  <c r="W303" i="18" s="1"/>
  <c r="M86" i="18"/>
  <c r="M237" i="18" s="1"/>
  <c r="U86" i="18"/>
  <c r="U237" i="18" s="1"/>
  <c r="U303" i="18" s="1"/>
  <c r="AC86" i="18"/>
  <c r="AC237" i="18" s="1"/>
  <c r="AC303" i="18" s="1"/>
  <c r="AK86" i="18"/>
  <c r="AK237" i="18" s="1"/>
  <c r="AK303" i="18" s="1"/>
  <c r="G70" i="18"/>
  <c r="O176" i="18"/>
  <c r="O219" i="18" s="1"/>
  <c r="W176" i="18"/>
  <c r="W219" i="18" s="1"/>
  <c r="AE176" i="18"/>
  <c r="AE219" i="18" s="1"/>
  <c r="AL203" i="18"/>
  <c r="J229" i="18"/>
  <c r="W242" i="18"/>
  <c r="W308" i="18" s="1"/>
  <c r="AL132" i="18"/>
  <c r="N86" i="18"/>
  <c r="N237" i="18" s="1"/>
  <c r="N271" i="18" s="1"/>
  <c r="V86" i="18"/>
  <c r="V237" i="18" s="1"/>
  <c r="AD86" i="18"/>
  <c r="AD237" i="18" s="1"/>
  <c r="AD303" i="18" s="1"/>
  <c r="P229" i="18"/>
  <c r="AI34" i="18"/>
  <c r="Y34" i="18"/>
  <c r="P34" i="18"/>
  <c r="V34" i="18"/>
  <c r="K28" i="18"/>
  <c r="K14" i="18" s="1"/>
  <c r="X34" i="18"/>
  <c r="G44" i="18"/>
  <c r="G224" i="18" s="1"/>
  <c r="G290" i="18" s="1"/>
  <c r="H93" i="18"/>
  <c r="H100" i="18" s="1"/>
  <c r="AH44" i="18"/>
  <c r="AH224" i="18" s="1"/>
  <c r="R47" i="18"/>
  <c r="H14" i="18"/>
  <c r="AB34" i="18"/>
  <c r="AJ34" i="18"/>
  <c r="AK47" i="18"/>
  <c r="AD34" i="18"/>
  <c r="I105" i="18"/>
  <c r="J105" i="18" s="1"/>
  <c r="K105" i="18" s="1"/>
  <c r="L105" i="18" s="1"/>
  <c r="M105" i="18" s="1"/>
  <c r="N105" i="18" s="1"/>
  <c r="O105" i="18" s="1"/>
  <c r="P105" i="18" s="1"/>
  <c r="Q105" i="18" s="1"/>
  <c r="R105" i="18" s="1"/>
  <c r="S105" i="18" s="1"/>
  <c r="T105" i="18" s="1"/>
  <c r="U105" i="18" s="1"/>
  <c r="V105" i="18" s="1"/>
  <c r="W105" i="18" s="1"/>
  <c r="X105" i="18" s="1"/>
  <c r="Y105" i="18" s="1"/>
  <c r="Z105" i="18" s="1"/>
  <c r="AA105" i="18" s="1"/>
  <c r="AB105" i="18" s="1"/>
  <c r="AC105" i="18" s="1"/>
  <c r="AD105" i="18" s="1"/>
  <c r="AE105" i="18" s="1"/>
  <c r="AF105" i="18" s="1"/>
  <c r="AG105" i="18" s="1"/>
  <c r="AH105" i="18" s="1"/>
  <c r="AI105" i="18" s="1"/>
  <c r="AJ105" i="18" s="1"/>
  <c r="AK105" i="18" s="1"/>
  <c r="AF34" i="18"/>
  <c r="P44" i="18"/>
  <c r="P224" i="18" s="1"/>
  <c r="P290" i="18" s="1"/>
  <c r="AG34" i="18"/>
  <c r="W44" i="18"/>
  <c r="W224" i="18" s="1"/>
  <c r="W258" i="18" s="1"/>
  <c r="AI32" i="18"/>
  <c r="O44" i="18"/>
  <c r="O224" i="18" s="1"/>
  <c r="O290" i="18" s="1"/>
  <c r="AF44" i="18"/>
  <c r="AF224" i="18" s="1"/>
  <c r="AF290" i="18" s="1"/>
  <c r="AF32" i="18"/>
  <c r="AE44" i="18"/>
  <c r="AE224" i="18" s="1"/>
  <c r="AE47" i="18"/>
  <c r="U47" i="18"/>
  <c r="AG32" i="18"/>
  <c r="R34" i="18"/>
  <c r="Z34" i="18"/>
  <c r="AH34" i="18"/>
  <c r="H44" i="18"/>
  <c r="H224" i="18" s="1"/>
  <c r="H290" i="18" s="1"/>
  <c r="X44" i="18"/>
  <c r="X224" i="18" s="1"/>
  <c r="X258" i="18" s="1"/>
  <c r="AJ32" i="18"/>
  <c r="M34" i="18"/>
  <c r="U34" i="18"/>
  <c r="AC34" i="18"/>
  <c r="AK34" i="18"/>
  <c r="N28" i="18"/>
  <c r="N236" i="18" s="1"/>
  <c r="G28" i="18"/>
  <c r="G236" i="18" s="1"/>
  <c r="G270" i="18" s="1"/>
  <c r="J44" i="18"/>
  <c r="J224" i="18" s="1"/>
  <c r="J290" i="18" s="1"/>
  <c r="Z44" i="18"/>
  <c r="Z224" i="18" s="1"/>
  <c r="Z290" i="18" s="1"/>
  <c r="AK32" i="18"/>
  <c r="AK33" i="18"/>
  <c r="L28" i="18"/>
  <c r="L236" i="18" s="1"/>
  <c r="M44" i="18"/>
  <c r="M224" i="18" s="1"/>
  <c r="M258" i="18" s="1"/>
  <c r="AC44" i="18"/>
  <c r="AC224" i="18" s="1"/>
  <c r="AC290" i="18" s="1"/>
  <c r="H114" i="18"/>
  <c r="H121" i="18" s="1"/>
  <c r="V303" i="18"/>
  <c r="V271" i="18"/>
  <c r="U271" i="18"/>
  <c r="O34" i="18"/>
  <c r="W34" i="18"/>
  <c r="AE34" i="18"/>
  <c r="AL29" i="18"/>
  <c r="H303" i="18"/>
  <c r="H271" i="18"/>
  <c r="P303" i="18"/>
  <c r="P271" i="18"/>
  <c r="AF303" i="18"/>
  <c r="AF271" i="18"/>
  <c r="V22" i="18"/>
  <c r="H36" i="18"/>
  <c r="G36" i="18"/>
  <c r="G271" i="18"/>
  <c r="O303" i="18"/>
  <c r="O271" i="18"/>
  <c r="AE303" i="18"/>
  <c r="AE271" i="18"/>
  <c r="J303" i="18"/>
  <c r="J271" i="18"/>
  <c r="R303" i="18"/>
  <c r="R271" i="18"/>
  <c r="Z303" i="18"/>
  <c r="Z271" i="18"/>
  <c r="K303" i="18"/>
  <c r="K271" i="18"/>
  <c r="M303" i="18"/>
  <c r="M271" i="18"/>
  <c r="I28" i="18"/>
  <c r="I31" i="18"/>
  <c r="J28" i="18"/>
  <c r="AH32" i="18"/>
  <c r="N290" i="18"/>
  <c r="N258" i="18"/>
  <c r="V290" i="18"/>
  <c r="V258" i="18"/>
  <c r="AD290" i="18"/>
  <c r="AD258" i="18"/>
  <c r="T70" i="18"/>
  <c r="K84" i="18"/>
  <c r="AI84" i="18"/>
  <c r="AI87" i="18" s="1"/>
  <c r="T303" i="18"/>
  <c r="T271" i="18"/>
  <c r="AB303" i="18"/>
  <c r="AB271" i="18"/>
  <c r="AJ303" i="18"/>
  <c r="AJ271" i="18"/>
  <c r="M28" i="18"/>
  <c r="J31" i="18"/>
  <c r="N47" i="18"/>
  <c r="V47" i="18"/>
  <c r="AD47" i="18"/>
  <c r="G52" i="18"/>
  <c r="M70" i="18"/>
  <c r="U70" i="18"/>
  <c r="AC70" i="18"/>
  <c r="AK70" i="18"/>
  <c r="L84" i="18"/>
  <c r="L87" i="18" s="1"/>
  <c r="T84" i="18"/>
  <c r="AB84" i="18"/>
  <c r="AJ84" i="18"/>
  <c r="AJ70" i="18"/>
  <c r="AA84" i="18"/>
  <c r="K31" i="18"/>
  <c r="I44" i="18"/>
  <c r="I224" i="18" s="1"/>
  <c r="Q44" i="18"/>
  <c r="Q224" i="18" s="1"/>
  <c r="Y44" i="18"/>
  <c r="Y224" i="18" s="1"/>
  <c r="AG44" i="18"/>
  <c r="AG224" i="18" s="1"/>
  <c r="H52" i="18"/>
  <c r="N70" i="18"/>
  <c r="V70" i="18"/>
  <c r="AD70" i="18"/>
  <c r="M84" i="18"/>
  <c r="U84" i="18"/>
  <c r="AC84" i="18"/>
  <c r="AK84" i="18"/>
  <c r="H176" i="18"/>
  <c r="H219" i="18" s="1"/>
  <c r="H221" i="18" s="1"/>
  <c r="P176" i="18"/>
  <c r="P219" i="18" s="1"/>
  <c r="X176" i="18"/>
  <c r="X219" i="18" s="1"/>
  <c r="AF176" i="18"/>
  <c r="AF219" i="18" s="1"/>
  <c r="R290" i="18"/>
  <c r="R258" i="18"/>
  <c r="I52" i="18"/>
  <c r="O70" i="18"/>
  <c r="W70" i="18"/>
  <c r="AE70" i="18"/>
  <c r="N84" i="18"/>
  <c r="V84" i="18"/>
  <c r="AD84" i="18"/>
  <c r="AB70" i="18"/>
  <c r="AH290" i="18"/>
  <c r="AH258" i="18"/>
  <c r="H28" i="18"/>
  <c r="H236" i="18" s="1"/>
  <c r="K44" i="18"/>
  <c r="K224" i="18" s="1"/>
  <c r="S44" i="18"/>
  <c r="S224" i="18" s="1"/>
  <c r="AA44" i="18"/>
  <c r="AA224" i="18" s="1"/>
  <c r="AI44" i="18"/>
  <c r="AI224" i="18" s="1"/>
  <c r="J52" i="18"/>
  <c r="H70" i="18"/>
  <c r="P70" i="18"/>
  <c r="X70" i="18"/>
  <c r="AF70" i="18"/>
  <c r="G84" i="18"/>
  <c r="O84" i="18"/>
  <c r="W84" i="18"/>
  <c r="AE84" i="18"/>
  <c r="T44" i="18"/>
  <c r="T224" i="18" s="1"/>
  <c r="K52" i="18"/>
  <c r="I70" i="18"/>
  <c r="Q70" i="18"/>
  <c r="Y70" i="18"/>
  <c r="H84" i="18"/>
  <c r="P84" i="18"/>
  <c r="X84" i="18"/>
  <c r="AF84" i="18"/>
  <c r="I303" i="18"/>
  <c r="I271" i="18"/>
  <c r="Q303" i="18"/>
  <c r="Q271" i="18"/>
  <c r="Y303" i="18"/>
  <c r="Y271" i="18"/>
  <c r="AG303" i="18"/>
  <c r="AG271" i="18"/>
  <c r="H102" i="18"/>
  <c r="H96" i="18"/>
  <c r="H112" i="18"/>
  <c r="H101" i="18"/>
  <c r="AB44" i="18"/>
  <c r="AB224" i="18" s="1"/>
  <c r="U290" i="18"/>
  <c r="U258" i="18"/>
  <c r="AK290" i="18"/>
  <c r="AK258" i="18"/>
  <c r="L52" i="18"/>
  <c r="J70" i="18"/>
  <c r="R70" i="18"/>
  <c r="Z70" i="18"/>
  <c r="AH70" i="18"/>
  <c r="AH87" i="18" s="1"/>
  <c r="I84" i="18"/>
  <c r="Q84" i="18"/>
  <c r="Y84" i="18"/>
  <c r="AG84" i="18"/>
  <c r="AG87" i="18" s="1"/>
  <c r="AE290" i="18"/>
  <c r="AE258" i="18"/>
  <c r="G304" i="18"/>
  <c r="G272" i="18"/>
  <c r="L303" i="18"/>
  <c r="L271" i="18"/>
  <c r="L44" i="18"/>
  <c r="L224" i="18" s="1"/>
  <c r="AJ44" i="18"/>
  <c r="AJ224" i="18" s="1"/>
  <c r="M52" i="18"/>
  <c r="K70" i="18"/>
  <c r="S70" i="18"/>
  <c r="AA70" i="18"/>
  <c r="AA87" i="18" s="1"/>
  <c r="J84" i="18"/>
  <c r="R84" i="18"/>
  <c r="Z84" i="18"/>
  <c r="I127" i="18"/>
  <c r="J127" i="18" s="1"/>
  <c r="K127" i="18" s="1"/>
  <c r="L127" i="18" s="1"/>
  <c r="M127" i="18" s="1"/>
  <c r="N127" i="18" s="1"/>
  <c r="O127" i="18" s="1"/>
  <c r="P127" i="18" s="1"/>
  <c r="Q127" i="18" s="1"/>
  <c r="R127" i="18" s="1"/>
  <c r="S127" i="18" s="1"/>
  <c r="T127" i="18" s="1"/>
  <c r="U127" i="18" s="1"/>
  <c r="V127" i="18" s="1"/>
  <c r="W127" i="18" s="1"/>
  <c r="X127" i="18" s="1"/>
  <c r="Y127" i="18" s="1"/>
  <c r="Z127" i="18" s="1"/>
  <c r="AA127" i="18" s="1"/>
  <c r="AB127" i="18" s="1"/>
  <c r="AC127" i="18" s="1"/>
  <c r="AD127" i="18" s="1"/>
  <c r="AE127" i="18" s="1"/>
  <c r="AF127" i="18" s="1"/>
  <c r="AG127" i="18" s="1"/>
  <c r="AH127" i="18" s="1"/>
  <c r="AI127" i="18" s="1"/>
  <c r="AJ127" i="18" s="1"/>
  <c r="AK127" i="18" s="1"/>
  <c r="J126" i="18"/>
  <c r="K126" i="18" s="1"/>
  <c r="L126" i="18" s="1"/>
  <c r="M126" i="18" s="1"/>
  <c r="N126" i="18" s="1"/>
  <c r="O126" i="18" s="1"/>
  <c r="P126" i="18" s="1"/>
  <c r="Q126" i="18" s="1"/>
  <c r="R126" i="18" s="1"/>
  <c r="S126" i="18" s="1"/>
  <c r="T126" i="18" s="1"/>
  <c r="U126" i="18" s="1"/>
  <c r="V126" i="18" s="1"/>
  <c r="W126" i="18" s="1"/>
  <c r="X126" i="18" s="1"/>
  <c r="Y126" i="18" s="1"/>
  <c r="Z126" i="18" s="1"/>
  <c r="AA126" i="18" s="1"/>
  <c r="AB126" i="18" s="1"/>
  <c r="AC126" i="18" s="1"/>
  <c r="AD126" i="18" s="1"/>
  <c r="AE126" i="18" s="1"/>
  <c r="AF126" i="18" s="1"/>
  <c r="AG126" i="18" s="1"/>
  <c r="AH126" i="18" s="1"/>
  <c r="AI126" i="18" s="1"/>
  <c r="AJ126" i="18" s="1"/>
  <c r="AK126" i="18" s="1"/>
  <c r="J125" i="18"/>
  <c r="K125" i="18" s="1"/>
  <c r="L125" i="18" s="1"/>
  <c r="M125" i="18" s="1"/>
  <c r="N125" i="18" s="1"/>
  <c r="O125" i="18" s="1"/>
  <c r="P125" i="18" s="1"/>
  <c r="Q125" i="18" s="1"/>
  <c r="R125" i="18" s="1"/>
  <c r="S125" i="18" s="1"/>
  <c r="T125" i="18" s="1"/>
  <c r="U125" i="18" s="1"/>
  <c r="V125" i="18" s="1"/>
  <c r="W125" i="18" s="1"/>
  <c r="X125" i="18" s="1"/>
  <c r="Y125" i="18" s="1"/>
  <c r="Z125" i="18" s="1"/>
  <c r="AA125" i="18" s="1"/>
  <c r="AB125" i="18" s="1"/>
  <c r="AC125" i="18" s="1"/>
  <c r="AD125" i="18" s="1"/>
  <c r="AE125" i="18" s="1"/>
  <c r="AF125" i="18" s="1"/>
  <c r="AG125" i="18" s="1"/>
  <c r="AH125" i="18" s="1"/>
  <c r="AI125" i="18" s="1"/>
  <c r="AJ125" i="18" s="1"/>
  <c r="AK125" i="18" s="1"/>
  <c r="H138" i="18"/>
  <c r="H142" i="18"/>
  <c r="I135" i="18"/>
  <c r="H143" i="18"/>
  <c r="H164" i="18"/>
  <c r="J187" i="18"/>
  <c r="I156" i="18"/>
  <c r="H159" i="18"/>
  <c r="K309" i="18"/>
  <c r="K277" i="18"/>
  <c r="H163" i="18"/>
  <c r="H172" i="18" s="1"/>
  <c r="H308" i="18"/>
  <c r="H276" i="18"/>
  <c r="P308" i="18"/>
  <c r="P276" i="18"/>
  <c r="X308" i="18"/>
  <c r="X276" i="18"/>
  <c r="AF308" i="18"/>
  <c r="AL308" i="18" s="1"/>
  <c r="AF276" i="18"/>
  <c r="AL276" i="18" s="1"/>
  <c r="AL242" i="18"/>
  <c r="O308" i="18"/>
  <c r="O276" i="18"/>
  <c r="W295" i="18"/>
  <c r="W263" i="18"/>
  <c r="AE308" i="18"/>
  <c r="AE276" i="18"/>
  <c r="R295" i="18"/>
  <c r="R263" i="18"/>
  <c r="S309" i="18"/>
  <c r="S277" i="18"/>
  <c r="AA309" i="18"/>
  <c r="AA277" i="18"/>
  <c r="AI309" i="18"/>
  <c r="AI277" i="18"/>
  <c r="Z295" i="18"/>
  <c r="Z263" i="18"/>
  <c r="AF309" i="18"/>
  <c r="AL309" i="18" s="1"/>
  <c r="AF277" i="18"/>
  <c r="AL277" i="18" s="1"/>
  <c r="AL243" i="18"/>
  <c r="AF295" i="18"/>
  <c r="AF263" i="18"/>
  <c r="K242" i="18"/>
  <c r="K229" i="18"/>
  <c r="S229" i="18"/>
  <c r="S242" i="18"/>
  <c r="AA229" i="18"/>
  <c r="AA242" i="18"/>
  <c r="AI242" i="18"/>
  <c r="AI229" i="18"/>
  <c r="M309" i="18"/>
  <c r="M277" i="18"/>
  <c r="U309" i="18"/>
  <c r="U277" i="18"/>
  <c r="AC309" i="18"/>
  <c r="AC277" i="18"/>
  <c r="AK309" i="18"/>
  <c r="AK277" i="18"/>
  <c r="I220" i="18"/>
  <c r="G292" i="18"/>
  <c r="G260" i="18"/>
  <c r="G240" i="18"/>
  <c r="AH295" i="18"/>
  <c r="AH263" i="18"/>
  <c r="H263" i="18"/>
  <c r="M242" i="18"/>
  <c r="M229" i="18"/>
  <c r="U242" i="18"/>
  <c r="U229" i="18"/>
  <c r="AC242" i="18"/>
  <c r="AC229" i="18"/>
  <c r="AK242" i="18"/>
  <c r="AK229" i="18"/>
  <c r="O309" i="18"/>
  <c r="O277" i="18"/>
  <c r="W309" i="18"/>
  <c r="W277" i="18"/>
  <c r="AE309" i="18"/>
  <c r="AE277" i="18"/>
  <c r="J295" i="18"/>
  <c r="J263" i="18"/>
  <c r="H309" i="18"/>
  <c r="H277" i="18"/>
  <c r="P309" i="18"/>
  <c r="P277" i="18"/>
  <c r="X309" i="18"/>
  <c r="X277" i="18"/>
  <c r="P295" i="18"/>
  <c r="P263" i="18"/>
  <c r="J308" i="18"/>
  <c r="J276" i="18"/>
  <c r="R308" i="18"/>
  <c r="R276" i="18"/>
  <c r="Z308" i="18"/>
  <c r="Z276" i="18"/>
  <c r="AH308" i="18"/>
  <c r="AH276" i="18"/>
  <c r="L309" i="18"/>
  <c r="L277" i="18"/>
  <c r="T309" i="18"/>
  <c r="T277" i="18"/>
  <c r="AB309" i="18"/>
  <c r="AB277" i="18"/>
  <c r="AJ309" i="18"/>
  <c r="AJ277" i="18"/>
  <c r="G295" i="18"/>
  <c r="G263" i="18"/>
  <c r="O229" i="18"/>
  <c r="AE229" i="18"/>
  <c r="O304" i="18"/>
  <c r="O272" i="18"/>
  <c r="W304" i="18"/>
  <c r="W272" i="18"/>
  <c r="AE304" i="18"/>
  <c r="AE272" i="18"/>
  <c r="G259" i="18"/>
  <c r="L308" i="18"/>
  <c r="L276" i="18"/>
  <c r="T308" i="18"/>
  <c r="T276" i="18"/>
  <c r="AB308" i="18"/>
  <c r="AB276" i="18"/>
  <c r="AJ308" i="18"/>
  <c r="AJ276" i="18"/>
  <c r="N309" i="18"/>
  <c r="N277" i="18"/>
  <c r="V309" i="18"/>
  <c r="V277" i="18"/>
  <c r="AD309" i="18"/>
  <c r="AD277" i="18"/>
  <c r="I229" i="18"/>
  <c r="Q229" i="18"/>
  <c r="Y229" i="18"/>
  <c r="AG229" i="18"/>
  <c r="J304" i="18"/>
  <c r="J272" i="18"/>
  <c r="R304" i="18"/>
  <c r="R272" i="18"/>
  <c r="AH304" i="18"/>
  <c r="AH272" i="18"/>
  <c r="G308" i="18"/>
  <c r="G276" i="18"/>
  <c r="G261" i="18"/>
  <c r="Z272" i="18"/>
  <c r="N308" i="18"/>
  <c r="N276" i="18"/>
  <c r="V308" i="18"/>
  <c r="V276" i="18"/>
  <c r="AD308" i="18"/>
  <c r="AD276" i="18"/>
  <c r="I309" i="18"/>
  <c r="I277" i="18"/>
  <c r="Q309" i="18"/>
  <c r="Q277" i="18"/>
  <c r="Y309" i="18"/>
  <c r="Y277" i="18"/>
  <c r="AG309" i="18"/>
  <c r="AG277" i="18"/>
  <c r="L229" i="18"/>
  <c r="T229" i="18"/>
  <c r="AB229" i="18"/>
  <c r="AJ229" i="18"/>
  <c r="J309" i="18"/>
  <c r="J277" i="18"/>
  <c r="R309" i="18"/>
  <c r="R277" i="18"/>
  <c r="Z309" i="18"/>
  <c r="Z277" i="18"/>
  <c r="AH309" i="18"/>
  <c r="AH277" i="18"/>
  <c r="I308" i="18"/>
  <c r="I276" i="18"/>
  <c r="Q308" i="18"/>
  <c r="Q276" i="18"/>
  <c r="Y308" i="18"/>
  <c r="Y276" i="18"/>
  <c r="AG308" i="18"/>
  <c r="AG276" i="18"/>
  <c r="N229" i="18"/>
  <c r="V229" i="18"/>
  <c r="AD229" i="18"/>
  <c r="N304" i="18"/>
  <c r="N272" i="18"/>
  <c r="V304" i="18"/>
  <c r="V272" i="18"/>
  <c r="AD304" i="18"/>
  <c r="AD272" i="18"/>
  <c r="G305" i="18"/>
  <c r="G273" i="18"/>
  <c r="G307" i="18"/>
  <c r="G275" i="18"/>
  <c r="G309" i="18"/>
  <c r="G277" i="18"/>
  <c r="H304" i="18"/>
  <c r="H272" i="18"/>
  <c r="P304" i="18"/>
  <c r="P272" i="18"/>
  <c r="X304" i="18"/>
  <c r="X272" i="18"/>
  <c r="AF304" i="18"/>
  <c r="AF272" i="18"/>
  <c r="AB272" i="18"/>
  <c r="I304" i="18"/>
  <c r="I272" i="18"/>
  <c r="Q304" i="18"/>
  <c r="Q272" i="18"/>
  <c r="Y304" i="18"/>
  <c r="Y272" i="18"/>
  <c r="AG304" i="18"/>
  <c r="AG272" i="18"/>
  <c r="AJ272" i="18"/>
  <c r="K304" i="18"/>
  <c r="K272" i="18"/>
  <c r="S304" i="18"/>
  <c r="S272" i="18"/>
  <c r="AA304" i="18"/>
  <c r="AA272" i="18"/>
  <c r="AI304" i="18"/>
  <c r="AI272" i="18"/>
  <c r="L272" i="18"/>
  <c r="H287" i="18"/>
  <c r="I286" i="18"/>
  <c r="M304" i="18"/>
  <c r="M272" i="18"/>
  <c r="U304" i="18"/>
  <c r="U272" i="18"/>
  <c r="AC304" i="18"/>
  <c r="AC272" i="18"/>
  <c r="AK304" i="18"/>
  <c r="AK272" i="18"/>
  <c r="G315" i="18"/>
  <c r="G296" i="18"/>
  <c r="A322" i="17"/>
  <c r="G287" i="17"/>
  <c r="G296" i="17" s="1"/>
  <c r="H286" i="17"/>
  <c r="H287" i="17" s="1"/>
  <c r="A285" i="17"/>
  <c r="G264" i="17"/>
  <c r="AK243" i="17"/>
  <c r="G243" i="17"/>
  <c r="G242" i="17"/>
  <c r="G241" i="17"/>
  <c r="G239" i="17"/>
  <c r="AK238" i="17"/>
  <c r="AK304" i="17" s="1"/>
  <c r="AJ238" i="17"/>
  <c r="AI238" i="17"/>
  <c r="AI304" i="17" s="1"/>
  <c r="AH238" i="17"/>
  <c r="AG238" i="17"/>
  <c r="AF238" i="17"/>
  <c r="AE238" i="17"/>
  <c r="AE272" i="17" s="1"/>
  <c r="AD238" i="17"/>
  <c r="AC238" i="17"/>
  <c r="AC304" i="17" s="1"/>
  <c r="AB238" i="17"/>
  <c r="AA238" i="17"/>
  <c r="Z238" i="17"/>
  <c r="Y238" i="17"/>
  <c r="Y304" i="17" s="1"/>
  <c r="X238" i="17"/>
  <c r="W238" i="17"/>
  <c r="W304" i="17" s="1"/>
  <c r="V238" i="17"/>
  <c r="U238" i="17"/>
  <c r="T238" i="17"/>
  <c r="S238" i="17"/>
  <c r="S304" i="17" s="1"/>
  <c r="R238" i="17"/>
  <c r="Q238" i="17"/>
  <c r="Q304" i="17" s="1"/>
  <c r="P238" i="17"/>
  <c r="O238" i="17"/>
  <c r="N238" i="17"/>
  <c r="M238" i="17"/>
  <c r="M304" i="17" s="1"/>
  <c r="L238" i="17"/>
  <c r="K238" i="17"/>
  <c r="K304" i="17" s="1"/>
  <c r="J238" i="17"/>
  <c r="I238" i="17"/>
  <c r="H238" i="17"/>
  <c r="G229" i="17"/>
  <c r="G227" i="17"/>
  <c r="G226" i="17"/>
  <c r="G292" i="17" s="1"/>
  <c r="G225" i="17"/>
  <c r="H220" i="17"/>
  <c r="I220" i="17" s="1"/>
  <c r="AK216" i="17"/>
  <c r="AJ216" i="17"/>
  <c r="AJ243" i="17" s="1"/>
  <c r="AI216" i="17"/>
  <c r="AI243" i="17" s="1"/>
  <c r="AH216" i="17"/>
  <c r="AH243" i="17" s="1"/>
  <c r="AG216" i="17"/>
  <c r="AG243" i="17" s="1"/>
  <c r="AF216" i="17"/>
  <c r="AF243" i="17" s="1"/>
  <c r="AE216" i="17"/>
  <c r="AE243" i="17" s="1"/>
  <c r="AD216" i="17"/>
  <c r="AD243" i="17" s="1"/>
  <c r="AC216" i="17"/>
  <c r="AC243" i="17" s="1"/>
  <c r="AB216" i="17"/>
  <c r="AB243" i="17" s="1"/>
  <c r="AA216" i="17"/>
  <c r="AA243" i="17" s="1"/>
  <c r="AA309" i="17" s="1"/>
  <c r="Z216" i="17"/>
  <c r="Z243" i="17" s="1"/>
  <c r="Y216" i="17"/>
  <c r="Y243" i="17" s="1"/>
  <c r="X216" i="17"/>
  <c r="X243" i="17" s="1"/>
  <c r="W216" i="17"/>
  <c r="W243" i="17" s="1"/>
  <c r="V216" i="17"/>
  <c r="V243" i="17" s="1"/>
  <c r="U216" i="17"/>
  <c r="U243" i="17" s="1"/>
  <c r="T216" i="17"/>
  <c r="T243" i="17" s="1"/>
  <c r="S216" i="17"/>
  <c r="S243" i="17" s="1"/>
  <c r="R216" i="17"/>
  <c r="R243" i="17" s="1"/>
  <c r="Q216" i="17"/>
  <c r="Q243" i="17" s="1"/>
  <c r="P216" i="17"/>
  <c r="P243" i="17" s="1"/>
  <c r="O216" i="17"/>
  <c r="O243" i="17" s="1"/>
  <c r="N216" i="17"/>
  <c r="N243" i="17" s="1"/>
  <c r="M216" i="17"/>
  <c r="M243" i="17" s="1"/>
  <c r="L216" i="17"/>
  <c r="L243" i="17" s="1"/>
  <c r="K216" i="17"/>
  <c r="K243" i="17" s="1"/>
  <c r="J216" i="17"/>
  <c r="J243" i="17" s="1"/>
  <c r="I216" i="17"/>
  <c r="I243" i="17" s="1"/>
  <c r="H216" i="17"/>
  <c r="H243" i="17" s="1"/>
  <c r="AK209" i="17"/>
  <c r="AK242" i="17" s="1"/>
  <c r="AJ209" i="17"/>
  <c r="AI209" i="17"/>
  <c r="AI229" i="17" s="1"/>
  <c r="AH209" i="17"/>
  <c r="AG209" i="17"/>
  <c r="AG229" i="17" s="1"/>
  <c r="AF209" i="17"/>
  <c r="AE209" i="17"/>
  <c r="AE242" i="17" s="1"/>
  <c r="AD209" i="17"/>
  <c r="AC209" i="17"/>
  <c r="AC242" i="17" s="1"/>
  <c r="AB209" i="17"/>
  <c r="AA209" i="17"/>
  <c r="AA242" i="17" s="1"/>
  <c r="Z209" i="17"/>
  <c r="Y209" i="17"/>
  <c r="Y242" i="17" s="1"/>
  <c r="X209" i="17"/>
  <c r="W209" i="17"/>
  <c r="W229" i="17" s="1"/>
  <c r="W295" i="17" s="1"/>
  <c r="V209" i="17"/>
  <c r="U209" i="17"/>
  <c r="U229" i="17" s="1"/>
  <c r="T209" i="17"/>
  <c r="S209" i="17"/>
  <c r="S242" i="17" s="1"/>
  <c r="S308" i="17" s="1"/>
  <c r="R209" i="17"/>
  <c r="Q209" i="17"/>
  <c r="Q242" i="17" s="1"/>
  <c r="P209" i="17"/>
  <c r="O209" i="17"/>
  <c r="O242" i="17" s="1"/>
  <c r="N209" i="17"/>
  <c r="M209" i="17"/>
  <c r="M242" i="17" s="1"/>
  <c r="L209" i="17"/>
  <c r="K209" i="17"/>
  <c r="K242" i="17" s="1"/>
  <c r="J209" i="17"/>
  <c r="I209" i="17"/>
  <c r="I242" i="17" s="1"/>
  <c r="H209" i="17"/>
  <c r="AK203" i="17"/>
  <c r="AJ203" i="17"/>
  <c r="AI203" i="17"/>
  <c r="AH203" i="17"/>
  <c r="AG203" i="17"/>
  <c r="AF203" i="17"/>
  <c r="AE203" i="17"/>
  <c r="AD203" i="17"/>
  <c r="AC203" i="17"/>
  <c r="AB203" i="17"/>
  <c r="AA203" i="17"/>
  <c r="Z203" i="17"/>
  <c r="Y203" i="17"/>
  <c r="X203" i="17"/>
  <c r="W203" i="17"/>
  <c r="V203" i="17"/>
  <c r="U203" i="17"/>
  <c r="T203" i="17"/>
  <c r="S203" i="17"/>
  <c r="R203" i="17"/>
  <c r="Q203" i="17"/>
  <c r="P203" i="17"/>
  <c r="O203" i="17"/>
  <c r="N203" i="17"/>
  <c r="M203" i="17"/>
  <c r="L203" i="17"/>
  <c r="K203" i="17"/>
  <c r="J203" i="17"/>
  <c r="I203" i="17"/>
  <c r="H203" i="17"/>
  <c r="H195" i="17"/>
  <c r="I195" i="17" s="1"/>
  <c r="J195" i="17" s="1"/>
  <c r="K195" i="17" s="1"/>
  <c r="L195" i="17" s="1"/>
  <c r="M195" i="17" s="1"/>
  <c r="N195" i="17" s="1"/>
  <c r="O195" i="17" s="1"/>
  <c r="P195" i="17" s="1"/>
  <c r="Q195" i="17" s="1"/>
  <c r="R195" i="17" s="1"/>
  <c r="S195" i="17" s="1"/>
  <c r="T195" i="17" s="1"/>
  <c r="U195" i="17" s="1"/>
  <c r="V195" i="17" s="1"/>
  <c r="W195" i="17" s="1"/>
  <c r="X195" i="17" s="1"/>
  <c r="Y195" i="17" s="1"/>
  <c r="Z195" i="17" s="1"/>
  <c r="AA195" i="17" s="1"/>
  <c r="AB195" i="17" s="1"/>
  <c r="AC195" i="17" s="1"/>
  <c r="AD195" i="17" s="1"/>
  <c r="AE195" i="17" s="1"/>
  <c r="AF195" i="17" s="1"/>
  <c r="AG195" i="17" s="1"/>
  <c r="AH195" i="17" s="1"/>
  <c r="AI195" i="17" s="1"/>
  <c r="AJ195" i="17" s="1"/>
  <c r="AK195" i="17" s="1"/>
  <c r="H187" i="17"/>
  <c r="I187" i="17" s="1"/>
  <c r="J187" i="17" s="1"/>
  <c r="K187" i="17" s="1"/>
  <c r="L187" i="17" s="1"/>
  <c r="C185" i="17"/>
  <c r="H170" i="17"/>
  <c r="I170" i="17" s="1"/>
  <c r="J170" i="17" s="1"/>
  <c r="K170" i="17" s="1"/>
  <c r="L170" i="17" s="1"/>
  <c r="M170" i="17" s="1"/>
  <c r="N170" i="17" s="1"/>
  <c r="O170" i="17" s="1"/>
  <c r="P170" i="17" s="1"/>
  <c r="Q170" i="17" s="1"/>
  <c r="R170" i="17" s="1"/>
  <c r="S170" i="17" s="1"/>
  <c r="T170" i="17" s="1"/>
  <c r="U170" i="17" s="1"/>
  <c r="V170" i="17" s="1"/>
  <c r="W170" i="17" s="1"/>
  <c r="X170" i="17" s="1"/>
  <c r="Y170" i="17" s="1"/>
  <c r="Z170" i="17" s="1"/>
  <c r="AA170" i="17" s="1"/>
  <c r="AB170" i="17" s="1"/>
  <c r="AC170" i="17" s="1"/>
  <c r="AD170" i="17" s="1"/>
  <c r="AE170" i="17" s="1"/>
  <c r="AF170" i="17" s="1"/>
  <c r="AG170" i="17" s="1"/>
  <c r="AH170" i="17" s="1"/>
  <c r="AI170" i="17" s="1"/>
  <c r="AJ170" i="17" s="1"/>
  <c r="AK170" i="17" s="1"/>
  <c r="H169" i="17"/>
  <c r="I169" i="17" s="1"/>
  <c r="J169" i="17" s="1"/>
  <c r="K169" i="17" s="1"/>
  <c r="L169" i="17" s="1"/>
  <c r="M169" i="17" s="1"/>
  <c r="N169" i="17" s="1"/>
  <c r="O169" i="17" s="1"/>
  <c r="P169" i="17" s="1"/>
  <c r="Q169" i="17" s="1"/>
  <c r="R169" i="17" s="1"/>
  <c r="S169" i="17" s="1"/>
  <c r="T169" i="17" s="1"/>
  <c r="U169" i="17" s="1"/>
  <c r="V169" i="17" s="1"/>
  <c r="W169" i="17" s="1"/>
  <c r="X169" i="17" s="1"/>
  <c r="Y169" i="17" s="1"/>
  <c r="Z169" i="17" s="1"/>
  <c r="AA169" i="17" s="1"/>
  <c r="AB169" i="17" s="1"/>
  <c r="AC169" i="17" s="1"/>
  <c r="AD169" i="17" s="1"/>
  <c r="AE169" i="17" s="1"/>
  <c r="AF169" i="17" s="1"/>
  <c r="AG169" i="17" s="1"/>
  <c r="AH169" i="17" s="1"/>
  <c r="AI169" i="17" s="1"/>
  <c r="AJ169" i="17" s="1"/>
  <c r="AK169" i="17" s="1"/>
  <c r="H168" i="17"/>
  <c r="I168" i="17" s="1"/>
  <c r="J168" i="17" s="1"/>
  <c r="K168" i="17" s="1"/>
  <c r="L168" i="17" s="1"/>
  <c r="M168" i="17" s="1"/>
  <c r="N168" i="17" s="1"/>
  <c r="O168" i="17" s="1"/>
  <c r="P168" i="17" s="1"/>
  <c r="Q168" i="17" s="1"/>
  <c r="R168" i="17" s="1"/>
  <c r="S168" i="17" s="1"/>
  <c r="T168" i="17" s="1"/>
  <c r="U168" i="17" s="1"/>
  <c r="V168" i="17" s="1"/>
  <c r="W168" i="17" s="1"/>
  <c r="X168" i="17" s="1"/>
  <c r="Y168" i="17" s="1"/>
  <c r="Z168" i="17" s="1"/>
  <c r="AA168" i="17" s="1"/>
  <c r="AB168" i="17" s="1"/>
  <c r="AC168" i="17" s="1"/>
  <c r="AD168" i="17" s="1"/>
  <c r="AE168" i="17" s="1"/>
  <c r="AF168" i="17" s="1"/>
  <c r="AG168" i="17" s="1"/>
  <c r="AH168" i="17" s="1"/>
  <c r="AI168" i="17" s="1"/>
  <c r="AJ168" i="17" s="1"/>
  <c r="AK168" i="17" s="1"/>
  <c r="H167" i="17"/>
  <c r="I167" i="17" s="1"/>
  <c r="J167" i="17" s="1"/>
  <c r="K167" i="17" s="1"/>
  <c r="L167" i="17" s="1"/>
  <c r="M167" i="17" s="1"/>
  <c r="N167" i="17" s="1"/>
  <c r="O167" i="17" s="1"/>
  <c r="P167" i="17" s="1"/>
  <c r="Q167" i="17" s="1"/>
  <c r="R167" i="17" s="1"/>
  <c r="S167" i="17" s="1"/>
  <c r="T167" i="17" s="1"/>
  <c r="U167" i="17" s="1"/>
  <c r="V167" i="17" s="1"/>
  <c r="W167" i="17" s="1"/>
  <c r="X167" i="17" s="1"/>
  <c r="Y167" i="17" s="1"/>
  <c r="Z167" i="17" s="1"/>
  <c r="AA167" i="17" s="1"/>
  <c r="AB167" i="17" s="1"/>
  <c r="AC167" i="17" s="1"/>
  <c r="AD167" i="17" s="1"/>
  <c r="AE167" i="17" s="1"/>
  <c r="AF167" i="17" s="1"/>
  <c r="AG167" i="17" s="1"/>
  <c r="AH167" i="17" s="1"/>
  <c r="AI167" i="17" s="1"/>
  <c r="AJ167" i="17" s="1"/>
  <c r="AK167" i="17" s="1"/>
  <c r="AK158" i="17"/>
  <c r="AJ158" i="17"/>
  <c r="AI158" i="17"/>
  <c r="AH158" i="17"/>
  <c r="AG158" i="17"/>
  <c r="AF158" i="17"/>
  <c r="AE158" i="17"/>
  <c r="AD158" i="17"/>
  <c r="AC158" i="17"/>
  <c r="AB158" i="17"/>
  <c r="AA158" i="17"/>
  <c r="Z158" i="17"/>
  <c r="Y158" i="17"/>
  <c r="X158" i="17"/>
  <c r="W158" i="17"/>
  <c r="V158" i="17"/>
  <c r="U158" i="17"/>
  <c r="T158" i="17"/>
  <c r="S158" i="17"/>
  <c r="R158" i="17"/>
  <c r="Q158" i="17"/>
  <c r="P158" i="17"/>
  <c r="O158" i="17"/>
  <c r="N158" i="17"/>
  <c r="M158" i="17"/>
  <c r="L158" i="17"/>
  <c r="K158" i="17"/>
  <c r="J158" i="17"/>
  <c r="I158" i="17"/>
  <c r="H158" i="17"/>
  <c r="H156" i="17"/>
  <c r="H159" i="17" s="1"/>
  <c r="H149" i="17"/>
  <c r="I149" i="17" s="1"/>
  <c r="J149" i="17" s="1"/>
  <c r="K149" i="17" s="1"/>
  <c r="L149" i="17" s="1"/>
  <c r="M149" i="17" s="1"/>
  <c r="N149" i="17" s="1"/>
  <c r="O149" i="17" s="1"/>
  <c r="P149" i="17" s="1"/>
  <c r="Q149" i="17" s="1"/>
  <c r="R149" i="17" s="1"/>
  <c r="S149" i="17" s="1"/>
  <c r="T149" i="17" s="1"/>
  <c r="U149" i="17" s="1"/>
  <c r="V149" i="17" s="1"/>
  <c r="W149" i="17" s="1"/>
  <c r="X149" i="17" s="1"/>
  <c r="Y149" i="17" s="1"/>
  <c r="Z149" i="17" s="1"/>
  <c r="AA149" i="17" s="1"/>
  <c r="AB149" i="17" s="1"/>
  <c r="AC149" i="17" s="1"/>
  <c r="AD149" i="17" s="1"/>
  <c r="AE149" i="17" s="1"/>
  <c r="AF149" i="17" s="1"/>
  <c r="AG149" i="17" s="1"/>
  <c r="AH149" i="17" s="1"/>
  <c r="AI149" i="17" s="1"/>
  <c r="AJ149" i="17" s="1"/>
  <c r="AK149" i="17" s="1"/>
  <c r="H148" i="17"/>
  <c r="I148" i="17" s="1"/>
  <c r="J148" i="17" s="1"/>
  <c r="K148" i="17" s="1"/>
  <c r="L148" i="17" s="1"/>
  <c r="M148" i="17" s="1"/>
  <c r="N148" i="17" s="1"/>
  <c r="O148" i="17" s="1"/>
  <c r="P148" i="17" s="1"/>
  <c r="Q148" i="17" s="1"/>
  <c r="R148" i="17" s="1"/>
  <c r="S148" i="17" s="1"/>
  <c r="T148" i="17" s="1"/>
  <c r="U148" i="17" s="1"/>
  <c r="V148" i="17" s="1"/>
  <c r="W148" i="17" s="1"/>
  <c r="X148" i="17" s="1"/>
  <c r="Y148" i="17" s="1"/>
  <c r="Z148" i="17" s="1"/>
  <c r="AA148" i="17" s="1"/>
  <c r="AB148" i="17" s="1"/>
  <c r="AC148" i="17" s="1"/>
  <c r="AD148" i="17" s="1"/>
  <c r="AE148" i="17" s="1"/>
  <c r="AF148" i="17" s="1"/>
  <c r="AG148" i="17" s="1"/>
  <c r="AH148" i="17" s="1"/>
  <c r="AI148" i="17" s="1"/>
  <c r="AJ148" i="17" s="1"/>
  <c r="AK148" i="17" s="1"/>
  <c r="H147" i="17"/>
  <c r="I147" i="17" s="1"/>
  <c r="J147" i="17" s="1"/>
  <c r="K147" i="17" s="1"/>
  <c r="L147" i="17" s="1"/>
  <c r="M147" i="17" s="1"/>
  <c r="N147" i="17" s="1"/>
  <c r="O147" i="17" s="1"/>
  <c r="P147" i="17" s="1"/>
  <c r="Q147" i="17" s="1"/>
  <c r="R147" i="17" s="1"/>
  <c r="S147" i="17" s="1"/>
  <c r="T147" i="17" s="1"/>
  <c r="U147" i="17" s="1"/>
  <c r="V147" i="17" s="1"/>
  <c r="W147" i="17" s="1"/>
  <c r="X147" i="17" s="1"/>
  <c r="Y147" i="17" s="1"/>
  <c r="Z147" i="17" s="1"/>
  <c r="AA147" i="17" s="1"/>
  <c r="AB147" i="17" s="1"/>
  <c r="AC147" i="17" s="1"/>
  <c r="AD147" i="17" s="1"/>
  <c r="AE147" i="17" s="1"/>
  <c r="AF147" i="17" s="1"/>
  <c r="AG147" i="17" s="1"/>
  <c r="AH147" i="17" s="1"/>
  <c r="AI147" i="17" s="1"/>
  <c r="AJ147" i="17" s="1"/>
  <c r="AK147" i="17" s="1"/>
  <c r="H146" i="17"/>
  <c r="I146" i="17" s="1"/>
  <c r="J146" i="17" s="1"/>
  <c r="K146" i="17" s="1"/>
  <c r="L146" i="17" s="1"/>
  <c r="M146" i="17" s="1"/>
  <c r="N146" i="17" s="1"/>
  <c r="O146" i="17" s="1"/>
  <c r="P146" i="17" s="1"/>
  <c r="Q146" i="17" s="1"/>
  <c r="R146" i="17" s="1"/>
  <c r="S146" i="17" s="1"/>
  <c r="T146" i="17" s="1"/>
  <c r="U146" i="17" s="1"/>
  <c r="V146" i="17" s="1"/>
  <c r="W146" i="17" s="1"/>
  <c r="X146" i="17" s="1"/>
  <c r="Y146" i="17" s="1"/>
  <c r="Z146" i="17" s="1"/>
  <c r="AA146" i="17" s="1"/>
  <c r="AB146" i="17" s="1"/>
  <c r="AC146" i="17" s="1"/>
  <c r="AD146" i="17" s="1"/>
  <c r="AE146" i="17" s="1"/>
  <c r="AF146" i="17" s="1"/>
  <c r="AG146" i="17" s="1"/>
  <c r="AH146" i="17" s="1"/>
  <c r="AI146" i="17" s="1"/>
  <c r="AJ146" i="17" s="1"/>
  <c r="AK146" i="17" s="1"/>
  <c r="AK137" i="17"/>
  <c r="AJ137" i="17"/>
  <c r="AI137" i="17"/>
  <c r="AH137" i="17"/>
  <c r="AG137" i="17"/>
  <c r="AF137" i="17"/>
  <c r="AE137" i="17"/>
  <c r="AD137" i="17"/>
  <c r="AC137" i="17"/>
  <c r="AB137" i="17"/>
  <c r="AA137" i="17"/>
  <c r="Z137" i="17"/>
  <c r="Y137" i="17"/>
  <c r="X137" i="17"/>
  <c r="W137" i="17"/>
  <c r="V137" i="17"/>
  <c r="U137" i="17"/>
  <c r="T137" i="17"/>
  <c r="S137" i="17"/>
  <c r="R137" i="17"/>
  <c r="Q137" i="17"/>
  <c r="P137" i="17"/>
  <c r="O137" i="17"/>
  <c r="N137" i="17"/>
  <c r="M137" i="17"/>
  <c r="L137" i="17"/>
  <c r="K137" i="17"/>
  <c r="J137" i="17"/>
  <c r="I137" i="17"/>
  <c r="H137" i="17"/>
  <c r="H135" i="17"/>
  <c r="I135" i="17" s="1"/>
  <c r="AK132" i="17"/>
  <c r="AJ132" i="17"/>
  <c r="AI132" i="17"/>
  <c r="AH132" i="17"/>
  <c r="AG132" i="17"/>
  <c r="AF132" i="17"/>
  <c r="AE132" i="17"/>
  <c r="AD132" i="17"/>
  <c r="AC132" i="17"/>
  <c r="AB132" i="17"/>
  <c r="AA132" i="17"/>
  <c r="Z132" i="17"/>
  <c r="Y132" i="17"/>
  <c r="X132" i="17"/>
  <c r="W132" i="17"/>
  <c r="V132" i="17"/>
  <c r="U132" i="17"/>
  <c r="T132" i="17"/>
  <c r="S132" i="17"/>
  <c r="R132" i="17"/>
  <c r="Q132" i="17"/>
  <c r="P132" i="17"/>
  <c r="O132" i="17"/>
  <c r="N132" i="17"/>
  <c r="M132" i="17"/>
  <c r="L132" i="17"/>
  <c r="K132" i="17"/>
  <c r="J132" i="17"/>
  <c r="I132" i="17"/>
  <c r="H132" i="17"/>
  <c r="H128" i="17"/>
  <c r="I128" i="17" s="1"/>
  <c r="J128" i="17" s="1"/>
  <c r="K128" i="17" s="1"/>
  <c r="L128" i="17" s="1"/>
  <c r="M128" i="17" s="1"/>
  <c r="N128" i="17" s="1"/>
  <c r="H127" i="17"/>
  <c r="I127" i="17" s="1"/>
  <c r="J127" i="17" s="1"/>
  <c r="K127" i="17" s="1"/>
  <c r="L127" i="17" s="1"/>
  <c r="M127" i="17" s="1"/>
  <c r="N127" i="17" s="1"/>
  <c r="I126" i="17"/>
  <c r="J126" i="17" s="1"/>
  <c r="K126" i="17" s="1"/>
  <c r="L126" i="17" s="1"/>
  <c r="M126" i="17" s="1"/>
  <c r="N126" i="17" s="1"/>
  <c r="H126" i="17"/>
  <c r="G126" i="17"/>
  <c r="I125" i="17"/>
  <c r="J125" i="17" s="1"/>
  <c r="K125" i="17" s="1"/>
  <c r="L125" i="17" s="1"/>
  <c r="M125" i="17" s="1"/>
  <c r="N125" i="17" s="1"/>
  <c r="H125" i="17"/>
  <c r="G125" i="17"/>
  <c r="S124" i="17"/>
  <c r="R124" i="17"/>
  <c r="Q124" i="17"/>
  <c r="P124" i="17"/>
  <c r="O124" i="17"/>
  <c r="AM121"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AL114" i="17"/>
  <c r="AK113" i="17"/>
  <c r="AK116" i="17" s="1"/>
  <c r="AJ113" i="17"/>
  <c r="AJ116" i="17" s="1"/>
  <c r="AI113" i="17"/>
  <c r="AI116" i="17" s="1"/>
  <c r="AH113" i="17"/>
  <c r="AH116" i="17" s="1"/>
  <c r="AG113" i="17"/>
  <c r="AG116" i="17" s="1"/>
  <c r="AF113" i="17"/>
  <c r="AF116" i="17" s="1"/>
  <c r="AE113" i="17"/>
  <c r="AE116" i="17" s="1"/>
  <c r="AD113" i="17"/>
  <c r="AD116" i="17" s="1"/>
  <c r="AC113" i="17"/>
  <c r="AC116" i="17" s="1"/>
  <c r="AB113" i="17"/>
  <c r="AB116" i="17" s="1"/>
  <c r="AA113" i="17"/>
  <c r="AA116" i="17" s="1"/>
  <c r="Z113" i="17"/>
  <c r="Z116" i="17" s="1"/>
  <c r="Y113" i="17"/>
  <c r="Y116" i="17" s="1"/>
  <c r="X113" i="17"/>
  <c r="X116" i="17" s="1"/>
  <c r="W113" i="17"/>
  <c r="W116" i="17" s="1"/>
  <c r="V113" i="17"/>
  <c r="V116" i="17" s="1"/>
  <c r="U113" i="17"/>
  <c r="U116" i="17" s="1"/>
  <c r="T113" i="17"/>
  <c r="T116" i="17" s="1"/>
  <c r="S113" i="17"/>
  <c r="S116" i="17" s="1"/>
  <c r="R113" i="17"/>
  <c r="R116" i="17" s="1"/>
  <c r="Q113" i="17"/>
  <c r="Q116" i="17" s="1"/>
  <c r="P113" i="17"/>
  <c r="P116" i="17" s="1"/>
  <c r="O113" i="17"/>
  <c r="O116" i="17" s="1"/>
  <c r="N113" i="17"/>
  <c r="N116" i="17" s="1"/>
  <c r="M113" i="17"/>
  <c r="M116" i="17" s="1"/>
  <c r="L113" i="17"/>
  <c r="L116" i="17" s="1"/>
  <c r="K113" i="17"/>
  <c r="K116" i="17" s="1"/>
  <c r="J113" i="17"/>
  <c r="J116" i="17" s="1"/>
  <c r="I113" i="17"/>
  <c r="I116" i="17" s="1"/>
  <c r="H113" i="17"/>
  <c r="H114" i="17" s="1"/>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H107" i="17"/>
  <c r="I107" i="17" s="1"/>
  <c r="J107" i="17" s="1"/>
  <c r="K107" i="17" s="1"/>
  <c r="L107" i="17" s="1"/>
  <c r="M107" i="17" s="1"/>
  <c r="N107" i="17" s="1"/>
  <c r="H106" i="17"/>
  <c r="I106" i="17" s="1"/>
  <c r="J106" i="17" s="1"/>
  <c r="K106" i="17" s="1"/>
  <c r="L106" i="17" s="1"/>
  <c r="M106" i="17" s="1"/>
  <c r="N106" i="17" s="1"/>
  <c r="H105" i="17"/>
  <c r="I105" i="17" s="1"/>
  <c r="J105" i="17" s="1"/>
  <c r="K105" i="17" s="1"/>
  <c r="L105" i="17" s="1"/>
  <c r="M105" i="17" s="1"/>
  <c r="N105" i="17" s="1"/>
  <c r="AL104" i="17"/>
  <c r="I104" i="17"/>
  <c r="J104" i="17" s="1"/>
  <c r="K104" i="17" s="1"/>
  <c r="L104" i="17" s="1"/>
  <c r="M104" i="17" s="1"/>
  <c r="N104" i="17" s="1"/>
  <c r="H104" i="17"/>
  <c r="G104" i="17"/>
  <c r="S103" i="17"/>
  <c r="R103" i="17"/>
  <c r="Q103" i="17"/>
  <c r="P103" i="17"/>
  <c r="O103"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AL93" i="17"/>
  <c r="AK92" i="17"/>
  <c r="AK95" i="17" s="1"/>
  <c r="AJ92" i="17"/>
  <c r="AJ95" i="17" s="1"/>
  <c r="AI92" i="17"/>
  <c r="AI95" i="17" s="1"/>
  <c r="AH92" i="17"/>
  <c r="AH95" i="17" s="1"/>
  <c r="AG92" i="17"/>
  <c r="AG95" i="17" s="1"/>
  <c r="AF92" i="17"/>
  <c r="AF95" i="17" s="1"/>
  <c r="AE92" i="17"/>
  <c r="AE95" i="17" s="1"/>
  <c r="AD92" i="17"/>
  <c r="AD95" i="17" s="1"/>
  <c r="AC92" i="17"/>
  <c r="AC95" i="17" s="1"/>
  <c r="AB92" i="17"/>
  <c r="AB95" i="17" s="1"/>
  <c r="AB176" i="17" s="1"/>
  <c r="AB219" i="17" s="1"/>
  <c r="AA92" i="17"/>
  <c r="AA95" i="17" s="1"/>
  <c r="Z92" i="17"/>
  <c r="Z95" i="17" s="1"/>
  <c r="Y92" i="17"/>
  <c r="Y95" i="17" s="1"/>
  <c r="X92" i="17"/>
  <c r="X95" i="17" s="1"/>
  <c r="W92" i="17"/>
  <c r="W95" i="17" s="1"/>
  <c r="V92" i="17"/>
  <c r="V95" i="17" s="1"/>
  <c r="U92" i="17"/>
  <c r="U95" i="17" s="1"/>
  <c r="T92" i="17"/>
  <c r="T95" i="17" s="1"/>
  <c r="T176" i="17" s="1"/>
  <c r="T219" i="17" s="1"/>
  <c r="S92" i="17"/>
  <c r="S95" i="17" s="1"/>
  <c r="R92" i="17"/>
  <c r="R95" i="17" s="1"/>
  <c r="Q92" i="17"/>
  <c r="Q95" i="17" s="1"/>
  <c r="P92" i="17"/>
  <c r="P95" i="17" s="1"/>
  <c r="O92" i="17"/>
  <c r="O95" i="17" s="1"/>
  <c r="N92" i="17"/>
  <c r="N95" i="17" s="1"/>
  <c r="M92" i="17"/>
  <c r="M95" i="17" s="1"/>
  <c r="L92" i="17"/>
  <c r="L95" i="17" s="1"/>
  <c r="K92" i="17"/>
  <c r="K95" i="17" s="1"/>
  <c r="J92" i="17"/>
  <c r="J95" i="17" s="1"/>
  <c r="I92" i="17"/>
  <c r="I95" i="17" s="1"/>
  <c r="H92" i="17"/>
  <c r="H93" i="17" s="1"/>
  <c r="H102" i="17" s="1"/>
  <c r="C89"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E75" i="17"/>
  <c r="E82" i="17" s="1"/>
  <c r="E74" i="17"/>
  <c r="E81" i="17" s="1"/>
  <c r="E73" i="17"/>
  <c r="E80" i="17" s="1"/>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AK63" i="17"/>
  <c r="AK86" i="17" s="1"/>
  <c r="AK237" i="17" s="1"/>
  <c r="AJ63" i="17"/>
  <c r="AI63" i="17"/>
  <c r="AH63" i="17"/>
  <c r="AG63" i="17"/>
  <c r="AF63" i="17"/>
  <c r="AE63" i="17"/>
  <c r="AD63" i="17"/>
  <c r="AC63" i="17"/>
  <c r="AB63" i="17"/>
  <c r="AA63" i="17"/>
  <c r="Z63" i="17"/>
  <c r="Y63" i="17"/>
  <c r="Y86" i="17" s="1"/>
  <c r="Y237" i="17" s="1"/>
  <c r="X63" i="17"/>
  <c r="W63" i="17"/>
  <c r="V63" i="17"/>
  <c r="U63" i="17"/>
  <c r="T63" i="17"/>
  <c r="S63" i="17"/>
  <c r="R63" i="17"/>
  <c r="Q63" i="17"/>
  <c r="P63" i="17"/>
  <c r="O63" i="17"/>
  <c r="N63" i="17"/>
  <c r="M63" i="17"/>
  <c r="M86" i="17" s="1"/>
  <c r="M237" i="17" s="1"/>
  <c r="L63" i="17"/>
  <c r="K63" i="17"/>
  <c r="J63" i="17"/>
  <c r="I63" i="17"/>
  <c r="H63" i="17"/>
  <c r="G63" i="17"/>
  <c r="E61" i="17"/>
  <c r="E68" i="17" s="1"/>
  <c r="E60" i="17"/>
  <c r="E67" i="17" s="1"/>
  <c r="E59" i="17"/>
  <c r="E66" i="17" s="1"/>
  <c r="G55" i="17"/>
  <c r="G238" i="17" s="1"/>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E42" i="17"/>
  <c r="E50" i="17" s="1"/>
  <c r="E41" i="17"/>
  <c r="E49" i="17" s="1"/>
  <c r="E40" i="17"/>
  <c r="E48" i="17" s="1"/>
  <c r="AK39" i="17"/>
  <c r="AK47" i="17" s="1"/>
  <c r="AJ39" i="17"/>
  <c r="AJ47" i="17" s="1"/>
  <c r="AI39" i="17"/>
  <c r="AI44" i="17" s="1"/>
  <c r="AI224" i="17" s="1"/>
  <c r="AH39" i="17"/>
  <c r="AH47" i="17" s="1"/>
  <c r="AG39" i="17"/>
  <c r="AG47" i="17" s="1"/>
  <c r="AF39" i="17"/>
  <c r="AF47" i="17" s="1"/>
  <c r="AE39" i="17"/>
  <c r="AE47" i="17" s="1"/>
  <c r="AD39" i="17"/>
  <c r="AD47" i="17" s="1"/>
  <c r="AC39" i="17"/>
  <c r="AC44" i="17" s="1"/>
  <c r="AC224" i="17" s="1"/>
  <c r="AB39" i="17"/>
  <c r="AB44" i="17" s="1"/>
  <c r="AB224" i="17" s="1"/>
  <c r="AA39" i="17"/>
  <c r="AA47" i="17" s="1"/>
  <c r="Z39" i="17"/>
  <c r="Z47" i="17" s="1"/>
  <c r="Y39" i="17"/>
  <c r="Y44" i="17" s="1"/>
  <c r="Y224" i="17" s="1"/>
  <c r="X39" i="17"/>
  <c r="X47" i="17" s="1"/>
  <c r="W39" i="17"/>
  <c r="W44" i="17" s="1"/>
  <c r="W224" i="17" s="1"/>
  <c r="V39" i="17"/>
  <c r="V47" i="17" s="1"/>
  <c r="U39" i="17"/>
  <c r="U47" i="17" s="1"/>
  <c r="T39" i="17"/>
  <c r="T47" i="17" s="1"/>
  <c r="S39" i="17"/>
  <c r="S44" i="17" s="1"/>
  <c r="S224" i="17" s="1"/>
  <c r="R39" i="17"/>
  <c r="R47" i="17" s="1"/>
  <c r="Q39" i="17"/>
  <c r="Q47" i="17" s="1"/>
  <c r="P39" i="17"/>
  <c r="P47" i="17" s="1"/>
  <c r="O39" i="17"/>
  <c r="O47" i="17" s="1"/>
  <c r="N39" i="17"/>
  <c r="N47" i="17" s="1"/>
  <c r="M39" i="17"/>
  <c r="M44" i="17" s="1"/>
  <c r="M224" i="17" s="1"/>
  <c r="L39" i="17"/>
  <c r="L47" i="17" s="1"/>
  <c r="K39" i="17"/>
  <c r="K44" i="17" s="1"/>
  <c r="K224" i="17" s="1"/>
  <c r="J39" i="17"/>
  <c r="J44" i="17" s="1"/>
  <c r="J224" i="17" s="1"/>
  <c r="I39" i="17"/>
  <c r="I47" i="17" s="1"/>
  <c r="H39" i="17"/>
  <c r="H47" i="17" s="1"/>
  <c r="G39" i="17"/>
  <c r="G44" i="17" s="1"/>
  <c r="G224" i="17" s="1"/>
  <c r="E39" i="17"/>
  <c r="E47" i="17" s="1"/>
  <c r="F38" i="17"/>
  <c r="E34"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K34" i="17" s="1"/>
  <c r="J26" i="17"/>
  <c r="J34" i="17" s="1"/>
  <c r="I26" i="17"/>
  <c r="I34" i="17" s="1"/>
  <c r="H26" i="17"/>
  <c r="H34" i="17" s="1"/>
  <c r="G26" i="17"/>
  <c r="G34" i="17" s="1"/>
  <c r="AK25" i="17"/>
  <c r="AJ25" i="17"/>
  <c r="AJ33" i="17" s="1"/>
  <c r="AI25" i="17"/>
  <c r="AI33" i="17" s="1"/>
  <c r="AH25" i="17"/>
  <c r="AH33" i="17" s="1"/>
  <c r="AG25" i="17"/>
  <c r="AG33" i="17" s="1"/>
  <c r="AF25" i="17"/>
  <c r="AF33" i="17" s="1"/>
  <c r="AE25" i="17"/>
  <c r="AE33" i="17" s="1"/>
  <c r="AD25" i="17"/>
  <c r="AD33" i="17" s="1"/>
  <c r="AC25" i="17"/>
  <c r="AC33" i="17" s="1"/>
  <c r="AB25" i="17"/>
  <c r="AB33" i="17" s="1"/>
  <c r="AA25" i="17"/>
  <c r="AA33" i="17" s="1"/>
  <c r="Z25" i="17"/>
  <c r="Z33" i="17" s="1"/>
  <c r="Y25" i="17"/>
  <c r="Y33" i="17" s="1"/>
  <c r="X25" i="17"/>
  <c r="X33" i="17" s="1"/>
  <c r="W25" i="17"/>
  <c r="W33" i="17" s="1"/>
  <c r="V25" i="17"/>
  <c r="V33" i="17" s="1"/>
  <c r="U25" i="17"/>
  <c r="U33" i="17" s="1"/>
  <c r="T25" i="17"/>
  <c r="T33" i="17" s="1"/>
  <c r="S25" i="17"/>
  <c r="S33" i="17" s="1"/>
  <c r="R25" i="17"/>
  <c r="R33" i="17" s="1"/>
  <c r="Q25" i="17"/>
  <c r="Q33" i="17" s="1"/>
  <c r="P25" i="17"/>
  <c r="P33" i="17" s="1"/>
  <c r="O25" i="17"/>
  <c r="O33" i="17" s="1"/>
  <c r="N25" i="17"/>
  <c r="N33" i="17" s="1"/>
  <c r="M25" i="17"/>
  <c r="M33" i="17" s="1"/>
  <c r="L25" i="17"/>
  <c r="L33" i="17" s="1"/>
  <c r="K25" i="17"/>
  <c r="K33" i="17" s="1"/>
  <c r="J25" i="17"/>
  <c r="J33" i="17" s="1"/>
  <c r="I25" i="17"/>
  <c r="I33" i="17" s="1"/>
  <c r="H25" i="17"/>
  <c r="H33" i="17" s="1"/>
  <c r="G25" i="17"/>
  <c r="G33" i="17" s="1"/>
  <c r="E25" i="17"/>
  <c r="E33" i="17" s="1"/>
  <c r="AK24" i="17"/>
  <c r="AJ24" i="17"/>
  <c r="AI24" i="17"/>
  <c r="AH24" i="17"/>
  <c r="AG24" i="17"/>
  <c r="AF24" i="17"/>
  <c r="AE24" i="17"/>
  <c r="AE32" i="17" s="1"/>
  <c r="AD24" i="17"/>
  <c r="AD32" i="17" s="1"/>
  <c r="AC24" i="17"/>
  <c r="AC32" i="17" s="1"/>
  <c r="AB24" i="17"/>
  <c r="AB32" i="17" s="1"/>
  <c r="AA24" i="17"/>
  <c r="AA32" i="17" s="1"/>
  <c r="Z24" i="17"/>
  <c r="Z32" i="17" s="1"/>
  <c r="Y24" i="17"/>
  <c r="Y32" i="17" s="1"/>
  <c r="X24" i="17"/>
  <c r="X32" i="17" s="1"/>
  <c r="W24" i="17"/>
  <c r="W32" i="17" s="1"/>
  <c r="V24" i="17"/>
  <c r="V32" i="17" s="1"/>
  <c r="U24" i="17"/>
  <c r="U32" i="17" s="1"/>
  <c r="T24" i="17"/>
  <c r="T32" i="17" s="1"/>
  <c r="S24" i="17"/>
  <c r="S32" i="17" s="1"/>
  <c r="R24" i="17"/>
  <c r="R32" i="17" s="1"/>
  <c r="Q24" i="17"/>
  <c r="Q32" i="17" s="1"/>
  <c r="P24" i="17"/>
  <c r="P32" i="17" s="1"/>
  <c r="O24" i="17"/>
  <c r="O32" i="17" s="1"/>
  <c r="N24" i="17"/>
  <c r="N32" i="17" s="1"/>
  <c r="M24" i="17"/>
  <c r="M32" i="17" s="1"/>
  <c r="L24" i="17"/>
  <c r="K24" i="17"/>
  <c r="K32" i="17" s="1"/>
  <c r="J24" i="17"/>
  <c r="J32" i="17" s="1"/>
  <c r="I24" i="17"/>
  <c r="H24" i="17"/>
  <c r="H32" i="17" s="1"/>
  <c r="G24" i="17"/>
  <c r="G32" i="17" s="1"/>
  <c r="E24" i="17"/>
  <c r="E32" i="17" s="1"/>
  <c r="AK23" i="17"/>
  <c r="AK31" i="17" s="1"/>
  <c r="AJ23" i="17"/>
  <c r="AJ31" i="17" s="1"/>
  <c r="AI23" i="17"/>
  <c r="AI31" i="17" s="1"/>
  <c r="AH23" i="17"/>
  <c r="AH31" i="17" s="1"/>
  <c r="AG23" i="17"/>
  <c r="AG31" i="17" s="1"/>
  <c r="AF23" i="17"/>
  <c r="AF31" i="17" s="1"/>
  <c r="AE23" i="17"/>
  <c r="AE31" i="17" s="1"/>
  <c r="AD23" i="17"/>
  <c r="AD31" i="17" s="1"/>
  <c r="AC23" i="17"/>
  <c r="AC31" i="17" s="1"/>
  <c r="AB23" i="17"/>
  <c r="AB31" i="17" s="1"/>
  <c r="AA23" i="17"/>
  <c r="AA31" i="17" s="1"/>
  <c r="Z23" i="17"/>
  <c r="Z31" i="17" s="1"/>
  <c r="Y23" i="17"/>
  <c r="Y31" i="17" s="1"/>
  <c r="X23" i="17"/>
  <c r="X31" i="17" s="1"/>
  <c r="W23" i="17"/>
  <c r="W31" i="17" s="1"/>
  <c r="V23" i="17"/>
  <c r="V31" i="17" s="1"/>
  <c r="U23" i="17"/>
  <c r="U31" i="17" s="1"/>
  <c r="T23" i="17"/>
  <c r="T31" i="17" s="1"/>
  <c r="S23" i="17"/>
  <c r="S31" i="17" s="1"/>
  <c r="R23" i="17"/>
  <c r="R31" i="17" s="1"/>
  <c r="Q23" i="17"/>
  <c r="Q31" i="17" s="1"/>
  <c r="P23" i="17"/>
  <c r="P31" i="17" s="1"/>
  <c r="O23" i="17"/>
  <c r="O31" i="17" s="1"/>
  <c r="N23" i="17"/>
  <c r="N31" i="17" s="1"/>
  <c r="M23" i="17"/>
  <c r="M31" i="17" s="1"/>
  <c r="L23" i="17"/>
  <c r="L31" i="17" s="1"/>
  <c r="K23" i="17"/>
  <c r="K31" i="17" s="1"/>
  <c r="J23" i="17"/>
  <c r="J31" i="17" s="1"/>
  <c r="I23" i="17"/>
  <c r="I31" i="17" s="1"/>
  <c r="H23" i="17"/>
  <c r="H31" i="17" s="1"/>
  <c r="G23" i="17"/>
  <c r="E23" i="17"/>
  <c r="E31" i="17" s="1"/>
  <c r="S22" i="17"/>
  <c r="T22" i="17" s="1"/>
  <c r="R22" i="17"/>
  <c r="Q22" i="17"/>
  <c r="P22" i="17"/>
  <c r="O22" i="17"/>
  <c r="N22" i="17"/>
  <c r="M22" i="17"/>
  <c r="L22" i="17"/>
  <c r="K22" i="17"/>
  <c r="J22" i="17"/>
  <c r="I22" i="17"/>
  <c r="S21" i="17"/>
  <c r="T21" i="17" s="1"/>
  <c r="U21" i="17" s="1"/>
  <c r="V21" i="17" s="1"/>
  <c r="W21" i="17" s="1"/>
  <c r="X21" i="17" s="1"/>
  <c r="Y21" i="17" s="1"/>
  <c r="Z21" i="17" s="1"/>
  <c r="AA21" i="17" s="1"/>
  <c r="AB21" i="17" s="1"/>
  <c r="AC21" i="17" s="1"/>
  <c r="AD21" i="17" s="1"/>
  <c r="AE21" i="17" s="1"/>
  <c r="AF21" i="17" s="1"/>
  <c r="AG21" i="17" s="1"/>
  <c r="AH21" i="17" s="1"/>
  <c r="AI21" i="17" s="1"/>
  <c r="AJ21" i="17" s="1"/>
  <c r="AK21" i="17" s="1"/>
  <c r="R21" i="17"/>
  <c r="Q21" i="17"/>
  <c r="P21" i="17"/>
  <c r="O21" i="17"/>
  <c r="N21" i="17"/>
  <c r="M21" i="17"/>
  <c r="L21" i="17"/>
  <c r="K21" i="17"/>
  <c r="J21" i="17"/>
  <c r="I21" i="17"/>
  <c r="H21" i="17"/>
  <c r="G18" i="17"/>
  <c r="G17" i="17" s="1"/>
  <c r="G8" i="17"/>
  <c r="A322" i="16"/>
  <c r="G287" i="16"/>
  <c r="H286" i="16"/>
  <c r="A285" i="16"/>
  <c r="G264" i="16"/>
  <c r="G243" i="16"/>
  <c r="G242" i="16"/>
  <c r="G308" i="16" s="1"/>
  <c r="G241" i="16"/>
  <c r="G307" i="16" s="1"/>
  <c r="G239" i="16"/>
  <c r="G305" i="16" s="1"/>
  <c r="AK238" i="16"/>
  <c r="AJ238" i="16"/>
  <c r="AI238" i="16"/>
  <c r="AH238" i="16"/>
  <c r="AG238" i="16"/>
  <c r="AF238" i="16"/>
  <c r="AE238" i="16"/>
  <c r="AD238" i="16"/>
  <c r="AC238" i="16"/>
  <c r="AB238" i="16"/>
  <c r="AA238" i="16"/>
  <c r="Z238" i="16"/>
  <c r="Z304" i="16" s="1"/>
  <c r="Y238" i="16"/>
  <c r="X238" i="16"/>
  <c r="W238" i="16"/>
  <c r="V238" i="16"/>
  <c r="U238" i="16"/>
  <c r="T238" i="16"/>
  <c r="S238" i="16"/>
  <c r="R238" i="16"/>
  <c r="Q238" i="16"/>
  <c r="P238" i="16"/>
  <c r="O238" i="16"/>
  <c r="N238" i="16"/>
  <c r="N304" i="16" s="1"/>
  <c r="M238" i="16"/>
  <c r="L238" i="16"/>
  <c r="K238" i="16"/>
  <c r="J238" i="16"/>
  <c r="I238" i="16"/>
  <c r="H238" i="16"/>
  <c r="G229" i="16"/>
  <c r="G227" i="16"/>
  <c r="G226" i="16"/>
  <c r="G225" i="16"/>
  <c r="H220" i="16"/>
  <c r="I220" i="16" s="1"/>
  <c r="AK216" i="16"/>
  <c r="AK243" i="16" s="1"/>
  <c r="AJ216" i="16"/>
  <c r="AJ243" i="16" s="1"/>
  <c r="AI216" i="16"/>
  <c r="AI243" i="16" s="1"/>
  <c r="AH216" i="16"/>
  <c r="AH243" i="16" s="1"/>
  <c r="AG216" i="16"/>
  <c r="AG243" i="16" s="1"/>
  <c r="AF216" i="16"/>
  <c r="AF243" i="16" s="1"/>
  <c r="AE216" i="16"/>
  <c r="AE243" i="16" s="1"/>
  <c r="AD216" i="16"/>
  <c r="AD243" i="16" s="1"/>
  <c r="AC216" i="16"/>
  <c r="AC243" i="16" s="1"/>
  <c r="AB216" i="16"/>
  <c r="AB243" i="16" s="1"/>
  <c r="AA216" i="16"/>
  <c r="AA243" i="16" s="1"/>
  <c r="Z216" i="16"/>
  <c r="Z243" i="16" s="1"/>
  <c r="Y216" i="16"/>
  <c r="Y243" i="16" s="1"/>
  <c r="X216" i="16"/>
  <c r="X243" i="16" s="1"/>
  <c r="W216" i="16"/>
  <c r="W243" i="16" s="1"/>
  <c r="W309" i="16" s="1"/>
  <c r="V216" i="16"/>
  <c r="V243" i="16" s="1"/>
  <c r="U216" i="16"/>
  <c r="U243" i="16" s="1"/>
  <c r="T216" i="16"/>
  <c r="T243" i="16" s="1"/>
  <c r="S216" i="16"/>
  <c r="S243" i="16" s="1"/>
  <c r="R216" i="16"/>
  <c r="R243" i="16" s="1"/>
  <c r="Q216" i="16"/>
  <c r="Q243" i="16" s="1"/>
  <c r="P216" i="16"/>
  <c r="P243" i="16" s="1"/>
  <c r="O216" i="16"/>
  <c r="O243" i="16" s="1"/>
  <c r="N216" i="16"/>
  <c r="N243" i="16" s="1"/>
  <c r="M216" i="16"/>
  <c r="M243" i="16" s="1"/>
  <c r="L216" i="16"/>
  <c r="L243" i="16" s="1"/>
  <c r="K216" i="16"/>
  <c r="K243" i="16" s="1"/>
  <c r="J216" i="16"/>
  <c r="J243" i="16" s="1"/>
  <c r="I216" i="16"/>
  <c r="I243" i="16" s="1"/>
  <c r="H216" i="16"/>
  <c r="H243" i="16" s="1"/>
  <c r="AK209" i="16"/>
  <c r="AK229" i="16" s="1"/>
  <c r="AJ209" i="16"/>
  <c r="AI209" i="16"/>
  <c r="AH209" i="16"/>
  <c r="AH242" i="16" s="1"/>
  <c r="AG209" i="16"/>
  <c r="AF209" i="16"/>
  <c r="AF229" i="16" s="1"/>
  <c r="AE209" i="16"/>
  <c r="AD209" i="16"/>
  <c r="AC209" i="16"/>
  <c r="AB209" i="16"/>
  <c r="AB242" i="16" s="1"/>
  <c r="AA209" i="16"/>
  <c r="Z209" i="16"/>
  <c r="Z242" i="16" s="1"/>
  <c r="Y209" i="16"/>
  <c r="Y229" i="16" s="1"/>
  <c r="X209" i="16"/>
  <c r="W209" i="16"/>
  <c r="V209" i="16"/>
  <c r="V242" i="16" s="1"/>
  <c r="U209" i="16"/>
  <c r="T209" i="16"/>
  <c r="T242" i="16" s="1"/>
  <c r="S209" i="16"/>
  <c r="R209" i="16"/>
  <c r="Q209" i="16"/>
  <c r="P209" i="16"/>
  <c r="P242" i="16" s="1"/>
  <c r="O209" i="16"/>
  <c r="N209" i="16"/>
  <c r="N242" i="16" s="1"/>
  <c r="M209" i="16"/>
  <c r="M229" i="16" s="1"/>
  <c r="M295" i="16" s="1"/>
  <c r="L209" i="16"/>
  <c r="K209" i="16"/>
  <c r="J209" i="16"/>
  <c r="J242" i="16" s="1"/>
  <c r="I209" i="16"/>
  <c r="H209" i="16"/>
  <c r="H242" i="16" s="1"/>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H195" i="16"/>
  <c r="I195" i="16" s="1"/>
  <c r="J195" i="16" s="1"/>
  <c r="K195" i="16" s="1"/>
  <c r="L195" i="16" s="1"/>
  <c r="M195" i="16" s="1"/>
  <c r="N195" i="16" s="1"/>
  <c r="O195" i="16" s="1"/>
  <c r="P195" i="16" s="1"/>
  <c r="Q195" i="16" s="1"/>
  <c r="R195" i="16" s="1"/>
  <c r="S195" i="16" s="1"/>
  <c r="T195" i="16" s="1"/>
  <c r="U195" i="16" s="1"/>
  <c r="V195" i="16" s="1"/>
  <c r="W195" i="16" s="1"/>
  <c r="X195" i="16" s="1"/>
  <c r="Y195" i="16" s="1"/>
  <c r="Z195" i="16" s="1"/>
  <c r="AA195" i="16" s="1"/>
  <c r="AB195" i="16" s="1"/>
  <c r="AC195" i="16" s="1"/>
  <c r="AD195" i="16" s="1"/>
  <c r="AE195" i="16" s="1"/>
  <c r="AF195" i="16" s="1"/>
  <c r="AG195" i="16" s="1"/>
  <c r="AH195" i="16" s="1"/>
  <c r="AI195" i="16" s="1"/>
  <c r="AJ195" i="16" s="1"/>
  <c r="AK195" i="16" s="1"/>
  <c r="H187" i="16"/>
  <c r="I187" i="16" s="1"/>
  <c r="C185" i="16"/>
  <c r="H170" i="16"/>
  <c r="I170" i="16" s="1"/>
  <c r="J170" i="16" s="1"/>
  <c r="K170" i="16" s="1"/>
  <c r="L170" i="16" s="1"/>
  <c r="M170" i="16" s="1"/>
  <c r="N170" i="16" s="1"/>
  <c r="O170" i="16" s="1"/>
  <c r="P170" i="16" s="1"/>
  <c r="Q170" i="16" s="1"/>
  <c r="R170" i="16" s="1"/>
  <c r="S170" i="16" s="1"/>
  <c r="T170" i="16" s="1"/>
  <c r="U170" i="16" s="1"/>
  <c r="V170" i="16" s="1"/>
  <c r="W170" i="16" s="1"/>
  <c r="X170" i="16" s="1"/>
  <c r="Y170" i="16" s="1"/>
  <c r="Z170" i="16" s="1"/>
  <c r="AA170" i="16" s="1"/>
  <c r="AB170" i="16" s="1"/>
  <c r="AC170" i="16" s="1"/>
  <c r="AD170" i="16" s="1"/>
  <c r="AE170" i="16" s="1"/>
  <c r="AF170" i="16" s="1"/>
  <c r="AG170" i="16" s="1"/>
  <c r="AH170" i="16" s="1"/>
  <c r="AI170" i="16" s="1"/>
  <c r="AJ170" i="16" s="1"/>
  <c r="AK170" i="16" s="1"/>
  <c r="H169" i="16"/>
  <c r="I169" i="16" s="1"/>
  <c r="J169" i="16" s="1"/>
  <c r="K169" i="16" s="1"/>
  <c r="L169" i="16" s="1"/>
  <c r="M169" i="16" s="1"/>
  <c r="N169" i="16" s="1"/>
  <c r="O169" i="16" s="1"/>
  <c r="P169" i="16" s="1"/>
  <c r="Q169" i="16" s="1"/>
  <c r="R169" i="16" s="1"/>
  <c r="S169" i="16" s="1"/>
  <c r="T169" i="16" s="1"/>
  <c r="U169" i="16" s="1"/>
  <c r="V169" i="16" s="1"/>
  <c r="W169" i="16" s="1"/>
  <c r="X169" i="16" s="1"/>
  <c r="Y169" i="16" s="1"/>
  <c r="Z169" i="16" s="1"/>
  <c r="AA169" i="16" s="1"/>
  <c r="AB169" i="16" s="1"/>
  <c r="AC169" i="16" s="1"/>
  <c r="AD169" i="16" s="1"/>
  <c r="AE169" i="16" s="1"/>
  <c r="AF169" i="16" s="1"/>
  <c r="AG169" i="16" s="1"/>
  <c r="AH169" i="16" s="1"/>
  <c r="AI169" i="16" s="1"/>
  <c r="AJ169" i="16" s="1"/>
  <c r="AK169" i="16" s="1"/>
  <c r="H168" i="16"/>
  <c r="I168" i="16" s="1"/>
  <c r="J168" i="16" s="1"/>
  <c r="K168" i="16" s="1"/>
  <c r="L168" i="16" s="1"/>
  <c r="M168" i="16" s="1"/>
  <c r="N168" i="16" s="1"/>
  <c r="O168" i="16" s="1"/>
  <c r="P168" i="16" s="1"/>
  <c r="Q168" i="16" s="1"/>
  <c r="R168" i="16" s="1"/>
  <c r="S168" i="16" s="1"/>
  <c r="T168" i="16" s="1"/>
  <c r="U168" i="16" s="1"/>
  <c r="V168" i="16" s="1"/>
  <c r="W168" i="16" s="1"/>
  <c r="X168" i="16" s="1"/>
  <c r="Y168" i="16" s="1"/>
  <c r="Z168" i="16" s="1"/>
  <c r="AA168" i="16" s="1"/>
  <c r="AB168" i="16" s="1"/>
  <c r="AC168" i="16" s="1"/>
  <c r="AD168" i="16" s="1"/>
  <c r="AE168" i="16" s="1"/>
  <c r="AF168" i="16" s="1"/>
  <c r="AG168" i="16" s="1"/>
  <c r="AH168" i="16" s="1"/>
  <c r="AI168" i="16" s="1"/>
  <c r="AJ168" i="16" s="1"/>
  <c r="AK168" i="16" s="1"/>
  <c r="H167" i="16"/>
  <c r="I167" i="16" s="1"/>
  <c r="J167" i="16" s="1"/>
  <c r="K167" i="16" s="1"/>
  <c r="L167" i="16" s="1"/>
  <c r="M167" i="16" s="1"/>
  <c r="N167" i="16" s="1"/>
  <c r="O167" i="16" s="1"/>
  <c r="P167" i="16" s="1"/>
  <c r="Q167" i="16" s="1"/>
  <c r="R167" i="16" s="1"/>
  <c r="S167" i="16" s="1"/>
  <c r="T167" i="16" s="1"/>
  <c r="U167" i="16" s="1"/>
  <c r="V167" i="16" s="1"/>
  <c r="W167" i="16" s="1"/>
  <c r="X167" i="16" s="1"/>
  <c r="Y167" i="16" s="1"/>
  <c r="Z167" i="16" s="1"/>
  <c r="AA167" i="16" s="1"/>
  <c r="AB167" i="16" s="1"/>
  <c r="AC167" i="16" s="1"/>
  <c r="AD167" i="16" s="1"/>
  <c r="AE167" i="16" s="1"/>
  <c r="AF167" i="16" s="1"/>
  <c r="AG167" i="16" s="1"/>
  <c r="AH167" i="16" s="1"/>
  <c r="AI167" i="16" s="1"/>
  <c r="AJ167" i="16" s="1"/>
  <c r="AK167" i="16" s="1"/>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H156" i="16"/>
  <c r="H164" i="16" s="1"/>
  <c r="H149" i="16"/>
  <c r="I149" i="16" s="1"/>
  <c r="J149" i="16" s="1"/>
  <c r="K149" i="16" s="1"/>
  <c r="L149" i="16" s="1"/>
  <c r="M149" i="16" s="1"/>
  <c r="N149" i="16" s="1"/>
  <c r="O149" i="16" s="1"/>
  <c r="P149" i="16" s="1"/>
  <c r="Q149" i="16" s="1"/>
  <c r="R149" i="16" s="1"/>
  <c r="S149" i="16" s="1"/>
  <c r="T149" i="16" s="1"/>
  <c r="U149" i="16" s="1"/>
  <c r="V149" i="16" s="1"/>
  <c r="W149" i="16" s="1"/>
  <c r="X149" i="16" s="1"/>
  <c r="Y149" i="16" s="1"/>
  <c r="Z149" i="16" s="1"/>
  <c r="AA149" i="16" s="1"/>
  <c r="AB149" i="16" s="1"/>
  <c r="AC149" i="16" s="1"/>
  <c r="AD149" i="16" s="1"/>
  <c r="AE149" i="16" s="1"/>
  <c r="AF149" i="16" s="1"/>
  <c r="AG149" i="16" s="1"/>
  <c r="AH149" i="16" s="1"/>
  <c r="AI149" i="16" s="1"/>
  <c r="AJ149" i="16" s="1"/>
  <c r="AK149" i="16" s="1"/>
  <c r="H148" i="16"/>
  <c r="I148" i="16" s="1"/>
  <c r="J148" i="16" s="1"/>
  <c r="K148" i="16" s="1"/>
  <c r="L148" i="16" s="1"/>
  <c r="M148" i="16" s="1"/>
  <c r="N148" i="16" s="1"/>
  <c r="O148" i="16" s="1"/>
  <c r="P148" i="16" s="1"/>
  <c r="Q148" i="16" s="1"/>
  <c r="R148" i="16" s="1"/>
  <c r="S148" i="16" s="1"/>
  <c r="T148" i="16" s="1"/>
  <c r="U148" i="16" s="1"/>
  <c r="V148" i="16" s="1"/>
  <c r="W148" i="16" s="1"/>
  <c r="X148" i="16" s="1"/>
  <c r="Y148" i="16" s="1"/>
  <c r="Z148" i="16" s="1"/>
  <c r="AA148" i="16" s="1"/>
  <c r="AB148" i="16" s="1"/>
  <c r="AC148" i="16" s="1"/>
  <c r="AD148" i="16" s="1"/>
  <c r="AE148" i="16" s="1"/>
  <c r="AF148" i="16" s="1"/>
  <c r="AG148" i="16" s="1"/>
  <c r="AH148" i="16" s="1"/>
  <c r="AI148" i="16" s="1"/>
  <c r="AJ148" i="16" s="1"/>
  <c r="AK148" i="16" s="1"/>
  <c r="H147" i="16"/>
  <c r="I147" i="16" s="1"/>
  <c r="J147" i="16" s="1"/>
  <c r="K147" i="16" s="1"/>
  <c r="L147" i="16" s="1"/>
  <c r="M147" i="16" s="1"/>
  <c r="N147" i="16" s="1"/>
  <c r="O147" i="16" s="1"/>
  <c r="P147" i="16" s="1"/>
  <c r="Q147" i="16" s="1"/>
  <c r="R147" i="16" s="1"/>
  <c r="S147" i="16" s="1"/>
  <c r="T147" i="16" s="1"/>
  <c r="U147" i="16" s="1"/>
  <c r="V147" i="16" s="1"/>
  <c r="W147" i="16" s="1"/>
  <c r="X147" i="16" s="1"/>
  <c r="Y147" i="16" s="1"/>
  <c r="Z147" i="16" s="1"/>
  <c r="AA147" i="16" s="1"/>
  <c r="AB147" i="16" s="1"/>
  <c r="AC147" i="16" s="1"/>
  <c r="AD147" i="16" s="1"/>
  <c r="AE147" i="16" s="1"/>
  <c r="AF147" i="16" s="1"/>
  <c r="AG147" i="16" s="1"/>
  <c r="AH147" i="16" s="1"/>
  <c r="AI147" i="16" s="1"/>
  <c r="AJ147" i="16" s="1"/>
  <c r="AK147" i="16" s="1"/>
  <c r="H146" i="16"/>
  <c r="I146" i="16" s="1"/>
  <c r="J146" i="16" s="1"/>
  <c r="K146" i="16" s="1"/>
  <c r="L146" i="16" s="1"/>
  <c r="M146" i="16" s="1"/>
  <c r="N146" i="16" s="1"/>
  <c r="O146" i="16" s="1"/>
  <c r="P146" i="16" s="1"/>
  <c r="Q146" i="16" s="1"/>
  <c r="R146" i="16" s="1"/>
  <c r="S146" i="16" s="1"/>
  <c r="T146" i="16" s="1"/>
  <c r="U146" i="16" s="1"/>
  <c r="V146" i="16" s="1"/>
  <c r="W146" i="16" s="1"/>
  <c r="X146" i="16" s="1"/>
  <c r="Y146" i="16" s="1"/>
  <c r="Z146" i="16" s="1"/>
  <c r="AA146" i="16" s="1"/>
  <c r="AB146" i="16" s="1"/>
  <c r="AC146" i="16" s="1"/>
  <c r="AD146" i="16" s="1"/>
  <c r="AE146" i="16" s="1"/>
  <c r="AF146" i="16" s="1"/>
  <c r="AG146" i="16" s="1"/>
  <c r="AH146" i="16" s="1"/>
  <c r="AI146" i="16" s="1"/>
  <c r="AJ146" i="16" s="1"/>
  <c r="AK146" i="16" s="1"/>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H135"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H128" i="16"/>
  <c r="I128" i="16" s="1"/>
  <c r="J128" i="16" s="1"/>
  <c r="K128" i="16" s="1"/>
  <c r="L128" i="16" s="1"/>
  <c r="M128" i="16" s="1"/>
  <c r="H127" i="16"/>
  <c r="I126" i="16"/>
  <c r="J126" i="16" s="1"/>
  <c r="K126" i="16" s="1"/>
  <c r="L126" i="16" s="1"/>
  <c r="M126" i="16" s="1"/>
  <c r="H126" i="16"/>
  <c r="G126" i="16"/>
  <c r="I125" i="16"/>
  <c r="H125" i="16"/>
  <c r="G125" i="16"/>
  <c r="S124" i="16"/>
  <c r="R124" i="16"/>
  <c r="Q124" i="16"/>
  <c r="P124" i="16"/>
  <c r="O124" i="16"/>
  <c r="AM121"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AL114" i="16"/>
  <c r="AK113" i="16"/>
  <c r="AK116" i="16" s="1"/>
  <c r="AJ113" i="16"/>
  <c r="AJ116" i="16" s="1"/>
  <c r="AI113" i="16"/>
  <c r="AI116" i="16" s="1"/>
  <c r="AH113" i="16"/>
  <c r="AH116" i="16" s="1"/>
  <c r="AG113" i="16"/>
  <c r="AG116" i="16" s="1"/>
  <c r="AF113" i="16"/>
  <c r="AF116" i="16" s="1"/>
  <c r="AE113" i="16"/>
  <c r="AE116" i="16" s="1"/>
  <c r="AD113" i="16"/>
  <c r="AD116" i="16" s="1"/>
  <c r="AC113" i="16"/>
  <c r="AC116" i="16" s="1"/>
  <c r="AB113" i="16"/>
  <c r="AB116" i="16" s="1"/>
  <c r="AA113" i="16"/>
  <c r="AA116" i="16" s="1"/>
  <c r="Z113" i="16"/>
  <c r="Z116" i="16" s="1"/>
  <c r="Y113" i="16"/>
  <c r="Y116" i="16" s="1"/>
  <c r="X113" i="16"/>
  <c r="X116" i="16" s="1"/>
  <c r="W113" i="16"/>
  <c r="W116" i="16" s="1"/>
  <c r="V113" i="16"/>
  <c r="V116" i="16" s="1"/>
  <c r="U113" i="16"/>
  <c r="U116" i="16" s="1"/>
  <c r="T113" i="16"/>
  <c r="T116" i="16" s="1"/>
  <c r="S113" i="16"/>
  <c r="S116" i="16" s="1"/>
  <c r="R113" i="16"/>
  <c r="R116" i="16" s="1"/>
  <c r="Q113" i="16"/>
  <c r="Q116" i="16" s="1"/>
  <c r="P113" i="16"/>
  <c r="P116" i="16" s="1"/>
  <c r="O113" i="16"/>
  <c r="O116" i="16" s="1"/>
  <c r="N113" i="16"/>
  <c r="N116" i="16" s="1"/>
  <c r="M113" i="16"/>
  <c r="M116" i="16" s="1"/>
  <c r="L113" i="16"/>
  <c r="L116" i="16" s="1"/>
  <c r="K113" i="16"/>
  <c r="K116" i="16" s="1"/>
  <c r="J113" i="16"/>
  <c r="J116" i="16" s="1"/>
  <c r="I113" i="16"/>
  <c r="I116" i="16" s="1"/>
  <c r="H113" i="16"/>
  <c r="H116" i="16" s="1"/>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H107" i="16"/>
  <c r="H106" i="16"/>
  <c r="H105" i="16"/>
  <c r="AL104" i="16"/>
  <c r="I104" i="16"/>
  <c r="J104" i="16" s="1"/>
  <c r="K104" i="16" s="1"/>
  <c r="L104" i="16" s="1"/>
  <c r="M104" i="16" s="1"/>
  <c r="N104" i="16" s="1"/>
  <c r="H104" i="16"/>
  <c r="G104" i="16"/>
  <c r="S103" i="16"/>
  <c r="R103" i="16"/>
  <c r="Q103" i="16"/>
  <c r="P103" i="16"/>
  <c r="O103"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AL93" i="16"/>
  <c r="AK92" i="16"/>
  <c r="AK95" i="16" s="1"/>
  <c r="AJ92" i="16"/>
  <c r="AJ95" i="16" s="1"/>
  <c r="AJ176" i="16" s="1"/>
  <c r="AJ219" i="16" s="1"/>
  <c r="AI92" i="16"/>
  <c r="AI95" i="16" s="1"/>
  <c r="AH92" i="16"/>
  <c r="AH95" i="16" s="1"/>
  <c r="AG92" i="16"/>
  <c r="AG95" i="16" s="1"/>
  <c r="AF92" i="16"/>
  <c r="AF95" i="16" s="1"/>
  <c r="AE92" i="16"/>
  <c r="AE95" i="16" s="1"/>
  <c r="AD92" i="16"/>
  <c r="AD95" i="16" s="1"/>
  <c r="AC92" i="16"/>
  <c r="AC95" i="16" s="1"/>
  <c r="AB92" i="16"/>
  <c r="AB95" i="16" s="1"/>
  <c r="AB176" i="16" s="1"/>
  <c r="AB219" i="16" s="1"/>
  <c r="AA92" i="16"/>
  <c r="AA95" i="16" s="1"/>
  <c r="Z92" i="16"/>
  <c r="Z95" i="16" s="1"/>
  <c r="Y92" i="16"/>
  <c r="Y95" i="16" s="1"/>
  <c r="X92" i="16"/>
  <c r="X95" i="16" s="1"/>
  <c r="W92" i="16"/>
  <c r="W95" i="16" s="1"/>
  <c r="V92" i="16"/>
  <c r="V95" i="16" s="1"/>
  <c r="U92" i="16"/>
  <c r="U95" i="16" s="1"/>
  <c r="T92" i="16"/>
  <c r="T95" i="16" s="1"/>
  <c r="T176" i="16" s="1"/>
  <c r="T219" i="16" s="1"/>
  <c r="S92" i="16"/>
  <c r="S95" i="16" s="1"/>
  <c r="R92" i="16"/>
  <c r="R95" i="16" s="1"/>
  <c r="Q92" i="16"/>
  <c r="Q95" i="16" s="1"/>
  <c r="P92" i="16"/>
  <c r="P95" i="16" s="1"/>
  <c r="O92" i="16"/>
  <c r="O95" i="16" s="1"/>
  <c r="N92" i="16"/>
  <c r="N95" i="16" s="1"/>
  <c r="M92" i="16"/>
  <c r="M95" i="16" s="1"/>
  <c r="L92" i="16"/>
  <c r="L95" i="16" s="1"/>
  <c r="L176" i="16" s="1"/>
  <c r="L219" i="16" s="1"/>
  <c r="K92" i="16"/>
  <c r="K95" i="16" s="1"/>
  <c r="J92" i="16"/>
  <c r="J95" i="16" s="1"/>
  <c r="I92" i="16"/>
  <c r="I95" i="16" s="1"/>
  <c r="H92" i="16"/>
  <c r="H93" i="16" s="1"/>
  <c r="H101" i="16" s="1"/>
  <c r="C89"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E75" i="16"/>
  <c r="E82" i="16" s="1"/>
  <c r="E74" i="16"/>
  <c r="E81" i="16" s="1"/>
  <c r="E73" i="16"/>
  <c r="E80" i="16" s="1"/>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AK63" i="16"/>
  <c r="AJ63" i="16"/>
  <c r="AI63" i="16"/>
  <c r="AH63" i="16"/>
  <c r="AG63" i="16"/>
  <c r="AF63" i="16"/>
  <c r="AE63" i="16"/>
  <c r="AE86" i="16" s="1"/>
  <c r="AE237" i="16" s="1"/>
  <c r="AD63" i="16"/>
  <c r="AC63" i="16"/>
  <c r="AB63" i="16"/>
  <c r="AA63" i="16"/>
  <c r="Z63" i="16"/>
  <c r="Y63" i="16"/>
  <c r="X63" i="16"/>
  <c r="W63" i="16"/>
  <c r="W86" i="16" s="1"/>
  <c r="W237" i="16" s="1"/>
  <c r="V63" i="16"/>
  <c r="U63" i="16"/>
  <c r="U86" i="16" s="1"/>
  <c r="U237" i="16" s="1"/>
  <c r="T63" i="16"/>
  <c r="S63" i="16"/>
  <c r="R63" i="16"/>
  <c r="Q63" i="16"/>
  <c r="P63" i="16"/>
  <c r="O63" i="16"/>
  <c r="O86" i="16" s="1"/>
  <c r="O237" i="16" s="1"/>
  <c r="N63" i="16"/>
  <c r="M63" i="16"/>
  <c r="L63" i="16"/>
  <c r="K63" i="16"/>
  <c r="J63" i="16"/>
  <c r="I63" i="16"/>
  <c r="H63" i="16"/>
  <c r="G63" i="16"/>
  <c r="G86" i="16" s="1"/>
  <c r="G237" i="16" s="1"/>
  <c r="E61" i="16"/>
  <c r="E68" i="16" s="1"/>
  <c r="E60" i="16"/>
  <c r="E67" i="16" s="1"/>
  <c r="E59" i="16"/>
  <c r="E66" i="16" s="1"/>
  <c r="G55" i="16"/>
  <c r="G238" i="16" s="1"/>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E42" i="16"/>
  <c r="E50" i="16" s="1"/>
  <c r="E41" i="16"/>
  <c r="E49" i="16" s="1"/>
  <c r="E40" i="16"/>
  <c r="E48" i="16" s="1"/>
  <c r="AK39" i="16"/>
  <c r="AK47" i="16" s="1"/>
  <c r="AJ39" i="16"/>
  <c r="AJ44" i="16" s="1"/>
  <c r="AJ224" i="16" s="1"/>
  <c r="AI39" i="16"/>
  <c r="AI44" i="16" s="1"/>
  <c r="AI224" i="16" s="1"/>
  <c r="AH39" i="16"/>
  <c r="AH47" i="16" s="1"/>
  <c r="AG39" i="16"/>
  <c r="AF39" i="16"/>
  <c r="AE39" i="16"/>
  <c r="AE44" i="16" s="1"/>
  <c r="AE224" i="16" s="1"/>
  <c r="AD39" i="16"/>
  <c r="AD44" i="16" s="1"/>
  <c r="AD224" i="16" s="1"/>
  <c r="AC39" i="16"/>
  <c r="AC47" i="16" s="1"/>
  <c r="AB39" i="16"/>
  <c r="AB47" i="16" s="1"/>
  <c r="AA39" i="16"/>
  <c r="Z39" i="16"/>
  <c r="Y39" i="16"/>
  <c r="Y47" i="16" s="1"/>
  <c r="X39" i="16"/>
  <c r="X47" i="16" s="1"/>
  <c r="W39" i="16"/>
  <c r="W47" i="16" s="1"/>
  <c r="V39" i="16"/>
  <c r="V47" i="16" s="1"/>
  <c r="U39" i="16"/>
  <c r="T39" i="16"/>
  <c r="S39" i="16"/>
  <c r="S44" i="16" s="1"/>
  <c r="S224" i="16" s="1"/>
  <c r="R39" i="16"/>
  <c r="R47" i="16" s="1"/>
  <c r="Q39" i="16"/>
  <c r="Q47" i="16" s="1"/>
  <c r="P39" i="16"/>
  <c r="P47" i="16" s="1"/>
  <c r="O39" i="16"/>
  <c r="N39" i="16"/>
  <c r="M39" i="16"/>
  <c r="M44" i="16" s="1"/>
  <c r="M224" i="16" s="1"/>
  <c r="L39" i="16"/>
  <c r="L47" i="16" s="1"/>
  <c r="K39" i="16"/>
  <c r="K47" i="16" s="1"/>
  <c r="J39" i="16"/>
  <c r="J47" i="16" s="1"/>
  <c r="I39" i="16"/>
  <c r="H39" i="16"/>
  <c r="G39" i="16"/>
  <c r="G44" i="16" s="1"/>
  <c r="G224" i="16" s="1"/>
  <c r="E39" i="16"/>
  <c r="E47" i="16" s="1"/>
  <c r="F38" i="16"/>
  <c r="E34"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K34" i="16" s="1"/>
  <c r="J26" i="16"/>
  <c r="J34" i="16" s="1"/>
  <c r="I26" i="16"/>
  <c r="I34" i="16" s="1"/>
  <c r="H26" i="16"/>
  <c r="H34" i="16" s="1"/>
  <c r="G26" i="16"/>
  <c r="AK25" i="16"/>
  <c r="AJ25" i="16"/>
  <c r="AJ33" i="16" s="1"/>
  <c r="AI25" i="16"/>
  <c r="AI33" i="16" s="1"/>
  <c r="AH25" i="16"/>
  <c r="AH33" i="16" s="1"/>
  <c r="AG25" i="16"/>
  <c r="AG33" i="16" s="1"/>
  <c r="AF25" i="16"/>
  <c r="AF33" i="16" s="1"/>
  <c r="AE25" i="16"/>
  <c r="AE33" i="16" s="1"/>
  <c r="AD25" i="16"/>
  <c r="AD33" i="16" s="1"/>
  <c r="AC25" i="16"/>
  <c r="AC33" i="16" s="1"/>
  <c r="AB25" i="16"/>
  <c r="AB33" i="16" s="1"/>
  <c r="AA25" i="16"/>
  <c r="AA33" i="16" s="1"/>
  <c r="Z25" i="16"/>
  <c r="Z33" i="16" s="1"/>
  <c r="Y25" i="16"/>
  <c r="Y33" i="16" s="1"/>
  <c r="X25" i="16"/>
  <c r="X33" i="16" s="1"/>
  <c r="W25" i="16"/>
  <c r="W33" i="16" s="1"/>
  <c r="V25" i="16"/>
  <c r="V33" i="16" s="1"/>
  <c r="U25" i="16"/>
  <c r="U33" i="16" s="1"/>
  <c r="T25" i="16"/>
  <c r="T33" i="16" s="1"/>
  <c r="S25" i="16"/>
  <c r="S33" i="16" s="1"/>
  <c r="R25" i="16"/>
  <c r="R33" i="16" s="1"/>
  <c r="Q25" i="16"/>
  <c r="Q33" i="16" s="1"/>
  <c r="P25" i="16"/>
  <c r="P33" i="16" s="1"/>
  <c r="O25" i="16"/>
  <c r="O33" i="16" s="1"/>
  <c r="N25" i="16"/>
  <c r="N33" i="16" s="1"/>
  <c r="M25" i="16"/>
  <c r="M33" i="16" s="1"/>
  <c r="L25" i="16"/>
  <c r="L33" i="16" s="1"/>
  <c r="K25" i="16"/>
  <c r="K33" i="16" s="1"/>
  <c r="J25" i="16"/>
  <c r="J33" i="16" s="1"/>
  <c r="I25" i="16"/>
  <c r="I33" i="16" s="1"/>
  <c r="H25" i="16"/>
  <c r="H33" i="16" s="1"/>
  <c r="G25" i="16"/>
  <c r="G33" i="16" s="1"/>
  <c r="E25" i="16"/>
  <c r="E33" i="16" s="1"/>
  <c r="AK24" i="16"/>
  <c r="AJ24" i="16"/>
  <c r="AI24" i="16"/>
  <c r="AH24" i="16"/>
  <c r="AG24" i="16"/>
  <c r="AF24" i="16"/>
  <c r="AE24" i="16"/>
  <c r="AE32" i="16" s="1"/>
  <c r="AD24" i="16"/>
  <c r="AD32" i="16" s="1"/>
  <c r="AC24" i="16"/>
  <c r="AC32" i="16" s="1"/>
  <c r="AB24" i="16"/>
  <c r="AB32" i="16" s="1"/>
  <c r="AA24" i="16"/>
  <c r="AA32" i="16" s="1"/>
  <c r="Z24" i="16"/>
  <c r="Z32" i="16" s="1"/>
  <c r="Y24" i="16"/>
  <c r="Y32" i="16" s="1"/>
  <c r="X24" i="16"/>
  <c r="X32" i="16" s="1"/>
  <c r="W24" i="16"/>
  <c r="W32" i="16" s="1"/>
  <c r="V24" i="16"/>
  <c r="V32" i="16" s="1"/>
  <c r="U24" i="16"/>
  <c r="U32" i="16" s="1"/>
  <c r="T24" i="16"/>
  <c r="T32" i="16" s="1"/>
  <c r="S24" i="16"/>
  <c r="S32" i="16" s="1"/>
  <c r="R24" i="16"/>
  <c r="R32" i="16" s="1"/>
  <c r="Q24" i="16"/>
  <c r="Q32" i="16" s="1"/>
  <c r="P24" i="16"/>
  <c r="P32" i="16" s="1"/>
  <c r="O24" i="16"/>
  <c r="O32" i="16" s="1"/>
  <c r="N24" i="16"/>
  <c r="N32" i="16" s="1"/>
  <c r="M24" i="16"/>
  <c r="M32" i="16" s="1"/>
  <c r="L24" i="16"/>
  <c r="L32" i="16" s="1"/>
  <c r="K24" i="16"/>
  <c r="K32" i="16" s="1"/>
  <c r="J24" i="16"/>
  <c r="I24" i="16"/>
  <c r="I32" i="16" s="1"/>
  <c r="H24" i="16"/>
  <c r="H32" i="16" s="1"/>
  <c r="G24" i="16"/>
  <c r="G32" i="16" s="1"/>
  <c r="E24" i="16"/>
  <c r="E32" i="16" s="1"/>
  <c r="AK23" i="16"/>
  <c r="AK31" i="16" s="1"/>
  <c r="AJ23" i="16"/>
  <c r="AJ31" i="16" s="1"/>
  <c r="AI23" i="16"/>
  <c r="AI31" i="16" s="1"/>
  <c r="AH23" i="16"/>
  <c r="AH31" i="16" s="1"/>
  <c r="AG23" i="16"/>
  <c r="AG31" i="16" s="1"/>
  <c r="AF23" i="16"/>
  <c r="AF31" i="16" s="1"/>
  <c r="AE23" i="16"/>
  <c r="AE31" i="16" s="1"/>
  <c r="AD23" i="16"/>
  <c r="AD31" i="16" s="1"/>
  <c r="AC23" i="16"/>
  <c r="AC31" i="16" s="1"/>
  <c r="AB23" i="16"/>
  <c r="AB31" i="16" s="1"/>
  <c r="AA23" i="16"/>
  <c r="AA31" i="16" s="1"/>
  <c r="Z23" i="16"/>
  <c r="Z31" i="16" s="1"/>
  <c r="Y23" i="16"/>
  <c r="Y31" i="16" s="1"/>
  <c r="X23" i="16"/>
  <c r="X31" i="16" s="1"/>
  <c r="W23" i="16"/>
  <c r="W31" i="16" s="1"/>
  <c r="V23" i="16"/>
  <c r="V31" i="16" s="1"/>
  <c r="U23" i="16"/>
  <c r="U31" i="16" s="1"/>
  <c r="T23" i="16"/>
  <c r="T31" i="16" s="1"/>
  <c r="S23" i="16"/>
  <c r="S31" i="16" s="1"/>
  <c r="R23" i="16"/>
  <c r="R31" i="16" s="1"/>
  <c r="Q23" i="16"/>
  <c r="Q31" i="16" s="1"/>
  <c r="P23" i="16"/>
  <c r="P31" i="16" s="1"/>
  <c r="O23" i="16"/>
  <c r="O31" i="16" s="1"/>
  <c r="N23" i="16"/>
  <c r="N31" i="16" s="1"/>
  <c r="M23" i="16"/>
  <c r="M31" i="16" s="1"/>
  <c r="L23" i="16"/>
  <c r="K23" i="16"/>
  <c r="K31" i="16" s="1"/>
  <c r="J23" i="16"/>
  <c r="J31" i="16" s="1"/>
  <c r="I23" i="16"/>
  <c r="I31" i="16" s="1"/>
  <c r="H23" i="16"/>
  <c r="H31" i="16" s="1"/>
  <c r="G23" i="16"/>
  <c r="G31" i="16" s="1"/>
  <c r="E23" i="16"/>
  <c r="E31" i="16" s="1"/>
  <c r="S22" i="16"/>
  <c r="T22" i="16" s="1"/>
  <c r="R22" i="16"/>
  <c r="Q22" i="16"/>
  <c r="P22" i="16"/>
  <c r="O22" i="16"/>
  <c r="N22" i="16"/>
  <c r="M22" i="16"/>
  <c r="L22" i="16"/>
  <c r="K22" i="16"/>
  <c r="J22" i="16"/>
  <c r="I22" i="16"/>
  <c r="S21" i="16"/>
  <c r="T21" i="16" s="1"/>
  <c r="U21" i="16" s="1"/>
  <c r="V21" i="16" s="1"/>
  <c r="W21" i="16" s="1"/>
  <c r="X21" i="16" s="1"/>
  <c r="Y21" i="16" s="1"/>
  <c r="Z21" i="16" s="1"/>
  <c r="AA21" i="16" s="1"/>
  <c r="AB21" i="16" s="1"/>
  <c r="AC21" i="16" s="1"/>
  <c r="AD21" i="16" s="1"/>
  <c r="AE21" i="16" s="1"/>
  <c r="AF21" i="16" s="1"/>
  <c r="AG21" i="16" s="1"/>
  <c r="AH21" i="16" s="1"/>
  <c r="AI21" i="16" s="1"/>
  <c r="AJ21" i="16" s="1"/>
  <c r="AK21" i="16" s="1"/>
  <c r="R21" i="16"/>
  <c r="Q21" i="16"/>
  <c r="P21" i="16"/>
  <c r="O21" i="16"/>
  <c r="N21" i="16"/>
  <c r="M21" i="16"/>
  <c r="L21" i="16"/>
  <c r="K21" i="16"/>
  <c r="J21" i="16"/>
  <c r="I21" i="16"/>
  <c r="H21" i="16"/>
  <c r="G18" i="16"/>
  <c r="G17" i="16" s="1"/>
  <c r="G8" i="16"/>
  <c r="H123" i="18" l="1"/>
  <c r="S229" i="17"/>
  <c r="AB87" i="18"/>
  <c r="Z258" i="18"/>
  <c r="AC229" i="17"/>
  <c r="X263" i="18"/>
  <c r="AK271" i="18"/>
  <c r="N86" i="16"/>
  <c r="N237" i="16" s="1"/>
  <c r="V86" i="16"/>
  <c r="V237" i="16" s="1"/>
  <c r="V303" i="16" s="1"/>
  <c r="AD86" i="16"/>
  <c r="AD237" i="16" s="1"/>
  <c r="R34" i="17"/>
  <c r="Z34" i="17"/>
  <c r="X271" i="18"/>
  <c r="T229" i="16"/>
  <c r="M176" i="17"/>
  <c r="M219" i="17" s="1"/>
  <c r="U176" i="17"/>
  <c r="U219" i="17" s="1"/>
  <c r="AC176" i="17"/>
  <c r="AC219" i="17" s="1"/>
  <c r="AK176" i="17"/>
  <c r="AK219" i="17" s="1"/>
  <c r="H151" i="18"/>
  <c r="G258" i="18"/>
  <c r="L86" i="16"/>
  <c r="L237" i="16" s="1"/>
  <c r="T86" i="16"/>
  <c r="T237" i="16" s="1"/>
  <c r="AB86" i="16"/>
  <c r="AB237" i="16" s="1"/>
  <c r="AJ86" i="16"/>
  <c r="AJ237" i="16" s="1"/>
  <c r="AB229" i="16"/>
  <c r="AB263" i="16" s="1"/>
  <c r="L34" i="17"/>
  <c r="T34" i="17"/>
  <c r="V176" i="17"/>
  <c r="V219" i="17" s="1"/>
  <c r="S87" i="18"/>
  <c r="AH271" i="18"/>
  <c r="J176" i="16"/>
  <c r="J219" i="16" s="1"/>
  <c r="R176" i="16"/>
  <c r="R219" i="16" s="1"/>
  <c r="Z176" i="16"/>
  <c r="Z219" i="16" s="1"/>
  <c r="AH176" i="16"/>
  <c r="AH219" i="16" s="1"/>
  <c r="H138" i="17"/>
  <c r="H258" i="18"/>
  <c r="AD271" i="18"/>
  <c r="Y242" i="16"/>
  <c r="W271" i="18"/>
  <c r="T86" i="17"/>
  <c r="T237" i="17" s="1"/>
  <c r="AB86" i="17"/>
  <c r="AB237" i="17" s="1"/>
  <c r="AB303" i="17" s="1"/>
  <c r="M176" i="16"/>
  <c r="M219" i="16" s="1"/>
  <c r="U176" i="16"/>
  <c r="U219" i="16" s="1"/>
  <c r="AC176" i="16"/>
  <c r="AC219" i="16" s="1"/>
  <c r="AK176" i="16"/>
  <c r="AK219" i="16" s="1"/>
  <c r="I93" i="18"/>
  <c r="M87" i="18"/>
  <c r="H122" i="18"/>
  <c r="K176" i="17"/>
  <c r="K219" i="17" s="1"/>
  <c r="S176" i="17"/>
  <c r="S219" i="17" s="1"/>
  <c r="AA176" i="17"/>
  <c r="AA219" i="17" s="1"/>
  <c r="AI176" i="17"/>
  <c r="AI219" i="17" s="1"/>
  <c r="J86" i="16"/>
  <c r="J237" i="16" s="1"/>
  <c r="R86" i="16"/>
  <c r="R237" i="16" s="1"/>
  <c r="Z86" i="16"/>
  <c r="Z237" i="16" s="1"/>
  <c r="AH86" i="16"/>
  <c r="AH237" i="16" s="1"/>
  <c r="J86" i="17"/>
  <c r="J237" i="17" s="1"/>
  <c r="J271" i="17" s="1"/>
  <c r="Z86" i="17"/>
  <c r="Z237" i="17" s="1"/>
  <c r="AH86" i="17"/>
  <c r="AH237" i="17" s="1"/>
  <c r="AH303" i="17" s="1"/>
  <c r="AK229" i="17"/>
  <c r="AK295" i="17" s="1"/>
  <c r="K87" i="18"/>
  <c r="G87" i="18"/>
  <c r="W290" i="18"/>
  <c r="AA271" i="18"/>
  <c r="N303" i="18"/>
  <c r="Q70" i="16"/>
  <c r="AI303" i="18"/>
  <c r="N34" i="16"/>
  <c r="K86" i="16"/>
  <c r="K237" i="16" s="1"/>
  <c r="AA86" i="16"/>
  <c r="AA237" i="16" s="1"/>
  <c r="AI86" i="16"/>
  <c r="AI237" i="16" s="1"/>
  <c r="V176" i="16"/>
  <c r="V219" i="16" s="1"/>
  <c r="K86" i="17"/>
  <c r="K237" i="17" s="1"/>
  <c r="K303" i="17" s="1"/>
  <c r="S86" i="17"/>
  <c r="S237" i="17" s="1"/>
  <c r="AA86" i="17"/>
  <c r="AA237" i="17" s="1"/>
  <c r="AA271" i="17" s="1"/>
  <c r="AI86" i="17"/>
  <c r="AI237" i="17" s="1"/>
  <c r="AI303" i="17" s="1"/>
  <c r="AE176" i="17"/>
  <c r="AE219" i="17" s="1"/>
  <c r="Q87" i="18"/>
  <c r="H86" i="17"/>
  <c r="H237" i="17" s="1"/>
  <c r="AF86" i="17"/>
  <c r="AF237" i="17" s="1"/>
  <c r="I86" i="16"/>
  <c r="I237" i="16" s="1"/>
  <c r="I271" i="16" s="1"/>
  <c r="Y86" i="16"/>
  <c r="Y237" i="16" s="1"/>
  <c r="Y303" i="16" s="1"/>
  <c r="I86" i="17"/>
  <c r="I237" i="17" s="1"/>
  <c r="I303" i="17" s="1"/>
  <c r="AC86" i="16"/>
  <c r="AC237" i="16" s="1"/>
  <c r="AC271" i="16" s="1"/>
  <c r="O176" i="16"/>
  <c r="O219" i="16" s="1"/>
  <c r="W176" i="16"/>
  <c r="W219" i="16" s="1"/>
  <c r="AE176" i="16"/>
  <c r="AE219" i="16" s="1"/>
  <c r="O106" i="17"/>
  <c r="P106" i="17" s="1"/>
  <c r="Q106" i="17" s="1"/>
  <c r="R106" i="17" s="1"/>
  <c r="S106" i="17" s="1"/>
  <c r="T106" i="17" s="1"/>
  <c r="U106" i="17" s="1"/>
  <c r="V106" i="17" s="1"/>
  <c r="W106" i="17" s="1"/>
  <c r="X106" i="17" s="1"/>
  <c r="Y106" i="17" s="1"/>
  <c r="Z106" i="17" s="1"/>
  <c r="AA106" i="17" s="1"/>
  <c r="AB106" i="17" s="1"/>
  <c r="AC106" i="17" s="1"/>
  <c r="AD106" i="17" s="1"/>
  <c r="AE106" i="17" s="1"/>
  <c r="AF106" i="17" s="1"/>
  <c r="AG106" i="17" s="1"/>
  <c r="AH106" i="17" s="1"/>
  <c r="AI106" i="17" s="1"/>
  <c r="AJ106" i="17" s="1"/>
  <c r="AK106" i="17" s="1"/>
  <c r="O126" i="17"/>
  <c r="P126" i="17" s="1"/>
  <c r="Q126" i="17" s="1"/>
  <c r="R126" i="17" s="1"/>
  <c r="S126" i="17" s="1"/>
  <c r="T126" i="17" s="1"/>
  <c r="U126" i="17" s="1"/>
  <c r="V126" i="17" s="1"/>
  <c r="W126" i="17" s="1"/>
  <c r="X126" i="17" s="1"/>
  <c r="Y126" i="17" s="1"/>
  <c r="Z126" i="17" s="1"/>
  <c r="AA126" i="17" s="1"/>
  <c r="AB126" i="17" s="1"/>
  <c r="AC126" i="17" s="1"/>
  <c r="AD126" i="17" s="1"/>
  <c r="AE126" i="17" s="1"/>
  <c r="AF126" i="17" s="1"/>
  <c r="AG126" i="17" s="1"/>
  <c r="AH126" i="17" s="1"/>
  <c r="AI126" i="17" s="1"/>
  <c r="AJ126" i="17" s="1"/>
  <c r="AK126" i="17" s="1"/>
  <c r="W276" i="18"/>
  <c r="V87" i="18"/>
  <c r="S271" i="18"/>
  <c r="AC271" i="18"/>
  <c r="Q86" i="17"/>
  <c r="Q237" i="17" s="1"/>
  <c r="P176" i="16"/>
  <c r="P219" i="16" s="1"/>
  <c r="X176" i="16"/>
  <c r="X219" i="16" s="1"/>
  <c r="AF176" i="16"/>
  <c r="AF219" i="16" s="1"/>
  <c r="U34" i="17"/>
  <c r="X34" i="17"/>
  <c r="Y176" i="17"/>
  <c r="Y219" i="17" s="1"/>
  <c r="U87" i="18"/>
  <c r="P86" i="17"/>
  <c r="P237" i="17" s="1"/>
  <c r="Y229" i="17"/>
  <c r="Q86" i="16"/>
  <c r="Q237" i="16" s="1"/>
  <c r="AG86" i="16"/>
  <c r="AG237" i="16" s="1"/>
  <c r="AG271" i="16" s="1"/>
  <c r="AG86" i="17"/>
  <c r="AG237" i="17" s="1"/>
  <c r="AG303" i="17" s="1"/>
  <c r="Q34" i="16"/>
  <c r="AJ84" i="16"/>
  <c r="J229" i="16"/>
  <c r="N272" i="16"/>
  <c r="N86" i="17"/>
  <c r="N237" i="17" s="1"/>
  <c r="V86" i="17"/>
  <c r="V237" i="17" s="1"/>
  <c r="V271" i="17" s="1"/>
  <c r="H84" i="17"/>
  <c r="J176" i="17"/>
  <c r="J219" i="17" s="1"/>
  <c r="R176" i="17"/>
  <c r="R219" i="17" s="1"/>
  <c r="Z176" i="17"/>
  <c r="Z219" i="17" s="1"/>
  <c r="AH176" i="17"/>
  <c r="AH219" i="17" s="1"/>
  <c r="AL111" i="17"/>
  <c r="K236" i="18"/>
  <c r="K270" i="18" s="1"/>
  <c r="AF32" i="16"/>
  <c r="G28" i="17"/>
  <c r="G236" i="17" s="1"/>
  <c r="AC34" i="16"/>
  <c r="X34" i="16"/>
  <c r="G302" i="18"/>
  <c r="P258" i="18"/>
  <c r="X290" i="18"/>
  <c r="M290" i="18"/>
  <c r="M34" i="16"/>
  <c r="Y34" i="16"/>
  <c r="AK34" i="16"/>
  <c r="AE44" i="17"/>
  <c r="AE224" i="17" s="1"/>
  <c r="AE290" i="17" s="1"/>
  <c r="J258" i="18"/>
  <c r="H117" i="18"/>
  <c r="I114" i="18"/>
  <c r="Z52" i="18"/>
  <c r="H110" i="18"/>
  <c r="AF34" i="17"/>
  <c r="AJ52" i="18"/>
  <c r="AG52" i="18"/>
  <c r="V52" i="18"/>
  <c r="O105" i="17"/>
  <c r="P105" i="17" s="1"/>
  <c r="Q105" i="17" s="1"/>
  <c r="R105" i="17" s="1"/>
  <c r="S105" i="17" s="1"/>
  <c r="T105" i="17" s="1"/>
  <c r="U105" i="17" s="1"/>
  <c r="V105" i="17" s="1"/>
  <c r="W105" i="17" s="1"/>
  <c r="X105" i="17" s="1"/>
  <c r="Y105" i="17" s="1"/>
  <c r="Z105" i="17" s="1"/>
  <c r="AA105" i="17" s="1"/>
  <c r="AB105" i="17" s="1"/>
  <c r="AC105" i="17" s="1"/>
  <c r="AD105" i="17" s="1"/>
  <c r="AE105" i="17" s="1"/>
  <c r="AF105" i="17" s="1"/>
  <c r="AG105" i="17" s="1"/>
  <c r="AH105" i="17" s="1"/>
  <c r="AI105" i="17" s="1"/>
  <c r="AJ105" i="17" s="1"/>
  <c r="AK105" i="17" s="1"/>
  <c r="AJ34" i="17"/>
  <c r="AC258" i="18"/>
  <c r="AF258" i="18"/>
  <c r="O258" i="18"/>
  <c r="R44" i="16"/>
  <c r="R224" i="16" s="1"/>
  <c r="R290" i="16" s="1"/>
  <c r="AD47" i="16"/>
  <c r="O128" i="17"/>
  <c r="P128" i="17" s="1"/>
  <c r="Q128" i="17" s="1"/>
  <c r="R128" i="17" s="1"/>
  <c r="S128" i="17" s="1"/>
  <c r="T128" i="17" s="1"/>
  <c r="U128" i="17" s="1"/>
  <c r="V128" i="17" s="1"/>
  <c r="W128" i="17" s="1"/>
  <c r="X128" i="17" s="1"/>
  <c r="Y128" i="17" s="1"/>
  <c r="Z128" i="17" s="1"/>
  <c r="AA128" i="17" s="1"/>
  <c r="AB128" i="17" s="1"/>
  <c r="AC128" i="17" s="1"/>
  <c r="AD128" i="17" s="1"/>
  <c r="AE128" i="17" s="1"/>
  <c r="AF128" i="17" s="1"/>
  <c r="AG128" i="17" s="1"/>
  <c r="AH128" i="17" s="1"/>
  <c r="AI128" i="17" s="1"/>
  <c r="AJ128" i="17" s="1"/>
  <c r="AK128" i="17" s="1"/>
  <c r="L36" i="18"/>
  <c r="L228" i="18" s="1"/>
  <c r="L294" i="18" s="1"/>
  <c r="AK32" i="17"/>
  <c r="AH32" i="17"/>
  <c r="AK32" i="16"/>
  <c r="L14" i="18"/>
  <c r="Q44" i="16"/>
  <c r="Q224" i="16" s="1"/>
  <c r="Q290" i="16" s="1"/>
  <c r="S47" i="16"/>
  <c r="AE34" i="17"/>
  <c r="Q44" i="17"/>
  <c r="Q224" i="17" s="1"/>
  <c r="Q36" i="18"/>
  <c r="AE47" i="16"/>
  <c r="AF32" i="17"/>
  <c r="Y34" i="17"/>
  <c r="AH44" i="17"/>
  <c r="AH224" i="17" s="1"/>
  <c r="G47" i="17"/>
  <c r="I52" i="17" s="1"/>
  <c r="H101" i="17"/>
  <c r="W36" i="18"/>
  <c r="AI47" i="16"/>
  <c r="H95" i="16"/>
  <c r="H176" i="16" s="1"/>
  <c r="H219" i="16" s="1"/>
  <c r="H221" i="16" s="1"/>
  <c r="AH34" i="17"/>
  <c r="AI36" i="18"/>
  <c r="N14" i="18"/>
  <c r="AJ47" i="16"/>
  <c r="S47" i="17"/>
  <c r="AC36" i="18"/>
  <c r="Z34" i="16"/>
  <c r="AI32" i="17"/>
  <c r="W47" i="17"/>
  <c r="H95" i="17"/>
  <c r="H176" i="17" s="1"/>
  <c r="H219" i="17" s="1"/>
  <c r="H221" i="17" s="1"/>
  <c r="H230" i="17" s="1"/>
  <c r="G47" i="16"/>
  <c r="G52" i="16" s="1"/>
  <c r="M34" i="17"/>
  <c r="AK34" i="17"/>
  <c r="AE36" i="18"/>
  <c r="K44" i="16"/>
  <c r="K224" i="16" s="1"/>
  <c r="P44" i="17"/>
  <c r="P224" i="17" s="1"/>
  <c r="P290" i="17" s="1"/>
  <c r="AI47" i="17"/>
  <c r="AL44" i="18"/>
  <c r="AL46" i="18" s="1"/>
  <c r="AD52" i="18"/>
  <c r="L295" i="18"/>
  <c r="L263" i="18"/>
  <c r="M308" i="18"/>
  <c r="M276" i="18"/>
  <c r="I221" i="18"/>
  <c r="J220" i="18"/>
  <c r="K295" i="18"/>
  <c r="K263" i="18"/>
  <c r="I138" i="18"/>
  <c r="I142" i="18"/>
  <c r="I152" i="18" s="1"/>
  <c r="J135" i="18"/>
  <c r="I143" i="18"/>
  <c r="I144" i="18"/>
  <c r="J87" i="18"/>
  <c r="Y87" i="18"/>
  <c r="AH52" i="18"/>
  <c r="O87" i="18"/>
  <c r="AD87" i="18"/>
  <c r="Y290" i="18"/>
  <c r="Y258" i="18"/>
  <c r="AC87" i="18"/>
  <c r="AA36" i="18"/>
  <c r="M36" i="18"/>
  <c r="M228" i="18" s="1"/>
  <c r="G228" i="18"/>
  <c r="I36" i="18"/>
  <c r="N52" i="18"/>
  <c r="AG295" i="18"/>
  <c r="AG263" i="18"/>
  <c r="H315" i="18"/>
  <c r="H296" i="18"/>
  <c r="AD295" i="18"/>
  <c r="AD263" i="18"/>
  <c r="Y295" i="18"/>
  <c r="Y263" i="18"/>
  <c r="AE295" i="18"/>
  <c r="AE263" i="18"/>
  <c r="AK308" i="18"/>
  <c r="AK276" i="18"/>
  <c r="AI295" i="18"/>
  <c r="AI263" i="18"/>
  <c r="H173" i="18"/>
  <c r="H152" i="18"/>
  <c r="AB52" i="18"/>
  <c r="H177" i="18"/>
  <c r="I87" i="18"/>
  <c r="R52" i="18"/>
  <c r="Y52" i="18"/>
  <c r="N87" i="18"/>
  <c r="I290" i="18"/>
  <c r="I258" i="18"/>
  <c r="I100" i="18"/>
  <c r="J93" i="18"/>
  <c r="I101" i="18"/>
  <c r="I96" i="18"/>
  <c r="I102" i="18"/>
  <c r="I122" i="18"/>
  <c r="I123" i="18"/>
  <c r="I121" i="18"/>
  <c r="J114" i="18"/>
  <c r="I117" i="18"/>
  <c r="H109" i="18"/>
  <c r="J36" i="18"/>
  <c r="R36" i="18"/>
  <c r="O36" i="18"/>
  <c r="Y36" i="18"/>
  <c r="H230" i="18"/>
  <c r="H249" i="18"/>
  <c r="V295" i="18"/>
  <c r="V263" i="18"/>
  <c r="Q295" i="18"/>
  <c r="Q263" i="18"/>
  <c r="O295" i="18"/>
  <c r="O263" i="18"/>
  <c r="AC295" i="18"/>
  <c r="AC263" i="18"/>
  <c r="AI308" i="18"/>
  <c r="AI276" i="18"/>
  <c r="I163" i="18"/>
  <c r="I164" i="18"/>
  <c r="I165" i="18"/>
  <c r="I159" i="18"/>
  <c r="J156" i="18"/>
  <c r="T52" i="18"/>
  <c r="AI52" i="18"/>
  <c r="H270" i="18"/>
  <c r="H302" i="18"/>
  <c r="AF52" i="18"/>
  <c r="AE52" i="18"/>
  <c r="H130" i="18"/>
  <c r="U36" i="18"/>
  <c r="AG36" i="18"/>
  <c r="L302" i="18"/>
  <c r="L270" i="18"/>
  <c r="N295" i="18"/>
  <c r="N263" i="18"/>
  <c r="I295" i="18"/>
  <c r="I263" i="18"/>
  <c r="AC308" i="18"/>
  <c r="AC276" i="18"/>
  <c r="AA308" i="18"/>
  <c r="AA276" i="18"/>
  <c r="AB290" i="18"/>
  <c r="AB258" i="18"/>
  <c r="AA52" i="18"/>
  <c r="AF87" i="18"/>
  <c r="AI290" i="18"/>
  <c r="AI258" i="18"/>
  <c r="X52" i="18"/>
  <c r="W52" i="18"/>
  <c r="T36" i="18"/>
  <c r="AK36" i="18"/>
  <c r="P36" i="18"/>
  <c r="AK295" i="18"/>
  <c r="AK263" i="18"/>
  <c r="K276" i="18"/>
  <c r="K308" i="18"/>
  <c r="Q290" i="18"/>
  <c r="Q258" i="18"/>
  <c r="AJ263" i="18"/>
  <c r="AJ295" i="18"/>
  <c r="U295" i="18"/>
  <c r="U263" i="18"/>
  <c r="G306" i="18"/>
  <c r="G274" i="18"/>
  <c r="AA295" i="18"/>
  <c r="AA263" i="18"/>
  <c r="K187" i="18"/>
  <c r="AJ290" i="18"/>
  <c r="AJ258" i="18"/>
  <c r="S52" i="18"/>
  <c r="X87" i="18"/>
  <c r="AA290" i="18"/>
  <c r="AA258" i="18"/>
  <c r="P52" i="18"/>
  <c r="O52" i="18"/>
  <c r="H131" i="18"/>
  <c r="J236" i="18"/>
  <c r="J14" i="18"/>
  <c r="Z36" i="18"/>
  <c r="AB36" i="18"/>
  <c r="N36" i="18"/>
  <c r="X36" i="18"/>
  <c r="AK52" i="18"/>
  <c r="I287" i="18"/>
  <c r="J286" i="18"/>
  <c r="AB263" i="18"/>
  <c r="AB295" i="18"/>
  <c r="U308" i="18"/>
  <c r="U276" i="18"/>
  <c r="S308" i="18"/>
  <c r="S276" i="18"/>
  <c r="AC52" i="18"/>
  <c r="L290" i="18"/>
  <c r="L258" i="18"/>
  <c r="Z87" i="18"/>
  <c r="P87" i="18"/>
  <c r="S290" i="18"/>
  <c r="S258" i="18"/>
  <c r="AE87" i="18"/>
  <c r="AJ87" i="18"/>
  <c r="T87" i="18"/>
  <c r="K36" i="18"/>
  <c r="K228" i="18" s="1"/>
  <c r="AJ36" i="18"/>
  <c r="V36" i="18"/>
  <c r="AF36" i="18"/>
  <c r="Q52" i="18"/>
  <c r="T263" i="18"/>
  <c r="T295" i="18"/>
  <c r="M295" i="18"/>
  <c r="M263" i="18"/>
  <c r="S295" i="18"/>
  <c r="S263" i="18"/>
  <c r="U52" i="18"/>
  <c r="R87" i="18"/>
  <c r="T290" i="18"/>
  <c r="T258" i="18"/>
  <c r="H87" i="18"/>
  <c r="H228" i="18" s="1"/>
  <c r="K290" i="18"/>
  <c r="K258" i="18"/>
  <c r="W87" i="18"/>
  <c r="AG290" i="18"/>
  <c r="AG258" i="18"/>
  <c r="AK87" i="18"/>
  <c r="M236" i="18"/>
  <c r="M14" i="18"/>
  <c r="I236" i="18"/>
  <c r="I14" i="18"/>
  <c r="S36" i="18"/>
  <c r="AH36" i="18"/>
  <c r="AD36" i="18"/>
  <c r="W22" i="18"/>
  <c r="N302" i="18"/>
  <c r="N270" i="18"/>
  <c r="O176" i="17"/>
  <c r="O219" i="17" s="1"/>
  <c r="W176" i="17"/>
  <c r="W219" i="17" s="1"/>
  <c r="O104" i="17"/>
  <c r="P104" i="17" s="1"/>
  <c r="Q104" i="17" s="1"/>
  <c r="R104" i="17" s="1"/>
  <c r="S104" i="17" s="1"/>
  <c r="T104" i="17" s="1"/>
  <c r="U104" i="17" s="1"/>
  <c r="V104" i="17" s="1"/>
  <c r="W104" i="17" s="1"/>
  <c r="X104" i="17" s="1"/>
  <c r="Y104" i="17" s="1"/>
  <c r="Z104" i="17" s="1"/>
  <c r="AA104" i="17" s="1"/>
  <c r="AB104" i="17" s="1"/>
  <c r="AC104" i="17" s="1"/>
  <c r="AD104" i="17" s="1"/>
  <c r="AE104" i="17" s="1"/>
  <c r="AF104" i="17" s="1"/>
  <c r="AG104" i="17" s="1"/>
  <c r="AH104" i="17" s="1"/>
  <c r="AI104" i="17" s="1"/>
  <c r="AJ104" i="17" s="1"/>
  <c r="AK104" i="17" s="1"/>
  <c r="O125" i="17"/>
  <c r="P125" i="17" s="1"/>
  <c r="Q125" i="17" s="1"/>
  <c r="R125" i="17" s="1"/>
  <c r="S125" i="17" s="1"/>
  <c r="T125" i="17" s="1"/>
  <c r="U125" i="17" s="1"/>
  <c r="V125" i="17" s="1"/>
  <c r="W125" i="17" s="1"/>
  <c r="X125" i="17" s="1"/>
  <c r="Y125" i="17" s="1"/>
  <c r="Z125" i="17" s="1"/>
  <c r="AA125" i="17" s="1"/>
  <c r="AB125" i="17" s="1"/>
  <c r="AC125" i="17" s="1"/>
  <c r="AD125" i="17" s="1"/>
  <c r="AE125" i="17" s="1"/>
  <c r="AF125" i="17" s="1"/>
  <c r="AG125" i="17" s="1"/>
  <c r="AH125" i="17" s="1"/>
  <c r="AI125" i="17" s="1"/>
  <c r="AJ125" i="17" s="1"/>
  <c r="AK125" i="17" s="1"/>
  <c r="O229" i="17"/>
  <c r="O295" i="17" s="1"/>
  <c r="AG242" i="17"/>
  <c r="AG308" i="17" s="1"/>
  <c r="Y272" i="17"/>
  <c r="M47" i="16"/>
  <c r="V44" i="16"/>
  <c r="V224" i="16" s="1"/>
  <c r="V258" i="16" s="1"/>
  <c r="X84" i="16"/>
  <c r="N176" i="16"/>
  <c r="N219" i="16" s="1"/>
  <c r="AG34" i="17"/>
  <c r="AL29" i="17"/>
  <c r="V44" i="17"/>
  <c r="V224" i="17" s="1"/>
  <c r="V290" i="17" s="1"/>
  <c r="AK44" i="17"/>
  <c r="AK224" i="17" s="1"/>
  <c r="AK290" i="17" s="1"/>
  <c r="AK70" i="17"/>
  <c r="H14" i="16"/>
  <c r="L28" i="16"/>
  <c r="L236" i="16" s="1"/>
  <c r="L270" i="16" s="1"/>
  <c r="AJ32" i="16"/>
  <c r="K28" i="16"/>
  <c r="K236" i="16" s="1"/>
  <c r="K302" i="16" s="1"/>
  <c r="W44" i="16"/>
  <c r="W224" i="16" s="1"/>
  <c r="W290" i="16" s="1"/>
  <c r="AK44" i="16"/>
  <c r="AK224" i="16" s="1"/>
  <c r="AK290" i="16" s="1"/>
  <c r="M86" i="16"/>
  <c r="M237" i="16" s="1"/>
  <c r="M271" i="16" s="1"/>
  <c r="AK86" i="16"/>
  <c r="AK237" i="16" s="1"/>
  <c r="AK303" i="16" s="1"/>
  <c r="AD84" i="16"/>
  <c r="K176" i="16"/>
  <c r="K219" i="16" s="1"/>
  <c r="S176" i="16"/>
  <c r="S219" i="16" s="1"/>
  <c r="AA176" i="16"/>
  <c r="AA219" i="16" s="1"/>
  <c r="AI176" i="16"/>
  <c r="AI219" i="16" s="1"/>
  <c r="V229" i="16"/>
  <c r="V295" i="16" s="1"/>
  <c r="L28" i="17"/>
  <c r="L236" i="17" s="1"/>
  <c r="AJ32" i="17"/>
  <c r="H28" i="17"/>
  <c r="H236" i="17" s="1"/>
  <c r="H270" i="17" s="1"/>
  <c r="J47" i="17"/>
  <c r="Y47" i="17"/>
  <c r="G86" i="17"/>
  <c r="G237" i="17" s="1"/>
  <c r="O86" i="17"/>
  <c r="O237" i="17" s="1"/>
  <c r="O271" i="17" s="1"/>
  <c r="W86" i="17"/>
  <c r="W237" i="17" s="1"/>
  <c r="W303" i="17" s="1"/>
  <c r="AE86" i="17"/>
  <c r="AE237" i="17" s="1"/>
  <c r="AE303" i="17" s="1"/>
  <c r="AC70" i="17"/>
  <c r="X176" i="17"/>
  <c r="X219" i="17" s="1"/>
  <c r="AK272" i="17"/>
  <c r="AD176" i="16"/>
  <c r="AD219" i="16" s="1"/>
  <c r="M28" i="17"/>
  <c r="M236" i="17" s="1"/>
  <c r="AK33" i="17"/>
  <c r="N28" i="17"/>
  <c r="N236" i="17" s="1"/>
  <c r="V34" i="17"/>
  <c r="AD34" i="17"/>
  <c r="AL45" i="17"/>
  <c r="K47" i="17"/>
  <c r="AB47" i="17"/>
  <c r="AI70" i="17"/>
  <c r="I176" i="17"/>
  <c r="I219" i="17" s="1"/>
  <c r="I221" i="17" s="1"/>
  <c r="Q176" i="17"/>
  <c r="Q219" i="17" s="1"/>
  <c r="AG176" i="17"/>
  <c r="AG219" i="17" s="1"/>
  <c r="L34" i="16"/>
  <c r="W34" i="16"/>
  <c r="AJ34" i="16"/>
  <c r="L44" i="16"/>
  <c r="L224" i="16" s="1"/>
  <c r="L290" i="16" s="1"/>
  <c r="Y44" i="16"/>
  <c r="Y224" i="16" s="1"/>
  <c r="AL45" i="16"/>
  <c r="K70" i="16"/>
  <c r="AH229" i="16"/>
  <c r="G273" i="16"/>
  <c r="M47" i="17"/>
  <c r="AC47" i="17"/>
  <c r="AF84" i="17"/>
  <c r="N176" i="17"/>
  <c r="N219" i="17" s="1"/>
  <c r="H116" i="17"/>
  <c r="X44" i="16"/>
  <c r="X224" i="16" s="1"/>
  <c r="X258" i="16" s="1"/>
  <c r="G70" i="16"/>
  <c r="O104" i="16"/>
  <c r="P104" i="16" s="1"/>
  <c r="Q104" i="16" s="1"/>
  <c r="R104" i="16" s="1"/>
  <c r="S104" i="16" s="1"/>
  <c r="T104" i="16" s="1"/>
  <c r="U104" i="16" s="1"/>
  <c r="V104" i="16" s="1"/>
  <c r="W104" i="16" s="1"/>
  <c r="X104" i="16" s="1"/>
  <c r="Y104" i="16" s="1"/>
  <c r="Z104" i="16" s="1"/>
  <c r="AA104" i="16" s="1"/>
  <c r="AB104" i="16" s="1"/>
  <c r="AC104" i="16" s="1"/>
  <c r="AD104" i="16" s="1"/>
  <c r="AE104" i="16" s="1"/>
  <c r="AF104" i="16" s="1"/>
  <c r="AG104" i="16" s="1"/>
  <c r="AH104" i="16" s="1"/>
  <c r="AI104" i="16" s="1"/>
  <c r="AJ104" i="16" s="1"/>
  <c r="AK104" i="16" s="1"/>
  <c r="N28" i="16"/>
  <c r="N236" i="16" s="1"/>
  <c r="AC44" i="16"/>
  <c r="AC224" i="16" s="1"/>
  <c r="AC290" i="16" s="1"/>
  <c r="H86" i="16"/>
  <c r="H237" i="16" s="1"/>
  <c r="H303" i="16" s="1"/>
  <c r="P86" i="16"/>
  <c r="P237" i="16" s="1"/>
  <c r="X86" i="16"/>
  <c r="X237" i="16" s="1"/>
  <c r="X271" i="16" s="1"/>
  <c r="AF86" i="16"/>
  <c r="AF237" i="16" s="1"/>
  <c r="AF303" i="16" s="1"/>
  <c r="AI84" i="16"/>
  <c r="P176" i="17"/>
  <c r="P219" i="17" s="1"/>
  <c r="AF176" i="17"/>
  <c r="AF219" i="17" s="1"/>
  <c r="I286" i="17"/>
  <c r="I287" i="17" s="1"/>
  <c r="L176" i="17"/>
  <c r="L219" i="17" s="1"/>
  <c r="AJ176" i="17"/>
  <c r="AJ219" i="17" s="1"/>
  <c r="O107" i="17"/>
  <c r="P107" i="17" s="1"/>
  <c r="Q107" i="17" s="1"/>
  <c r="R107" i="17" s="1"/>
  <c r="S107" i="17" s="1"/>
  <c r="T107" i="17" s="1"/>
  <c r="U107" i="17" s="1"/>
  <c r="V107" i="17" s="1"/>
  <c r="W107" i="17" s="1"/>
  <c r="X107" i="17" s="1"/>
  <c r="Y107" i="17" s="1"/>
  <c r="Z107" i="17" s="1"/>
  <c r="AA107" i="17" s="1"/>
  <c r="AB107" i="17" s="1"/>
  <c r="AC107" i="17" s="1"/>
  <c r="AD107" i="17" s="1"/>
  <c r="AE107" i="17" s="1"/>
  <c r="AF107" i="17" s="1"/>
  <c r="AG107" i="17" s="1"/>
  <c r="AH107" i="17" s="1"/>
  <c r="AI107" i="17" s="1"/>
  <c r="AJ107" i="17" s="1"/>
  <c r="AK107" i="17" s="1"/>
  <c r="O127" i="17"/>
  <c r="P127" i="17" s="1"/>
  <c r="Q127" i="17" s="1"/>
  <c r="R127" i="17" s="1"/>
  <c r="S127" i="17" s="1"/>
  <c r="T127" i="17" s="1"/>
  <c r="U127" i="17" s="1"/>
  <c r="V127" i="17" s="1"/>
  <c r="W127" i="17" s="1"/>
  <c r="X127" i="17" s="1"/>
  <c r="Y127" i="17" s="1"/>
  <c r="Z127" i="17" s="1"/>
  <c r="AA127" i="17" s="1"/>
  <c r="AB127" i="17" s="1"/>
  <c r="AC127" i="17" s="1"/>
  <c r="AD127" i="17" s="1"/>
  <c r="AE127" i="17" s="1"/>
  <c r="AF127" i="17" s="1"/>
  <c r="AG127" i="17" s="1"/>
  <c r="AH127" i="17" s="1"/>
  <c r="AI127" i="17" s="1"/>
  <c r="AJ127" i="17" s="1"/>
  <c r="AK127" i="17" s="1"/>
  <c r="H144" i="17"/>
  <c r="AE304" i="17"/>
  <c r="L84" i="16"/>
  <c r="AF242" i="16"/>
  <c r="AF308" i="16" s="1"/>
  <c r="AL308" i="16" s="1"/>
  <c r="AG32" i="17"/>
  <c r="AI32" i="16"/>
  <c r="AH32" i="16"/>
  <c r="AI34" i="16"/>
  <c r="AL29" i="16"/>
  <c r="S86" i="16"/>
  <c r="S237" i="16" s="1"/>
  <c r="S303" i="16" s="1"/>
  <c r="I176" i="16"/>
  <c r="I219" i="16" s="1"/>
  <c r="Q176" i="16"/>
  <c r="Q219" i="16" s="1"/>
  <c r="Y176" i="16"/>
  <c r="Y219" i="16" s="1"/>
  <c r="AG176" i="16"/>
  <c r="AG219" i="16" s="1"/>
  <c r="P229" i="16"/>
  <c r="P263" i="16" s="1"/>
  <c r="G31" i="17"/>
  <c r="U86" i="17"/>
  <c r="U237" i="17" s="1"/>
  <c r="U303" i="17" s="1"/>
  <c r="AC86" i="17"/>
  <c r="AC237" i="17" s="1"/>
  <c r="AC303" i="17" s="1"/>
  <c r="AI84" i="17"/>
  <c r="AD176" i="17"/>
  <c r="AD219" i="17" s="1"/>
  <c r="H96" i="17"/>
  <c r="H177" i="17" s="1"/>
  <c r="AL132" i="17"/>
  <c r="AL203" i="17"/>
  <c r="I229" i="17"/>
  <c r="U242" i="17"/>
  <c r="U308" i="17" s="1"/>
  <c r="S272" i="17"/>
  <c r="J303" i="17"/>
  <c r="P303" i="17"/>
  <c r="P271" i="17"/>
  <c r="V303" i="17"/>
  <c r="Q303" i="17"/>
  <c r="Q271" i="17"/>
  <c r="G271" i="17"/>
  <c r="G303" i="17"/>
  <c r="S303" i="17"/>
  <c r="S271" i="17"/>
  <c r="U22" i="17"/>
  <c r="S34" i="17"/>
  <c r="K290" i="17"/>
  <c r="K258" i="17"/>
  <c r="Q290" i="17"/>
  <c r="Q258" i="17"/>
  <c r="W290" i="17"/>
  <c r="W258" i="17"/>
  <c r="AC290" i="17"/>
  <c r="AC258" i="17"/>
  <c r="AI290" i="17"/>
  <c r="AI258" i="17"/>
  <c r="K70" i="17"/>
  <c r="S70" i="17"/>
  <c r="AE70" i="17"/>
  <c r="T84" i="17"/>
  <c r="M303" i="17"/>
  <c r="M271" i="17"/>
  <c r="Y303" i="17"/>
  <c r="Y271" i="17"/>
  <c r="AK303" i="17"/>
  <c r="AK271" i="17"/>
  <c r="H14" i="17"/>
  <c r="I28" i="17"/>
  <c r="L32" i="17"/>
  <c r="N34" i="17"/>
  <c r="L44" i="17"/>
  <c r="L224" i="17" s="1"/>
  <c r="R44" i="17"/>
  <c r="R224" i="17" s="1"/>
  <c r="X44" i="17"/>
  <c r="X224" i="17" s="1"/>
  <c r="AD44" i="17"/>
  <c r="AD224" i="17" s="1"/>
  <c r="AJ44" i="17"/>
  <c r="AJ224" i="17" s="1"/>
  <c r="L86" i="17"/>
  <c r="L237" i="17" s="1"/>
  <c r="R86" i="17"/>
  <c r="R237" i="17" s="1"/>
  <c r="X86" i="17"/>
  <c r="X237" i="17" s="1"/>
  <c r="AD86" i="17"/>
  <c r="AD237" i="17" s="1"/>
  <c r="AJ86" i="17"/>
  <c r="AJ237" i="17" s="1"/>
  <c r="L70" i="17"/>
  <c r="V70" i="17"/>
  <c r="AH70" i="17"/>
  <c r="K84" i="17"/>
  <c r="W84" i="17"/>
  <c r="H112" i="17"/>
  <c r="I93" i="17"/>
  <c r="H100" i="17"/>
  <c r="H109" i="17" s="1"/>
  <c r="H121" i="17"/>
  <c r="H117" i="17"/>
  <c r="I114" i="17"/>
  <c r="H123" i="17"/>
  <c r="H122" i="17"/>
  <c r="J28" i="17"/>
  <c r="O34" i="17"/>
  <c r="AA34" i="17"/>
  <c r="G290" i="17"/>
  <c r="G258" i="17"/>
  <c r="S290" i="17"/>
  <c r="AK258" i="17"/>
  <c r="M70" i="17"/>
  <c r="W70" i="17"/>
  <c r="AH84" i="17"/>
  <c r="AB84" i="17"/>
  <c r="V84" i="17"/>
  <c r="P84" i="17"/>
  <c r="J84" i="17"/>
  <c r="AG84" i="17"/>
  <c r="AA84" i="17"/>
  <c r="U84" i="17"/>
  <c r="O84" i="17"/>
  <c r="I84" i="17"/>
  <c r="AK84" i="17"/>
  <c r="AK87" i="17" s="1"/>
  <c r="AE84" i="17"/>
  <c r="Y84" i="17"/>
  <c r="S84" i="17"/>
  <c r="M84" i="17"/>
  <c r="G84" i="17"/>
  <c r="L84" i="17"/>
  <c r="X84" i="17"/>
  <c r="AJ84" i="17"/>
  <c r="S258" i="17"/>
  <c r="K28" i="17"/>
  <c r="P34" i="17"/>
  <c r="AB34" i="17"/>
  <c r="H44" i="17"/>
  <c r="H224" i="17" s="1"/>
  <c r="N44" i="17"/>
  <c r="N224" i="17" s="1"/>
  <c r="T44" i="17"/>
  <c r="T224" i="17" s="1"/>
  <c r="Z44" i="17"/>
  <c r="Z224" i="17" s="1"/>
  <c r="AF44" i="17"/>
  <c r="AF224" i="17" s="1"/>
  <c r="H303" i="17"/>
  <c r="H271" i="17"/>
  <c r="N303" i="17"/>
  <c r="N271" i="17"/>
  <c r="T303" i="17"/>
  <c r="T271" i="17"/>
  <c r="Z303" i="17"/>
  <c r="Z271" i="17"/>
  <c r="AF303" i="17"/>
  <c r="AF271" i="17"/>
  <c r="G70" i="17"/>
  <c r="O70" i="17"/>
  <c r="Y70" i="17"/>
  <c r="N84" i="17"/>
  <c r="Z84" i="17"/>
  <c r="I32" i="17"/>
  <c r="Q34" i="17"/>
  <c r="W34" i="17"/>
  <c r="AC34" i="17"/>
  <c r="AI34" i="17"/>
  <c r="I44" i="17"/>
  <c r="I224" i="17" s="1"/>
  <c r="O44" i="17"/>
  <c r="O224" i="17" s="1"/>
  <c r="U44" i="17"/>
  <c r="U224" i="17" s="1"/>
  <c r="AA44" i="17"/>
  <c r="AA224" i="17" s="1"/>
  <c r="AG44" i="17"/>
  <c r="AG224" i="17" s="1"/>
  <c r="G304" i="17"/>
  <c r="G272" i="17"/>
  <c r="O303" i="17"/>
  <c r="U271" i="17"/>
  <c r="AA303" i="17"/>
  <c r="AG70" i="17"/>
  <c r="AA70" i="17"/>
  <c r="U70" i="17"/>
  <c r="U87" i="17" s="1"/>
  <c r="AF70" i="17"/>
  <c r="Z70" i="17"/>
  <c r="T70" i="17"/>
  <c r="N70" i="17"/>
  <c r="H70" i="17"/>
  <c r="AJ70" i="17"/>
  <c r="AD70" i="17"/>
  <c r="X70" i="17"/>
  <c r="R70" i="17"/>
  <c r="I70" i="17"/>
  <c r="P70" i="17"/>
  <c r="AB70" i="17"/>
  <c r="Q84" i="17"/>
  <c r="AC84" i="17"/>
  <c r="M290" i="17"/>
  <c r="M258" i="17"/>
  <c r="Y290" i="17"/>
  <c r="Y258" i="17"/>
  <c r="J290" i="17"/>
  <c r="J258" i="17"/>
  <c r="AB290" i="17"/>
  <c r="AB258" i="17"/>
  <c r="AH290" i="17"/>
  <c r="AH258" i="17"/>
  <c r="J70" i="17"/>
  <c r="Q70" i="17"/>
  <c r="R84" i="17"/>
  <c r="AD84" i="17"/>
  <c r="L242" i="17"/>
  <c r="L229" i="17"/>
  <c r="R242" i="17"/>
  <c r="R229" i="17"/>
  <c r="X242" i="17"/>
  <c r="X229" i="17"/>
  <c r="AD242" i="17"/>
  <c r="AD229" i="17"/>
  <c r="AJ242" i="17"/>
  <c r="AJ229" i="17"/>
  <c r="L309" i="17"/>
  <c r="L277" i="17"/>
  <c r="R309" i="17"/>
  <c r="R277" i="17"/>
  <c r="X309" i="17"/>
  <c r="X277" i="17"/>
  <c r="AD309" i="17"/>
  <c r="AD277" i="17"/>
  <c r="AJ309" i="17"/>
  <c r="AJ277" i="17"/>
  <c r="H142" i="17"/>
  <c r="AC295" i="17"/>
  <c r="AC263" i="17"/>
  <c r="O308" i="17"/>
  <c r="O276" i="17"/>
  <c r="AK309" i="17"/>
  <c r="AK277" i="17"/>
  <c r="J135" i="17"/>
  <c r="I144" i="17"/>
  <c r="I143" i="17"/>
  <c r="I142" i="17"/>
  <c r="I138" i="17"/>
  <c r="H143" i="17"/>
  <c r="I295" i="17"/>
  <c r="I263" i="17"/>
  <c r="H242" i="17"/>
  <c r="H229" i="17"/>
  <c r="N242" i="17"/>
  <c r="N229" i="17"/>
  <c r="T242" i="17"/>
  <c r="T229" i="17"/>
  <c r="Z242" i="17"/>
  <c r="Z229" i="17"/>
  <c r="AF242" i="17"/>
  <c r="AF229" i="17"/>
  <c r="H309" i="17"/>
  <c r="H277" i="17"/>
  <c r="N309" i="17"/>
  <c r="N277" i="17"/>
  <c r="T277" i="17"/>
  <c r="T309" i="17"/>
  <c r="Z309" i="17"/>
  <c r="Z277" i="17"/>
  <c r="AF277" i="17"/>
  <c r="AL277" i="17" s="1"/>
  <c r="AF309" i="17"/>
  <c r="AL309" i="17" s="1"/>
  <c r="AL243" i="17"/>
  <c r="G307" i="17"/>
  <c r="G275" i="17"/>
  <c r="H165" i="17"/>
  <c r="H164" i="17"/>
  <c r="H173" i="17" s="1"/>
  <c r="H163" i="17"/>
  <c r="I156" i="17"/>
  <c r="S309" i="17"/>
  <c r="S277" i="17"/>
  <c r="M309" i="17"/>
  <c r="M277" i="17"/>
  <c r="AE309" i="17"/>
  <c r="AE277" i="17"/>
  <c r="J220" i="17"/>
  <c r="G295" i="17"/>
  <c r="G263" i="17"/>
  <c r="Y309" i="17"/>
  <c r="Y277" i="17"/>
  <c r="I308" i="17"/>
  <c r="I276" i="17"/>
  <c r="U295" i="17"/>
  <c r="U263" i="17"/>
  <c r="AA308" i="17"/>
  <c r="AA276" i="17"/>
  <c r="AG295" i="17"/>
  <c r="AG263" i="17"/>
  <c r="I309" i="17"/>
  <c r="I277" i="17"/>
  <c r="O309" i="17"/>
  <c r="O277" i="17"/>
  <c r="U309" i="17"/>
  <c r="U277" i="17"/>
  <c r="AG277" i="17"/>
  <c r="AG309" i="17"/>
  <c r="H304" i="17"/>
  <c r="H272" i="17"/>
  <c r="N304" i="17"/>
  <c r="N272" i="17"/>
  <c r="T304" i="17"/>
  <c r="T272" i="17"/>
  <c r="Z304" i="17"/>
  <c r="Z272" i="17"/>
  <c r="AF304" i="17"/>
  <c r="AF272" i="17"/>
  <c r="G305" i="17"/>
  <c r="G273" i="17"/>
  <c r="S295" i="17"/>
  <c r="S263" i="17"/>
  <c r="M187" i="17"/>
  <c r="K308" i="17"/>
  <c r="K276" i="17"/>
  <c r="Q308" i="17"/>
  <c r="Q276" i="17"/>
  <c r="AC308" i="17"/>
  <c r="AC276" i="17"/>
  <c r="AI295" i="17"/>
  <c r="AI263" i="17"/>
  <c r="Y295" i="17"/>
  <c r="Y263" i="17"/>
  <c r="J304" i="17"/>
  <c r="J272" i="17"/>
  <c r="P304" i="17"/>
  <c r="P272" i="17"/>
  <c r="V304" i="17"/>
  <c r="V272" i="17"/>
  <c r="AB304" i="17"/>
  <c r="AB272" i="17"/>
  <c r="AH304" i="17"/>
  <c r="AH272" i="17"/>
  <c r="G309" i="17"/>
  <c r="G277" i="17"/>
  <c r="W263" i="17"/>
  <c r="AA277" i="17"/>
  <c r="M308" i="17"/>
  <c r="M276" i="17"/>
  <c r="Y308" i="17"/>
  <c r="Y276" i="17"/>
  <c r="AE308" i="17"/>
  <c r="AE276" i="17"/>
  <c r="AK308" i="17"/>
  <c r="AK276" i="17"/>
  <c r="G293" i="17"/>
  <c r="G261" i="17"/>
  <c r="Q229" i="17"/>
  <c r="AA229" i="17"/>
  <c r="AI242" i="17"/>
  <c r="G291" i="17"/>
  <c r="G259" i="17"/>
  <c r="K229" i="17"/>
  <c r="AE229" i="17"/>
  <c r="W242" i="17"/>
  <c r="S276" i="17"/>
  <c r="J242" i="17"/>
  <c r="J229" i="17"/>
  <c r="P242" i="17"/>
  <c r="P229" i="17"/>
  <c r="V242" i="17"/>
  <c r="V229" i="17"/>
  <c r="AB242" i="17"/>
  <c r="AB229" i="17"/>
  <c r="AH242" i="17"/>
  <c r="AH229" i="17"/>
  <c r="J309" i="17"/>
  <c r="J277" i="17"/>
  <c r="P277" i="17"/>
  <c r="P309" i="17"/>
  <c r="V309" i="17"/>
  <c r="V277" i="17"/>
  <c r="AB277" i="17"/>
  <c r="AB309" i="17"/>
  <c r="AH309" i="17"/>
  <c r="AH277" i="17"/>
  <c r="M229" i="17"/>
  <c r="L272" i="17"/>
  <c r="L304" i="17"/>
  <c r="R304" i="17"/>
  <c r="R272" i="17"/>
  <c r="X304" i="17"/>
  <c r="X272" i="17"/>
  <c r="AD304" i="17"/>
  <c r="AD272" i="17"/>
  <c r="AJ304" i="17"/>
  <c r="AJ272" i="17"/>
  <c r="G240" i="17"/>
  <c r="K309" i="17"/>
  <c r="K277" i="17"/>
  <c r="Q309" i="17"/>
  <c r="Q277" i="17"/>
  <c r="W309" i="17"/>
  <c r="W277" i="17"/>
  <c r="AC309" i="17"/>
  <c r="AC277" i="17"/>
  <c r="AI309" i="17"/>
  <c r="AI277" i="17"/>
  <c r="G260" i="17"/>
  <c r="W272" i="17"/>
  <c r="K272" i="17"/>
  <c r="AC272" i="17"/>
  <c r="G308" i="17"/>
  <c r="G276" i="17"/>
  <c r="M272" i="17"/>
  <c r="I304" i="17"/>
  <c r="I272" i="17"/>
  <c r="O304" i="17"/>
  <c r="O272" i="17"/>
  <c r="U304" i="17"/>
  <c r="U272" i="17"/>
  <c r="AA304" i="17"/>
  <c r="AA272" i="17"/>
  <c r="AG304" i="17"/>
  <c r="AG272" i="17"/>
  <c r="Q272" i="17"/>
  <c r="AI272" i="17"/>
  <c r="G315" i="17"/>
  <c r="H296" i="17"/>
  <c r="H315" i="17"/>
  <c r="U22" i="16"/>
  <c r="M28" i="16"/>
  <c r="J32" i="16"/>
  <c r="R34" i="16"/>
  <c r="AD34" i="16"/>
  <c r="H47" i="16"/>
  <c r="H44" i="16"/>
  <c r="H224" i="16" s="1"/>
  <c r="N47" i="16"/>
  <c r="N44" i="16"/>
  <c r="N224" i="16" s="1"/>
  <c r="T47" i="16"/>
  <c r="T44" i="16"/>
  <c r="T224" i="16" s="1"/>
  <c r="Z47" i="16"/>
  <c r="Z44" i="16"/>
  <c r="Z224" i="16" s="1"/>
  <c r="AF47" i="16"/>
  <c r="AF44" i="16"/>
  <c r="AF224" i="16" s="1"/>
  <c r="AD290" i="16"/>
  <c r="AD258" i="16"/>
  <c r="L271" i="16"/>
  <c r="L303" i="16"/>
  <c r="R303" i="16"/>
  <c r="R271" i="16"/>
  <c r="AD303" i="16"/>
  <c r="AD271" i="16"/>
  <c r="AJ303" i="16"/>
  <c r="AJ271" i="16"/>
  <c r="W303" i="16"/>
  <c r="W271" i="16"/>
  <c r="N128" i="16"/>
  <c r="O128" i="16" s="1"/>
  <c r="P128" i="16" s="1"/>
  <c r="Q128" i="16" s="1"/>
  <c r="R128" i="16" s="1"/>
  <c r="S128" i="16" s="1"/>
  <c r="T128" i="16" s="1"/>
  <c r="U128" i="16" s="1"/>
  <c r="V128" i="16" s="1"/>
  <c r="W128" i="16" s="1"/>
  <c r="X128" i="16" s="1"/>
  <c r="Y128" i="16" s="1"/>
  <c r="Z128" i="16" s="1"/>
  <c r="AA128" i="16" s="1"/>
  <c r="AB128" i="16" s="1"/>
  <c r="AC128" i="16" s="1"/>
  <c r="AD128" i="16" s="1"/>
  <c r="AE128" i="16" s="1"/>
  <c r="AF128" i="16" s="1"/>
  <c r="AG128" i="16" s="1"/>
  <c r="AH128" i="16" s="1"/>
  <c r="AI128" i="16" s="1"/>
  <c r="AJ128" i="16" s="1"/>
  <c r="AK128" i="16" s="1"/>
  <c r="Y308" i="16"/>
  <c r="Y276" i="16"/>
  <c r="H112" i="16"/>
  <c r="I93" i="16"/>
  <c r="H102" i="16"/>
  <c r="O34" i="16"/>
  <c r="U34" i="16"/>
  <c r="AA34" i="16"/>
  <c r="AG34" i="16"/>
  <c r="G28" i="16"/>
  <c r="G34" i="16"/>
  <c r="H36" i="16" s="1"/>
  <c r="S34" i="16"/>
  <c r="AE34" i="16"/>
  <c r="I47" i="16"/>
  <c r="I44" i="16"/>
  <c r="I224" i="16" s="1"/>
  <c r="O47" i="16"/>
  <c r="O44" i="16"/>
  <c r="O224" i="16" s="1"/>
  <c r="U47" i="16"/>
  <c r="U44" i="16"/>
  <c r="U224" i="16" s="1"/>
  <c r="AA47" i="16"/>
  <c r="AA44" i="16"/>
  <c r="AA224" i="16" s="1"/>
  <c r="AG47" i="16"/>
  <c r="AG44" i="16"/>
  <c r="AG224" i="16" s="1"/>
  <c r="G303" i="16"/>
  <c r="G271" i="16"/>
  <c r="M303" i="16"/>
  <c r="Y271" i="16"/>
  <c r="AE303" i="16"/>
  <c r="AE271" i="16"/>
  <c r="AH84" i="16"/>
  <c r="H100" i="16"/>
  <c r="N126" i="16"/>
  <c r="O126" i="16" s="1"/>
  <c r="P126" i="16" s="1"/>
  <c r="Q126" i="16" s="1"/>
  <c r="R126" i="16" s="1"/>
  <c r="S126" i="16" s="1"/>
  <c r="T126" i="16" s="1"/>
  <c r="U126" i="16" s="1"/>
  <c r="V126" i="16" s="1"/>
  <c r="W126" i="16" s="1"/>
  <c r="X126" i="16" s="1"/>
  <c r="Y126" i="16" s="1"/>
  <c r="Z126" i="16" s="1"/>
  <c r="AA126" i="16" s="1"/>
  <c r="AB126" i="16" s="1"/>
  <c r="AC126" i="16" s="1"/>
  <c r="AD126" i="16" s="1"/>
  <c r="AE126" i="16" s="1"/>
  <c r="AF126" i="16" s="1"/>
  <c r="AG126" i="16" s="1"/>
  <c r="AH126" i="16" s="1"/>
  <c r="AI126" i="16" s="1"/>
  <c r="AJ126" i="16" s="1"/>
  <c r="AK126" i="16" s="1"/>
  <c r="K290" i="16"/>
  <c r="K258" i="16"/>
  <c r="AI70" i="16"/>
  <c r="AI87" i="16" s="1"/>
  <c r="P34" i="16"/>
  <c r="V34" i="16"/>
  <c r="AB34" i="16"/>
  <c r="AH34" i="16"/>
  <c r="H28" i="16"/>
  <c r="H236" i="16" s="1"/>
  <c r="T34" i="16"/>
  <c r="AF34" i="16"/>
  <c r="P44" i="16"/>
  <c r="P224" i="16" s="1"/>
  <c r="X290" i="16"/>
  <c r="AH44" i="16"/>
  <c r="AH224" i="16" s="1"/>
  <c r="N303" i="16"/>
  <c r="N271" i="16"/>
  <c r="T303" i="16"/>
  <c r="T271" i="16"/>
  <c r="Z303" i="16"/>
  <c r="Z271" i="16"/>
  <c r="AF70" i="16"/>
  <c r="K303" i="16"/>
  <c r="K271" i="16"/>
  <c r="H96" i="16"/>
  <c r="I28" i="16"/>
  <c r="L31" i="16"/>
  <c r="AI290" i="16"/>
  <c r="AI258" i="16"/>
  <c r="AH70" i="16"/>
  <c r="AB70" i="16"/>
  <c r="V70" i="16"/>
  <c r="P70" i="16"/>
  <c r="J70" i="16"/>
  <c r="AG70" i="16"/>
  <c r="AA70" i="16"/>
  <c r="U70" i="16"/>
  <c r="O70" i="16"/>
  <c r="I70" i="16"/>
  <c r="AK70" i="16"/>
  <c r="AE70" i="16"/>
  <c r="Y70" i="16"/>
  <c r="S70" i="16"/>
  <c r="M70" i="16"/>
  <c r="AJ70" i="16"/>
  <c r="AD70" i="16"/>
  <c r="AD87" i="16" s="1"/>
  <c r="X70" i="16"/>
  <c r="X87" i="16" s="1"/>
  <c r="R70" i="16"/>
  <c r="L70" i="16"/>
  <c r="L87" i="16" s="1"/>
  <c r="W70" i="16"/>
  <c r="R84" i="16"/>
  <c r="AG32" i="16"/>
  <c r="AK33" i="16"/>
  <c r="J28" i="16"/>
  <c r="J44" i="16"/>
  <c r="J224" i="16" s="1"/>
  <c r="AB44" i="16"/>
  <c r="AB224" i="16" s="1"/>
  <c r="AJ290" i="16"/>
  <c r="AJ258" i="16"/>
  <c r="J303" i="16"/>
  <c r="J271" i="16"/>
  <c r="P303" i="16"/>
  <c r="P271" i="16"/>
  <c r="AB303" i="16"/>
  <c r="AB271" i="16"/>
  <c r="AH303" i="16"/>
  <c r="AH271" i="16"/>
  <c r="AC70" i="16"/>
  <c r="Q303" i="16"/>
  <c r="Q271" i="16"/>
  <c r="AI303" i="16"/>
  <c r="AI271" i="16"/>
  <c r="I107" i="16"/>
  <c r="J107" i="16" s="1"/>
  <c r="K107" i="16" s="1"/>
  <c r="L107" i="16" s="1"/>
  <c r="M107" i="16" s="1"/>
  <c r="N107" i="16" s="1"/>
  <c r="O107" i="16" s="1"/>
  <c r="P107" i="16" s="1"/>
  <c r="Q107" i="16" s="1"/>
  <c r="R107" i="16" s="1"/>
  <c r="S107" i="16" s="1"/>
  <c r="T107" i="16" s="1"/>
  <c r="U107" i="16" s="1"/>
  <c r="V107" i="16" s="1"/>
  <c r="W107" i="16" s="1"/>
  <c r="X107" i="16" s="1"/>
  <c r="Y107" i="16" s="1"/>
  <c r="Z107" i="16" s="1"/>
  <c r="AA107" i="16" s="1"/>
  <c r="AB107" i="16" s="1"/>
  <c r="AC107" i="16" s="1"/>
  <c r="AD107" i="16" s="1"/>
  <c r="AE107" i="16" s="1"/>
  <c r="AF107" i="16" s="1"/>
  <c r="AG107" i="16" s="1"/>
  <c r="AH107" i="16" s="1"/>
  <c r="AI107" i="16" s="1"/>
  <c r="AJ107" i="16" s="1"/>
  <c r="AK107" i="16" s="1"/>
  <c r="I106" i="16"/>
  <c r="J106" i="16" s="1"/>
  <c r="K106" i="16" s="1"/>
  <c r="L106" i="16" s="1"/>
  <c r="M106" i="16" s="1"/>
  <c r="N106" i="16" s="1"/>
  <c r="O106" i="16" s="1"/>
  <c r="P106" i="16" s="1"/>
  <c r="Q106" i="16" s="1"/>
  <c r="R106" i="16" s="1"/>
  <c r="S106" i="16" s="1"/>
  <c r="T106" i="16" s="1"/>
  <c r="U106" i="16" s="1"/>
  <c r="V106" i="16" s="1"/>
  <c r="W106" i="16" s="1"/>
  <c r="X106" i="16" s="1"/>
  <c r="Y106" i="16" s="1"/>
  <c r="Z106" i="16" s="1"/>
  <c r="AA106" i="16" s="1"/>
  <c r="AB106" i="16" s="1"/>
  <c r="AC106" i="16" s="1"/>
  <c r="AD106" i="16" s="1"/>
  <c r="AE106" i="16" s="1"/>
  <c r="AF106" i="16" s="1"/>
  <c r="AG106" i="16" s="1"/>
  <c r="AH106" i="16" s="1"/>
  <c r="AI106" i="16" s="1"/>
  <c r="AJ106" i="16" s="1"/>
  <c r="AK106" i="16" s="1"/>
  <c r="I105" i="16"/>
  <c r="J105" i="16" s="1"/>
  <c r="K105" i="16" s="1"/>
  <c r="L105" i="16" s="1"/>
  <c r="M105" i="16" s="1"/>
  <c r="N105" i="16" s="1"/>
  <c r="O105" i="16" s="1"/>
  <c r="P105" i="16" s="1"/>
  <c r="Q105" i="16" s="1"/>
  <c r="R105" i="16" s="1"/>
  <c r="S105" i="16" s="1"/>
  <c r="T105" i="16" s="1"/>
  <c r="U105" i="16" s="1"/>
  <c r="V105" i="16" s="1"/>
  <c r="W105" i="16" s="1"/>
  <c r="X105" i="16" s="1"/>
  <c r="Y105" i="16" s="1"/>
  <c r="Z105" i="16" s="1"/>
  <c r="AA105" i="16" s="1"/>
  <c r="AB105" i="16" s="1"/>
  <c r="AC105" i="16" s="1"/>
  <c r="AD105" i="16" s="1"/>
  <c r="AE105" i="16" s="1"/>
  <c r="AF105" i="16" s="1"/>
  <c r="AG105" i="16" s="1"/>
  <c r="AH105" i="16" s="1"/>
  <c r="AI105" i="16" s="1"/>
  <c r="AJ105" i="16" s="1"/>
  <c r="AK105" i="16" s="1"/>
  <c r="AL111" i="16"/>
  <c r="G290" i="16"/>
  <c r="G258" i="16"/>
  <c r="M290" i="16"/>
  <c r="M258" i="16"/>
  <c r="S290" i="16"/>
  <c r="S258" i="16"/>
  <c r="Y290" i="16"/>
  <c r="Y258" i="16"/>
  <c r="AE290" i="16"/>
  <c r="AE258" i="16"/>
  <c r="G84" i="16"/>
  <c r="M84" i="16"/>
  <c r="S84" i="16"/>
  <c r="Y84" i="16"/>
  <c r="AE84" i="16"/>
  <c r="AK84" i="16"/>
  <c r="AL132" i="16"/>
  <c r="I135" i="16"/>
  <c r="H144" i="16"/>
  <c r="H143" i="16"/>
  <c r="H142" i="16"/>
  <c r="H84" i="16"/>
  <c r="N84" i="16"/>
  <c r="T84" i="16"/>
  <c r="Z84" i="16"/>
  <c r="AF84" i="16"/>
  <c r="Q309" i="16"/>
  <c r="Q277" i="16"/>
  <c r="AC309" i="16"/>
  <c r="AC277" i="16"/>
  <c r="G304" i="16"/>
  <c r="G272" i="16"/>
  <c r="H70" i="16"/>
  <c r="N70" i="16"/>
  <c r="T70" i="16"/>
  <c r="Z70" i="16"/>
  <c r="I84" i="16"/>
  <c r="O84" i="16"/>
  <c r="U84" i="16"/>
  <c r="AA84" i="16"/>
  <c r="AG84" i="16"/>
  <c r="J125" i="16"/>
  <c r="K125" i="16" s="1"/>
  <c r="L125" i="16" s="1"/>
  <c r="M125" i="16" s="1"/>
  <c r="N125" i="16" s="1"/>
  <c r="O125" i="16" s="1"/>
  <c r="P125" i="16" s="1"/>
  <c r="Q125" i="16" s="1"/>
  <c r="R125" i="16" s="1"/>
  <c r="S125" i="16" s="1"/>
  <c r="T125" i="16" s="1"/>
  <c r="U125" i="16" s="1"/>
  <c r="V125" i="16" s="1"/>
  <c r="W125" i="16" s="1"/>
  <c r="X125" i="16" s="1"/>
  <c r="Y125" i="16" s="1"/>
  <c r="Z125" i="16" s="1"/>
  <c r="AA125" i="16" s="1"/>
  <c r="AB125" i="16" s="1"/>
  <c r="AC125" i="16" s="1"/>
  <c r="AD125" i="16" s="1"/>
  <c r="AE125" i="16" s="1"/>
  <c r="AF125" i="16" s="1"/>
  <c r="AG125" i="16" s="1"/>
  <c r="AH125" i="16" s="1"/>
  <c r="AI125" i="16" s="1"/>
  <c r="AJ125" i="16" s="1"/>
  <c r="AK125" i="16" s="1"/>
  <c r="J84" i="16"/>
  <c r="P84" i="16"/>
  <c r="V84" i="16"/>
  <c r="AB84" i="16"/>
  <c r="I303" i="16"/>
  <c r="O303" i="16"/>
  <c r="O271" i="16"/>
  <c r="U303" i="16"/>
  <c r="U271" i="16"/>
  <c r="AA303" i="16"/>
  <c r="AA271" i="16"/>
  <c r="AG303" i="16"/>
  <c r="H114" i="16"/>
  <c r="K84" i="16"/>
  <c r="Q84" i="16"/>
  <c r="W84" i="16"/>
  <c r="AC84" i="16"/>
  <c r="H138" i="16"/>
  <c r="H159" i="16"/>
  <c r="J187" i="16"/>
  <c r="I242" i="16"/>
  <c r="I229" i="16"/>
  <c r="O229" i="16"/>
  <c r="O242" i="16"/>
  <c r="U242" i="16"/>
  <c r="U229" i="16"/>
  <c r="AA229" i="16"/>
  <c r="AA242" i="16"/>
  <c r="AG242" i="16"/>
  <c r="AG229" i="16"/>
  <c r="I309" i="16"/>
  <c r="I277" i="16"/>
  <c r="O309" i="16"/>
  <c r="O277" i="16"/>
  <c r="U309" i="16"/>
  <c r="U277" i="16"/>
  <c r="AA309" i="16"/>
  <c r="AA277" i="16"/>
  <c r="AG309" i="16"/>
  <c r="AG277" i="16"/>
  <c r="I156" i="16"/>
  <c r="I304" i="16"/>
  <c r="I272" i="16"/>
  <c r="O304" i="16"/>
  <c r="O272" i="16"/>
  <c r="U304" i="16"/>
  <c r="U272" i="16"/>
  <c r="AA304" i="16"/>
  <c r="AA272" i="16"/>
  <c r="AG304" i="16"/>
  <c r="AG272" i="16"/>
  <c r="H163" i="16"/>
  <c r="H165" i="16"/>
  <c r="L309" i="16"/>
  <c r="L277" i="16"/>
  <c r="AJ309" i="16"/>
  <c r="AJ277" i="16"/>
  <c r="AH295" i="16"/>
  <c r="AH263" i="16"/>
  <c r="I127" i="16"/>
  <c r="J127" i="16" s="1"/>
  <c r="K127" i="16" s="1"/>
  <c r="L127" i="16" s="1"/>
  <c r="M127" i="16" s="1"/>
  <c r="N127" i="16" s="1"/>
  <c r="O127" i="16" s="1"/>
  <c r="P127" i="16" s="1"/>
  <c r="Q127" i="16" s="1"/>
  <c r="R127" i="16" s="1"/>
  <c r="S127" i="16" s="1"/>
  <c r="T127" i="16" s="1"/>
  <c r="U127" i="16" s="1"/>
  <c r="V127" i="16" s="1"/>
  <c r="W127" i="16" s="1"/>
  <c r="X127" i="16" s="1"/>
  <c r="Y127" i="16" s="1"/>
  <c r="Z127" i="16" s="1"/>
  <c r="AA127" i="16" s="1"/>
  <c r="AB127" i="16" s="1"/>
  <c r="AC127" i="16" s="1"/>
  <c r="AD127" i="16" s="1"/>
  <c r="AE127" i="16" s="1"/>
  <c r="AF127" i="16" s="1"/>
  <c r="AG127" i="16" s="1"/>
  <c r="AH127" i="16" s="1"/>
  <c r="AI127" i="16" s="1"/>
  <c r="AJ127" i="16" s="1"/>
  <c r="AK127" i="16" s="1"/>
  <c r="AL203" i="16"/>
  <c r="H308" i="16"/>
  <c r="H276" i="16"/>
  <c r="T308" i="16"/>
  <c r="T276" i="16"/>
  <c r="AF295" i="16"/>
  <c r="AF263" i="16"/>
  <c r="P295" i="16"/>
  <c r="X309" i="16"/>
  <c r="X277" i="16"/>
  <c r="T295" i="16"/>
  <c r="T263" i="16"/>
  <c r="K242" i="16"/>
  <c r="K229" i="16"/>
  <c r="Q242" i="16"/>
  <c r="Q229" i="16"/>
  <c r="W242" i="16"/>
  <c r="W229" i="16"/>
  <c r="AC242" i="16"/>
  <c r="AC229" i="16"/>
  <c r="AI242" i="16"/>
  <c r="AI229" i="16"/>
  <c r="K309" i="16"/>
  <c r="K277" i="16"/>
  <c r="AI309" i="16"/>
  <c r="AI277" i="16"/>
  <c r="I221" i="16"/>
  <c r="K304" i="16"/>
  <c r="K272" i="16"/>
  <c r="Q304" i="16"/>
  <c r="Q272" i="16"/>
  <c r="W304" i="16"/>
  <c r="W272" i="16"/>
  <c r="AC304" i="16"/>
  <c r="AC272" i="16"/>
  <c r="AI304" i="16"/>
  <c r="AI272" i="16"/>
  <c r="AK242" i="16"/>
  <c r="L242" i="16"/>
  <c r="L229" i="16"/>
  <c r="R242" i="16"/>
  <c r="R229" i="16"/>
  <c r="X242" i="16"/>
  <c r="X229" i="16"/>
  <c r="AD242" i="16"/>
  <c r="AD229" i="16"/>
  <c r="AJ242" i="16"/>
  <c r="AJ229" i="16"/>
  <c r="R309" i="16"/>
  <c r="R277" i="16"/>
  <c r="AD309" i="16"/>
  <c r="AD277" i="16"/>
  <c r="J220" i="16"/>
  <c r="H229" i="16"/>
  <c r="Z229" i="16"/>
  <c r="S242" i="16"/>
  <c r="S229" i="16"/>
  <c r="Y295" i="16"/>
  <c r="Y263" i="16"/>
  <c r="AE242" i="16"/>
  <c r="AE229" i="16"/>
  <c r="AK295" i="16"/>
  <c r="AK263" i="16"/>
  <c r="M309" i="16"/>
  <c r="M277" i="16"/>
  <c r="S309" i="16"/>
  <c r="S277" i="16"/>
  <c r="Y309" i="16"/>
  <c r="Y277" i="16"/>
  <c r="AE309" i="16"/>
  <c r="AE277" i="16"/>
  <c r="AK309" i="16"/>
  <c r="AK277" i="16"/>
  <c r="G292" i="16"/>
  <c r="G260" i="16"/>
  <c r="G240" i="16"/>
  <c r="J295" i="16"/>
  <c r="J263" i="16"/>
  <c r="AB295" i="16"/>
  <c r="M242" i="16"/>
  <c r="N308" i="16"/>
  <c r="N276" i="16"/>
  <c r="Z308" i="16"/>
  <c r="Z276" i="16"/>
  <c r="H309" i="16"/>
  <c r="H277" i="16"/>
  <c r="N309" i="16"/>
  <c r="N277" i="16"/>
  <c r="T277" i="16"/>
  <c r="T309" i="16"/>
  <c r="Z309" i="16"/>
  <c r="Z277" i="16"/>
  <c r="N229" i="16"/>
  <c r="M263" i="16"/>
  <c r="W277" i="16"/>
  <c r="G293" i="16"/>
  <c r="G261" i="16"/>
  <c r="L272" i="16"/>
  <c r="L304" i="16"/>
  <c r="R304" i="16"/>
  <c r="R272" i="16"/>
  <c r="X304" i="16"/>
  <c r="X272" i="16"/>
  <c r="AD304" i="16"/>
  <c r="AD272" i="16"/>
  <c r="AJ304" i="16"/>
  <c r="AJ272" i="16"/>
  <c r="M304" i="16"/>
  <c r="M272" i="16"/>
  <c r="S304" i="16"/>
  <c r="S272" i="16"/>
  <c r="Y304" i="16"/>
  <c r="Y272" i="16"/>
  <c r="AE304" i="16"/>
  <c r="AE272" i="16"/>
  <c r="AK304" i="16"/>
  <c r="AK272" i="16"/>
  <c r="G309" i="16"/>
  <c r="G277" i="16"/>
  <c r="G276" i="16"/>
  <c r="AF277" i="16"/>
  <c r="AL277" i="16" s="1"/>
  <c r="AF309" i="16"/>
  <c r="AL309" i="16" s="1"/>
  <c r="AL243" i="16"/>
  <c r="G295" i="16"/>
  <c r="G263" i="16"/>
  <c r="H304" i="16"/>
  <c r="H272" i="16"/>
  <c r="T304" i="16"/>
  <c r="T272" i="16"/>
  <c r="AF304" i="16"/>
  <c r="AF272" i="16"/>
  <c r="J308" i="16"/>
  <c r="J276" i="16"/>
  <c r="P276" i="16"/>
  <c r="P308" i="16"/>
  <c r="V308" i="16"/>
  <c r="V276" i="16"/>
  <c r="AB276" i="16"/>
  <c r="AB308" i="16"/>
  <c r="AH308" i="16"/>
  <c r="AH276" i="16"/>
  <c r="J309" i="16"/>
  <c r="J277" i="16"/>
  <c r="P309" i="16"/>
  <c r="P277" i="16"/>
  <c r="V309" i="16"/>
  <c r="V277" i="16"/>
  <c r="AB309" i="16"/>
  <c r="AB277" i="16"/>
  <c r="AH309" i="16"/>
  <c r="AH277" i="16"/>
  <c r="G291" i="16"/>
  <c r="G259" i="16"/>
  <c r="J304" i="16"/>
  <c r="J272" i="16"/>
  <c r="P304" i="16"/>
  <c r="P272" i="16"/>
  <c r="V304" i="16"/>
  <c r="V272" i="16"/>
  <c r="AB304" i="16"/>
  <c r="AB272" i="16"/>
  <c r="AH304" i="16"/>
  <c r="AH272" i="16"/>
  <c r="Z272" i="16"/>
  <c r="G275" i="16"/>
  <c r="H287" i="16"/>
  <c r="I286" i="16"/>
  <c r="G296" i="16"/>
  <c r="G315" i="16"/>
  <c r="A322" i="15"/>
  <c r="G287" i="15"/>
  <c r="G296" i="15" s="1"/>
  <c r="H286" i="15"/>
  <c r="A285" i="15"/>
  <c r="AH272" i="15"/>
  <c r="G264" i="15"/>
  <c r="G243" i="15"/>
  <c r="G309" i="15" s="1"/>
  <c r="G242" i="15"/>
  <c r="G308" i="15" s="1"/>
  <c r="G241" i="15"/>
  <c r="G307" i="15" s="1"/>
  <c r="G239" i="15"/>
  <c r="AK238" i="15"/>
  <c r="AK304" i="15" s="1"/>
  <c r="AJ238" i="15"/>
  <c r="AI238" i="15"/>
  <c r="AI272" i="15" s="1"/>
  <c r="AH238" i="15"/>
  <c r="AH304" i="15" s="1"/>
  <c r="AG238" i="15"/>
  <c r="AF238" i="15"/>
  <c r="AE238" i="15"/>
  <c r="AD238" i="15"/>
  <c r="AC238" i="15"/>
  <c r="AB238" i="15"/>
  <c r="AB304" i="15" s="1"/>
  <c r="AA238" i="15"/>
  <c r="Z238" i="15"/>
  <c r="Y238" i="15"/>
  <c r="X238" i="15"/>
  <c r="W238" i="15"/>
  <c r="V238" i="15"/>
  <c r="V304" i="15" s="1"/>
  <c r="U238" i="15"/>
  <c r="T238" i="15"/>
  <c r="S238" i="15"/>
  <c r="R238" i="15"/>
  <c r="Q238" i="15"/>
  <c r="P238" i="15"/>
  <c r="P304" i="15" s="1"/>
  <c r="O238" i="15"/>
  <c r="N238" i="15"/>
  <c r="M238" i="15"/>
  <c r="M272" i="15" s="1"/>
  <c r="L238" i="15"/>
  <c r="K238" i="15"/>
  <c r="J238" i="15"/>
  <c r="J304" i="15" s="1"/>
  <c r="I238" i="15"/>
  <c r="H238" i="15"/>
  <c r="G229" i="15"/>
  <c r="G227" i="15"/>
  <c r="G226" i="15"/>
  <c r="G225" i="15"/>
  <c r="H220" i="15"/>
  <c r="I220" i="15" s="1"/>
  <c r="J220" i="15" s="1"/>
  <c r="K220" i="15" s="1"/>
  <c r="AK216" i="15"/>
  <c r="AK243" i="15" s="1"/>
  <c r="AJ216" i="15"/>
  <c r="AJ243" i="15" s="1"/>
  <c r="AI216" i="15"/>
  <c r="AI243" i="15" s="1"/>
  <c r="AH216" i="15"/>
  <c r="AH243" i="15" s="1"/>
  <c r="AG216" i="15"/>
  <c r="AG243" i="15" s="1"/>
  <c r="AF216" i="15"/>
  <c r="AF243" i="15" s="1"/>
  <c r="AE216" i="15"/>
  <c r="AE243" i="15" s="1"/>
  <c r="AE309" i="15" s="1"/>
  <c r="AD216" i="15"/>
  <c r="AD243" i="15" s="1"/>
  <c r="AC216" i="15"/>
  <c r="AC243" i="15" s="1"/>
  <c r="AB216" i="15"/>
  <c r="AB243" i="15" s="1"/>
  <c r="AB309" i="15" s="1"/>
  <c r="AA216" i="15"/>
  <c r="AA243" i="15" s="1"/>
  <c r="Z216" i="15"/>
  <c r="Z243" i="15" s="1"/>
  <c r="Y216" i="15"/>
  <c r="Y243" i="15" s="1"/>
  <c r="Y309" i="15" s="1"/>
  <c r="X216" i="15"/>
  <c r="X243" i="15" s="1"/>
  <c r="W216" i="15"/>
  <c r="W243" i="15" s="1"/>
  <c r="V216" i="15"/>
  <c r="V243" i="15" s="1"/>
  <c r="U216" i="15"/>
  <c r="U243" i="15" s="1"/>
  <c r="T216" i="15"/>
  <c r="T243" i="15" s="1"/>
  <c r="S216" i="15"/>
  <c r="S243" i="15" s="1"/>
  <c r="R216" i="15"/>
  <c r="R243" i="15" s="1"/>
  <c r="Q216" i="15"/>
  <c r="Q243" i="15" s="1"/>
  <c r="P216" i="15"/>
  <c r="P243" i="15" s="1"/>
  <c r="O216" i="15"/>
  <c r="O243" i="15" s="1"/>
  <c r="N216" i="15"/>
  <c r="N243" i="15" s="1"/>
  <c r="M216" i="15"/>
  <c r="M243" i="15" s="1"/>
  <c r="M309" i="15" s="1"/>
  <c r="L216" i="15"/>
  <c r="L243" i="15" s="1"/>
  <c r="K216" i="15"/>
  <c r="K243" i="15" s="1"/>
  <c r="J216" i="15"/>
  <c r="J243" i="15" s="1"/>
  <c r="I216" i="15"/>
  <c r="I243" i="15" s="1"/>
  <c r="H216" i="15"/>
  <c r="H243" i="15" s="1"/>
  <c r="AK209" i="15"/>
  <c r="AJ209" i="15"/>
  <c r="AI209" i="15"/>
  <c r="AI242" i="15" s="1"/>
  <c r="AH209" i="15"/>
  <c r="AG209" i="15"/>
  <c r="AG242" i="15" s="1"/>
  <c r="AF209" i="15"/>
  <c r="AF242" i="15" s="1"/>
  <c r="AE209" i="15"/>
  <c r="AE229" i="15" s="1"/>
  <c r="AE295" i="15" s="1"/>
  <c r="AD209" i="15"/>
  <c r="AC209" i="15"/>
  <c r="AC242" i="15" s="1"/>
  <c r="AB209" i="15"/>
  <c r="AA209" i="15"/>
  <c r="AA229" i="15" s="1"/>
  <c r="Z209" i="15"/>
  <c r="Z229" i="15" s="1"/>
  <c r="Y209" i="15"/>
  <c r="Y229" i="15" s="1"/>
  <c r="X209" i="15"/>
  <c r="W209" i="15"/>
  <c r="V209" i="15"/>
  <c r="U209" i="15"/>
  <c r="U242" i="15" s="1"/>
  <c r="T209" i="15"/>
  <c r="T242" i="15" s="1"/>
  <c r="S209" i="15"/>
  <c r="S242" i="15" s="1"/>
  <c r="R209" i="15"/>
  <c r="R242" i="15" s="1"/>
  <c r="Q209" i="15"/>
  <c r="Q229" i="15" s="1"/>
  <c r="P209" i="15"/>
  <c r="O209" i="15"/>
  <c r="N209" i="15"/>
  <c r="N242" i="15" s="1"/>
  <c r="M209" i="15"/>
  <c r="M242" i="15" s="1"/>
  <c r="L209" i="15"/>
  <c r="L242" i="15" s="1"/>
  <c r="K209" i="15"/>
  <c r="K242" i="15" s="1"/>
  <c r="J209" i="15"/>
  <c r="I209" i="15"/>
  <c r="I229" i="15" s="1"/>
  <c r="H209" i="15"/>
  <c r="H229" i="15" s="1"/>
  <c r="AK203" i="15"/>
  <c r="AJ203" i="15"/>
  <c r="AI203" i="15"/>
  <c r="AH203" i="15"/>
  <c r="AG203" i="15"/>
  <c r="AF203" i="15"/>
  <c r="AE203" i="15"/>
  <c r="AD203" i="15"/>
  <c r="AC203" i="15"/>
  <c r="AB203" i="15"/>
  <c r="AA203" i="15"/>
  <c r="Z203" i="15"/>
  <c r="Y203" i="15"/>
  <c r="X203" i="15"/>
  <c r="W203" i="15"/>
  <c r="V203" i="15"/>
  <c r="U203" i="15"/>
  <c r="T203" i="15"/>
  <c r="S203" i="15"/>
  <c r="R203" i="15"/>
  <c r="Q203" i="15"/>
  <c r="P203" i="15"/>
  <c r="O203" i="15"/>
  <c r="N203" i="15"/>
  <c r="M203" i="15"/>
  <c r="L203" i="15"/>
  <c r="K203" i="15"/>
  <c r="J203" i="15"/>
  <c r="I203" i="15"/>
  <c r="H203" i="15"/>
  <c r="H195" i="15"/>
  <c r="I195" i="15" s="1"/>
  <c r="J195" i="15" s="1"/>
  <c r="K195" i="15" s="1"/>
  <c r="L195" i="15" s="1"/>
  <c r="M195" i="15" s="1"/>
  <c r="N195" i="15" s="1"/>
  <c r="O195" i="15" s="1"/>
  <c r="P195" i="15" s="1"/>
  <c r="Q195" i="15" s="1"/>
  <c r="R195" i="15" s="1"/>
  <c r="S195" i="15" s="1"/>
  <c r="T195" i="15" s="1"/>
  <c r="U195" i="15" s="1"/>
  <c r="V195" i="15" s="1"/>
  <c r="W195" i="15" s="1"/>
  <c r="X195" i="15" s="1"/>
  <c r="Y195" i="15" s="1"/>
  <c r="Z195" i="15" s="1"/>
  <c r="AA195" i="15" s="1"/>
  <c r="AB195" i="15" s="1"/>
  <c r="AC195" i="15" s="1"/>
  <c r="AD195" i="15" s="1"/>
  <c r="AE195" i="15" s="1"/>
  <c r="AF195" i="15" s="1"/>
  <c r="AG195" i="15" s="1"/>
  <c r="AH195" i="15" s="1"/>
  <c r="AI195" i="15" s="1"/>
  <c r="AJ195" i="15" s="1"/>
  <c r="AK195" i="15" s="1"/>
  <c r="H187" i="15"/>
  <c r="C185" i="15"/>
  <c r="H170" i="15"/>
  <c r="I170" i="15" s="1"/>
  <c r="J170" i="15" s="1"/>
  <c r="K170" i="15" s="1"/>
  <c r="L170" i="15" s="1"/>
  <c r="M170" i="15" s="1"/>
  <c r="N170" i="15" s="1"/>
  <c r="O170" i="15" s="1"/>
  <c r="P170" i="15" s="1"/>
  <c r="Q170" i="15" s="1"/>
  <c r="R170" i="15" s="1"/>
  <c r="S170" i="15" s="1"/>
  <c r="T170" i="15" s="1"/>
  <c r="U170" i="15" s="1"/>
  <c r="V170" i="15" s="1"/>
  <c r="W170" i="15" s="1"/>
  <c r="X170" i="15" s="1"/>
  <c r="Y170" i="15" s="1"/>
  <c r="Z170" i="15" s="1"/>
  <c r="AA170" i="15" s="1"/>
  <c r="AB170" i="15" s="1"/>
  <c r="AC170" i="15" s="1"/>
  <c r="AD170" i="15" s="1"/>
  <c r="AE170" i="15" s="1"/>
  <c r="AF170" i="15" s="1"/>
  <c r="AG170" i="15" s="1"/>
  <c r="AH170" i="15" s="1"/>
  <c r="AI170" i="15" s="1"/>
  <c r="AJ170" i="15" s="1"/>
  <c r="AK170" i="15" s="1"/>
  <c r="H169" i="15"/>
  <c r="I169" i="15" s="1"/>
  <c r="J169" i="15" s="1"/>
  <c r="K169" i="15" s="1"/>
  <c r="L169" i="15" s="1"/>
  <c r="M169" i="15" s="1"/>
  <c r="N169" i="15" s="1"/>
  <c r="O169" i="15" s="1"/>
  <c r="P169" i="15" s="1"/>
  <c r="Q169" i="15" s="1"/>
  <c r="R169" i="15" s="1"/>
  <c r="S169" i="15" s="1"/>
  <c r="T169" i="15" s="1"/>
  <c r="U169" i="15" s="1"/>
  <c r="V169" i="15" s="1"/>
  <c r="W169" i="15" s="1"/>
  <c r="X169" i="15" s="1"/>
  <c r="Y169" i="15" s="1"/>
  <c r="Z169" i="15" s="1"/>
  <c r="AA169" i="15" s="1"/>
  <c r="AB169" i="15" s="1"/>
  <c r="AC169" i="15" s="1"/>
  <c r="AD169" i="15" s="1"/>
  <c r="AE169" i="15" s="1"/>
  <c r="AF169" i="15" s="1"/>
  <c r="AG169" i="15" s="1"/>
  <c r="AH169" i="15" s="1"/>
  <c r="AI169" i="15" s="1"/>
  <c r="AJ169" i="15" s="1"/>
  <c r="AK169" i="15" s="1"/>
  <c r="H168" i="15"/>
  <c r="I168" i="15" s="1"/>
  <c r="J168" i="15" s="1"/>
  <c r="K168" i="15" s="1"/>
  <c r="L168" i="15" s="1"/>
  <c r="M168" i="15" s="1"/>
  <c r="N168" i="15" s="1"/>
  <c r="O168" i="15" s="1"/>
  <c r="P168" i="15" s="1"/>
  <c r="Q168" i="15" s="1"/>
  <c r="R168" i="15" s="1"/>
  <c r="S168" i="15" s="1"/>
  <c r="T168" i="15" s="1"/>
  <c r="U168" i="15" s="1"/>
  <c r="V168" i="15" s="1"/>
  <c r="W168" i="15" s="1"/>
  <c r="X168" i="15" s="1"/>
  <c r="Y168" i="15" s="1"/>
  <c r="Z168" i="15" s="1"/>
  <c r="AA168" i="15" s="1"/>
  <c r="AB168" i="15" s="1"/>
  <c r="AC168" i="15" s="1"/>
  <c r="AD168" i="15" s="1"/>
  <c r="AE168" i="15" s="1"/>
  <c r="AF168" i="15" s="1"/>
  <c r="AG168" i="15" s="1"/>
  <c r="AH168" i="15" s="1"/>
  <c r="AI168" i="15" s="1"/>
  <c r="AJ168" i="15" s="1"/>
  <c r="AK168" i="15" s="1"/>
  <c r="H167" i="15"/>
  <c r="I167" i="15" s="1"/>
  <c r="J167" i="15" s="1"/>
  <c r="K167" i="15" s="1"/>
  <c r="L167" i="15" s="1"/>
  <c r="M167" i="15" s="1"/>
  <c r="N167" i="15" s="1"/>
  <c r="O167" i="15" s="1"/>
  <c r="P167" i="15" s="1"/>
  <c r="Q167" i="15" s="1"/>
  <c r="R167" i="15" s="1"/>
  <c r="S167" i="15" s="1"/>
  <c r="T167" i="15" s="1"/>
  <c r="U167" i="15" s="1"/>
  <c r="V167" i="15" s="1"/>
  <c r="W167" i="15" s="1"/>
  <c r="X167" i="15" s="1"/>
  <c r="Y167" i="15" s="1"/>
  <c r="Z167" i="15" s="1"/>
  <c r="AA167" i="15" s="1"/>
  <c r="AB167" i="15" s="1"/>
  <c r="AC167" i="15" s="1"/>
  <c r="AD167" i="15" s="1"/>
  <c r="AE167" i="15" s="1"/>
  <c r="AF167" i="15" s="1"/>
  <c r="AG167" i="15" s="1"/>
  <c r="AH167" i="15" s="1"/>
  <c r="AI167" i="15" s="1"/>
  <c r="AJ167" i="15" s="1"/>
  <c r="AK167" i="15" s="1"/>
  <c r="AK158" i="15"/>
  <c r="AJ158" i="15"/>
  <c r="AI158" i="15"/>
  <c r="AH158" i="15"/>
  <c r="AG158" i="15"/>
  <c r="AF158" i="15"/>
  <c r="AE158" i="15"/>
  <c r="AD158" i="15"/>
  <c r="AC158" i="15"/>
  <c r="AB158" i="15"/>
  <c r="AA158" i="15"/>
  <c r="Z158" i="15"/>
  <c r="Y158" i="15"/>
  <c r="X158" i="15"/>
  <c r="W158" i="15"/>
  <c r="V158" i="15"/>
  <c r="U158" i="15"/>
  <c r="T158" i="15"/>
  <c r="S158" i="15"/>
  <c r="R158" i="15"/>
  <c r="Q158" i="15"/>
  <c r="P158" i="15"/>
  <c r="O158" i="15"/>
  <c r="N158" i="15"/>
  <c r="M158" i="15"/>
  <c r="L158" i="15"/>
  <c r="K158" i="15"/>
  <c r="J158" i="15"/>
  <c r="I158" i="15"/>
  <c r="H158" i="15"/>
  <c r="H156" i="15"/>
  <c r="I156" i="15" s="1"/>
  <c r="J156" i="15" s="1"/>
  <c r="H149" i="15"/>
  <c r="I149" i="15" s="1"/>
  <c r="J149" i="15" s="1"/>
  <c r="K149" i="15" s="1"/>
  <c r="L149" i="15" s="1"/>
  <c r="M149" i="15" s="1"/>
  <c r="N149" i="15" s="1"/>
  <c r="O149" i="15" s="1"/>
  <c r="P149" i="15" s="1"/>
  <c r="Q149" i="15" s="1"/>
  <c r="R149" i="15" s="1"/>
  <c r="S149" i="15" s="1"/>
  <c r="T149" i="15" s="1"/>
  <c r="U149" i="15" s="1"/>
  <c r="V149" i="15" s="1"/>
  <c r="W149" i="15" s="1"/>
  <c r="X149" i="15" s="1"/>
  <c r="Y149" i="15" s="1"/>
  <c r="Z149" i="15" s="1"/>
  <c r="AA149" i="15" s="1"/>
  <c r="AB149" i="15" s="1"/>
  <c r="AC149" i="15" s="1"/>
  <c r="AD149" i="15" s="1"/>
  <c r="AE149" i="15" s="1"/>
  <c r="AF149" i="15" s="1"/>
  <c r="AG149" i="15" s="1"/>
  <c r="AH149" i="15" s="1"/>
  <c r="AI149" i="15" s="1"/>
  <c r="AJ149" i="15" s="1"/>
  <c r="AK149" i="15" s="1"/>
  <c r="H148" i="15"/>
  <c r="I148" i="15" s="1"/>
  <c r="J148" i="15" s="1"/>
  <c r="K148" i="15" s="1"/>
  <c r="L148" i="15" s="1"/>
  <c r="M148" i="15" s="1"/>
  <c r="N148" i="15" s="1"/>
  <c r="O148" i="15" s="1"/>
  <c r="P148" i="15" s="1"/>
  <c r="Q148" i="15" s="1"/>
  <c r="R148" i="15" s="1"/>
  <c r="S148" i="15" s="1"/>
  <c r="T148" i="15" s="1"/>
  <c r="U148" i="15" s="1"/>
  <c r="V148" i="15" s="1"/>
  <c r="W148" i="15" s="1"/>
  <c r="X148" i="15" s="1"/>
  <c r="Y148" i="15" s="1"/>
  <c r="Z148" i="15" s="1"/>
  <c r="AA148" i="15" s="1"/>
  <c r="AB148" i="15" s="1"/>
  <c r="AC148" i="15" s="1"/>
  <c r="AD148" i="15" s="1"/>
  <c r="AE148" i="15" s="1"/>
  <c r="AF148" i="15" s="1"/>
  <c r="AG148" i="15" s="1"/>
  <c r="AH148" i="15" s="1"/>
  <c r="AI148" i="15" s="1"/>
  <c r="AJ148" i="15" s="1"/>
  <c r="AK148" i="15" s="1"/>
  <c r="H147" i="15"/>
  <c r="I147" i="15" s="1"/>
  <c r="J147" i="15" s="1"/>
  <c r="K147" i="15" s="1"/>
  <c r="L147" i="15" s="1"/>
  <c r="M147" i="15" s="1"/>
  <c r="N147" i="15" s="1"/>
  <c r="O147" i="15" s="1"/>
  <c r="P147" i="15" s="1"/>
  <c r="Q147" i="15" s="1"/>
  <c r="R147" i="15" s="1"/>
  <c r="S147" i="15" s="1"/>
  <c r="T147" i="15" s="1"/>
  <c r="U147" i="15" s="1"/>
  <c r="V147" i="15" s="1"/>
  <c r="W147" i="15" s="1"/>
  <c r="X147" i="15" s="1"/>
  <c r="Y147" i="15" s="1"/>
  <c r="Z147" i="15" s="1"/>
  <c r="AA147" i="15" s="1"/>
  <c r="AB147" i="15" s="1"/>
  <c r="AC147" i="15" s="1"/>
  <c r="AD147" i="15" s="1"/>
  <c r="AE147" i="15" s="1"/>
  <c r="AF147" i="15" s="1"/>
  <c r="AG147" i="15" s="1"/>
  <c r="AH147" i="15" s="1"/>
  <c r="AI147" i="15" s="1"/>
  <c r="AJ147" i="15" s="1"/>
  <c r="AK147" i="15" s="1"/>
  <c r="H146" i="15"/>
  <c r="I146" i="15" s="1"/>
  <c r="J146" i="15" s="1"/>
  <c r="K146" i="15" s="1"/>
  <c r="L146" i="15" s="1"/>
  <c r="M146" i="15" s="1"/>
  <c r="N146" i="15" s="1"/>
  <c r="O146" i="15" s="1"/>
  <c r="P146" i="15" s="1"/>
  <c r="Q146" i="15" s="1"/>
  <c r="R146" i="15" s="1"/>
  <c r="S146" i="15" s="1"/>
  <c r="T146" i="15" s="1"/>
  <c r="U146" i="15" s="1"/>
  <c r="V146" i="15" s="1"/>
  <c r="W146" i="15" s="1"/>
  <c r="X146" i="15" s="1"/>
  <c r="Y146" i="15" s="1"/>
  <c r="Z146" i="15" s="1"/>
  <c r="AA146" i="15" s="1"/>
  <c r="AB146" i="15" s="1"/>
  <c r="AC146" i="15" s="1"/>
  <c r="AD146" i="15" s="1"/>
  <c r="AE146" i="15" s="1"/>
  <c r="AF146" i="15" s="1"/>
  <c r="AG146" i="15" s="1"/>
  <c r="AH146" i="15" s="1"/>
  <c r="AI146" i="15" s="1"/>
  <c r="AJ146" i="15" s="1"/>
  <c r="AK146" i="15" s="1"/>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H135" i="15"/>
  <c r="H144" i="15" s="1"/>
  <c r="AK132" i="15"/>
  <c r="AJ132" i="15"/>
  <c r="AI132" i="15"/>
  <c r="AH132" i="15"/>
  <c r="AG132" i="15"/>
  <c r="AF132" i="15"/>
  <c r="AE132" i="15"/>
  <c r="AD132" i="15"/>
  <c r="AC132" i="15"/>
  <c r="AB132" i="15"/>
  <c r="AA132" i="15"/>
  <c r="Z132" i="15"/>
  <c r="Y132" i="15"/>
  <c r="X132" i="15"/>
  <c r="W132" i="15"/>
  <c r="V132" i="15"/>
  <c r="U132" i="15"/>
  <c r="T132" i="15"/>
  <c r="S132" i="15"/>
  <c r="R132" i="15"/>
  <c r="Q132" i="15"/>
  <c r="P132" i="15"/>
  <c r="O132" i="15"/>
  <c r="N132" i="15"/>
  <c r="M132" i="15"/>
  <c r="L132" i="15"/>
  <c r="K132" i="15"/>
  <c r="J132" i="15"/>
  <c r="I132" i="15"/>
  <c r="H132" i="15"/>
  <c r="H128" i="15"/>
  <c r="H127" i="15"/>
  <c r="I126" i="15"/>
  <c r="H126" i="15"/>
  <c r="G126" i="15"/>
  <c r="I125" i="15"/>
  <c r="H125" i="15"/>
  <c r="G125" i="15"/>
  <c r="S124" i="15"/>
  <c r="R124" i="15"/>
  <c r="Q124" i="15"/>
  <c r="P124" i="15"/>
  <c r="O124" i="15"/>
  <c r="N124" i="15"/>
  <c r="M124" i="15"/>
  <c r="L124" i="15"/>
  <c r="K124" i="15"/>
  <c r="J124" i="15"/>
  <c r="I124" i="15"/>
  <c r="AM121"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AL114" i="15"/>
  <c r="AK113" i="15"/>
  <c r="AK116" i="15" s="1"/>
  <c r="AJ113" i="15"/>
  <c r="AJ116" i="15" s="1"/>
  <c r="AI113" i="15"/>
  <c r="AI116" i="15" s="1"/>
  <c r="AH113" i="15"/>
  <c r="AH116" i="15" s="1"/>
  <c r="AG113" i="15"/>
  <c r="AG116" i="15" s="1"/>
  <c r="AF113" i="15"/>
  <c r="AF116" i="15" s="1"/>
  <c r="AE113" i="15"/>
  <c r="AE116" i="15" s="1"/>
  <c r="AD113" i="15"/>
  <c r="AD116" i="15" s="1"/>
  <c r="AC113" i="15"/>
  <c r="AC116" i="15" s="1"/>
  <c r="AB113" i="15"/>
  <c r="AB116" i="15" s="1"/>
  <c r="AA113" i="15"/>
  <c r="AA116" i="15" s="1"/>
  <c r="Z113" i="15"/>
  <c r="Z116" i="15" s="1"/>
  <c r="Y113" i="15"/>
  <c r="Y116" i="15" s="1"/>
  <c r="X113" i="15"/>
  <c r="X116" i="15" s="1"/>
  <c r="W113" i="15"/>
  <c r="W116" i="15" s="1"/>
  <c r="V113" i="15"/>
  <c r="V116" i="15" s="1"/>
  <c r="U113" i="15"/>
  <c r="U116" i="15" s="1"/>
  <c r="T113" i="15"/>
  <c r="T116" i="15" s="1"/>
  <c r="S113" i="15"/>
  <c r="S116" i="15" s="1"/>
  <c r="R113" i="15"/>
  <c r="R116" i="15" s="1"/>
  <c r="Q113" i="15"/>
  <c r="Q116" i="15" s="1"/>
  <c r="P113" i="15"/>
  <c r="P116" i="15" s="1"/>
  <c r="O113" i="15"/>
  <c r="O116" i="15" s="1"/>
  <c r="N113" i="15"/>
  <c r="N116" i="15" s="1"/>
  <c r="M113" i="15"/>
  <c r="M116" i="15" s="1"/>
  <c r="L113" i="15"/>
  <c r="L116" i="15" s="1"/>
  <c r="K113" i="15"/>
  <c r="K116" i="15" s="1"/>
  <c r="J113" i="15"/>
  <c r="J116" i="15" s="1"/>
  <c r="I113" i="15"/>
  <c r="I116" i="15" s="1"/>
  <c r="H113" i="15"/>
  <c r="H116" i="15" s="1"/>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H107" i="15"/>
  <c r="H106" i="15"/>
  <c r="H105" i="15"/>
  <c r="AL104" i="15"/>
  <c r="I104" i="15"/>
  <c r="H104" i="15"/>
  <c r="G104" i="15"/>
  <c r="S103" i="15"/>
  <c r="R103" i="15"/>
  <c r="Q103" i="15"/>
  <c r="P103" i="15"/>
  <c r="O103" i="15"/>
  <c r="N103" i="15"/>
  <c r="M103" i="15"/>
  <c r="L103" i="15"/>
  <c r="K103" i="15"/>
  <c r="J103" i="15"/>
  <c r="I103"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AL93" i="15"/>
  <c r="AK92" i="15"/>
  <c r="AK95" i="15" s="1"/>
  <c r="AJ92" i="15"/>
  <c r="AJ95" i="15" s="1"/>
  <c r="AI92" i="15"/>
  <c r="AI95" i="15" s="1"/>
  <c r="AH92" i="15"/>
  <c r="AH95" i="15" s="1"/>
  <c r="AG92" i="15"/>
  <c r="AG95" i="15" s="1"/>
  <c r="AF92" i="15"/>
  <c r="AF95" i="15" s="1"/>
  <c r="AE92" i="15"/>
  <c r="AE95" i="15" s="1"/>
  <c r="AD92" i="15"/>
  <c r="AD95" i="15" s="1"/>
  <c r="AC92" i="15"/>
  <c r="AC95" i="15" s="1"/>
  <c r="AB92" i="15"/>
  <c r="AB95" i="15" s="1"/>
  <c r="AA92" i="15"/>
  <c r="AA95" i="15" s="1"/>
  <c r="Z92" i="15"/>
  <c r="Z95" i="15" s="1"/>
  <c r="Y92" i="15"/>
  <c r="Y95" i="15" s="1"/>
  <c r="X92" i="15"/>
  <c r="X95" i="15" s="1"/>
  <c r="W92" i="15"/>
  <c r="W95" i="15" s="1"/>
  <c r="V92" i="15"/>
  <c r="V95" i="15" s="1"/>
  <c r="U92" i="15"/>
  <c r="U95" i="15" s="1"/>
  <c r="T92" i="15"/>
  <c r="T95" i="15" s="1"/>
  <c r="S92" i="15"/>
  <c r="S95" i="15" s="1"/>
  <c r="R92" i="15"/>
  <c r="R95" i="15" s="1"/>
  <c r="Q92" i="15"/>
  <c r="Q95" i="15" s="1"/>
  <c r="P92" i="15"/>
  <c r="P95" i="15" s="1"/>
  <c r="O92" i="15"/>
  <c r="O95" i="15" s="1"/>
  <c r="N92" i="15"/>
  <c r="N95" i="15" s="1"/>
  <c r="M92" i="15"/>
  <c r="M95" i="15" s="1"/>
  <c r="L92" i="15"/>
  <c r="L95" i="15" s="1"/>
  <c r="K92" i="15"/>
  <c r="K95" i="15" s="1"/>
  <c r="J92" i="15"/>
  <c r="J95" i="15" s="1"/>
  <c r="I92" i="15"/>
  <c r="I95" i="15" s="1"/>
  <c r="H92" i="15"/>
  <c r="H93" i="15" s="1"/>
  <c r="H101" i="15" s="1"/>
  <c r="C89"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AK77" i="15"/>
  <c r="AK86" i="15" s="1"/>
  <c r="AK237" i="15" s="1"/>
  <c r="AJ77" i="15"/>
  <c r="AI77" i="15"/>
  <c r="AH77" i="15"/>
  <c r="AG77" i="15"/>
  <c r="AF77" i="15"/>
  <c r="AE77" i="15"/>
  <c r="AD77" i="15"/>
  <c r="AC77" i="15"/>
  <c r="AB77" i="15"/>
  <c r="AA77" i="15"/>
  <c r="Z77" i="15"/>
  <c r="Y77" i="15"/>
  <c r="X77" i="15"/>
  <c r="W77" i="15"/>
  <c r="V77" i="15"/>
  <c r="U77" i="15"/>
  <c r="T77" i="15"/>
  <c r="S77" i="15"/>
  <c r="R77" i="15"/>
  <c r="Q77" i="15"/>
  <c r="P77" i="15"/>
  <c r="O77" i="15"/>
  <c r="N77" i="15"/>
  <c r="M77" i="15"/>
  <c r="M86" i="15" s="1"/>
  <c r="M237" i="15" s="1"/>
  <c r="L77" i="15"/>
  <c r="K77" i="15"/>
  <c r="J77" i="15"/>
  <c r="I77" i="15"/>
  <c r="H77" i="15"/>
  <c r="G77" i="15"/>
  <c r="E75" i="15"/>
  <c r="E82" i="15" s="1"/>
  <c r="E74" i="15"/>
  <c r="E81" i="15" s="1"/>
  <c r="E73" i="15"/>
  <c r="E80" i="15" s="1"/>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E67"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E66" i="15"/>
  <c r="AK63" i="15"/>
  <c r="AJ63" i="15"/>
  <c r="AI63" i="15"/>
  <c r="AH63" i="15"/>
  <c r="AG63" i="15"/>
  <c r="AG86" i="15" s="1"/>
  <c r="AG237" i="15" s="1"/>
  <c r="AF63" i="15"/>
  <c r="AE63" i="15"/>
  <c r="AD63" i="15"/>
  <c r="AC63" i="15"/>
  <c r="AB63" i="15"/>
  <c r="AA63" i="15"/>
  <c r="Z63" i="15"/>
  <c r="Y63" i="15"/>
  <c r="Y86" i="15" s="1"/>
  <c r="Y237" i="15" s="1"/>
  <c r="X63" i="15"/>
  <c r="W63" i="15"/>
  <c r="V63" i="15"/>
  <c r="U63" i="15"/>
  <c r="T63" i="15"/>
  <c r="S63" i="15"/>
  <c r="R63" i="15"/>
  <c r="Q63" i="15"/>
  <c r="Q86" i="15" s="1"/>
  <c r="Q237" i="15" s="1"/>
  <c r="P63" i="15"/>
  <c r="O63" i="15"/>
  <c r="N63" i="15"/>
  <c r="M63" i="15"/>
  <c r="L63" i="15"/>
  <c r="K63" i="15"/>
  <c r="J63" i="15"/>
  <c r="I63" i="15"/>
  <c r="I86" i="15" s="1"/>
  <c r="I237" i="15" s="1"/>
  <c r="H63" i="15"/>
  <c r="G63" i="15"/>
  <c r="E61" i="15"/>
  <c r="E68" i="15" s="1"/>
  <c r="E60" i="15"/>
  <c r="E59" i="15"/>
  <c r="G55" i="15"/>
  <c r="G238" i="15" s="1"/>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E42" i="15"/>
  <c r="E50" i="15" s="1"/>
  <c r="E41" i="15"/>
  <c r="E49" i="15" s="1"/>
  <c r="E40" i="15"/>
  <c r="E48" i="15" s="1"/>
  <c r="AK39" i="15"/>
  <c r="AJ39" i="15"/>
  <c r="AJ47" i="15" s="1"/>
  <c r="AI39" i="15"/>
  <c r="AH39" i="15"/>
  <c r="AG39" i="15"/>
  <c r="AG47" i="15" s="1"/>
  <c r="AF39" i="15"/>
  <c r="AF44" i="15" s="1"/>
  <c r="AF224" i="15" s="1"/>
  <c r="AE39" i="15"/>
  <c r="AD39" i="15"/>
  <c r="AD47" i="15" s="1"/>
  <c r="AC39" i="15"/>
  <c r="AB39" i="15"/>
  <c r="AA39" i="15"/>
  <c r="AA47" i="15" s="1"/>
  <c r="Z39" i="15"/>
  <c r="Z47" i="15" s="1"/>
  <c r="Y39" i="15"/>
  <c r="X39" i="15"/>
  <c r="X47" i="15" s="1"/>
  <c r="W39" i="15"/>
  <c r="V39" i="15"/>
  <c r="U39" i="15"/>
  <c r="U44" i="15" s="1"/>
  <c r="U224" i="15" s="1"/>
  <c r="T39" i="15"/>
  <c r="T47" i="15" s="1"/>
  <c r="S39" i="15"/>
  <c r="R39" i="15"/>
  <c r="R47" i="15" s="1"/>
  <c r="Q39" i="15"/>
  <c r="P39" i="15"/>
  <c r="O39" i="15"/>
  <c r="O47" i="15" s="1"/>
  <c r="N39" i="15"/>
  <c r="N47" i="15" s="1"/>
  <c r="M39" i="15"/>
  <c r="L39" i="15"/>
  <c r="L47" i="15" s="1"/>
  <c r="K39" i="15"/>
  <c r="J39" i="15"/>
  <c r="I39" i="15"/>
  <c r="I47" i="15" s="1"/>
  <c r="H39" i="15"/>
  <c r="H47" i="15" s="1"/>
  <c r="G39" i="15"/>
  <c r="G47" i="15" s="1"/>
  <c r="E39" i="15"/>
  <c r="E47" i="15" s="1"/>
  <c r="F38" i="15"/>
  <c r="E34"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K34" i="15" s="1"/>
  <c r="J26" i="15"/>
  <c r="J34" i="15" s="1"/>
  <c r="I26" i="15"/>
  <c r="I34" i="15" s="1"/>
  <c r="H26" i="15"/>
  <c r="H34" i="15" s="1"/>
  <c r="G26" i="15"/>
  <c r="G34" i="15" s="1"/>
  <c r="AK25" i="15"/>
  <c r="AJ25" i="15"/>
  <c r="AJ33" i="15" s="1"/>
  <c r="AI25" i="15"/>
  <c r="AI33" i="15" s="1"/>
  <c r="AH25" i="15"/>
  <c r="AH33" i="15" s="1"/>
  <c r="AG25" i="15"/>
  <c r="AG33" i="15" s="1"/>
  <c r="AF25" i="15"/>
  <c r="AF33" i="15" s="1"/>
  <c r="AE25" i="15"/>
  <c r="AE33" i="15" s="1"/>
  <c r="AD25" i="15"/>
  <c r="AD33" i="15" s="1"/>
  <c r="AC25" i="15"/>
  <c r="AC33" i="15" s="1"/>
  <c r="AB25" i="15"/>
  <c r="AB33" i="15" s="1"/>
  <c r="AA25" i="15"/>
  <c r="AA33" i="15" s="1"/>
  <c r="Z25" i="15"/>
  <c r="Z33" i="15" s="1"/>
  <c r="Y25" i="15"/>
  <c r="Y33" i="15" s="1"/>
  <c r="X25" i="15"/>
  <c r="X33" i="15" s="1"/>
  <c r="W25" i="15"/>
  <c r="W33" i="15" s="1"/>
  <c r="V25" i="15"/>
  <c r="V33" i="15" s="1"/>
  <c r="U25" i="15"/>
  <c r="U33" i="15" s="1"/>
  <c r="T25" i="15"/>
  <c r="T33" i="15" s="1"/>
  <c r="S25" i="15"/>
  <c r="S33" i="15" s="1"/>
  <c r="R25" i="15"/>
  <c r="R33" i="15" s="1"/>
  <c r="Q25" i="15"/>
  <c r="Q33" i="15" s="1"/>
  <c r="P25" i="15"/>
  <c r="P33" i="15" s="1"/>
  <c r="O25" i="15"/>
  <c r="O33" i="15" s="1"/>
  <c r="N25" i="15"/>
  <c r="N33" i="15" s="1"/>
  <c r="M25" i="15"/>
  <c r="M33" i="15" s="1"/>
  <c r="L25" i="15"/>
  <c r="L33" i="15" s="1"/>
  <c r="K25" i="15"/>
  <c r="K33" i="15" s="1"/>
  <c r="J25" i="15"/>
  <c r="J33" i="15" s="1"/>
  <c r="I25" i="15"/>
  <c r="I33" i="15" s="1"/>
  <c r="H25" i="15"/>
  <c r="H33" i="15" s="1"/>
  <c r="G25" i="15"/>
  <c r="G33" i="15" s="1"/>
  <c r="E25" i="15"/>
  <c r="E33" i="15" s="1"/>
  <c r="AK24" i="15"/>
  <c r="AJ24" i="15"/>
  <c r="AI24" i="15"/>
  <c r="AH24" i="15"/>
  <c r="AG24" i="15"/>
  <c r="AF24" i="15"/>
  <c r="AE24" i="15"/>
  <c r="AE32" i="15" s="1"/>
  <c r="AD24" i="15"/>
  <c r="AD32" i="15" s="1"/>
  <c r="AC24" i="15"/>
  <c r="AC32" i="15" s="1"/>
  <c r="AB24" i="15"/>
  <c r="AB32" i="15" s="1"/>
  <c r="AA24" i="15"/>
  <c r="AA32" i="15" s="1"/>
  <c r="Z24" i="15"/>
  <c r="Z32" i="15" s="1"/>
  <c r="Y24" i="15"/>
  <c r="Y32" i="15" s="1"/>
  <c r="X24" i="15"/>
  <c r="X32" i="15" s="1"/>
  <c r="W24" i="15"/>
  <c r="W32" i="15" s="1"/>
  <c r="V24" i="15"/>
  <c r="V32" i="15" s="1"/>
  <c r="U24" i="15"/>
  <c r="U32" i="15" s="1"/>
  <c r="T24" i="15"/>
  <c r="T32" i="15" s="1"/>
  <c r="S24" i="15"/>
  <c r="S32" i="15" s="1"/>
  <c r="R24" i="15"/>
  <c r="R32" i="15" s="1"/>
  <c r="Q24" i="15"/>
  <c r="Q32" i="15" s="1"/>
  <c r="P24" i="15"/>
  <c r="P32" i="15" s="1"/>
  <c r="O24" i="15"/>
  <c r="O32" i="15" s="1"/>
  <c r="N24" i="15"/>
  <c r="N32" i="15" s="1"/>
  <c r="M24" i="15"/>
  <c r="M32" i="15" s="1"/>
  <c r="L24" i="15"/>
  <c r="L32" i="15" s="1"/>
  <c r="K24" i="15"/>
  <c r="K32" i="15" s="1"/>
  <c r="J24" i="15"/>
  <c r="J32" i="15" s="1"/>
  <c r="I24" i="15"/>
  <c r="I32" i="15" s="1"/>
  <c r="H24" i="15"/>
  <c r="H32" i="15" s="1"/>
  <c r="G24" i="15"/>
  <c r="G32" i="15" s="1"/>
  <c r="E24" i="15"/>
  <c r="E32" i="15" s="1"/>
  <c r="AK23" i="15"/>
  <c r="AK31" i="15" s="1"/>
  <c r="AJ23" i="15"/>
  <c r="AJ31" i="15" s="1"/>
  <c r="AI23" i="15"/>
  <c r="AI31" i="15" s="1"/>
  <c r="AH23" i="15"/>
  <c r="AH31" i="15" s="1"/>
  <c r="AG23" i="15"/>
  <c r="AG31" i="15" s="1"/>
  <c r="AF23" i="15"/>
  <c r="AF31" i="15" s="1"/>
  <c r="AE23" i="15"/>
  <c r="AE31" i="15" s="1"/>
  <c r="AD23" i="15"/>
  <c r="AD31" i="15" s="1"/>
  <c r="AC23" i="15"/>
  <c r="AC31" i="15" s="1"/>
  <c r="AB23" i="15"/>
  <c r="AB31" i="15" s="1"/>
  <c r="AA23" i="15"/>
  <c r="AA31" i="15" s="1"/>
  <c r="Z23" i="15"/>
  <c r="Z31" i="15" s="1"/>
  <c r="Y23" i="15"/>
  <c r="Y31" i="15" s="1"/>
  <c r="X23" i="15"/>
  <c r="X31" i="15" s="1"/>
  <c r="W23" i="15"/>
  <c r="W31" i="15" s="1"/>
  <c r="V23" i="15"/>
  <c r="V31" i="15" s="1"/>
  <c r="U23" i="15"/>
  <c r="U31" i="15" s="1"/>
  <c r="T23" i="15"/>
  <c r="T31" i="15" s="1"/>
  <c r="S23" i="15"/>
  <c r="S31" i="15" s="1"/>
  <c r="R23" i="15"/>
  <c r="R31" i="15" s="1"/>
  <c r="Q23" i="15"/>
  <c r="Q31" i="15" s="1"/>
  <c r="P23" i="15"/>
  <c r="P31" i="15" s="1"/>
  <c r="O23" i="15"/>
  <c r="O31" i="15" s="1"/>
  <c r="N23" i="15"/>
  <c r="M23" i="15"/>
  <c r="M31" i="15" s="1"/>
  <c r="L23" i="15"/>
  <c r="K23" i="15"/>
  <c r="K31" i="15" s="1"/>
  <c r="J23" i="15"/>
  <c r="I23" i="15"/>
  <c r="H23" i="15"/>
  <c r="H14" i="15" s="1"/>
  <c r="G23" i="15"/>
  <c r="G31" i="15" s="1"/>
  <c r="E23" i="15"/>
  <c r="E31" i="15" s="1"/>
  <c r="S22" i="15"/>
  <c r="T22" i="15" s="1"/>
  <c r="R22" i="15"/>
  <c r="Q22" i="15"/>
  <c r="P22" i="15"/>
  <c r="O22" i="15"/>
  <c r="N22" i="15"/>
  <c r="M22" i="15"/>
  <c r="L22" i="15"/>
  <c r="K22" i="15"/>
  <c r="J22" i="15"/>
  <c r="I22" i="15"/>
  <c r="S21" i="15"/>
  <c r="T21" i="15" s="1"/>
  <c r="U21" i="15" s="1"/>
  <c r="V21" i="15" s="1"/>
  <c r="W21" i="15" s="1"/>
  <c r="X21" i="15" s="1"/>
  <c r="Y21" i="15" s="1"/>
  <c r="Z21" i="15" s="1"/>
  <c r="AA21" i="15" s="1"/>
  <c r="AB21" i="15" s="1"/>
  <c r="AC21" i="15" s="1"/>
  <c r="AD21" i="15" s="1"/>
  <c r="AE21" i="15" s="1"/>
  <c r="AF21" i="15" s="1"/>
  <c r="AG21" i="15" s="1"/>
  <c r="AH21" i="15" s="1"/>
  <c r="AI21" i="15" s="1"/>
  <c r="AJ21" i="15" s="1"/>
  <c r="AK21" i="15" s="1"/>
  <c r="R21" i="15"/>
  <c r="Q21" i="15"/>
  <c r="P21" i="15"/>
  <c r="O21" i="15"/>
  <c r="N21" i="15"/>
  <c r="M21" i="15"/>
  <c r="L21" i="15"/>
  <c r="K21" i="15"/>
  <c r="J21" i="15"/>
  <c r="I21" i="15"/>
  <c r="H21" i="15"/>
  <c r="G18" i="15"/>
  <c r="G17" i="15" s="1"/>
  <c r="G8" i="15"/>
  <c r="K302" i="18" l="1"/>
  <c r="H86" i="15"/>
  <c r="H237" i="15" s="1"/>
  <c r="P86" i="15"/>
  <c r="P237" i="15" s="1"/>
  <c r="X86" i="15"/>
  <c r="X237" i="15" s="1"/>
  <c r="AF86" i="15"/>
  <c r="AF237" i="15" s="1"/>
  <c r="AB271" i="17"/>
  <c r="AI228" i="18"/>
  <c r="AI294" i="18" s="1"/>
  <c r="O87" i="17"/>
  <c r="K271" i="17"/>
  <c r="K229" i="15"/>
  <c r="U34" i="15"/>
  <c r="V271" i="16"/>
  <c r="AD87" i="17"/>
  <c r="N86" i="15"/>
  <c r="N237" i="15" s="1"/>
  <c r="V86" i="15"/>
  <c r="V237" i="15" s="1"/>
  <c r="AD86" i="15"/>
  <c r="AD237" i="15" s="1"/>
  <c r="AD271" i="15" s="1"/>
  <c r="I176" i="15"/>
  <c r="I219" i="15" s="1"/>
  <c r="I221" i="15" s="1"/>
  <c r="Q176" i="15"/>
  <c r="Q219" i="15" s="1"/>
  <c r="Y176" i="15"/>
  <c r="Y219" i="15" s="1"/>
  <c r="AG176" i="15"/>
  <c r="AG219" i="15" s="1"/>
  <c r="G86" i="15"/>
  <c r="G237" i="15" s="1"/>
  <c r="O86" i="15"/>
  <c r="O237" i="15" s="1"/>
  <c r="W86" i="15"/>
  <c r="W237" i="15" s="1"/>
  <c r="J176" i="15"/>
  <c r="J219" i="15" s="1"/>
  <c r="J221" i="15" s="1"/>
  <c r="Z176" i="15"/>
  <c r="Z219" i="15" s="1"/>
  <c r="AH176" i="15"/>
  <c r="AH219" i="15" s="1"/>
  <c r="AI34" i="15"/>
  <c r="L34" i="15"/>
  <c r="T34" i="15"/>
  <c r="AI87" i="17"/>
  <c r="I172" i="18"/>
  <c r="J86" i="15"/>
  <c r="J237" i="15" s="1"/>
  <c r="J303" i="15" s="1"/>
  <c r="R86" i="15"/>
  <c r="R237" i="15" s="1"/>
  <c r="R271" i="15" s="1"/>
  <c r="Z86" i="15"/>
  <c r="Z237" i="15" s="1"/>
  <c r="AH86" i="15"/>
  <c r="AH237" i="15" s="1"/>
  <c r="AI304" i="15"/>
  <c r="S86" i="15"/>
  <c r="S237" i="15" s="1"/>
  <c r="AI86" i="15"/>
  <c r="AI237" i="15" s="1"/>
  <c r="Z87" i="16"/>
  <c r="H109" i="16"/>
  <c r="I87" i="17"/>
  <c r="AJ228" i="18"/>
  <c r="I106" i="15"/>
  <c r="J106" i="15" s="1"/>
  <c r="K106" i="15" s="1"/>
  <c r="L106" i="15" s="1"/>
  <c r="M106" i="15" s="1"/>
  <c r="N106" i="15" s="1"/>
  <c r="O106" i="15" s="1"/>
  <c r="P106" i="15" s="1"/>
  <c r="Q106" i="15" s="1"/>
  <c r="R106" i="15" s="1"/>
  <c r="S106" i="15" s="1"/>
  <c r="T106" i="15" s="1"/>
  <c r="U106" i="15" s="1"/>
  <c r="V106" i="15" s="1"/>
  <c r="W106" i="15" s="1"/>
  <c r="X106" i="15" s="1"/>
  <c r="Y106" i="15" s="1"/>
  <c r="Z106" i="15" s="1"/>
  <c r="AA106" i="15" s="1"/>
  <c r="AB106" i="15" s="1"/>
  <c r="AC106" i="15" s="1"/>
  <c r="AD106" i="15" s="1"/>
  <c r="AE106" i="15" s="1"/>
  <c r="AF106" i="15" s="1"/>
  <c r="AG106" i="15" s="1"/>
  <c r="AH106" i="15" s="1"/>
  <c r="AI106" i="15" s="1"/>
  <c r="AJ106" i="15" s="1"/>
  <c r="AK106" i="15" s="1"/>
  <c r="AF87" i="17"/>
  <c r="U176" i="15"/>
  <c r="U219" i="15" s="1"/>
  <c r="AK176" i="15"/>
  <c r="AK219" i="15" s="1"/>
  <c r="G276" i="15"/>
  <c r="Q258" i="16"/>
  <c r="H271" i="16"/>
  <c r="S271" i="16"/>
  <c r="AC87" i="17"/>
  <c r="AJ87" i="17"/>
  <c r="AG87" i="17"/>
  <c r="I271" i="17"/>
  <c r="AI271" i="17"/>
  <c r="AH271" i="17"/>
  <c r="G70" i="15"/>
  <c r="G52" i="17"/>
  <c r="AC303" i="16"/>
  <c r="T176" i="15"/>
  <c r="T219" i="15" s="1"/>
  <c r="AF229" i="15"/>
  <c r="AG228" i="18"/>
  <c r="M176" i="15"/>
  <c r="M219" i="15" s="1"/>
  <c r="AC176" i="15"/>
  <c r="AC219" i="15" s="1"/>
  <c r="K86" i="15"/>
  <c r="K237" i="15" s="1"/>
  <c r="K271" i="15" s="1"/>
  <c r="N176" i="15"/>
  <c r="N219" i="15" s="1"/>
  <c r="V176" i="15"/>
  <c r="V219" i="15" s="1"/>
  <c r="AD176" i="15"/>
  <c r="AD219" i="15" s="1"/>
  <c r="Y242" i="15"/>
  <c r="Q87" i="16"/>
  <c r="G87" i="16"/>
  <c r="J87" i="16"/>
  <c r="J286" i="17"/>
  <c r="K286" i="17" s="1"/>
  <c r="U276" i="17"/>
  <c r="I152" i="17"/>
  <c r="H87" i="17"/>
  <c r="AG271" i="17"/>
  <c r="Y228" i="18"/>
  <c r="I228" i="18"/>
  <c r="G315" i="15"/>
  <c r="AJ87" i="16"/>
  <c r="O34" i="15"/>
  <c r="W34" i="15"/>
  <c r="O176" i="15"/>
  <c r="O219" i="15" s="1"/>
  <c r="W176" i="15"/>
  <c r="W219" i="15" s="1"/>
  <c r="AE176" i="15"/>
  <c r="AE219" i="15" s="1"/>
  <c r="Z242" i="15"/>
  <c r="N87" i="16"/>
  <c r="R258" i="16"/>
  <c r="AK271" i="16"/>
  <c r="AE258" i="17"/>
  <c r="AB87" i="17"/>
  <c r="W87" i="17"/>
  <c r="AC271" i="17"/>
  <c r="AK263" i="17"/>
  <c r="X34" i="15"/>
  <c r="AC86" i="15"/>
  <c r="AC237" i="15" s="1"/>
  <c r="AC271" i="15" s="1"/>
  <c r="T84" i="15"/>
  <c r="P176" i="15"/>
  <c r="P219" i="15" s="1"/>
  <c r="X176" i="15"/>
  <c r="X219" i="15" s="1"/>
  <c r="AF176" i="15"/>
  <c r="AF219" i="15" s="1"/>
  <c r="H159" i="15"/>
  <c r="AA242" i="15"/>
  <c r="H173" i="16"/>
  <c r="H87" i="16"/>
  <c r="I110" i="18"/>
  <c r="H52" i="16"/>
  <c r="H52" i="17"/>
  <c r="V228" i="18"/>
  <c r="V294" i="18" s="1"/>
  <c r="AF34" i="15"/>
  <c r="K52" i="17"/>
  <c r="V290" i="16"/>
  <c r="P258" i="17"/>
  <c r="K270" i="16"/>
  <c r="AB228" i="18"/>
  <c r="AB262" i="18" s="1"/>
  <c r="AK52" i="17"/>
  <c r="U52" i="17"/>
  <c r="AA34" i="15"/>
  <c r="AH228" i="18"/>
  <c r="AH294" i="18" s="1"/>
  <c r="AF228" i="18"/>
  <c r="AF262" i="18" s="1"/>
  <c r="X228" i="18"/>
  <c r="X294" i="18" s="1"/>
  <c r="Q228" i="18"/>
  <c r="Q294" i="18" s="1"/>
  <c r="K14" i="16"/>
  <c r="I36" i="17"/>
  <c r="L262" i="18"/>
  <c r="Z44" i="15"/>
  <c r="Z224" i="15" s="1"/>
  <c r="AE52" i="16"/>
  <c r="J104" i="15"/>
  <c r="K104" i="15" s="1"/>
  <c r="L104" i="15" s="1"/>
  <c r="M104" i="15" s="1"/>
  <c r="N104" i="15" s="1"/>
  <c r="O104" i="15" s="1"/>
  <c r="P104" i="15" s="1"/>
  <c r="Q104" i="15" s="1"/>
  <c r="R104" i="15" s="1"/>
  <c r="S104" i="15" s="1"/>
  <c r="T104" i="15" s="1"/>
  <c r="U104" i="15" s="1"/>
  <c r="V104" i="15" s="1"/>
  <c r="W104" i="15" s="1"/>
  <c r="X104" i="15" s="1"/>
  <c r="Y104" i="15" s="1"/>
  <c r="Z104" i="15" s="1"/>
  <c r="AA104" i="15" s="1"/>
  <c r="AB104" i="15" s="1"/>
  <c r="AC104" i="15" s="1"/>
  <c r="AD104" i="15" s="1"/>
  <c r="AE104" i="15" s="1"/>
  <c r="AF104" i="15" s="1"/>
  <c r="AG104" i="15" s="1"/>
  <c r="AH104" i="15" s="1"/>
  <c r="AI104" i="15" s="1"/>
  <c r="AJ104" i="15" s="1"/>
  <c r="AK104" i="15" s="1"/>
  <c r="AB52" i="17"/>
  <c r="N228" i="18"/>
  <c r="N262" i="18" s="1"/>
  <c r="J126" i="15"/>
  <c r="K126" i="15" s="1"/>
  <c r="L126" i="15" s="1"/>
  <c r="M126" i="15" s="1"/>
  <c r="N126" i="15" s="1"/>
  <c r="O126" i="15" s="1"/>
  <c r="P126" i="15" s="1"/>
  <c r="Q126" i="15" s="1"/>
  <c r="R126" i="15" s="1"/>
  <c r="S126" i="15" s="1"/>
  <c r="T126" i="15" s="1"/>
  <c r="U126" i="15" s="1"/>
  <c r="V126" i="15" s="1"/>
  <c r="W126" i="15" s="1"/>
  <c r="X126" i="15" s="1"/>
  <c r="Y126" i="15" s="1"/>
  <c r="Z126" i="15" s="1"/>
  <c r="AA126" i="15" s="1"/>
  <c r="AB126" i="15" s="1"/>
  <c r="AC126" i="15" s="1"/>
  <c r="AD126" i="15" s="1"/>
  <c r="AE126" i="15" s="1"/>
  <c r="AF126" i="15" s="1"/>
  <c r="AG126" i="15" s="1"/>
  <c r="AH126" i="15" s="1"/>
  <c r="AI126" i="15" s="1"/>
  <c r="AJ126" i="15" s="1"/>
  <c r="AK126" i="15" s="1"/>
  <c r="L14" i="17"/>
  <c r="V28" i="18"/>
  <c r="V236" i="18" s="1"/>
  <c r="V270" i="18" s="1"/>
  <c r="AA52" i="17"/>
  <c r="AE52" i="17"/>
  <c r="H302" i="17"/>
  <c r="N14" i="16"/>
  <c r="W228" i="18"/>
  <c r="W262" i="18" s="1"/>
  <c r="M14" i="17"/>
  <c r="AC228" i="18"/>
  <c r="AC294" i="18" s="1"/>
  <c r="AE228" i="18"/>
  <c r="AE262" i="18" s="1"/>
  <c r="M36" i="17"/>
  <c r="AH32" i="15"/>
  <c r="Z52" i="16"/>
  <c r="AJ52" i="16"/>
  <c r="L302" i="16"/>
  <c r="L52" i="17"/>
  <c r="AB36" i="17"/>
  <c r="Q52" i="17"/>
  <c r="G36" i="17"/>
  <c r="AH52" i="17"/>
  <c r="L28" i="15"/>
  <c r="L236" i="15" s="1"/>
  <c r="L258" i="16"/>
  <c r="AF52" i="17"/>
  <c r="AK32" i="15"/>
  <c r="AK33" i="15"/>
  <c r="AA44" i="15"/>
  <c r="AA224" i="15" s="1"/>
  <c r="AA290" i="15" s="1"/>
  <c r="U47" i="15"/>
  <c r="AC258" i="16"/>
  <c r="O52" i="17"/>
  <c r="Z52" i="17"/>
  <c r="Y52" i="17"/>
  <c r="AE34" i="15"/>
  <c r="H95" i="15"/>
  <c r="H176" i="15" s="1"/>
  <c r="H219" i="15" s="1"/>
  <c r="T52" i="17"/>
  <c r="J36" i="17"/>
  <c r="S52" i="17"/>
  <c r="O36" i="17"/>
  <c r="J52" i="17"/>
  <c r="K36" i="17"/>
  <c r="N52" i="17"/>
  <c r="M52" i="17"/>
  <c r="AI52" i="17"/>
  <c r="H249" i="17"/>
  <c r="P52" i="17"/>
  <c r="Q34" i="15"/>
  <c r="Y34" i="15"/>
  <c r="AG34" i="15"/>
  <c r="AH52" i="16"/>
  <c r="AD52" i="17"/>
  <c r="AJ52" i="17"/>
  <c r="T36" i="17"/>
  <c r="AC52" i="17"/>
  <c r="AG52" i="17"/>
  <c r="V52" i="17"/>
  <c r="AG32" i="15"/>
  <c r="AH34" i="15"/>
  <c r="L14" i="16"/>
  <c r="R52" i="17"/>
  <c r="X52" i="17"/>
  <c r="H36" i="17"/>
  <c r="W52" i="17"/>
  <c r="I130" i="18"/>
  <c r="AE294" i="18"/>
  <c r="H294" i="18"/>
  <c r="H262" i="18"/>
  <c r="V262" i="18"/>
  <c r="T228" i="18"/>
  <c r="J122" i="18"/>
  <c r="J117" i="18"/>
  <c r="J123" i="18"/>
  <c r="J121" i="18"/>
  <c r="K114" i="18"/>
  <c r="I177" i="18"/>
  <c r="X22" i="18"/>
  <c r="W28" i="18"/>
  <c r="W236" i="18" s="1"/>
  <c r="M302" i="18"/>
  <c r="M270" i="18"/>
  <c r="AJ294" i="18"/>
  <c r="AJ262" i="18"/>
  <c r="Y294" i="18"/>
  <c r="Y262" i="18"/>
  <c r="AD228" i="18"/>
  <c r="K294" i="18"/>
  <c r="K262" i="18"/>
  <c r="I173" i="18"/>
  <c r="O228" i="18"/>
  <c r="L187" i="18"/>
  <c r="AG294" i="18"/>
  <c r="AG262" i="18"/>
  <c r="R228" i="18"/>
  <c r="I131" i="18"/>
  <c r="J102" i="18"/>
  <c r="J96" i="18"/>
  <c r="J100" i="18"/>
  <c r="K93" i="18"/>
  <c r="J101" i="18"/>
  <c r="I294" i="18"/>
  <c r="I262" i="18"/>
  <c r="H179" i="18"/>
  <c r="S228" i="18"/>
  <c r="Z228" i="18"/>
  <c r="J228" i="18"/>
  <c r="I109" i="18"/>
  <c r="G294" i="18"/>
  <c r="G298" i="18" s="1"/>
  <c r="G299" i="18" s="1"/>
  <c r="G310" i="18" s="1"/>
  <c r="G262" i="18"/>
  <c r="G266" i="18" s="1"/>
  <c r="G267" i="18" s="1"/>
  <c r="G278" i="18" s="1"/>
  <c r="G232" i="18"/>
  <c r="G233" i="18" s="1"/>
  <c r="G244" i="18" s="1"/>
  <c r="K220" i="18"/>
  <c r="J221" i="18"/>
  <c r="U28" i="18"/>
  <c r="U236" i="18" s="1"/>
  <c r="T28" i="18"/>
  <c r="U228" i="18"/>
  <c r="J165" i="18"/>
  <c r="K156" i="18"/>
  <c r="J164" i="18"/>
  <c r="J159" i="18"/>
  <c r="J163" i="18"/>
  <c r="M294" i="18"/>
  <c r="M262" i="18"/>
  <c r="I249" i="18"/>
  <c r="I230" i="18"/>
  <c r="I302" i="18"/>
  <c r="I270" i="18"/>
  <c r="K286" i="18"/>
  <c r="J287" i="18"/>
  <c r="J302" i="18"/>
  <c r="J270" i="18"/>
  <c r="P228" i="18"/>
  <c r="H178" i="18"/>
  <c r="AA228" i="18"/>
  <c r="J142" i="18"/>
  <c r="K135" i="18"/>
  <c r="J143" i="18"/>
  <c r="J144" i="18"/>
  <c r="J138" i="18"/>
  <c r="I296" i="18"/>
  <c r="I315" i="18"/>
  <c r="AK228" i="18"/>
  <c r="I151" i="18"/>
  <c r="J164" i="15"/>
  <c r="J163" i="15"/>
  <c r="J159" i="15"/>
  <c r="K156" i="15"/>
  <c r="H44" i="15"/>
  <c r="H224" i="15" s="1"/>
  <c r="H290" i="15" s="1"/>
  <c r="N34" i="15"/>
  <c r="W70" i="15"/>
  <c r="AB176" i="15"/>
  <c r="AB219" i="15" s="1"/>
  <c r="AC229" i="15"/>
  <c r="AC295" i="15" s="1"/>
  <c r="AF52" i="16"/>
  <c r="AK52" i="16"/>
  <c r="M229" i="15"/>
  <c r="M263" i="15" s="1"/>
  <c r="AF32" i="15"/>
  <c r="I28" i="15"/>
  <c r="I236" i="15" s="1"/>
  <c r="R34" i="15"/>
  <c r="Z34" i="15"/>
  <c r="I44" i="15"/>
  <c r="I224" i="15" s="1"/>
  <c r="I290" i="15" s="1"/>
  <c r="AG44" i="15"/>
  <c r="AG224" i="15" s="1"/>
  <c r="AF47" i="15"/>
  <c r="Z84" i="15"/>
  <c r="H96" i="15"/>
  <c r="H102" i="15"/>
  <c r="I105" i="15"/>
  <c r="J105" i="15" s="1"/>
  <c r="K105" i="15" s="1"/>
  <c r="L105" i="15" s="1"/>
  <c r="M105" i="15" s="1"/>
  <c r="N105" i="15" s="1"/>
  <c r="O105" i="15" s="1"/>
  <c r="P105" i="15" s="1"/>
  <c r="Q105" i="15" s="1"/>
  <c r="R105" i="15" s="1"/>
  <c r="S105" i="15" s="1"/>
  <c r="T105" i="15" s="1"/>
  <c r="U105" i="15" s="1"/>
  <c r="V105" i="15" s="1"/>
  <c r="W105" i="15" s="1"/>
  <c r="X105" i="15" s="1"/>
  <c r="Y105" i="15" s="1"/>
  <c r="Z105" i="15" s="1"/>
  <c r="AA105" i="15" s="1"/>
  <c r="AB105" i="15" s="1"/>
  <c r="AC105" i="15" s="1"/>
  <c r="AD105" i="15" s="1"/>
  <c r="AE105" i="15" s="1"/>
  <c r="AF105" i="15" s="1"/>
  <c r="AG105" i="15" s="1"/>
  <c r="AH105" i="15" s="1"/>
  <c r="AI105" i="15" s="1"/>
  <c r="AJ105" i="15" s="1"/>
  <c r="AK105" i="15" s="1"/>
  <c r="H163" i="15"/>
  <c r="S229" i="15"/>
  <c r="S263" i="15" s="1"/>
  <c r="I242" i="15"/>
  <c r="AE242" i="15"/>
  <c r="AE263" i="15"/>
  <c r="Y277" i="15"/>
  <c r="V263" i="16"/>
  <c r="K87" i="16"/>
  <c r="N52" i="16"/>
  <c r="S52" i="16"/>
  <c r="X52" i="16"/>
  <c r="V36" i="16"/>
  <c r="N87" i="17"/>
  <c r="AG36" i="17"/>
  <c r="W271" i="17"/>
  <c r="N14" i="17"/>
  <c r="N229" i="15"/>
  <c r="AD52" i="16"/>
  <c r="J28" i="15"/>
  <c r="J236" i="15" s="1"/>
  <c r="S34" i="15"/>
  <c r="N44" i="15"/>
  <c r="N224" i="15" s="1"/>
  <c r="N290" i="15" s="1"/>
  <c r="AK70" i="15"/>
  <c r="K70" i="15"/>
  <c r="AE86" i="15"/>
  <c r="AE237" i="15" s="1"/>
  <c r="AE271" i="15" s="1"/>
  <c r="R176" i="15"/>
  <c r="R219" i="15" s="1"/>
  <c r="T229" i="15"/>
  <c r="T295" i="15" s="1"/>
  <c r="AB277" i="15"/>
  <c r="AL242" i="16"/>
  <c r="AB52" i="16"/>
  <c r="M52" i="16"/>
  <c r="R52" i="16"/>
  <c r="R87" i="16"/>
  <c r="AK87" i="16"/>
  <c r="AG276" i="17"/>
  <c r="T87" i="17"/>
  <c r="AK36" i="17"/>
  <c r="K87" i="17"/>
  <c r="AE271" i="17"/>
  <c r="Y52" i="16"/>
  <c r="AJ34" i="15"/>
  <c r="H31" i="15"/>
  <c r="H36" i="15" s="1"/>
  <c r="O44" i="15"/>
  <c r="O224" i="15" s="1"/>
  <c r="O290" i="15" s="1"/>
  <c r="AA86" i="15"/>
  <c r="AA237" i="15" s="1"/>
  <c r="AA271" i="15" s="1"/>
  <c r="K176" i="15"/>
  <c r="K219" i="15" s="1"/>
  <c r="S176" i="15"/>
  <c r="S219" i="15" s="1"/>
  <c r="AA176" i="15"/>
  <c r="AA219" i="15" s="1"/>
  <c r="AI176" i="15"/>
  <c r="AI219" i="15" s="1"/>
  <c r="I107" i="15"/>
  <c r="J107" i="15" s="1"/>
  <c r="K107" i="15" s="1"/>
  <c r="L107" i="15" s="1"/>
  <c r="M107" i="15" s="1"/>
  <c r="N107" i="15" s="1"/>
  <c r="O107" i="15" s="1"/>
  <c r="P107" i="15" s="1"/>
  <c r="Q107" i="15" s="1"/>
  <c r="R107" i="15" s="1"/>
  <c r="S107" i="15" s="1"/>
  <c r="T107" i="15" s="1"/>
  <c r="U107" i="15" s="1"/>
  <c r="V107" i="15" s="1"/>
  <c r="W107" i="15" s="1"/>
  <c r="X107" i="15" s="1"/>
  <c r="Y107" i="15" s="1"/>
  <c r="Z107" i="15" s="1"/>
  <c r="AA107" i="15" s="1"/>
  <c r="AB107" i="15" s="1"/>
  <c r="AC107" i="15" s="1"/>
  <c r="AD107" i="15" s="1"/>
  <c r="AE107" i="15" s="1"/>
  <c r="AF107" i="15" s="1"/>
  <c r="AG107" i="15" s="1"/>
  <c r="AH107" i="15" s="1"/>
  <c r="AI107" i="15" s="1"/>
  <c r="AJ107" i="15" s="1"/>
  <c r="AK107" i="15" s="1"/>
  <c r="H164" i="15"/>
  <c r="Q242" i="15"/>
  <c r="Q308" i="15" s="1"/>
  <c r="J272" i="15"/>
  <c r="AF276" i="16"/>
  <c r="AL276" i="16" s="1"/>
  <c r="L52" i="16"/>
  <c r="AF271" i="16"/>
  <c r="H110" i="16"/>
  <c r="T52" i="16"/>
  <c r="W87" i="16"/>
  <c r="M34" i="15"/>
  <c r="AC34" i="15"/>
  <c r="AK34" i="15"/>
  <c r="AL29" i="15"/>
  <c r="T44" i="15"/>
  <c r="T224" i="15" s="1"/>
  <c r="T290" i="15" s="1"/>
  <c r="L86" i="15"/>
  <c r="L237" i="15" s="1"/>
  <c r="L271" i="15" s="1"/>
  <c r="T86" i="15"/>
  <c r="T237" i="15" s="1"/>
  <c r="T303" i="15" s="1"/>
  <c r="AB86" i="15"/>
  <c r="AB237" i="15" s="1"/>
  <c r="AJ86" i="15"/>
  <c r="AJ237" i="15" s="1"/>
  <c r="AJ303" i="15" s="1"/>
  <c r="Y70" i="15"/>
  <c r="L176" i="15"/>
  <c r="L219" i="15" s="1"/>
  <c r="AJ176" i="15"/>
  <c r="AJ219" i="15" s="1"/>
  <c r="AL111" i="15"/>
  <c r="P272" i="15"/>
  <c r="H152" i="16"/>
  <c r="AK258" i="16"/>
  <c r="W258" i="16"/>
  <c r="X303" i="16"/>
  <c r="J36" i="16"/>
  <c r="O263" i="17"/>
  <c r="J87" i="17"/>
  <c r="AI36" i="17"/>
  <c r="AD84" i="15"/>
  <c r="AD34" i="15"/>
  <c r="U86" i="15"/>
  <c r="U237" i="15" s="1"/>
  <c r="U303" i="15" s="1"/>
  <c r="H165" i="15"/>
  <c r="V272" i="15"/>
  <c r="V258" i="17"/>
  <c r="AH87" i="17"/>
  <c r="M263" i="17"/>
  <c r="M295" i="17"/>
  <c r="AH308" i="17"/>
  <c r="AH276" i="17"/>
  <c r="P308" i="17"/>
  <c r="P276" i="17"/>
  <c r="K295" i="17"/>
  <c r="K263" i="17"/>
  <c r="Z308" i="17"/>
  <c r="Z276" i="17"/>
  <c r="H308" i="17"/>
  <c r="H276" i="17"/>
  <c r="AD308" i="17"/>
  <c r="AD276" i="17"/>
  <c r="L308" i="17"/>
  <c r="L276" i="17"/>
  <c r="W36" i="17"/>
  <c r="N36" i="17"/>
  <c r="I290" i="17"/>
  <c r="I258" i="17"/>
  <c r="G87" i="17"/>
  <c r="AF290" i="17"/>
  <c r="AF258" i="17"/>
  <c r="AA36" i="17"/>
  <c r="J236" i="17"/>
  <c r="J14" i="17"/>
  <c r="X36" i="17"/>
  <c r="H130" i="17"/>
  <c r="AD303" i="17"/>
  <c r="AD271" i="17"/>
  <c r="R290" i="17"/>
  <c r="R258" i="17"/>
  <c r="AE87" i="17"/>
  <c r="AJ36" i="17"/>
  <c r="G306" i="17"/>
  <c r="G274" i="17"/>
  <c r="AB295" i="17"/>
  <c r="AB263" i="17"/>
  <c r="J295" i="17"/>
  <c r="J263" i="17"/>
  <c r="I249" i="17"/>
  <c r="I230" i="17"/>
  <c r="T295" i="17"/>
  <c r="T263" i="17"/>
  <c r="X295" i="17"/>
  <c r="X263" i="17"/>
  <c r="Q36" i="17"/>
  <c r="P87" i="17"/>
  <c r="AA87" i="17"/>
  <c r="AH36" i="17"/>
  <c r="Z290" i="17"/>
  <c r="Z258" i="17"/>
  <c r="U36" i="17"/>
  <c r="M87" i="17"/>
  <c r="Z36" i="17"/>
  <c r="L36" i="17"/>
  <c r="H131" i="17"/>
  <c r="X303" i="17"/>
  <c r="X271" i="17"/>
  <c r="L290" i="17"/>
  <c r="L258" i="17"/>
  <c r="I236" i="17"/>
  <c r="I14" i="17"/>
  <c r="S87" i="17"/>
  <c r="AD36" i="17"/>
  <c r="R295" i="17"/>
  <c r="R263" i="17"/>
  <c r="Q87" i="17"/>
  <c r="R87" i="17"/>
  <c r="AA290" i="17"/>
  <c r="AA258" i="17"/>
  <c r="V36" i="17"/>
  <c r="N290" i="17"/>
  <c r="N258" i="17"/>
  <c r="K236" i="17"/>
  <c r="K14" i="17"/>
  <c r="I102" i="17"/>
  <c r="I101" i="17"/>
  <c r="I100" i="17"/>
  <c r="I96" i="17"/>
  <c r="J93" i="17"/>
  <c r="V87" i="17"/>
  <c r="L303" i="17"/>
  <c r="L271" i="17"/>
  <c r="AJ258" i="17"/>
  <c r="AJ290" i="17"/>
  <c r="AE36" i="17"/>
  <c r="N302" i="17"/>
  <c r="N270" i="17"/>
  <c r="AB276" i="17"/>
  <c r="AB308" i="17"/>
  <c r="J308" i="17"/>
  <c r="J276" i="17"/>
  <c r="J221" i="17"/>
  <c r="K220" i="17"/>
  <c r="T308" i="17"/>
  <c r="T276" i="17"/>
  <c r="X276" i="17"/>
  <c r="X308" i="17"/>
  <c r="AG290" i="17"/>
  <c r="AG258" i="17"/>
  <c r="T290" i="17"/>
  <c r="T258" i="17"/>
  <c r="R303" i="17"/>
  <c r="R271" i="17"/>
  <c r="R36" i="17"/>
  <c r="V295" i="17"/>
  <c r="V263" i="17"/>
  <c r="AI308" i="17"/>
  <c r="AI276" i="17"/>
  <c r="I164" i="17"/>
  <c r="I163" i="17"/>
  <c r="J156" i="17"/>
  <c r="I159" i="17"/>
  <c r="I165" i="17"/>
  <c r="AF295" i="17"/>
  <c r="AF263" i="17"/>
  <c r="N295" i="17"/>
  <c r="N263" i="17"/>
  <c r="J144" i="17"/>
  <c r="J143" i="17"/>
  <c r="J142" i="17"/>
  <c r="J138" i="17"/>
  <c r="K135" i="17"/>
  <c r="AJ295" i="17"/>
  <c r="AJ263" i="17"/>
  <c r="I315" i="17"/>
  <c r="I296" i="17"/>
  <c r="V308" i="17"/>
  <c r="V276" i="17"/>
  <c r="W308" i="17"/>
  <c r="W276" i="17"/>
  <c r="AA295" i="17"/>
  <c r="AA263" i="17"/>
  <c r="H172" i="17"/>
  <c r="AF308" i="17"/>
  <c r="AL308" i="17" s="1"/>
  <c r="AL242" i="17"/>
  <c r="AF276" i="17"/>
  <c r="AL276" i="17" s="1"/>
  <c r="N308" i="17"/>
  <c r="N276" i="17"/>
  <c r="H151" i="17"/>
  <c r="H152" i="17"/>
  <c r="AJ308" i="17"/>
  <c r="AJ276" i="17"/>
  <c r="R308" i="17"/>
  <c r="R276" i="17"/>
  <c r="X87" i="17"/>
  <c r="Z87" i="17"/>
  <c r="U290" i="17"/>
  <c r="U258" i="17"/>
  <c r="P36" i="17"/>
  <c r="Y87" i="17"/>
  <c r="H290" i="17"/>
  <c r="H258" i="17"/>
  <c r="I123" i="17"/>
  <c r="I117" i="17"/>
  <c r="I121" i="17"/>
  <c r="J114" i="17"/>
  <c r="I122" i="17"/>
  <c r="H110" i="17"/>
  <c r="L87" i="17"/>
  <c r="AD290" i="17"/>
  <c r="AD258" i="17"/>
  <c r="Y36" i="17"/>
  <c r="V22" i="17"/>
  <c r="L302" i="17"/>
  <c r="L270" i="17"/>
  <c r="AH295" i="17"/>
  <c r="AH263" i="17"/>
  <c r="P295" i="17"/>
  <c r="P263" i="17"/>
  <c r="AE295" i="17"/>
  <c r="AE263" i="17"/>
  <c r="Q295" i="17"/>
  <c r="Q263" i="17"/>
  <c r="N187" i="17"/>
  <c r="Z295" i="17"/>
  <c r="Z263" i="17"/>
  <c r="H295" i="17"/>
  <c r="H263" i="17"/>
  <c r="I151" i="17"/>
  <c r="AD295" i="17"/>
  <c r="AD263" i="17"/>
  <c r="L295" i="17"/>
  <c r="L263" i="17"/>
  <c r="AC36" i="17"/>
  <c r="AF36" i="17"/>
  <c r="O290" i="17"/>
  <c r="O258" i="17"/>
  <c r="AL44" i="17"/>
  <c r="AL46" i="17" s="1"/>
  <c r="AJ303" i="17"/>
  <c r="AJ271" i="17"/>
  <c r="X290" i="17"/>
  <c r="X258" i="17"/>
  <c r="S36" i="17"/>
  <c r="M302" i="17"/>
  <c r="M270" i="17"/>
  <c r="G302" i="17"/>
  <c r="G270" i="17"/>
  <c r="G306" i="16"/>
  <c r="G274" i="16"/>
  <c r="W295" i="16"/>
  <c r="W263" i="16"/>
  <c r="AG295" i="16"/>
  <c r="AG263" i="16"/>
  <c r="O308" i="16"/>
  <c r="O276" i="16"/>
  <c r="AA290" i="16"/>
  <c r="AA258" i="16"/>
  <c r="M308" i="16"/>
  <c r="M276" i="16"/>
  <c r="S295" i="16"/>
  <c r="S263" i="16"/>
  <c r="AD308" i="16"/>
  <c r="AD276" i="16"/>
  <c r="L308" i="16"/>
  <c r="L276" i="16"/>
  <c r="W308" i="16"/>
  <c r="W276" i="16"/>
  <c r="J156" i="16"/>
  <c r="I165" i="16"/>
  <c r="I164" i="16"/>
  <c r="I163" i="16"/>
  <c r="I159" i="16"/>
  <c r="AG308" i="16"/>
  <c r="AG276" i="16"/>
  <c r="O295" i="16"/>
  <c r="O263" i="16"/>
  <c r="H123" i="16"/>
  <c r="H122" i="16"/>
  <c r="H121" i="16"/>
  <c r="H117" i="16"/>
  <c r="I114" i="16"/>
  <c r="I144" i="16"/>
  <c r="I143" i="16"/>
  <c r="I142" i="16"/>
  <c r="I138" i="16"/>
  <c r="J135" i="16"/>
  <c r="I87" i="16"/>
  <c r="P87" i="16"/>
  <c r="P290" i="16"/>
  <c r="P258" i="16"/>
  <c r="H302" i="16"/>
  <c r="H270" i="16"/>
  <c r="AE36" i="16"/>
  <c r="X36" i="16"/>
  <c r="Q36" i="16"/>
  <c r="T36" i="16"/>
  <c r="AA36" i="16"/>
  <c r="AH36" i="16"/>
  <c r="H249" i="16"/>
  <c r="H230" i="16"/>
  <c r="L263" i="16"/>
  <c r="L295" i="16"/>
  <c r="J290" i="16"/>
  <c r="J258" i="16"/>
  <c r="I290" i="16"/>
  <c r="I258" i="16"/>
  <c r="I102" i="16"/>
  <c r="I101" i="16"/>
  <c r="I100" i="16"/>
  <c r="I96" i="16"/>
  <c r="J93" i="16"/>
  <c r="AF258" i="16"/>
  <c r="AF290" i="16"/>
  <c r="N290" i="16"/>
  <c r="N258" i="16"/>
  <c r="L36" i="16"/>
  <c r="N36" i="16"/>
  <c r="U36" i="16"/>
  <c r="S308" i="16"/>
  <c r="S276" i="16"/>
  <c r="X295" i="16"/>
  <c r="X263" i="16"/>
  <c r="AK308" i="16"/>
  <c r="AK276" i="16"/>
  <c r="AI295" i="16"/>
  <c r="AI263" i="16"/>
  <c r="Q263" i="16"/>
  <c r="Q295" i="16"/>
  <c r="H172" i="16"/>
  <c r="AA308" i="16"/>
  <c r="AA276" i="16"/>
  <c r="I295" i="16"/>
  <c r="I263" i="16"/>
  <c r="AB290" i="16"/>
  <c r="AB258" i="16"/>
  <c r="M87" i="16"/>
  <c r="O87" i="16"/>
  <c r="V87" i="16"/>
  <c r="U290" i="16"/>
  <c r="U258" i="16"/>
  <c r="Z290" i="16"/>
  <c r="Z258" i="16"/>
  <c r="H290" i="16"/>
  <c r="H258" i="16"/>
  <c r="K36" i="16"/>
  <c r="AJ36" i="16"/>
  <c r="AC36" i="16"/>
  <c r="Z36" i="16"/>
  <c r="AG36" i="16"/>
  <c r="AD295" i="16"/>
  <c r="AD263" i="16"/>
  <c r="AK36" i="16"/>
  <c r="AB36" i="16"/>
  <c r="J286" i="16"/>
  <c r="I287" i="16"/>
  <c r="AE295" i="16"/>
  <c r="AE263" i="16"/>
  <c r="Z295" i="16"/>
  <c r="Z263" i="16"/>
  <c r="X308" i="16"/>
  <c r="X276" i="16"/>
  <c r="I230" i="16"/>
  <c r="I249" i="16"/>
  <c r="AI308" i="16"/>
  <c r="AI276" i="16"/>
  <c r="Q308" i="16"/>
  <c r="Q276" i="16"/>
  <c r="AA295" i="16"/>
  <c r="AA263" i="16"/>
  <c r="I308" i="16"/>
  <c r="I276" i="16"/>
  <c r="AL44" i="16"/>
  <c r="AL46" i="16" s="1"/>
  <c r="S87" i="16"/>
  <c r="U87" i="16"/>
  <c r="AB87" i="16"/>
  <c r="AH290" i="16"/>
  <c r="AH258" i="16"/>
  <c r="V52" i="16"/>
  <c r="P52" i="16"/>
  <c r="J52" i="16"/>
  <c r="W52" i="16"/>
  <c r="U52" i="16"/>
  <c r="AI52" i="16"/>
  <c r="Q52" i="16"/>
  <c r="I52" i="16"/>
  <c r="AG52" i="16"/>
  <c r="O52" i="16"/>
  <c r="AA52" i="16"/>
  <c r="AC52" i="16"/>
  <c r="K52" i="16"/>
  <c r="W36" i="16"/>
  <c r="G36" i="16"/>
  <c r="G228" i="16" s="1"/>
  <c r="R36" i="16"/>
  <c r="AF36" i="16"/>
  <c r="H315" i="16"/>
  <c r="H296" i="16"/>
  <c r="AE308" i="16"/>
  <c r="AE276" i="16"/>
  <c r="H295" i="16"/>
  <c r="H263" i="16"/>
  <c r="AJ295" i="16"/>
  <c r="AJ263" i="16"/>
  <c r="R295" i="16"/>
  <c r="R263" i="16"/>
  <c r="AC263" i="16"/>
  <c r="AC295" i="16"/>
  <c r="K295" i="16"/>
  <c r="K263" i="16"/>
  <c r="U295" i="16"/>
  <c r="U263" i="16"/>
  <c r="H151" i="16"/>
  <c r="J236" i="16"/>
  <c r="J14" i="16"/>
  <c r="Y87" i="16"/>
  <c r="AA87" i="16"/>
  <c r="AH87" i="16"/>
  <c r="I236" i="16"/>
  <c r="I14" i="16"/>
  <c r="AF87" i="16"/>
  <c r="AG258" i="16"/>
  <c r="AG290" i="16"/>
  <c r="O290" i="16"/>
  <c r="O258" i="16"/>
  <c r="T290" i="16"/>
  <c r="T258" i="16"/>
  <c r="M236" i="16"/>
  <c r="M14" i="16"/>
  <c r="AI36" i="16"/>
  <c r="M36" i="16"/>
  <c r="AD36" i="16"/>
  <c r="I36" i="16"/>
  <c r="P36" i="16"/>
  <c r="N295" i="16"/>
  <c r="N263" i="16"/>
  <c r="K220" i="16"/>
  <c r="J221" i="16"/>
  <c r="AJ308" i="16"/>
  <c r="AJ276" i="16"/>
  <c r="R308" i="16"/>
  <c r="R276" i="16"/>
  <c r="AC308" i="16"/>
  <c r="AC276" i="16"/>
  <c r="K308" i="16"/>
  <c r="K276" i="16"/>
  <c r="U308" i="16"/>
  <c r="U276" i="16"/>
  <c r="K187" i="16"/>
  <c r="T87" i="16"/>
  <c r="AC87" i="16"/>
  <c r="AE87" i="16"/>
  <c r="AG87" i="16"/>
  <c r="H177" i="16"/>
  <c r="G236" i="16"/>
  <c r="V22" i="16"/>
  <c r="S36" i="16"/>
  <c r="Y36" i="16"/>
  <c r="O36" i="16"/>
  <c r="N302" i="16"/>
  <c r="N270" i="16"/>
  <c r="M303" i="15"/>
  <c r="M271" i="15"/>
  <c r="S271" i="15"/>
  <c r="S303" i="15"/>
  <c r="AE303" i="15"/>
  <c r="AK303" i="15"/>
  <c r="AK271" i="15"/>
  <c r="J14" i="15"/>
  <c r="G303" i="15"/>
  <c r="G271" i="15"/>
  <c r="AB34" i="15"/>
  <c r="S47" i="15"/>
  <c r="S44" i="15"/>
  <c r="S224" i="15" s="1"/>
  <c r="AG290" i="15"/>
  <c r="AG258" i="15"/>
  <c r="X84" i="15"/>
  <c r="K28" i="15"/>
  <c r="J31" i="15"/>
  <c r="AJ32" i="15"/>
  <c r="V34" i="15"/>
  <c r="L44" i="15"/>
  <c r="L224" i="15" s="1"/>
  <c r="X44" i="15"/>
  <c r="X224" i="15" s="1"/>
  <c r="AJ44" i="15"/>
  <c r="AJ224" i="15" s="1"/>
  <c r="I303" i="15"/>
  <c r="I271" i="15"/>
  <c r="O303" i="15"/>
  <c r="O271" i="15"/>
  <c r="AG303" i="15"/>
  <c r="AG271" i="15"/>
  <c r="AH70" i="15"/>
  <c r="AC70" i="15"/>
  <c r="H84" i="15"/>
  <c r="Y303" i="15"/>
  <c r="Y271" i="15"/>
  <c r="I31" i="15"/>
  <c r="Y47" i="15"/>
  <c r="Y44" i="15"/>
  <c r="Y224" i="15" s="1"/>
  <c r="H303" i="15"/>
  <c r="H271" i="15"/>
  <c r="P34" i="15"/>
  <c r="G36" i="15"/>
  <c r="Z290" i="15"/>
  <c r="Z258" i="15"/>
  <c r="G52" i="15"/>
  <c r="P303" i="15"/>
  <c r="P271" i="15"/>
  <c r="V303" i="15"/>
  <c r="V271" i="15"/>
  <c r="AB271" i="15"/>
  <c r="AB303" i="15"/>
  <c r="AH303" i="15"/>
  <c r="AH271" i="15"/>
  <c r="M70" i="15"/>
  <c r="AE70" i="15"/>
  <c r="L84" i="15"/>
  <c r="Q303" i="15"/>
  <c r="Q271" i="15"/>
  <c r="AI303" i="15"/>
  <c r="AI271" i="15"/>
  <c r="AF290" i="15"/>
  <c r="AF258" i="15"/>
  <c r="M47" i="15"/>
  <c r="M44" i="15"/>
  <c r="M224" i="15" s="1"/>
  <c r="AK47" i="15"/>
  <c r="AK44" i="15"/>
  <c r="AK224" i="15" s="1"/>
  <c r="AF303" i="15"/>
  <c r="AF271" i="15"/>
  <c r="L31" i="15"/>
  <c r="J47" i="15"/>
  <c r="J52" i="15" s="1"/>
  <c r="J44" i="15"/>
  <c r="J224" i="15" s="1"/>
  <c r="P47" i="15"/>
  <c r="P44" i="15"/>
  <c r="P224" i="15" s="1"/>
  <c r="V47" i="15"/>
  <c r="V44" i="15"/>
  <c r="V224" i="15" s="1"/>
  <c r="AB47" i="15"/>
  <c r="AB44" i="15"/>
  <c r="AB224" i="15" s="1"/>
  <c r="AH47" i="15"/>
  <c r="AH44" i="15"/>
  <c r="AH224" i="15" s="1"/>
  <c r="AL45" i="15"/>
  <c r="Q70" i="15"/>
  <c r="AI70" i="15"/>
  <c r="AI84" i="15"/>
  <c r="AC84" i="15"/>
  <c r="W84" i="15"/>
  <c r="Q84" i="15"/>
  <c r="K84" i="15"/>
  <c r="AH84" i="15"/>
  <c r="AB84" i="15"/>
  <c r="V84" i="15"/>
  <c r="P84" i="15"/>
  <c r="J84" i="15"/>
  <c r="AG84" i="15"/>
  <c r="AA84" i="15"/>
  <c r="U84" i="15"/>
  <c r="O84" i="15"/>
  <c r="I84" i="15"/>
  <c r="AK84" i="15"/>
  <c r="AE84" i="15"/>
  <c r="Y84" i="15"/>
  <c r="S84" i="15"/>
  <c r="M84" i="15"/>
  <c r="G84" i="15"/>
  <c r="G87" i="15" s="1"/>
  <c r="N84" i="15"/>
  <c r="AF84" i="15"/>
  <c r="H112" i="15"/>
  <c r="I93" i="15"/>
  <c r="I52" i="15"/>
  <c r="H52" i="15"/>
  <c r="AE47" i="15"/>
  <c r="AE44" i="15"/>
  <c r="AE224" i="15" s="1"/>
  <c r="U290" i="15"/>
  <c r="U258" i="15"/>
  <c r="N303" i="15"/>
  <c r="N271" i="15"/>
  <c r="Z303" i="15"/>
  <c r="Z271" i="15"/>
  <c r="AC303" i="15"/>
  <c r="U22" i="15"/>
  <c r="AI32" i="15"/>
  <c r="M28" i="15"/>
  <c r="H28" i="15"/>
  <c r="H236" i="15" s="1"/>
  <c r="N28" i="15"/>
  <c r="G28" i="15"/>
  <c r="N31" i="15"/>
  <c r="K47" i="15"/>
  <c r="K44" i="15"/>
  <c r="K224" i="15" s="1"/>
  <c r="Q47" i="15"/>
  <c r="Q44" i="15"/>
  <c r="Q224" i="15" s="1"/>
  <c r="W47" i="15"/>
  <c r="W44" i="15"/>
  <c r="W224" i="15" s="1"/>
  <c r="AC47" i="15"/>
  <c r="AC44" i="15"/>
  <c r="AC224" i="15" s="1"/>
  <c r="AI47" i="15"/>
  <c r="AI44" i="15"/>
  <c r="AI224" i="15" s="1"/>
  <c r="G44" i="15"/>
  <c r="R44" i="15"/>
  <c r="R224" i="15" s="1"/>
  <c r="AD44" i="15"/>
  <c r="AD224" i="15" s="1"/>
  <c r="L303" i="15"/>
  <c r="R303" i="15"/>
  <c r="X303" i="15"/>
  <c r="X271" i="15"/>
  <c r="AJ271" i="15"/>
  <c r="S70" i="15"/>
  <c r="R84" i="15"/>
  <c r="AJ84" i="15"/>
  <c r="W303" i="15"/>
  <c r="W271" i="15"/>
  <c r="H100" i="15"/>
  <c r="L70" i="15"/>
  <c r="R70" i="15"/>
  <c r="X70" i="15"/>
  <c r="AD70" i="15"/>
  <c r="AD87" i="15" s="1"/>
  <c r="AJ70" i="15"/>
  <c r="AJ87" i="15" s="1"/>
  <c r="I127" i="15"/>
  <c r="J127" i="15" s="1"/>
  <c r="K127" i="15" s="1"/>
  <c r="L127" i="15" s="1"/>
  <c r="M127" i="15" s="1"/>
  <c r="N127" i="15" s="1"/>
  <c r="O127" i="15" s="1"/>
  <c r="P127" i="15" s="1"/>
  <c r="Q127" i="15" s="1"/>
  <c r="R127" i="15" s="1"/>
  <c r="S127" i="15" s="1"/>
  <c r="T127" i="15" s="1"/>
  <c r="U127" i="15" s="1"/>
  <c r="V127" i="15" s="1"/>
  <c r="W127" i="15" s="1"/>
  <c r="X127" i="15" s="1"/>
  <c r="Y127" i="15" s="1"/>
  <c r="Z127" i="15" s="1"/>
  <c r="AA127" i="15" s="1"/>
  <c r="AB127" i="15" s="1"/>
  <c r="AC127" i="15" s="1"/>
  <c r="AD127" i="15" s="1"/>
  <c r="AE127" i="15" s="1"/>
  <c r="AF127" i="15" s="1"/>
  <c r="AG127" i="15" s="1"/>
  <c r="AH127" i="15" s="1"/>
  <c r="AI127" i="15" s="1"/>
  <c r="AJ127" i="15" s="1"/>
  <c r="AK127" i="15" s="1"/>
  <c r="K165" i="15"/>
  <c r="K164" i="15"/>
  <c r="K163" i="15"/>
  <c r="H173" i="15"/>
  <c r="G304" i="15"/>
  <c r="G272" i="15"/>
  <c r="H70" i="15"/>
  <c r="N70" i="15"/>
  <c r="T70" i="15"/>
  <c r="Z70" i="15"/>
  <c r="Z87" i="15" s="1"/>
  <c r="AF70" i="15"/>
  <c r="AL132" i="15"/>
  <c r="I135" i="15"/>
  <c r="H143" i="15"/>
  <c r="H138" i="15"/>
  <c r="I70" i="15"/>
  <c r="I87" i="15" s="1"/>
  <c r="O70" i="15"/>
  <c r="U70" i="15"/>
  <c r="AA70" i="15"/>
  <c r="AG70" i="15"/>
  <c r="H114" i="15"/>
  <c r="I128" i="15"/>
  <c r="J128" i="15" s="1"/>
  <c r="K128" i="15" s="1"/>
  <c r="L128" i="15" s="1"/>
  <c r="M128" i="15" s="1"/>
  <c r="N128" i="15" s="1"/>
  <c r="O128" i="15" s="1"/>
  <c r="P128" i="15" s="1"/>
  <c r="Q128" i="15" s="1"/>
  <c r="R128" i="15" s="1"/>
  <c r="S128" i="15" s="1"/>
  <c r="T128" i="15" s="1"/>
  <c r="U128" i="15" s="1"/>
  <c r="V128" i="15" s="1"/>
  <c r="W128" i="15" s="1"/>
  <c r="X128" i="15" s="1"/>
  <c r="Y128" i="15" s="1"/>
  <c r="Z128" i="15" s="1"/>
  <c r="AA128" i="15" s="1"/>
  <c r="AB128" i="15" s="1"/>
  <c r="AC128" i="15" s="1"/>
  <c r="AD128" i="15" s="1"/>
  <c r="AE128" i="15" s="1"/>
  <c r="AF128" i="15" s="1"/>
  <c r="AG128" i="15" s="1"/>
  <c r="AH128" i="15" s="1"/>
  <c r="AI128" i="15" s="1"/>
  <c r="AJ128" i="15" s="1"/>
  <c r="AK128" i="15" s="1"/>
  <c r="G295" i="15"/>
  <c r="G263" i="15"/>
  <c r="J70" i="15"/>
  <c r="P70" i="15"/>
  <c r="P87" i="15" s="1"/>
  <c r="V70" i="15"/>
  <c r="AB70" i="15"/>
  <c r="AB87" i="15" s="1"/>
  <c r="H142" i="15"/>
  <c r="G291" i="15"/>
  <c r="G259" i="15"/>
  <c r="L304" i="15"/>
  <c r="L272" i="15"/>
  <c r="R304" i="15"/>
  <c r="R272" i="15"/>
  <c r="X272" i="15"/>
  <c r="X304" i="15"/>
  <c r="AD304" i="15"/>
  <c r="AD272" i="15"/>
  <c r="AJ304" i="15"/>
  <c r="AJ272" i="15"/>
  <c r="R308" i="15"/>
  <c r="R276" i="15"/>
  <c r="X309" i="15"/>
  <c r="X277" i="15"/>
  <c r="AD277" i="15"/>
  <c r="AD309" i="15"/>
  <c r="G292" i="15"/>
  <c r="G260" i="15"/>
  <c r="G240" i="15"/>
  <c r="G275" i="15"/>
  <c r="J125" i="15"/>
  <c r="K125" i="15" s="1"/>
  <c r="L125" i="15" s="1"/>
  <c r="M125" i="15" s="1"/>
  <c r="N125" i="15" s="1"/>
  <c r="O125" i="15" s="1"/>
  <c r="P125" i="15" s="1"/>
  <c r="Q125" i="15" s="1"/>
  <c r="R125" i="15" s="1"/>
  <c r="S125" i="15" s="1"/>
  <c r="T125" i="15" s="1"/>
  <c r="U125" i="15" s="1"/>
  <c r="V125" i="15" s="1"/>
  <c r="W125" i="15" s="1"/>
  <c r="X125" i="15" s="1"/>
  <c r="Y125" i="15" s="1"/>
  <c r="Z125" i="15" s="1"/>
  <c r="AA125" i="15" s="1"/>
  <c r="AB125" i="15" s="1"/>
  <c r="AC125" i="15" s="1"/>
  <c r="AD125" i="15" s="1"/>
  <c r="AE125" i="15" s="1"/>
  <c r="AF125" i="15" s="1"/>
  <c r="AG125" i="15" s="1"/>
  <c r="AH125" i="15" s="1"/>
  <c r="AI125" i="15" s="1"/>
  <c r="AJ125" i="15" s="1"/>
  <c r="AK125" i="15" s="1"/>
  <c r="L220" i="15"/>
  <c r="K221" i="15"/>
  <c r="S295" i="15"/>
  <c r="Z308" i="15"/>
  <c r="Z276" i="15"/>
  <c r="L277" i="15"/>
  <c r="L309" i="15"/>
  <c r="K308" i="15"/>
  <c r="K276" i="15"/>
  <c r="Q295" i="15"/>
  <c r="Q263" i="15"/>
  <c r="W229" i="15"/>
  <c r="W242" i="15"/>
  <c r="AC308" i="15"/>
  <c r="AC276" i="15"/>
  <c r="AI308" i="15"/>
  <c r="AI276" i="15"/>
  <c r="K309" i="15"/>
  <c r="K277" i="15"/>
  <c r="Q309" i="15"/>
  <c r="Q277" i="15"/>
  <c r="W309" i="15"/>
  <c r="W277" i="15"/>
  <c r="AC309" i="15"/>
  <c r="AC277" i="15"/>
  <c r="AI309" i="15"/>
  <c r="AI277" i="15"/>
  <c r="G277" i="15"/>
  <c r="L308" i="15"/>
  <c r="L276" i="15"/>
  <c r="X229" i="15"/>
  <c r="X242" i="15"/>
  <c r="AD229" i="15"/>
  <c r="AD242" i="15"/>
  <c r="AJ229" i="15"/>
  <c r="AJ242" i="15"/>
  <c r="R309" i="15"/>
  <c r="R277" i="15"/>
  <c r="AJ309" i="15"/>
  <c r="AJ277" i="15"/>
  <c r="G261" i="15"/>
  <c r="G293" i="15"/>
  <c r="R229" i="15"/>
  <c r="AA295" i="15"/>
  <c r="AA263" i="15"/>
  <c r="I308" i="15"/>
  <c r="I276" i="15"/>
  <c r="I309" i="15"/>
  <c r="I277" i="15"/>
  <c r="AL203" i="15"/>
  <c r="H295" i="15"/>
  <c r="H263" i="15"/>
  <c r="N308" i="15"/>
  <c r="N276" i="15"/>
  <c r="K295" i="15"/>
  <c r="K263" i="15"/>
  <c r="AF295" i="15"/>
  <c r="AF263" i="15"/>
  <c r="S304" i="15"/>
  <c r="S272" i="15"/>
  <c r="Y304" i="15"/>
  <c r="Y272" i="15"/>
  <c r="AE304" i="15"/>
  <c r="AE272" i="15"/>
  <c r="AA308" i="15"/>
  <c r="AA276" i="15"/>
  <c r="M304" i="15"/>
  <c r="J165" i="15"/>
  <c r="I295" i="15"/>
  <c r="I263" i="15"/>
  <c r="O229" i="15"/>
  <c r="O242" i="15"/>
  <c r="U308" i="15"/>
  <c r="U276" i="15"/>
  <c r="AG308" i="15"/>
  <c r="AG276" i="15"/>
  <c r="O309" i="15"/>
  <c r="O277" i="15"/>
  <c r="U309" i="15"/>
  <c r="U277" i="15"/>
  <c r="AA277" i="15"/>
  <c r="AA309" i="15"/>
  <c r="AG309" i="15"/>
  <c r="AG277" i="15"/>
  <c r="L229" i="15"/>
  <c r="U229" i="15"/>
  <c r="AG229" i="15"/>
  <c r="H304" i="15"/>
  <c r="H272" i="15"/>
  <c r="N304" i="15"/>
  <c r="N272" i="15"/>
  <c r="T304" i="15"/>
  <c r="T272" i="15"/>
  <c r="Z304" i="15"/>
  <c r="Z272" i="15"/>
  <c r="AF304" i="15"/>
  <c r="AF272" i="15"/>
  <c r="G305" i="15"/>
  <c r="G273" i="15"/>
  <c r="AE308" i="15"/>
  <c r="AE276" i="15"/>
  <c r="AK272" i="15"/>
  <c r="I165" i="15"/>
  <c r="I164" i="15"/>
  <c r="I163" i="15"/>
  <c r="I159" i="15"/>
  <c r="I187" i="15"/>
  <c r="J242" i="15"/>
  <c r="J229" i="15"/>
  <c r="P242" i="15"/>
  <c r="P229" i="15"/>
  <c r="V242" i="15"/>
  <c r="V229" i="15"/>
  <c r="AB242" i="15"/>
  <c r="AB229" i="15"/>
  <c r="AH242" i="15"/>
  <c r="AH229" i="15"/>
  <c r="J309" i="15"/>
  <c r="J277" i="15"/>
  <c r="P277" i="15"/>
  <c r="P309" i="15"/>
  <c r="V309" i="15"/>
  <c r="V277" i="15"/>
  <c r="AH309" i="15"/>
  <c r="AH277" i="15"/>
  <c r="Y295" i="15"/>
  <c r="Y263" i="15"/>
  <c r="AI229" i="15"/>
  <c r="I272" i="15"/>
  <c r="I304" i="15"/>
  <c r="O272" i="15"/>
  <c r="O304" i="15"/>
  <c r="U304" i="15"/>
  <c r="U272" i="15"/>
  <c r="AA272" i="15"/>
  <c r="AA304" i="15"/>
  <c r="AG304" i="15"/>
  <c r="AG272" i="15"/>
  <c r="S308" i="15"/>
  <c r="S276" i="15"/>
  <c r="M308" i="15"/>
  <c r="M276" i="15"/>
  <c r="M277" i="15"/>
  <c r="AE277" i="15"/>
  <c r="T308" i="15"/>
  <c r="T276" i="15"/>
  <c r="AF276" i="15"/>
  <c r="AL276" i="15" s="1"/>
  <c r="AF308" i="15"/>
  <c r="AL308" i="15" s="1"/>
  <c r="AL242" i="15"/>
  <c r="AK242" i="15"/>
  <c r="AK229" i="15"/>
  <c r="S309" i="15"/>
  <c r="S277" i="15"/>
  <c r="AK309" i="15"/>
  <c r="AK277" i="15"/>
  <c r="H221" i="15"/>
  <c r="Z295" i="15"/>
  <c r="Z263" i="15"/>
  <c r="H242" i="15"/>
  <c r="H287" i="15"/>
  <c r="I286" i="15"/>
  <c r="H309" i="15"/>
  <c r="H277" i="15"/>
  <c r="N309" i="15"/>
  <c r="N277" i="15"/>
  <c r="T309" i="15"/>
  <c r="T277" i="15"/>
  <c r="Z277" i="15"/>
  <c r="Z309" i="15"/>
  <c r="AF309" i="15"/>
  <c r="AL309" i="15" s="1"/>
  <c r="AF277" i="15"/>
  <c r="AL277" i="15" s="1"/>
  <c r="AL243" i="15"/>
  <c r="AB272" i="15"/>
  <c r="K304" i="15"/>
  <c r="K272" i="15"/>
  <c r="Q304" i="15"/>
  <c r="Q272" i="15"/>
  <c r="W272" i="15"/>
  <c r="W304" i="15"/>
  <c r="AC304" i="15"/>
  <c r="AC272" i="15"/>
  <c r="AH262" i="18" l="1"/>
  <c r="AI262" i="18"/>
  <c r="W87" i="15"/>
  <c r="J271" i="15"/>
  <c r="K303" i="15"/>
  <c r="V87" i="15"/>
  <c r="AA87" i="15"/>
  <c r="AF87" i="15"/>
  <c r="K173" i="15"/>
  <c r="AD303" i="15"/>
  <c r="T271" i="15"/>
  <c r="AE228" i="17"/>
  <c r="AF294" i="18"/>
  <c r="Z228" i="16"/>
  <c r="I151" i="16"/>
  <c r="I228" i="17"/>
  <c r="I294" i="17" s="1"/>
  <c r="J287" i="17"/>
  <c r="J315" i="17" s="1"/>
  <c r="H228" i="16"/>
  <c r="H294" i="16" s="1"/>
  <c r="T263" i="15"/>
  <c r="K228" i="17"/>
  <c r="K262" i="17" s="1"/>
  <c r="I179" i="18"/>
  <c r="I225" i="18" s="1"/>
  <c r="G228" i="17"/>
  <c r="I258" i="15"/>
  <c r="AD228" i="16"/>
  <c r="AD262" i="16" s="1"/>
  <c r="I177" i="16"/>
  <c r="H228" i="17"/>
  <c r="H294" i="17" s="1"/>
  <c r="J173" i="15"/>
  <c r="AC263" i="15"/>
  <c r="S87" i="15"/>
  <c r="H172" i="15"/>
  <c r="H151" i="15"/>
  <c r="K87" i="15"/>
  <c r="R87" i="15"/>
  <c r="AC228" i="17"/>
  <c r="AC294" i="17" s="1"/>
  <c r="J173" i="18"/>
  <c r="Y87" i="15"/>
  <c r="AF228" i="17"/>
  <c r="AF294" i="17" s="1"/>
  <c r="H109" i="15"/>
  <c r="O87" i="15"/>
  <c r="T87" i="15"/>
  <c r="P228" i="17"/>
  <c r="P294" i="17" s="1"/>
  <c r="AB294" i="18"/>
  <c r="L87" i="15"/>
  <c r="AK87" i="15"/>
  <c r="Y308" i="15"/>
  <c r="Y276" i="15"/>
  <c r="M228" i="16"/>
  <c r="I109" i="16"/>
  <c r="AK228" i="17"/>
  <c r="AK262" i="17" s="1"/>
  <c r="R228" i="16"/>
  <c r="R262" i="16" s="1"/>
  <c r="AH228" i="17"/>
  <c r="AH294" i="17" s="1"/>
  <c r="Q262" i="18"/>
  <c r="AF228" i="16"/>
  <c r="AF294" i="16" s="1"/>
  <c r="X262" i="18"/>
  <c r="W294" i="18"/>
  <c r="X228" i="16"/>
  <c r="X262" i="16" s="1"/>
  <c r="AA228" i="17"/>
  <c r="AA262" i="17" s="1"/>
  <c r="U228" i="17"/>
  <c r="U262" i="17" s="1"/>
  <c r="AB228" i="17"/>
  <c r="N294" i="18"/>
  <c r="O228" i="17"/>
  <c r="O262" i="17" s="1"/>
  <c r="AK228" i="16"/>
  <c r="AK294" i="16" s="1"/>
  <c r="L228" i="16"/>
  <c r="L262" i="16" s="1"/>
  <c r="O228" i="16"/>
  <c r="O294" i="16" s="1"/>
  <c r="K294" i="17"/>
  <c r="AG228" i="17"/>
  <c r="AG294" i="17" s="1"/>
  <c r="I14" i="15"/>
  <c r="V302" i="18"/>
  <c r="J109" i="18"/>
  <c r="J228" i="17"/>
  <c r="J294" i="17" s="1"/>
  <c r="J228" i="16"/>
  <c r="J294" i="16" s="1"/>
  <c r="L14" i="15"/>
  <c r="M228" i="17"/>
  <c r="M294" i="17" s="1"/>
  <c r="AC262" i="18"/>
  <c r="V228" i="16"/>
  <c r="V262" i="16" s="1"/>
  <c r="AJ228" i="16"/>
  <c r="AJ262" i="16" s="1"/>
  <c r="I36" i="15"/>
  <c r="I228" i="15" s="1"/>
  <c r="AD228" i="17"/>
  <c r="AD262" i="17" s="1"/>
  <c r="W228" i="17"/>
  <c r="W294" i="17" s="1"/>
  <c r="U28" i="16"/>
  <c r="U236" i="16" s="1"/>
  <c r="U302" i="16" s="1"/>
  <c r="AI228" i="17"/>
  <c r="J36" i="15"/>
  <c r="AJ228" i="17"/>
  <c r="AJ294" i="17" s="1"/>
  <c r="N228" i="16"/>
  <c r="N294" i="16" s="1"/>
  <c r="T258" i="15"/>
  <c r="AA258" i="15"/>
  <c r="T228" i="17"/>
  <c r="T294" i="17" s="1"/>
  <c r="AF52" i="15"/>
  <c r="I130" i="17"/>
  <c r="AK294" i="18"/>
  <c r="AK262" i="18"/>
  <c r="H181" i="18"/>
  <c r="H189" i="18"/>
  <c r="H226" i="18" s="1"/>
  <c r="L286" i="18"/>
  <c r="K287" i="18"/>
  <c r="K163" i="18"/>
  <c r="K164" i="18"/>
  <c r="K165" i="18"/>
  <c r="L156" i="18"/>
  <c r="K159" i="18"/>
  <c r="J249" i="18"/>
  <c r="J230" i="18"/>
  <c r="K100" i="18"/>
  <c r="L93" i="18"/>
  <c r="K101" i="18"/>
  <c r="K102" i="18"/>
  <c r="K96" i="18"/>
  <c r="G245" i="18"/>
  <c r="G246" i="18" s="1"/>
  <c r="J177" i="18"/>
  <c r="K142" i="18"/>
  <c r="L135" i="18"/>
  <c r="K143" i="18"/>
  <c r="K144" i="18"/>
  <c r="K138" i="18"/>
  <c r="P294" i="18"/>
  <c r="P262" i="18"/>
  <c r="U294" i="18"/>
  <c r="U262" i="18"/>
  <c r="G279" i="18"/>
  <c r="G280" i="18" s="1"/>
  <c r="S294" i="18"/>
  <c r="S262" i="18"/>
  <c r="K123" i="18"/>
  <c r="K122" i="18"/>
  <c r="K121" i="18"/>
  <c r="L114" i="18"/>
  <c r="K117" i="18"/>
  <c r="T294" i="18"/>
  <c r="T262" i="18"/>
  <c r="J151" i="18"/>
  <c r="G311" i="18"/>
  <c r="G312" i="18" s="1"/>
  <c r="H225" i="18"/>
  <c r="H239" i="18"/>
  <c r="H182" i="18"/>
  <c r="H183" i="18" s="1"/>
  <c r="J110" i="18"/>
  <c r="O294" i="18"/>
  <c r="O262" i="18"/>
  <c r="J130" i="18"/>
  <c r="J152" i="18"/>
  <c r="J172" i="18"/>
  <c r="I178" i="18"/>
  <c r="AD294" i="18"/>
  <c r="AD262" i="18"/>
  <c r="M187" i="18"/>
  <c r="T236" i="18"/>
  <c r="J294" i="18"/>
  <c r="J262" i="18"/>
  <c r="R294" i="18"/>
  <c r="R262" i="18"/>
  <c r="W302" i="18"/>
  <c r="W270" i="18"/>
  <c r="L220" i="18"/>
  <c r="K221" i="18"/>
  <c r="AA294" i="18"/>
  <c r="AA262" i="18"/>
  <c r="J296" i="18"/>
  <c r="J315" i="18"/>
  <c r="U302" i="18"/>
  <c r="U270" i="18"/>
  <c r="Z294" i="18"/>
  <c r="Z262" i="18"/>
  <c r="X28" i="18"/>
  <c r="X236" i="18" s="1"/>
  <c r="Y22" i="18"/>
  <c r="J131" i="18"/>
  <c r="I173" i="16"/>
  <c r="M295" i="15"/>
  <c r="U36" i="15"/>
  <c r="S228" i="16"/>
  <c r="S294" i="16" s="1"/>
  <c r="T228" i="16"/>
  <c r="T294" i="16" s="1"/>
  <c r="U28" i="17"/>
  <c r="U236" i="17" s="1"/>
  <c r="U302" i="17" s="1"/>
  <c r="AF36" i="15"/>
  <c r="O258" i="15"/>
  <c r="H258" i="15"/>
  <c r="AA303" i="15"/>
  <c r="J152" i="17"/>
  <c r="R228" i="17"/>
  <c r="R262" i="17" s="1"/>
  <c r="M52" i="15"/>
  <c r="AD52" i="15"/>
  <c r="N258" i="15"/>
  <c r="U271" i="15"/>
  <c r="K159" i="15"/>
  <c r="L156" i="15"/>
  <c r="H152" i="15"/>
  <c r="H177" i="15"/>
  <c r="I110" i="16"/>
  <c r="H178" i="17"/>
  <c r="H189" i="17" s="1"/>
  <c r="H226" i="17" s="1"/>
  <c r="N295" i="15"/>
  <c r="N263" i="15"/>
  <c r="U87" i="15"/>
  <c r="AG52" i="15"/>
  <c r="M87" i="15"/>
  <c r="AB228" i="16"/>
  <c r="AB262" i="16" s="1"/>
  <c r="I109" i="17"/>
  <c r="Q276" i="15"/>
  <c r="I173" i="15"/>
  <c r="Q87" i="15"/>
  <c r="Y36" i="15"/>
  <c r="AA228" i="16"/>
  <c r="AA262" i="16" s="1"/>
  <c r="N228" i="17"/>
  <c r="N262" i="17" s="1"/>
  <c r="I262" i="17"/>
  <c r="T28" i="17"/>
  <c r="I131" i="17"/>
  <c r="L135" i="17"/>
  <c r="K143" i="17"/>
  <c r="K144" i="17"/>
  <c r="K142" i="17"/>
  <c r="K138" i="17"/>
  <c r="J163" i="17"/>
  <c r="K156" i="17"/>
  <c r="J159" i="17"/>
  <c r="J165" i="17"/>
  <c r="J164" i="17"/>
  <c r="AE294" i="17"/>
  <c r="AE262" i="17"/>
  <c r="I302" i="17"/>
  <c r="I270" i="17"/>
  <c r="AK294" i="17"/>
  <c r="I172" i="17"/>
  <c r="I110" i="17"/>
  <c r="G294" i="17"/>
  <c r="G298" i="17" s="1"/>
  <c r="G299" i="17" s="1"/>
  <c r="G310" i="17" s="1"/>
  <c r="G311" i="17" s="1"/>
  <c r="G262" i="17"/>
  <c r="G266" i="17" s="1"/>
  <c r="G267" i="17" s="1"/>
  <c r="G278" i="17" s="1"/>
  <c r="G279" i="17" s="1"/>
  <c r="G232" i="17"/>
  <c r="G233" i="17" s="1"/>
  <c r="G244" i="17" s="1"/>
  <c r="U294" i="17"/>
  <c r="X228" i="17"/>
  <c r="K302" i="17"/>
  <c r="K270" i="17"/>
  <c r="Y228" i="17"/>
  <c r="P262" i="17"/>
  <c r="J151" i="17"/>
  <c r="I173" i="17"/>
  <c r="J102" i="17"/>
  <c r="J96" i="17"/>
  <c r="J100" i="17"/>
  <c r="K93" i="17"/>
  <c r="J101" i="17"/>
  <c r="L228" i="17"/>
  <c r="J249" i="17"/>
  <c r="J230" i="17"/>
  <c r="Q228" i="17"/>
  <c r="O187" i="17"/>
  <c r="H179" i="17"/>
  <c r="S228" i="17"/>
  <c r="W22" i="17"/>
  <c r="V28" i="17"/>
  <c r="V236" i="17" s="1"/>
  <c r="J123" i="17"/>
  <c r="J122" i="17"/>
  <c r="J121" i="17"/>
  <c r="J117" i="17"/>
  <c r="K114" i="17"/>
  <c r="K287" i="17"/>
  <c r="L286" i="17"/>
  <c r="K221" i="17"/>
  <c r="L220" i="17"/>
  <c r="I177" i="17"/>
  <c r="V228" i="17"/>
  <c r="Z228" i="17"/>
  <c r="J302" i="17"/>
  <c r="J270" i="17"/>
  <c r="J262" i="16"/>
  <c r="M294" i="16"/>
  <c r="M262" i="16"/>
  <c r="J102" i="16"/>
  <c r="J101" i="16"/>
  <c r="J100" i="16"/>
  <c r="J96" i="16"/>
  <c r="K93" i="16"/>
  <c r="I152" i="16"/>
  <c r="K286" i="16"/>
  <c r="J287" i="16"/>
  <c r="Y228" i="16"/>
  <c r="L187" i="16"/>
  <c r="L220" i="16"/>
  <c r="K221" i="16"/>
  <c r="AI228" i="16"/>
  <c r="T28" i="16"/>
  <c r="J302" i="16"/>
  <c r="J270" i="16"/>
  <c r="AG228" i="16"/>
  <c r="Q228" i="16"/>
  <c r="H130" i="16"/>
  <c r="H178" i="16" s="1"/>
  <c r="J249" i="16"/>
  <c r="J230" i="16"/>
  <c r="I123" i="16"/>
  <c r="I121" i="16"/>
  <c r="I122" i="16"/>
  <c r="J114" i="16"/>
  <c r="I117" i="16"/>
  <c r="I302" i="16"/>
  <c r="I270" i="16"/>
  <c r="Z294" i="16"/>
  <c r="Z262" i="16"/>
  <c r="J165" i="16"/>
  <c r="J164" i="16"/>
  <c r="J163" i="16"/>
  <c r="J159" i="16"/>
  <c r="K156" i="16"/>
  <c r="L294" i="16"/>
  <c r="W228" i="16"/>
  <c r="AC228" i="16"/>
  <c r="U228" i="16"/>
  <c r="AE228" i="16"/>
  <c r="K228" i="16"/>
  <c r="K135" i="16"/>
  <c r="J142" i="16"/>
  <c r="J143" i="16"/>
  <c r="J144" i="16"/>
  <c r="J138" i="16"/>
  <c r="V28" i="16"/>
  <c r="V236" i="16" s="1"/>
  <c r="W22" i="16"/>
  <c r="G294" i="16"/>
  <c r="G298" i="16" s="1"/>
  <c r="G299" i="16" s="1"/>
  <c r="G310" i="16" s="1"/>
  <c r="G311" i="16" s="1"/>
  <c r="G262" i="16"/>
  <c r="G266" i="16" s="1"/>
  <c r="G267" i="16" s="1"/>
  <c r="G278" i="16" s="1"/>
  <c r="G279" i="16" s="1"/>
  <c r="G232" i="16"/>
  <c r="G233" i="16" s="1"/>
  <c r="G244" i="16" s="1"/>
  <c r="G245" i="16" s="1"/>
  <c r="G270" i="16"/>
  <c r="G302" i="16"/>
  <c r="P228" i="16"/>
  <c r="M270" i="16"/>
  <c r="M302" i="16"/>
  <c r="I228" i="16"/>
  <c r="I315" i="16"/>
  <c r="I296" i="16"/>
  <c r="AH228" i="16"/>
  <c r="H131" i="16"/>
  <c r="I172" i="16"/>
  <c r="H315" i="15"/>
  <c r="H296" i="15"/>
  <c r="J308" i="15"/>
  <c r="J276" i="15"/>
  <c r="U263" i="15"/>
  <c r="U295" i="15"/>
  <c r="AJ308" i="15"/>
  <c r="AJ276" i="15"/>
  <c r="W263" i="15"/>
  <c r="W295" i="15"/>
  <c r="G306" i="15"/>
  <c r="G274" i="15"/>
  <c r="AC290" i="15"/>
  <c r="AC258" i="15"/>
  <c r="AJ36" i="15"/>
  <c r="J172" i="15"/>
  <c r="M290" i="15"/>
  <c r="M258" i="15"/>
  <c r="N36" i="15"/>
  <c r="L290" i="15"/>
  <c r="L258" i="15"/>
  <c r="H276" i="15"/>
  <c r="H308" i="15"/>
  <c r="V295" i="15"/>
  <c r="V263" i="15"/>
  <c r="L263" i="15"/>
  <c r="L295" i="15"/>
  <c r="AJ295" i="15"/>
  <c r="AJ263" i="15"/>
  <c r="AD258" i="15"/>
  <c r="AD290" i="15"/>
  <c r="V22" i="15"/>
  <c r="AJ52" i="15"/>
  <c r="P52" i="15"/>
  <c r="AC36" i="15"/>
  <c r="AE87" i="15"/>
  <c r="Y52" i="15"/>
  <c r="G228" i="15"/>
  <c r="Y290" i="15"/>
  <c r="Y258" i="15"/>
  <c r="AH36" i="15"/>
  <c r="S290" i="15"/>
  <c r="S258" i="15"/>
  <c r="O308" i="15"/>
  <c r="O276" i="15"/>
  <c r="AD308" i="15"/>
  <c r="AD276" i="15"/>
  <c r="W290" i="15"/>
  <c r="W258" i="15"/>
  <c r="O52" i="15"/>
  <c r="V36" i="15"/>
  <c r="AG36" i="15"/>
  <c r="AA36" i="15"/>
  <c r="Q52" i="15"/>
  <c r="AK295" i="15"/>
  <c r="AK263" i="15"/>
  <c r="AH295" i="15"/>
  <c r="AH263" i="15"/>
  <c r="P295" i="15"/>
  <c r="P263" i="15"/>
  <c r="O295" i="15"/>
  <c r="O263" i="15"/>
  <c r="AD295" i="15"/>
  <c r="AD263" i="15"/>
  <c r="J230" i="15"/>
  <c r="J249" i="15"/>
  <c r="J87" i="15"/>
  <c r="AG87" i="15"/>
  <c r="N87" i="15"/>
  <c r="K172" i="15"/>
  <c r="G224" i="15"/>
  <c r="AL44" i="15"/>
  <c r="AL46" i="15" s="1"/>
  <c r="W36" i="15"/>
  <c r="G236" i="15"/>
  <c r="R36" i="15"/>
  <c r="L52" i="15"/>
  <c r="N52" i="15"/>
  <c r="U52" i="15"/>
  <c r="AB52" i="15"/>
  <c r="I102" i="15"/>
  <c r="I101" i="15"/>
  <c r="I100" i="15"/>
  <c r="I96" i="15"/>
  <c r="J93" i="15"/>
  <c r="AH290" i="15"/>
  <c r="AH258" i="15"/>
  <c r="P258" i="15"/>
  <c r="P290" i="15"/>
  <c r="O36" i="15"/>
  <c r="AK52" i="15"/>
  <c r="AI36" i="15"/>
  <c r="S36" i="15"/>
  <c r="AC87" i="15"/>
  <c r="W52" i="15"/>
  <c r="T36" i="15"/>
  <c r="S52" i="15"/>
  <c r="Z36" i="15"/>
  <c r="AK36" i="15"/>
  <c r="K36" i="15"/>
  <c r="AC52" i="15"/>
  <c r="AB308" i="15"/>
  <c r="AB276" i="15"/>
  <c r="L302" i="15"/>
  <c r="L270" i="15"/>
  <c r="AE290" i="15"/>
  <c r="AE258" i="15"/>
  <c r="K52" i="15"/>
  <c r="AI295" i="15"/>
  <c r="AI263" i="15"/>
  <c r="V308" i="15"/>
  <c r="V276" i="15"/>
  <c r="R290" i="15"/>
  <c r="R258" i="15"/>
  <c r="AE36" i="15"/>
  <c r="L36" i="15"/>
  <c r="V52" i="15"/>
  <c r="H249" i="15"/>
  <c r="H230" i="15"/>
  <c r="AK308" i="15"/>
  <c r="AK276" i="15"/>
  <c r="AH276" i="15"/>
  <c r="AH308" i="15"/>
  <c r="P276" i="15"/>
  <c r="P308" i="15"/>
  <c r="I172" i="15"/>
  <c r="X308" i="15"/>
  <c r="X276" i="15"/>
  <c r="I249" i="15"/>
  <c r="I230" i="15"/>
  <c r="I144" i="15"/>
  <c r="I143" i="15"/>
  <c r="I142" i="15"/>
  <c r="I138" i="15"/>
  <c r="J135" i="15"/>
  <c r="H87" i="15"/>
  <c r="H228" i="15" s="1"/>
  <c r="X87" i="15"/>
  <c r="AI290" i="15"/>
  <c r="AI258" i="15"/>
  <c r="Q290" i="15"/>
  <c r="Q258" i="15"/>
  <c r="P36" i="15"/>
  <c r="N236" i="15"/>
  <c r="N14" i="15"/>
  <c r="X36" i="15"/>
  <c r="R52" i="15"/>
  <c r="T52" i="15"/>
  <c r="AA52" i="15"/>
  <c r="AH52" i="15"/>
  <c r="H110" i="15"/>
  <c r="AK290" i="15"/>
  <c r="AK258" i="15"/>
  <c r="AB36" i="15"/>
  <c r="Q36" i="15"/>
  <c r="AH87" i="15"/>
  <c r="AJ290" i="15"/>
  <c r="AJ258" i="15"/>
  <c r="M36" i="15"/>
  <c r="M220" i="15"/>
  <c r="L221" i="15"/>
  <c r="K258" i="15"/>
  <c r="K290" i="15"/>
  <c r="M236" i="15"/>
  <c r="M14" i="15"/>
  <c r="AI52" i="15"/>
  <c r="J187" i="15"/>
  <c r="V258" i="15"/>
  <c r="V290" i="15"/>
  <c r="H121" i="15"/>
  <c r="H117" i="15"/>
  <c r="I114" i="15"/>
  <c r="H123" i="15"/>
  <c r="H122" i="15"/>
  <c r="I287" i="15"/>
  <c r="J286" i="15"/>
  <c r="AB295" i="15"/>
  <c r="AB263" i="15"/>
  <c r="J295" i="15"/>
  <c r="J263" i="15"/>
  <c r="AG263" i="15"/>
  <c r="AG295" i="15"/>
  <c r="R295" i="15"/>
  <c r="R263" i="15"/>
  <c r="X263" i="15"/>
  <c r="X295" i="15"/>
  <c r="W308" i="15"/>
  <c r="W276" i="15"/>
  <c r="K249" i="15"/>
  <c r="K230" i="15"/>
  <c r="AE52" i="15"/>
  <c r="H270" i="15"/>
  <c r="H302" i="15"/>
  <c r="AD36" i="15"/>
  <c r="X52" i="15"/>
  <c r="Z52" i="15"/>
  <c r="AI87" i="15"/>
  <c r="AB258" i="15"/>
  <c r="AB290" i="15"/>
  <c r="J258" i="15"/>
  <c r="J290" i="15"/>
  <c r="X290" i="15"/>
  <c r="X258" i="15"/>
  <c r="K236" i="15"/>
  <c r="K14" i="15"/>
  <c r="J302" i="15"/>
  <c r="J270" i="15"/>
  <c r="I302" i="15"/>
  <c r="I270" i="15"/>
  <c r="AD294" i="16" l="1"/>
  <c r="AA294" i="17"/>
  <c r="H262" i="17"/>
  <c r="J296" i="17"/>
  <c r="H262" i="16"/>
  <c r="X294" i="16"/>
  <c r="I182" i="18"/>
  <c r="I183" i="18" s="1"/>
  <c r="I239" i="18"/>
  <c r="I305" i="18" s="1"/>
  <c r="R294" i="16"/>
  <c r="AC262" i="17"/>
  <c r="M262" i="17"/>
  <c r="J172" i="17"/>
  <c r="AF262" i="17"/>
  <c r="K151" i="17"/>
  <c r="K110" i="18"/>
  <c r="AJ294" i="16"/>
  <c r="K151" i="18"/>
  <c r="I151" i="15"/>
  <c r="AF262" i="16"/>
  <c r="O262" i="16"/>
  <c r="AH262" i="17"/>
  <c r="U228" i="15"/>
  <c r="V294" i="16"/>
  <c r="T262" i="16"/>
  <c r="W262" i="17"/>
  <c r="AJ262" i="17"/>
  <c r="AD294" i="17"/>
  <c r="AK262" i="16"/>
  <c r="O294" i="17"/>
  <c r="U270" i="16"/>
  <c r="AG262" i="17"/>
  <c r="J262" i="17"/>
  <c r="AB294" i="17"/>
  <c r="AB262" i="17"/>
  <c r="N294" i="17"/>
  <c r="K131" i="18"/>
  <c r="L228" i="15"/>
  <c r="L262" i="15" s="1"/>
  <c r="AF228" i="15"/>
  <c r="AF262" i="15" s="1"/>
  <c r="N262" i="16"/>
  <c r="J228" i="15"/>
  <c r="J262" i="15" s="1"/>
  <c r="O228" i="15"/>
  <c r="O294" i="15" s="1"/>
  <c r="P228" i="15"/>
  <c r="P294" i="15" s="1"/>
  <c r="R294" i="17"/>
  <c r="N228" i="15"/>
  <c r="N294" i="15" s="1"/>
  <c r="AB294" i="16"/>
  <c r="AA294" i="16"/>
  <c r="R28" i="15"/>
  <c r="R236" i="15" s="1"/>
  <c r="R270" i="15" s="1"/>
  <c r="Y228" i="15"/>
  <c r="Y262" i="15" s="1"/>
  <c r="I131" i="16"/>
  <c r="T262" i="17"/>
  <c r="S228" i="15"/>
  <c r="S262" i="15" s="1"/>
  <c r="G280" i="17"/>
  <c r="Q228" i="15"/>
  <c r="Q294" i="15" s="1"/>
  <c r="W228" i="15"/>
  <c r="W294" i="15" s="1"/>
  <c r="J178" i="18"/>
  <c r="J181" i="18" s="1"/>
  <c r="AI262" i="17"/>
  <c r="AI294" i="17"/>
  <c r="M286" i="18"/>
  <c r="L287" i="18"/>
  <c r="T302" i="18"/>
  <c r="T270" i="18"/>
  <c r="K152" i="18"/>
  <c r="K179" i="18" s="1"/>
  <c r="H292" i="18"/>
  <c r="H260" i="18"/>
  <c r="H240" i="18"/>
  <c r="I181" i="18"/>
  <c r="I189" i="18"/>
  <c r="I226" i="18" s="1"/>
  <c r="J179" i="18"/>
  <c r="L163" i="18"/>
  <c r="M156" i="18"/>
  <c r="L165" i="18"/>
  <c r="L164" i="18"/>
  <c r="L159" i="18"/>
  <c r="Y28" i="18"/>
  <c r="Z22" i="18"/>
  <c r="N187" i="18"/>
  <c r="L100" i="18"/>
  <c r="M93" i="18"/>
  <c r="L102" i="18"/>
  <c r="L101" i="18"/>
  <c r="L96" i="18"/>
  <c r="X302" i="18"/>
  <c r="X270" i="18"/>
  <c r="H305" i="18"/>
  <c r="H273" i="18"/>
  <c r="K109" i="18"/>
  <c r="H291" i="18"/>
  <c r="H259" i="18"/>
  <c r="K172" i="18"/>
  <c r="K230" i="18"/>
  <c r="K249" i="18"/>
  <c r="L123" i="18"/>
  <c r="L122" i="18"/>
  <c r="L117" i="18"/>
  <c r="L121" i="18"/>
  <c r="M114" i="18"/>
  <c r="K173" i="18"/>
  <c r="I291" i="18"/>
  <c r="I259" i="18"/>
  <c r="M220" i="18"/>
  <c r="L221" i="18"/>
  <c r="K130" i="18"/>
  <c r="M135" i="18"/>
  <c r="L143" i="18"/>
  <c r="L144" i="18"/>
  <c r="L138" i="18"/>
  <c r="L142" i="18"/>
  <c r="K177" i="18"/>
  <c r="K296" i="18"/>
  <c r="K315" i="18"/>
  <c r="I273" i="18"/>
  <c r="V28" i="15"/>
  <c r="V236" i="15" s="1"/>
  <c r="H181" i="17"/>
  <c r="H131" i="15"/>
  <c r="H179" i="15" s="1"/>
  <c r="Z228" i="15"/>
  <c r="Z294" i="15" s="1"/>
  <c r="U28" i="15"/>
  <c r="U236" i="15" s="1"/>
  <c r="J109" i="17"/>
  <c r="S262" i="16"/>
  <c r="J177" i="17"/>
  <c r="L164" i="15"/>
  <c r="L163" i="15"/>
  <c r="L165" i="15"/>
  <c r="M156" i="15"/>
  <c r="L159" i="15"/>
  <c r="I178" i="17"/>
  <c r="I189" i="17" s="1"/>
  <c r="I226" i="17" s="1"/>
  <c r="AD228" i="15"/>
  <c r="AD262" i="15" s="1"/>
  <c r="S28" i="15"/>
  <c r="S236" i="15" s="1"/>
  <c r="S302" i="15" s="1"/>
  <c r="AC228" i="15"/>
  <c r="AC294" i="15" s="1"/>
  <c r="I179" i="16"/>
  <c r="I239" i="16" s="1"/>
  <c r="J110" i="17"/>
  <c r="U270" i="17"/>
  <c r="M228" i="15"/>
  <c r="M294" i="15" s="1"/>
  <c r="I179" i="17"/>
  <c r="I239" i="17" s="1"/>
  <c r="V294" i="17"/>
  <c r="V262" i="17"/>
  <c r="J173" i="17"/>
  <c r="K152" i="17"/>
  <c r="K296" i="17"/>
  <c r="K315" i="17"/>
  <c r="L143" i="17"/>
  <c r="L142" i="17"/>
  <c r="L144" i="17"/>
  <c r="L138" i="17"/>
  <c r="M135" i="17"/>
  <c r="K123" i="17"/>
  <c r="K122" i="17"/>
  <c r="K117" i="17"/>
  <c r="K121" i="17"/>
  <c r="L114" i="17"/>
  <c r="V302" i="17"/>
  <c r="V270" i="17"/>
  <c r="H239" i="17"/>
  <c r="H225" i="17"/>
  <c r="H182" i="17"/>
  <c r="H183" i="17" s="1"/>
  <c r="G312" i="17"/>
  <c r="Q294" i="17"/>
  <c r="Q262" i="17"/>
  <c r="K102" i="17"/>
  <c r="K101" i="17"/>
  <c r="K100" i="17"/>
  <c r="K96" i="17"/>
  <c r="L93" i="17"/>
  <c r="L221" i="17"/>
  <c r="M220" i="17"/>
  <c r="W28" i="17"/>
  <c r="W236" i="17" s="1"/>
  <c r="X22" i="17"/>
  <c r="Y294" i="17"/>
  <c r="Y262" i="17"/>
  <c r="T236" i="17"/>
  <c r="Z294" i="17"/>
  <c r="Z262" i="17"/>
  <c r="K249" i="17"/>
  <c r="K230" i="17"/>
  <c r="J130" i="17"/>
  <c r="P187" i="17"/>
  <c r="G245" i="17"/>
  <c r="G246" i="17" s="1"/>
  <c r="H292" i="17"/>
  <c r="H260" i="17"/>
  <c r="H240" i="17"/>
  <c r="L287" i="17"/>
  <c r="M286" i="17"/>
  <c r="J131" i="17"/>
  <c r="S294" i="17"/>
  <c r="S262" i="17"/>
  <c r="L294" i="17"/>
  <c r="L262" i="17"/>
  <c r="X294" i="17"/>
  <c r="X262" i="17"/>
  <c r="K159" i="17"/>
  <c r="K164" i="17"/>
  <c r="K163" i="17"/>
  <c r="K165" i="17"/>
  <c r="L156" i="17"/>
  <c r="M220" i="16"/>
  <c r="L221" i="16"/>
  <c r="K102" i="16"/>
  <c r="K101" i="16"/>
  <c r="K100" i="16"/>
  <c r="K96" i="16"/>
  <c r="L93" i="16"/>
  <c r="AE294" i="16"/>
  <c r="AE262" i="16"/>
  <c r="W294" i="16"/>
  <c r="W262" i="16"/>
  <c r="H181" i="16"/>
  <c r="H189" i="16"/>
  <c r="H226" i="16" s="1"/>
  <c r="AG294" i="16"/>
  <c r="AG262" i="16"/>
  <c r="M187" i="16"/>
  <c r="K287" i="16"/>
  <c r="L286" i="16"/>
  <c r="J177" i="16"/>
  <c r="K165" i="16"/>
  <c r="K164" i="16"/>
  <c r="K163" i="16"/>
  <c r="L156" i="16"/>
  <c r="K159" i="16"/>
  <c r="H179" i="16"/>
  <c r="P294" i="16"/>
  <c r="P262" i="16"/>
  <c r="J151" i="16"/>
  <c r="K294" i="16"/>
  <c r="K262" i="16"/>
  <c r="J172" i="16"/>
  <c r="J109" i="16"/>
  <c r="J315" i="16"/>
  <c r="J296" i="16"/>
  <c r="AH262" i="16"/>
  <c r="AH294" i="16"/>
  <c r="G246" i="16"/>
  <c r="W28" i="16"/>
  <c r="W236" i="16" s="1"/>
  <c r="X22" i="16"/>
  <c r="U294" i="16"/>
  <c r="U262" i="16"/>
  <c r="J122" i="16"/>
  <c r="J117" i="16"/>
  <c r="K114" i="16"/>
  <c r="J123" i="16"/>
  <c r="J121" i="16"/>
  <c r="Q294" i="16"/>
  <c r="Q262" i="16"/>
  <c r="T236" i="16"/>
  <c r="Y294" i="16"/>
  <c r="Y262" i="16"/>
  <c r="G312" i="16"/>
  <c r="V302" i="16"/>
  <c r="V270" i="16"/>
  <c r="J152" i="16"/>
  <c r="I294" i="16"/>
  <c r="I262" i="16"/>
  <c r="L135" i="16"/>
  <c r="K144" i="16"/>
  <c r="K143" i="16"/>
  <c r="K142" i="16"/>
  <c r="K138" i="16"/>
  <c r="G280" i="16"/>
  <c r="AC294" i="16"/>
  <c r="AC262" i="16"/>
  <c r="J173" i="16"/>
  <c r="I130" i="16"/>
  <c r="I178" i="16" s="1"/>
  <c r="AI294" i="16"/>
  <c r="AI262" i="16"/>
  <c r="K249" i="16"/>
  <c r="K230" i="16"/>
  <c r="J110" i="16"/>
  <c r="P28" i="15"/>
  <c r="P236" i="15" s="1"/>
  <c r="Q28" i="15"/>
  <c r="Q236" i="15" s="1"/>
  <c r="T28" i="15"/>
  <c r="T236" i="15" s="1"/>
  <c r="O28" i="15"/>
  <c r="O236" i="15" s="1"/>
  <c r="U294" i="15"/>
  <c r="U262" i="15"/>
  <c r="K93" i="15"/>
  <c r="J100" i="15"/>
  <c r="J101" i="15"/>
  <c r="J102" i="15"/>
  <c r="J96" i="15"/>
  <c r="I294" i="15"/>
  <c r="I262" i="15"/>
  <c r="AE228" i="15"/>
  <c r="T228" i="15"/>
  <c r="I109" i="15"/>
  <c r="V228" i="15"/>
  <c r="G294" i="15"/>
  <c r="G262" i="15"/>
  <c r="K286" i="15"/>
  <c r="J287" i="15"/>
  <c r="G302" i="15"/>
  <c r="G270" i="15"/>
  <c r="K302" i="15"/>
  <c r="K270" i="15"/>
  <c r="I296" i="15"/>
  <c r="I315" i="15"/>
  <c r="H130" i="15"/>
  <c r="H178" i="15" s="1"/>
  <c r="K187" i="15"/>
  <c r="N302" i="15"/>
  <c r="N270" i="15"/>
  <c r="AI228" i="15"/>
  <c r="I177" i="15"/>
  <c r="AG228" i="15"/>
  <c r="AB228" i="15"/>
  <c r="O262" i="15"/>
  <c r="G290" i="15"/>
  <c r="G232" i="15"/>
  <c r="G233" i="15" s="1"/>
  <c r="G244" i="15" s="1"/>
  <c r="G245" i="15" s="1"/>
  <c r="G258" i="15"/>
  <c r="AJ228" i="15"/>
  <c r="M221" i="15"/>
  <c r="N220" i="15"/>
  <c r="I152" i="15"/>
  <c r="K228" i="15"/>
  <c r="R228" i="15"/>
  <c r="AA228" i="15"/>
  <c r="L294" i="15"/>
  <c r="W262" i="15"/>
  <c r="L249" i="15"/>
  <c r="L230" i="15"/>
  <c r="H294" i="15"/>
  <c r="H262" i="15"/>
  <c r="AH228" i="15"/>
  <c r="I123" i="15"/>
  <c r="I122" i="15"/>
  <c r="J114" i="15"/>
  <c r="I117" i="15"/>
  <c r="I121" i="15"/>
  <c r="M302" i="15"/>
  <c r="M270" i="15"/>
  <c r="X228" i="15"/>
  <c r="J144" i="15"/>
  <c r="J143" i="15"/>
  <c r="J138" i="15"/>
  <c r="J142" i="15"/>
  <c r="K135" i="15"/>
  <c r="AK228" i="15"/>
  <c r="I110" i="15"/>
  <c r="W22" i="15"/>
  <c r="W28" i="15" s="1"/>
  <c r="K109" i="17" l="1"/>
  <c r="L152" i="17"/>
  <c r="Y294" i="15"/>
  <c r="J294" i="15"/>
  <c r="I225" i="16"/>
  <c r="I182" i="16"/>
  <c r="L172" i="18"/>
  <c r="J177" i="15"/>
  <c r="P262" i="15"/>
  <c r="K152" i="16"/>
  <c r="K173" i="17"/>
  <c r="S294" i="15"/>
  <c r="N262" i="15"/>
  <c r="AC262" i="15"/>
  <c r="AF294" i="15"/>
  <c r="K110" i="16"/>
  <c r="J178" i="17"/>
  <c r="J181" i="17" s="1"/>
  <c r="J189" i="18"/>
  <c r="J226" i="18" s="1"/>
  <c r="J292" i="18" s="1"/>
  <c r="R302" i="15"/>
  <c r="L110" i="18"/>
  <c r="K131" i="17"/>
  <c r="I181" i="17"/>
  <c r="M262" i="15"/>
  <c r="Q262" i="15"/>
  <c r="I182" i="17"/>
  <c r="Z262" i="15"/>
  <c r="S270" i="15"/>
  <c r="I225" i="17"/>
  <c r="I291" i="17" s="1"/>
  <c r="J110" i="15"/>
  <c r="Z28" i="18"/>
  <c r="Z236" i="18" s="1"/>
  <c r="AA22" i="18"/>
  <c r="L173" i="18"/>
  <c r="M101" i="18"/>
  <c r="M102" i="18"/>
  <c r="M96" i="18"/>
  <c r="M100" i="18"/>
  <c r="N93" i="18"/>
  <c r="Y236" i="18"/>
  <c r="L315" i="18"/>
  <c r="L296" i="18"/>
  <c r="M143" i="18"/>
  <c r="M144" i="18"/>
  <c r="M138" i="18"/>
  <c r="M142" i="18"/>
  <c r="N135" i="18"/>
  <c r="L109" i="18"/>
  <c r="J239" i="18"/>
  <c r="J225" i="18"/>
  <c r="J182" i="18"/>
  <c r="J183" i="18" s="1"/>
  <c r="N286" i="18"/>
  <c r="M287" i="18"/>
  <c r="M117" i="18"/>
  <c r="M123" i="18"/>
  <c r="M121" i="18"/>
  <c r="N114" i="18"/>
  <c r="M122" i="18"/>
  <c r="K225" i="18"/>
  <c r="K182" i="18"/>
  <c r="K239" i="18"/>
  <c r="I292" i="18"/>
  <c r="I260" i="18"/>
  <c r="I240" i="18"/>
  <c r="L151" i="18"/>
  <c r="L249" i="18"/>
  <c r="L230" i="18"/>
  <c r="L130" i="18"/>
  <c r="K178" i="18"/>
  <c r="L177" i="18"/>
  <c r="O187" i="18"/>
  <c r="J260" i="18"/>
  <c r="L152" i="18"/>
  <c r="N220" i="18"/>
  <c r="M221" i="18"/>
  <c r="L131" i="18"/>
  <c r="M164" i="18"/>
  <c r="M165" i="18"/>
  <c r="M163" i="18"/>
  <c r="M159" i="18"/>
  <c r="N156" i="18"/>
  <c r="H306" i="18"/>
  <c r="H274" i="18"/>
  <c r="T302" i="15"/>
  <c r="T270" i="15"/>
  <c r="I131" i="15"/>
  <c r="I179" i="15" s="1"/>
  <c r="K172" i="16"/>
  <c r="K177" i="16"/>
  <c r="J152" i="15"/>
  <c r="G298" i="15"/>
  <c r="G299" i="15" s="1"/>
  <c r="G310" i="15" s="1"/>
  <c r="G311" i="15" s="1"/>
  <c r="K109" i="16"/>
  <c r="K130" i="17"/>
  <c r="M163" i="15"/>
  <c r="M159" i="15"/>
  <c r="M164" i="15"/>
  <c r="M165" i="15"/>
  <c r="N156" i="15"/>
  <c r="AD294" i="15"/>
  <c r="I183" i="17"/>
  <c r="L172" i="15"/>
  <c r="L173" i="15"/>
  <c r="L230" i="17"/>
  <c r="L249" i="17"/>
  <c r="L123" i="17"/>
  <c r="L122" i="17"/>
  <c r="L121" i="17"/>
  <c r="L117" i="17"/>
  <c r="M114" i="17"/>
  <c r="H306" i="17"/>
  <c r="H274" i="17"/>
  <c r="H291" i="17"/>
  <c r="H259" i="17"/>
  <c r="M142" i="17"/>
  <c r="N135" i="17"/>
  <c r="M144" i="17"/>
  <c r="M143" i="17"/>
  <c r="M138" i="17"/>
  <c r="I305" i="17"/>
  <c r="I273" i="17"/>
  <c r="L165" i="17"/>
  <c r="L163" i="17"/>
  <c r="L164" i="17"/>
  <c r="M156" i="17"/>
  <c r="L159" i="17"/>
  <c r="J189" i="17"/>
  <c r="J226" i="17" s="1"/>
  <c r="K110" i="17"/>
  <c r="H305" i="17"/>
  <c r="H273" i="17"/>
  <c r="L296" i="17"/>
  <c r="L315" i="17"/>
  <c r="M221" i="17"/>
  <c r="N220" i="17"/>
  <c r="Q187" i="17"/>
  <c r="X28" i="17"/>
  <c r="Y22" i="17"/>
  <c r="L102" i="17"/>
  <c r="L101" i="17"/>
  <c r="L100" i="17"/>
  <c r="L96" i="17"/>
  <c r="M93" i="17"/>
  <c r="I292" i="17"/>
  <c r="I260" i="17"/>
  <c r="I240" i="17"/>
  <c r="K172" i="17"/>
  <c r="M287" i="17"/>
  <c r="N286" i="17"/>
  <c r="T302" i="17"/>
  <c r="T270" i="17"/>
  <c r="W302" i="17"/>
  <c r="W270" i="17"/>
  <c r="K177" i="17"/>
  <c r="L151" i="17"/>
  <c r="J179" i="17"/>
  <c r="J130" i="16"/>
  <c r="J178" i="16" s="1"/>
  <c r="H225" i="16"/>
  <c r="H182" i="16"/>
  <c r="H183" i="16" s="1"/>
  <c r="I183" i="16" s="1"/>
  <c r="H239" i="16"/>
  <c r="K296" i="16"/>
  <c r="K315" i="16"/>
  <c r="L102" i="16"/>
  <c r="L101" i="16"/>
  <c r="L100" i="16"/>
  <c r="L96" i="16"/>
  <c r="M93" i="16"/>
  <c r="L249" i="16"/>
  <c r="L230" i="16"/>
  <c r="L287" i="16"/>
  <c r="M286" i="16"/>
  <c r="M135" i="16"/>
  <c r="L144" i="16"/>
  <c r="L143" i="16"/>
  <c r="L142" i="16"/>
  <c r="L138" i="16"/>
  <c r="M221" i="16"/>
  <c r="N220" i="16"/>
  <c r="K122" i="16"/>
  <c r="K117" i="16"/>
  <c r="L114" i="16"/>
  <c r="K123" i="16"/>
  <c r="K121" i="16"/>
  <c r="X28" i="16"/>
  <c r="Y22" i="16"/>
  <c r="K173" i="16"/>
  <c r="N187" i="16"/>
  <c r="I181" i="16"/>
  <c r="I189" i="16"/>
  <c r="I226" i="16" s="1"/>
  <c r="T302" i="16"/>
  <c r="T270" i="16"/>
  <c r="W302" i="16"/>
  <c r="W270" i="16"/>
  <c r="I259" i="16"/>
  <c r="I291" i="16"/>
  <c r="H292" i="16"/>
  <c r="H260" i="16"/>
  <c r="H240" i="16"/>
  <c r="K151" i="16"/>
  <c r="J131" i="16"/>
  <c r="J179" i="16" s="1"/>
  <c r="L165" i="16"/>
  <c r="L164" i="16"/>
  <c r="L163" i="16"/>
  <c r="L159" i="16"/>
  <c r="M156" i="16"/>
  <c r="I305" i="16"/>
  <c r="I273" i="16"/>
  <c r="P302" i="15"/>
  <c r="P270" i="15"/>
  <c r="O302" i="15"/>
  <c r="O270" i="15"/>
  <c r="Q270" i="15"/>
  <c r="Q302" i="15"/>
  <c r="K294" i="15"/>
  <c r="K262" i="15"/>
  <c r="AI294" i="15"/>
  <c r="AI262" i="15"/>
  <c r="J315" i="15"/>
  <c r="J296" i="15"/>
  <c r="K102" i="15"/>
  <c r="K101" i="15"/>
  <c r="K100" i="15"/>
  <c r="K96" i="15"/>
  <c r="L93" i="15"/>
  <c r="N221" i="15"/>
  <c r="O220" i="15"/>
  <c r="K143" i="15"/>
  <c r="K142" i="15"/>
  <c r="K144" i="15"/>
  <c r="L135" i="15"/>
  <c r="K138" i="15"/>
  <c r="U302" i="15"/>
  <c r="U270" i="15"/>
  <c r="H181" i="15"/>
  <c r="H189" i="15"/>
  <c r="H226" i="15" s="1"/>
  <c r="G246" i="15"/>
  <c r="AE262" i="15"/>
  <c r="AE294" i="15"/>
  <c r="V302" i="15"/>
  <c r="V270" i="15"/>
  <c r="L187" i="15"/>
  <c r="K287" i="15"/>
  <c r="L286" i="15"/>
  <c r="T262" i="15"/>
  <c r="T294" i="15"/>
  <c r="AJ294" i="15"/>
  <c r="AJ262" i="15"/>
  <c r="I130" i="15"/>
  <c r="I178" i="15" s="1"/>
  <c r="J151" i="15"/>
  <c r="X262" i="15"/>
  <c r="X294" i="15"/>
  <c r="AA294" i="15"/>
  <c r="AA262" i="15"/>
  <c r="H239" i="15"/>
  <c r="H225" i="15"/>
  <c r="H182" i="15"/>
  <c r="H183" i="15" s="1"/>
  <c r="AG294" i="15"/>
  <c r="AG262" i="15"/>
  <c r="V294" i="15"/>
  <c r="V262" i="15"/>
  <c r="M230" i="15"/>
  <c r="M249" i="15"/>
  <c r="W236" i="15"/>
  <c r="X22" i="15"/>
  <c r="AK294" i="15"/>
  <c r="AK262" i="15"/>
  <c r="J123" i="15"/>
  <c r="J122" i="15"/>
  <c r="J121" i="15"/>
  <c r="J117" i="15"/>
  <c r="K114" i="15"/>
  <c r="AH294" i="15"/>
  <c r="AH262" i="15"/>
  <c r="R294" i="15"/>
  <c r="R262" i="15"/>
  <c r="G266" i="15"/>
  <c r="G267" i="15" s="1"/>
  <c r="G278" i="15" s="1"/>
  <c r="G279" i="15" s="1"/>
  <c r="AB294" i="15"/>
  <c r="AB262" i="15"/>
  <c r="J109" i="15"/>
  <c r="K131" i="16" l="1"/>
  <c r="K179" i="16" s="1"/>
  <c r="L151" i="16"/>
  <c r="I259" i="17"/>
  <c r="M177" i="18"/>
  <c r="K109" i="15"/>
  <c r="L177" i="17"/>
  <c r="L173" i="16"/>
  <c r="K178" i="17"/>
  <c r="K181" i="17" s="1"/>
  <c r="L173" i="17"/>
  <c r="K152" i="15"/>
  <c r="M173" i="18"/>
  <c r="J240" i="18"/>
  <c r="J306" i="18" s="1"/>
  <c r="L179" i="18"/>
  <c r="L239" i="18" s="1"/>
  <c r="M131" i="18"/>
  <c r="M109" i="18"/>
  <c r="N221" i="18"/>
  <c r="O220" i="18"/>
  <c r="K181" i="18"/>
  <c r="K189" i="18"/>
  <c r="K226" i="18" s="1"/>
  <c r="J291" i="18"/>
  <c r="J259" i="18"/>
  <c r="AA28" i="18"/>
  <c r="AA236" i="18" s="1"/>
  <c r="AB22" i="18"/>
  <c r="M130" i="18"/>
  <c r="J305" i="18"/>
  <c r="J273" i="18"/>
  <c r="Z302" i="18"/>
  <c r="Z270" i="18"/>
  <c r="L178" i="18"/>
  <c r="K305" i="18"/>
  <c r="K273" i="18"/>
  <c r="M315" i="18"/>
  <c r="M296" i="18"/>
  <c r="N164" i="18"/>
  <c r="N165" i="18"/>
  <c r="N159" i="18"/>
  <c r="N163" i="18"/>
  <c r="O156" i="18"/>
  <c r="O286" i="18"/>
  <c r="N287" i="18"/>
  <c r="N144" i="18"/>
  <c r="N138" i="18"/>
  <c r="N142" i="18"/>
  <c r="N143" i="18"/>
  <c r="O135" i="18"/>
  <c r="K291" i="18"/>
  <c r="K259" i="18"/>
  <c r="M151" i="18"/>
  <c r="Y302" i="18"/>
  <c r="Y270" i="18"/>
  <c r="M172" i="18"/>
  <c r="P187" i="18"/>
  <c r="I306" i="18"/>
  <c r="I274" i="18"/>
  <c r="M152" i="18"/>
  <c r="M110" i="18"/>
  <c r="M249" i="18"/>
  <c r="M230" i="18"/>
  <c r="N122" i="18"/>
  <c r="N123" i="18"/>
  <c r="N121" i="18"/>
  <c r="O114" i="18"/>
  <c r="N117" i="18"/>
  <c r="K183" i="18"/>
  <c r="N101" i="18"/>
  <c r="N100" i="18"/>
  <c r="O93" i="18"/>
  <c r="N102" i="18"/>
  <c r="N96" i="18"/>
  <c r="N177" i="18" s="1"/>
  <c r="G312" i="15"/>
  <c r="L131" i="17"/>
  <c r="L172" i="17"/>
  <c r="N165" i="15"/>
  <c r="N164" i="15"/>
  <c r="N159" i="15"/>
  <c r="O156" i="15"/>
  <c r="N163" i="15"/>
  <c r="L109" i="16"/>
  <c r="M151" i="17"/>
  <c r="M173" i="15"/>
  <c r="M172" i="15"/>
  <c r="L109" i="17"/>
  <c r="M102" i="17"/>
  <c r="M101" i="17"/>
  <c r="M100" i="17"/>
  <c r="M96" i="17"/>
  <c r="N93" i="17"/>
  <c r="I306" i="17"/>
  <c r="I274" i="17"/>
  <c r="K179" i="17"/>
  <c r="Y28" i="17"/>
  <c r="Y236" i="17" s="1"/>
  <c r="Z22" i="17"/>
  <c r="J292" i="17"/>
  <c r="J260" i="17"/>
  <c r="J240" i="17"/>
  <c r="M152" i="17"/>
  <c r="R187" i="17"/>
  <c r="O286" i="17"/>
  <c r="N287" i="17"/>
  <c r="J225" i="17"/>
  <c r="J239" i="17"/>
  <c r="J182" i="17"/>
  <c r="J183" i="17" s="1"/>
  <c r="M296" i="17"/>
  <c r="M315" i="17"/>
  <c r="M165" i="17"/>
  <c r="M164" i="17"/>
  <c r="M163" i="17"/>
  <c r="M159" i="17"/>
  <c r="N156" i="17"/>
  <c r="L130" i="17"/>
  <c r="L178" i="17" s="1"/>
  <c r="M249" i="17"/>
  <c r="M230" i="17"/>
  <c r="X236" i="17"/>
  <c r="M121" i="17"/>
  <c r="M117" i="17"/>
  <c r="N114" i="17"/>
  <c r="M123" i="17"/>
  <c r="M122" i="17"/>
  <c r="L110" i="17"/>
  <c r="N221" i="17"/>
  <c r="O220" i="17"/>
  <c r="O135" i="17"/>
  <c r="N142" i="17"/>
  <c r="N144" i="17"/>
  <c r="N138" i="17"/>
  <c r="N143" i="17"/>
  <c r="K225" i="16"/>
  <c r="K239" i="16"/>
  <c r="K182" i="16"/>
  <c r="K130" i="16"/>
  <c r="K178" i="16" s="1"/>
  <c r="L315" i="16"/>
  <c r="L296" i="16"/>
  <c r="H291" i="16"/>
  <c r="H259" i="16"/>
  <c r="X236" i="16"/>
  <c r="H305" i="16"/>
  <c r="H273" i="16"/>
  <c r="M163" i="16"/>
  <c r="N156" i="16"/>
  <c r="M165" i="16"/>
  <c r="M164" i="16"/>
  <c r="M159" i="16"/>
  <c r="J181" i="16"/>
  <c r="J189" i="16"/>
  <c r="J226" i="16" s="1"/>
  <c r="J225" i="16"/>
  <c r="J182" i="16"/>
  <c r="J183" i="16" s="1"/>
  <c r="J239" i="16"/>
  <c r="O187" i="16"/>
  <c r="L123" i="16"/>
  <c r="L122" i="16"/>
  <c r="L117" i="16"/>
  <c r="M114" i="16"/>
  <c r="L121" i="16"/>
  <c r="O220" i="16"/>
  <c r="N221" i="16"/>
  <c r="L110" i="16"/>
  <c r="M287" i="16"/>
  <c r="N286" i="16"/>
  <c r="H306" i="16"/>
  <c r="H274" i="16"/>
  <c r="I292" i="16"/>
  <c r="I240" i="16"/>
  <c r="I260" i="16"/>
  <c r="M249" i="16"/>
  <c r="M230" i="16"/>
  <c r="M144" i="16"/>
  <c r="M143" i="16"/>
  <c r="M142" i="16"/>
  <c r="M138" i="16"/>
  <c r="N135" i="16"/>
  <c r="M102" i="16"/>
  <c r="M101" i="16"/>
  <c r="M100" i="16"/>
  <c r="M110" i="16" s="1"/>
  <c r="M96" i="16"/>
  <c r="N93" i="16"/>
  <c r="L172" i="16"/>
  <c r="Y28" i="16"/>
  <c r="Y236" i="16" s="1"/>
  <c r="Z22" i="16"/>
  <c r="L152" i="16"/>
  <c r="L177" i="16"/>
  <c r="H292" i="15"/>
  <c r="H260" i="15"/>
  <c r="H240" i="15"/>
  <c r="I239" i="15"/>
  <c r="I182" i="15"/>
  <c r="I183" i="15" s="1"/>
  <c r="I225" i="15"/>
  <c r="L142" i="15"/>
  <c r="M135" i="15"/>
  <c r="L144" i="15"/>
  <c r="L138" i="15"/>
  <c r="L143" i="15"/>
  <c r="Y22" i="15"/>
  <c r="X28" i="15"/>
  <c r="P220" i="15"/>
  <c r="O221" i="15"/>
  <c r="W270" i="15"/>
  <c r="W302" i="15"/>
  <c r="H305" i="15"/>
  <c r="H273" i="15"/>
  <c r="N249" i="15"/>
  <c r="N230" i="15"/>
  <c r="K110" i="15"/>
  <c r="I181" i="15"/>
  <c r="I189" i="15"/>
  <c r="I226" i="15" s="1"/>
  <c r="G280" i="15"/>
  <c r="M286" i="15"/>
  <c r="L287" i="15"/>
  <c r="K151" i="15"/>
  <c r="L102" i="15"/>
  <c r="L101" i="15"/>
  <c r="L100" i="15"/>
  <c r="L96" i="15"/>
  <c r="M93" i="15"/>
  <c r="K121" i="15"/>
  <c r="K123" i="15"/>
  <c r="K122" i="15"/>
  <c r="K117" i="15"/>
  <c r="L114" i="15"/>
  <c r="M187" i="15"/>
  <c r="J130" i="15"/>
  <c r="J178" i="15" s="1"/>
  <c r="H291" i="15"/>
  <c r="H259" i="15"/>
  <c r="J131" i="15"/>
  <c r="K315" i="15"/>
  <c r="K296" i="15"/>
  <c r="K177" i="15"/>
  <c r="K189" i="17" l="1"/>
  <c r="K226" i="17" s="1"/>
  <c r="M152" i="16"/>
  <c r="L182" i="18"/>
  <c r="L225" i="18"/>
  <c r="L291" i="18" s="1"/>
  <c r="M172" i="17"/>
  <c r="L183" i="18"/>
  <c r="N172" i="18"/>
  <c r="N152" i="17"/>
  <c r="N172" i="15"/>
  <c r="J274" i="18"/>
  <c r="M172" i="16"/>
  <c r="K131" i="15"/>
  <c r="K179" i="15" s="1"/>
  <c r="M151" i="16"/>
  <c r="M178" i="18"/>
  <c r="M181" i="18" s="1"/>
  <c r="N110" i="18"/>
  <c r="N130" i="18"/>
  <c r="L179" i="17"/>
  <c r="L225" i="17" s="1"/>
  <c r="L131" i="16"/>
  <c r="L179" i="16" s="1"/>
  <c r="N131" i="18"/>
  <c r="N151" i="18"/>
  <c r="N152" i="18"/>
  <c r="O165" i="18"/>
  <c r="O163" i="18"/>
  <c r="O164" i="18"/>
  <c r="O159" i="18"/>
  <c r="P156" i="18"/>
  <c r="Q187" i="18"/>
  <c r="N315" i="18"/>
  <c r="N296" i="18"/>
  <c r="N173" i="18"/>
  <c r="AC22" i="18"/>
  <c r="AB28" i="18"/>
  <c r="AB236" i="18" s="1"/>
  <c r="K292" i="18"/>
  <c r="K240" i="18"/>
  <c r="K260" i="18"/>
  <c r="O102" i="18"/>
  <c r="O96" i="18"/>
  <c r="O100" i="18"/>
  <c r="P93" i="18"/>
  <c r="O101" i="18"/>
  <c r="O287" i="18"/>
  <c r="P286" i="18"/>
  <c r="AA302" i="18"/>
  <c r="AA270" i="18"/>
  <c r="N249" i="18"/>
  <c r="N230" i="18"/>
  <c r="N109" i="18"/>
  <c r="O122" i="18"/>
  <c r="O117" i="18"/>
  <c r="O123" i="18"/>
  <c r="O121" i="18"/>
  <c r="P114" i="18"/>
  <c r="M179" i="18"/>
  <c r="O144" i="18"/>
  <c r="O138" i="18"/>
  <c r="O142" i="18"/>
  <c r="O143" i="18"/>
  <c r="P135" i="18"/>
  <c r="L181" i="18"/>
  <c r="L189" i="18"/>
  <c r="L226" i="18" s="1"/>
  <c r="O221" i="18"/>
  <c r="P220" i="18"/>
  <c r="L305" i="18"/>
  <c r="L273" i="18"/>
  <c r="L152" i="15"/>
  <c r="M177" i="16"/>
  <c r="N173" i="15"/>
  <c r="O159" i="15"/>
  <c r="P156" i="15"/>
  <c r="O165" i="15"/>
  <c r="O163" i="15"/>
  <c r="O164" i="15"/>
  <c r="K130" i="15"/>
  <c r="K178" i="15" s="1"/>
  <c r="K189" i="15" s="1"/>
  <c r="K226" i="15" s="1"/>
  <c r="M109" i="16"/>
  <c r="L110" i="15"/>
  <c r="L177" i="15"/>
  <c r="M110" i="17"/>
  <c r="L181" i="17"/>
  <c r="L189" i="17"/>
  <c r="L226" i="17" s="1"/>
  <c r="O287" i="17"/>
  <c r="P286" i="17"/>
  <c r="X302" i="17"/>
  <c r="X270" i="17"/>
  <c r="N230" i="17"/>
  <c r="N249" i="17"/>
  <c r="P135" i="17"/>
  <c r="O144" i="17"/>
  <c r="O143" i="17"/>
  <c r="O142" i="17"/>
  <c r="O138" i="17"/>
  <c r="M130" i="17"/>
  <c r="N102" i="17"/>
  <c r="N96" i="17"/>
  <c r="N100" i="17"/>
  <c r="O93" i="17"/>
  <c r="N101" i="17"/>
  <c r="P220" i="17"/>
  <c r="O221" i="17"/>
  <c r="J291" i="17"/>
  <c r="J259" i="17"/>
  <c r="N121" i="17"/>
  <c r="N117" i="17"/>
  <c r="O114" i="17"/>
  <c r="N123" i="17"/>
  <c r="N122" i="17"/>
  <c r="N296" i="17"/>
  <c r="N315" i="17"/>
  <c r="M173" i="17"/>
  <c r="S187" i="17"/>
  <c r="AA22" i="17"/>
  <c r="Z28" i="17"/>
  <c r="K182" i="17"/>
  <c r="K183" i="17" s="1"/>
  <c r="K225" i="17"/>
  <c r="K239" i="17"/>
  <c r="M177" i="17"/>
  <c r="K292" i="17"/>
  <c r="K240" i="17"/>
  <c r="K260" i="17"/>
  <c r="J306" i="17"/>
  <c r="J274" i="17"/>
  <c r="N151" i="17"/>
  <c r="M131" i="17"/>
  <c r="N165" i="17"/>
  <c r="N164" i="17"/>
  <c r="O156" i="17"/>
  <c r="N159" i="17"/>
  <c r="N163" i="17"/>
  <c r="J305" i="17"/>
  <c r="J273" i="17"/>
  <c r="Y302" i="17"/>
  <c r="Y270" i="17"/>
  <c r="M109" i="17"/>
  <c r="K183" i="16"/>
  <c r="K181" i="16"/>
  <c r="K189" i="16"/>
  <c r="K226" i="16" s="1"/>
  <c r="Z28" i="16"/>
  <c r="Z236" i="16" s="1"/>
  <c r="AA22" i="16"/>
  <c r="J305" i="16"/>
  <c r="J273" i="16"/>
  <c r="N96" i="16"/>
  <c r="N100" i="16"/>
  <c r="N101" i="16"/>
  <c r="N102" i="16"/>
  <c r="O93" i="16"/>
  <c r="I306" i="16"/>
  <c r="I274" i="16"/>
  <c r="O221" i="16"/>
  <c r="P220" i="16"/>
  <c r="N249" i="16"/>
  <c r="N230" i="16"/>
  <c r="L130" i="16"/>
  <c r="L178" i="16" s="1"/>
  <c r="J291" i="16"/>
  <c r="J259" i="16"/>
  <c r="K305" i="16"/>
  <c r="K273" i="16"/>
  <c r="O135" i="16"/>
  <c r="N144" i="16"/>
  <c r="N143" i="16"/>
  <c r="N142" i="16"/>
  <c r="N138" i="16"/>
  <c r="Y270" i="16"/>
  <c r="Y302" i="16"/>
  <c r="N287" i="16"/>
  <c r="O286" i="16"/>
  <c r="M296" i="16"/>
  <c r="M315" i="16"/>
  <c r="M173" i="16"/>
  <c r="M117" i="16"/>
  <c r="N114" i="16"/>
  <c r="M121" i="16"/>
  <c r="M123" i="16"/>
  <c r="M122" i="16"/>
  <c r="P187" i="16"/>
  <c r="J292" i="16"/>
  <c r="J240" i="16"/>
  <c r="J260" i="16"/>
  <c r="N165" i="16"/>
  <c r="N159" i="16"/>
  <c r="N164" i="16"/>
  <c r="N163" i="16"/>
  <c r="O156" i="16"/>
  <c r="X302" i="16"/>
  <c r="X270" i="16"/>
  <c r="K291" i="16"/>
  <c r="K259" i="16"/>
  <c r="J181" i="15"/>
  <c r="J189" i="15"/>
  <c r="J226" i="15" s="1"/>
  <c r="M287" i="15"/>
  <c r="N286" i="15"/>
  <c r="L122" i="15"/>
  <c r="L117" i="15"/>
  <c r="M114" i="15"/>
  <c r="L123" i="15"/>
  <c r="L121" i="15"/>
  <c r="M138" i="15"/>
  <c r="N135" i="15"/>
  <c r="M144" i="15"/>
  <c r="M142" i="15"/>
  <c r="M143" i="15"/>
  <c r="Z22" i="15"/>
  <c r="Y28" i="15"/>
  <c r="Y236" i="15" s="1"/>
  <c r="L151" i="15"/>
  <c r="O230" i="15"/>
  <c r="O249" i="15"/>
  <c r="M102" i="15"/>
  <c r="M101" i="15"/>
  <c r="M100" i="15"/>
  <c r="M96" i="15"/>
  <c r="N93" i="15"/>
  <c r="X236" i="15"/>
  <c r="L109" i="15"/>
  <c r="I292" i="15"/>
  <c r="I260" i="15"/>
  <c r="I240" i="15"/>
  <c r="I259" i="15"/>
  <c r="I291" i="15"/>
  <c r="N187" i="15"/>
  <c r="L296" i="15"/>
  <c r="L315" i="15"/>
  <c r="I305" i="15"/>
  <c r="I273" i="15"/>
  <c r="Q220" i="15"/>
  <c r="P221" i="15"/>
  <c r="H306" i="15"/>
  <c r="H274" i="15"/>
  <c r="J179" i="15"/>
  <c r="M189" i="18" l="1"/>
  <c r="M226" i="18" s="1"/>
  <c r="M131" i="16"/>
  <c r="L259" i="18"/>
  <c r="L239" i="17"/>
  <c r="M179" i="16"/>
  <c r="M239" i="16" s="1"/>
  <c r="N173" i="16"/>
  <c r="N179" i="18"/>
  <c r="N239" i="18" s="1"/>
  <c r="L182" i="17"/>
  <c r="L183" i="17" s="1"/>
  <c r="N177" i="17"/>
  <c r="K181" i="15"/>
  <c r="L131" i="15"/>
  <c r="L179" i="15" s="1"/>
  <c r="L239" i="15" s="1"/>
  <c r="O131" i="18"/>
  <c r="M178" i="17"/>
  <c r="M181" i="17" s="1"/>
  <c r="N109" i="17"/>
  <c r="N110" i="16"/>
  <c r="O109" i="18"/>
  <c r="AD22" i="18"/>
  <c r="AC28" i="18"/>
  <c r="AC236" i="18" s="1"/>
  <c r="N178" i="18"/>
  <c r="O177" i="18"/>
  <c r="P165" i="18"/>
  <c r="P159" i="18"/>
  <c r="P164" i="18"/>
  <c r="Q156" i="18"/>
  <c r="P163" i="18"/>
  <c r="P102" i="18"/>
  <c r="P96" i="18"/>
  <c r="P101" i="18"/>
  <c r="P100" i="18"/>
  <c r="Q93" i="18"/>
  <c r="P221" i="18"/>
  <c r="Q220" i="18"/>
  <c r="O130" i="18"/>
  <c r="P287" i="18"/>
  <c r="Q286" i="18"/>
  <c r="M239" i="18"/>
  <c r="M225" i="18"/>
  <c r="M182" i="18"/>
  <c r="M183" i="18" s="1"/>
  <c r="P123" i="18"/>
  <c r="P121" i="18"/>
  <c r="Q114" i="18"/>
  <c r="P117" i="18"/>
  <c r="P122" i="18"/>
  <c r="O172" i="18"/>
  <c r="M292" i="18"/>
  <c r="M240" i="18"/>
  <c r="M260" i="18"/>
  <c r="AB302" i="18"/>
  <c r="AB270" i="18"/>
  <c r="P138" i="18"/>
  <c r="P142" i="18"/>
  <c r="Q135" i="18"/>
  <c r="P143" i="18"/>
  <c r="P144" i="18"/>
  <c r="O110" i="18"/>
  <c r="O230" i="18"/>
  <c r="O249" i="18"/>
  <c r="O151" i="18"/>
  <c r="O315" i="18"/>
  <c r="O296" i="18"/>
  <c r="K306" i="18"/>
  <c r="K274" i="18"/>
  <c r="L292" i="18"/>
  <c r="L260" i="18"/>
  <c r="L240" i="18"/>
  <c r="O152" i="18"/>
  <c r="R187" i="18"/>
  <c r="O173" i="18"/>
  <c r="P164" i="15"/>
  <c r="Q156" i="15"/>
  <c r="P163" i="15"/>
  <c r="P165" i="15"/>
  <c r="P159" i="15"/>
  <c r="O172" i="15"/>
  <c r="L130" i="15"/>
  <c r="L178" i="15" s="1"/>
  <c r="L189" i="15" s="1"/>
  <c r="L226" i="15" s="1"/>
  <c r="M177" i="15"/>
  <c r="N152" i="16"/>
  <c r="M179" i="17"/>
  <c r="M239" i="17" s="1"/>
  <c r="N177" i="16"/>
  <c r="O151" i="17"/>
  <c r="O173" i="15"/>
  <c r="M109" i="15"/>
  <c r="N131" i="17"/>
  <c r="O315" i="17"/>
  <c r="O296" i="17"/>
  <c r="K306" i="17"/>
  <c r="K274" i="17"/>
  <c r="O249" i="17"/>
  <c r="O230" i="17"/>
  <c r="Z236" i="17"/>
  <c r="P287" i="17"/>
  <c r="Q286" i="17"/>
  <c r="L291" i="17"/>
  <c r="L259" i="17"/>
  <c r="K305" i="17"/>
  <c r="K273" i="17"/>
  <c r="P221" i="17"/>
  <c r="Q220" i="17"/>
  <c r="N110" i="17"/>
  <c r="P144" i="17"/>
  <c r="P143" i="17"/>
  <c r="P142" i="17"/>
  <c r="P138" i="17"/>
  <c r="Q135" i="17"/>
  <c r="N172" i="17"/>
  <c r="AB22" i="17"/>
  <c r="AA28" i="17"/>
  <c r="AA236" i="17" s="1"/>
  <c r="L305" i="17"/>
  <c r="L273" i="17"/>
  <c r="O117" i="17"/>
  <c r="O121" i="17"/>
  <c r="P114" i="17"/>
  <c r="O122" i="17"/>
  <c r="O123" i="17"/>
  <c r="N173" i="17"/>
  <c r="T187" i="17"/>
  <c r="O165" i="17"/>
  <c r="O164" i="17"/>
  <c r="P156" i="17"/>
  <c r="O163" i="17"/>
  <c r="O159" i="17"/>
  <c r="K291" i="17"/>
  <c r="K259" i="17"/>
  <c r="N130" i="17"/>
  <c r="L292" i="17"/>
  <c r="L240" i="17"/>
  <c r="L260" i="17"/>
  <c r="O102" i="17"/>
  <c r="O101" i="17"/>
  <c r="O100" i="17"/>
  <c r="O96" i="17"/>
  <c r="P93" i="17"/>
  <c r="O152" i="17"/>
  <c r="Q187" i="16"/>
  <c r="O144" i="16"/>
  <c r="O143" i="16"/>
  <c r="O142" i="16"/>
  <c r="O138" i="16"/>
  <c r="P135" i="16"/>
  <c r="AB22" i="16"/>
  <c r="AA28" i="16"/>
  <c r="L239" i="16"/>
  <c r="L182" i="16"/>
  <c r="L183" i="16" s="1"/>
  <c r="L225" i="16"/>
  <c r="P221" i="16"/>
  <c r="Q220" i="16"/>
  <c r="Z302" i="16"/>
  <c r="Z270" i="16"/>
  <c r="N172" i="16"/>
  <c r="J306" i="16"/>
  <c r="J274" i="16"/>
  <c r="M130" i="16"/>
  <c r="M178" i="16" s="1"/>
  <c r="O230" i="16"/>
  <c r="O249" i="16"/>
  <c r="K292" i="16"/>
  <c r="K260" i="16"/>
  <c r="K240" i="16"/>
  <c r="P156" i="16"/>
  <c r="O165" i="16"/>
  <c r="O164" i="16"/>
  <c r="O163" i="16"/>
  <c r="O159" i="16"/>
  <c r="O102" i="16"/>
  <c r="O101" i="16"/>
  <c r="O100" i="16"/>
  <c r="O96" i="16"/>
  <c r="P93" i="16"/>
  <c r="N123" i="16"/>
  <c r="N122" i="16"/>
  <c r="N121" i="16"/>
  <c r="N117" i="16"/>
  <c r="O114" i="16"/>
  <c r="O287" i="16"/>
  <c r="P286" i="16"/>
  <c r="N151" i="16"/>
  <c r="L181" i="16"/>
  <c r="L189" i="16"/>
  <c r="L226" i="16" s="1"/>
  <c r="N315" i="16"/>
  <c r="N296" i="16"/>
  <c r="N109" i="16"/>
  <c r="J260" i="15"/>
  <c r="J240" i="15"/>
  <c r="J292" i="15"/>
  <c r="M117" i="15"/>
  <c r="N114" i="15"/>
  <c r="M121" i="15"/>
  <c r="M123" i="15"/>
  <c r="M122" i="15"/>
  <c r="K292" i="15"/>
  <c r="K260" i="15"/>
  <c r="K240" i="15"/>
  <c r="M151" i="15"/>
  <c r="Y302" i="15"/>
  <c r="Y270" i="15"/>
  <c r="P230" i="15"/>
  <c r="P249" i="15"/>
  <c r="I306" i="15"/>
  <c r="I274" i="15"/>
  <c r="Z28" i="15"/>
  <c r="AA22" i="15"/>
  <c r="M152" i="15"/>
  <c r="J239" i="15"/>
  <c r="J225" i="15"/>
  <c r="J182" i="15"/>
  <c r="J183" i="15" s="1"/>
  <c r="Q221" i="15"/>
  <c r="R220" i="15"/>
  <c r="O187" i="15"/>
  <c r="N101" i="15"/>
  <c r="N100" i="15"/>
  <c r="N102" i="15"/>
  <c r="N96" i="15"/>
  <c r="O93" i="15"/>
  <c r="K225" i="15"/>
  <c r="K239" i="15"/>
  <c r="K182" i="15"/>
  <c r="O135" i="15"/>
  <c r="N144" i="15"/>
  <c r="N142" i="15"/>
  <c r="N143" i="15"/>
  <c r="N138" i="15"/>
  <c r="X302" i="15"/>
  <c r="X270" i="15"/>
  <c r="N287" i="15"/>
  <c r="O286" i="15"/>
  <c r="M110" i="15"/>
  <c r="M296" i="15"/>
  <c r="M315" i="15"/>
  <c r="P110" i="18" l="1"/>
  <c r="L225" i="15"/>
  <c r="L291" i="15" s="1"/>
  <c r="M182" i="16"/>
  <c r="M225" i="16"/>
  <c r="N182" i="18"/>
  <c r="N183" i="18" s="1"/>
  <c r="N225" i="18"/>
  <c r="N259" i="18" s="1"/>
  <c r="L182" i="15"/>
  <c r="P152" i="18"/>
  <c r="P172" i="15"/>
  <c r="O151" i="16"/>
  <c r="N178" i="17"/>
  <c r="O178" i="18"/>
  <c r="O181" i="18" s="1"/>
  <c r="N131" i="16"/>
  <c r="N179" i="16" s="1"/>
  <c r="N239" i="16" s="1"/>
  <c r="M189" i="17"/>
  <c r="M226" i="17" s="1"/>
  <c r="M240" i="17" s="1"/>
  <c r="P109" i="18"/>
  <c r="L181" i="15"/>
  <c r="O110" i="16"/>
  <c r="M182" i="17"/>
  <c r="M183" i="17" s="1"/>
  <c r="N110" i="15"/>
  <c r="P130" i="18"/>
  <c r="S187" i="18"/>
  <c r="Q122" i="18"/>
  <c r="Q123" i="18"/>
  <c r="Q121" i="18"/>
  <c r="R114" i="18"/>
  <c r="Q117" i="18"/>
  <c r="P172" i="18"/>
  <c r="R286" i="18"/>
  <c r="Q287" i="18"/>
  <c r="Q163" i="18"/>
  <c r="Q164" i="18"/>
  <c r="Q165" i="18"/>
  <c r="Q159" i="18"/>
  <c r="R156" i="18"/>
  <c r="AC302" i="18"/>
  <c r="AC270" i="18"/>
  <c r="Q138" i="18"/>
  <c r="Q142" i="18"/>
  <c r="R135" i="18"/>
  <c r="Q143" i="18"/>
  <c r="Q144" i="18"/>
  <c r="P315" i="18"/>
  <c r="P296" i="18"/>
  <c r="AE22" i="18"/>
  <c r="AD28" i="18"/>
  <c r="AD236" i="18" s="1"/>
  <c r="L306" i="18"/>
  <c r="L274" i="18"/>
  <c r="P151" i="18"/>
  <c r="M306" i="18"/>
  <c r="M274" i="18"/>
  <c r="P131" i="18"/>
  <c r="Q100" i="18"/>
  <c r="R93" i="18"/>
  <c r="Q101" i="18"/>
  <c r="Q102" i="18"/>
  <c r="Q96" i="18"/>
  <c r="Q221" i="18"/>
  <c r="R220" i="18"/>
  <c r="P173" i="18"/>
  <c r="M291" i="18"/>
  <c r="M259" i="18"/>
  <c r="P230" i="18"/>
  <c r="P249" i="18"/>
  <c r="M305" i="18"/>
  <c r="M273" i="18"/>
  <c r="P177" i="18"/>
  <c r="N181" i="18"/>
  <c r="N189" i="18"/>
  <c r="N226" i="18" s="1"/>
  <c r="N291" i="18"/>
  <c r="O179" i="18"/>
  <c r="N305" i="18"/>
  <c r="N273" i="18"/>
  <c r="O173" i="16"/>
  <c r="N177" i="15"/>
  <c r="M130" i="15"/>
  <c r="M178" i="15" s="1"/>
  <c r="O131" i="17"/>
  <c r="M225" i="17"/>
  <c r="M291" i="17" s="1"/>
  <c r="O173" i="17"/>
  <c r="R156" i="15"/>
  <c r="Q165" i="15"/>
  <c r="Q164" i="15"/>
  <c r="Q163" i="15"/>
  <c r="Q159" i="15"/>
  <c r="P152" i="17"/>
  <c r="P173" i="15"/>
  <c r="O177" i="17"/>
  <c r="R286" i="17"/>
  <c r="Q287" i="17"/>
  <c r="P100" i="17"/>
  <c r="Q93" i="17"/>
  <c r="P101" i="17"/>
  <c r="P102" i="17"/>
  <c r="P96" i="17"/>
  <c r="AB28" i="17"/>
  <c r="AB236" i="17" s="1"/>
  <c r="AC22" i="17"/>
  <c r="O109" i="17"/>
  <c r="L306" i="17"/>
  <c r="L274" i="17"/>
  <c r="P123" i="17"/>
  <c r="P122" i="17"/>
  <c r="P121" i="17"/>
  <c r="P117" i="17"/>
  <c r="Q114" i="17"/>
  <c r="Q144" i="17"/>
  <c r="Q138" i="17"/>
  <c r="R135" i="17"/>
  <c r="Q143" i="17"/>
  <c r="Q142" i="17"/>
  <c r="P315" i="17"/>
  <c r="P296" i="17"/>
  <c r="N181" i="17"/>
  <c r="N189" i="17"/>
  <c r="N226" i="17" s="1"/>
  <c r="P164" i="17"/>
  <c r="Q156" i="17"/>
  <c r="P163" i="17"/>
  <c r="P159" i="17"/>
  <c r="P165" i="17"/>
  <c r="O130" i="17"/>
  <c r="N179" i="17"/>
  <c r="U187" i="17"/>
  <c r="P151" i="17"/>
  <c r="R220" i="17"/>
  <c r="Q221" i="17"/>
  <c r="M292" i="17"/>
  <c r="M260" i="17"/>
  <c r="O110" i="17"/>
  <c r="O172" i="17"/>
  <c r="AA302" i="17"/>
  <c r="AA270" i="17"/>
  <c r="P249" i="17"/>
  <c r="P230" i="17"/>
  <c r="Z302" i="17"/>
  <c r="Z270" i="17"/>
  <c r="M305" i="17"/>
  <c r="M273" i="17"/>
  <c r="M183" i="16"/>
  <c r="M181" i="16"/>
  <c r="M189" i="16"/>
  <c r="M226" i="16" s="1"/>
  <c r="P287" i="16"/>
  <c r="Q286" i="16"/>
  <c r="L291" i="16"/>
  <c r="L259" i="16"/>
  <c r="L305" i="16"/>
  <c r="L273" i="16"/>
  <c r="R187" i="16"/>
  <c r="O315" i="16"/>
  <c r="O296" i="16"/>
  <c r="O121" i="16"/>
  <c r="O123" i="16"/>
  <c r="O122" i="16"/>
  <c r="O117" i="16"/>
  <c r="P114" i="16"/>
  <c r="P165" i="16"/>
  <c r="P164" i="16"/>
  <c r="P163" i="16"/>
  <c r="P159" i="16"/>
  <c r="Q156" i="16"/>
  <c r="R220" i="16"/>
  <c r="Q221" i="16"/>
  <c r="AA236" i="16"/>
  <c r="Q135" i="16"/>
  <c r="P142" i="16"/>
  <c r="P143" i="16"/>
  <c r="P144" i="16"/>
  <c r="P138" i="16"/>
  <c r="O177" i="16"/>
  <c r="P249" i="16"/>
  <c r="P230" i="16"/>
  <c r="AB28" i="16"/>
  <c r="AB236" i="16" s="1"/>
  <c r="AC22" i="16"/>
  <c r="M305" i="16"/>
  <c r="M273" i="16"/>
  <c r="L292" i="16"/>
  <c r="L260" i="16"/>
  <c r="L240" i="16"/>
  <c r="P102" i="16"/>
  <c r="P101" i="16"/>
  <c r="P100" i="16"/>
  <c r="P96" i="16"/>
  <c r="Q93" i="16"/>
  <c r="N130" i="16"/>
  <c r="N178" i="16" s="1"/>
  <c r="O109" i="16"/>
  <c r="O172" i="16"/>
  <c r="K306" i="16"/>
  <c r="K274" i="16"/>
  <c r="O152" i="16"/>
  <c r="M291" i="16"/>
  <c r="M259" i="16"/>
  <c r="K183" i="15"/>
  <c r="L183" i="15" s="1"/>
  <c r="M181" i="15"/>
  <c r="M189" i="15"/>
  <c r="M226" i="15" s="1"/>
  <c r="K273" i="15"/>
  <c r="K305" i="15"/>
  <c r="K306" i="15"/>
  <c r="K274" i="15"/>
  <c r="N151" i="15"/>
  <c r="K291" i="15"/>
  <c r="K259" i="15"/>
  <c r="N117" i="15"/>
  <c r="O114" i="15"/>
  <c r="N121" i="15"/>
  <c r="N122" i="15"/>
  <c r="N123" i="15"/>
  <c r="J291" i="15"/>
  <c r="J259" i="15"/>
  <c r="P187" i="15"/>
  <c r="M131" i="15"/>
  <c r="M179" i="15" s="1"/>
  <c r="L259" i="15"/>
  <c r="Z236" i="15"/>
  <c r="O102" i="15"/>
  <c r="O101" i="15"/>
  <c r="O100" i="15"/>
  <c r="O96" i="15"/>
  <c r="P93" i="15"/>
  <c r="L305" i="15"/>
  <c r="L273" i="15"/>
  <c r="L292" i="15"/>
  <c r="L260" i="15"/>
  <c r="L240" i="15"/>
  <c r="J273" i="15"/>
  <c r="J305" i="15"/>
  <c r="N315" i="15"/>
  <c r="N296" i="15"/>
  <c r="O144" i="15"/>
  <c r="O143" i="15"/>
  <c r="O142" i="15"/>
  <c r="O138" i="15"/>
  <c r="P135" i="15"/>
  <c r="S220" i="15"/>
  <c r="R221" i="15"/>
  <c r="O287" i="15"/>
  <c r="P286" i="15"/>
  <c r="N152" i="15"/>
  <c r="N109" i="15"/>
  <c r="Q249" i="15"/>
  <c r="Q230" i="15"/>
  <c r="AB22" i="15"/>
  <c r="AA28" i="15"/>
  <c r="AA236" i="15" s="1"/>
  <c r="J306" i="15"/>
  <c r="J274" i="15"/>
  <c r="N225" i="16" l="1"/>
  <c r="N182" i="16"/>
  <c r="Q173" i="15"/>
  <c r="P173" i="17"/>
  <c r="P179" i="18"/>
  <c r="P239" i="18" s="1"/>
  <c r="O189" i="18"/>
  <c r="O226" i="18" s="1"/>
  <c r="O292" i="18" s="1"/>
  <c r="Q177" i="18"/>
  <c r="P178" i="18"/>
  <c r="P189" i="18" s="1"/>
  <c r="P226" i="18" s="1"/>
  <c r="P152" i="16"/>
  <c r="Q152" i="18"/>
  <c r="N183" i="16"/>
  <c r="P130" i="17"/>
  <c r="Q110" i="18"/>
  <c r="Q109" i="18"/>
  <c r="Q131" i="18"/>
  <c r="N131" i="15"/>
  <c r="N179" i="15" s="1"/>
  <c r="N225" i="15" s="1"/>
  <c r="O109" i="15"/>
  <c r="S286" i="18"/>
  <c r="R287" i="18"/>
  <c r="R165" i="18"/>
  <c r="R164" i="18"/>
  <c r="S156" i="18"/>
  <c r="R163" i="18"/>
  <c r="R159" i="18"/>
  <c r="R102" i="18"/>
  <c r="R96" i="18"/>
  <c r="S93" i="18"/>
  <c r="R101" i="18"/>
  <c r="R100" i="18"/>
  <c r="R142" i="18"/>
  <c r="S135" i="18"/>
  <c r="R143" i="18"/>
  <c r="R144" i="18"/>
  <c r="R138" i="18"/>
  <c r="N292" i="18"/>
  <c r="N240" i="18"/>
  <c r="N260" i="18"/>
  <c r="S220" i="18"/>
  <c r="R221" i="18"/>
  <c r="AD302" i="18"/>
  <c r="AD270" i="18"/>
  <c r="Q151" i="18"/>
  <c r="Q249" i="18"/>
  <c r="Q230" i="18"/>
  <c r="AF22" i="18"/>
  <c r="AE28" i="18"/>
  <c r="AE236" i="18" s="1"/>
  <c r="O225" i="18"/>
  <c r="O239" i="18"/>
  <c r="O182" i="18"/>
  <c r="O183" i="18" s="1"/>
  <c r="Q172" i="18"/>
  <c r="T187" i="18"/>
  <c r="Q173" i="18"/>
  <c r="R122" i="18"/>
  <c r="R117" i="18"/>
  <c r="R123" i="18"/>
  <c r="R121" i="18"/>
  <c r="S114" i="18"/>
  <c r="Q296" i="18"/>
  <c r="Q315" i="18"/>
  <c r="Q130" i="18"/>
  <c r="P172" i="17"/>
  <c r="O179" i="17"/>
  <c r="O182" i="17" s="1"/>
  <c r="M259" i="17"/>
  <c r="Q172" i="15"/>
  <c r="S156" i="15"/>
  <c r="R159" i="15"/>
  <c r="R165" i="15"/>
  <c r="R164" i="15"/>
  <c r="R163" i="15"/>
  <c r="O151" i="15"/>
  <c r="P110" i="16"/>
  <c r="Q152" i="17"/>
  <c r="V187" i="17"/>
  <c r="P109" i="17"/>
  <c r="R221" i="17"/>
  <c r="S220" i="17"/>
  <c r="R287" i="17"/>
  <c r="S286" i="17"/>
  <c r="M306" i="17"/>
  <c r="M274" i="17"/>
  <c r="N239" i="17"/>
  <c r="N182" i="17"/>
  <c r="N183" i="17" s="1"/>
  <c r="N225" i="17"/>
  <c r="O178" i="17"/>
  <c r="Q163" i="17"/>
  <c r="Q159" i="17"/>
  <c r="Q165" i="17"/>
  <c r="R156" i="17"/>
  <c r="Q164" i="17"/>
  <c r="AC28" i="17"/>
  <c r="AC236" i="17" s="1"/>
  <c r="AD22" i="17"/>
  <c r="Q151" i="17"/>
  <c r="P131" i="17"/>
  <c r="AB302" i="17"/>
  <c r="AB270" i="17"/>
  <c r="P110" i="17"/>
  <c r="R144" i="17"/>
  <c r="R138" i="17"/>
  <c r="S135" i="17"/>
  <c r="R143" i="17"/>
  <c r="R142" i="17"/>
  <c r="Q102" i="17"/>
  <c r="Q101" i="17"/>
  <c r="Q100" i="17"/>
  <c r="Q96" i="17"/>
  <c r="R93" i="17"/>
  <c r="Q230" i="17"/>
  <c r="Q249" i="17"/>
  <c r="N292" i="17"/>
  <c r="N260" i="17"/>
  <c r="N240" i="17"/>
  <c r="Q123" i="17"/>
  <c r="Q122" i="17"/>
  <c r="Q121" i="17"/>
  <c r="R114" i="17"/>
  <c r="Q117" i="17"/>
  <c r="P177" i="17"/>
  <c r="Q315" i="17"/>
  <c r="Q296" i="17"/>
  <c r="N181" i="16"/>
  <c r="N189" i="16"/>
  <c r="N226" i="16" s="1"/>
  <c r="P172" i="16"/>
  <c r="S187" i="16"/>
  <c r="R286" i="16"/>
  <c r="Q287" i="16"/>
  <c r="AC28" i="16"/>
  <c r="AC236" i="16" s="1"/>
  <c r="AD22" i="16"/>
  <c r="P315" i="16"/>
  <c r="P296" i="16"/>
  <c r="N305" i="16"/>
  <c r="N273" i="16"/>
  <c r="L306" i="16"/>
  <c r="L274" i="16"/>
  <c r="P177" i="16"/>
  <c r="AB302" i="16"/>
  <c r="AB270" i="16"/>
  <c r="Q249" i="16"/>
  <c r="Q230" i="16"/>
  <c r="O130" i="16"/>
  <c r="O178" i="16" s="1"/>
  <c r="M292" i="16"/>
  <c r="M260" i="16"/>
  <c r="M240" i="16"/>
  <c r="N291" i="16"/>
  <c r="N259" i="16"/>
  <c r="AA302" i="16"/>
  <c r="AA270" i="16"/>
  <c r="P151" i="16"/>
  <c r="S220" i="16"/>
  <c r="R221" i="16"/>
  <c r="P173" i="16"/>
  <c r="O131" i="16"/>
  <c r="O179" i="16" s="1"/>
  <c r="Q102" i="16"/>
  <c r="Q101" i="16"/>
  <c r="Q100" i="16"/>
  <c r="Q96" i="16"/>
  <c r="R93" i="16"/>
  <c r="P109" i="16"/>
  <c r="R135" i="16"/>
  <c r="Q144" i="16"/>
  <c r="Q143" i="16"/>
  <c r="Q142" i="16"/>
  <c r="Q138" i="16"/>
  <c r="Q165" i="16"/>
  <c r="Q164" i="16"/>
  <c r="Q159" i="16"/>
  <c r="Q163" i="16"/>
  <c r="R156" i="16"/>
  <c r="P121" i="16"/>
  <c r="P123" i="16"/>
  <c r="P122" i="16"/>
  <c r="P117" i="16"/>
  <c r="Q114" i="16"/>
  <c r="M239" i="15"/>
  <c r="M182" i="15"/>
  <c r="M183" i="15" s="1"/>
  <c r="M225" i="15"/>
  <c r="AA302" i="15"/>
  <c r="AA270" i="15"/>
  <c r="O177" i="15"/>
  <c r="M240" i="15"/>
  <c r="M292" i="15"/>
  <c r="M260" i="15"/>
  <c r="P287" i="15"/>
  <c r="Q286" i="15"/>
  <c r="Q187" i="15"/>
  <c r="Z302" i="15"/>
  <c r="Z270" i="15"/>
  <c r="R249" i="15"/>
  <c r="R230" i="15"/>
  <c r="S221" i="15"/>
  <c r="T220" i="15"/>
  <c r="O152" i="15"/>
  <c r="O123" i="15"/>
  <c r="O122" i="15"/>
  <c r="O121" i="15"/>
  <c r="P114" i="15"/>
  <c r="O117" i="15"/>
  <c r="P101" i="15"/>
  <c r="P102" i="15"/>
  <c r="P96" i="15"/>
  <c r="Q93" i="15"/>
  <c r="P100" i="15"/>
  <c r="AC22" i="15"/>
  <c r="AB28" i="15"/>
  <c r="AB236" i="15" s="1"/>
  <c r="O296" i="15"/>
  <c r="O315" i="15"/>
  <c r="N130" i="15"/>
  <c r="N178" i="15" s="1"/>
  <c r="P143" i="15"/>
  <c r="P138" i="15"/>
  <c r="Q135" i="15"/>
  <c r="P142" i="15"/>
  <c r="P144" i="15"/>
  <c r="L306" i="15"/>
  <c r="L274" i="15"/>
  <c r="O110" i="15"/>
  <c r="O240" i="18" l="1"/>
  <c r="O260" i="18"/>
  <c r="P182" i="18"/>
  <c r="P225" i="18"/>
  <c r="R173" i="18"/>
  <c r="P177" i="15"/>
  <c r="R177" i="18"/>
  <c r="R152" i="18"/>
  <c r="Q178" i="18"/>
  <c r="Q181" i="18" s="1"/>
  <c r="Q173" i="17"/>
  <c r="P181" i="18"/>
  <c r="P109" i="15"/>
  <c r="Q179" i="18"/>
  <c r="Q239" i="18" s="1"/>
  <c r="P183" i="18"/>
  <c r="N182" i="15"/>
  <c r="N183" i="15" s="1"/>
  <c r="N239" i="15"/>
  <c r="N305" i="15" s="1"/>
  <c r="P178" i="17"/>
  <c r="P181" i="17" s="1"/>
  <c r="O130" i="15"/>
  <c r="O178" i="15" s="1"/>
  <c r="O181" i="15" s="1"/>
  <c r="P131" i="16"/>
  <c r="P179" i="16" s="1"/>
  <c r="Q131" i="17"/>
  <c r="O225" i="17"/>
  <c r="O291" i="17" s="1"/>
  <c r="O239" i="17"/>
  <c r="O305" i="17" s="1"/>
  <c r="R109" i="18"/>
  <c r="Q189" i="18"/>
  <c r="Q226" i="18" s="1"/>
  <c r="O306" i="18"/>
  <c r="O274" i="18"/>
  <c r="N306" i="18"/>
  <c r="N274" i="18"/>
  <c r="O305" i="18"/>
  <c r="O273" i="18"/>
  <c r="S123" i="18"/>
  <c r="S122" i="18"/>
  <c r="S121" i="18"/>
  <c r="T114" i="18"/>
  <c r="S117" i="18"/>
  <c r="O291" i="18"/>
  <c r="O259" i="18"/>
  <c r="S100" i="18"/>
  <c r="T93" i="18"/>
  <c r="S101" i="18"/>
  <c r="S102" i="18"/>
  <c r="S96" i="18"/>
  <c r="AE302" i="18"/>
  <c r="AE270" i="18"/>
  <c r="R130" i="18"/>
  <c r="AF28" i="18"/>
  <c r="AF236" i="18" s="1"/>
  <c r="AG22" i="18"/>
  <c r="R296" i="18"/>
  <c r="R315" i="18"/>
  <c r="U187" i="18"/>
  <c r="R249" i="18"/>
  <c r="R230" i="18"/>
  <c r="S142" i="18"/>
  <c r="T135" i="18"/>
  <c r="S143" i="18"/>
  <c r="S144" i="18"/>
  <c r="S138" i="18"/>
  <c r="R110" i="18"/>
  <c r="R172" i="18"/>
  <c r="T286" i="18"/>
  <c r="S287" i="18"/>
  <c r="P305" i="18"/>
  <c r="P273" i="18"/>
  <c r="R131" i="18"/>
  <c r="T220" i="18"/>
  <c r="S221" i="18"/>
  <c r="R151" i="18"/>
  <c r="P292" i="18"/>
  <c r="P240" i="18"/>
  <c r="P260" i="18"/>
  <c r="S163" i="18"/>
  <c r="S164" i="18"/>
  <c r="S165" i="18"/>
  <c r="S159" i="18"/>
  <c r="T156" i="18"/>
  <c r="P291" i="18"/>
  <c r="P259" i="18"/>
  <c r="Q177" i="16"/>
  <c r="S163" i="15"/>
  <c r="S159" i="15"/>
  <c r="S165" i="15"/>
  <c r="S164" i="15"/>
  <c r="S173" i="15" s="1"/>
  <c r="T156" i="15"/>
  <c r="Q109" i="16"/>
  <c r="Q177" i="17"/>
  <c r="R172" i="15"/>
  <c r="Q172" i="17"/>
  <c r="Q173" i="16"/>
  <c r="O131" i="15"/>
  <c r="O179" i="15" s="1"/>
  <c r="Q152" i="16"/>
  <c r="Q109" i="17"/>
  <c r="R173" i="15"/>
  <c r="R151" i="17"/>
  <c r="AE22" i="17"/>
  <c r="AD28" i="17"/>
  <c r="AD236" i="17" s="1"/>
  <c r="S221" i="17"/>
  <c r="T220" i="17"/>
  <c r="R230" i="17"/>
  <c r="R249" i="17"/>
  <c r="O181" i="17"/>
  <c r="O189" i="17"/>
  <c r="O226" i="17" s="1"/>
  <c r="W187" i="17"/>
  <c r="N306" i="17"/>
  <c r="N274" i="17"/>
  <c r="R159" i="17"/>
  <c r="R164" i="17"/>
  <c r="R165" i="17"/>
  <c r="S156" i="17"/>
  <c r="R163" i="17"/>
  <c r="N291" i="17"/>
  <c r="N259" i="17"/>
  <c r="R123" i="17"/>
  <c r="R122" i="17"/>
  <c r="R121" i="17"/>
  <c r="R117" i="17"/>
  <c r="S114" i="17"/>
  <c r="Q110" i="17"/>
  <c r="O183" i="17"/>
  <c r="S287" i="17"/>
  <c r="T286" i="17"/>
  <c r="AC302" i="17"/>
  <c r="AC270" i="17"/>
  <c r="T135" i="17"/>
  <c r="S143" i="17"/>
  <c r="S142" i="17"/>
  <c r="S138" i="17"/>
  <c r="S144" i="17"/>
  <c r="Q130" i="17"/>
  <c r="R102" i="17"/>
  <c r="R101" i="17"/>
  <c r="R100" i="17"/>
  <c r="R96" i="17"/>
  <c r="S93" i="17"/>
  <c r="R152" i="17"/>
  <c r="P179" i="17"/>
  <c r="N305" i="17"/>
  <c r="N273" i="17"/>
  <c r="R315" i="17"/>
  <c r="R296" i="17"/>
  <c r="O181" i="16"/>
  <c r="O189" i="16"/>
  <c r="O226" i="16" s="1"/>
  <c r="Q315" i="16"/>
  <c r="Q296" i="16"/>
  <c r="O239" i="16"/>
  <c r="O225" i="16"/>
  <c r="O182" i="16"/>
  <c r="O183" i="16" s="1"/>
  <c r="M306" i="16"/>
  <c r="M274" i="16"/>
  <c r="R287" i="16"/>
  <c r="S286" i="16"/>
  <c r="N260" i="16"/>
  <c r="N292" i="16"/>
  <c r="N240" i="16"/>
  <c r="AC302" i="16"/>
  <c r="AC270" i="16"/>
  <c r="R249" i="16"/>
  <c r="R230" i="16"/>
  <c r="T187" i="16"/>
  <c r="R102" i="16"/>
  <c r="R101" i="16"/>
  <c r="R100" i="16"/>
  <c r="R96" i="16"/>
  <c r="S93" i="16"/>
  <c r="P130" i="16"/>
  <c r="P178" i="16" s="1"/>
  <c r="S135" i="16"/>
  <c r="R144" i="16"/>
  <c r="R143" i="16"/>
  <c r="R142" i="16"/>
  <c r="R138" i="16"/>
  <c r="Q123" i="16"/>
  <c r="Q121" i="16"/>
  <c r="Q122" i="16"/>
  <c r="Q117" i="16"/>
  <c r="R114" i="16"/>
  <c r="R165" i="16"/>
  <c r="R164" i="16"/>
  <c r="R163" i="16"/>
  <c r="R159" i="16"/>
  <c r="S156" i="16"/>
  <c r="Q172" i="16"/>
  <c r="Q151" i="16"/>
  <c r="Q110" i="16"/>
  <c r="S221" i="16"/>
  <c r="T220" i="16"/>
  <c r="AD28" i="16"/>
  <c r="AD236" i="16" s="1"/>
  <c r="AE22" i="16"/>
  <c r="N181" i="15"/>
  <c r="N189" i="15"/>
  <c r="N226" i="15" s="1"/>
  <c r="T221" i="15"/>
  <c r="U220" i="15"/>
  <c r="S249" i="15"/>
  <c r="S230" i="15"/>
  <c r="Q144" i="15"/>
  <c r="Q143" i="15"/>
  <c r="Q138" i="15"/>
  <c r="R135" i="15"/>
  <c r="Q142" i="15"/>
  <c r="M291" i="15"/>
  <c r="M259" i="15"/>
  <c r="Q102" i="15"/>
  <c r="Q101" i="15"/>
  <c r="Q100" i="15"/>
  <c r="Q96" i="15"/>
  <c r="R93" i="15"/>
  <c r="P151" i="15"/>
  <c r="N291" i="15"/>
  <c r="N259" i="15"/>
  <c r="P152" i="15"/>
  <c r="AB302" i="15"/>
  <c r="AB270" i="15"/>
  <c r="R286" i="15"/>
  <c r="Q287" i="15"/>
  <c r="P315" i="15"/>
  <c r="P296" i="15"/>
  <c r="P123" i="15"/>
  <c r="P117" i="15"/>
  <c r="Q114" i="15"/>
  <c r="P122" i="15"/>
  <c r="P121" i="15"/>
  <c r="AC28" i="15"/>
  <c r="AC236" i="15" s="1"/>
  <c r="AD22" i="15"/>
  <c r="P110" i="15"/>
  <c r="R187" i="15"/>
  <c r="M306" i="15"/>
  <c r="M274" i="15"/>
  <c r="M305" i="15"/>
  <c r="M273" i="15"/>
  <c r="S152" i="18" l="1"/>
  <c r="O189" i="15"/>
  <c r="O226" i="15" s="1"/>
  <c r="O273" i="17"/>
  <c r="O259" i="17"/>
  <c r="Q182" i="18"/>
  <c r="Q183" i="18" s="1"/>
  <c r="Q179" i="17"/>
  <c r="P239" i="16"/>
  <c r="P305" i="16" s="1"/>
  <c r="P225" i="16"/>
  <c r="P291" i="16" s="1"/>
  <c r="S152" i="17"/>
  <c r="P189" i="17"/>
  <c r="P226" i="17" s="1"/>
  <c r="P260" i="17" s="1"/>
  <c r="N273" i="15"/>
  <c r="Q225" i="18"/>
  <c r="Q291" i="18" s="1"/>
  <c r="R173" i="17"/>
  <c r="R178" i="18"/>
  <c r="R189" i="18" s="1"/>
  <c r="R226" i="18" s="1"/>
  <c r="Q131" i="16"/>
  <c r="Q179" i="16" s="1"/>
  <c r="R179" i="18"/>
  <c r="R182" i="18" s="1"/>
  <c r="R109" i="16"/>
  <c r="R131" i="17"/>
  <c r="Q110" i="15"/>
  <c r="AG28" i="18"/>
  <c r="AG236" i="18" s="1"/>
  <c r="AH22" i="18"/>
  <c r="S249" i="18"/>
  <c r="S230" i="18"/>
  <c r="AF302" i="18"/>
  <c r="AF270" i="18"/>
  <c r="T100" i="18"/>
  <c r="U93" i="18"/>
  <c r="T102" i="18"/>
  <c r="T96" i="18"/>
  <c r="T101" i="18"/>
  <c r="S130" i="18"/>
  <c r="U220" i="18"/>
  <c r="T221" i="18"/>
  <c r="S109" i="18"/>
  <c r="Q305" i="18"/>
  <c r="Q273" i="18"/>
  <c r="T287" i="18"/>
  <c r="U286" i="18"/>
  <c r="S172" i="18"/>
  <c r="T123" i="18"/>
  <c r="T117" i="18"/>
  <c r="T121" i="18"/>
  <c r="U114" i="18"/>
  <c r="T122" i="18"/>
  <c r="S173" i="18"/>
  <c r="V187" i="18"/>
  <c r="S131" i="18"/>
  <c r="S110" i="18"/>
  <c r="Q292" i="18"/>
  <c r="Q260" i="18"/>
  <c r="Q240" i="18"/>
  <c r="P306" i="18"/>
  <c r="P274" i="18"/>
  <c r="U135" i="18"/>
  <c r="T143" i="18"/>
  <c r="T144" i="18"/>
  <c r="T138" i="18"/>
  <c r="T142" i="18"/>
  <c r="S177" i="18"/>
  <c r="T163" i="18"/>
  <c r="T164" i="18"/>
  <c r="U156" i="18"/>
  <c r="T165" i="18"/>
  <c r="T159" i="18"/>
  <c r="S296" i="18"/>
  <c r="S315" i="18"/>
  <c r="S151" i="18"/>
  <c r="R173" i="16"/>
  <c r="U156" i="15"/>
  <c r="T164" i="15"/>
  <c r="T165" i="15"/>
  <c r="T163" i="15"/>
  <c r="T159" i="15"/>
  <c r="R152" i="16"/>
  <c r="Q152" i="15"/>
  <c r="Q177" i="15"/>
  <c r="R110" i="17"/>
  <c r="P131" i="15"/>
  <c r="P179" i="15" s="1"/>
  <c r="P182" i="16"/>
  <c r="P183" i="16" s="1"/>
  <c r="Q178" i="17"/>
  <c r="Q181" i="17" s="1"/>
  <c r="S172" i="15"/>
  <c r="R177" i="17"/>
  <c r="R130" i="17"/>
  <c r="S165" i="17"/>
  <c r="S164" i="17"/>
  <c r="S163" i="17"/>
  <c r="S159" i="17"/>
  <c r="T156" i="17"/>
  <c r="S249" i="17"/>
  <c r="S230" i="17"/>
  <c r="AD302" i="17"/>
  <c r="AD270" i="17"/>
  <c r="Q239" i="17"/>
  <c r="Q225" i="17"/>
  <c r="Q182" i="17"/>
  <c r="S102" i="17"/>
  <c r="S101" i="17"/>
  <c r="S100" i="17"/>
  <c r="S96" i="17"/>
  <c r="T93" i="17"/>
  <c r="AE28" i="17"/>
  <c r="AE236" i="17" s="1"/>
  <c r="AF22" i="17"/>
  <c r="P225" i="17"/>
  <c r="P239" i="17"/>
  <c r="P182" i="17"/>
  <c r="P183" i="17" s="1"/>
  <c r="S121" i="17"/>
  <c r="S117" i="17"/>
  <c r="T114" i="17"/>
  <c r="S122" i="17"/>
  <c r="S123" i="17"/>
  <c r="U135" i="17"/>
  <c r="T143" i="17"/>
  <c r="T142" i="17"/>
  <c r="T144" i="17"/>
  <c r="T138" i="17"/>
  <c r="T287" i="17"/>
  <c r="U286" i="17"/>
  <c r="P240" i="17"/>
  <c r="X187" i="17"/>
  <c r="R109" i="17"/>
  <c r="S296" i="17"/>
  <c r="S315" i="17"/>
  <c r="S151" i="17"/>
  <c r="R172" i="17"/>
  <c r="O292" i="17"/>
  <c r="O260" i="17"/>
  <c r="O240" i="17"/>
  <c r="T221" i="17"/>
  <c r="U220" i="17"/>
  <c r="U220" i="16"/>
  <c r="T221" i="16"/>
  <c r="S249" i="16"/>
  <c r="S230" i="16"/>
  <c r="S144" i="16"/>
  <c r="S143" i="16"/>
  <c r="S142" i="16"/>
  <c r="S138" i="16"/>
  <c r="T135" i="16"/>
  <c r="P181" i="16"/>
  <c r="P189" i="16"/>
  <c r="P226" i="16" s="1"/>
  <c r="S159" i="16"/>
  <c r="T156" i="16"/>
  <c r="S165" i="16"/>
  <c r="S163" i="16"/>
  <c r="S164" i="16"/>
  <c r="O292" i="16"/>
  <c r="O260" i="16"/>
  <c r="O240" i="16"/>
  <c r="R123" i="16"/>
  <c r="R122" i="16"/>
  <c r="R117" i="16"/>
  <c r="S114" i="16"/>
  <c r="R121" i="16"/>
  <c r="R110" i="16"/>
  <c r="AD302" i="16"/>
  <c r="AD270" i="16"/>
  <c r="R151" i="16"/>
  <c r="S102" i="16"/>
  <c r="S101" i="16"/>
  <c r="S100" i="16"/>
  <c r="S96" i="16"/>
  <c r="T93" i="16"/>
  <c r="R315" i="16"/>
  <c r="R296" i="16"/>
  <c r="O291" i="16"/>
  <c r="O259" i="16"/>
  <c r="N306" i="16"/>
  <c r="N274" i="16"/>
  <c r="AF22" i="16"/>
  <c r="AE28" i="16"/>
  <c r="AE236" i="16" s="1"/>
  <c r="T286" i="16"/>
  <c r="S287" i="16"/>
  <c r="R172" i="16"/>
  <c r="Q130" i="16"/>
  <c r="Q178" i="16" s="1"/>
  <c r="R177" i="16"/>
  <c r="U187" i="16"/>
  <c r="O305" i="16"/>
  <c r="O273" i="16"/>
  <c r="O182" i="15"/>
  <c r="O183" i="15" s="1"/>
  <c r="O239" i="15"/>
  <c r="O225" i="15"/>
  <c r="S187" i="15"/>
  <c r="Q151" i="15"/>
  <c r="R143" i="15"/>
  <c r="R138" i="15"/>
  <c r="R142" i="15"/>
  <c r="R144" i="15"/>
  <c r="S135" i="15"/>
  <c r="AC302" i="15"/>
  <c r="AC270" i="15"/>
  <c r="U221" i="15"/>
  <c r="V220" i="15"/>
  <c r="T249" i="15"/>
  <c r="T230" i="15"/>
  <c r="P130" i="15"/>
  <c r="P178" i="15" s="1"/>
  <c r="R102" i="15"/>
  <c r="R101" i="15"/>
  <c r="R100" i="15"/>
  <c r="R96" i="15"/>
  <c r="S93" i="15"/>
  <c r="N260" i="15"/>
  <c r="N292" i="15"/>
  <c r="N240" i="15"/>
  <c r="Q121" i="15"/>
  <c r="Q123" i="15"/>
  <c r="Q122" i="15"/>
  <c r="Q117" i="15"/>
  <c r="R114" i="15"/>
  <c r="Q315" i="15"/>
  <c r="Q296" i="15"/>
  <c r="Q109" i="15"/>
  <c r="O292" i="15"/>
  <c r="O240" i="15"/>
  <c r="O260" i="15"/>
  <c r="AD28" i="15"/>
  <c r="AD236" i="15" s="1"/>
  <c r="AE22" i="15"/>
  <c r="R287" i="15"/>
  <c r="S286" i="15"/>
  <c r="R225" i="18" l="1"/>
  <c r="R181" i="18"/>
  <c r="S152" i="16"/>
  <c r="R239" i="18"/>
  <c r="P259" i="16"/>
  <c r="T152" i="17"/>
  <c r="P273" i="16"/>
  <c r="R183" i="18"/>
  <c r="S151" i="16"/>
  <c r="P292" i="17"/>
  <c r="S173" i="16"/>
  <c r="S177" i="16"/>
  <c r="R179" i="17"/>
  <c r="R239" i="17" s="1"/>
  <c r="Q259" i="18"/>
  <c r="S178" i="18"/>
  <c r="S181" i="18" s="1"/>
  <c r="Q131" i="15"/>
  <c r="Q179" i="15" s="1"/>
  <c r="Q239" i="15" s="1"/>
  <c r="T110" i="18"/>
  <c r="T130" i="18"/>
  <c r="S110" i="17"/>
  <c r="R130" i="16"/>
  <c r="R178" i="16" s="1"/>
  <c r="R189" i="16" s="1"/>
  <c r="R226" i="16" s="1"/>
  <c r="S179" i="18"/>
  <c r="S182" i="18" s="1"/>
  <c r="T249" i="18"/>
  <c r="T230" i="18"/>
  <c r="T177" i="18"/>
  <c r="U143" i="18"/>
  <c r="U144" i="18"/>
  <c r="U138" i="18"/>
  <c r="U142" i="18"/>
  <c r="U151" i="18" s="1"/>
  <c r="V135" i="18"/>
  <c r="V220" i="18"/>
  <c r="U221" i="18"/>
  <c r="T131" i="18"/>
  <c r="AI22" i="18"/>
  <c r="AH28" i="18"/>
  <c r="AH236" i="18" s="1"/>
  <c r="W187" i="18"/>
  <c r="U101" i="18"/>
  <c r="U102" i="18"/>
  <c r="U96" i="18"/>
  <c r="V93" i="18"/>
  <c r="U100" i="18"/>
  <c r="AG302" i="18"/>
  <c r="AG270" i="18"/>
  <c r="U164" i="18"/>
  <c r="U165" i="18"/>
  <c r="U163" i="18"/>
  <c r="U159" i="18"/>
  <c r="V156" i="18"/>
  <c r="T151" i="18"/>
  <c r="T109" i="18"/>
  <c r="T152" i="18"/>
  <c r="R292" i="18"/>
  <c r="R260" i="18"/>
  <c r="R240" i="18"/>
  <c r="T172" i="18"/>
  <c r="Q306" i="18"/>
  <c r="Q274" i="18"/>
  <c r="U287" i="18"/>
  <c r="V286" i="18"/>
  <c r="R291" i="18"/>
  <c r="R259" i="18"/>
  <c r="T173" i="18"/>
  <c r="U117" i="18"/>
  <c r="U122" i="18"/>
  <c r="U123" i="18"/>
  <c r="V114" i="18"/>
  <c r="U121" i="18"/>
  <c r="T315" i="18"/>
  <c r="T296" i="18"/>
  <c r="R305" i="18"/>
  <c r="R273" i="18"/>
  <c r="T173" i="15"/>
  <c r="T172" i="15"/>
  <c r="R177" i="15"/>
  <c r="R178" i="17"/>
  <c r="R181" i="17" s="1"/>
  <c r="S177" i="17"/>
  <c r="S173" i="17"/>
  <c r="S130" i="17"/>
  <c r="Q189" i="17"/>
  <c r="Q226" i="17" s="1"/>
  <c r="Q292" i="17" s="1"/>
  <c r="U165" i="15"/>
  <c r="U164" i="15"/>
  <c r="U159" i="15"/>
  <c r="U163" i="15"/>
  <c r="V156" i="15"/>
  <c r="S110" i="16"/>
  <c r="R151" i="15"/>
  <c r="R109" i="15"/>
  <c r="Q183" i="17"/>
  <c r="T100" i="17"/>
  <c r="U93" i="17"/>
  <c r="T101" i="17"/>
  <c r="T102" i="17"/>
  <c r="T96" i="17"/>
  <c r="S131" i="17"/>
  <c r="P291" i="17"/>
  <c r="P259" i="17"/>
  <c r="Q305" i="17"/>
  <c r="Q273" i="17"/>
  <c r="T165" i="17"/>
  <c r="U156" i="17"/>
  <c r="T163" i="17"/>
  <c r="T159" i="17"/>
  <c r="T164" i="17"/>
  <c r="T296" i="17"/>
  <c r="T315" i="17"/>
  <c r="P305" i="17"/>
  <c r="P273" i="17"/>
  <c r="Q291" i="17"/>
  <c r="Q259" i="17"/>
  <c r="U221" i="17"/>
  <c r="V220" i="17"/>
  <c r="T151" i="17"/>
  <c r="T121" i="17"/>
  <c r="T117" i="17"/>
  <c r="U114" i="17"/>
  <c r="T123" i="17"/>
  <c r="T122" i="17"/>
  <c r="AG22" i="17"/>
  <c r="AF28" i="17"/>
  <c r="AF236" i="17" s="1"/>
  <c r="S109" i="17"/>
  <c r="O306" i="17"/>
  <c r="O274" i="17"/>
  <c r="V135" i="17"/>
  <c r="U144" i="17"/>
  <c r="U143" i="17"/>
  <c r="U142" i="17"/>
  <c r="U138" i="17"/>
  <c r="P306" i="17"/>
  <c r="P274" i="17"/>
  <c r="T230" i="17"/>
  <c r="T249" i="17"/>
  <c r="Y187" i="17"/>
  <c r="U287" i="17"/>
  <c r="V286" i="17"/>
  <c r="AE302" i="17"/>
  <c r="AE270" i="17"/>
  <c r="S172" i="17"/>
  <c r="R131" i="16"/>
  <c r="R179" i="16" s="1"/>
  <c r="U156" i="16"/>
  <c r="T164" i="16"/>
  <c r="T163" i="16"/>
  <c r="T165" i="16"/>
  <c r="T159" i="16"/>
  <c r="R181" i="16"/>
  <c r="O306" i="16"/>
  <c r="O274" i="16"/>
  <c r="S296" i="16"/>
  <c r="S315" i="16"/>
  <c r="T96" i="16"/>
  <c r="T100" i="16"/>
  <c r="T101" i="16"/>
  <c r="T102" i="16"/>
  <c r="U93" i="16"/>
  <c r="S122" i="16"/>
  <c r="S117" i="16"/>
  <c r="T114" i="16"/>
  <c r="S121" i="16"/>
  <c r="S123" i="16"/>
  <c r="T249" i="16"/>
  <c r="T230" i="16"/>
  <c r="Q225" i="16"/>
  <c r="Q239" i="16"/>
  <c r="Q182" i="16"/>
  <c r="Q183" i="16" s="1"/>
  <c r="P292" i="16"/>
  <c r="P240" i="16"/>
  <c r="P260" i="16"/>
  <c r="U221" i="16"/>
  <c r="V220" i="16"/>
  <c r="U135" i="16"/>
  <c r="T144" i="16"/>
  <c r="T143" i="16"/>
  <c r="T142" i="16"/>
  <c r="T138" i="16"/>
  <c r="V187" i="16"/>
  <c r="S109" i="16"/>
  <c r="S172" i="16"/>
  <c r="Q181" i="16"/>
  <c r="Q189" i="16"/>
  <c r="Q226" i="16" s="1"/>
  <c r="T287" i="16"/>
  <c r="U286" i="16"/>
  <c r="AE270" i="16"/>
  <c r="AE302" i="16"/>
  <c r="AF28" i="16"/>
  <c r="AF236" i="16" s="1"/>
  <c r="AG22" i="16"/>
  <c r="T286" i="15"/>
  <c r="S287" i="15"/>
  <c r="R296" i="15"/>
  <c r="R315" i="15"/>
  <c r="Q130" i="15"/>
  <c r="Q178" i="15" s="1"/>
  <c r="V221" i="15"/>
  <c r="W220" i="15"/>
  <c r="S142" i="15"/>
  <c r="S143" i="15"/>
  <c r="S144" i="15"/>
  <c r="S152" i="15" s="1"/>
  <c r="T135" i="15"/>
  <c r="S138" i="15"/>
  <c r="O305" i="15"/>
  <c r="O273" i="15"/>
  <c r="T187" i="15"/>
  <c r="N274" i="15"/>
  <c r="N306" i="15"/>
  <c r="AF22" i="15"/>
  <c r="AE28" i="15"/>
  <c r="AE236" i="15" s="1"/>
  <c r="O274" i="15"/>
  <c r="O306" i="15"/>
  <c r="R123" i="15"/>
  <c r="R122" i="15"/>
  <c r="R117" i="15"/>
  <c r="S114" i="15"/>
  <c r="R121" i="15"/>
  <c r="P239" i="15"/>
  <c r="P182" i="15"/>
  <c r="P183" i="15" s="1"/>
  <c r="P225" i="15"/>
  <c r="R110" i="15"/>
  <c r="U230" i="15"/>
  <c r="U249" i="15"/>
  <c r="R152" i="15"/>
  <c r="O259" i="15"/>
  <c r="O291" i="15"/>
  <c r="AD302" i="15"/>
  <c r="AD270" i="15"/>
  <c r="S102" i="15"/>
  <c r="S101" i="15"/>
  <c r="S100" i="15"/>
  <c r="S96" i="15"/>
  <c r="T93" i="15"/>
  <c r="P181" i="15"/>
  <c r="P189" i="15"/>
  <c r="P226" i="15" s="1"/>
  <c r="S189" i="18" l="1"/>
  <c r="S226" i="18" s="1"/>
  <c r="T151" i="16"/>
  <c r="T172" i="16"/>
  <c r="S183" i="18"/>
  <c r="Q182" i="15"/>
  <c r="Q183" i="15" s="1"/>
  <c r="R225" i="17"/>
  <c r="R259" i="17" s="1"/>
  <c r="R182" i="17"/>
  <c r="R183" i="17" s="1"/>
  <c r="R189" i="17"/>
  <c r="R226" i="17" s="1"/>
  <c r="R240" i="17" s="1"/>
  <c r="T173" i="17"/>
  <c r="Q225" i="15"/>
  <c r="U172" i="15"/>
  <c r="T179" i="18"/>
  <c r="T225" i="18" s="1"/>
  <c r="S179" i="17"/>
  <c r="S182" i="17" s="1"/>
  <c r="S178" i="17"/>
  <c r="S189" i="17" s="1"/>
  <c r="S226" i="17" s="1"/>
  <c r="S225" i="18"/>
  <c r="S239" i="18"/>
  <c r="S273" i="18" s="1"/>
  <c r="S131" i="16"/>
  <c r="S179" i="16" s="1"/>
  <c r="S239" i="16" s="1"/>
  <c r="S292" i="18"/>
  <c r="S260" i="18"/>
  <c r="S240" i="18"/>
  <c r="W286" i="18"/>
  <c r="V287" i="18"/>
  <c r="AI28" i="18"/>
  <c r="AI236" i="18" s="1"/>
  <c r="AJ22" i="18"/>
  <c r="V144" i="18"/>
  <c r="V138" i="18"/>
  <c r="V142" i="18"/>
  <c r="W135" i="18"/>
  <c r="V143" i="18"/>
  <c r="R306" i="18"/>
  <c r="R274" i="18"/>
  <c r="U315" i="18"/>
  <c r="U296" i="18"/>
  <c r="V164" i="18"/>
  <c r="V165" i="18"/>
  <c r="V163" i="18"/>
  <c r="V172" i="18" s="1"/>
  <c r="V159" i="18"/>
  <c r="W156" i="18"/>
  <c r="U152" i="18"/>
  <c r="U130" i="18"/>
  <c r="U109" i="18"/>
  <c r="X187" i="18"/>
  <c r="V122" i="18"/>
  <c r="V121" i="18"/>
  <c r="W114" i="18"/>
  <c r="V123" i="18"/>
  <c r="V117" i="18"/>
  <c r="U172" i="18"/>
  <c r="U110" i="18"/>
  <c r="U131" i="18"/>
  <c r="T178" i="18"/>
  <c r="U173" i="18"/>
  <c r="V101" i="18"/>
  <c r="V100" i="18"/>
  <c r="W93" i="18"/>
  <c r="V96" i="18"/>
  <c r="V102" i="18"/>
  <c r="U249" i="18"/>
  <c r="U230" i="18"/>
  <c r="AH302" i="18"/>
  <c r="AH270" i="18"/>
  <c r="U177" i="18"/>
  <c r="V221" i="18"/>
  <c r="W220" i="18"/>
  <c r="Q260" i="17"/>
  <c r="T109" i="17"/>
  <c r="S110" i="15"/>
  <c r="V165" i="15"/>
  <c r="V164" i="15"/>
  <c r="V159" i="15"/>
  <c r="W156" i="15"/>
  <c r="V163" i="15"/>
  <c r="T109" i="16"/>
  <c r="Q240" i="17"/>
  <c r="Q274" i="17" s="1"/>
  <c r="T110" i="17"/>
  <c r="T177" i="16"/>
  <c r="U151" i="17"/>
  <c r="T130" i="17"/>
  <c r="U173" i="15"/>
  <c r="Z187" i="17"/>
  <c r="U121" i="17"/>
  <c r="V114" i="17"/>
  <c r="U122" i="17"/>
  <c r="U123" i="17"/>
  <c r="U117" i="17"/>
  <c r="U102" i="17"/>
  <c r="U101" i="17"/>
  <c r="U100" i="17"/>
  <c r="U96" i="17"/>
  <c r="V93" i="17"/>
  <c r="R305" i="17"/>
  <c r="R273" i="17"/>
  <c r="T177" i="17"/>
  <c r="AF302" i="17"/>
  <c r="AF270" i="17"/>
  <c r="W286" i="17"/>
  <c r="V287" i="17"/>
  <c r="U152" i="17"/>
  <c r="Q306" i="17"/>
  <c r="W220" i="17"/>
  <c r="V221" i="17"/>
  <c r="T172" i="17"/>
  <c r="AH22" i="17"/>
  <c r="AG28" i="17"/>
  <c r="AG236" i="17" s="1"/>
  <c r="U315" i="17"/>
  <c r="U296" i="17"/>
  <c r="V144" i="17"/>
  <c r="V143" i="17"/>
  <c r="V142" i="17"/>
  <c r="V138" i="17"/>
  <c r="W135" i="17"/>
  <c r="T131" i="17"/>
  <c r="U249" i="17"/>
  <c r="U230" i="17"/>
  <c r="R291" i="17"/>
  <c r="U165" i="17"/>
  <c r="V156" i="17"/>
  <c r="U164" i="17"/>
  <c r="U159" i="17"/>
  <c r="U163" i="17"/>
  <c r="R292" i="16"/>
  <c r="R260" i="16"/>
  <c r="R240" i="16"/>
  <c r="T315" i="16"/>
  <c r="T296" i="16"/>
  <c r="R239" i="16"/>
  <c r="R182" i="16"/>
  <c r="R183" i="16" s="1"/>
  <c r="R225" i="16"/>
  <c r="V156" i="16"/>
  <c r="U165" i="16"/>
  <c r="U164" i="16"/>
  <c r="U163" i="16"/>
  <c r="U159" i="16"/>
  <c r="P306" i="16"/>
  <c r="P274" i="16"/>
  <c r="S130" i="16"/>
  <c r="S178" i="16" s="1"/>
  <c r="Q292" i="16"/>
  <c r="Q260" i="16"/>
  <c r="Q240" i="16"/>
  <c r="T110" i="16"/>
  <c r="T152" i="16"/>
  <c r="Q305" i="16"/>
  <c r="Q273" i="16"/>
  <c r="T123" i="16"/>
  <c r="T122" i="16"/>
  <c r="T121" i="16"/>
  <c r="T117" i="16"/>
  <c r="U114" i="16"/>
  <c r="W220" i="16"/>
  <c r="V221" i="16"/>
  <c r="U230" i="16"/>
  <c r="U249" i="16"/>
  <c r="W187" i="16"/>
  <c r="U144" i="16"/>
  <c r="U143" i="16"/>
  <c r="U142" i="16"/>
  <c r="U138" i="16"/>
  <c r="V135" i="16"/>
  <c r="U102" i="16"/>
  <c r="U101" i="16"/>
  <c r="U100" i="16"/>
  <c r="U96" i="16"/>
  <c r="V93" i="16"/>
  <c r="AG28" i="16"/>
  <c r="AG236" i="16" s="1"/>
  <c r="AH22" i="16"/>
  <c r="AF302" i="16"/>
  <c r="AF270" i="16"/>
  <c r="U287" i="16"/>
  <c r="V286" i="16"/>
  <c r="Q291" i="16"/>
  <c r="Q259" i="16"/>
  <c r="T173" i="16"/>
  <c r="U135" i="15"/>
  <c r="T138" i="15"/>
  <c r="T144" i="15"/>
  <c r="T142" i="15"/>
  <c r="T143" i="15"/>
  <c r="Q181" i="15"/>
  <c r="Q189" i="15"/>
  <c r="Q226" i="15" s="1"/>
  <c r="S296" i="15"/>
  <c r="S315" i="15"/>
  <c r="P305" i="15"/>
  <c r="P273" i="15"/>
  <c r="U187" i="15"/>
  <c r="T287" i="15"/>
  <c r="U286" i="15"/>
  <c r="T102" i="15"/>
  <c r="T96" i="15"/>
  <c r="T100" i="15"/>
  <c r="T101" i="15"/>
  <c r="U93" i="15"/>
  <c r="S109" i="15"/>
  <c r="AE302" i="15"/>
  <c r="AE270" i="15"/>
  <c r="Q259" i="15"/>
  <c r="Q291" i="15"/>
  <c r="X220" i="15"/>
  <c r="W221" i="15"/>
  <c r="V230" i="15"/>
  <c r="V249" i="15"/>
  <c r="R130" i="15"/>
  <c r="R178" i="15" s="1"/>
  <c r="S177" i="15"/>
  <c r="S122" i="15"/>
  <c r="S117" i="15"/>
  <c r="T114" i="15"/>
  <c r="S123" i="15"/>
  <c r="S121" i="15"/>
  <c r="P292" i="15"/>
  <c r="P260" i="15"/>
  <c r="P240" i="15"/>
  <c r="P259" i="15"/>
  <c r="P291" i="15"/>
  <c r="R131" i="15"/>
  <c r="R179" i="15" s="1"/>
  <c r="AF28" i="15"/>
  <c r="AF236" i="15" s="1"/>
  <c r="AG22" i="15"/>
  <c r="S151" i="15"/>
  <c r="Q305" i="15"/>
  <c r="Q273" i="15"/>
  <c r="S305" i="18" l="1"/>
  <c r="R292" i="17"/>
  <c r="S181" i="17"/>
  <c r="R260" i="17"/>
  <c r="T182" i="18"/>
  <c r="T183" i="18" s="1"/>
  <c r="S183" i="17"/>
  <c r="S225" i="16"/>
  <c r="T239" i="18"/>
  <c r="T273" i="18" s="1"/>
  <c r="U177" i="16"/>
  <c r="T152" i="15"/>
  <c r="S239" i="17"/>
  <c r="S305" i="17" s="1"/>
  <c r="S225" i="17"/>
  <c r="S291" i="17" s="1"/>
  <c r="V172" i="15"/>
  <c r="S182" i="16"/>
  <c r="S183" i="16" s="1"/>
  <c r="S259" i="18"/>
  <c r="S291" i="18"/>
  <c r="V151" i="17"/>
  <c r="V177" i="18"/>
  <c r="V151" i="18"/>
  <c r="T179" i="17"/>
  <c r="T239" i="17" s="1"/>
  <c r="V130" i="18"/>
  <c r="U179" i="18"/>
  <c r="U225" i="18" s="1"/>
  <c r="U109" i="17"/>
  <c r="T131" i="16"/>
  <c r="T179" i="16" s="1"/>
  <c r="T178" i="17"/>
  <c r="T181" i="17" s="1"/>
  <c r="V109" i="18"/>
  <c r="T110" i="15"/>
  <c r="S306" i="18"/>
  <c r="S274" i="18"/>
  <c r="T181" i="18"/>
  <c r="T189" i="18"/>
  <c r="T226" i="18" s="1"/>
  <c r="AK22" i="18"/>
  <c r="AK28" i="18" s="1"/>
  <c r="AJ28" i="18"/>
  <c r="AJ236" i="18" s="1"/>
  <c r="T291" i="18"/>
  <c r="T259" i="18"/>
  <c r="V152" i="18"/>
  <c r="W221" i="18"/>
  <c r="X220" i="18"/>
  <c r="AI302" i="18"/>
  <c r="AI270" i="18"/>
  <c r="W122" i="18"/>
  <c r="W123" i="18"/>
  <c r="W117" i="18"/>
  <c r="X114" i="18"/>
  <c r="W121" i="18"/>
  <c r="V249" i="18"/>
  <c r="V230" i="18"/>
  <c r="Y187" i="18"/>
  <c r="W165" i="18"/>
  <c r="W163" i="18"/>
  <c r="W164" i="18"/>
  <c r="W159" i="18"/>
  <c r="X156" i="18"/>
  <c r="V315" i="18"/>
  <c r="V296" i="18"/>
  <c r="V110" i="18"/>
  <c r="V173" i="18"/>
  <c r="W102" i="18"/>
  <c r="W96" i="18"/>
  <c r="W100" i="18"/>
  <c r="X93" i="18"/>
  <c r="W101" i="18"/>
  <c r="V131" i="18"/>
  <c r="U178" i="18"/>
  <c r="W144" i="18"/>
  <c r="W138" i="18"/>
  <c r="W142" i="18"/>
  <c r="W143" i="18"/>
  <c r="X135" i="18"/>
  <c r="W287" i="18"/>
  <c r="X286" i="18"/>
  <c r="W165" i="15"/>
  <c r="W159" i="15"/>
  <c r="X156" i="15"/>
  <c r="W164" i="15"/>
  <c r="W163" i="15"/>
  <c r="U130" i="17"/>
  <c r="V173" i="15"/>
  <c r="U173" i="16"/>
  <c r="S131" i="15"/>
  <c r="S179" i="15" s="1"/>
  <c r="S182" i="15" s="1"/>
  <c r="T130" i="16"/>
  <c r="T178" i="16" s="1"/>
  <c r="T181" i="16" s="1"/>
  <c r="U177" i="17"/>
  <c r="V101" i="17"/>
  <c r="V102" i="17"/>
  <c r="V96" i="17"/>
  <c r="V100" i="17"/>
  <c r="W93" i="17"/>
  <c r="V315" i="17"/>
  <c r="V296" i="17"/>
  <c r="R306" i="17"/>
  <c r="R274" i="17"/>
  <c r="V123" i="17"/>
  <c r="V122" i="17"/>
  <c r="V121" i="17"/>
  <c r="V117" i="17"/>
  <c r="W114" i="17"/>
  <c r="AA187" i="17"/>
  <c r="V249" i="17"/>
  <c r="V230" i="17"/>
  <c r="AG302" i="17"/>
  <c r="AG270" i="17"/>
  <c r="AI22" i="17"/>
  <c r="AH28" i="17"/>
  <c r="AH236" i="17" s="1"/>
  <c r="X220" i="17"/>
  <c r="W221" i="17"/>
  <c r="U131" i="17"/>
  <c r="S292" i="17"/>
  <c r="S240" i="17"/>
  <c r="S260" i="17"/>
  <c r="W287" i="17"/>
  <c r="X286" i="17"/>
  <c r="U172" i="17"/>
  <c r="V152" i="17"/>
  <c r="V165" i="17"/>
  <c r="W156" i="17"/>
  <c r="V164" i="17"/>
  <c r="V163" i="17"/>
  <c r="V159" i="17"/>
  <c r="U173" i="17"/>
  <c r="W142" i="17"/>
  <c r="X135" i="17"/>
  <c r="W143" i="17"/>
  <c r="W138" i="17"/>
  <c r="W144" i="17"/>
  <c r="U110" i="17"/>
  <c r="X187" i="16"/>
  <c r="U109" i="16"/>
  <c r="U151" i="16"/>
  <c r="U122" i="16"/>
  <c r="U121" i="16"/>
  <c r="U123" i="16"/>
  <c r="U117" i="16"/>
  <c r="V114" i="16"/>
  <c r="Q306" i="16"/>
  <c r="Q274" i="16"/>
  <c r="V165" i="16"/>
  <c r="V164" i="16"/>
  <c r="V163" i="16"/>
  <c r="V159" i="16"/>
  <c r="W156" i="16"/>
  <c r="R306" i="16"/>
  <c r="R274" i="16"/>
  <c r="AH28" i="16"/>
  <c r="AH236" i="16" s="1"/>
  <c r="AI22" i="16"/>
  <c r="S181" i="16"/>
  <c r="S189" i="16"/>
  <c r="S226" i="16" s="1"/>
  <c r="R291" i="16"/>
  <c r="R259" i="16"/>
  <c r="S305" i="16"/>
  <c r="S273" i="16"/>
  <c r="X220" i="16"/>
  <c r="W221" i="16"/>
  <c r="V287" i="16"/>
  <c r="W286" i="16"/>
  <c r="U152" i="16"/>
  <c r="U172" i="16"/>
  <c r="S259" i="16"/>
  <c r="S291" i="16"/>
  <c r="AG302" i="16"/>
  <c r="AG270" i="16"/>
  <c r="U110" i="16"/>
  <c r="U315" i="16"/>
  <c r="U296" i="16"/>
  <c r="V102" i="16"/>
  <c r="V101" i="16"/>
  <c r="V100" i="16"/>
  <c r="V96" i="16"/>
  <c r="W93" i="16"/>
  <c r="W135" i="16"/>
  <c r="V142" i="16"/>
  <c r="V143" i="16"/>
  <c r="V138" i="16"/>
  <c r="V144" i="16"/>
  <c r="V249" i="16"/>
  <c r="V230" i="16"/>
  <c r="R305" i="16"/>
  <c r="R273" i="16"/>
  <c r="R239" i="15"/>
  <c r="R225" i="15"/>
  <c r="R182" i="15"/>
  <c r="R183" i="15" s="1"/>
  <c r="U287" i="15"/>
  <c r="V286" i="15"/>
  <c r="U144" i="15"/>
  <c r="U143" i="15"/>
  <c r="U142" i="15"/>
  <c r="U138" i="15"/>
  <c r="V135" i="15"/>
  <c r="S130" i="15"/>
  <c r="S178" i="15" s="1"/>
  <c r="T315" i="15"/>
  <c r="T296" i="15"/>
  <c r="AF302" i="15"/>
  <c r="AF270" i="15"/>
  <c r="W230" i="15"/>
  <c r="W249" i="15"/>
  <c r="Y220" i="15"/>
  <c r="X221" i="15"/>
  <c r="U102" i="15"/>
  <c r="U101" i="15"/>
  <c r="U100" i="15"/>
  <c r="U96" i="15"/>
  <c r="V93" i="15"/>
  <c r="R181" i="15"/>
  <c r="R189" i="15"/>
  <c r="R226" i="15" s="1"/>
  <c r="T109" i="15"/>
  <c r="V187" i="15"/>
  <c r="T151" i="15"/>
  <c r="P306" i="15"/>
  <c r="P274" i="15"/>
  <c r="AH22" i="15"/>
  <c r="AG28" i="15"/>
  <c r="AG236" i="15" s="1"/>
  <c r="T117" i="15"/>
  <c r="U114" i="15"/>
  <c r="T121" i="15"/>
  <c r="T123" i="15"/>
  <c r="T122" i="15"/>
  <c r="T177" i="15"/>
  <c r="Q292" i="15"/>
  <c r="Q260" i="15"/>
  <c r="Q240" i="15"/>
  <c r="T305" i="18" l="1"/>
  <c r="S259" i="17"/>
  <c r="W130" i="18"/>
  <c r="T225" i="17"/>
  <c r="S273" i="17"/>
  <c r="T182" i="17"/>
  <c r="T183" i="17" s="1"/>
  <c r="S225" i="15"/>
  <c r="S291" i="15" s="1"/>
  <c r="U177" i="15"/>
  <c r="U152" i="15"/>
  <c r="V151" i="16"/>
  <c r="V172" i="16"/>
  <c r="W172" i="18"/>
  <c r="W110" i="18"/>
  <c r="U178" i="17"/>
  <c r="U181" i="17" s="1"/>
  <c r="T131" i="15"/>
  <c r="T179" i="15" s="1"/>
  <c r="T225" i="15" s="1"/>
  <c r="S239" i="15"/>
  <c r="S305" i="15" s="1"/>
  <c r="U239" i="18"/>
  <c r="U305" i="18" s="1"/>
  <c r="V178" i="18"/>
  <c r="T189" i="17"/>
  <c r="T226" i="17" s="1"/>
  <c r="U182" i="18"/>
  <c r="U183" i="18" s="1"/>
  <c r="V110" i="16"/>
  <c r="T189" i="16"/>
  <c r="T226" i="16" s="1"/>
  <c r="T260" i="16" s="1"/>
  <c r="V131" i="17"/>
  <c r="V179" i="18"/>
  <c r="V239" i="18" s="1"/>
  <c r="U109" i="15"/>
  <c r="U131" i="16"/>
  <c r="W151" i="18"/>
  <c r="W109" i="18"/>
  <c r="W173" i="18"/>
  <c r="X102" i="18"/>
  <c r="X96" i="18"/>
  <c r="X101" i="18"/>
  <c r="X100" i="18"/>
  <c r="Y93" i="18"/>
  <c r="W152" i="18"/>
  <c r="W177" i="18"/>
  <c r="X123" i="18"/>
  <c r="X121" i="18"/>
  <c r="Y114" i="18"/>
  <c r="X117" i="18"/>
  <c r="X122" i="18"/>
  <c r="AJ302" i="18"/>
  <c r="AJ270" i="18"/>
  <c r="U291" i="18"/>
  <c r="U259" i="18"/>
  <c r="Z187" i="18"/>
  <c r="AK236" i="18"/>
  <c r="X287" i="18"/>
  <c r="Y286" i="18"/>
  <c r="U181" i="18"/>
  <c r="U189" i="18"/>
  <c r="U226" i="18" s="1"/>
  <c r="X165" i="18"/>
  <c r="X163" i="18"/>
  <c r="X159" i="18"/>
  <c r="Y156" i="18"/>
  <c r="X164" i="18"/>
  <c r="W131" i="18"/>
  <c r="X221" i="18"/>
  <c r="Y220" i="18"/>
  <c r="T292" i="18"/>
  <c r="T260" i="18"/>
  <c r="T240" i="18"/>
  <c r="W315" i="18"/>
  <c r="W296" i="18"/>
  <c r="W230" i="18"/>
  <c r="W249" i="18"/>
  <c r="X138" i="18"/>
  <c r="X142" i="18"/>
  <c r="Y135" i="18"/>
  <c r="X143" i="18"/>
  <c r="X144" i="18"/>
  <c r="W172" i="15"/>
  <c r="W173" i="15"/>
  <c r="X163" i="15"/>
  <c r="X165" i="15"/>
  <c r="X164" i="15"/>
  <c r="X173" i="15" s="1"/>
  <c r="Y156" i="15"/>
  <c r="X159" i="15"/>
  <c r="V173" i="17"/>
  <c r="V109" i="17"/>
  <c r="V177" i="17"/>
  <c r="W164" i="17"/>
  <c r="W163" i="17"/>
  <c r="W159" i="17"/>
  <c r="W165" i="17"/>
  <c r="X156" i="17"/>
  <c r="W296" i="17"/>
  <c r="W315" i="17"/>
  <c r="T291" i="17"/>
  <c r="T259" i="17"/>
  <c r="S306" i="17"/>
  <c r="S274" i="17"/>
  <c r="W123" i="17"/>
  <c r="W122" i="17"/>
  <c r="W117" i="17"/>
  <c r="W121" i="17"/>
  <c r="X114" i="17"/>
  <c r="W102" i="17"/>
  <c r="W101" i="17"/>
  <c r="W100" i="17"/>
  <c r="W96" i="17"/>
  <c r="X93" i="17"/>
  <c r="X142" i="17"/>
  <c r="X144" i="17"/>
  <c r="X138" i="17"/>
  <c r="X143" i="17"/>
  <c r="Y135" i="17"/>
  <c r="W230" i="17"/>
  <c r="W249" i="17"/>
  <c r="T305" i="17"/>
  <c r="T273" i="17"/>
  <c r="AI28" i="17"/>
  <c r="AI236" i="17" s="1"/>
  <c r="AJ22" i="17"/>
  <c r="U179" i="17"/>
  <c r="W151" i="17"/>
  <c r="X221" i="17"/>
  <c r="Y220" i="17"/>
  <c r="V130" i="17"/>
  <c r="T292" i="17"/>
  <c r="T260" i="17"/>
  <c r="T240" i="17"/>
  <c r="Y286" i="17"/>
  <c r="X287" i="17"/>
  <c r="AB187" i="17"/>
  <c r="W152" i="17"/>
  <c r="V172" i="17"/>
  <c r="AH302" i="17"/>
  <c r="AH270" i="17"/>
  <c r="V110" i="17"/>
  <c r="AH302" i="16"/>
  <c r="AH270" i="16"/>
  <c r="Y220" i="16"/>
  <c r="X221" i="16"/>
  <c r="Y187" i="16"/>
  <c r="V152" i="16"/>
  <c r="S292" i="16"/>
  <c r="S260" i="16"/>
  <c r="S240" i="16"/>
  <c r="AI28" i="16"/>
  <c r="AI236" i="16" s="1"/>
  <c r="AJ22" i="16"/>
  <c r="W249" i="16"/>
  <c r="W230" i="16"/>
  <c r="U130" i="16"/>
  <c r="U178" i="16" s="1"/>
  <c r="W287" i="16"/>
  <c r="X286" i="16"/>
  <c r="V315" i="16"/>
  <c r="V296" i="16"/>
  <c r="V173" i="16"/>
  <c r="V121" i="16"/>
  <c r="V123" i="16"/>
  <c r="V117" i="16"/>
  <c r="W114" i="16"/>
  <c r="V122" i="16"/>
  <c r="T239" i="16"/>
  <c r="T225" i="16"/>
  <c r="T182" i="16"/>
  <c r="T183" i="16" s="1"/>
  <c r="X135" i="16"/>
  <c r="W144" i="16"/>
  <c r="W143" i="16"/>
  <c r="W142" i="16"/>
  <c r="W138" i="16"/>
  <c r="W102" i="16"/>
  <c r="W101" i="16"/>
  <c r="W100" i="16"/>
  <c r="W96" i="16"/>
  <c r="X93" i="16"/>
  <c r="V177" i="16"/>
  <c r="V109" i="16"/>
  <c r="U179" i="16"/>
  <c r="W165" i="16"/>
  <c r="W164" i="16"/>
  <c r="W163" i="16"/>
  <c r="W159" i="16"/>
  <c r="X156" i="16"/>
  <c r="S183" i="15"/>
  <c r="R292" i="15"/>
  <c r="R260" i="15"/>
  <c r="R240" i="15"/>
  <c r="U296" i="15"/>
  <c r="U315" i="15"/>
  <c r="AG302" i="15"/>
  <c r="AG270" i="15"/>
  <c r="U151" i="15"/>
  <c r="S181" i="15"/>
  <c r="S189" i="15"/>
  <c r="S226" i="15" s="1"/>
  <c r="V287" i="15"/>
  <c r="W286" i="15"/>
  <c r="AI22" i="15"/>
  <c r="AH28" i="15"/>
  <c r="AH236" i="15" s="1"/>
  <c r="U110" i="15"/>
  <c r="R291" i="15"/>
  <c r="R259" i="15"/>
  <c r="Y221" i="15"/>
  <c r="Z220" i="15"/>
  <c r="U123" i="15"/>
  <c r="U122" i="15"/>
  <c r="U121" i="15"/>
  <c r="V114" i="15"/>
  <c r="U117" i="15"/>
  <c r="W135" i="15"/>
  <c r="V144" i="15"/>
  <c r="V142" i="15"/>
  <c r="V143" i="15"/>
  <c r="V138" i="15"/>
  <c r="Q306" i="15"/>
  <c r="Q274" i="15"/>
  <c r="W187" i="15"/>
  <c r="T130" i="15"/>
  <c r="T178" i="15" s="1"/>
  <c r="V100" i="15"/>
  <c r="W93" i="15"/>
  <c r="V102" i="15"/>
  <c r="V96" i="15"/>
  <c r="V177" i="15" s="1"/>
  <c r="V101" i="15"/>
  <c r="X249" i="15"/>
  <c r="X230" i="15"/>
  <c r="R305" i="15"/>
  <c r="R273" i="15"/>
  <c r="T240" i="16" l="1"/>
  <c r="W109" i="17"/>
  <c r="T292" i="16"/>
  <c r="S259" i="15"/>
  <c r="W179" i="18"/>
  <c r="W239" i="18" s="1"/>
  <c r="X152" i="18"/>
  <c r="S273" i="15"/>
  <c r="T239" i="15"/>
  <c r="T273" i="15" s="1"/>
  <c r="T182" i="15"/>
  <c r="T183" i="15" s="1"/>
  <c r="U189" i="17"/>
  <c r="U226" i="17" s="1"/>
  <c r="W152" i="16"/>
  <c r="V131" i="16"/>
  <c r="V179" i="16" s="1"/>
  <c r="V239" i="16" s="1"/>
  <c r="X152" i="17"/>
  <c r="W172" i="16"/>
  <c r="W178" i="18"/>
  <c r="V181" i="18"/>
  <c r="V189" i="18"/>
  <c r="V226" i="18" s="1"/>
  <c r="U273" i="18"/>
  <c r="X130" i="18"/>
  <c r="V225" i="18"/>
  <c r="V291" i="18" s="1"/>
  <c r="W131" i="17"/>
  <c r="V182" i="18"/>
  <c r="V183" i="18" s="1"/>
  <c r="U130" i="15"/>
  <c r="U178" i="15" s="1"/>
  <c r="U181" i="15" s="1"/>
  <c r="W109" i="16"/>
  <c r="Y221" i="18"/>
  <c r="Z220" i="18"/>
  <c r="X230" i="18"/>
  <c r="X249" i="18"/>
  <c r="X172" i="18"/>
  <c r="Y100" i="18"/>
  <c r="Z93" i="18"/>
  <c r="Y101" i="18"/>
  <c r="Y96" i="18"/>
  <c r="Y102" i="18"/>
  <c r="X109" i="18"/>
  <c r="Y138" i="18"/>
  <c r="Y142" i="18"/>
  <c r="Z135" i="18"/>
  <c r="Y143" i="18"/>
  <c r="Y144" i="18"/>
  <c r="X151" i="18"/>
  <c r="U292" i="18"/>
  <c r="U260" i="18"/>
  <c r="U240" i="18"/>
  <c r="AK302" i="18"/>
  <c r="AK270" i="18"/>
  <c r="Y122" i="18"/>
  <c r="Y123" i="18"/>
  <c r="Y121" i="18"/>
  <c r="Z114" i="18"/>
  <c r="Y117" i="18"/>
  <c r="X110" i="18"/>
  <c r="V305" i="18"/>
  <c r="V273" i="18"/>
  <c r="T306" i="18"/>
  <c r="T274" i="18"/>
  <c r="Y287" i="18"/>
  <c r="Z286" i="18"/>
  <c r="X177" i="18"/>
  <c r="X173" i="18"/>
  <c r="X315" i="18"/>
  <c r="X296" i="18"/>
  <c r="AA187" i="18"/>
  <c r="X131" i="18"/>
  <c r="Y163" i="18"/>
  <c r="Y164" i="18"/>
  <c r="Y165" i="18"/>
  <c r="Y159" i="18"/>
  <c r="Z156" i="18"/>
  <c r="Z156" i="15"/>
  <c r="Y163" i="15"/>
  <c r="Y164" i="15"/>
  <c r="Y159" i="15"/>
  <c r="Y165" i="15"/>
  <c r="V152" i="15"/>
  <c r="W172" i="17"/>
  <c r="V110" i="15"/>
  <c r="V179" i="17"/>
  <c r="V182" i="17" s="1"/>
  <c r="W110" i="16"/>
  <c r="X172" i="15"/>
  <c r="V178" i="17"/>
  <c r="V189" i="17" s="1"/>
  <c r="V226" i="17" s="1"/>
  <c r="W130" i="17"/>
  <c r="W151" i="16"/>
  <c r="X102" i="17"/>
  <c r="X101" i="17"/>
  <c r="X100" i="17"/>
  <c r="X96" i="17"/>
  <c r="Y93" i="17"/>
  <c r="X296" i="17"/>
  <c r="X315" i="17"/>
  <c r="U292" i="17"/>
  <c r="U260" i="17"/>
  <c r="U240" i="17"/>
  <c r="W177" i="17"/>
  <c r="X123" i="17"/>
  <c r="X122" i="17"/>
  <c r="X121" i="17"/>
  <c r="X117" i="17"/>
  <c r="Y114" i="17"/>
  <c r="AC187" i="17"/>
  <c r="Y144" i="17"/>
  <c r="Y138" i="17"/>
  <c r="Z135" i="17"/>
  <c r="Y142" i="17"/>
  <c r="Y143" i="17"/>
  <c r="Y287" i="17"/>
  <c r="Z286" i="17"/>
  <c r="U182" i="17"/>
  <c r="U183" i="17" s="1"/>
  <c r="U225" i="17"/>
  <c r="U239" i="17"/>
  <c r="Y221" i="17"/>
  <c r="Z220" i="17"/>
  <c r="T306" i="17"/>
  <c r="T274" i="17"/>
  <c r="X230" i="17"/>
  <c r="X249" i="17"/>
  <c r="AK22" i="17"/>
  <c r="AK28" i="17" s="1"/>
  <c r="AJ28" i="17"/>
  <c r="AJ236" i="17" s="1"/>
  <c r="W173" i="17"/>
  <c r="AI302" i="17"/>
  <c r="AI270" i="17"/>
  <c r="X163" i="17"/>
  <c r="X159" i="17"/>
  <c r="X165" i="17"/>
  <c r="X164" i="17"/>
  <c r="Y156" i="17"/>
  <c r="X151" i="17"/>
  <c r="W110" i="17"/>
  <c r="U181" i="16"/>
  <c r="U189" i="16"/>
  <c r="U226" i="16" s="1"/>
  <c r="T306" i="16"/>
  <c r="T274" i="16"/>
  <c r="T305" i="16"/>
  <c r="T273" i="16"/>
  <c r="V130" i="16"/>
  <c r="V178" i="16" s="1"/>
  <c r="W315" i="16"/>
  <c r="W296" i="16"/>
  <c r="S306" i="16"/>
  <c r="S274" i="16"/>
  <c r="X102" i="16"/>
  <c r="X101" i="16"/>
  <c r="X100" i="16"/>
  <c r="X96" i="16"/>
  <c r="Y93" i="16"/>
  <c r="T259" i="16"/>
  <c r="T291" i="16"/>
  <c r="X287" i="16"/>
  <c r="Y286" i="16"/>
  <c r="W173" i="16"/>
  <c r="AJ28" i="16"/>
  <c r="AJ236" i="16" s="1"/>
  <c r="AK22" i="16"/>
  <c r="AK28" i="16" s="1"/>
  <c r="X249" i="16"/>
  <c r="X230" i="16"/>
  <c r="U239" i="16"/>
  <c r="U225" i="16"/>
  <c r="U182" i="16"/>
  <c r="U183" i="16" s="1"/>
  <c r="W177" i="16"/>
  <c r="Z187" i="16"/>
  <c r="X165" i="16"/>
  <c r="X164" i="16"/>
  <c r="X163" i="16"/>
  <c r="X159" i="16"/>
  <c r="Y156" i="16"/>
  <c r="Y135" i="16"/>
  <c r="X144" i="16"/>
  <c r="X143" i="16"/>
  <c r="X142" i="16"/>
  <c r="X138" i="16"/>
  <c r="W123" i="16"/>
  <c r="W121" i="16"/>
  <c r="W117" i="16"/>
  <c r="X114" i="16"/>
  <c r="W122" i="16"/>
  <c r="AI302" i="16"/>
  <c r="AI270" i="16"/>
  <c r="Y221" i="16"/>
  <c r="Z220" i="16"/>
  <c r="T181" i="15"/>
  <c r="T189" i="15"/>
  <c r="T226" i="15" s="1"/>
  <c r="X187" i="15"/>
  <c r="AJ22" i="15"/>
  <c r="AI28" i="15"/>
  <c r="AI236" i="15" s="1"/>
  <c r="V109" i="15"/>
  <c r="Z221" i="15"/>
  <c r="AA220" i="15"/>
  <c r="W287" i="15"/>
  <c r="X286" i="15"/>
  <c r="V121" i="15"/>
  <c r="V122" i="15"/>
  <c r="V117" i="15"/>
  <c r="W114" i="15"/>
  <c r="V123" i="15"/>
  <c r="W102" i="15"/>
  <c r="W101" i="15"/>
  <c r="W100" i="15"/>
  <c r="W96" i="15"/>
  <c r="X93" i="15"/>
  <c r="Y249" i="15"/>
  <c r="Y230" i="15"/>
  <c r="V315" i="15"/>
  <c r="V296" i="15"/>
  <c r="R274" i="15"/>
  <c r="R306" i="15"/>
  <c r="T291" i="15"/>
  <c r="T259" i="15"/>
  <c r="AH302" i="15"/>
  <c r="AH270" i="15"/>
  <c r="V151" i="15"/>
  <c r="W144" i="15"/>
  <c r="W142" i="15"/>
  <c r="W143" i="15"/>
  <c r="W138" i="15"/>
  <c r="X135" i="15"/>
  <c r="U131" i="15"/>
  <c r="U179" i="15" s="1"/>
  <c r="S292" i="15"/>
  <c r="S260" i="15"/>
  <c r="S240" i="15"/>
  <c r="W182" i="18" l="1"/>
  <c r="W225" i="18"/>
  <c r="X151" i="16"/>
  <c r="T305" i="15"/>
  <c r="V225" i="17"/>
  <c r="X172" i="17"/>
  <c r="W179" i="17"/>
  <c r="W225" i="17" s="1"/>
  <c r="Y173" i="18"/>
  <c r="V225" i="16"/>
  <c r="V291" i="16" s="1"/>
  <c r="W178" i="17"/>
  <c r="W181" i="17" s="1"/>
  <c r="Y151" i="17"/>
  <c r="U189" i="15"/>
  <c r="U226" i="15" s="1"/>
  <c r="W189" i="18"/>
  <c r="W226" i="18" s="1"/>
  <c r="W292" i="18" s="1"/>
  <c r="V182" i="16"/>
  <c r="V183" i="16" s="1"/>
  <c r="W181" i="18"/>
  <c r="V239" i="17"/>
  <c r="V305" i="17" s="1"/>
  <c r="V292" i="18"/>
  <c r="V240" i="18"/>
  <c r="V260" i="18"/>
  <c r="X109" i="16"/>
  <c r="V259" i="18"/>
  <c r="W183" i="18"/>
  <c r="V181" i="17"/>
  <c r="W110" i="15"/>
  <c r="X131" i="17"/>
  <c r="X110" i="17"/>
  <c r="Z122" i="18"/>
  <c r="Z117" i="18"/>
  <c r="AA114" i="18"/>
  <c r="Z121" i="18"/>
  <c r="Z123" i="18"/>
  <c r="AB187" i="18"/>
  <c r="Y130" i="18"/>
  <c r="U306" i="18"/>
  <c r="U274" i="18"/>
  <c r="Z102" i="18"/>
  <c r="Z96" i="18"/>
  <c r="Z101" i="18"/>
  <c r="Z100" i="18"/>
  <c r="AA93" i="18"/>
  <c r="Z287" i="18"/>
  <c r="AA286" i="18"/>
  <c r="Y109" i="18"/>
  <c r="AA220" i="18"/>
  <c r="Z221" i="18"/>
  <c r="Y172" i="18"/>
  <c r="Y296" i="18"/>
  <c r="Y315" i="18"/>
  <c r="Y131" i="18"/>
  <c r="Z142" i="18"/>
  <c r="AA135" i="18"/>
  <c r="Z143" i="18"/>
  <c r="Z144" i="18"/>
  <c r="Z138" i="18"/>
  <c r="Y249" i="18"/>
  <c r="Y230" i="18"/>
  <c r="Y151" i="18"/>
  <c r="Y152" i="18"/>
  <c r="X179" i="18"/>
  <c r="Y177" i="18"/>
  <c r="W291" i="18"/>
  <c r="W259" i="18"/>
  <c r="Z159" i="18"/>
  <c r="Z163" i="18"/>
  <c r="AA156" i="18"/>
  <c r="Z164" i="18"/>
  <c r="Z165" i="18"/>
  <c r="W260" i="18"/>
  <c r="W240" i="18"/>
  <c r="X178" i="18"/>
  <c r="Y110" i="18"/>
  <c r="W305" i="18"/>
  <c r="W273" i="18"/>
  <c r="W189" i="17"/>
  <c r="W226" i="17" s="1"/>
  <c r="W292" i="17" s="1"/>
  <c r="W177" i="15"/>
  <c r="W152" i="15"/>
  <c r="Y173" i="15"/>
  <c r="W130" i="16"/>
  <c r="W178" i="16" s="1"/>
  <c r="W189" i="16" s="1"/>
  <c r="W226" i="16" s="1"/>
  <c r="Y172" i="15"/>
  <c r="X172" i="16"/>
  <c r="X130" i="17"/>
  <c r="Z164" i="15"/>
  <c r="Z163" i="15"/>
  <c r="Z165" i="15"/>
  <c r="Z159" i="15"/>
  <c r="AA156" i="15"/>
  <c r="V183" i="17"/>
  <c r="V291" i="17"/>
  <c r="V259" i="17"/>
  <c r="Y165" i="17"/>
  <c r="Y164" i="17"/>
  <c r="Y163" i="17"/>
  <c r="Y159" i="17"/>
  <c r="Z156" i="17"/>
  <c r="AA135" i="17"/>
  <c r="Z144" i="17"/>
  <c r="Z138" i="17"/>
  <c r="Z143" i="17"/>
  <c r="Z142" i="17"/>
  <c r="Y121" i="17"/>
  <c r="Y117" i="17"/>
  <c r="Z114" i="17"/>
  <c r="Y122" i="17"/>
  <c r="Y123" i="17"/>
  <c r="AJ302" i="17"/>
  <c r="AJ270" i="17"/>
  <c r="Z221" i="17"/>
  <c r="AA220" i="17"/>
  <c r="X173" i="17"/>
  <c r="AK236" i="17"/>
  <c r="Y249" i="17"/>
  <c r="Y230" i="17"/>
  <c r="Z287" i="17"/>
  <c r="AA286" i="17"/>
  <c r="U274" i="17"/>
  <c r="U306" i="17"/>
  <c r="Y102" i="17"/>
  <c r="Y101" i="17"/>
  <c r="Y100" i="17"/>
  <c r="Y96" i="17"/>
  <c r="Z93" i="17"/>
  <c r="V292" i="17"/>
  <c r="V260" i="17"/>
  <c r="V240" i="17"/>
  <c r="U305" i="17"/>
  <c r="U273" i="17"/>
  <c r="Y296" i="17"/>
  <c r="Y315" i="17"/>
  <c r="Y152" i="17"/>
  <c r="X177" i="17"/>
  <c r="U291" i="17"/>
  <c r="U259" i="17"/>
  <c r="AD187" i="17"/>
  <c r="X109" i="17"/>
  <c r="V181" i="16"/>
  <c r="V189" i="16"/>
  <c r="V226" i="16" s="1"/>
  <c r="Y249" i="16"/>
  <c r="Y230" i="16"/>
  <c r="AK236" i="16"/>
  <c r="Y144" i="16"/>
  <c r="Y143" i="16"/>
  <c r="Y142" i="16"/>
  <c r="Y138" i="16"/>
  <c r="Z135" i="16"/>
  <c r="U305" i="16"/>
  <c r="U273" i="16"/>
  <c r="X110" i="16"/>
  <c r="X315" i="16"/>
  <c r="X296" i="16"/>
  <c r="U291" i="16"/>
  <c r="U259" i="16"/>
  <c r="V305" i="16"/>
  <c r="V273" i="16"/>
  <c r="W131" i="16"/>
  <c r="W179" i="16" s="1"/>
  <c r="X152" i="16"/>
  <c r="Y163" i="16"/>
  <c r="Y164" i="16"/>
  <c r="Z156" i="16"/>
  <c r="Y165" i="16"/>
  <c r="Y159" i="16"/>
  <c r="Y102" i="16"/>
  <c r="Y101" i="16"/>
  <c r="Y100" i="16"/>
  <c r="Y96" i="16"/>
  <c r="Z93" i="16"/>
  <c r="U292" i="16"/>
  <c r="U260" i="16"/>
  <c r="U240" i="16"/>
  <c r="AJ302" i="16"/>
  <c r="AJ270" i="16"/>
  <c r="X173" i="16"/>
  <c r="AA220" i="16"/>
  <c r="Z221" i="16"/>
  <c r="X123" i="16"/>
  <c r="X122" i="16"/>
  <c r="X121" i="16"/>
  <c r="X117" i="16"/>
  <c r="Y114" i="16"/>
  <c r="AA187" i="16"/>
  <c r="Y287" i="16"/>
  <c r="Z286" i="16"/>
  <c r="X177" i="16"/>
  <c r="U182" i="15"/>
  <c r="U183" i="15" s="1"/>
  <c r="U239" i="15"/>
  <c r="U225" i="15"/>
  <c r="X287" i="15"/>
  <c r="Y286" i="15"/>
  <c r="S306" i="15"/>
  <c r="S274" i="15"/>
  <c r="W121" i="15"/>
  <c r="W123" i="15"/>
  <c r="W117" i="15"/>
  <c r="X114" i="15"/>
  <c r="W122" i="15"/>
  <c r="Z249" i="15"/>
  <c r="Z230" i="15"/>
  <c r="Y187" i="15"/>
  <c r="T260" i="15"/>
  <c r="T240" i="15"/>
  <c r="T292" i="15"/>
  <c r="W151" i="15"/>
  <c r="W109" i="15"/>
  <c r="V130" i="15"/>
  <c r="V178" i="15" s="1"/>
  <c r="W296" i="15"/>
  <c r="W315" i="15"/>
  <c r="U292" i="15"/>
  <c r="U260" i="15"/>
  <c r="U240" i="15"/>
  <c r="V131" i="15"/>
  <c r="V179" i="15" s="1"/>
  <c r="AJ28" i="15"/>
  <c r="AJ236" i="15" s="1"/>
  <c r="AK22" i="15"/>
  <c r="AK28" i="15" s="1"/>
  <c r="AI270" i="15"/>
  <c r="AI302" i="15"/>
  <c r="X144" i="15"/>
  <c r="X143" i="15"/>
  <c r="X138" i="15"/>
  <c r="Y135" i="15"/>
  <c r="X142" i="15"/>
  <c r="X102" i="15"/>
  <c r="X101" i="15"/>
  <c r="X100" i="15"/>
  <c r="X96" i="15"/>
  <c r="Y93" i="15"/>
  <c r="AB220" i="15"/>
  <c r="AA221" i="15"/>
  <c r="W239" i="17" l="1"/>
  <c r="W182" i="17"/>
  <c r="V259" i="16"/>
  <c r="W240" i="17"/>
  <c r="X179" i="17"/>
  <c r="X182" i="17" s="1"/>
  <c r="W260" i="17"/>
  <c r="V273" i="17"/>
  <c r="Y172" i="17"/>
  <c r="Y151" i="16"/>
  <c r="Z172" i="18"/>
  <c r="X152" i="15"/>
  <c r="Z152" i="17"/>
  <c r="X130" i="16"/>
  <c r="X178" i="16" s="1"/>
  <c r="X181" i="16" s="1"/>
  <c r="V306" i="18"/>
  <c r="V274" i="18"/>
  <c r="Y109" i="17"/>
  <c r="Z109" i="18"/>
  <c r="X109" i="15"/>
  <c r="X178" i="17"/>
  <c r="X181" i="17" s="1"/>
  <c r="X181" i="18"/>
  <c r="X189" i="18"/>
  <c r="X226" i="18" s="1"/>
  <c r="AA287" i="18"/>
  <c r="AB286" i="18"/>
  <c r="Z296" i="18"/>
  <c r="Z315" i="18"/>
  <c r="W306" i="18"/>
  <c r="W274" i="18"/>
  <c r="Z173" i="18"/>
  <c r="AA100" i="18"/>
  <c r="AB93" i="18"/>
  <c r="AA101" i="18"/>
  <c r="AA102" i="18"/>
  <c r="AA96" i="18"/>
  <c r="Z130" i="18"/>
  <c r="AA123" i="18"/>
  <c r="AA122" i="18"/>
  <c r="AA121" i="18"/>
  <c r="AB114" i="18"/>
  <c r="AA117" i="18"/>
  <c r="AC187" i="18"/>
  <c r="AA142" i="18"/>
  <c r="AB135" i="18"/>
  <c r="AA143" i="18"/>
  <c r="AA144" i="18"/>
  <c r="AA138" i="18"/>
  <c r="Z249" i="18"/>
  <c r="Z230" i="18"/>
  <c r="Z177" i="18"/>
  <c r="Z131" i="18"/>
  <c r="Z151" i="18"/>
  <c r="AB220" i="18"/>
  <c r="AA221" i="18"/>
  <c r="Y179" i="18"/>
  <c r="AA163" i="18"/>
  <c r="AA164" i="18"/>
  <c r="AA165" i="18"/>
  <c r="AA173" i="18" s="1"/>
  <c r="AA159" i="18"/>
  <c r="AB156" i="18"/>
  <c r="X239" i="18"/>
  <c r="X225" i="18"/>
  <c r="X182" i="18"/>
  <c r="X183" i="18" s="1"/>
  <c r="Z152" i="18"/>
  <c r="Y178" i="18"/>
  <c r="Z110" i="18"/>
  <c r="W181" i="16"/>
  <c r="AA159" i="15"/>
  <c r="AB156" i="15"/>
  <c r="AA164" i="15"/>
  <c r="AA163" i="15"/>
  <c r="AA165" i="15"/>
  <c r="X151" i="15"/>
  <c r="X131" i="16"/>
  <c r="X179" i="16" s="1"/>
  <c r="Y109" i="16"/>
  <c r="Y130" i="17"/>
  <c r="W183" i="17"/>
  <c r="Z172" i="15"/>
  <c r="Z151" i="17"/>
  <c r="Z173" i="15"/>
  <c r="X239" i="17"/>
  <c r="X225" i="17"/>
  <c r="V306" i="17"/>
  <c r="V274" i="17"/>
  <c r="Y131" i="17"/>
  <c r="AB135" i="17"/>
  <c r="AA144" i="17"/>
  <c r="AA143" i="17"/>
  <c r="AA142" i="17"/>
  <c r="AA138" i="17"/>
  <c r="W291" i="17"/>
  <c r="W259" i="17"/>
  <c r="Y110" i="17"/>
  <c r="Z230" i="17"/>
  <c r="Z249" i="17"/>
  <c r="AE187" i="17"/>
  <c r="Z101" i="17"/>
  <c r="Z102" i="17"/>
  <c r="Z96" i="17"/>
  <c r="Z100" i="17"/>
  <c r="AA93" i="17"/>
  <c r="AK302" i="17"/>
  <c r="AK270" i="17"/>
  <c r="Z121" i="17"/>
  <c r="Z117" i="17"/>
  <c r="AA114" i="17"/>
  <c r="Z123" i="17"/>
  <c r="Z122" i="17"/>
  <c r="Y173" i="17"/>
  <c r="Z296" i="17"/>
  <c r="Z315" i="17"/>
  <c r="AA221" i="17"/>
  <c r="AB220" i="17"/>
  <c r="W306" i="17"/>
  <c r="W274" i="17"/>
  <c r="Y177" i="17"/>
  <c r="AA287" i="17"/>
  <c r="AB286" i="17"/>
  <c r="Z159" i="17"/>
  <c r="AA156" i="17"/>
  <c r="Z164" i="17"/>
  <c r="Z165" i="17"/>
  <c r="Z163" i="17"/>
  <c r="W305" i="17"/>
  <c r="W273" i="17"/>
  <c r="AA221" i="16"/>
  <c r="AB220" i="16"/>
  <c r="U306" i="16"/>
  <c r="U274" i="16"/>
  <c r="W292" i="16"/>
  <c r="W260" i="16"/>
  <c r="W240" i="16"/>
  <c r="Z287" i="16"/>
  <c r="AA286" i="16"/>
  <c r="Y172" i="16"/>
  <c r="Y110" i="16"/>
  <c r="Y121" i="16"/>
  <c r="Y123" i="16"/>
  <c r="Y117" i="16"/>
  <c r="Z114" i="16"/>
  <c r="Y122" i="16"/>
  <c r="Z100" i="16"/>
  <c r="Z101" i="16"/>
  <c r="Z102" i="16"/>
  <c r="AA93" i="16"/>
  <c r="Z96" i="16"/>
  <c r="W225" i="16"/>
  <c r="W239" i="16"/>
  <c r="W182" i="16"/>
  <c r="W183" i="16" s="1"/>
  <c r="AA135" i="16"/>
  <c r="Z144" i="16"/>
  <c r="Z143" i="16"/>
  <c r="Z142" i="16"/>
  <c r="Z138" i="16"/>
  <c r="V292" i="16"/>
  <c r="V240" i="16"/>
  <c r="V260" i="16"/>
  <c r="Z249" i="16"/>
  <c r="Z230" i="16"/>
  <c r="Z164" i="16"/>
  <c r="AA156" i="16"/>
  <c r="Z165" i="16"/>
  <c r="Z159" i="16"/>
  <c r="Z163" i="16"/>
  <c r="AK270" i="16"/>
  <c r="AK302" i="16"/>
  <c r="Y296" i="16"/>
  <c r="Y315" i="16"/>
  <c r="Y173" i="16"/>
  <c r="AB187" i="16"/>
  <c r="Y177" i="16"/>
  <c r="Y152" i="16"/>
  <c r="V181" i="15"/>
  <c r="V189" i="15"/>
  <c r="V226" i="15" s="1"/>
  <c r="Y102" i="15"/>
  <c r="Y101" i="15"/>
  <c r="Y100" i="15"/>
  <c r="Y96" i="15"/>
  <c r="Z93" i="15"/>
  <c r="AJ302" i="15"/>
  <c r="AJ270" i="15"/>
  <c r="X177" i="15"/>
  <c r="V239" i="15"/>
  <c r="V225" i="15"/>
  <c r="V182" i="15"/>
  <c r="V183" i="15" s="1"/>
  <c r="X123" i="15"/>
  <c r="X122" i="15"/>
  <c r="X117" i="15"/>
  <c r="Y114" i="15"/>
  <c r="X121" i="15"/>
  <c r="Z187" i="15"/>
  <c r="U305" i="15"/>
  <c r="U273" i="15"/>
  <c r="U291" i="15"/>
  <c r="U259" i="15"/>
  <c r="T306" i="15"/>
  <c r="T274" i="15"/>
  <c r="W130" i="15"/>
  <c r="W178" i="15" s="1"/>
  <c r="Y287" i="15"/>
  <c r="Z286" i="15"/>
  <c r="Y143" i="15"/>
  <c r="Y152" i="15" s="1"/>
  <c r="Y138" i="15"/>
  <c r="Z135" i="15"/>
  <c r="Y144" i="15"/>
  <c r="Y142" i="15"/>
  <c r="U306" i="15"/>
  <c r="U274" i="15"/>
  <c r="AA249" i="15"/>
  <c r="AA230" i="15"/>
  <c r="AB221" i="15"/>
  <c r="AC220" i="15"/>
  <c r="X110" i="15"/>
  <c r="AK236" i="15"/>
  <c r="AL28" i="15"/>
  <c r="AL30" i="15" s="1"/>
  <c r="W131" i="15"/>
  <c r="W179" i="15" s="1"/>
  <c r="X296" i="15"/>
  <c r="X315" i="15"/>
  <c r="X189" i="16" l="1"/>
  <c r="X226" i="16" s="1"/>
  <c r="Y178" i="17"/>
  <c r="Y189" i="17" s="1"/>
  <c r="Y226" i="17" s="1"/>
  <c r="AA152" i="17"/>
  <c r="Z152" i="16"/>
  <c r="Z177" i="17"/>
  <c r="X189" i="17"/>
  <c r="X226" i="17" s="1"/>
  <c r="X292" i="17" s="1"/>
  <c r="AA152" i="18"/>
  <c r="Z178" i="18"/>
  <c r="Z181" i="18" s="1"/>
  <c r="AA131" i="18"/>
  <c r="AA110" i="18"/>
  <c r="Z131" i="17"/>
  <c r="Y181" i="17"/>
  <c r="Z179" i="18"/>
  <c r="Z239" i="18" s="1"/>
  <c r="X183" i="17"/>
  <c r="Y181" i="18"/>
  <c r="Y189" i="18"/>
  <c r="Y226" i="18" s="1"/>
  <c r="AD187" i="18"/>
  <c r="AC220" i="18"/>
  <c r="AB221" i="18"/>
  <c r="AA172" i="18"/>
  <c r="AB100" i="18"/>
  <c r="AC93" i="18"/>
  <c r="AB101" i="18"/>
  <c r="AB102" i="18"/>
  <c r="AB96" i="18"/>
  <c r="AA109" i="18"/>
  <c r="AB287" i="18"/>
  <c r="AC286" i="18"/>
  <c r="X291" i="18"/>
  <c r="X259" i="18"/>
  <c r="Y239" i="18"/>
  <c r="Y225" i="18"/>
  <c r="Y182" i="18"/>
  <c r="Y183" i="18" s="1"/>
  <c r="AC135" i="18"/>
  <c r="AB143" i="18"/>
  <c r="AB144" i="18"/>
  <c r="AB138" i="18"/>
  <c r="AB142" i="18"/>
  <c r="AB151" i="18" s="1"/>
  <c r="AA296" i="18"/>
  <c r="AA315" i="18"/>
  <c r="X305" i="18"/>
  <c r="X273" i="18"/>
  <c r="AA151" i="18"/>
  <c r="AB163" i="18"/>
  <c r="AC156" i="18"/>
  <c r="AB165" i="18"/>
  <c r="AB164" i="18"/>
  <c r="AB159" i="18"/>
  <c r="AB123" i="18"/>
  <c r="AB122" i="18"/>
  <c r="AB117" i="18"/>
  <c r="AB121" i="18"/>
  <c r="AC114" i="18"/>
  <c r="AA177" i="18"/>
  <c r="AA249" i="18"/>
  <c r="AA230" i="18"/>
  <c r="AA130" i="18"/>
  <c r="X292" i="18"/>
  <c r="X260" i="18"/>
  <c r="X240" i="18"/>
  <c r="Z109" i="16"/>
  <c r="Z130" i="17"/>
  <c r="AA172" i="15"/>
  <c r="AA173" i="15"/>
  <c r="AB164" i="15"/>
  <c r="AC156" i="15"/>
  <c r="AB163" i="15"/>
  <c r="AB165" i="15"/>
  <c r="AB159" i="15"/>
  <c r="Z177" i="16"/>
  <c r="Z173" i="17"/>
  <c r="Z173" i="16"/>
  <c r="X131" i="15"/>
  <c r="X179" i="15" s="1"/>
  <c r="Z109" i="17"/>
  <c r="AB287" i="17"/>
  <c r="AC286" i="17"/>
  <c r="AB221" i="17"/>
  <c r="AC220" i="17"/>
  <c r="AB156" i="17"/>
  <c r="AA165" i="17"/>
  <c r="AA163" i="17"/>
  <c r="AA164" i="17"/>
  <c r="AA159" i="17"/>
  <c r="AF187" i="17"/>
  <c r="AB144" i="17"/>
  <c r="AB143" i="17"/>
  <c r="AB142" i="17"/>
  <c r="AB138" i="17"/>
  <c r="AC135" i="17"/>
  <c r="AA315" i="17"/>
  <c r="AA296" i="17"/>
  <c r="X240" i="17"/>
  <c r="X260" i="17"/>
  <c r="AA123" i="17"/>
  <c r="AA117" i="17"/>
  <c r="AA121" i="17"/>
  <c r="AB114" i="17"/>
  <c r="AA122" i="17"/>
  <c r="Z110" i="17"/>
  <c r="Y260" i="17"/>
  <c r="Y240" i="17"/>
  <c r="Y292" i="17"/>
  <c r="AA151" i="17"/>
  <c r="X291" i="17"/>
  <c r="X259" i="17"/>
  <c r="AA249" i="17"/>
  <c r="AA230" i="17"/>
  <c r="Y179" i="17"/>
  <c r="Z172" i="17"/>
  <c r="AA102" i="17"/>
  <c r="AA101" i="17"/>
  <c r="AA100" i="17"/>
  <c r="AA96" i="17"/>
  <c r="AA177" i="17" s="1"/>
  <c r="AB93" i="17"/>
  <c r="X305" i="17"/>
  <c r="X273" i="17"/>
  <c r="Z123" i="16"/>
  <c r="Z122" i="16"/>
  <c r="Z121" i="16"/>
  <c r="Z117" i="16"/>
  <c r="AA114" i="16"/>
  <c r="W291" i="16"/>
  <c r="W259" i="16"/>
  <c r="AB221" i="16"/>
  <c r="AC220" i="16"/>
  <c r="AC187" i="16"/>
  <c r="AA102" i="16"/>
  <c r="AA101" i="16"/>
  <c r="AA100" i="16"/>
  <c r="AA96" i="16"/>
  <c r="AB93" i="16"/>
  <c r="Y130" i="16"/>
  <c r="Y178" i="16" s="1"/>
  <c r="AB156" i="16"/>
  <c r="AA165" i="16"/>
  <c r="AA164" i="16"/>
  <c r="AA163" i="16"/>
  <c r="AA159" i="16"/>
  <c r="AA144" i="16"/>
  <c r="AA143" i="16"/>
  <c r="AA142" i="16"/>
  <c r="AA138" i="16"/>
  <c r="AB135" i="16"/>
  <c r="AA230" i="16"/>
  <c r="AA249" i="16"/>
  <c r="X239" i="16"/>
  <c r="X182" i="16"/>
  <c r="X183" i="16" s="1"/>
  <c r="X225" i="16"/>
  <c r="Z172" i="16"/>
  <c r="Y131" i="16"/>
  <c r="Y179" i="16" s="1"/>
  <c r="AB286" i="16"/>
  <c r="AA287" i="16"/>
  <c r="X292" i="16"/>
  <c r="X260" i="16"/>
  <c r="X240" i="16"/>
  <c r="W305" i="16"/>
  <c r="W273" i="16"/>
  <c r="V306" i="16"/>
  <c r="V274" i="16"/>
  <c r="Z110" i="16"/>
  <c r="W306" i="16"/>
  <c r="W274" i="16"/>
  <c r="Z151" i="16"/>
  <c r="Z315" i="16"/>
  <c r="Z296" i="16"/>
  <c r="AC221" i="15"/>
  <c r="AD220" i="15"/>
  <c r="Y177" i="15"/>
  <c r="W225" i="15"/>
  <c r="W239" i="15"/>
  <c r="W182" i="15"/>
  <c r="W183" i="15" s="1"/>
  <c r="AB230" i="15"/>
  <c r="AB249" i="15"/>
  <c r="Y109" i="15"/>
  <c r="W181" i="15"/>
  <c r="W189" i="15"/>
  <c r="W226" i="15" s="1"/>
  <c r="AA286" i="15"/>
  <c r="Z287" i="15"/>
  <c r="X130" i="15"/>
  <c r="X178" i="15" s="1"/>
  <c r="V291" i="15"/>
  <c r="V259" i="15"/>
  <c r="Y123" i="15"/>
  <c r="Y122" i="15"/>
  <c r="Y117" i="15"/>
  <c r="Z114" i="15"/>
  <c r="Y121" i="15"/>
  <c r="Y110" i="15"/>
  <c r="V292" i="15"/>
  <c r="V240" i="15"/>
  <c r="V260" i="15"/>
  <c r="AA187" i="15"/>
  <c r="Y151" i="15"/>
  <c r="AK302" i="15"/>
  <c r="AK270" i="15"/>
  <c r="Y296" i="15"/>
  <c r="Y315" i="15"/>
  <c r="V273" i="15"/>
  <c r="V305" i="15"/>
  <c r="AA135" i="15"/>
  <c r="Z142" i="15"/>
  <c r="Z138" i="15"/>
  <c r="Z143" i="15"/>
  <c r="Z144" i="15"/>
  <c r="Z100" i="15"/>
  <c r="AA93" i="15"/>
  <c r="Z102" i="15"/>
  <c r="Z101" i="15"/>
  <c r="Z96" i="15"/>
  <c r="Z189" i="18" l="1"/>
  <c r="Z226" i="18" s="1"/>
  <c r="Z182" i="18"/>
  <c r="AA179" i="18"/>
  <c r="AB152" i="17"/>
  <c r="Z178" i="17"/>
  <c r="AA172" i="16"/>
  <c r="AB172" i="18"/>
  <c r="Z225" i="18"/>
  <c r="Z291" i="18" s="1"/>
  <c r="Z179" i="17"/>
  <c r="Z182" i="17" s="1"/>
  <c r="Z183" i="18"/>
  <c r="AA109" i="17"/>
  <c r="AB109" i="18"/>
  <c r="Y130" i="15"/>
  <c r="Y178" i="15" s="1"/>
  <c r="Y189" i="15" s="1"/>
  <c r="Y226" i="15" s="1"/>
  <c r="AA130" i="17"/>
  <c r="AB110" i="18"/>
  <c r="AC143" i="18"/>
  <c r="AC144" i="18"/>
  <c r="AC138" i="18"/>
  <c r="AD135" i="18"/>
  <c r="AC142" i="18"/>
  <c r="AC287" i="18"/>
  <c r="AD286" i="18"/>
  <c r="Y292" i="18"/>
  <c r="Y260" i="18"/>
  <c r="Y240" i="18"/>
  <c r="AB173" i="18"/>
  <c r="AB315" i="18"/>
  <c r="AB296" i="18"/>
  <c r="AC101" i="18"/>
  <c r="AC102" i="18"/>
  <c r="AC96" i="18"/>
  <c r="AC100" i="18"/>
  <c r="AD93" i="18"/>
  <c r="AA178" i="18"/>
  <c r="Z305" i="18"/>
  <c r="Z273" i="18"/>
  <c r="AC117" i="18"/>
  <c r="AC123" i="18"/>
  <c r="AC122" i="18"/>
  <c r="AC121" i="18"/>
  <c r="AD114" i="18"/>
  <c r="AB177" i="18"/>
  <c r="AD220" i="18"/>
  <c r="AC221" i="18"/>
  <c r="AA239" i="18"/>
  <c r="AA225" i="18"/>
  <c r="AA182" i="18"/>
  <c r="AB130" i="18"/>
  <c r="AB178" i="18" s="1"/>
  <c r="AE187" i="18"/>
  <c r="Z292" i="18"/>
  <c r="Z260" i="18"/>
  <c r="Z240" i="18"/>
  <c r="Y291" i="18"/>
  <c r="Y259" i="18"/>
  <c r="X306" i="18"/>
  <c r="X274" i="18"/>
  <c r="AB152" i="18"/>
  <c r="Y305" i="18"/>
  <c r="Y273" i="18"/>
  <c r="AB249" i="18"/>
  <c r="AB230" i="18"/>
  <c r="AB131" i="18"/>
  <c r="AC164" i="18"/>
  <c r="AC165" i="18"/>
  <c r="AC163" i="18"/>
  <c r="AD156" i="18"/>
  <c r="AC159" i="18"/>
  <c r="Y131" i="15"/>
  <c r="Y179" i="15" s="1"/>
  <c r="AA110" i="16"/>
  <c r="AA172" i="17"/>
  <c r="AD156" i="15"/>
  <c r="AC163" i="15"/>
  <c r="AC165" i="15"/>
  <c r="AC164" i="15"/>
  <c r="AC159" i="15"/>
  <c r="AB173" i="15"/>
  <c r="Z177" i="15"/>
  <c r="AB172" i="15"/>
  <c r="AA151" i="16"/>
  <c r="Z152" i="15"/>
  <c r="AB123" i="17"/>
  <c r="AB122" i="17"/>
  <c r="AB121" i="17"/>
  <c r="AB117" i="17"/>
  <c r="AC114" i="17"/>
  <c r="Z181" i="17"/>
  <c r="Z189" i="17"/>
  <c r="Z226" i="17" s="1"/>
  <c r="AD220" i="17"/>
  <c r="AC221" i="17"/>
  <c r="AA131" i="17"/>
  <c r="AD135" i="17"/>
  <c r="AC143" i="17"/>
  <c r="AC138" i="17"/>
  <c r="AC144" i="17"/>
  <c r="AC142" i="17"/>
  <c r="AB249" i="17"/>
  <c r="AB230" i="17"/>
  <c r="Z239" i="17"/>
  <c r="Z225" i="17"/>
  <c r="AC156" i="17"/>
  <c r="AB165" i="17"/>
  <c r="AB164" i="17"/>
  <c r="AB159" i="17"/>
  <c r="AB163" i="17"/>
  <c r="AD286" i="17"/>
  <c r="AC287" i="17"/>
  <c r="X306" i="17"/>
  <c r="X274" i="17"/>
  <c r="AA110" i="17"/>
  <c r="AB151" i="17"/>
  <c r="AG187" i="17"/>
  <c r="AA173" i="17"/>
  <c r="AB315" i="17"/>
  <c r="AB296" i="17"/>
  <c r="Y306" i="17"/>
  <c r="Y274" i="17"/>
  <c r="AB102" i="17"/>
  <c r="AB96" i="17"/>
  <c r="AB100" i="17"/>
  <c r="AC93" i="17"/>
  <c r="AB101" i="17"/>
  <c r="Y239" i="17"/>
  <c r="Y182" i="17"/>
  <c r="Y183" i="17" s="1"/>
  <c r="Y225" i="17"/>
  <c r="Y225" i="16"/>
  <c r="Y239" i="16"/>
  <c r="Y182" i="16"/>
  <c r="Y183" i="16" s="1"/>
  <c r="Z130" i="16"/>
  <c r="Z178" i="16" s="1"/>
  <c r="X305" i="16"/>
  <c r="X273" i="16"/>
  <c r="AC135" i="16"/>
  <c r="AB143" i="16"/>
  <c r="AB144" i="16"/>
  <c r="AB142" i="16"/>
  <c r="AB138" i="16"/>
  <c r="AA315" i="16"/>
  <c r="AA296" i="16"/>
  <c r="AA177" i="16"/>
  <c r="AD187" i="16"/>
  <c r="Z131" i="16"/>
  <c r="Z179" i="16" s="1"/>
  <c r="AC286" i="16"/>
  <c r="AB287" i="16"/>
  <c r="AB102" i="16"/>
  <c r="AB101" i="16"/>
  <c r="AB100" i="16"/>
  <c r="AB96" i="16"/>
  <c r="AC93" i="16"/>
  <c r="X306" i="16"/>
  <c r="X274" i="16"/>
  <c r="AA173" i="16"/>
  <c r="AA109" i="16"/>
  <c r="AD220" i="16"/>
  <c r="AC221" i="16"/>
  <c r="AA123" i="16"/>
  <c r="AA122" i="16"/>
  <c r="AA117" i="16"/>
  <c r="AA121" i="16"/>
  <c r="AB114" i="16"/>
  <c r="Y181" i="16"/>
  <c r="Y189" i="16"/>
  <c r="Y226" i="16" s="1"/>
  <c r="X291" i="16"/>
  <c r="X259" i="16"/>
  <c r="AA152" i="16"/>
  <c r="AB165" i="16"/>
  <c r="AB164" i="16"/>
  <c r="AB163" i="16"/>
  <c r="AB159" i="16"/>
  <c r="AC156" i="16"/>
  <c r="AB249" i="16"/>
  <c r="AB230" i="16"/>
  <c r="W305" i="15"/>
  <c r="W273" i="15"/>
  <c r="AA102" i="15"/>
  <c r="AA101" i="15"/>
  <c r="AA100" i="15"/>
  <c r="AA96" i="15"/>
  <c r="AB93" i="15"/>
  <c r="W259" i="15"/>
  <c r="W291" i="15"/>
  <c r="Z109" i="15"/>
  <c r="V306" i="15"/>
  <c r="V274" i="15"/>
  <c r="AA287" i="15"/>
  <c r="AB286" i="15"/>
  <c r="Z110" i="15"/>
  <c r="Z151" i="15"/>
  <c r="Z122" i="15"/>
  <c r="Z117" i="15"/>
  <c r="AA114" i="15"/>
  <c r="Z123" i="15"/>
  <c r="Z121" i="15"/>
  <c r="AA144" i="15"/>
  <c r="AA143" i="15"/>
  <c r="AA142" i="15"/>
  <c r="AA138" i="15"/>
  <c r="AB135" i="15"/>
  <c r="AE220" i="15"/>
  <c r="AD221" i="15"/>
  <c r="AB187" i="15"/>
  <c r="Z315" i="15"/>
  <c r="Z296" i="15"/>
  <c r="X239" i="15"/>
  <c r="X225" i="15"/>
  <c r="X182" i="15"/>
  <c r="X183" i="15" s="1"/>
  <c r="X181" i="15"/>
  <c r="X189" i="15"/>
  <c r="X226" i="15" s="1"/>
  <c r="W292" i="15"/>
  <c r="W240" i="15"/>
  <c r="W260" i="15"/>
  <c r="AC230" i="15"/>
  <c r="AC249" i="15"/>
  <c r="Z259" i="18" l="1"/>
  <c r="AC152" i="18"/>
  <c r="AA178" i="17"/>
  <c r="AC173" i="18"/>
  <c r="AB179" i="18"/>
  <c r="AB239" i="18" s="1"/>
  <c r="AA181" i="17"/>
  <c r="AA189" i="17"/>
  <c r="AA226" i="17" s="1"/>
  <c r="AA292" i="17" s="1"/>
  <c r="AA183" i="18"/>
  <c r="AC130" i="18"/>
  <c r="AB110" i="16"/>
  <c r="Y181" i="15"/>
  <c r="AC109" i="18"/>
  <c r="AC110" i="18"/>
  <c r="Z131" i="15"/>
  <c r="Z179" i="15" s="1"/>
  <c r="AB110" i="17"/>
  <c r="AA291" i="18"/>
  <c r="AA259" i="18"/>
  <c r="AD101" i="18"/>
  <c r="AD100" i="18"/>
  <c r="AE93" i="18"/>
  <c r="AD102" i="18"/>
  <c r="AD96" i="18"/>
  <c r="AD144" i="18"/>
  <c r="AD138" i="18"/>
  <c r="AD142" i="18"/>
  <c r="AE135" i="18"/>
  <c r="AD143" i="18"/>
  <c r="AA305" i="18"/>
  <c r="AA273" i="18"/>
  <c r="AC131" i="18"/>
  <c r="Y306" i="18"/>
  <c r="Y274" i="18"/>
  <c r="AF187" i="18"/>
  <c r="AD221" i="18"/>
  <c r="AE220" i="18"/>
  <c r="AA181" i="18"/>
  <c r="AA189" i="18"/>
  <c r="AA226" i="18" s="1"/>
  <c r="AC177" i="18"/>
  <c r="Z306" i="18"/>
  <c r="Z274" i="18"/>
  <c r="AB181" i="18"/>
  <c r="AB189" i="18"/>
  <c r="AB226" i="18" s="1"/>
  <c r="AE286" i="18"/>
  <c r="AD287" i="18"/>
  <c r="AC249" i="18"/>
  <c r="AC230" i="18"/>
  <c r="AD164" i="18"/>
  <c r="AD165" i="18"/>
  <c r="AD163" i="18"/>
  <c r="AD159" i="18"/>
  <c r="AE156" i="18"/>
  <c r="AC315" i="18"/>
  <c r="AC296" i="18"/>
  <c r="AC172" i="18"/>
  <c r="AD122" i="18"/>
  <c r="AD123" i="18"/>
  <c r="AD121" i="18"/>
  <c r="AE114" i="18"/>
  <c r="AD117" i="18"/>
  <c r="AC151" i="18"/>
  <c r="AB173" i="17"/>
  <c r="AC151" i="17"/>
  <c r="AA131" i="16"/>
  <c r="AA179" i="16" s="1"/>
  <c r="AA239" i="16" s="1"/>
  <c r="AA179" i="17"/>
  <c r="AA182" i="17" s="1"/>
  <c r="AC173" i="15"/>
  <c r="AC172" i="15"/>
  <c r="AA110" i="15"/>
  <c r="AD163" i="15"/>
  <c r="AD159" i="15"/>
  <c r="AD164" i="15"/>
  <c r="AE156" i="15"/>
  <c r="AD165" i="15"/>
  <c r="AA152" i="15"/>
  <c r="AB130" i="17"/>
  <c r="AB172" i="16"/>
  <c r="AB151" i="16"/>
  <c r="AC152" i="17"/>
  <c r="AC123" i="17"/>
  <c r="AC122" i="17"/>
  <c r="AC117" i="17"/>
  <c r="AC121" i="17"/>
  <c r="AD114" i="17"/>
  <c r="Y305" i="17"/>
  <c r="Y273" i="17"/>
  <c r="AC102" i="17"/>
  <c r="AC101" i="17"/>
  <c r="AC100" i="17"/>
  <c r="AC96" i="17"/>
  <c r="AD93" i="17"/>
  <c r="AC230" i="17"/>
  <c r="AC249" i="17"/>
  <c r="Z305" i="17"/>
  <c r="Z273" i="17"/>
  <c r="AB109" i="17"/>
  <c r="AA240" i="17"/>
  <c r="AC315" i="17"/>
  <c r="AC296" i="17"/>
  <c r="AC165" i="17"/>
  <c r="AC164" i="17"/>
  <c r="AC163" i="17"/>
  <c r="AD156" i="17"/>
  <c r="AC159" i="17"/>
  <c r="AD221" i="17"/>
  <c r="AE220" i="17"/>
  <c r="AB131" i="17"/>
  <c r="Y291" i="17"/>
  <c r="Y259" i="17"/>
  <c r="AB177" i="17"/>
  <c r="AD287" i="17"/>
  <c r="AE286" i="17"/>
  <c r="Z292" i="17"/>
  <c r="Z260" i="17"/>
  <c r="Z240" i="17"/>
  <c r="AH187" i="17"/>
  <c r="Z183" i="17"/>
  <c r="AB172" i="17"/>
  <c r="Z291" i="17"/>
  <c r="Z259" i="17"/>
  <c r="AD143" i="17"/>
  <c r="AD142" i="17"/>
  <c r="AD144" i="17"/>
  <c r="AD138" i="17"/>
  <c r="AE135" i="17"/>
  <c r="Z225" i="16"/>
  <c r="Z182" i="16"/>
  <c r="Z183" i="16" s="1"/>
  <c r="Z239" i="16"/>
  <c r="AC165" i="16"/>
  <c r="AC164" i="16"/>
  <c r="AC159" i="16"/>
  <c r="AC163" i="16"/>
  <c r="AD156" i="16"/>
  <c r="Y291" i="16"/>
  <c r="Y259" i="16"/>
  <c r="Y292" i="16"/>
  <c r="Y260" i="16"/>
  <c r="Y240" i="16"/>
  <c r="AE187" i="16"/>
  <c r="AB121" i="16"/>
  <c r="AB122" i="16"/>
  <c r="AB117" i="16"/>
  <c r="AC114" i="16"/>
  <c r="AB123" i="16"/>
  <c r="Y305" i="16"/>
  <c r="Y273" i="16"/>
  <c r="AE220" i="16"/>
  <c r="AD221" i="16"/>
  <c r="AC102" i="16"/>
  <c r="AC101" i="16"/>
  <c r="AC100" i="16"/>
  <c r="AC96" i="16"/>
  <c r="AD93" i="16"/>
  <c r="AB177" i="16"/>
  <c r="AC287" i="16"/>
  <c r="AD286" i="16"/>
  <c r="AD135" i="16"/>
  <c r="AC144" i="16"/>
  <c r="AC143" i="16"/>
  <c r="AC142" i="16"/>
  <c r="AC138" i="16"/>
  <c r="AC249" i="16"/>
  <c r="AC230" i="16"/>
  <c r="AA130" i="16"/>
  <c r="AA178" i="16" s="1"/>
  <c r="AB315" i="16"/>
  <c r="AB296" i="16"/>
  <c r="AB173" i="16"/>
  <c r="AB109" i="16"/>
  <c r="AB152" i="16"/>
  <c r="Z181" i="16"/>
  <c r="Z189" i="16"/>
  <c r="Z226" i="16" s="1"/>
  <c r="X292" i="15"/>
  <c r="X260" i="15"/>
  <c r="X240" i="15"/>
  <c r="Y239" i="15"/>
  <c r="Y182" i="15"/>
  <c r="Y183" i="15" s="1"/>
  <c r="Y225" i="15"/>
  <c r="AB287" i="15"/>
  <c r="AC286" i="15"/>
  <c r="AC187" i="15"/>
  <c r="Z130" i="15"/>
  <c r="Z178" i="15" s="1"/>
  <c r="AA296" i="15"/>
  <c r="AA315" i="15"/>
  <c r="AA177" i="15"/>
  <c r="AB138" i="15"/>
  <c r="AC135" i="15"/>
  <c r="AB143" i="15"/>
  <c r="AB144" i="15"/>
  <c r="AB142" i="15"/>
  <c r="AC93" i="15"/>
  <c r="AB101" i="15"/>
  <c r="AB100" i="15"/>
  <c r="AB102" i="15"/>
  <c r="AB96" i="15"/>
  <c r="X291" i="15"/>
  <c r="X259" i="15"/>
  <c r="AD249" i="15"/>
  <c r="AD230" i="15"/>
  <c r="AA151" i="15"/>
  <c r="AA123" i="15"/>
  <c r="AA122" i="15"/>
  <c r="AA121" i="15"/>
  <c r="AB114" i="15"/>
  <c r="AA117" i="15"/>
  <c r="Y292" i="15"/>
  <c r="Y260" i="15"/>
  <c r="Y240" i="15"/>
  <c r="AA109" i="15"/>
  <c r="W306" i="15"/>
  <c r="W274" i="15"/>
  <c r="X305" i="15"/>
  <c r="X273" i="15"/>
  <c r="AE221" i="15"/>
  <c r="AF220" i="15"/>
  <c r="AD173" i="15" l="1"/>
  <c r="AD173" i="18"/>
  <c r="AA260" i="17"/>
  <c r="AD152" i="18"/>
  <c r="AB225" i="18"/>
  <c r="AB291" i="18" s="1"/>
  <c r="AB182" i="18"/>
  <c r="AB183" i="18" s="1"/>
  <c r="AB177" i="15"/>
  <c r="AC179" i="18"/>
  <c r="AC225" i="18" s="1"/>
  <c r="AC172" i="17"/>
  <c r="AD177" i="18"/>
  <c r="AB179" i="17"/>
  <c r="AB225" i="17" s="1"/>
  <c r="AC178" i="18"/>
  <c r="AC189" i="18" s="1"/>
  <c r="AC226" i="18" s="1"/>
  <c r="AD172" i="18"/>
  <c r="AC109" i="16"/>
  <c r="AD131" i="18"/>
  <c r="AA225" i="17"/>
  <c r="AA291" i="17" s="1"/>
  <c r="AA239" i="17"/>
  <c r="AA305" i="17" s="1"/>
  <c r="AA182" i="16"/>
  <c r="AA183" i="16" s="1"/>
  <c r="AA225" i="16"/>
  <c r="AA259" i="16" s="1"/>
  <c r="AB131" i="16"/>
  <c r="AB179" i="16" s="1"/>
  <c r="AB239" i="16" s="1"/>
  <c r="AB109" i="15"/>
  <c r="AC181" i="18"/>
  <c r="AE165" i="18"/>
  <c r="AE163" i="18"/>
  <c r="AE164" i="18"/>
  <c r="AE159" i="18"/>
  <c r="AF156" i="18"/>
  <c r="AE287" i="18"/>
  <c r="AF286" i="18"/>
  <c r="AG187" i="18"/>
  <c r="AD315" i="18"/>
  <c r="AD296" i="18"/>
  <c r="AA292" i="18"/>
  <c r="AA240" i="18"/>
  <c r="AA260" i="18"/>
  <c r="AB292" i="18"/>
  <c r="AB260" i="18"/>
  <c r="AB240" i="18"/>
  <c r="AE221" i="18"/>
  <c r="AF220" i="18"/>
  <c r="AE102" i="18"/>
  <c r="AE96" i="18"/>
  <c r="AE100" i="18"/>
  <c r="AF93" i="18"/>
  <c r="AE101" i="18"/>
  <c r="AE122" i="18"/>
  <c r="AE117" i="18"/>
  <c r="AE121" i="18"/>
  <c r="AE123" i="18"/>
  <c r="AF114" i="18"/>
  <c r="AD249" i="18"/>
  <c r="AD230" i="18"/>
  <c r="AE144" i="18"/>
  <c r="AE138" i="18"/>
  <c r="AE142" i="18"/>
  <c r="AF135" i="18"/>
  <c r="AE143" i="18"/>
  <c r="AD109" i="18"/>
  <c r="AD130" i="18"/>
  <c r="AD151" i="18"/>
  <c r="AD110" i="18"/>
  <c r="AB305" i="18"/>
  <c r="AB273" i="18"/>
  <c r="AB178" i="17"/>
  <c r="AB189" i="17" s="1"/>
  <c r="AB226" i="17" s="1"/>
  <c r="AC110" i="17"/>
  <c r="AB151" i="15"/>
  <c r="AC173" i="16"/>
  <c r="AC151" i="16"/>
  <c r="AC177" i="16"/>
  <c r="AE159" i="15"/>
  <c r="AE163" i="15"/>
  <c r="AF156" i="15"/>
  <c r="AE164" i="15"/>
  <c r="AE165" i="15"/>
  <c r="AA130" i="15"/>
  <c r="AA178" i="15" s="1"/>
  <c r="AD151" i="17"/>
  <c r="AC152" i="16"/>
  <c r="AC130" i="17"/>
  <c r="AD172" i="15"/>
  <c r="AA183" i="17"/>
  <c r="AD315" i="17"/>
  <c r="AD296" i="17"/>
  <c r="AE142" i="17"/>
  <c r="AF135" i="17"/>
  <c r="AE144" i="17"/>
  <c r="AE143" i="17"/>
  <c r="AE138" i="17"/>
  <c r="AD230" i="17"/>
  <c r="AD249" i="17"/>
  <c r="AD102" i="17"/>
  <c r="AD101" i="17"/>
  <c r="AD100" i="17"/>
  <c r="AD96" i="17"/>
  <c r="AE93" i="17"/>
  <c r="AE221" i="17"/>
  <c r="AF220" i="17"/>
  <c r="AD152" i="17"/>
  <c r="Z306" i="17"/>
  <c r="Z274" i="17"/>
  <c r="AC177" i="17"/>
  <c r="AA306" i="17"/>
  <c r="AA274" i="17"/>
  <c r="AD123" i="17"/>
  <c r="AD122" i="17"/>
  <c r="AD121" i="17"/>
  <c r="AD117" i="17"/>
  <c r="AE114" i="17"/>
  <c r="AF286" i="17"/>
  <c r="AE287" i="17"/>
  <c r="AI187" i="17"/>
  <c r="AC173" i="17"/>
  <c r="AD164" i="17"/>
  <c r="AD163" i="17"/>
  <c r="AD159" i="17"/>
  <c r="AE156" i="17"/>
  <c r="AD165" i="17"/>
  <c r="AD173" i="17" s="1"/>
  <c r="AC109" i="17"/>
  <c r="AC131" i="17"/>
  <c r="AA181" i="16"/>
  <c r="AA189" i="16"/>
  <c r="AA226" i="16" s="1"/>
  <c r="AD102" i="16"/>
  <c r="AD101" i="16"/>
  <c r="AD100" i="16"/>
  <c r="AD96" i="16"/>
  <c r="AE93" i="16"/>
  <c r="AC122" i="16"/>
  <c r="AC117" i="16"/>
  <c r="AD114" i="16"/>
  <c r="AC123" i="16"/>
  <c r="AC121" i="16"/>
  <c r="AE135" i="16"/>
  <c r="AD144" i="16"/>
  <c r="AD143" i="16"/>
  <c r="AD142" i="16"/>
  <c r="AD138" i="16"/>
  <c r="Y306" i="16"/>
  <c r="Y274" i="16"/>
  <c r="AD249" i="16"/>
  <c r="AD230" i="16"/>
  <c r="Z291" i="16"/>
  <c r="Z259" i="16"/>
  <c r="AD287" i="16"/>
  <c r="AE286" i="16"/>
  <c r="AF187" i="16"/>
  <c r="AB130" i="16"/>
  <c r="AB178" i="16" s="1"/>
  <c r="AD165" i="16"/>
  <c r="AD164" i="16"/>
  <c r="AD163" i="16"/>
  <c r="AD159" i="16"/>
  <c r="AE156" i="16"/>
  <c r="AE221" i="16"/>
  <c r="AF220" i="16"/>
  <c r="Z292" i="16"/>
  <c r="Z260" i="16"/>
  <c r="Z240" i="16"/>
  <c r="AC315" i="16"/>
  <c r="AC296" i="16"/>
  <c r="AC110" i="16"/>
  <c r="AC172" i="16"/>
  <c r="Z305" i="16"/>
  <c r="Z273" i="16"/>
  <c r="AA305" i="16"/>
  <c r="AA273" i="16"/>
  <c r="AB152" i="15"/>
  <c r="Z181" i="15"/>
  <c r="Z189" i="15"/>
  <c r="Z226" i="15" s="1"/>
  <c r="Y306" i="15"/>
  <c r="Y274" i="15"/>
  <c r="Z239" i="15"/>
  <c r="Z225" i="15"/>
  <c r="Z182" i="15"/>
  <c r="Z183" i="15" s="1"/>
  <c r="AD135" i="15"/>
  <c r="AC144" i="15"/>
  <c r="AC142" i="15"/>
  <c r="AC143" i="15"/>
  <c r="AC138" i="15"/>
  <c r="Y305" i="15"/>
  <c r="Y273" i="15"/>
  <c r="AC287" i="15"/>
  <c r="AD286" i="15"/>
  <c r="AF221" i="15"/>
  <c r="AG220" i="15"/>
  <c r="AB121" i="15"/>
  <c r="AB123" i="15"/>
  <c r="AB117" i="15"/>
  <c r="AC114" i="15"/>
  <c r="AB122" i="15"/>
  <c r="AB315" i="15"/>
  <c r="AB296" i="15"/>
  <c r="AE249" i="15"/>
  <c r="AE230" i="15"/>
  <c r="Y291" i="15"/>
  <c r="Y259" i="15"/>
  <c r="AC102" i="15"/>
  <c r="AC101" i="15"/>
  <c r="AC100" i="15"/>
  <c r="AC96" i="15"/>
  <c r="AD93" i="15"/>
  <c r="AA131" i="15"/>
  <c r="AA179" i="15" s="1"/>
  <c r="AB110" i="15"/>
  <c r="AD187" i="15"/>
  <c r="X306" i="15"/>
  <c r="X274" i="15"/>
  <c r="AD179" i="18" l="1"/>
  <c r="AD172" i="17"/>
  <c r="AB181" i="17"/>
  <c r="AA291" i="16"/>
  <c r="AB259" i="18"/>
  <c r="AC182" i="18"/>
  <c r="AC183" i="18" s="1"/>
  <c r="AC239" i="18"/>
  <c r="AC305" i="18" s="1"/>
  <c r="AA273" i="17"/>
  <c r="AC177" i="15"/>
  <c r="AB182" i="17"/>
  <c r="AB183" i="17" s="1"/>
  <c r="AB239" i="17"/>
  <c r="AB305" i="17" s="1"/>
  <c r="AA259" i="17"/>
  <c r="AE177" i="18"/>
  <c r="AB225" i="16"/>
  <c r="AB291" i="16" s="1"/>
  <c r="AE172" i="18"/>
  <c r="AE131" i="18"/>
  <c r="AD178" i="18"/>
  <c r="AB182" i="16"/>
  <c r="AB183" i="16" s="1"/>
  <c r="AC130" i="16"/>
  <c r="AC178" i="16" s="1"/>
  <c r="AD130" i="17"/>
  <c r="AE109" i="18"/>
  <c r="AD239" i="18"/>
  <c r="AD182" i="18"/>
  <c r="AD225" i="18"/>
  <c r="AC291" i="18"/>
  <c r="AC259" i="18"/>
  <c r="AF102" i="18"/>
  <c r="AF96" i="18"/>
  <c r="AF101" i="18"/>
  <c r="AF100" i="18"/>
  <c r="AG93" i="18"/>
  <c r="AF138" i="18"/>
  <c r="AF142" i="18"/>
  <c r="AG135" i="18"/>
  <c r="AF143" i="18"/>
  <c r="AF144" i="18"/>
  <c r="AE110" i="18"/>
  <c r="AH187" i="18"/>
  <c r="AE173" i="18"/>
  <c r="AE151" i="18"/>
  <c r="AF123" i="18"/>
  <c r="AF121" i="18"/>
  <c r="AG114" i="18"/>
  <c r="AF117" i="18"/>
  <c r="AF122" i="18"/>
  <c r="AF221" i="18"/>
  <c r="AG220" i="18"/>
  <c r="AA274" i="18"/>
  <c r="AA306" i="18"/>
  <c r="AF165" i="18"/>
  <c r="AF159" i="18"/>
  <c r="AF164" i="18"/>
  <c r="AG156" i="18"/>
  <c r="AF163" i="18"/>
  <c r="AE152" i="18"/>
  <c r="AE230" i="18"/>
  <c r="AE249" i="18"/>
  <c r="AF287" i="18"/>
  <c r="AG286" i="18"/>
  <c r="AC292" i="18"/>
  <c r="AC240" i="18"/>
  <c r="AC260" i="18"/>
  <c r="AE130" i="18"/>
  <c r="AB306" i="18"/>
  <c r="AB274" i="18"/>
  <c r="AE315" i="18"/>
  <c r="AE296" i="18"/>
  <c r="AC109" i="15"/>
  <c r="AD109" i="17"/>
  <c r="AD178" i="17" s="1"/>
  <c r="AE152" i="17"/>
  <c r="AC151" i="15"/>
  <c r="AD172" i="16"/>
  <c r="AD177" i="16"/>
  <c r="AE172" i="15"/>
  <c r="AE173" i="15"/>
  <c r="AD109" i="16"/>
  <c r="AC179" i="17"/>
  <c r="AC182" i="17" s="1"/>
  <c r="AD110" i="17"/>
  <c r="AC178" i="17"/>
  <c r="AC189" i="17" s="1"/>
  <c r="AC226" i="17" s="1"/>
  <c r="AB131" i="15"/>
  <c r="AB179" i="15" s="1"/>
  <c r="AG156" i="15"/>
  <c r="AF165" i="15"/>
  <c r="AF159" i="15"/>
  <c r="AF164" i="15"/>
  <c r="AF163" i="15"/>
  <c r="AD177" i="17"/>
  <c r="AE249" i="17"/>
  <c r="AE230" i="17"/>
  <c r="AG135" i="17"/>
  <c r="AF142" i="17"/>
  <c r="AF144" i="17"/>
  <c r="AF138" i="17"/>
  <c r="AF143" i="17"/>
  <c r="AB292" i="17"/>
  <c r="AB260" i="17"/>
  <c r="AB240" i="17"/>
  <c r="AF221" i="17"/>
  <c r="AG220" i="17"/>
  <c r="AF287" i="17"/>
  <c r="AG286" i="17"/>
  <c r="AD131" i="17"/>
  <c r="AE165" i="17"/>
  <c r="AE164" i="17"/>
  <c r="AE163" i="17"/>
  <c r="AE159" i="17"/>
  <c r="AF156" i="17"/>
  <c r="AJ187" i="17"/>
  <c r="AE102" i="17"/>
  <c r="AE101" i="17"/>
  <c r="AE100" i="17"/>
  <c r="AE96" i="17"/>
  <c r="AF93" i="17"/>
  <c r="AE296" i="17"/>
  <c r="AE315" i="17"/>
  <c r="AE121" i="17"/>
  <c r="AE117" i="17"/>
  <c r="AF114" i="17"/>
  <c r="AE123" i="17"/>
  <c r="AE122" i="17"/>
  <c r="AE151" i="17"/>
  <c r="AB291" i="17"/>
  <c r="AB259" i="17"/>
  <c r="AB181" i="16"/>
  <c r="AB189" i="16"/>
  <c r="AB226" i="16" s="1"/>
  <c r="AC181" i="16"/>
  <c r="AC189" i="16"/>
  <c r="AC226" i="16" s="1"/>
  <c r="AE159" i="16"/>
  <c r="AE165" i="16"/>
  <c r="AE164" i="16"/>
  <c r="AE163" i="16"/>
  <c r="AF156" i="16"/>
  <c r="AD151" i="16"/>
  <c r="AE102" i="16"/>
  <c r="AE101" i="16"/>
  <c r="AE100" i="16"/>
  <c r="AE96" i="16"/>
  <c r="AF93" i="16"/>
  <c r="AB305" i="16"/>
  <c r="AB273" i="16"/>
  <c r="AG220" i="16"/>
  <c r="AF221" i="16"/>
  <c r="AE287" i="16"/>
  <c r="AF286" i="16"/>
  <c r="AE249" i="16"/>
  <c r="AE230" i="16"/>
  <c r="AD315" i="16"/>
  <c r="AD296" i="16"/>
  <c r="AE144" i="16"/>
  <c r="AE143" i="16"/>
  <c r="AE142" i="16"/>
  <c r="AE151" i="16" s="1"/>
  <c r="AE138" i="16"/>
  <c r="AF135" i="16"/>
  <c r="AA292" i="16"/>
  <c r="AA240" i="16"/>
  <c r="AA260" i="16"/>
  <c r="AD123" i="16"/>
  <c r="AD122" i="16"/>
  <c r="AD117" i="16"/>
  <c r="AE114" i="16"/>
  <c r="AD121" i="16"/>
  <c r="AD152" i="16"/>
  <c r="Z306" i="16"/>
  <c r="Z274" i="16"/>
  <c r="AD173" i="16"/>
  <c r="AG187" i="16"/>
  <c r="AC131" i="16"/>
  <c r="AC179" i="16" s="1"/>
  <c r="AD110" i="16"/>
  <c r="AD102" i="15"/>
  <c r="AD101" i="15"/>
  <c r="AD100" i="15"/>
  <c r="AD96" i="15"/>
  <c r="AE93" i="15"/>
  <c r="Z292" i="15"/>
  <c r="Z260" i="15"/>
  <c r="Z240" i="15"/>
  <c r="Z291" i="15"/>
  <c r="Z259" i="15"/>
  <c r="AH220" i="15"/>
  <c r="AG221" i="15"/>
  <c r="AC152" i="15"/>
  <c r="Z305" i="15"/>
  <c r="Z273" i="15"/>
  <c r="AF249" i="15"/>
  <c r="AF230" i="15"/>
  <c r="AE135" i="15"/>
  <c r="AD144" i="15"/>
  <c r="AD142" i="15"/>
  <c r="AD143" i="15"/>
  <c r="AD138" i="15"/>
  <c r="AE187" i="15"/>
  <c r="AB130" i="15"/>
  <c r="AB178" i="15" s="1"/>
  <c r="AA182" i="15"/>
  <c r="AA183" i="15" s="1"/>
  <c r="AA239" i="15"/>
  <c r="AA225" i="15"/>
  <c r="AC121" i="15"/>
  <c r="AC122" i="15"/>
  <c r="AC117" i="15"/>
  <c r="AC123" i="15"/>
  <c r="AD114" i="15"/>
  <c r="AE286" i="15"/>
  <c r="AD287" i="15"/>
  <c r="AC110" i="15"/>
  <c r="AC315" i="15"/>
  <c r="AC296" i="15"/>
  <c r="AA181" i="15"/>
  <c r="AA189" i="15"/>
  <c r="AA226" i="15" s="1"/>
  <c r="AF152" i="18" l="1"/>
  <c r="AC273" i="18"/>
  <c r="AD183" i="18"/>
  <c r="AB273" i="17"/>
  <c r="AF173" i="15"/>
  <c r="AD179" i="17"/>
  <c r="AD239" i="17" s="1"/>
  <c r="AB259" i="16"/>
  <c r="AD177" i="15"/>
  <c r="AF152" i="17"/>
  <c r="AF173" i="18"/>
  <c r="AD189" i="18"/>
  <c r="AD226" i="18" s="1"/>
  <c r="AD260" i="18" s="1"/>
  <c r="AE109" i="17"/>
  <c r="AD181" i="18"/>
  <c r="AC131" i="15"/>
  <c r="AC179" i="15" s="1"/>
  <c r="AF109" i="18"/>
  <c r="AC239" i="17"/>
  <c r="AC305" i="17" s="1"/>
  <c r="AC183" i="17"/>
  <c r="AE109" i="16"/>
  <c r="AC225" i="17"/>
  <c r="AC291" i="17" s="1"/>
  <c r="AD109" i="15"/>
  <c r="AF130" i="18"/>
  <c r="AC181" i="17"/>
  <c r="AF315" i="18"/>
  <c r="AF296" i="18"/>
  <c r="AD291" i="18"/>
  <c r="AD259" i="18"/>
  <c r="AG138" i="18"/>
  <c r="AG142" i="18"/>
  <c r="AH135" i="18"/>
  <c r="AG143" i="18"/>
  <c r="AG144" i="18"/>
  <c r="AF177" i="18"/>
  <c r="AG122" i="18"/>
  <c r="AG123" i="18"/>
  <c r="AG121" i="18"/>
  <c r="AH114" i="18"/>
  <c r="AG117" i="18"/>
  <c r="AF151" i="18"/>
  <c r="AD305" i="18"/>
  <c r="AD273" i="18"/>
  <c r="AI187" i="18"/>
  <c r="AE178" i="18"/>
  <c r="AC306" i="18"/>
  <c r="AC274" i="18"/>
  <c r="AF172" i="18"/>
  <c r="AG221" i="18"/>
  <c r="AH220" i="18"/>
  <c r="AF131" i="18"/>
  <c r="AE179" i="18"/>
  <c r="AF110" i="18"/>
  <c r="AG287" i="18"/>
  <c r="AH286" i="18"/>
  <c r="AG163" i="18"/>
  <c r="AG164" i="18"/>
  <c r="AG165" i="18"/>
  <c r="AG159" i="18"/>
  <c r="AH156" i="18"/>
  <c r="AF230" i="18"/>
  <c r="AF249" i="18"/>
  <c r="AG100" i="18"/>
  <c r="AH93" i="18"/>
  <c r="AG101" i="18"/>
  <c r="AG102" i="18"/>
  <c r="AG96" i="18"/>
  <c r="AD152" i="15"/>
  <c r="AG163" i="15"/>
  <c r="AG159" i="15"/>
  <c r="AH156" i="15"/>
  <c r="AG165" i="15"/>
  <c r="AG164" i="15"/>
  <c r="AD110" i="15"/>
  <c r="AE130" i="17"/>
  <c r="AF172" i="15"/>
  <c r="AE172" i="16"/>
  <c r="AD130" i="16"/>
  <c r="AD178" i="16" s="1"/>
  <c r="AE177" i="16"/>
  <c r="AE172" i="17"/>
  <c r="AH135" i="17"/>
  <c r="AG144" i="17"/>
  <c r="AG143" i="17"/>
  <c r="AG142" i="17"/>
  <c r="AG138" i="17"/>
  <c r="AE110" i="17"/>
  <c r="AG287" i="17"/>
  <c r="AH286" i="17"/>
  <c r="AB306" i="17"/>
  <c r="AB274" i="17"/>
  <c r="AG221" i="17"/>
  <c r="AH220" i="17"/>
  <c r="AD181" i="17"/>
  <c r="AD189" i="17"/>
  <c r="AD226" i="17" s="1"/>
  <c r="AE131" i="17"/>
  <c r="AF121" i="17"/>
  <c r="AF117" i="17"/>
  <c r="AG114" i="17"/>
  <c r="AF123" i="17"/>
  <c r="AF122" i="17"/>
  <c r="AF102" i="17"/>
  <c r="AF96" i="17"/>
  <c r="AF100" i="17"/>
  <c r="AG93" i="17"/>
  <c r="AF101" i="17"/>
  <c r="AK187" i="17"/>
  <c r="AE173" i="17"/>
  <c r="AF296" i="17"/>
  <c r="AF315" i="17"/>
  <c r="AF230" i="17"/>
  <c r="AF249" i="17"/>
  <c r="AE177" i="17"/>
  <c r="AF163" i="17"/>
  <c r="AF159" i="17"/>
  <c r="AG156" i="17"/>
  <c r="AF165" i="17"/>
  <c r="AF164" i="17"/>
  <c r="AC292" i="17"/>
  <c r="AC240" i="17"/>
  <c r="AC260" i="17"/>
  <c r="AF151" i="17"/>
  <c r="AD181" i="16"/>
  <c r="AD189" i="16"/>
  <c r="AD226" i="16" s="1"/>
  <c r="AF101" i="16"/>
  <c r="AF102" i="16"/>
  <c r="AG93" i="16"/>
  <c r="AF100" i="16"/>
  <c r="AF96" i="16"/>
  <c r="AG156" i="16"/>
  <c r="AF165" i="16"/>
  <c r="AF163" i="16"/>
  <c r="AF164" i="16"/>
  <c r="AF159" i="16"/>
  <c r="AC225" i="16"/>
  <c r="AC239" i="16"/>
  <c r="AC182" i="16"/>
  <c r="AC183" i="16" s="1"/>
  <c r="AC292" i="16"/>
  <c r="AC260" i="16"/>
  <c r="AC240" i="16"/>
  <c r="AB292" i="16"/>
  <c r="AB240" i="16"/>
  <c r="AB260" i="16"/>
  <c r="AE117" i="16"/>
  <c r="AF114" i="16"/>
  <c r="AE121" i="16"/>
  <c r="AE123" i="16"/>
  <c r="AE122" i="16"/>
  <c r="AA306" i="16"/>
  <c r="AA274" i="16"/>
  <c r="AG135" i="16"/>
  <c r="AF144" i="16"/>
  <c r="AF143" i="16"/>
  <c r="AF142" i="16"/>
  <c r="AF138" i="16"/>
  <c r="AE152" i="16"/>
  <c r="AF249" i="16"/>
  <c r="AF230" i="16"/>
  <c r="AE173" i="16"/>
  <c r="AF287" i="16"/>
  <c r="AG286" i="16"/>
  <c r="AD131" i="16"/>
  <c r="AD179" i="16" s="1"/>
  <c r="AE296" i="16"/>
  <c r="AE315" i="16"/>
  <c r="AH187" i="16"/>
  <c r="AG221" i="16"/>
  <c r="AH220" i="16"/>
  <c r="AE110" i="16"/>
  <c r="AB181" i="15"/>
  <c r="AB189" i="15"/>
  <c r="AB226" i="15" s="1"/>
  <c r="AD296" i="15"/>
  <c r="AD315" i="15"/>
  <c r="AF187" i="15"/>
  <c r="AG249" i="15"/>
  <c r="AG230" i="15"/>
  <c r="AE102" i="15"/>
  <c r="AE101" i="15"/>
  <c r="AE100" i="15"/>
  <c r="AE96" i="15"/>
  <c r="AF93" i="15"/>
  <c r="AA292" i="15"/>
  <c r="AA240" i="15"/>
  <c r="AA260" i="15"/>
  <c r="AF286" i="15"/>
  <c r="AE287" i="15"/>
  <c r="AC130" i="15"/>
  <c r="AC178" i="15" s="1"/>
  <c r="AE144" i="15"/>
  <c r="AE142" i="15"/>
  <c r="AE143" i="15"/>
  <c r="AE138" i="15"/>
  <c r="AF135" i="15"/>
  <c r="AI220" i="15"/>
  <c r="AH221" i="15"/>
  <c r="AD121" i="15"/>
  <c r="AD123" i="15"/>
  <c r="AD117" i="15"/>
  <c r="AE114" i="15"/>
  <c r="AD122" i="15"/>
  <c r="AA259" i="15"/>
  <c r="AA291" i="15"/>
  <c r="Z306" i="15"/>
  <c r="Z274" i="15"/>
  <c r="AA305" i="15"/>
  <c r="AA273" i="15"/>
  <c r="AD151" i="15"/>
  <c r="AB239" i="15"/>
  <c r="AB225" i="15"/>
  <c r="AB182" i="15"/>
  <c r="AB183" i="15" s="1"/>
  <c r="AD225" i="17" l="1"/>
  <c r="AD182" i="17"/>
  <c r="AC273" i="17"/>
  <c r="AD240" i="18"/>
  <c r="AD274" i="18" s="1"/>
  <c r="AF177" i="17"/>
  <c r="AG173" i="15"/>
  <c r="AD292" i="18"/>
  <c r="AG177" i="18"/>
  <c r="AE177" i="15"/>
  <c r="AF151" i="16"/>
  <c r="AD183" i="17"/>
  <c r="AG131" i="18"/>
  <c r="AG151" i="18"/>
  <c r="AE178" i="17"/>
  <c r="AE189" i="17" s="1"/>
  <c r="AE226" i="17" s="1"/>
  <c r="AF178" i="18"/>
  <c r="AD130" i="15"/>
  <c r="AD178" i="15" s="1"/>
  <c r="AD181" i="15" s="1"/>
  <c r="AC259" i="17"/>
  <c r="AF179" i="18"/>
  <c r="AF225" i="18" s="1"/>
  <c r="AE110" i="15"/>
  <c r="AF109" i="16"/>
  <c r="AG110" i="18"/>
  <c r="AG296" i="18"/>
  <c r="AG315" i="18"/>
  <c r="AH159" i="18"/>
  <c r="AI156" i="18"/>
  <c r="AH164" i="18"/>
  <c r="AH165" i="18"/>
  <c r="AH163" i="18"/>
  <c r="AG152" i="18"/>
  <c r="AE225" i="18"/>
  <c r="AE239" i="18"/>
  <c r="AE182" i="18"/>
  <c r="AE183" i="18" s="1"/>
  <c r="AH102" i="18"/>
  <c r="AH96" i="18"/>
  <c r="AH100" i="18"/>
  <c r="AI93" i="18"/>
  <c r="AH101" i="18"/>
  <c r="AG172" i="18"/>
  <c r="AI220" i="18"/>
  <c r="AH221" i="18"/>
  <c r="AE181" i="18"/>
  <c r="AE189" i="18"/>
  <c r="AE226" i="18" s="1"/>
  <c r="AH122" i="18"/>
  <c r="AH121" i="18"/>
  <c r="AH123" i="18"/>
  <c r="AH117" i="18"/>
  <c r="AI114" i="18"/>
  <c r="AD306" i="18"/>
  <c r="AG109" i="18"/>
  <c r="AG173" i="18"/>
  <c r="AG249" i="18"/>
  <c r="AG230" i="18"/>
  <c r="AJ187" i="18"/>
  <c r="AG130" i="18"/>
  <c r="AH287" i="18"/>
  <c r="AI286" i="18"/>
  <c r="AH142" i="18"/>
  <c r="AI135" i="18"/>
  <c r="AH143" i="18"/>
  <c r="AH144" i="18"/>
  <c r="AH138" i="18"/>
  <c r="AF131" i="17"/>
  <c r="AF152" i="16"/>
  <c r="AH164" i="15"/>
  <c r="AH163" i="15"/>
  <c r="AH165" i="15"/>
  <c r="AH159" i="15"/>
  <c r="AI156" i="15"/>
  <c r="AG172" i="15"/>
  <c r="AF173" i="17"/>
  <c r="AE181" i="17"/>
  <c r="AG151" i="17"/>
  <c r="AD291" i="17"/>
  <c r="AD259" i="17"/>
  <c r="AG159" i="17"/>
  <c r="AH156" i="17"/>
  <c r="AG164" i="17"/>
  <c r="AG163" i="17"/>
  <c r="AG173" i="17" s="1"/>
  <c r="AG165" i="17"/>
  <c r="AG117" i="17"/>
  <c r="AG121" i="17"/>
  <c r="AH114" i="17"/>
  <c r="AG122" i="17"/>
  <c r="AG123" i="17"/>
  <c r="AH287" i="17"/>
  <c r="AI286" i="17"/>
  <c r="AD305" i="17"/>
  <c r="AD273" i="17"/>
  <c r="AG152" i="17"/>
  <c r="AD292" i="17"/>
  <c r="AD240" i="17"/>
  <c r="AD260" i="17"/>
  <c r="AC306" i="17"/>
  <c r="AC274" i="17"/>
  <c r="AH221" i="17"/>
  <c r="AI220" i="17"/>
  <c r="AG315" i="17"/>
  <c r="AG296" i="17"/>
  <c r="AH144" i="17"/>
  <c r="AH143" i="17"/>
  <c r="AH142" i="17"/>
  <c r="AH138" i="17"/>
  <c r="AI135" i="17"/>
  <c r="AG102" i="17"/>
  <c r="AG101" i="17"/>
  <c r="AG100" i="17"/>
  <c r="AG96" i="17"/>
  <c r="AH93" i="17"/>
  <c r="AF109" i="17"/>
  <c r="AF172" i="17"/>
  <c r="AF110" i="17"/>
  <c r="AF130" i="17"/>
  <c r="AG249" i="17"/>
  <c r="AG230" i="17"/>
  <c r="AE179" i="17"/>
  <c r="AF177" i="16"/>
  <c r="AG287" i="16"/>
  <c r="AH286" i="16"/>
  <c r="AF172" i="16"/>
  <c r="AC306" i="16"/>
  <c r="AC274" i="16"/>
  <c r="AI187" i="16"/>
  <c r="AD239" i="16"/>
  <c r="AD182" i="16"/>
  <c r="AD183" i="16" s="1"/>
  <c r="AD225" i="16"/>
  <c r="AE130" i="16"/>
  <c r="AE178" i="16" s="1"/>
  <c r="AD292" i="16"/>
  <c r="AD260" i="16"/>
  <c r="AD240" i="16"/>
  <c r="AF123" i="16"/>
  <c r="AF122" i="16"/>
  <c r="AF121" i="16"/>
  <c r="AF117" i="16"/>
  <c r="AG114" i="16"/>
  <c r="AI220" i="16"/>
  <c r="AH221" i="16"/>
  <c r="AC305" i="16"/>
  <c r="AC273" i="16"/>
  <c r="AF173" i="16"/>
  <c r="AG144" i="16"/>
  <c r="AG143" i="16"/>
  <c r="AG142" i="16"/>
  <c r="AG138" i="16"/>
  <c r="AH135" i="16"/>
  <c r="AF315" i="16"/>
  <c r="AF296" i="16"/>
  <c r="AG102" i="16"/>
  <c r="AG101" i="16"/>
  <c r="AG100" i="16"/>
  <c r="AG96" i="16"/>
  <c r="AH93" i="16"/>
  <c r="AB306" i="16"/>
  <c r="AB274" i="16"/>
  <c r="AG230" i="16"/>
  <c r="AG249" i="16"/>
  <c r="AE131" i="16"/>
  <c r="AE179" i="16" s="1"/>
  <c r="AC291" i="16"/>
  <c r="AC259" i="16"/>
  <c r="AH156" i="16"/>
  <c r="AG165" i="16"/>
  <c r="AG164" i="16"/>
  <c r="AG163" i="16"/>
  <c r="AG159" i="16"/>
  <c r="AF110" i="16"/>
  <c r="AC181" i="15"/>
  <c r="AC189" i="15"/>
  <c r="AC226" i="15" s="1"/>
  <c r="AB305" i="15"/>
  <c r="AB273" i="15"/>
  <c r="AD131" i="15"/>
  <c r="AD179" i="15" s="1"/>
  <c r="AE296" i="15"/>
  <c r="AE315" i="15"/>
  <c r="AF101" i="15"/>
  <c r="AF100" i="15"/>
  <c r="AF102" i="15"/>
  <c r="AF96" i="15"/>
  <c r="AG93" i="15"/>
  <c r="AB291" i="15"/>
  <c r="AB259" i="15"/>
  <c r="AG135" i="15"/>
  <c r="AF143" i="15"/>
  <c r="AF144" i="15"/>
  <c r="AF138" i="15"/>
  <c r="AF142" i="15"/>
  <c r="AF287" i="15"/>
  <c r="AG286" i="15"/>
  <c r="AE123" i="15"/>
  <c r="AE117" i="15"/>
  <c r="AF114" i="15"/>
  <c r="AE122" i="15"/>
  <c r="AE121" i="15"/>
  <c r="AH230" i="15"/>
  <c r="AH249" i="15"/>
  <c r="AE151" i="15"/>
  <c r="AE109" i="15"/>
  <c r="AG187" i="15"/>
  <c r="AB260" i="15"/>
  <c r="AB240" i="15"/>
  <c r="AB292" i="15"/>
  <c r="AJ220" i="15"/>
  <c r="AI221" i="15"/>
  <c r="AA306" i="15"/>
  <c r="AA274" i="15"/>
  <c r="AE152" i="15"/>
  <c r="AC225" i="15"/>
  <c r="AC239" i="15"/>
  <c r="AC182" i="15"/>
  <c r="AC183" i="15" s="1"/>
  <c r="AD189" i="15" l="1"/>
  <c r="AD226" i="15" s="1"/>
  <c r="AH151" i="18"/>
  <c r="AH172" i="15"/>
  <c r="AG151" i="16"/>
  <c r="AH172" i="18"/>
  <c r="AF189" i="18"/>
  <c r="AF226" i="18" s="1"/>
  <c r="AH151" i="17"/>
  <c r="AF181" i="18"/>
  <c r="AH173" i="18"/>
  <c r="AG152" i="16"/>
  <c r="AF239" i="18"/>
  <c r="AF305" i="18" s="1"/>
  <c r="AH173" i="15"/>
  <c r="AF182" i="18"/>
  <c r="AF183" i="18" s="1"/>
  <c r="AF110" i="15"/>
  <c r="AG179" i="18"/>
  <c r="AG239" i="18" s="1"/>
  <c r="AF131" i="16"/>
  <c r="AF179" i="16" s="1"/>
  <c r="AG178" i="18"/>
  <c r="AH110" i="18"/>
  <c r="AG131" i="17"/>
  <c r="AF179" i="17"/>
  <c r="AF182" i="17" s="1"/>
  <c r="AH131" i="18"/>
  <c r="AK187" i="18"/>
  <c r="AE292" i="18"/>
  <c r="AE260" i="18"/>
  <c r="AE240" i="18"/>
  <c r="AH177" i="18"/>
  <c r="AH249" i="18"/>
  <c r="AH230" i="18"/>
  <c r="AE305" i="18"/>
  <c r="AE273" i="18"/>
  <c r="AI123" i="18"/>
  <c r="AI122" i="18"/>
  <c r="AJ114" i="18"/>
  <c r="AI121" i="18"/>
  <c r="AI117" i="18"/>
  <c r="AJ220" i="18"/>
  <c r="AI221" i="18"/>
  <c r="AE291" i="18"/>
  <c r="AE259" i="18"/>
  <c r="AI287" i="18"/>
  <c r="AJ286" i="18"/>
  <c r="AH296" i="18"/>
  <c r="AH315" i="18"/>
  <c r="AH130" i="18"/>
  <c r="AH152" i="18"/>
  <c r="AF291" i="18"/>
  <c r="AF259" i="18"/>
  <c r="AI100" i="18"/>
  <c r="AJ93" i="18"/>
  <c r="AI101" i="18"/>
  <c r="AI102" i="18"/>
  <c r="AI96" i="18"/>
  <c r="AF292" i="18"/>
  <c r="AF240" i="18"/>
  <c r="AF260" i="18"/>
  <c r="AI142" i="18"/>
  <c r="AJ135" i="18"/>
  <c r="AI143" i="18"/>
  <c r="AI144" i="18"/>
  <c r="AI138" i="18"/>
  <c r="AH109" i="18"/>
  <c r="AI163" i="18"/>
  <c r="AI164" i="18"/>
  <c r="AI165" i="18"/>
  <c r="AI159" i="18"/>
  <c r="AJ156" i="18"/>
  <c r="AG109" i="17"/>
  <c r="AE131" i="15"/>
  <c r="AE179" i="15" s="1"/>
  <c r="AE239" i="15" s="1"/>
  <c r="AI163" i="15"/>
  <c r="AI159" i="15"/>
  <c r="AJ156" i="15"/>
  <c r="AI164" i="15"/>
  <c r="AI165" i="15"/>
  <c r="AG110" i="16"/>
  <c r="AF130" i="16"/>
  <c r="AF178" i="16" s="1"/>
  <c r="AG172" i="16"/>
  <c r="AF151" i="15"/>
  <c r="AF177" i="15"/>
  <c r="AJ220" i="17"/>
  <c r="AI221" i="17"/>
  <c r="AD306" i="17"/>
  <c r="AD274" i="17"/>
  <c r="AI287" i="17"/>
  <c r="AJ286" i="17"/>
  <c r="AI156" i="17"/>
  <c r="AH165" i="17"/>
  <c r="AH163" i="17"/>
  <c r="AH164" i="17"/>
  <c r="AH159" i="17"/>
  <c r="AH249" i="17"/>
  <c r="AH230" i="17"/>
  <c r="AH315" i="17"/>
  <c r="AH296" i="17"/>
  <c r="AF178" i="17"/>
  <c r="AG110" i="17"/>
  <c r="AH152" i="17"/>
  <c r="AH100" i="17"/>
  <c r="AI93" i="17"/>
  <c r="AH101" i="17"/>
  <c r="AH102" i="17"/>
  <c r="AH96" i="17"/>
  <c r="AI144" i="17"/>
  <c r="AI138" i="17"/>
  <c r="AJ135" i="17"/>
  <c r="AI143" i="17"/>
  <c r="AI142" i="17"/>
  <c r="AH123" i="17"/>
  <c r="AH122" i="17"/>
  <c r="AH121" i="17"/>
  <c r="AH117" i="17"/>
  <c r="AI114" i="17"/>
  <c r="AG172" i="17"/>
  <c r="AE292" i="17"/>
  <c r="AE240" i="17"/>
  <c r="AE260" i="17"/>
  <c r="AE225" i="17"/>
  <c r="AE182" i="17"/>
  <c r="AE183" i="17" s="1"/>
  <c r="AE239" i="17"/>
  <c r="AG177" i="17"/>
  <c r="AG130" i="17"/>
  <c r="AG178" i="17" s="1"/>
  <c r="AE225" i="16"/>
  <c r="AE239" i="16"/>
  <c r="AE182" i="16"/>
  <c r="AE183" i="16" s="1"/>
  <c r="AI135" i="16"/>
  <c r="AH144" i="16"/>
  <c r="AH138" i="16"/>
  <c r="AH142" i="16"/>
  <c r="AH143" i="16"/>
  <c r="AH102" i="16"/>
  <c r="AH101" i="16"/>
  <c r="AH100" i="16"/>
  <c r="AH96" i="16"/>
  <c r="AI93" i="16"/>
  <c r="AH287" i="16"/>
  <c r="AI286" i="16"/>
  <c r="AJ220" i="16"/>
  <c r="AI221" i="16"/>
  <c r="AD305" i="16"/>
  <c r="AD273" i="16"/>
  <c r="AG173" i="16"/>
  <c r="AH165" i="16"/>
  <c r="AH164" i="16"/>
  <c r="AH163" i="16"/>
  <c r="AH159" i="16"/>
  <c r="AI156" i="16"/>
  <c r="AG177" i="16"/>
  <c r="AE181" i="16"/>
  <c r="AE189" i="16"/>
  <c r="AE226" i="16" s="1"/>
  <c r="AG315" i="16"/>
  <c r="AG296" i="16"/>
  <c r="AG121" i="16"/>
  <c r="AG123" i="16"/>
  <c r="AG122" i="16"/>
  <c r="AH114" i="16"/>
  <c r="AG117" i="16"/>
  <c r="AD306" i="16"/>
  <c r="AD274" i="16"/>
  <c r="AG109" i="16"/>
  <c r="AH249" i="16"/>
  <c r="AH230" i="16"/>
  <c r="AD291" i="16"/>
  <c r="AD259" i="16"/>
  <c r="AJ187" i="16"/>
  <c r="AF315" i="15"/>
  <c r="AF296" i="15"/>
  <c r="AG144" i="15"/>
  <c r="AG143" i="15"/>
  <c r="AG142" i="15"/>
  <c r="AG138" i="15"/>
  <c r="AH135" i="15"/>
  <c r="AC292" i="15"/>
  <c r="AC260" i="15"/>
  <c r="AC240" i="15"/>
  <c r="AE130" i="15"/>
  <c r="AE178" i="15" s="1"/>
  <c r="AD292" i="15"/>
  <c r="AD260" i="15"/>
  <c r="AD240" i="15"/>
  <c r="AC291" i="15"/>
  <c r="AC259" i="15"/>
  <c r="AK220" i="15"/>
  <c r="AK221" i="15" s="1"/>
  <c r="AJ221" i="15"/>
  <c r="AH187" i="15"/>
  <c r="AF152" i="15"/>
  <c r="AB306" i="15"/>
  <c r="AB274" i="15"/>
  <c r="AD225" i="15"/>
  <c r="AD182" i="15"/>
  <c r="AD183" i="15" s="1"/>
  <c r="AD239" i="15"/>
  <c r="AF109" i="15"/>
  <c r="AC305" i="15"/>
  <c r="AC273" i="15"/>
  <c r="AI249" i="15"/>
  <c r="AI230" i="15"/>
  <c r="AF123" i="15"/>
  <c r="AF117" i="15"/>
  <c r="AG114" i="15"/>
  <c r="AF122" i="15"/>
  <c r="AF121" i="15"/>
  <c r="AG287" i="15"/>
  <c r="AH286" i="15"/>
  <c r="AG102" i="15"/>
  <c r="AG101" i="15"/>
  <c r="AG100" i="15"/>
  <c r="AG96" i="15"/>
  <c r="AH93" i="15"/>
  <c r="AF239" i="17" l="1"/>
  <c r="AI151" i="18"/>
  <c r="AF273" i="18"/>
  <c r="AG182" i="18"/>
  <c r="AG183" i="18" s="1"/>
  <c r="AG179" i="17"/>
  <c r="AG182" i="17" s="1"/>
  <c r="AG225" i="18"/>
  <c r="AG259" i="18" s="1"/>
  <c r="AF225" i="17"/>
  <c r="AH179" i="18"/>
  <c r="AH182" i="18" s="1"/>
  <c r="AH177" i="17"/>
  <c r="AI173" i="15"/>
  <c r="AI173" i="18"/>
  <c r="AG189" i="18"/>
  <c r="AG226" i="18" s="1"/>
  <c r="AG292" i="18" s="1"/>
  <c r="AG181" i="18"/>
  <c r="AE182" i="15"/>
  <c r="AE183" i="15" s="1"/>
  <c r="AE225" i="15"/>
  <c r="AE291" i="15" s="1"/>
  <c r="AF181" i="16"/>
  <c r="AF189" i="16"/>
  <c r="AF226" i="16" s="1"/>
  <c r="AH130" i="17"/>
  <c r="AI130" i="18"/>
  <c r="AF183" i="17"/>
  <c r="AH110" i="16"/>
  <c r="AH178" i="18"/>
  <c r="AI152" i="18"/>
  <c r="AJ100" i="18"/>
  <c r="AK93" i="18"/>
  <c r="AJ102" i="18"/>
  <c r="AJ96" i="18"/>
  <c r="AJ101" i="18"/>
  <c r="AI109" i="18"/>
  <c r="AI296" i="18"/>
  <c r="AI315" i="18"/>
  <c r="AI172" i="18"/>
  <c r="AF306" i="18"/>
  <c r="AL306" i="18" s="1"/>
  <c r="AF274" i="18"/>
  <c r="AL274" i="18" s="1"/>
  <c r="AL240" i="18"/>
  <c r="AJ123" i="18"/>
  <c r="AJ117" i="18"/>
  <c r="AK114" i="18"/>
  <c r="AJ121" i="18"/>
  <c r="AJ122" i="18"/>
  <c r="AK220" i="18"/>
  <c r="AK221" i="18" s="1"/>
  <c r="AJ221" i="18"/>
  <c r="AI110" i="18"/>
  <c r="AE306" i="18"/>
  <c r="AE274" i="18"/>
  <c r="AG305" i="18"/>
  <c r="AG273" i="18"/>
  <c r="AI177" i="18"/>
  <c r="AI131" i="18"/>
  <c r="AJ163" i="18"/>
  <c r="AJ164" i="18"/>
  <c r="AK156" i="18"/>
  <c r="AJ159" i="18"/>
  <c r="AJ165" i="18"/>
  <c r="AK135" i="18"/>
  <c r="AJ143" i="18"/>
  <c r="AJ144" i="18"/>
  <c r="AJ138" i="18"/>
  <c r="AJ142" i="18"/>
  <c r="AJ287" i="18"/>
  <c r="AK286" i="18"/>
  <c r="AK287" i="18" s="1"/>
  <c r="AI249" i="18"/>
  <c r="AI230" i="18"/>
  <c r="AH172" i="16"/>
  <c r="AI151" i="17"/>
  <c r="AI172" i="15"/>
  <c r="AJ163" i="15"/>
  <c r="AJ165" i="15"/>
  <c r="AJ159" i="15"/>
  <c r="AJ164" i="15"/>
  <c r="AK156" i="15"/>
  <c r="AH152" i="16"/>
  <c r="AG110" i="15"/>
  <c r="AF131" i="15"/>
  <c r="AF179" i="15" s="1"/>
  <c r="AF239" i="15" s="1"/>
  <c r="AG151" i="15"/>
  <c r="AK286" i="17"/>
  <c r="AK287" i="17" s="1"/>
  <c r="AJ287" i="17"/>
  <c r="AE305" i="17"/>
  <c r="AE273" i="17"/>
  <c r="AH172" i="17"/>
  <c r="AI102" i="17"/>
  <c r="AI101" i="17"/>
  <c r="AI100" i="17"/>
  <c r="AI96" i="17"/>
  <c r="AJ93" i="17"/>
  <c r="AF291" i="17"/>
  <c r="AF259" i="17"/>
  <c r="AI315" i="17"/>
  <c r="AI296" i="17"/>
  <c r="AG181" i="17"/>
  <c r="AG189" i="17"/>
  <c r="AG226" i="17" s="1"/>
  <c r="AJ144" i="17"/>
  <c r="AJ138" i="17"/>
  <c r="AK135" i="17"/>
  <c r="AJ143" i="17"/>
  <c r="AJ142" i="17"/>
  <c r="AE291" i="17"/>
  <c r="AE259" i="17"/>
  <c r="AH131" i="17"/>
  <c r="AH109" i="17"/>
  <c r="AH173" i="17"/>
  <c r="AI249" i="17"/>
  <c r="AI230" i="17"/>
  <c r="AE306" i="17"/>
  <c r="AE274" i="17"/>
  <c r="AF181" i="17"/>
  <c r="AF189" i="17"/>
  <c r="AF226" i="17" s="1"/>
  <c r="AI123" i="17"/>
  <c r="AI122" i="17"/>
  <c r="AI121" i="17"/>
  <c r="AJ114" i="17"/>
  <c r="AI117" i="17"/>
  <c r="AI152" i="17"/>
  <c r="AH110" i="17"/>
  <c r="AF305" i="17"/>
  <c r="AF273" i="17"/>
  <c r="AI165" i="17"/>
  <c r="AI164" i="17"/>
  <c r="AI159" i="17"/>
  <c r="AI163" i="17"/>
  <c r="AJ156" i="17"/>
  <c r="AJ221" i="17"/>
  <c r="AK220" i="17"/>
  <c r="AK221" i="17" s="1"/>
  <c r="AE305" i="16"/>
  <c r="AE273" i="16"/>
  <c r="AH121" i="16"/>
  <c r="AH123" i="16"/>
  <c r="AH122" i="16"/>
  <c r="AH117" i="16"/>
  <c r="AI114" i="16"/>
  <c r="AJ286" i="16"/>
  <c r="AI287" i="16"/>
  <c r="AE291" i="16"/>
  <c r="AE259" i="16"/>
  <c r="AI102" i="16"/>
  <c r="AI101" i="16"/>
  <c r="AI100" i="16"/>
  <c r="AI96" i="16"/>
  <c r="AJ93" i="16"/>
  <c r="AK220" i="16"/>
  <c r="AK221" i="16" s="1"/>
  <c r="AJ221" i="16"/>
  <c r="AE292" i="16"/>
  <c r="AE260" i="16"/>
  <c r="AE240" i="16"/>
  <c r="AH315" i="16"/>
  <c r="AH296" i="16"/>
  <c r="AF260" i="16"/>
  <c r="AF292" i="16"/>
  <c r="AF240" i="16"/>
  <c r="AG130" i="16"/>
  <c r="AG178" i="16" s="1"/>
  <c r="AH173" i="16"/>
  <c r="AH177" i="16"/>
  <c r="AH151" i="16"/>
  <c r="AJ135" i="16"/>
  <c r="AI144" i="16"/>
  <c r="AI143" i="16"/>
  <c r="AI142" i="16"/>
  <c r="AI138" i="16"/>
  <c r="AK187" i="16"/>
  <c r="AG131" i="16"/>
  <c r="AG179" i="16" s="1"/>
  <c r="AI165" i="16"/>
  <c r="AI164" i="16"/>
  <c r="AI163" i="16"/>
  <c r="AJ156" i="16"/>
  <c r="AI159" i="16"/>
  <c r="AF239" i="16"/>
  <c r="AF225" i="16"/>
  <c r="AF182" i="16"/>
  <c r="AF183" i="16" s="1"/>
  <c r="AI249" i="16"/>
  <c r="AI230" i="16"/>
  <c r="AH109" i="16"/>
  <c r="AE181" i="15"/>
  <c r="AE189" i="15"/>
  <c r="AE226" i="15" s="1"/>
  <c r="AJ249" i="15"/>
  <c r="AJ230" i="15"/>
  <c r="AK230" i="15"/>
  <c r="AK249" i="15"/>
  <c r="AD305" i="15"/>
  <c r="AD273" i="15"/>
  <c r="AI93" i="15"/>
  <c r="AH102" i="15"/>
  <c r="AH96" i="15"/>
  <c r="AH101" i="15"/>
  <c r="AH100" i="15"/>
  <c r="AG296" i="15"/>
  <c r="AG315" i="15"/>
  <c r="AG177" i="15"/>
  <c r="AD291" i="15"/>
  <c r="AD259" i="15"/>
  <c r="AG152" i="15"/>
  <c r="AG123" i="15"/>
  <c r="AG122" i="15"/>
  <c r="AG121" i="15"/>
  <c r="AH114" i="15"/>
  <c r="AG117" i="15"/>
  <c r="AI286" i="15"/>
  <c r="AH287" i="15"/>
  <c r="AC306" i="15"/>
  <c r="AC274" i="15"/>
  <c r="AE259" i="15"/>
  <c r="AE305" i="15"/>
  <c r="AE273" i="15"/>
  <c r="AF130" i="15"/>
  <c r="AF178" i="15" s="1"/>
  <c r="AG109" i="15"/>
  <c r="AI187" i="15"/>
  <c r="AD306" i="15"/>
  <c r="AD274" i="15"/>
  <c r="AH142" i="15"/>
  <c r="AH138" i="15"/>
  <c r="AH143" i="15"/>
  <c r="AI135" i="15"/>
  <c r="AH144" i="15"/>
  <c r="AG183" i="17" l="1"/>
  <c r="AG225" i="17"/>
  <c r="AG291" i="18"/>
  <c r="AG239" i="17"/>
  <c r="AG273" i="17" s="1"/>
  <c r="AH239" i="18"/>
  <c r="AH273" i="18" s="1"/>
  <c r="AH225" i="18"/>
  <c r="AH259" i="18" s="1"/>
  <c r="AJ131" i="18"/>
  <c r="AH131" i="16"/>
  <c r="AH179" i="16" s="1"/>
  <c r="AH225" i="16" s="1"/>
  <c r="AJ151" i="18"/>
  <c r="AJ152" i="18"/>
  <c r="AG260" i="18"/>
  <c r="AI172" i="16"/>
  <c r="AI152" i="16"/>
  <c r="AG240" i="18"/>
  <c r="AG306" i="18" s="1"/>
  <c r="AH183" i="18"/>
  <c r="AH110" i="15"/>
  <c r="AH178" i="17"/>
  <c r="AF182" i="15"/>
  <c r="AF183" i="15" s="1"/>
  <c r="AJ109" i="18"/>
  <c r="AF225" i="15"/>
  <c r="AF259" i="15" s="1"/>
  <c r="AH130" i="16"/>
  <c r="AK249" i="18"/>
  <c r="AK230" i="18"/>
  <c r="AJ130" i="18"/>
  <c r="AK164" i="18"/>
  <c r="AK165" i="18"/>
  <c r="AK159" i="18"/>
  <c r="AK163" i="18"/>
  <c r="AK117" i="18"/>
  <c r="AK122" i="18"/>
  <c r="AK121" i="18"/>
  <c r="AK123" i="18"/>
  <c r="AH181" i="18"/>
  <c r="AH189" i="18"/>
  <c r="AH226" i="18" s="1"/>
  <c r="AI178" i="18"/>
  <c r="AJ249" i="18"/>
  <c r="AJ230" i="18"/>
  <c r="AJ172" i="18"/>
  <c r="AJ177" i="18"/>
  <c r="AK143" i="18"/>
  <c r="AK144" i="18"/>
  <c r="AK138" i="18"/>
  <c r="AK142" i="18"/>
  <c r="AK151" i="18" s="1"/>
  <c r="AJ173" i="18"/>
  <c r="AJ315" i="18"/>
  <c r="AJ296" i="18"/>
  <c r="AK101" i="18"/>
  <c r="AK102" i="18"/>
  <c r="AK96" i="18"/>
  <c r="AK100" i="18"/>
  <c r="AK315" i="18"/>
  <c r="G316" i="18" s="1"/>
  <c r="AK296" i="18"/>
  <c r="AI179" i="18"/>
  <c r="AJ110" i="18"/>
  <c r="AJ173" i="15"/>
  <c r="AI110" i="16"/>
  <c r="AI172" i="17"/>
  <c r="AI109" i="17"/>
  <c r="AJ172" i="15"/>
  <c r="AG131" i="15"/>
  <c r="AG179" i="15" s="1"/>
  <c r="AG225" i="15" s="1"/>
  <c r="AI130" i="17"/>
  <c r="AK165" i="15"/>
  <c r="AK163" i="15"/>
  <c r="AK164" i="15"/>
  <c r="AK159" i="15"/>
  <c r="AH109" i="15"/>
  <c r="AJ165" i="17"/>
  <c r="AJ164" i="17"/>
  <c r="AJ163" i="17"/>
  <c r="AK156" i="17"/>
  <c r="AJ159" i="17"/>
  <c r="AK143" i="17"/>
  <c r="AK144" i="17"/>
  <c r="AK142" i="17"/>
  <c r="AK138" i="17"/>
  <c r="AF292" i="17"/>
  <c r="AF260" i="17"/>
  <c r="AF240" i="17"/>
  <c r="AG305" i="17"/>
  <c r="AJ151" i="17"/>
  <c r="AG292" i="17"/>
  <c r="AG260" i="17"/>
  <c r="AG240" i="17"/>
  <c r="AI110" i="17"/>
  <c r="AJ315" i="17"/>
  <c r="AJ296" i="17"/>
  <c r="AG291" i="17"/>
  <c r="AG259" i="17"/>
  <c r="AK230" i="17"/>
  <c r="AK249" i="17"/>
  <c r="AH179" i="17"/>
  <c r="AH181" i="17"/>
  <c r="AH189" i="17"/>
  <c r="AH226" i="17" s="1"/>
  <c r="AJ102" i="17"/>
  <c r="AJ101" i="17"/>
  <c r="AJ100" i="17"/>
  <c r="AJ96" i="17"/>
  <c r="AK93" i="17"/>
  <c r="AK296" i="17"/>
  <c r="AK315" i="17"/>
  <c r="AJ123" i="17"/>
  <c r="AJ122" i="17"/>
  <c r="AJ121" i="17"/>
  <c r="AJ117" i="17"/>
  <c r="AK114" i="17"/>
  <c r="AJ230" i="17"/>
  <c r="AJ249" i="17"/>
  <c r="AI173" i="17"/>
  <c r="AI131" i="17"/>
  <c r="AJ152" i="17"/>
  <c r="AI177" i="17"/>
  <c r="AG181" i="16"/>
  <c r="AG189" i="16"/>
  <c r="AG226" i="16" s="1"/>
  <c r="AK135" i="16"/>
  <c r="AJ144" i="16"/>
  <c r="AJ143" i="16"/>
  <c r="AJ142" i="16"/>
  <c r="AJ138" i="16"/>
  <c r="AI296" i="16"/>
  <c r="AI315" i="16"/>
  <c r="AF291" i="16"/>
  <c r="AF259" i="16"/>
  <c r="AE306" i="16"/>
  <c r="AE274" i="16"/>
  <c r="AF306" i="16"/>
  <c r="AL306" i="16" s="1"/>
  <c r="AF274" i="16"/>
  <c r="AL274" i="16" s="1"/>
  <c r="AL240" i="16"/>
  <c r="AI177" i="16"/>
  <c r="AK249" i="16"/>
  <c r="AK230" i="16"/>
  <c r="AJ287" i="16"/>
  <c r="AK286" i="16"/>
  <c r="AK287" i="16" s="1"/>
  <c r="AI173" i="16"/>
  <c r="AG239" i="16"/>
  <c r="AG225" i="16"/>
  <c r="AG182" i="16"/>
  <c r="AG183" i="16" s="1"/>
  <c r="AI151" i="16"/>
  <c r="AI109" i="16"/>
  <c r="AJ249" i="16"/>
  <c r="AJ230" i="16"/>
  <c r="AJ102" i="16"/>
  <c r="AJ101" i="16"/>
  <c r="AJ100" i="16"/>
  <c r="AJ96" i="16"/>
  <c r="AK93" i="16"/>
  <c r="AI123" i="16"/>
  <c r="AI121" i="16"/>
  <c r="AI122" i="16"/>
  <c r="AI117" i="16"/>
  <c r="AJ114" i="16"/>
  <c r="AF305" i="16"/>
  <c r="AF273" i="16"/>
  <c r="AH178" i="16"/>
  <c r="AJ165" i="16"/>
  <c r="AJ164" i="16"/>
  <c r="AJ163" i="16"/>
  <c r="AJ159" i="16"/>
  <c r="AK156" i="16"/>
  <c r="AF181" i="15"/>
  <c r="AF189" i="15"/>
  <c r="AF226" i="15" s="1"/>
  <c r="AF273" i="15"/>
  <c r="AF305" i="15"/>
  <c r="AH151" i="15"/>
  <c r="AH177" i="15"/>
  <c r="AI138" i="15"/>
  <c r="AJ135" i="15"/>
  <c r="AI143" i="15"/>
  <c r="AI142" i="15"/>
  <c r="AI144" i="15"/>
  <c r="AI152" i="15" s="1"/>
  <c r="AJ187" i="15"/>
  <c r="AH315" i="15"/>
  <c r="AH296" i="15"/>
  <c r="AJ286" i="15"/>
  <c r="AI287" i="15"/>
  <c r="AH122" i="15"/>
  <c r="AH121" i="15"/>
  <c r="AH117" i="15"/>
  <c r="AI114" i="15"/>
  <c r="AH123" i="15"/>
  <c r="G250" i="15"/>
  <c r="AE292" i="15"/>
  <c r="AE260" i="15"/>
  <c r="AE240" i="15"/>
  <c r="AH152" i="15"/>
  <c r="AG130" i="15"/>
  <c r="AG178" i="15" s="1"/>
  <c r="AI102" i="15"/>
  <c r="AI101" i="15"/>
  <c r="AI100" i="15"/>
  <c r="AI96" i="15"/>
  <c r="AJ93" i="15"/>
  <c r="AH305" i="18" l="1"/>
  <c r="AG274" i="18"/>
  <c r="AH291" i="18"/>
  <c r="AH239" i="16"/>
  <c r="AH305" i="16" s="1"/>
  <c r="AJ172" i="17"/>
  <c r="AJ178" i="18"/>
  <c r="AJ189" i="18" s="1"/>
  <c r="AJ226" i="18" s="1"/>
  <c r="AK173" i="15"/>
  <c r="AJ151" i="16"/>
  <c r="AK173" i="18"/>
  <c r="AF291" i="15"/>
  <c r="AH182" i="16"/>
  <c r="AH183" i="16" s="1"/>
  <c r="AJ179" i="18"/>
  <c r="AJ225" i="18" s="1"/>
  <c r="AK177" i="18"/>
  <c r="AK131" i="18"/>
  <c r="AL131" i="18" s="1"/>
  <c r="G316" i="17"/>
  <c r="AJ177" i="16"/>
  <c r="AK172" i="18"/>
  <c r="AI177" i="15"/>
  <c r="AJ177" i="17"/>
  <c r="AK151" i="17"/>
  <c r="AI178" i="17"/>
  <c r="AK152" i="18"/>
  <c r="AG239" i="15"/>
  <c r="AG305" i="15" s="1"/>
  <c r="AG182" i="15"/>
  <c r="AG183" i="15" s="1"/>
  <c r="AJ109" i="17"/>
  <c r="AI131" i="16"/>
  <c r="AI179" i="16" s="1"/>
  <c r="AI239" i="16" s="1"/>
  <c r="AJ109" i="16"/>
  <c r="G250" i="18"/>
  <c r="AH130" i="15"/>
  <c r="AH178" i="15" s="1"/>
  <c r="AH189" i="15" s="1"/>
  <c r="AH226" i="15" s="1"/>
  <c r="AI109" i="15"/>
  <c r="AK109" i="18"/>
  <c r="AJ181" i="18"/>
  <c r="AI239" i="18"/>
  <c r="AI225" i="18"/>
  <c r="AI182" i="18"/>
  <c r="AI183" i="18" s="1"/>
  <c r="AH292" i="18"/>
  <c r="AH260" i="18"/>
  <c r="AH240" i="18"/>
  <c r="AI181" i="18"/>
  <c r="AI189" i="18"/>
  <c r="AI226" i="18" s="1"/>
  <c r="AK130" i="18"/>
  <c r="AL121" i="18"/>
  <c r="AK110" i="18"/>
  <c r="G250" i="17"/>
  <c r="AJ110" i="16"/>
  <c r="AJ173" i="16"/>
  <c r="AJ131" i="17"/>
  <c r="AK172" i="15"/>
  <c r="AK165" i="17"/>
  <c r="AK164" i="17"/>
  <c r="AK163" i="17"/>
  <c r="AK159" i="17"/>
  <c r="AG306" i="17"/>
  <c r="AG274" i="17"/>
  <c r="AJ173" i="17"/>
  <c r="AK121" i="17"/>
  <c r="AK117" i="17"/>
  <c r="AK122" i="17"/>
  <c r="AK123" i="17"/>
  <c r="AJ110" i="17"/>
  <c r="AK152" i="17"/>
  <c r="AH225" i="17"/>
  <c r="AH239" i="17"/>
  <c r="AH182" i="17"/>
  <c r="AH183" i="17" s="1"/>
  <c r="AJ130" i="17"/>
  <c r="AK102" i="17"/>
  <c r="AK101" i="17"/>
  <c r="AK100" i="17"/>
  <c r="AK96" i="17"/>
  <c r="AK177" i="17" s="1"/>
  <c r="AH292" i="17"/>
  <c r="AH260" i="17"/>
  <c r="AH240" i="17"/>
  <c r="AI179" i="17"/>
  <c r="AF306" i="17"/>
  <c r="AF274" i="17"/>
  <c r="AL240" i="17"/>
  <c r="AI181" i="17"/>
  <c r="AI189" i="17"/>
  <c r="AI226" i="17" s="1"/>
  <c r="AI182" i="16"/>
  <c r="AG292" i="16"/>
  <c r="AG260" i="16"/>
  <c r="AG240" i="16"/>
  <c r="AK296" i="16"/>
  <c r="AK315" i="16"/>
  <c r="AK102" i="16"/>
  <c r="AK101" i="16"/>
  <c r="AK100" i="16"/>
  <c r="AK96" i="16"/>
  <c r="AJ315" i="16"/>
  <c r="AJ296" i="16"/>
  <c r="AK163" i="16"/>
  <c r="AK165" i="16"/>
  <c r="AK159" i="16"/>
  <c r="AK164" i="16"/>
  <c r="G250" i="16"/>
  <c r="AJ152" i="16"/>
  <c r="AH291" i="16"/>
  <c r="AH259" i="16"/>
  <c r="AJ123" i="16"/>
  <c r="AJ122" i="16"/>
  <c r="AJ117" i="16"/>
  <c r="AK114" i="16"/>
  <c r="AJ121" i="16"/>
  <c r="AJ172" i="16"/>
  <c r="AI130" i="16"/>
  <c r="AI178" i="16" s="1"/>
  <c r="AK144" i="16"/>
  <c r="AK143" i="16"/>
  <c r="AK142" i="16"/>
  <c r="AK138" i="16"/>
  <c r="AH273" i="16"/>
  <c r="AH181" i="16"/>
  <c r="AH189" i="16"/>
  <c r="AH226" i="16" s="1"/>
  <c r="AG291" i="16"/>
  <c r="AG259" i="16"/>
  <c r="AG305" i="16"/>
  <c r="AG273" i="16"/>
  <c r="AI121" i="15"/>
  <c r="AI123" i="15"/>
  <c r="AI122" i="15"/>
  <c r="AI117" i="15"/>
  <c r="AJ114" i="15"/>
  <c r="AE306" i="15"/>
  <c r="AE274" i="15"/>
  <c r="AI315" i="15"/>
  <c r="AI296" i="15"/>
  <c r="AJ287" i="15"/>
  <c r="AK286" i="15"/>
  <c r="AK287" i="15" s="1"/>
  <c r="AK187" i="15"/>
  <c r="AI151" i="15"/>
  <c r="AG259" i="15"/>
  <c r="AG291" i="15"/>
  <c r="AI110" i="15"/>
  <c r="AH131" i="15"/>
  <c r="AH179" i="15" s="1"/>
  <c r="AG181" i="15"/>
  <c r="AG189" i="15"/>
  <c r="AG226" i="15" s="1"/>
  <c r="AF260" i="15"/>
  <c r="AF240" i="15"/>
  <c r="AF292" i="15"/>
  <c r="AG273" i="15"/>
  <c r="AJ102" i="15"/>
  <c r="AJ101" i="15"/>
  <c r="AJ100" i="15"/>
  <c r="AJ96" i="15"/>
  <c r="AK93" i="15"/>
  <c r="AJ143" i="15"/>
  <c r="AJ138" i="15"/>
  <c r="AJ144" i="15"/>
  <c r="AJ142" i="15"/>
  <c r="AK135" i="15"/>
  <c r="AJ152" i="15" l="1"/>
  <c r="AJ178" i="17"/>
  <c r="AJ189" i="17" s="1"/>
  <c r="AJ226" i="17" s="1"/>
  <c r="AK178" i="18"/>
  <c r="AI183" i="16"/>
  <c r="AJ182" i="18"/>
  <c r="AJ183" i="18" s="1"/>
  <c r="AJ239" i="18"/>
  <c r="AJ273" i="18" s="1"/>
  <c r="AI225" i="16"/>
  <c r="AI291" i="16" s="1"/>
  <c r="AJ179" i="17"/>
  <c r="AJ182" i="17" s="1"/>
  <c r="AH181" i="15"/>
  <c r="AJ130" i="16"/>
  <c r="AJ178" i="16" s="1"/>
  <c r="AJ189" i="16" s="1"/>
  <c r="AJ226" i="16" s="1"/>
  <c r="AK110" i="17"/>
  <c r="AL110" i="17" s="1"/>
  <c r="AI305" i="18"/>
  <c r="AI273" i="18"/>
  <c r="AH306" i="18"/>
  <c r="AH274" i="18"/>
  <c r="AK179" i="18"/>
  <c r="AL110" i="18"/>
  <c r="AJ292" i="18"/>
  <c r="AJ260" i="18"/>
  <c r="AJ240" i="18"/>
  <c r="AK181" i="18"/>
  <c r="AK189" i="18"/>
  <c r="AK226" i="18" s="1"/>
  <c r="AJ291" i="18"/>
  <c r="AJ259" i="18"/>
  <c r="AI292" i="18"/>
  <c r="AI260" i="18"/>
  <c r="AI240" i="18"/>
  <c r="AI291" i="18"/>
  <c r="AI259" i="18"/>
  <c r="AK173" i="16"/>
  <c r="AK131" i="17"/>
  <c r="AL131" i="17" s="1"/>
  <c r="AK173" i="17"/>
  <c r="AK110" i="16"/>
  <c r="AL110" i="16" s="1"/>
  <c r="AK152" i="16"/>
  <c r="AJ109" i="15"/>
  <c r="AJ151" i="15"/>
  <c r="AI131" i="15"/>
  <c r="AI179" i="15" s="1"/>
  <c r="AK109" i="17"/>
  <c r="AJ181" i="17"/>
  <c r="AI182" i="17"/>
  <c r="AI183" i="17" s="1"/>
  <c r="AI225" i="17"/>
  <c r="AI239" i="17"/>
  <c r="AH306" i="17"/>
  <c r="AH274" i="17"/>
  <c r="AH305" i="17"/>
  <c r="AH273" i="17"/>
  <c r="AI292" i="17"/>
  <c r="AI260" i="17"/>
  <c r="AI240" i="17"/>
  <c r="AL274" i="17"/>
  <c r="AH259" i="17"/>
  <c r="AH291" i="17"/>
  <c r="AL306" i="17"/>
  <c r="AK130" i="17"/>
  <c r="AL121" i="17"/>
  <c r="AK172" i="17"/>
  <c r="AI181" i="16"/>
  <c r="AI189" i="16"/>
  <c r="AI226" i="16" s="1"/>
  <c r="AJ181" i="16"/>
  <c r="AI305" i="16"/>
  <c r="AI273" i="16"/>
  <c r="AK122" i="16"/>
  <c r="AK117" i="16"/>
  <c r="AK121" i="16"/>
  <c r="AK123" i="16"/>
  <c r="G316" i="16"/>
  <c r="AK177" i="16"/>
  <c r="AG306" i="16"/>
  <c r="AG274" i="16"/>
  <c r="AJ131" i="16"/>
  <c r="AJ179" i="16" s="1"/>
  <c r="AH292" i="16"/>
  <c r="AH240" i="16"/>
  <c r="AH260" i="16"/>
  <c r="AK151" i="16"/>
  <c r="AK172" i="16"/>
  <c r="AK109" i="16"/>
  <c r="AJ296" i="15"/>
  <c r="AJ315" i="15"/>
  <c r="AH239" i="15"/>
  <c r="AH225" i="15"/>
  <c r="AH182" i="15"/>
  <c r="AH183" i="15" s="1"/>
  <c r="AH292" i="15"/>
  <c r="AH240" i="15"/>
  <c r="AH260" i="15"/>
  <c r="AF274" i="15"/>
  <c r="AL240" i="15"/>
  <c r="AF306" i="15"/>
  <c r="AI130" i="15"/>
  <c r="AI178" i="15" s="1"/>
  <c r="AK144" i="15"/>
  <c r="AK142" i="15"/>
  <c r="AK138" i="15"/>
  <c r="AK143" i="15"/>
  <c r="AJ110" i="15"/>
  <c r="AJ121" i="15"/>
  <c r="AJ117" i="15"/>
  <c r="AK114" i="15"/>
  <c r="AM30" i="15" s="1"/>
  <c r="AJ122" i="15"/>
  <c r="AJ123" i="15"/>
  <c r="AK102" i="15"/>
  <c r="AK101" i="15"/>
  <c r="AK100" i="15"/>
  <c r="AK96" i="15"/>
  <c r="AG292" i="15"/>
  <c r="AG240" i="15"/>
  <c r="AG260" i="15"/>
  <c r="AJ177" i="15"/>
  <c r="AK296" i="15"/>
  <c r="AK315" i="15"/>
  <c r="AJ225" i="17" l="1"/>
  <c r="AJ305" i="18"/>
  <c r="AJ239" i="17"/>
  <c r="AI259" i="16"/>
  <c r="AK177" i="15"/>
  <c r="G316" i="15"/>
  <c r="AK178" i="17"/>
  <c r="AK181" i="17" s="1"/>
  <c r="AK110" i="15"/>
  <c r="AL110" i="15" s="1"/>
  <c r="AK179" i="17"/>
  <c r="AK239" i="17" s="1"/>
  <c r="AK239" i="18"/>
  <c r="AK225" i="18"/>
  <c r="AK182" i="18"/>
  <c r="AK183" i="18" s="1"/>
  <c r="AI306" i="18"/>
  <c r="AI274" i="18"/>
  <c r="AJ306" i="18"/>
  <c r="AJ274" i="18"/>
  <c r="AK292" i="18"/>
  <c r="AK240" i="18"/>
  <c r="AK260" i="18"/>
  <c r="AK151" i="15"/>
  <c r="AJ131" i="15"/>
  <c r="AJ179" i="15" s="1"/>
  <c r="AK152" i="15"/>
  <c r="AJ183" i="17"/>
  <c r="AJ292" i="17"/>
  <c r="AJ240" i="17"/>
  <c r="AJ260" i="17"/>
  <c r="AI291" i="17"/>
  <c r="AI259" i="17"/>
  <c r="AI306" i="17"/>
  <c r="AI274" i="17"/>
  <c r="AJ273" i="17"/>
  <c r="AJ305" i="17"/>
  <c r="AJ291" i="17"/>
  <c r="AJ259" i="17"/>
  <c r="AI305" i="17"/>
  <c r="AI273" i="17"/>
  <c r="AI292" i="16"/>
  <c r="AI260" i="16"/>
  <c r="AI240" i="16"/>
  <c r="AJ239" i="16"/>
  <c r="AJ182" i="16"/>
  <c r="AJ183" i="16" s="1"/>
  <c r="AJ225" i="16"/>
  <c r="AH306" i="16"/>
  <c r="AH274" i="16"/>
  <c r="AK130" i="16"/>
  <c r="AK178" i="16" s="1"/>
  <c r="AL121" i="16"/>
  <c r="AK131" i="16"/>
  <c r="AJ292" i="16"/>
  <c r="AJ260" i="16"/>
  <c r="AJ240" i="16"/>
  <c r="AL274" i="15"/>
  <c r="AH305" i="15"/>
  <c r="AH273" i="15"/>
  <c r="AI181" i="15"/>
  <c r="AI189" i="15"/>
  <c r="AI226" i="15" s="1"/>
  <c r="AK109" i="15"/>
  <c r="AI225" i="15"/>
  <c r="AI239" i="15"/>
  <c r="AI182" i="15"/>
  <c r="AI183" i="15" s="1"/>
  <c r="AH306" i="15"/>
  <c r="AH274" i="15"/>
  <c r="AG274" i="15"/>
  <c r="AG306" i="15"/>
  <c r="AK121" i="15"/>
  <c r="AK117" i="15"/>
  <c r="AK123" i="15"/>
  <c r="AK122" i="15"/>
  <c r="AL306" i="15"/>
  <c r="AJ130" i="15"/>
  <c r="AJ178" i="15" s="1"/>
  <c r="AH291" i="15"/>
  <c r="AH259" i="15"/>
  <c r="AK189" i="17" l="1"/>
  <c r="AK226" i="17" s="1"/>
  <c r="AK225" i="17"/>
  <c r="AK291" i="17" s="1"/>
  <c r="AK182" i="17"/>
  <c r="AK183" i="17"/>
  <c r="AK291" i="18"/>
  <c r="AK259" i="18"/>
  <c r="AK306" i="18"/>
  <c r="AK274" i="18"/>
  <c r="AK305" i="18"/>
  <c r="AK273" i="18"/>
  <c r="AL239" i="18"/>
  <c r="AK131" i="15"/>
  <c r="AL131" i="15" s="1"/>
  <c r="AK292" i="17"/>
  <c r="AK260" i="17"/>
  <c r="AK240" i="17"/>
  <c r="AK305" i="17"/>
  <c r="AK273" i="17"/>
  <c r="AL239" i="17"/>
  <c r="AK259" i="17"/>
  <c r="AJ306" i="17"/>
  <c r="AJ274" i="17"/>
  <c r="AJ306" i="16"/>
  <c r="AJ274" i="16"/>
  <c r="AK181" i="16"/>
  <c r="AK189" i="16"/>
  <c r="AK226" i="16" s="1"/>
  <c r="AI306" i="16"/>
  <c r="AI274" i="16"/>
  <c r="AJ291" i="16"/>
  <c r="AJ259" i="16"/>
  <c r="AL131" i="16"/>
  <c r="AK179" i="16"/>
  <c r="AJ305" i="16"/>
  <c r="AJ273" i="16"/>
  <c r="AI259" i="15"/>
  <c r="AI291" i="15"/>
  <c r="AJ181" i="15"/>
  <c r="AJ189" i="15"/>
  <c r="AJ226" i="15" s="1"/>
  <c r="AI292" i="15"/>
  <c r="AI240" i="15"/>
  <c r="AI260" i="15"/>
  <c r="AK130" i="15"/>
  <c r="AK178" i="15" s="1"/>
  <c r="AL121" i="15"/>
  <c r="AJ225" i="15"/>
  <c r="AJ182" i="15"/>
  <c r="AJ183" i="15" s="1"/>
  <c r="AJ239" i="15"/>
  <c r="AI305" i="15"/>
  <c r="AI273" i="15"/>
  <c r="AK179" i="15" l="1"/>
  <c r="AK239" i="15" s="1"/>
  <c r="AL305" i="18"/>
  <c r="AL273" i="18"/>
  <c r="AL273" i="17"/>
  <c r="AL305" i="17"/>
  <c r="AK306" i="17"/>
  <c r="AK274" i="17"/>
  <c r="AK292" i="16"/>
  <c r="AK260" i="16"/>
  <c r="AK240" i="16"/>
  <c r="AK225" i="16"/>
  <c r="AK239" i="16"/>
  <c r="AK182" i="16"/>
  <c r="AK183" i="16" s="1"/>
  <c r="AK181" i="15"/>
  <c r="AK189" i="15"/>
  <c r="AK226" i="15" s="1"/>
  <c r="AI306" i="15"/>
  <c r="AI274" i="15"/>
  <c r="AJ305" i="15"/>
  <c r="AJ273" i="15"/>
  <c r="AJ291" i="15"/>
  <c r="AJ259" i="15"/>
  <c r="AJ292" i="15"/>
  <c r="AJ260" i="15"/>
  <c r="AJ240" i="15"/>
  <c r="AK225" i="15" l="1"/>
  <c r="AK291" i="15" s="1"/>
  <c r="AK182" i="15"/>
  <c r="AK183" i="15" s="1"/>
  <c r="AK305" i="16"/>
  <c r="AK273" i="16"/>
  <c r="AL239" i="16"/>
  <c r="AK291" i="16"/>
  <c r="AK259" i="16"/>
  <c r="AK306" i="16"/>
  <c r="AK274" i="16"/>
  <c r="AK292" i="15"/>
  <c r="AK260" i="15"/>
  <c r="AK240" i="15"/>
  <c r="AJ306" i="15"/>
  <c r="AJ274" i="15"/>
  <c r="AK305" i="15"/>
  <c r="AK273" i="15"/>
  <c r="AL239" i="15"/>
  <c r="AK259" i="15" l="1"/>
  <c r="AL273" i="16"/>
  <c r="AL305" i="16"/>
  <c r="AK306" i="15"/>
  <c r="AK274" i="15"/>
  <c r="AL273" i="15"/>
  <c r="AL305" i="15"/>
  <c r="G18" i="14" l="1"/>
  <c r="A322" i="14" l="1"/>
  <c r="G287" i="14"/>
  <c r="H286" i="14"/>
  <c r="H287" i="14" s="1"/>
  <c r="A285" i="14"/>
  <c r="G264" i="14"/>
  <c r="G243" i="14"/>
  <c r="G309" i="14" s="1"/>
  <c r="G242" i="14"/>
  <c r="G241" i="14"/>
  <c r="G307" i="14" s="1"/>
  <c r="G239" i="14"/>
  <c r="AK238" i="14"/>
  <c r="AK304" i="14" s="1"/>
  <c r="AJ238" i="14"/>
  <c r="AJ304" i="14" s="1"/>
  <c r="AI238" i="14"/>
  <c r="AH238" i="14"/>
  <c r="AG238" i="14"/>
  <c r="AF238" i="14"/>
  <c r="AE238" i="14"/>
  <c r="AD238" i="14"/>
  <c r="AD304" i="14" s="1"/>
  <c r="AC238" i="14"/>
  <c r="AB238" i="14"/>
  <c r="AA238" i="14"/>
  <c r="Z238" i="14"/>
  <c r="Y238" i="14"/>
  <c r="X238" i="14"/>
  <c r="X304" i="14" s="1"/>
  <c r="W238" i="14"/>
  <c r="W304" i="14" s="1"/>
  <c r="V238" i="14"/>
  <c r="U238" i="14"/>
  <c r="T238" i="14"/>
  <c r="S238" i="14"/>
  <c r="R238" i="14"/>
  <c r="R272" i="14" s="1"/>
  <c r="Q238" i="14"/>
  <c r="P238" i="14"/>
  <c r="O238" i="14"/>
  <c r="N238" i="14"/>
  <c r="M238" i="14"/>
  <c r="L238" i="14"/>
  <c r="L304" i="14" s="1"/>
  <c r="K238" i="14"/>
  <c r="J238" i="14"/>
  <c r="I238" i="14"/>
  <c r="I304" i="14" s="1"/>
  <c r="H238" i="14"/>
  <c r="G229" i="14"/>
  <c r="G227" i="14"/>
  <c r="G226" i="14"/>
  <c r="G225" i="14"/>
  <c r="H220" i="14"/>
  <c r="AK216" i="14"/>
  <c r="AK243" i="14" s="1"/>
  <c r="AJ216" i="14"/>
  <c r="AJ243" i="14" s="1"/>
  <c r="AI216" i="14"/>
  <c r="AI243" i="14" s="1"/>
  <c r="AH216" i="14"/>
  <c r="AH243" i="14" s="1"/>
  <c r="AG216" i="14"/>
  <c r="AG243" i="14" s="1"/>
  <c r="AF216" i="14"/>
  <c r="AF243" i="14" s="1"/>
  <c r="AE216" i="14"/>
  <c r="AE243" i="14" s="1"/>
  <c r="AD216" i="14"/>
  <c r="AD243" i="14" s="1"/>
  <c r="AC216" i="14"/>
  <c r="AC243" i="14" s="1"/>
  <c r="AB216" i="14"/>
  <c r="AB243" i="14" s="1"/>
  <c r="AA216" i="14"/>
  <c r="AA243" i="14" s="1"/>
  <c r="Z216" i="14"/>
  <c r="Z243" i="14" s="1"/>
  <c r="Y216" i="14"/>
  <c r="Y243" i="14" s="1"/>
  <c r="X216" i="14"/>
  <c r="X243" i="14" s="1"/>
  <c r="W216" i="14"/>
  <c r="W243" i="14" s="1"/>
  <c r="V216" i="14"/>
  <c r="V243" i="14" s="1"/>
  <c r="U216" i="14"/>
  <c r="U243" i="14" s="1"/>
  <c r="T216" i="14"/>
  <c r="T243" i="14" s="1"/>
  <c r="S216" i="14"/>
  <c r="S243" i="14" s="1"/>
  <c r="R216" i="14"/>
  <c r="R243" i="14" s="1"/>
  <c r="Q216" i="14"/>
  <c r="Q243" i="14" s="1"/>
  <c r="P216" i="14"/>
  <c r="P243" i="14" s="1"/>
  <c r="O216" i="14"/>
  <c r="O243" i="14" s="1"/>
  <c r="N216" i="14"/>
  <c r="N243" i="14" s="1"/>
  <c r="M216" i="14"/>
  <c r="M243" i="14" s="1"/>
  <c r="L216" i="14"/>
  <c r="L243" i="14" s="1"/>
  <c r="K216" i="14"/>
  <c r="K243" i="14" s="1"/>
  <c r="J216" i="14"/>
  <c r="J243" i="14" s="1"/>
  <c r="I216" i="14"/>
  <c r="I243" i="14" s="1"/>
  <c r="H216" i="14"/>
  <c r="H243" i="14" s="1"/>
  <c r="AK209" i="14"/>
  <c r="AK242" i="14" s="1"/>
  <c r="AJ209" i="14"/>
  <c r="AJ229" i="14" s="1"/>
  <c r="AI209" i="14"/>
  <c r="AH209" i="14"/>
  <c r="AH242" i="14" s="1"/>
  <c r="AG209" i="14"/>
  <c r="AF209" i="14"/>
  <c r="AE209" i="14"/>
  <c r="AE242" i="14" s="1"/>
  <c r="AD209" i="14"/>
  <c r="AD229" i="14" s="1"/>
  <c r="AD295" i="14" s="1"/>
  <c r="AC209" i="14"/>
  <c r="AB209" i="14"/>
  <c r="AB242" i="14" s="1"/>
  <c r="AA209" i="14"/>
  <c r="AA229" i="14" s="1"/>
  <c r="Z209" i="14"/>
  <c r="Y209" i="14"/>
  <c r="Y242" i="14" s="1"/>
  <c r="X209" i="14"/>
  <c r="X229" i="14" s="1"/>
  <c r="W209" i="14"/>
  <c r="V209" i="14"/>
  <c r="V242" i="14" s="1"/>
  <c r="U209" i="14"/>
  <c r="T209" i="14"/>
  <c r="T229" i="14" s="1"/>
  <c r="S209" i="14"/>
  <c r="S242" i="14" s="1"/>
  <c r="R209" i="14"/>
  <c r="Q209" i="14"/>
  <c r="P209" i="14"/>
  <c r="P242" i="14" s="1"/>
  <c r="O209" i="14"/>
  <c r="N209" i="14"/>
  <c r="M209" i="14"/>
  <c r="M242" i="14" s="1"/>
  <c r="L209" i="14"/>
  <c r="K209" i="14"/>
  <c r="J209" i="14"/>
  <c r="J242" i="14" s="1"/>
  <c r="I209" i="14"/>
  <c r="H209" i="14"/>
  <c r="AK203" i="14"/>
  <c r="AJ203" i="14"/>
  <c r="AI203" i="14"/>
  <c r="AH203" i="14"/>
  <c r="AG203" i="14"/>
  <c r="AF203" i="14"/>
  <c r="AE203" i="14"/>
  <c r="AD203" i="14"/>
  <c r="AC203" i="14"/>
  <c r="AB203" i="14"/>
  <c r="AA203" i="14"/>
  <c r="Z203" i="14"/>
  <c r="Y203" i="14"/>
  <c r="X203" i="14"/>
  <c r="W203" i="14"/>
  <c r="V203" i="14"/>
  <c r="U203" i="14"/>
  <c r="T203" i="14"/>
  <c r="S203" i="14"/>
  <c r="R203" i="14"/>
  <c r="Q203" i="14"/>
  <c r="P203" i="14"/>
  <c r="O203" i="14"/>
  <c r="N203" i="14"/>
  <c r="M203" i="14"/>
  <c r="L203" i="14"/>
  <c r="K203" i="14"/>
  <c r="J203" i="14"/>
  <c r="I203" i="14"/>
  <c r="H203" i="14"/>
  <c r="H195" i="14"/>
  <c r="I195" i="14" s="1"/>
  <c r="J195" i="14" s="1"/>
  <c r="K195" i="14" s="1"/>
  <c r="L195" i="14" s="1"/>
  <c r="M195" i="14" s="1"/>
  <c r="N195" i="14" s="1"/>
  <c r="O195" i="14" s="1"/>
  <c r="P195" i="14" s="1"/>
  <c r="Q195" i="14" s="1"/>
  <c r="R195" i="14" s="1"/>
  <c r="S195" i="14" s="1"/>
  <c r="T195" i="14" s="1"/>
  <c r="U195" i="14" s="1"/>
  <c r="V195" i="14" s="1"/>
  <c r="W195" i="14" s="1"/>
  <c r="X195" i="14" s="1"/>
  <c r="Y195" i="14" s="1"/>
  <c r="Z195" i="14" s="1"/>
  <c r="AA195" i="14" s="1"/>
  <c r="AB195" i="14" s="1"/>
  <c r="AC195" i="14" s="1"/>
  <c r="AD195" i="14" s="1"/>
  <c r="AE195" i="14" s="1"/>
  <c r="AF195" i="14" s="1"/>
  <c r="AG195" i="14" s="1"/>
  <c r="AH195" i="14" s="1"/>
  <c r="AI195" i="14" s="1"/>
  <c r="AJ195" i="14" s="1"/>
  <c r="AK195" i="14" s="1"/>
  <c r="H187" i="14"/>
  <c r="I187" i="14" s="1"/>
  <c r="C185" i="14"/>
  <c r="H170" i="14"/>
  <c r="I170" i="14" s="1"/>
  <c r="J170" i="14" s="1"/>
  <c r="K170" i="14" s="1"/>
  <c r="L170" i="14" s="1"/>
  <c r="M170" i="14" s="1"/>
  <c r="N170" i="14" s="1"/>
  <c r="O170" i="14" s="1"/>
  <c r="P170" i="14" s="1"/>
  <c r="Q170" i="14" s="1"/>
  <c r="R170" i="14" s="1"/>
  <c r="S170" i="14" s="1"/>
  <c r="T170" i="14" s="1"/>
  <c r="U170" i="14" s="1"/>
  <c r="V170" i="14" s="1"/>
  <c r="W170" i="14" s="1"/>
  <c r="X170" i="14" s="1"/>
  <c r="Y170" i="14" s="1"/>
  <c r="Z170" i="14" s="1"/>
  <c r="AA170" i="14" s="1"/>
  <c r="AB170" i="14" s="1"/>
  <c r="AC170" i="14" s="1"/>
  <c r="AD170" i="14" s="1"/>
  <c r="AE170" i="14" s="1"/>
  <c r="AF170" i="14" s="1"/>
  <c r="AG170" i="14" s="1"/>
  <c r="AH170" i="14" s="1"/>
  <c r="AI170" i="14" s="1"/>
  <c r="AJ170" i="14" s="1"/>
  <c r="AK170" i="14" s="1"/>
  <c r="H169" i="14"/>
  <c r="I169" i="14" s="1"/>
  <c r="J169" i="14" s="1"/>
  <c r="K169" i="14" s="1"/>
  <c r="L169" i="14" s="1"/>
  <c r="M169" i="14" s="1"/>
  <c r="N169" i="14" s="1"/>
  <c r="O169" i="14" s="1"/>
  <c r="P169" i="14" s="1"/>
  <c r="Q169" i="14" s="1"/>
  <c r="R169" i="14" s="1"/>
  <c r="S169" i="14" s="1"/>
  <c r="T169" i="14" s="1"/>
  <c r="U169" i="14" s="1"/>
  <c r="V169" i="14" s="1"/>
  <c r="W169" i="14" s="1"/>
  <c r="X169" i="14" s="1"/>
  <c r="Y169" i="14" s="1"/>
  <c r="Z169" i="14" s="1"/>
  <c r="AA169" i="14" s="1"/>
  <c r="AB169" i="14" s="1"/>
  <c r="AC169" i="14" s="1"/>
  <c r="AD169" i="14" s="1"/>
  <c r="AE169" i="14" s="1"/>
  <c r="AF169" i="14" s="1"/>
  <c r="AG169" i="14" s="1"/>
  <c r="AH169" i="14" s="1"/>
  <c r="AI169" i="14" s="1"/>
  <c r="AJ169" i="14" s="1"/>
  <c r="AK169" i="14" s="1"/>
  <c r="H168" i="14"/>
  <c r="I168" i="14" s="1"/>
  <c r="J168" i="14" s="1"/>
  <c r="K168" i="14" s="1"/>
  <c r="L168" i="14" s="1"/>
  <c r="M168" i="14" s="1"/>
  <c r="N168" i="14" s="1"/>
  <c r="O168" i="14" s="1"/>
  <c r="P168" i="14" s="1"/>
  <c r="Q168" i="14" s="1"/>
  <c r="R168" i="14" s="1"/>
  <c r="S168" i="14" s="1"/>
  <c r="T168" i="14" s="1"/>
  <c r="U168" i="14" s="1"/>
  <c r="V168" i="14" s="1"/>
  <c r="W168" i="14" s="1"/>
  <c r="X168" i="14" s="1"/>
  <c r="Y168" i="14" s="1"/>
  <c r="Z168" i="14" s="1"/>
  <c r="AA168" i="14" s="1"/>
  <c r="AB168" i="14" s="1"/>
  <c r="AC168" i="14" s="1"/>
  <c r="AD168" i="14" s="1"/>
  <c r="AE168" i="14" s="1"/>
  <c r="AF168" i="14" s="1"/>
  <c r="AG168" i="14" s="1"/>
  <c r="AH168" i="14" s="1"/>
  <c r="AI168" i="14" s="1"/>
  <c r="AJ168" i="14" s="1"/>
  <c r="AK168" i="14" s="1"/>
  <c r="H167" i="14"/>
  <c r="I167" i="14" s="1"/>
  <c r="J167" i="14" s="1"/>
  <c r="K167" i="14" s="1"/>
  <c r="L167" i="14" s="1"/>
  <c r="M167" i="14" s="1"/>
  <c r="N167" i="14" s="1"/>
  <c r="O167" i="14" s="1"/>
  <c r="P167" i="14" s="1"/>
  <c r="Q167" i="14" s="1"/>
  <c r="R167" i="14" s="1"/>
  <c r="S167" i="14" s="1"/>
  <c r="T167" i="14" s="1"/>
  <c r="U167" i="14" s="1"/>
  <c r="V167" i="14" s="1"/>
  <c r="W167" i="14" s="1"/>
  <c r="X167" i="14" s="1"/>
  <c r="Y167" i="14" s="1"/>
  <c r="Z167" i="14" s="1"/>
  <c r="AA167" i="14" s="1"/>
  <c r="AB167" i="14" s="1"/>
  <c r="AC167" i="14" s="1"/>
  <c r="AD167" i="14" s="1"/>
  <c r="AE167" i="14" s="1"/>
  <c r="AF167" i="14" s="1"/>
  <c r="AG167" i="14" s="1"/>
  <c r="AH167" i="14" s="1"/>
  <c r="AI167" i="14" s="1"/>
  <c r="AJ167" i="14" s="1"/>
  <c r="AK167" i="14" s="1"/>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H156" i="14"/>
  <c r="H149" i="14"/>
  <c r="I149" i="14" s="1"/>
  <c r="J149" i="14" s="1"/>
  <c r="K149" i="14" s="1"/>
  <c r="L149" i="14" s="1"/>
  <c r="M149" i="14" s="1"/>
  <c r="N149" i="14" s="1"/>
  <c r="O149" i="14" s="1"/>
  <c r="P149" i="14" s="1"/>
  <c r="Q149" i="14" s="1"/>
  <c r="R149" i="14" s="1"/>
  <c r="S149" i="14" s="1"/>
  <c r="T149" i="14" s="1"/>
  <c r="U149" i="14" s="1"/>
  <c r="V149" i="14" s="1"/>
  <c r="W149" i="14" s="1"/>
  <c r="X149" i="14" s="1"/>
  <c r="Y149" i="14" s="1"/>
  <c r="Z149" i="14" s="1"/>
  <c r="AA149" i="14" s="1"/>
  <c r="AB149" i="14" s="1"/>
  <c r="AC149" i="14" s="1"/>
  <c r="AD149" i="14" s="1"/>
  <c r="AE149" i="14" s="1"/>
  <c r="AF149" i="14" s="1"/>
  <c r="AG149" i="14" s="1"/>
  <c r="AH149" i="14" s="1"/>
  <c r="AI149" i="14" s="1"/>
  <c r="AJ149" i="14" s="1"/>
  <c r="AK149" i="14" s="1"/>
  <c r="H148" i="14"/>
  <c r="I148" i="14" s="1"/>
  <c r="J148" i="14" s="1"/>
  <c r="K148" i="14" s="1"/>
  <c r="L148" i="14" s="1"/>
  <c r="M148" i="14" s="1"/>
  <c r="N148" i="14" s="1"/>
  <c r="O148" i="14" s="1"/>
  <c r="P148" i="14" s="1"/>
  <c r="Q148" i="14" s="1"/>
  <c r="R148" i="14" s="1"/>
  <c r="S148" i="14" s="1"/>
  <c r="T148" i="14" s="1"/>
  <c r="U148" i="14" s="1"/>
  <c r="V148" i="14" s="1"/>
  <c r="W148" i="14" s="1"/>
  <c r="X148" i="14" s="1"/>
  <c r="Y148" i="14" s="1"/>
  <c r="Z148" i="14" s="1"/>
  <c r="AA148" i="14" s="1"/>
  <c r="AB148" i="14" s="1"/>
  <c r="AC148" i="14" s="1"/>
  <c r="AD148" i="14" s="1"/>
  <c r="AE148" i="14" s="1"/>
  <c r="AF148" i="14" s="1"/>
  <c r="AG148" i="14" s="1"/>
  <c r="AH148" i="14" s="1"/>
  <c r="AI148" i="14" s="1"/>
  <c r="AJ148" i="14" s="1"/>
  <c r="AK148" i="14" s="1"/>
  <c r="H147" i="14"/>
  <c r="I147" i="14" s="1"/>
  <c r="J147" i="14" s="1"/>
  <c r="K147" i="14" s="1"/>
  <c r="L147" i="14" s="1"/>
  <c r="M147" i="14" s="1"/>
  <c r="N147" i="14" s="1"/>
  <c r="O147" i="14" s="1"/>
  <c r="P147" i="14" s="1"/>
  <c r="Q147" i="14" s="1"/>
  <c r="R147" i="14" s="1"/>
  <c r="S147" i="14" s="1"/>
  <c r="T147" i="14" s="1"/>
  <c r="U147" i="14" s="1"/>
  <c r="V147" i="14" s="1"/>
  <c r="W147" i="14" s="1"/>
  <c r="X147" i="14" s="1"/>
  <c r="Y147" i="14" s="1"/>
  <c r="Z147" i="14" s="1"/>
  <c r="AA147" i="14" s="1"/>
  <c r="AB147" i="14" s="1"/>
  <c r="AC147" i="14" s="1"/>
  <c r="AD147" i="14" s="1"/>
  <c r="AE147" i="14" s="1"/>
  <c r="AF147" i="14" s="1"/>
  <c r="AG147" i="14" s="1"/>
  <c r="AH147" i="14" s="1"/>
  <c r="AI147" i="14" s="1"/>
  <c r="AJ147" i="14" s="1"/>
  <c r="AK147" i="14" s="1"/>
  <c r="H146" i="14"/>
  <c r="I146" i="14" s="1"/>
  <c r="J146" i="14" s="1"/>
  <c r="K146" i="14" s="1"/>
  <c r="L146" i="14" s="1"/>
  <c r="M146" i="14" s="1"/>
  <c r="N146" i="14" s="1"/>
  <c r="O146" i="14" s="1"/>
  <c r="P146" i="14" s="1"/>
  <c r="Q146" i="14" s="1"/>
  <c r="R146" i="14" s="1"/>
  <c r="S146" i="14" s="1"/>
  <c r="T146" i="14" s="1"/>
  <c r="U146" i="14" s="1"/>
  <c r="V146" i="14" s="1"/>
  <c r="W146" i="14" s="1"/>
  <c r="X146" i="14" s="1"/>
  <c r="Y146" i="14" s="1"/>
  <c r="Z146" i="14" s="1"/>
  <c r="AA146" i="14" s="1"/>
  <c r="AB146" i="14" s="1"/>
  <c r="AC146" i="14" s="1"/>
  <c r="AD146" i="14" s="1"/>
  <c r="AE146" i="14" s="1"/>
  <c r="AF146" i="14" s="1"/>
  <c r="AG146" i="14" s="1"/>
  <c r="AH146" i="14" s="1"/>
  <c r="AI146" i="14" s="1"/>
  <c r="AJ146" i="14" s="1"/>
  <c r="AK146" i="14" s="1"/>
  <c r="AK137" i="14"/>
  <c r="AJ137" i="14"/>
  <c r="AI137" i="14"/>
  <c r="AH137" i="14"/>
  <c r="AG137" i="14"/>
  <c r="AF137" i="14"/>
  <c r="AE137" i="14"/>
  <c r="AD137" i="14"/>
  <c r="AC137" i="14"/>
  <c r="AB137" i="14"/>
  <c r="AA137" i="14"/>
  <c r="Z137" i="14"/>
  <c r="Y137" i="14"/>
  <c r="X137" i="14"/>
  <c r="W137" i="14"/>
  <c r="V137" i="14"/>
  <c r="U137" i="14"/>
  <c r="T137" i="14"/>
  <c r="S137" i="14"/>
  <c r="R137" i="14"/>
  <c r="Q137" i="14"/>
  <c r="P137" i="14"/>
  <c r="O137" i="14"/>
  <c r="N137" i="14"/>
  <c r="M137" i="14"/>
  <c r="L137" i="14"/>
  <c r="K137" i="14"/>
  <c r="J137" i="14"/>
  <c r="I137" i="14"/>
  <c r="H137" i="14"/>
  <c r="H135"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H128" i="14"/>
  <c r="H127" i="14"/>
  <c r="I126" i="14"/>
  <c r="H126" i="14"/>
  <c r="G126" i="14"/>
  <c r="I125" i="14"/>
  <c r="H125" i="14"/>
  <c r="G125" i="14"/>
  <c r="S124" i="14"/>
  <c r="R124" i="14"/>
  <c r="Q124" i="14"/>
  <c r="P124" i="14"/>
  <c r="O124" i="14"/>
  <c r="N124" i="14"/>
  <c r="M124" i="14"/>
  <c r="L124" i="14"/>
  <c r="K124" i="14"/>
  <c r="J124" i="14"/>
  <c r="I124" i="14"/>
  <c r="AM121" i="14"/>
  <c r="AL114"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H107" i="14"/>
  <c r="H106" i="14"/>
  <c r="H105" i="14"/>
  <c r="AL104" i="14"/>
  <c r="I104" i="14"/>
  <c r="H104" i="14"/>
  <c r="G104" i="14"/>
  <c r="S103" i="14"/>
  <c r="R103" i="14"/>
  <c r="Q103" i="14"/>
  <c r="P103" i="14"/>
  <c r="O103" i="14"/>
  <c r="N103" i="14"/>
  <c r="M103" i="14"/>
  <c r="L103" i="14"/>
  <c r="K103" i="14"/>
  <c r="J103" i="14"/>
  <c r="I103" i="14"/>
  <c r="AL93" i="14"/>
  <c r="C89"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E75" i="14"/>
  <c r="E82" i="14" s="1"/>
  <c r="E74" i="14"/>
  <c r="E81" i="14" s="1"/>
  <c r="E73" i="14"/>
  <c r="E80" i="14" s="1"/>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AK63" i="14"/>
  <c r="AK86" i="14" s="1"/>
  <c r="AK237" i="14" s="1"/>
  <c r="AJ63" i="14"/>
  <c r="AI63" i="14"/>
  <c r="AH63" i="14"/>
  <c r="AG63" i="14"/>
  <c r="AG86" i="14" s="1"/>
  <c r="AG237" i="14" s="1"/>
  <c r="AF63" i="14"/>
  <c r="AE63" i="14"/>
  <c r="AD63" i="14"/>
  <c r="AD86" i="14" s="1"/>
  <c r="AD237" i="14" s="1"/>
  <c r="AC63" i="14"/>
  <c r="AC86" i="14" s="1"/>
  <c r="AC237" i="14" s="1"/>
  <c r="AB63" i="14"/>
  <c r="AB86" i="14" s="1"/>
  <c r="AB237" i="14" s="1"/>
  <c r="AA63" i="14"/>
  <c r="AA86" i="14" s="1"/>
  <c r="AA237" i="14" s="1"/>
  <c r="Z63" i="14"/>
  <c r="Y63" i="14"/>
  <c r="Y86" i="14" s="1"/>
  <c r="Y237" i="14" s="1"/>
  <c r="X63" i="14"/>
  <c r="W63" i="14"/>
  <c r="V63" i="14"/>
  <c r="V86" i="14" s="1"/>
  <c r="V237" i="14" s="1"/>
  <c r="U63" i="14"/>
  <c r="U86" i="14" s="1"/>
  <c r="U237" i="14" s="1"/>
  <c r="T63" i="14"/>
  <c r="S63" i="14"/>
  <c r="R63" i="14"/>
  <c r="Q63" i="14"/>
  <c r="Q86" i="14" s="1"/>
  <c r="Q237" i="14" s="1"/>
  <c r="P63" i="14"/>
  <c r="O63" i="14"/>
  <c r="N63" i="14"/>
  <c r="N86" i="14" s="1"/>
  <c r="N237" i="14" s="1"/>
  <c r="M63" i="14"/>
  <c r="M86" i="14" s="1"/>
  <c r="M237" i="14" s="1"/>
  <c r="L63" i="14"/>
  <c r="K63" i="14"/>
  <c r="J63" i="14"/>
  <c r="I63" i="14"/>
  <c r="I86" i="14" s="1"/>
  <c r="I237" i="14" s="1"/>
  <c r="H63" i="14"/>
  <c r="G63" i="14"/>
  <c r="E61" i="14"/>
  <c r="E68" i="14" s="1"/>
  <c r="E60" i="14"/>
  <c r="E67" i="14" s="1"/>
  <c r="E59" i="14"/>
  <c r="E66" i="14" s="1"/>
  <c r="G55" i="14"/>
  <c r="G238" i="14" s="1"/>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E42" i="14"/>
  <c r="E50" i="14" s="1"/>
  <c r="E41" i="14"/>
  <c r="E49" i="14" s="1"/>
  <c r="E40" i="14"/>
  <c r="E48" i="14" s="1"/>
  <c r="I39" i="14"/>
  <c r="H39" i="14"/>
  <c r="H47" i="14" s="1"/>
  <c r="G39" i="14"/>
  <c r="G47" i="14" s="1"/>
  <c r="E39" i="14"/>
  <c r="E47" i="14" s="1"/>
  <c r="F38" i="14"/>
  <c r="E34"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AK26" i="14"/>
  <c r="AJ26" i="14"/>
  <c r="AI26" i="14"/>
  <c r="AH26" i="14"/>
  <c r="AG26" i="14"/>
  <c r="AF26" i="14"/>
  <c r="AE26" i="14"/>
  <c r="AD26" i="14"/>
  <c r="AC26" i="14"/>
  <c r="AB26" i="14"/>
  <c r="AA26" i="14"/>
  <c r="Z26" i="14"/>
  <c r="Y26" i="14"/>
  <c r="X26" i="14"/>
  <c r="W26" i="14"/>
  <c r="V26" i="14"/>
  <c r="U26" i="14"/>
  <c r="T26" i="14"/>
  <c r="S26" i="14"/>
  <c r="S34" i="14" s="1"/>
  <c r="R26" i="14"/>
  <c r="Q26" i="14"/>
  <c r="P26" i="14"/>
  <c r="O26" i="14"/>
  <c r="N26" i="14"/>
  <c r="M26" i="14"/>
  <c r="L26" i="14"/>
  <c r="K26" i="14"/>
  <c r="K34" i="14" s="1"/>
  <c r="J26" i="14"/>
  <c r="J34" i="14" s="1"/>
  <c r="I26" i="14"/>
  <c r="I34" i="14" s="1"/>
  <c r="H26" i="14"/>
  <c r="H34" i="14" s="1"/>
  <c r="G26" i="14"/>
  <c r="G34" i="14" s="1"/>
  <c r="AK25" i="14"/>
  <c r="AJ25" i="14"/>
  <c r="AJ33" i="14" s="1"/>
  <c r="AI25" i="14"/>
  <c r="AI33" i="14" s="1"/>
  <c r="AH25" i="14"/>
  <c r="AH33" i="14" s="1"/>
  <c r="AG25" i="14"/>
  <c r="AG33" i="14" s="1"/>
  <c r="AF25" i="14"/>
  <c r="AF33" i="14" s="1"/>
  <c r="AE25" i="14"/>
  <c r="AE33" i="14" s="1"/>
  <c r="AD25" i="14"/>
  <c r="AD33" i="14" s="1"/>
  <c r="AC25" i="14"/>
  <c r="AC33" i="14" s="1"/>
  <c r="AB25" i="14"/>
  <c r="AB33" i="14" s="1"/>
  <c r="AA25" i="14"/>
  <c r="AA33" i="14" s="1"/>
  <c r="Z25" i="14"/>
  <c r="Z33" i="14" s="1"/>
  <c r="Y25" i="14"/>
  <c r="Y33" i="14" s="1"/>
  <c r="X25" i="14"/>
  <c r="X33" i="14" s="1"/>
  <c r="W25" i="14"/>
  <c r="W33" i="14" s="1"/>
  <c r="V25" i="14"/>
  <c r="V33" i="14" s="1"/>
  <c r="U25" i="14"/>
  <c r="U33" i="14" s="1"/>
  <c r="T25" i="14"/>
  <c r="T33" i="14" s="1"/>
  <c r="S25" i="14"/>
  <c r="S33" i="14" s="1"/>
  <c r="R25" i="14"/>
  <c r="R33" i="14" s="1"/>
  <c r="Q25" i="14"/>
  <c r="Q33" i="14" s="1"/>
  <c r="P25" i="14"/>
  <c r="P33" i="14" s="1"/>
  <c r="O25" i="14"/>
  <c r="O33" i="14" s="1"/>
  <c r="N25" i="14"/>
  <c r="N33" i="14" s="1"/>
  <c r="M25" i="14"/>
  <c r="M33" i="14" s="1"/>
  <c r="L25" i="14"/>
  <c r="L33" i="14" s="1"/>
  <c r="K25" i="14"/>
  <c r="K33" i="14" s="1"/>
  <c r="J25" i="14"/>
  <c r="J33" i="14" s="1"/>
  <c r="I25" i="14"/>
  <c r="I33" i="14" s="1"/>
  <c r="H25" i="14"/>
  <c r="H33" i="14" s="1"/>
  <c r="G25" i="14"/>
  <c r="G33" i="14" s="1"/>
  <c r="E25" i="14"/>
  <c r="E33" i="14" s="1"/>
  <c r="AK24" i="14"/>
  <c r="AJ24" i="14"/>
  <c r="AI24" i="14"/>
  <c r="AH24" i="14"/>
  <c r="AG24" i="14"/>
  <c r="AF24" i="14"/>
  <c r="AE24" i="14"/>
  <c r="AE32" i="14" s="1"/>
  <c r="AD24" i="14"/>
  <c r="AD32" i="14" s="1"/>
  <c r="AC24" i="14"/>
  <c r="AC32" i="14" s="1"/>
  <c r="AB24" i="14"/>
  <c r="AB32" i="14" s="1"/>
  <c r="AA24" i="14"/>
  <c r="AA32" i="14" s="1"/>
  <c r="Z24" i="14"/>
  <c r="Z32" i="14" s="1"/>
  <c r="Y24" i="14"/>
  <c r="Y32" i="14" s="1"/>
  <c r="X24" i="14"/>
  <c r="X32" i="14" s="1"/>
  <c r="W24" i="14"/>
  <c r="W32" i="14" s="1"/>
  <c r="V24" i="14"/>
  <c r="V32" i="14" s="1"/>
  <c r="U24" i="14"/>
  <c r="U32" i="14" s="1"/>
  <c r="T24" i="14"/>
  <c r="T32" i="14" s="1"/>
  <c r="S24" i="14"/>
  <c r="S32" i="14" s="1"/>
  <c r="R24" i="14"/>
  <c r="R32" i="14" s="1"/>
  <c r="Q24" i="14"/>
  <c r="Q32" i="14" s="1"/>
  <c r="P24" i="14"/>
  <c r="P32" i="14" s="1"/>
  <c r="O24" i="14"/>
  <c r="O32" i="14" s="1"/>
  <c r="N24" i="14"/>
  <c r="N32" i="14" s="1"/>
  <c r="M24" i="14"/>
  <c r="M32" i="14" s="1"/>
  <c r="L24" i="14"/>
  <c r="L32" i="14" s="1"/>
  <c r="K24" i="14"/>
  <c r="K32" i="14" s="1"/>
  <c r="J24" i="14"/>
  <c r="J32" i="14" s="1"/>
  <c r="I24" i="14"/>
  <c r="I32" i="14" s="1"/>
  <c r="H24" i="14"/>
  <c r="H32" i="14" s="1"/>
  <c r="G24" i="14"/>
  <c r="G32" i="14" s="1"/>
  <c r="E24" i="14"/>
  <c r="E32" i="14" s="1"/>
  <c r="AK23" i="14"/>
  <c r="AK31" i="14" s="1"/>
  <c r="AJ23" i="14"/>
  <c r="AJ31" i="14" s="1"/>
  <c r="AI23" i="14"/>
  <c r="AI31" i="14" s="1"/>
  <c r="AH23" i="14"/>
  <c r="AH31" i="14" s="1"/>
  <c r="AG23" i="14"/>
  <c r="AG31" i="14" s="1"/>
  <c r="AF23" i="14"/>
  <c r="AF31" i="14" s="1"/>
  <c r="AE23" i="14"/>
  <c r="AE31" i="14" s="1"/>
  <c r="AD23" i="14"/>
  <c r="AD31" i="14" s="1"/>
  <c r="AC23" i="14"/>
  <c r="AC31" i="14" s="1"/>
  <c r="AB23" i="14"/>
  <c r="AB31" i="14" s="1"/>
  <c r="AA23" i="14"/>
  <c r="AA31" i="14" s="1"/>
  <c r="Z23" i="14"/>
  <c r="Z31" i="14" s="1"/>
  <c r="Y23" i="14"/>
  <c r="Y31" i="14" s="1"/>
  <c r="X23" i="14"/>
  <c r="X31" i="14" s="1"/>
  <c r="W23" i="14"/>
  <c r="W31" i="14" s="1"/>
  <c r="V23" i="14"/>
  <c r="V31" i="14" s="1"/>
  <c r="U23" i="14"/>
  <c r="U31" i="14" s="1"/>
  <c r="T23" i="14"/>
  <c r="T31" i="14" s="1"/>
  <c r="S23" i="14"/>
  <c r="S31" i="14" s="1"/>
  <c r="R23" i="14"/>
  <c r="R31" i="14" s="1"/>
  <c r="Q23" i="14"/>
  <c r="Q31" i="14" s="1"/>
  <c r="P23" i="14"/>
  <c r="P31" i="14" s="1"/>
  <c r="O23" i="14"/>
  <c r="O31" i="14" s="1"/>
  <c r="N23" i="14"/>
  <c r="M23" i="14"/>
  <c r="L23" i="14"/>
  <c r="L31" i="14" s="1"/>
  <c r="K23" i="14"/>
  <c r="K31" i="14" s="1"/>
  <c r="J23" i="14"/>
  <c r="I23" i="14"/>
  <c r="I31" i="14" s="1"/>
  <c r="H23" i="14"/>
  <c r="H31" i="14" s="1"/>
  <c r="G23" i="14"/>
  <c r="G31" i="14" s="1"/>
  <c r="E23" i="14"/>
  <c r="E31" i="14" s="1"/>
  <c r="S22" i="14"/>
  <c r="T22" i="14" s="1"/>
  <c r="R22" i="14"/>
  <c r="Q22" i="14"/>
  <c r="P22" i="14"/>
  <c r="O22" i="14"/>
  <c r="N22" i="14"/>
  <c r="M22" i="14"/>
  <c r="L22" i="14"/>
  <c r="K22" i="14"/>
  <c r="J22" i="14"/>
  <c r="I22" i="14"/>
  <c r="S21" i="14"/>
  <c r="T21" i="14" s="1"/>
  <c r="U21" i="14" s="1"/>
  <c r="V21" i="14" s="1"/>
  <c r="W21" i="14" s="1"/>
  <c r="X21" i="14" s="1"/>
  <c r="Y21" i="14" s="1"/>
  <c r="Z21" i="14" s="1"/>
  <c r="AA21" i="14" s="1"/>
  <c r="AB21" i="14" s="1"/>
  <c r="AC21" i="14" s="1"/>
  <c r="AD21" i="14" s="1"/>
  <c r="AE21" i="14" s="1"/>
  <c r="AF21" i="14" s="1"/>
  <c r="AG21" i="14" s="1"/>
  <c r="AH21" i="14" s="1"/>
  <c r="AI21" i="14" s="1"/>
  <c r="AJ21" i="14" s="1"/>
  <c r="AK21" i="14" s="1"/>
  <c r="R21" i="14"/>
  <c r="Q21" i="14"/>
  <c r="P21" i="14"/>
  <c r="O21" i="14"/>
  <c r="N21" i="14"/>
  <c r="M21" i="14"/>
  <c r="L21" i="14"/>
  <c r="K21" i="14"/>
  <c r="J21" i="14"/>
  <c r="I21" i="14"/>
  <c r="H21" i="14"/>
  <c r="G17" i="14"/>
  <c r="G8" i="14"/>
  <c r="A322" i="13"/>
  <c r="G287" i="13"/>
  <c r="G315" i="13" s="1"/>
  <c r="H286" i="13"/>
  <c r="A285" i="13"/>
  <c r="G264" i="13"/>
  <c r="G243" i="13"/>
  <c r="G309" i="13" s="1"/>
  <c r="AK242" i="13"/>
  <c r="G242" i="13"/>
  <c r="G307" i="13"/>
  <c r="AK238" i="13"/>
  <c r="AJ238" i="13"/>
  <c r="AI238" i="13"/>
  <c r="AI304" i="13" s="1"/>
  <c r="AH238" i="13"/>
  <c r="AG238" i="13"/>
  <c r="AF238" i="13"/>
  <c r="AE238" i="13"/>
  <c r="AD238" i="13"/>
  <c r="AC238" i="13"/>
  <c r="AC304" i="13" s="1"/>
  <c r="AB238" i="13"/>
  <c r="AA238" i="13"/>
  <c r="Z238" i="13"/>
  <c r="Y238" i="13"/>
  <c r="X238" i="13"/>
  <c r="W238" i="13"/>
  <c r="W304" i="13" s="1"/>
  <c r="V238" i="13"/>
  <c r="U238" i="13"/>
  <c r="T238" i="13"/>
  <c r="S238" i="13"/>
  <c r="R238" i="13"/>
  <c r="Q238" i="13"/>
  <c r="Q304" i="13" s="1"/>
  <c r="P238" i="13"/>
  <c r="O238" i="13"/>
  <c r="N238" i="13"/>
  <c r="M238" i="13"/>
  <c r="M272" i="13" s="1"/>
  <c r="L238" i="13"/>
  <c r="K238" i="13"/>
  <c r="K304" i="13" s="1"/>
  <c r="J238" i="13"/>
  <c r="I238" i="13"/>
  <c r="H238" i="13"/>
  <c r="G229" i="13"/>
  <c r="G295" i="13" s="1"/>
  <c r="G227" i="13"/>
  <c r="G226" i="13"/>
  <c r="G292" i="13" s="1"/>
  <c r="G225" i="13"/>
  <c r="H220" i="13"/>
  <c r="I220" i="13" s="1"/>
  <c r="AK216" i="13"/>
  <c r="AK243" i="13" s="1"/>
  <c r="AJ216" i="13"/>
  <c r="AJ243" i="13" s="1"/>
  <c r="AI216" i="13"/>
  <c r="AI243" i="13" s="1"/>
  <c r="AH216" i="13"/>
  <c r="AH243" i="13" s="1"/>
  <c r="AG216" i="13"/>
  <c r="AG243" i="13" s="1"/>
  <c r="AF216" i="13"/>
  <c r="AF243" i="13" s="1"/>
  <c r="AE216" i="13"/>
  <c r="AE243" i="13" s="1"/>
  <c r="AD216" i="13"/>
  <c r="AD243" i="13" s="1"/>
  <c r="AC216" i="13"/>
  <c r="AC243" i="13" s="1"/>
  <c r="AB216" i="13"/>
  <c r="AB243" i="13" s="1"/>
  <c r="AA216" i="13"/>
  <c r="AA243" i="13" s="1"/>
  <c r="Z216" i="13"/>
  <c r="Z243" i="13" s="1"/>
  <c r="Y216" i="13"/>
  <c r="Y243" i="13" s="1"/>
  <c r="X216" i="13"/>
  <c r="X243" i="13" s="1"/>
  <c r="W216" i="13"/>
  <c r="W243" i="13" s="1"/>
  <c r="V216" i="13"/>
  <c r="V243" i="13" s="1"/>
  <c r="U216" i="13"/>
  <c r="U243" i="13" s="1"/>
  <c r="T216" i="13"/>
  <c r="T243" i="13" s="1"/>
  <c r="S216" i="13"/>
  <c r="S243" i="13" s="1"/>
  <c r="R216" i="13"/>
  <c r="R243" i="13" s="1"/>
  <c r="Q216" i="13"/>
  <c r="Q243" i="13" s="1"/>
  <c r="P216" i="13"/>
  <c r="P243" i="13" s="1"/>
  <c r="O216" i="13"/>
  <c r="O243" i="13" s="1"/>
  <c r="N216" i="13"/>
  <c r="N243" i="13" s="1"/>
  <c r="M216" i="13"/>
  <c r="M243" i="13" s="1"/>
  <c r="L216" i="13"/>
  <c r="L243" i="13" s="1"/>
  <c r="K216" i="13"/>
  <c r="K243" i="13" s="1"/>
  <c r="J216" i="13"/>
  <c r="J243" i="13" s="1"/>
  <c r="I216" i="13"/>
  <c r="I243" i="13" s="1"/>
  <c r="H216" i="13"/>
  <c r="H243" i="13" s="1"/>
  <c r="AK209" i="13"/>
  <c r="AK229" i="13" s="1"/>
  <c r="AJ209" i="13"/>
  <c r="AJ229" i="13" s="1"/>
  <c r="AI209" i="13"/>
  <c r="AH209" i="13"/>
  <c r="AH242" i="13" s="1"/>
  <c r="AG209" i="13"/>
  <c r="AG242" i="13" s="1"/>
  <c r="AF209" i="13"/>
  <c r="AF229" i="13" s="1"/>
  <c r="AE209" i="13"/>
  <c r="AE229" i="13" s="1"/>
  <c r="AE263" i="13" s="1"/>
  <c r="AD209" i="13"/>
  <c r="AD229" i="13" s="1"/>
  <c r="AC209" i="13"/>
  <c r="AC229" i="13" s="1"/>
  <c r="AB209" i="13"/>
  <c r="AB242" i="13" s="1"/>
  <c r="AA209" i="13"/>
  <c r="AA242" i="13" s="1"/>
  <c r="Z209" i="13"/>
  <c r="Z242" i="13" s="1"/>
  <c r="Y209" i="13"/>
  <c r="Y229" i="13" s="1"/>
  <c r="X209" i="13"/>
  <c r="X229" i="13" s="1"/>
  <c r="X295" i="13" s="1"/>
  <c r="W209" i="13"/>
  <c r="V209" i="13"/>
  <c r="V242" i="13" s="1"/>
  <c r="U209" i="13"/>
  <c r="U242" i="13" s="1"/>
  <c r="T209" i="13"/>
  <c r="T242" i="13" s="1"/>
  <c r="S209" i="13"/>
  <c r="S229" i="13" s="1"/>
  <c r="R209" i="13"/>
  <c r="Q209" i="13"/>
  <c r="P209" i="13"/>
  <c r="P242" i="13" s="1"/>
  <c r="O209" i="13"/>
  <c r="O229" i="13" s="1"/>
  <c r="N209" i="13"/>
  <c r="N242" i="13" s="1"/>
  <c r="M209" i="13"/>
  <c r="M242" i="13" s="1"/>
  <c r="L209" i="13"/>
  <c r="K209" i="13"/>
  <c r="J209" i="13"/>
  <c r="J242" i="13" s="1"/>
  <c r="I209" i="13"/>
  <c r="I242" i="13" s="1"/>
  <c r="H209" i="13"/>
  <c r="H242" i="13" s="1"/>
  <c r="AK203" i="13"/>
  <c r="AJ203" i="13"/>
  <c r="AI203" i="13"/>
  <c r="AH203" i="13"/>
  <c r="AG203" i="13"/>
  <c r="AF203" i="13"/>
  <c r="AE203" i="13"/>
  <c r="AD203" i="13"/>
  <c r="AC203" i="13"/>
  <c r="AB203" i="13"/>
  <c r="AA203" i="13"/>
  <c r="Z203" i="13"/>
  <c r="Y203" i="13"/>
  <c r="X203" i="13"/>
  <c r="W203" i="13"/>
  <c r="V203" i="13"/>
  <c r="U203" i="13"/>
  <c r="T203" i="13"/>
  <c r="S203" i="13"/>
  <c r="R203" i="13"/>
  <c r="Q203" i="13"/>
  <c r="P203" i="13"/>
  <c r="O203" i="13"/>
  <c r="N203" i="13"/>
  <c r="M203" i="13"/>
  <c r="L203" i="13"/>
  <c r="K203" i="13"/>
  <c r="J203" i="13"/>
  <c r="I203" i="13"/>
  <c r="H203" i="13"/>
  <c r="H195" i="13"/>
  <c r="I195" i="13" s="1"/>
  <c r="J195" i="13" s="1"/>
  <c r="K195" i="13" s="1"/>
  <c r="L195" i="13" s="1"/>
  <c r="M195" i="13" s="1"/>
  <c r="N195" i="13" s="1"/>
  <c r="O195" i="13" s="1"/>
  <c r="P195" i="13" s="1"/>
  <c r="Q195" i="13" s="1"/>
  <c r="R195" i="13" s="1"/>
  <c r="S195" i="13" s="1"/>
  <c r="T195" i="13" s="1"/>
  <c r="U195" i="13" s="1"/>
  <c r="V195" i="13" s="1"/>
  <c r="W195" i="13" s="1"/>
  <c r="X195" i="13" s="1"/>
  <c r="Y195" i="13" s="1"/>
  <c r="Z195" i="13" s="1"/>
  <c r="AA195" i="13" s="1"/>
  <c r="AB195" i="13" s="1"/>
  <c r="AC195" i="13" s="1"/>
  <c r="AD195" i="13" s="1"/>
  <c r="AE195" i="13" s="1"/>
  <c r="AF195" i="13" s="1"/>
  <c r="AG195" i="13" s="1"/>
  <c r="AH195" i="13" s="1"/>
  <c r="AI195" i="13" s="1"/>
  <c r="AJ195" i="13" s="1"/>
  <c r="AK195" i="13" s="1"/>
  <c r="H187" i="13"/>
  <c r="I187" i="13" s="1"/>
  <c r="C185" i="13"/>
  <c r="H170" i="13"/>
  <c r="I170" i="13" s="1"/>
  <c r="J170" i="13" s="1"/>
  <c r="K170" i="13" s="1"/>
  <c r="L170" i="13" s="1"/>
  <c r="M170" i="13" s="1"/>
  <c r="N170" i="13" s="1"/>
  <c r="O170" i="13" s="1"/>
  <c r="P170" i="13" s="1"/>
  <c r="Q170" i="13" s="1"/>
  <c r="R170" i="13" s="1"/>
  <c r="S170" i="13" s="1"/>
  <c r="T170" i="13" s="1"/>
  <c r="U170" i="13" s="1"/>
  <c r="V170" i="13" s="1"/>
  <c r="W170" i="13" s="1"/>
  <c r="X170" i="13" s="1"/>
  <c r="Y170" i="13" s="1"/>
  <c r="Z170" i="13" s="1"/>
  <c r="AA170" i="13" s="1"/>
  <c r="AB170" i="13" s="1"/>
  <c r="AC170" i="13" s="1"/>
  <c r="AD170" i="13" s="1"/>
  <c r="AE170" i="13" s="1"/>
  <c r="AF170" i="13" s="1"/>
  <c r="AG170" i="13" s="1"/>
  <c r="AH170" i="13" s="1"/>
  <c r="AI170" i="13" s="1"/>
  <c r="AJ170" i="13" s="1"/>
  <c r="AK170" i="13" s="1"/>
  <c r="H169" i="13"/>
  <c r="I169" i="13" s="1"/>
  <c r="J169" i="13" s="1"/>
  <c r="K169" i="13" s="1"/>
  <c r="L169" i="13" s="1"/>
  <c r="M169" i="13" s="1"/>
  <c r="N169" i="13" s="1"/>
  <c r="O169" i="13" s="1"/>
  <c r="P169" i="13" s="1"/>
  <c r="Q169" i="13" s="1"/>
  <c r="R169" i="13" s="1"/>
  <c r="S169" i="13" s="1"/>
  <c r="T169" i="13" s="1"/>
  <c r="U169" i="13" s="1"/>
  <c r="V169" i="13" s="1"/>
  <c r="W169" i="13" s="1"/>
  <c r="X169" i="13" s="1"/>
  <c r="Y169" i="13" s="1"/>
  <c r="Z169" i="13" s="1"/>
  <c r="AA169" i="13" s="1"/>
  <c r="AB169" i="13" s="1"/>
  <c r="AC169" i="13" s="1"/>
  <c r="AD169" i="13" s="1"/>
  <c r="AE169" i="13" s="1"/>
  <c r="AF169" i="13" s="1"/>
  <c r="AG169" i="13" s="1"/>
  <c r="AH169" i="13" s="1"/>
  <c r="AI169" i="13" s="1"/>
  <c r="AJ169" i="13" s="1"/>
  <c r="AK169" i="13" s="1"/>
  <c r="H168" i="13"/>
  <c r="I168" i="13" s="1"/>
  <c r="J168" i="13" s="1"/>
  <c r="K168" i="13" s="1"/>
  <c r="L168" i="13" s="1"/>
  <c r="M168" i="13" s="1"/>
  <c r="N168" i="13" s="1"/>
  <c r="O168" i="13" s="1"/>
  <c r="P168" i="13" s="1"/>
  <c r="Q168" i="13" s="1"/>
  <c r="R168" i="13" s="1"/>
  <c r="S168" i="13" s="1"/>
  <c r="T168" i="13" s="1"/>
  <c r="U168" i="13" s="1"/>
  <c r="V168" i="13" s="1"/>
  <c r="W168" i="13" s="1"/>
  <c r="X168" i="13" s="1"/>
  <c r="Y168" i="13" s="1"/>
  <c r="Z168" i="13" s="1"/>
  <c r="AA168" i="13" s="1"/>
  <c r="AB168" i="13" s="1"/>
  <c r="AC168" i="13" s="1"/>
  <c r="AD168" i="13" s="1"/>
  <c r="AE168" i="13" s="1"/>
  <c r="AF168" i="13" s="1"/>
  <c r="AG168" i="13" s="1"/>
  <c r="AH168" i="13" s="1"/>
  <c r="AI168" i="13" s="1"/>
  <c r="AJ168" i="13" s="1"/>
  <c r="AK168" i="13" s="1"/>
  <c r="H167" i="13"/>
  <c r="I167" i="13" s="1"/>
  <c r="J167" i="13" s="1"/>
  <c r="K167" i="13" s="1"/>
  <c r="L167" i="13" s="1"/>
  <c r="M167" i="13" s="1"/>
  <c r="N167" i="13" s="1"/>
  <c r="O167" i="13" s="1"/>
  <c r="P167" i="13" s="1"/>
  <c r="Q167" i="13" s="1"/>
  <c r="R167" i="13" s="1"/>
  <c r="S167" i="13" s="1"/>
  <c r="T167" i="13" s="1"/>
  <c r="U167" i="13" s="1"/>
  <c r="V167" i="13" s="1"/>
  <c r="W167" i="13" s="1"/>
  <c r="X167" i="13" s="1"/>
  <c r="Y167" i="13" s="1"/>
  <c r="Z167" i="13" s="1"/>
  <c r="AA167" i="13" s="1"/>
  <c r="AB167" i="13" s="1"/>
  <c r="AC167" i="13" s="1"/>
  <c r="AD167" i="13" s="1"/>
  <c r="AE167" i="13" s="1"/>
  <c r="AF167" i="13" s="1"/>
  <c r="AG167" i="13" s="1"/>
  <c r="AH167" i="13" s="1"/>
  <c r="AI167" i="13" s="1"/>
  <c r="AJ167" i="13" s="1"/>
  <c r="AK167" i="13" s="1"/>
  <c r="AK158" i="13"/>
  <c r="AJ158" i="13"/>
  <c r="AI158" i="13"/>
  <c r="AH158" i="13"/>
  <c r="AG158" i="13"/>
  <c r="AF158" i="13"/>
  <c r="AE158" i="13"/>
  <c r="AD158" i="13"/>
  <c r="AC158" i="13"/>
  <c r="AB158" i="13"/>
  <c r="AA158" i="13"/>
  <c r="Z158" i="13"/>
  <c r="Y158" i="13"/>
  <c r="X158" i="13"/>
  <c r="W158" i="13"/>
  <c r="V158" i="13"/>
  <c r="U158" i="13"/>
  <c r="T158" i="13"/>
  <c r="S158" i="13"/>
  <c r="R158" i="13"/>
  <c r="Q158" i="13"/>
  <c r="P158" i="13"/>
  <c r="O158" i="13"/>
  <c r="N158" i="13"/>
  <c r="M158" i="13"/>
  <c r="L158" i="13"/>
  <c r="K158" i="13"/>
  <c r="J158" i="13"/>
  <c r="I158" i="13"/>
  <c r="H158" i="13"/>
  <c r="H156" i="13"/>
  <c r="I156" i="13" s="1"/>
  <c r="H149" i="13"/>
  <c r="I149" i="13" s="1"/>
  <c r="J149" i="13" s="1"/>
  <c r="K149" i="13" s="1"/>
  <c r="L149" i="13" s="1"/>
  <c r="M149" i="13" s="1"/>
  <c r="N149" i="13" s="1"/>
  <c r="O149" i="13" s="1"/>
  <c r="P149" i="13" s="1"/>
  <c r="Q149" i="13" s="1"/>
  <c r="R149" i="13" s="1"/>
  <c r="S149" i="13" s="1"/>
  <c r="T149" i="13" s="1"/>
  <c r="U149" i="13" s="1"/>
  <c r="V149" i="13" s="1"/>
  <c r="W149" i="13" s="1"/>
  <c r="X149" i="13" s="1"/>
  <c r="Y149" i="13" s="1"/>
  <c r="Z149" i="13" s="1"/>
  <c r="AA149" i="13" s="1"/>
  <c r="AB149" i="13" s="1"/>
  <c r="AC149" i="13" s="1"/>
  <c r="AD149" i="13" s="1"/>
  <c r="AE149" i="13" s="1"/>
  <c r="AF149" i="13" s="1"/>
  <c r="AG149" i="13" s="1"/>
  <c r="AH149" i="13" s="1"/>
  <c r="AI149" i="13" s="1"/>
  <c r="AJ149" i="13" s="1"/>
  <c r="AK149" i="13" s="1"/>
  <c r="H148" i="13"/>
  <c r="I148" i="13" s="1"/>
  <c r="J148" i="13" s="1"/>
  <c r="K148" i="13" s="1"/>
  <c r="L148" i="13" s="1"/>
  <c r="M148" i="13" s="1"/>
  <c r="N148" i="13" s="1"/>
  <c r="O148" i="13" s="1"/>
  <c r="P148" i="13" s="1"/>
  <c r="Q148" i="13" s="1"/>
  <c r="R148" i="13" s="1"/>
  <c r="S148" i="13" s="1"/>
  <c r="T148" i="13" s="1"/>
  <c r="U148" i="13" s="1"/>
  <c r="V148" i="13" s="1"/>
  <c r="W148" i="13" s="1"/>
  <c r="X148" i="13" s="1"/>
  <c r="Y148" i="13" s="1"/>
  <c r="Z148" i="13" s="1"/>
  <c r="AA148" i="13" s="1"/>
  <c r="AB148" i="13" s="1"/>
  <c r="AC148" i="13" s="1"/>
  <c r="AD148" i="13" s="1"/>
  <c r="AE148" i="13" s="1"/>
  <c r="AF148" i="13" s="1"/>
  <c r="AG148" i="13" s="1"/>
  <c r="AH148" i="13" s="1"/>
  <c r="AI148" i="13" s="1"/>
  <c r="AJ148" i="13" s="1"/>
  <c r="AK148" i="13" s="1"/>
  <c r="H147" i="13"/>
  <c r="I147" i="13" s="1"/>
  <c r="J147" i="13" s="1"/>
  <c r="K147" i="13" s="1"/>
  <c r="L147" i="13" s="1"/>
  <c r="M147" i="13" s="1"/>
  <c r="N147" i="13" s="1"/>
  <c r="O147" i="13" s="1"/>
  <c r="P147" i="13" s="1"/>
  <c r="Q147" i="13" s="1"/>
  <c r="R147" i="13" s="1"/>
  <c r="S147" i="13" s="1"/>
  <c r="T147" i="13" s="1"/>
  <c r="U147" i="13" s="1"/>
  <c r="V147" i="13" s="1"/>
  <c r="W147" i="13" s="1"/>
  <c r="X147" i="13" s="1"/>
  <c r="Y147" i="13" s="1"/>
  <c r="Z147" i="13" s="1"/>
  <c r="AA147" i="13" s="1"/>
  <c r="AB147" i="13" s="1"/>
  <c r="AC147" i="13" s="1"/>
  <c r="AD147" i="13" s="1"/>
  <c r="AE147" i="13" s="1"/>
  <c r="AF147" i="13" s="1"/>
  <c r="AG147" i="13" s="1"/>
  <c r="AH147" i="13" s="1"/>
  <c r="AI147" i="13" s="1"/>
  <c r="AJ147" i="13" s="1"/>
  <c r="AK147" i="13" s="1"/>
  <c r="H146" i="13"/>
  <c r="I146" i="13" s="1"/>
  <c r="J146" i="13" s="1"/>
  <c r="K146" i="13" s="1"/>
  <c r="L146" i="13" s="1"/>
  <c r="M146" i="13" s="1"/>
  <c r="N146" i="13" s="1"/>
  <c r="O146" i="13" s="1"/>
  <c r="P146" i="13" s="1"/>
  <c r="Q146" i="13" s="1"/>
  <c r="R146" i="13" s="1"/>
  <c r="S146" i="13" s="1"/>
  <c r="T146" i="13" s="1"/>
  <c r="U146" i="13" s="1"/>
  <c r="V146" i="13" s="1"/>
  <c r="W146" i="13" s="1"/>
  <c r="X146" i="13" s="1"/>
  <c r="Y146" i="13" s="1"/>
  <c r="Z146" i="13" s="1"/>
  <c r="AA146" i="13" s="1"/>
  <c r="AB146" i="13" s="1"/>
  <c r="AC146" i="13" s="1"/>
  <c r="AD146" i="13" s="1"/>
  <c r="AE146" i="13" s="1"/>
  <c r="AF146" i="13" s="1"/>
  <c r="AG146" i="13" s="1"/>
  <c r="AH146" i="13" s="1"/>
  <c r="AI146" i="13" s="1"/>
  <c r="AJ146" i="13" s="1"/>
  <c r="AK146" i="13" s="1"/>
  <c r="AK137" i="13"/>
  <c r="AJ137" i="13"/>
  <c r="AI137" i="13"/>
  <c r="AH137" i="13"/>
  <c r="AG137" i="13"/>
  <c r="AF137" i="13"/>
  <c r="AE137" i="13"/>
  <c r="AD137" i="13"/>
  <c r="AC137" i="13"/>
  <c r="AB137" i="13"/>
  <c r="AA137" i="13"/>
  <c r="Z137" i="13"/>
  <c r="Y137" i="13"/>
  <c r="X137" i="13"/>
  <c r="W137" i="13"/>
  <c r="V137" i="13"/>
  <c r="U137" i="13"/>
  <c r="T137" i="13"/>
  <c r="S137" i="13"/>
  <c r="R137" i="13"/>
  <c r="Q137" i="13"/>
  <c r="P137" i="13"/>
  <c r="O137" i="13"/>
  <c r="N137" i="13"/>
  <c r="M137" i="13"/>
  <c r="L137" i="13"/>
  <c r="K137" i="13"/>
  <c r="J137" i="13"/>
  <c r="I137" i="13"/>
  <c r="H137" i="13"/>
  <c r="H135" i="13"/>
  <c r="AK132" i="13"/>
  <c r="AJ132" i="13"/>
  <c r="AI132" i="13"/>
  <c r="AH132" i="13"/>
  <c r="AG132" i="13"/>
  <c r="AF132" i="13"/>
  <c r="AE132" i="13"/>
  <c r="AD132" i="13"/>
  <c r="AC132" i="13"/>
  <c r="AB132" i="13"/>
  <c r="AA132" i="13"/>
  <c r="Z132" i="13"/>
  <c r="Y132" i="13"/>
  <c r="X132" i="13"/>
  <c r="W132" i="13"/>
  <c r="V132" i="13"/>
  <c r="U132" i="13"/>
  <c r="T132" i="13"/>
  <c r="S132" i="13"/>
  <c r="R132" i="13"/>
  <c r="Q132" i="13"/>
  <c r="P132" i="13"/>
  <c r="O132" i="13"/>
  <c r="N132" i="13"/>
  <c r="M132" i="13"/>
  <c r="L132" i="13"/>
  <c r="K132" i="13"/>
  <c r="J132" i="13"/>
  <c r="I132" i="13"/>
  <c r="H132" i="13"/>
  <c r="H128" i="13"/>
  <c r="H127" i="13"/>
  <c r="I126" i="13"/>
  <c r="H126" i="13"/>
  <c r="G126" i="13"/>
  <c r="I125" i="13"/>
  <c r="H125" i="13"/>
  <c r="G125" i="13"/>
  <c r="S124" i="13"/>
  <c r="R124" i="13"/>
  <c r="Q124" i="13"/>
  <c r="P124" i="13"/>
  <c r="O124" i="13"/>
  <c r="N124" i="13"/>
  <c r="M124" i="13"/>
  <c r="L124" i="13"/>
  <c r="K124" i="13"/>
  <c r="J124" i="13"/>
  <c r="I124" i="13"/>
  <c r="AM121" i="13"/>
  <c r="AL114"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H107" i="13"/>
  <c r="H106" i="13"/>
  <c r="H105" i="13"/>
  <c r="AL104" i="13"/>
  <c r="I104" i="13"/>
  <c r="H104" i="13"/>
  <c r="G104" i="13"/>
  <c r="S103" i="13"/>
  <c r="R103" i="13"/>
  <c r="Q103" i="13"/>
  <c r="P103" i="13"/>
  <c r="O103" i="13"/>
  <c r="N103" i="13"/>
  <c r="M103" i="13"/>
  <c r="L103" i="13"/>
  <c r="K103" i="13"/>
  <c r="J103" i="13"/>
  <c r="I103" i="13"/>
  <c r="AL93" i="13"/>
  <c r="C89"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E75" i="13"/>
  <c r="E82" i="13" s="1"/>
  <c r="E74" i="13"/>
  <c r="E81" i="13" s="1"/>
  <c r="E73" i="13"/>
  <c r="E80" i="13" s="1"/>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AK63" i="13"/>
  <c r="AK86" i="13" s="1"/>
  <c r="AK237" i="13" s="1"/>
  <c r="AJ63" i="13"/>
  <c r="AJ86" i="13" s="1"/>
  <c r="AJ237" i="13" s="1"/>
  <c r="AI63" i="13"/>
  <c r="AH63" i="13"/>
  <c r="AG63" i="13"/>
  <c r="AF63" i="13"/>
  <c r="AF86" i="13" s="1"/>
  <c r="AF237" i="13" s="1"/>
  <c r="AE63" i="13"/>
  <c r="AD63" i="13"/>
  <c r="AC63" i="13"/>
  <c r="AC86" i="13" s="1"/>
  <c r="AC237" i="13" s="1"/>
  <c r="AB63" i="13"/>
  <c r="AB86" i="13" s="1"/>
  <c r="AB237" i="13" s="1"/>
  <c r="AA63" i="13"/>
  <c r="Z63" i="13"/>
  <c r="Z86" i="13" s="1"/>
  <c r="Z237" i="13" s="1"/>
  <c r="Y63" i="13"/>
  <c r="X63" i="13"/>
  <c r="X86" i="13" s="1"/>
  <c r="X237" i="13" s="1"/>
  <c r="W63" i="13"/>
  <c r="V63" i="13"/>
  <c r="U63" i="13"/>
  <c r="U86" i="13" s="1"/>
  <c r="U237" i="13" s="1"/>
  <c r="T63" i="13"/>
  <c r="T86" i="13" s="1"/>
  <c r="T237" i="13" s="1"/>
  <c r="S63" i="13"/>
  <c r="R63" i="13"/>
  <c r="Q63" i="13"/>
  <c r="P63" i="13"/>
  <c r="P86" i="13" s="1"/>
  <c r="P237" i="13" s="1"/>
  <c r="O63" i="13"/>
  <c r="N63" i="13"/>
  <c r="N86" i="13" s="1"/>
  <c r="N237" i="13" s="1"/>
  <c r="M63" i="13"/>
  <c r="M86" i="13" s="1"/>
  <c r="M237" i="13" s="1"/>
  <c r="L63" i="13"/>
  <c r="L86" i="13" s="1"/>
  <c r="L237" i="13" s="1"/>
  <c r="K63" i="13"/>
  <c r="J63" i="13"/>
  <c r="I63" i="13"/>
  <c r="H63" i="13"/>
  <c r="H86" i="13" s="1"/>
  <c r="H237" i="13" s="1"/>
  <c r="G63" i="13"/>
  <c r="E61" i="13"/>
  <c r="E68" i="13" s="1"/>
  <c r="E60" i="13"/>
  <c r="E67" i="13" s="1"/>
  <c r="E59" i="13"/>
  <c r="E66" i="13" s="1"/>
  <c r="G55" i="13"/>
  <c r="G238" i="13" s="1"/>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E42" i="13"/>
  <c r="E50" i="13" s="1"/>
  <c r="E41" i="13"/>
  <c r="E49" i="13" s="1"/>
  <c r="E40" i="13"/>
  <c r="E48" i="13" s="1"/>
  <c r="I39" i="13"/>
  <c r="I47" i="13" s="1"/>
  <c r="H39" i="13"/>
  <c r="H47" i="13" s="1"/>
  <c r="G39" i="13"/>
  <c r="G47" i="13" s="1"/>
  <c r="E39" i="13"/>
  <c r="E47" i="13" s="1"/>
  <c r="F38" i="13"/>
  <c r="E34"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K34" i="13" s="1"/>
  <c r="J26" i="13"/>
  <c r="J34" i="13" s="1"/>
  <c r="I26" i="13"/>
  <c r="I34" i="13" s="1"/>
  <c r="H26" i="13"/>
  <c r="H34" i="13" s="1"/>
  <c r="G26" i="13"/>
  <c r="G34" i="13" s="1"/>
  <c r="AK25" i="13"/>
  <c r="AJ25" i="13"/>
  <c r="AJ33" i="13" s="1"/>
  <c r="AI25" i="13"/>
  <c r="AI33" i="13" s="1"/>
  <c r="AH25" i="13"/>
  <c r="AH33" i="13" s="1"/>
  <c r="AG25" i="13"/>
  <c r="AG33" i="13" s="1"/>
  <c r="AF25" i="13"/>
  <c r="AF33" i="13" s="1"/>
  <c r="AE25" i="13"/>
  <c r="AE33" i="13" s="1"/>
  <c r="AD25" i="13"/>
  <c r="AD33" i="13" s="1"/>
  <c r="AC25" i="13"/>
  <c r="AC33" i="13" s="1"/>
  <c r="AB25" i="13"/>
  <c r="AB33" i="13" s="1"/>
  <c r="AA25" i="13"/>
  <c r="AA33" i="13" s="1"/>
  <c r="Z25" i="13"/>
  <c r="Z33" i="13" s="1"/>
  <c r="Y25" i="13"/>
  <c r="Y33" i="13" s="1"/>
  <c r="X25" i="13"/>
  <c r="X33" i="13" s="1"/>
  <c r="W25" i="13"/>
  <c r="W33" i="13" s="1"/>
  <c r="V25" i="13"/>
  <c r="V33" i="13" s="1"/>
  <c r="U25" i="13"/>
  <c r="U33" i="13" s="1"/>
  <c r="T25" i="13"/>
  <c r="T33" i="13" s="1"/>
  <c r="S25" i="13"/>
  <c r="S33" i="13" s="1"/>
  <c r="R25" i="13"/>
  <c r="R33" i="13" s="1"/>
  <c r="Q25" i="13"/>
  <c r="Q33" i="13" s="1"/>
  <c r="P25" i="13"/>
  <c r="P33" i="13" s="1"/>
  <c r="O25" i="13"/>
  <c r="O33" i="13" s="1"/>
  <c r="N25" i="13"/>
  <c r="N33" i="13" s="1"/>
  <c r="M25" i="13"/>
  <c r="M33" i="13" s="1"/>
  <c r="L25" i="13"/>
  <c r="L33" i="13" s="1"/>
  <c r="K25" i="13"/>
  <c r="K33" i="13" s="1"/>
  <c r="J25" i="13"/>
  <c r="J33" i="13" s="1"/>
  <c r="I25" i="13"/>
  <c r="I33" i="13" s="1"/>
  <c r="H25" i="13"/>
  <c r="H33" i="13" s="1"/>
  <c r="G25" i="13"/>
  <c r="G33" i="13" s="1"/>
  <c r="E25" i="13"/>
  <c r="E33" i="13" s="1"/>
  <c r="AK24" i="13"/>
  <c r="AJ24" i="13"/>
  <c r="AI24" i="13"/>
  <c r="AH24" i="13"/>
  <c r="AG24" i="13"/>
  <c r="AF24" i="13"/>
  <c r="AE24" i="13"/>
  <c r="AE32" i="13" s="1"/>
  <c r="AD24" i="13"/>
  <c r="AD32" i="13" s="1"/>
  <c r="AC24" i="13"/>
  <c r="AC32" i="13" s="1"/>
  <c r="AB24" i="13"/>
  <c r="AB32" i="13" s="1"/>
  <c r="AA24" i="13"/>
  <c r="AA32" i="13" s="1"/>
  <c r="Z24" i="13"/>
  <c r="Z32" i="13" s="1"/>
  <c r="Y24" i="13"/>
  <c r="Y32" i="13" s="1"/>
  <c r="X24" i="13"/>
  <c r="X32" i="13" s="1"/>
  <c r="W24" i="13"/>
  <c r="W32" i="13" s="1"/>
  <c r="V24" i="13"/>
  <c r="V32" i="13" s="1"/>
  <c r="U24" i="13"/>
  <c r="U32" i="13" s="1"/>
  <c r="T24" i="13"/>
  <c r="T32" i="13" s="1"/>
  <c r="S24" i="13"/>
  <c r="S32" i="13" s="1"/>
  <c r="R24" i="13"/>
  <c r="R32" i="13" s="1"/>
  <c r="Q24" i="13"/>
  <c r="Q32" i="13" s="1"/>
  <c r="P24" i="13"/>
  <c r="P32" i="13" s="1"/>
  <c r="O24" i="13"/>
  <c r="O32" i="13" s="1"/>
  <c r="N24" i="13"/>
  <c r="N32" i="13" s="1"/>
  <c r="M24" i="13"/>
  <c r="M32" i="13" s="1"/>
  <c r="L24" i="13"/>
  <c r="L32" i="13" s="1"/>
  <c r="K24" i="13"/>
  <c r="J24" i="13"/>
  <c r="J32" i="13" s="1"/>
  <c r="I24" i="13"/>
  <c r="I32" i="13" s="1"/>
  <c r="H24" i="13"/>
  <c r="H32" i="13" s="1"/>
  <c r="G24" i="13"/>
  <c r="G32" i="13" s="1"/>
  <c r="E24" i="13"/>
  <c r="E32" i="13" s="1"/>
  <c r="AK23" i="13"/>
  <c r="AK31" i="13" s="1"/>
  <c r="AJ23" i="13"/>
  <c r="AJ31" i="13" s="1"/>
  <c r="AI23" i="13"/>
  <c r="AI31" i="13" s="1"/>
  <c r="AH23" i="13"/>
  <c r="AH31" i="13" s="1"/>
  <c r="AG23" i="13"/>
  <c r="AG31" i="13" s="1"/>
  <c r="AF23" i="13"/>
  <c r="AF31" i="13" s="1"/>
  <c r="AE23" i="13"/>
  <c r="AE31" i="13" s="1"/>
  <c r="AD23" i="13"/>
  <c r="AD31" i="13" s="1"/>
  <c r="AC23" i="13"/>
  <c r="AC31" i="13" s="1"/>
  <c r="AB23" i="13"/>
  <c r="AB31" i="13" s="1"/>
  <c r="AA23" i="13"/>
  <c r="AA31" i="13" s="1"/>
  <c r="Z23" i="13"/>
  <c r="Z31" i="13" s="1"/>
  <c r="Y23" i="13"/>
  <c r="Y31" i="13" s="1"/>
  <c r="X23" i="13"/>
  <c r="X31" i="13" s="1"/>
  <c r="W23" i="13"/>
  <c r="W31" i="13" s="1"/>
  <c r="V23" i="13"/>
  <c r="V31" i="13" s="1"/>
  <c r="U23" i="13"/>
  <c r="U31" i="13" s="1"/>
  <c r="T23" i="13"/>
  <c r="T31" i="13" s="1"/>
  <c r="S23" i="13"/>
  <c r="S31" i="13" s="1"/>
  <c r="R23" i="13"/>
  <c r="R31" i="13" s="1"/>
  <c r="Q23" i="13"/>
  <c r="Q31" i="13" s="1"/>
  <c r="P23" i="13"/>
  <c r="P31" i="13" s="1"/>
  <c r="O23" i="13"/>
  <c r="O31" i="13" s="1"/>
  <c r="N23" i="13"/>
  <c r="N31" i="13" s="1"/>
  <c r="M23" i="13"/>
  <c r="L23" i="13"/>
  <c r="K23" i="13"/>
  <c r="K31" i="13" s="1"/>
  <c r="J23" i="13"/>
  <c r="J31" i="13" s="1"/>
  <c r="I23" i="13"/>
  <c r="H23" i="13"/>
  <c r="H14" i="13" s="1"/>
  <c r="G23" i="13"/>
  <c r="E23" i="13"/>
  <c r="E31" i="13" s="1"/>
  <c r="S22" i="13"/>
  <c r="T22" i="13" s="1"/>
  <c r="U22" i="13" s="1"/>
  <c r="R22" i="13"/>
  <c r="Q22" i="13"/>
  <c r="P22" i="13"/>
  <c r="O22" i="13"/>
  <c r="N22" i="13"/>
  <c r="M22" i="13"/>
  <c r="L22" i="13"/>
  <c r="K22" i="13"/>
  <c r="J22" i="13"/>
  <c r="I22" i="13"/>
  <c r="S21" i="13"/>
  <c r="T21" i="13" s="1"/>
  <c r="U21" i="13" s="1"/>
  <c r="V21" i="13" s="1"/>
  <c r="W21" i="13" s="1"/>
  <c r="X21" i="13" s="1"/>
  <c r="Y21" i="13" s="1"/>
  <c r="Z21" i="13" s="1"/>
  <c r="AA21" i="13" s="1"/>
  <c r="AB21" i="13" s="1"/>
  <c r="AC21" i="13" s="1"/>
  <c r="AD21" i="13" s="1"/>
  <c r="AE21" i="13" s="1"/>
  <c r="AF21" i="13" s="1"/>
  <c r="AG21" i="13" s="1"/>
  <c r="AH21" i="13" s="1"/>
  <c r="AI21" i="13" s="1"/>
  <c r="AJ21" i="13" s="1"/>
  <c r="AK21" i="13" s="1"/>
  <c r="R21" i="13"/>
  <c r="Q21" i="13"/>
  <c r="P21" i="13"/>
  <c r="O21" i="13"/>
  <c r="N21" i="13"/>
  <c r="M21" i="13"/>
  <c r="L21" i="13"/>
  <c r="K21" i="13"/>
  <c r="J21" i="13"/>
  <c r="I21" i="13"/>
  <c r="H21" i="13"/>
  <c r="G17" i="13"/>
  <c r="G8" i="13"/>
  <c r="I86" i="13" l="1"/>
  <c r="I237" i="13" s="1"/>
  <c r="Q86" i="13"/>
  <c r="Q237" i="13" s="1"/>
  <c r="Y86" i="13"/>
  <c r="Y237" i="13" s="1"/>
  <c r="AG86" i="13"/>
  <c r="AG237" i="13" s="1"/>
  <c r="AH86" i="14"/>
  <c r="AH237" i="14" s="1"/>
  <c r="J86" i="14"/>
  <c r="J237" i="14" s="1"/>
  <c r="AL203" i="14"/>
  <c r="L34" i="13"/>
  <c r="AK272" i="14"/>
  <c r="AB34" i="14"/>
  <c r="H229" i="13"/>
  <c r="AB229" i="13"/>
  <c r="Y309" i="13"/>
  <c r="Y277" i="13"/>
  <c r="AH86" i="13"/>
  <c r="AH237" i="13" s="1"/>
  <c r="G86" i="14"/>
  <c r="G237" i="14" s="1"/>
  <c r="W86" i="14"/>
  <c r="W237" i="14" s="1"/>
  <c r="W303" i="14" s="1"/>
  <c r="R34" i="13"/>
  <c r="K86" i="13"/>
  <c r="K237" i="13" s="1"/>
  <c r="K303" i="13" s="1"/>
  <c r="S86" i="13"/>
  <c r="S237" i="13" s="1"/>
  <c r="S303" i="13" s="1"/>
  <c r="AA86" i="13"/>
  <c r="AA237" i="13" s="1"/>
  <c r="AA271" i="13" s="1"/>
  <c r="AI86" i="13"/>
  <c r="AI237" i="13" s="1"/>
  <c r="AL29" i="14"/>
  <c r="H86" i="14"/>
  <c r="H237" i="14" s="1"/>
  <c r="P86" i="14"/>
  <c r="P237" i="14" s="1"/>
  <c r="P303" i="14" s="1"/>
  <c r="X86" i="14"/>
  <c r="X237" i="14" s="1"/>
  <c r="AF86" i="14"/>
  <c r="AF237" i="14" s="1"/>
  <c r="AF303" i="14" s="1"/>
  <c r="V70" i="14"/>
  <c r="O86" i="14"/>
  <c r="O237" i="14" s="1"/>
  <c r="O303" i="14" s="1"/>
  <c r="AE86" i="14"/>
  <c r="AE237" i="14" s="1"/>
  <c r="H159" i="13"/>
  <c r="N229" i="13"/>
  <c r="K272" i="13"/>
  <c r="P34" i="14"/>
  <c r="R86" i="14"/>
  <c r="R237" i="14" s="1"/>
  <c r="R303" i="14" s="1"/>
  <c r="Z86" i="14"/>
  <c r="Z237" i="14" s="1"/>
  <c r="Z303" i="14" s="1"/>
  <c r="J86" i="13"/>
  <c r="J237" i="13" s="1"/>
  <c r="J303" i="13" s="1"/>
  <c r="U34" i="13"/>
  <c r="V86" i="13"/>
  <c r="V237" i="13" s="1"/>
  <c r="AD86" i="13"/>
  <c r="AD237" i="13" s="1"/>
  <c r="AG34" i="14"/>
  <c r="G86" i="13"/>
  <c r="G237" i="13" s="1"/>
  <c r="O86" i="13"/>
  <c r="O237" i="13" s="1"/>
  <c r="O271" i="13" s="1"/>
  <c r="W86" i="13"/>
  <c r="W237" i="13" s="1"/>
  <c r="W271" i="13" s="1"/>
  <c r="AE86" i="13"/>
  <c r="AE237" i="13" s="1"/>
  <c r="AE303" i="13" s="1"/>
  <c r="AH229" i="13"/>
  <c r="R86" i="13"/>
  <c r="R237" i="13" s="1"/>
  <c r="AA70" i="14"/>
  <c r="G70" i="14"/>
  <c r="AE229" i="14"/>
  <c r="AD34" i="13"/>
  <c r="AJ34" i="13"/>
  <c r="L28" i="13"/>
  <c r="L236" i="13" s="1"/>
  <c r="L302" i="13" s="1"/>
  <c r="X34" i="13"/>
  <c r="R34" i="14"/>
  <c r="X34" i="14"/>
  <c r="N34" i="13"/>
  <c r="T34" i="13"/>
  <c r="AK34" i="14"/>
  <c r="AB34" i="13"/>
  <c r="W34" i="13"/>
  <c r="AC34" i="13"/>
  <c r="AK33" i="13"/>
  <c r="N28" i="14"/>
  <c r="N236" i="14" s="1"/>
  <c r="M28" i="14"/>
  <c r="M236" i="14" s="1"/>
  <c r="AG32" i="13"/>
  <c r="AH32" i="13"/>
  <c r="G28" i="13"/>
  <c r="G236" i="13" s="1"/>
  <c r="Q34" i="13"/>
  <c r="AJ32" i="14"/>
  <c r="AA34" i="13"/>
  <c r="AI34" i="13"/>
  <c r="O34" i="14"/>
  <c r="AE34" i="14"/>
  <c r="Y34" i="14"/>
  <c r="G44" i="14"/>
  <c r="G224" i="14" s="1"/>
  <c r="G290" i="14" s="1"/>
  <c r="AF84" i="13"/>
  <c r="AJ32" i="13"/>
  <c r="AL132" i="14"/>
  <c r="K28" i="13"/>
  <c r="K236" i="13" s="1"/>
  <c r="J229" i="13"/>
  <c r="J295" i="13" s="1"/>
  <c r="U84" i="13"/>
  <c r="M28" i="13"/>
  <c r="M14" i="13" s="1"/>
  <c r="AK32" i="13"/>
  <c r="V34" i="13"/>
  <c r="AL29" i="13"/>
  <c r="AL132" i="13"/>
  <c r="P229" i="13"/>
  <c r="AG32" i="14"/>
  <c r="AH34" i="14"/>
  <c r="AI32" i="13"/>
  <c r="AF32" i="14"/>
  <c r="AL45" i="14"/>
  <c r="AG70" i="14"/>
  <c r="O34" i="13"/>
  <c r="L31" i="13"/>
  <c r="T229" i="13"/>
  <c r="T263" i="13" s="1"/>
  <c r="AE242" i="13"/>
  <c r="AE308" i="13" s="1"/>
  <c r="G263" i="13"/>
  <c r="G296" i="13"/>
  <c r="J28" i="14"/>
  <c r="J14" i="14" s="1"/>
  <c r="I286" i="14"/>
  <c r="Z229" i="13"/>
  <c r="AF242" i="13"/>
  <c r="AL242" i="13" s="1"/>
  <c r="M304" i="13"/>
  <c r="AI32" i="14"/>
  <c r="L34" i="14"/>
  <c r="AJ34" i="14"/>
  <c r="G275" i="14"/>
  <c r="AF34" i="13"/>
  <c r="AF32" i="13"/>
  <c r="AG34" i="13"/>
  <c r="I44" i="13"/>
  <c r="I224" i="13" s="1"/>
  <c r="I290" i="13" s="1"/>
  <c r="H163" i="13"/>
  <c r="M34" i="14"/>
  <c r="U34" i="14"/>
  <c r="G28" i="14"/>
  <c r="G236" i="14" s="1"/>
  <c r="G302" i="14" s="1"/>
  <c r="J31" i="14"/>
  <c r="K36" i="14" s="1"/>
  <c r="K86" i="14"/>
  <c r="K237" i="14" s="1"/>
  <c r="S86" i="14"/>
  <c r="S237" i="14" s="1"/>
  <c r="AI86" i="14"/>
  <c r="AI237" i="14" s="1"/>
  <c r="AI303" i="14" s="1"/>
  <c r="I70" i="14"/>
  <c r="R304" i="14"/>
  <c r="AK70" i="13"/>
  <c r="P34" i="13"/>
  <c r="I28" i="13"/>
  <c r="I14" i="13" s="1"/>
  <c r="Z34" i="13"/>
  <c r="AH34" i="13"/>
  <c r="AL45" i="13"/>
  <c r="J104" i="13"/>
  <c r="K104" i="13" s="1"/>
  <c r="L104" i="13" s="1"/>
  <c r="M104" i="13" s="1"/>
  <c r="N104" i="13" s="1"/>
  <c r="O104" i="13" s="1"/>
  <c r="P104" i="13" s="1"/>
  <c r="Q104" i="13" s="1"/>
  <c r="R104" i="13" s="1"/>
  <c r="S104" i="13" s="1"/>
  <c r="T104" i="13" s="1"/>
  <c r="U104" i="13" s="1"/>
  <c r="V104" i="13" s="1"/>
  <c r="W104" i="13" s="1"/>
  <c r="X104" i="13" s="1"/>
  <c r="Y104" i="13" s="1"/>
  <c r="Z104" i="13" s="1"/>
  <c r="AA104" i="13" s="1"/>
  <c r="AB104" i="13" s="1"/>
  <c r="AC104" i="13" s="1"/>
  <c r="AD104" i="13" s="1"/>
  <c r="AE104" i="13" s="1"/>
  <c r="AF104" i="13" s="1"/>
  <c r="AG104" i="13" s="1"/>
  <c r="AH104" i="13" s="1"/>
  <c r="AI104" i="13" s="1"/>
  <c r="AJ104" i="13" s="1"/>
  <c r="AK104" i="13" s="1"/>
  <c r="H165" i="13"/>
  <c r="G240" i="13"/>
  <c r="G274" i="13" s="1"/>
  <c r="AC272" i="13"/>
  <c r="V34" i="14"/>
  <c r="AD34" i="14"/>
  <c r="L86" i="14"/>
  <c r="L237" i="14" s="1"/>
  <c r="L271" i="14" s="1"/>
  <c r="T86" i="14"/>
  <c r="T237" i="14" s="1"/>
  <c r="T271" i="14" s="1"/>
  <c r="AJ86" i="14"/>
  <c r="AJ237" i="14" s="1"/>
  <c r="AJ303" i="14" s="1"/>
  <c r="AI84" i="14"/>
  <c r="I127" i="14"/>
  <c r="J127" i="14" s="1"/>
  <c r="K127" i="14" s="1"/>
  <c r="L127" i="14" s="1"/>
  <c r="M127" i="14" s="1"/>
  <c r="N127" i="14" s="1"/>
  <c r="O127" i="14" s="1"/>
  <c r="P127" i="14" s="1"/>
  <c r="Q127" i="14" s="1"/>
  <c r="R127" i="14" s="1"/>
  <c r="S127" i="14" s="1"/>
  <c r="T127" i="14" s="1"/>
  <c r="U127" i="14" s="1"/>
  <c r="V127" i="14" s="1"/>
  <c r="W127" i="14" s="1"/>
  <c r="X127" i="14" s="1"/>
  <c r="Y127" i="14" s="1"/>
  <c r="Z127" i="14" s="1"/>
  <c r="AA127" i="14" s="1"/>
  <c r="AB127" i="14" s="1"/>
  <c r="AC127" i="14" s="1"/>
  <c r="AD127" i="14" s="1"/>
  <c r="AE127" i="14" s="1"/>
  <c r="AF127" i="14" s="1"/>
  <c r="AG127" i="14" s="1"/>
  <c r="AH127" i="14" s="1"/>
  <c r="AI127" i="14" s="1"/>
  <c r="AJ127" i="14" s="1"/>
  <c r="AK127" i="14" s="1"/>
  <c r="J126" i="14"/>
  <c r="K126" i="14" s="1"/>
  <c r="L126" i="14" s="1"/>
  <c r="M126" i="14" s="1"/>
  <c r="N126" i="14" s="1"/>
  <c r="O126" i="14" s="1"/>
  <c r="P126" i="14" s="1"/>
  <c r="Q126" i="14" s="1"/>
  <c r="R126" i="14" s="1"/>
  <c r="S126" i="14" s="1"/>
  <c r="T126" i="14" s="1"/>
  <c r="U126" i="14" s="1"/>
  <c r="V126" i="14" s="1"/>
  <c r="W126" i="14" s="1"/>
  <c r="X126" i="14" s="1"/>
  <c r="Y126" i="14" s="1"/>
  <c r="Z126" i="14" s="1"/>
  <c r="AA126" i="14" s="1"/>
  <c r="AB126" i="14" s="1"/>
  <c r="AC126" i="14" s="1"/>
  <c r="AD126" i="14" s="1"/>
  <c r="AE126" i="14" s="1"/>
  <c r="AF126" i="14" s="1"/>
  <c r="AG126" i="14" s="1"/>
  <c r="AH126" i="14" s="1"/>
  <c r="AI126" i="14" s="1"/>
  <c r="AJ126" i="14" s="1"/>
  <c r="AK126" i="14" s="1"/>
  <c r="S229" i="14"/>
  <c r="AD272" i="14"/>
  <c r="J104" i="14"/>
  <c r="K104" i="14" s="1"/>
  <c r="L104" i="14" s="1"/>
  <c r="M104" i="14" s="1"/>
  <c r="N104" i="14" s="1"/>
  <c r="O104" i="14" s="1"/>
  <c r="P104" i="14" s="1"/>
  <c r="Q104" i="14" s="1"/>
  <c r="R104" i="14" s="1"/>
  <c r="S104" i="14" s="1"/>
  <c r="T104" i="14" s="1"/>
  <c r="U104" i="14" s="1"/>
  <c r="V104" i="14" s="1"/>
  <c r="W104" i="14" s="1"/>
  <c r="X104" i="14" s="1"/>
  <c r="Y104" i="14" s="1"/>
  <c r="Z104" i="14" s="1"/>
  <c r="AA104" i="14" s="1"/>
  <c r="AB104" i="14" s="1"/>
  <c r="AC104" i="14" s="1"/>
  <c r="AD104" i="14" s="1"/>
  <c r="AE104" i="14" s="1"/>
  <c r="AF104" i="14" s="1"/>
  <c r="AG104" i="14" s="1"/>
  <c r="AH104" i="14" s="1"/>
  <c r="AI104" i="14" s="1"/>
  <c r="AJ104" i="14" s="1"/>
  <c r="AK104" i="14" s="1"/>
  <c r="I128" i="13"/>
  <c r="J128" i="13" s="1"/>
  <c r="K128" i="13" s="1"/>
  <c r="L128" i="13" s="1"/>
  <c r="M128" i="13" s="1"/>
  <c r="N128" i="13" s="1"/>
  <c r="O128" i="13" s="1"/>
  <c r="P128" i="13" s="1"/>
  <c r="Q128" i="13" s="1"/>
  <c r="R128" i="13" s="1"/>
  <c r="S128" i="13" s="1"/>
  <c r="T128" i="13" s="1"/>
  <c r="U128" i="13" s="1"/>
  <c r="V128" i="13" s="1"/>
  <c r="W128" i="13" s="1"/>
  <c r="X128" i="13" s="1"/>
  <c r="Y128" i="13" s="1"/>
  <c r="Z128" i="13" s="1"/>
  <c r="AA128" i="13" s="1"/>
  <c r="AB128" i="13" s="1"/>
  <c r="AC128" i="13" s="1"/>
  <c r="AD128" i="13" s="1"/>
  <c r="AE128" i="13" s="1"/>
  <c r="AF128" i="13" s="1"/>
  <c r="AG128" i="13" s="1"/>
  <c r="AH128" i="13" s="1"/>
  <c r="AI128" i="13" s="1"/>
  <c r="AJ128" i="13" s="1"/>
  <c r="AK128" i="13" s="1"/>
  <c r="J126" i="13"/>
  <c r="K126" i="13" s="1"/>
  <c r="L126" i="13" s="1"/>
  <c r="M126" i="13" s="1"/>
  <c r="N126" i="13" s="1"/>
  <c r="O126" i="13" s="1"/>
  <c r="P126" i="13" s="1"/>
  <c r="Q126" i="13" s="1"/>
  <c r="R126" i="13" s="1"/>
  <c r="S126" i="13" s="1"/>
  <c r="T126" i="13" s="1"/>
  <c r="U126" i="13" s="1"/>
  <c r="V126" i="13" s="1"/>
  <c r="W126" i="13" s="1"/>
  <c r="X126" i="13" s="1"/>
  <c r="Y126" i="13" s="1"/>
  <c r="Z126" i="13" s="1"/>
  <c r="AA126" i="13" s="1"/>
  <c r="AB126" i="13" s="1"/>
  <c r="AC126" i="13" s="1"/>
  <c r="AD126" i="13" s="1"/>
  <c r="AE126" i="13" s="1"/>
  <c r="AF126" i="13" s="1"/>
  <c r="AG126" i="13" s="1"/>
  <c r="AH126" i="13" s="1"/>
  <c r="AI126" i="13" s="1"/>
  <c r="AJ126" i="13" s="1"/>
  <c r="AK126" i="13" s="1"/>
  <c r="I105" i="14"/>
  <c r="J105" i="14" s="1"/>
  <c r="K105" i="14" s="1"/>
  <c r="L105" i="14" s="1"/>
  <c r="M105" i="14" s="1"/>
  <c r="N105" i="14" s="1"/>
  <c r="O105" i="14" s="1"/>
  <c r="P105" i="14" s="1"/>
  <c r="Q105" i="14" s="1"/>
  <c r="R105" i="14" s="1"/>
  <c r="S105" i="14" s="1"/>
  <c r="T105" i="14" s="1"/>
  <c r="U105" i="14" s="1"/>
  <c r="V105" i="14" s="1"/>
  <c r="W105" i="14" s="1"/>
  <c r="X105" i="14" s="1"/>
  <c r="Y105" i="14" s="1"/>
  <c r="Z105" i="14" s="1"/>
  <c r="AA105" i="14" s="1"/>
  <c r="AB105" i="14" s="1"/>
  <c r="AC105" i="14" s="1"/>
  <c r="AD105" i="14" s="1"/>
  <c r="AE105" i="14" s="1"/>
  <c r="AF105" i="14" s="1"/>
  <c r="AG105" i="14" s="1"/>
  <c r="AH105" i="14" s="1"/>
  <c r="AI105" i="14" s="1"/>
  <c r="AJ105" i="14" s="1"/>
  <c r="AK105" i="14" s="1"/>
  <c r="J125" i="14"/>
  <c r="K125" i="14" s="1"/>
  <c r="L125" i="14" s="1"/>
  <c r="M125" i="14" s="1"/>
  <c r="N125" i="14" s="1"/>
  <c r="O125" i="14" s="1"/>
  <c r="P125" i="14" s="1"/>
  <c r="Q125" i="14" s="1"/>
  <c r="R125" i="14" s="1"/>
  <c r="S125" i="14" s="1"/>
  <c r="T125" i="14" s="1"/>
  <c r="U125" i="14" s="1"/>
  <c r="V125" i="14" s="1"/>
  <c r="W125" i="14" s="1"/>
  <c r="X125" i="14" s="1"/>
  <c r="Y125" i="14" s="1"/>
  <c r="Z125" i="14" s="1"/>
  <c r="AA125" i="14" s="1"/>
  <c r="AB125" i="14" s="1"/>
  <c r="AC125" i="14" s="1"/>
  <c r="AD125" i="14" s="1"/>
  <c r="AE125" i="14" s="1"/>
  <c r="AF125" i="14" s="1"/>
  <c r="AG125" i="14" s="1"/>
  <c r="AH125" i="14" s="1"/>
  <c r="AI125" i="14" s="1"/>
  <c r="AJ125" i="14" s="1"/>
  <c r="AK125" i="14" s="1"/>
  <c r="I106" i="14"/>
  <c r="J106" i="14" s="1"/>
  <c r="K106" i="14" s="1"/>
  <c r="L106" i="14" s="1"/>
  <c r="M106" i="14" s="1"/>
  <c r="N106" i="14" s="1"/>
  <c r="O106" i="14" s="1"/>
  <c r="P106" i="14" s="1"/>
  <c r="Q106" i="14" s="1"/>
  <c r="R106" i="14" s="1"/>
  <c r="S106" i="14" s="1"/>
  <c r="T106" i="14" s="1"/>
  <c r="U106" i="14" s="1"/>
  <c r="V106" i="14" s="1"/>
  <c r="W106" i="14" s="1"/>
  <c r="X106" i="14" s="1"/>
  <c r="Y106" i="14" s="1"/>
  <c r="Z106" i="14" s="1"/>
  <c r="AA106" i="14" s="1"/>
  <c r="AB106" i="14" s="1"/>
  <c r="AC106" i="14" s="1"/>
  <c r="AD106" i="14" s="1"/>
  <c r="AE106" i="14" s="1"/>
  <c r="AF106" i="14" s="1"/>
  <c r="AG106" i="14" s="1"/>
  <c r="AH106" i="14" s="1"/>
  <c r="AI106" i="14" s="1"/>
  <c r="AJ106" i="14" s="1"/>
  <c r="AK106" i="14" s="1"/>
  <c r="I107" i="14"/>
  <c r="J107" i="14" s="1"/>
  <c r="K107" i="14" s="1"/>
  <c r="L107" i="14" s="1"/>
  <c r="M107" i="14" s="1"/>
  <c r="N107" i="14" s="1"/>
  <c r="O107" i="14" s="1"/>
  <c r="P107" i="14" s="1"/>
  <c r="Q107" i="14" s="1"/>
  <c r="R107" i="14" s="1"/>
  <c r="S107" i="14" s="1"/>
  <c r="T107" i="14" s="1"/>
  <c r="U107" i="14" s="1"/>
  <c r="V107" i="14" s="1"/>
  <c r="W107" i="14" s="1"/>
  <c r="X107" i="14" s="1"/>
  <c r="Y107" i="14" s="1"/>
  <c r="Z107" i="14" s="1"/>
  <c r="AA107" i="14" s="1"/>
  <c r="AB107" i="14" s="1"/>
  <c r="AC107" i="14" s="1"/>
  <c r="AD107" i="14" s="1"/>
  <c r="AE107" i="14" s="1"/>
  <c r="AF107" i="14" s="1"/>
  <c r="AG107" i="14" s="1"/>
  <c r="AH107" i="14" s="1"/>
  <c r="AI107" i="14" s="1"/>
  <c r="AJ107" i="14" s="1"/>
  <c r="AK107" i="14" s="1"/>
  <c r="G52" i="14"/>
  <c r="H36" i="14"/>
  <c r="G36" i="14"/>
  <c r="I36" i="14"/>
  <c r="U22" i="14"/>
  <c r="L303" i="14"/>
  <c r="H28" i="14"/>
  <c r="H236" i="14" s="1"/>
  <c r="M31" i="14"/>
  <c r="T34" i="14"/>
  <c r="I47" i="14"/>
  <c r="I44" i="14"/>
  <c r="I224" i="14" s="1"/>
  <c r="G303" i="14"/>
  <c r="G271" i="14"/>
  <c r="M303" i="14"/>
  <c r="M271" i="14"/>
  <c r="S303" i="14"/>
  <c r="S271" i="14"/>
  <c r="Y303" i="14"/>
  <c r="Y271" i="14"/>
  <c r="AE303" i="14"/>
  <c r="AE271" i="14"/>
  <c r="AK303" i="14"/>
  <c r="AK271" i="14"/>
  <c r="J70" i="14"/>
  <c r="AB70" i="14"/>
  <c r="K84" i="14"/>
  <c r="J303" i="14"/>
  <c r="J271" i="14"/>
  <c r="AB303" i="14"/>
  <c r="AB271" i="14"/>
  <c r="AK32" i="14"/>
  <c r="X303" i="14"/>
  <c r="X271" i="14"/>
  <c r="AB309" i="14"/>
  <c r="AB277" i="14"/>
  <c r="Q34" i="14"/>
  <c r="W34" i="14"/>
  <c r="AC34" i="14"/>
  <c r="AI34" i="14"/>
  <c r="I28" i="14"/>
  <c r="N31" i="14"/>
  <c r="H303" i="14"/>
  <c r="H271" i="14"/>
  <c r="N303" i="14"/>
  <c r="N271" i="14"/>
  <c r="T303" i="14"/>
  <c r="Z271" i="14"/>
  <c r="AF70" i="14"/>
  <c r="O70" i="14"/>
  <c r="Q84" i="14"/>
  <c r="H165" i="14"/>
  <c r="H164" i="14"/>
  <c r="H163" i="14"/>
  <c r="H159" i="14"/>
  <c r="I156" i="14"/>
  <c r="AA34" i="14"/>
  <c r="AF34" i="14"/>
  <c r="AD303" i="14"/>
  <c r="AD271" i="14"/>
  <c r="H14" i="14"/>
  <c r="AK33" i="14"/>
  <c r="AH32" i="14"/>
  <c r="N34" i="14"/>
  <c r="AK70" i="14"/>
  <c r="AE70" i="14"/>
  <c r="Y70" i="14"/>
  <c r="S70" i="14"/>
  <c r="M70" i="14"/>
  <c r="AJ70" i="14"/>
  <c r="AD70" i="14"/>
  <c r="X70" i="14"/>
  <c r="R70" i="14"/>
  <c r="L70" i="14"/>
  <c r="AI70" i="14"/>
  <c r="AC70" i="14"/>
  <c r="W70" i="14"/>
  <c r="Q70" i="14"/>
  <c r="K70" i="14"/>
  <c r="P70" i="14"/>
  <c r="AH70" i="14"/>
  <c r="AG84" i="14"/>
  <c r="AG87" i="14" s="1"/>
  <c r="W84" i="14"/>
  <c r="AH303" i="14"/>
  <c r="AH271" i="14"/>
  <c r="AL111" i="14"/>
  <c r="R271" i="14"/>
  <c r="L28" i="14"/>
  <c r="K28" i="14"/>
  <c r="H44" i="14"/>
  <c r="U70" i="14"/>
  <c r="AC84" i="14"/>
  <c r="M308" i="14"/>
  <c r="M276" i="14"/>
  <c r="Z34" i="14"/>
  <c r="K303" i="14"/>
  <c r="K271" i="14"/>
  <c r="Q303" i="14"/>
  <c r="Q271" i="14"/>
  <c r="AC303" i="14"/>
  <c r="AC271" i="14"/>
  <c r="AH84" i="14"/>
  <c r="V303" i="14"/>
  <c r="V271" i="14"/>
  <c r="L84" i="14"/>
  <c r="R84" i="14"/>
  <c r="X84" i="14"/>
  <c r="AD84" i="14"/>
  <c r="AJ84" i="14"/>
  <c r="I135" i="14"/>
  <c r="H143" i="14"/>
  <c r="G84" i="14"/>
  <c r="M84" i="14"/>
  <c r="S84" i="14"/>
  <c r="Y84" i="14"/>
  <c r="AE84" i="14"/>
  <c r="AK84" i="14"/>
  <c r="H84" i="14"/>
  <c r="N84" i="14"/>
  <c r="T84" i="14"/>
  <c r="Z84" i="14"/>
  <c r="AF84" i="14"/>
  <c r="I128" i="14"/>
  <c r="J128" i="14" s="1"/>
  <c r="K128" i="14" s="1"/>
  <c r="L128" i="14" s="1"/>
  <c r="M128" i="14" s="1"/>
  <c r="N128" i="14" s="1"/>
  <c r="O128" i="14" s="1"/>
  <c r="P128" i="14" s="1"/>
  <c r="Q128" i="14" s="1"/>
  <c r="R128" i="14" s="1"/>
  <c r="S128" i="14" s="1"/>
  <c r="T128" i="14" s="1"/>
  <c r="U128" i="14" s="1"/>
  <c r="V128" i="14" s="1"/>
  <c r="W128" i="14" s="1"/>
  <c r="X128" i="14" s="1"/>
  <c r="Y128" i="14" s="1"/>
  <c r="Z128" i="14" s="1"/>
  <c r="AA128" i="14" s="1"/>
  <c r="AB128" i="14" s="1"/>
  <c r="AC128" i="14" s="1"/>
  <c r="AD128" i="14" s="1"/>
  <c r="AE128" i="14" s="1"/>
  <c r="AF128" i="14" s="1"/>
  <c r="AG128" i="14" s="1"/>
  <c r="AH128" i="14" s="1"/>
  <c r="AI128" i="14" s="1"/>
  <c r="AJ128" i="14" s="1"/>
  <c r="AK128" i="14" s="1"/>
  <c r="H142" i="14"/>
  <c r="H52" i="14"/>
  <c r="G304" i="14"/>
  <c r="G272" i="14"/>
  <c r="H70" i="14"/>
  <c r="N70" i="14"/>
  <c r="T70" i="14"/>
  <c r="T87" i="14" s="1"/>
  <c r="Z70" i="14"/>
  <c r="I84" i="14"/>
  <c r="O84" i="14"/>
  <c r="U84" i="14"/>
  <c r="AA84" i="14"/>
  <c r="AA87" i="14" s="1"/>
  <c r="J84" i="14"/>
  <c r="P84" i="14"/>
  <c r="V84" i="14"/>
  <c r="AB84" i="14"/>
  <c r="I303" i="14"/>
  <c r="I271" i="14"/>
  <c r="U303" i="14"/>
  <c r="U271" i="14"/>
  <c r="AA303" i="14"/>
  <c r="AA271" i="14"/>
  <c r="AG303" i="14"/>
  <c r="AG271" i="14"/>
  <c r="H138" i="14"/>
  <c r="H144" i="14"/>
  <c r="H242" i="14"/>
  <c r="H229" i="14"/>
  <c r="N242" i="14"/>
  <c r="N229" i="14"/>
  <c r="T295" i="14"/>
  <c r="T263" i="14"/>
  <c r="Z242" i="14"/>
  <c r="Z229" i="14"/>
  <c r="AF242" i="14"/>
  <c r="AF229" i="14"/>
  <c r="H309" i="14"/>
  <c r="H277" i="14"/>
  <c r="N309" i="14"/>
  <c r="N277" i="14"/>
  <c r="T309" i="14"/>
  <c r="T277" i="14"/>
  <c r="Z309" i="14"/>
  <c r="Z277" i="14"/>
  <c r="AF277" i="14"/>
  <c r="AL277" i="14" s="1"/>
  <c r="AF309" i="14"/>
  <c r="AL309" i="14" s="1"/>
  <c r="AL243" i="14"/>
  <c r="G291" i="14"/>
  <c r="G259" i="14"/>
  <c r="G263" i="14"/>
  <c r="G295" i="14"/>
  <c r="AH308" i="14"/>
  <c r="AH276" i="14"/>
  <c r="J309" i="14"/>
  <c r="J277" i="14"/>
  <c r="S295" i="14"/>
  <c r="S263" i="14"/>
  <c r="T242" i="14"/>
  <c r="J187" i="14"/>
  <c r="AE295" i="14"/>
  <c r="AE263" i="14"/>
  <c r="I242" i="14"/>
  <c r="I229" i="14"/>
  <c r="O242" i="14"/>
  <c r="O229" i="14"/>
  <c r="U229" i="14"/>
  <c r="U242" i="14"/>
  <c r="AA295" i="14"/>
  <c r="AA263" i="14"/>
  <c r="AG242" i="14"/>
  <c r="AG229" i="14"/>
  <c r="I309" i="14"/>
  <c r="I277" i="14"/>
  <c r="O309" i="14"/>
  <c r="O277" i="14"/>
  <c r="U309" i="14"/>
  <c r="U277" i="14"/>
  <c r="AA309" i="14"/>
  <c r="AA277" i="14"/>
  <c r="AG309" i="14"/>
  <c r="AG277" i="14"/>
  <c r="AA242" i="14"/>
  <c r="AJ309" i="14"/>
  <c r="AJ277" i="14"/>
  <c r="J308" i="14"/>
  <c r="J276" i="14"/>
  <c r="P308" i="14"/>
  <c r="P276" i="14"/>
  <c r="V308" i="14"/>
  <c r="V276" i="14"/>
  <c r="AB276" i="14"/>
  <c r="AB308" i="14"/>
  <c r="P309" i="14"/>
  <c r="P277" i="14"/>
  <c r="V309" i="14"/>
  <c r="V277" i="14"/>
  <c r="AH309" i="14"/>
  <c r="AH277" i="14"/>
  <c r="G292" i="14"/>
  <c r="G260" i="14"/>
  <c r="G240" i="14"/>
  <c r="J229" i="14"/>
  <c r="V229" i="14"/>
  <c r="AH229" i="14"/>
  <c r="J304" i="14"/>
  <c r="J272" i="14"/>
  <c r="P304" i="14"/>
  <c r="P272" i="14"/>
  <c r="V304" i="14"/>
  <c r="V272" i="14"/>
  <c r="AB304" i="14"/>
  <c r="AB272" i="14"/>
  <c r="AH304" i="14"/>
  <c r="AH272" i="14"/>
  <c r="K242" i="14"/>
  <c r="K229" i="14"/>
  <c r="Q242" i="14"/>
  <c r="Q229" i="14"/>
  <c r="W242" i="14"/>
  <c r="W229" i="14"/>
  <c r="AC242" i="14"/>
  <c r="AC229" i="14"/>
  <c r="AI242" i="14"/>
  <c r="AI229" i="14"/>
  <c r="K309" i="14"/>
  <c r="K277" i="14"/>
  <c r="Q309" i="14"/>
  <c r="Q277" i="14"/>
  <c r="W309" i="14"/>
  <c r="W277" i="14"/>
  <c r="AC309" i="14"/>
  <c r="AC277" i="14"/>
  <c r="AI309" i="14"/>
  <c r="AI277" i="14"/>
  <c r="I220" i="14"/>
  <c r="M229" i="14"/>
  <c r="Y229" i="14"/>
  <c r="AK229" i="14"/>
  <c r="AD263" i="14"/>
  <c r="L242" i="14"/>
  <c r="L229" i="14"/>
  <c r="R229" i="14"/>
  <c r="R242" i="14"/>
  <c r="X295" i="14"/>
  <c r="X263" i="14"/>
  <c r="AJ295" i="14"/>
  <c r="AJ263" i="14"/>
  <c r="L309" i="14"/>
  <c r="L277" i="14"/>
  <c r="X309" i="14"/>
  <c r="X277" i="14"/>
  <c r="AD309" i="14"/>
  <c r="AD277" i="14"/>
  <c r="S308" i="14"/>
  <c r="S276" i="14"/>
  <c r="Y308" i="14"/>
  <c r="Y276" i="14"/>
  <c r="AE308" i="14"/>
  <c r="AE276" i="14"/>
  <c r="AK308" i="14"/>
  <c r="AK276" i="14"/>
  <c r="M309" i="14"/>
  <c r="M277" i="14"/>
  <c r="S309" i="14"/>
  <c r="S277" i="14"/>
  <c r="Y309" i="14"/>
  <c r="Y277" i="14"/>
  <c r="AE309" i="14"/>
  <c r="AE277" i="14"/>
  <c r="AK309" i="14"/>
  <c r="AK277" i="14"/>
  <c r="P229" i="14"/>
  <c r="AB229" i="14"/>
  <c r="R309" i="14"/>
  <c r="R277" i="14"/>
  <c r="K304" i="14"/>
  <c r="K272" i="14"/>
  <c r="Q304" i="14"/>
  <c r="Q272" i="14"/>
  <c r="AC304" i="14"/>
  <c r="AC272" i="14"/>
  <c r="AI304" i="14"/>
  <c r="AI272" i="14"/>
  <c r="G308" i="14"/>
  <c r="G276" i="14"/>
  <c r="AJ242" i="14"/>
  <c r="AD242" i="14"/>
  <c r="I272" i="14"/>
  <c r="M304" i="14"/>
  <c r="M272" i="14"/>
  <c r="S304" i="14"/>
  <c r="S272" i="14"/>
  <c r="Y304" i="14"/>
  <c r="Y272" i="14"/>
  <c r="AE304" i="14"/>
  <c r="AE272" i="14"/>
  <c r="X242" i="14"/>
  <c r="G293" i="14"/>
  <c r="G261" i="14"/>
  <c r="H304" i="14"/>
  <c r="H272" i="14"/>
  <c r="N304" i="14"/>
  <c r="N272" i="14"/>
  <c r="T304" i="14"/>
  <c r="T272" i="14"/>
  <c r="Z304" i="14"/>
  <c r="Z272" i="14"/>
  <c r="AF304" i="14"/>
  <c r="AF272" i="14"/>
  <c r="G305" i="14"/>
  <c r="G273" i="14"/>
  <c r="W272" i="14"/>
  <c r="I287" i="14"/>
  <c r="J286" i="14"/>
  <c r="O304" i="14"/>
  <c r="O272" i="14"/>
  <c r="U304" i="14"/>
  <c r="U272" i="14"/>
  <c r="AA304" i="14"/>
  <c r="AA272" i="14"/>
  <c r="AG304" i="14"/>
  <c r="AG272" i="14"/>
  <c r="X272" i="14"/>
  <c r="L272" i="14"/>
  <c r="AJ272" i="14"/>
  <c r="G277" i="14"/>
  <c r="H296" i="14"/>
  <c r="H315" i="14"/>
  <c r="G315" i="14"/>
  <c r="G296" i="14"/>
  <c r="I236" i="13"/>
  <c r="I303" i="13"/>
  <c r="I271" i="13"/>
  <c r="U303" i="13"/>
  <c r="U271" i="13"/>
  <c r="AG303" i="13"/>
  <c r="AG271" i="13"/>
  <c r="W303" i="13"/>
  <c r="V303" i="13"/>
  <c r="V271" i="13"/>
  <c r="AB271" i="13"/>
  <c r="AB303" i="13"/>
  <c r="Q303" i="13"/>
  <c r="Q271" i="13"/>
  <c r="AC303" i="13"/>
  <c r="AC271" i="13"/>
  <c r="AI303" i="13"/>
  <c r="AI271" i="13"/>
  <c r="L303" i="13"/>
  <c r="L271" i="13"/>
  <c r="R303" i="13"/>
  <c r="R271" i="13"/>
  <c r="X303" i="13"/>
  <c r="X271" i="13"/>
  <c r="AD271" i="13"/>
  <c r="AD303" i="13"/>
  <c r="AJ303" i="13"/>
  <c r="AJ271" i="13"/>
  <c r="P303" i="13"/>
  <c r="P271" i="13"/>
  <c r="AH271" i="13"/>
  <c r="AH303" i="13"/>
  <c r="G52" i="13"/>
  <c r="H52" i="13"/>
  <c r="I52" i="13"/>
  <c r="G303" i="13"/>
  <c r="G271" i="13"/>
  <c r="M303" i="13"/>
  <c r="M271" i="13"/>
  <c r="Y303" i="13"/>
  <c r="Y271" i="13"/>
  <c r="AK303" i="13"/>
  <c r="AK271" i="13"/>
  <c r="I84" i="13"/>
  <c r="AA84" i="13"/>
  <c r="T303" i="13"/>
  <c r="T271" i="13"/>
  <c r="H142" i="13"/>
  <c r="H152" i="13"/>
  <c r="H144" i="13"/>
  <c r="H138" i="13"/>
  <c r="H143" i="13"/>
  <c r="I135" i="13"/>
  <c r="I70" i="13"/>
  <c r="I87" i="13" s="1"/>
  <c r="O70" i="13"/>
  <c r="U70" i="13"/>
  <c r="AA70" i="13"/>
  <c r="AG70" i="13"/>
  <c r="J84" i="13"/>
  <c r="P84" i="13"/>
  <c r="V84" i="13"/>
  <c r="AB84" i="13"/>
  <c r="AH84" i="13"/>
  <c r="J125" i="13"/>
  <c r="K125" i="13" s="1"/>
  <c r="L125" i="13" s="1"/>
  <c r="M125" i="13" s="1"/>
  <c r="N125" i="13" s="1"/>
  <c r="O125" i="13" s="1"/>
  <c r="P125" i="13" s="1"/>
  <c r="Q125" i="13" s="1"/>
  <c r="R125" i="13" s="1"/>
  <c r="S125" i="13" s="1"/>
  <c r="T125" i="13" s="1"/>
  <c r="U125" i="13" s="1"/>
  <c r="V125" i="13" s="1"/>
  <c r="W125" i="13" s="1"/>
  <c r="X125" i="13" s="1"/>
  <c r="Y125" i="13" s="1"/>
  <c r="Z125" i="13" s="1"/>
  <c r="AA125" i="13" s="1"/>
  <c r="AB125" i="13" s="1"/>
  <c r="AC125" i="13" s="1"/>
  <c r="AD125" i="13" s="1"/>
  <c r="AE125" i="13" s="1"/>
  <c r="AF125" i="13" s="1"/>
  <c r="AG125" i="13" s="1"/>
  <c r="AH125" i="13" s="1"/>
  <c r="AI125" i="13" s="1"/>
  <c r="AJ125" i="13" s="1"/>
  <c r="AK125" i="13" s="1"/>
  <c r="H70" i="13"/>
  <c r="Z70" i="13"/>
  <c r="O84" i="13"/>
  <c r="N303" i="13"/>
  <c r="N271" i="13"/>
  <c r="H28" i="13"/>
  <c r="H236" i="13" s="1"/>
  <c r="N28" i="13"/>
  <c r="G31" i="13"/>
  <c r="M31" i="13"/>
  <c r="K32" i="13"/>
  <c r="M34" i="13"/>
  <c r="S34" i="13"/>
  <c r="Y34" i="13"/>
  <c r="AE34" i="13"/>
  <c r="AK34" i="13"/>
  <c r="J70" i="13"/>
  <c r="P70" i="13"/>
  <c r="P87" i="13" s="1"/>
  <c r="V70" i="13"/>
  <c r="AB70" i="13"/>
  <c r="AH70" i="13"/>
  <c r="K84" i="13"/>
  <c r="Q84" i="13"/>
  <c r="W84" i="13"/>
  <c r="AC84" i="13"/>
  <c r="AI84" i="13"/>
  <c r="G304" i="13"/>
  <c r="G272" i="13"/>
  <c r="N70" i="13"/>
  <c r="AG84" i="13"/>
  <c r="AF303" i="13"/>
  <c r="AF271" i="13"/>
  <c r="K70" i="13"/>
  <c r="Q70" i="13"/>
  <c r="W70" i="13"/>
  <c r="AC70" i="13"/>
  <c r="AI70" i="13"/>
  <c r="L84" i="13"/>
  <c r="R84" i="13"/>
  <c r="X84" i="13"/>
  <c r="AD84" i="13"/>
  <c r="AJ84" i="13"/>
  <c r="T70" i="13"/>
  <c r="AF70" i="13"/>
  <c r="H303" i="13"/>
  <c r="H271" i="13"/>
  <c r="Z303" i="13"/>
  <c r="Z271" i="13"/>
  <c r="I107" i="13"/>
  <c r="J107" i="13" s="1"/>
  <c r="K107" i="13" s="1"/>
  <c r="L107" i="13" s="1"/>
  <c r="M107" i="13" s="1"/>
  <c r="N107" i="13" s="1"/>
  <c r="O107" i="13" s="1"/>
  <c r="P107" i="13" s="1"/>
  <c r="Q107" i="13" s="1"/>
  <c r="R107" i="13" s="1"/>
  <c r="S107" i="13" s="1"/>
  <c r="T107" i="13" s="1"/>
  <c r="U107" i="13" s="1"/>
  <c r="V107" i="13" s="1"/>
  <c r="W107" i="13" s="1"/>
  <c r="X107" i="13" s="1"/>
  <c r="Y107" i="13" s="1"/>
  <c r="Z107" i="13" s="1"/>
  <c r="AA107" i="13" s="1"/>
  <c r="AB107" i="13" s="1"/>
  <c r="AC107" i="13" s="1"/>
  <c r="AD107" i="13" s="1"/>
  <c r="AE107" i="13" s="1"/>
  <c r="AF107" i="13" s="1"/>
  <c r="AG107" i="13" s="1"/>
  <c r="AH107" i="13" s="1"/>
  <c r="AI107" i="13" s="1"/>
  <c r="AJ107" i="13" s="1"/>
  <c r="AK107" i="13" s="1"/>
  <c r="I106" i="13"/>
  <c r="J106" i="13" s="1"/>
  <c r="K106" i="13" s="1"/>
  <c r="L106" i="13" s="1"/>
  <c r="M106" i="13" s="1"/>
  <c r="N106" i="13" s="1"/>
  <c r="O106" i="13" s="1"/>
  <c r="P106" i="13" s="1"/>
  <c r="Q106" i="13" s="1"/>
  <c r="R106" i="13" s="1"/>
  <c r="S106" i="13" s="1"/>
  <c r="T106" i="13" s="1"/>
  <c r="U106" i="13" s="1"/>
  <c r="V106" i="13" s="1"/>
  <c r="W106" i="13" s="1"/>
  <c r="X106" i="13" s="1"/>
  <c r="Y106" i="13" s="1"/>
  <c r="Z106" i="13" s="1"/>
  <c r="AA106" i="13" s="1"/>
  <c r="AB106" i="13" s="1"/>
  <c r="AC106" i="13" s="1"/>
  <c r="AD106" i="13" s="1"/>
  <c r="AE106" i="13" s="1"/>
  <c r="AF106" i="13" s="1"/>
  <c r="AG106" i="13" s="1"/>
  <c r="AH106" i="13" s="1"/>
  <c r="AI106" i="13" s="1"/>
  <c r="AJ106" i="13" s="1"/>
  <c r="AK106" i="13" s="1"/>
  <c r="I105" i="13"/>
  <c r="J105" i="13" s="1"/>
  <c r="K105" i="13" s="1"/>
  <c r="L105" i="13" s="1"/>
  <c r="M105" i="13" s="1"/>
  <c r="N105" i="13" s="1"/>
  <c r="O105" i="13" s="1"/>
  <c r="P105" i="13" s="1"/>
  <c r="Q105" i="13" s="1"/>
  <c r="R105" i="13" s="1"/>
  <c r="S105" i="13" s="1"/>
  <c r="T105" i="13" s="1"/>
  <c r="U105" i="13" s="1"/>
  <c r="V105" i="13" s="1"/>
  <c r="W105" i="13" s="1"/>
  <c r="X105" i="13" s="1"/>
  <c r="Y105" i="13" s="1"/>
  <c r="Z105" i="13" s="1"/>
  <c r="AA105" i="13" s="1"/>
  <c r="AB105" i="13" s="1"/>
  <c r="AC105" i="13" s="1"/>
  <c r="AD105" i="13" s="1"/>
  <c r="AE105" i="13" s="1"/>
  <c r="AF105" i="13" s="1"/>
  <c r="AG105" i="13" s="1"/>
  <c r="AH105" i="13" s="1"/>
  <c r="AI105" i="13" s="1"/>
  <c r="AJ105" i="13" s="1"/>
  <c r="AK105" i="13" s="1"/>
  <c r="V22" i="13"/>
  <c r="H31" i="13"/>
  <c r="J28" i="13"/>
  <c r="I31" i="13"/>
  <c r="G44" i="13"/>
  <c r="L70" i="13"/>
  <c r="R70" i="13"/>
  <c r="X70" i="13"/>
  <c r="AD70" i="13"/>
  <c r="AJ70" i="13"/>
  <c r="G84" i="13"/>
  <c r="M84" i="13"/>
  <c r="S84" i="13"/>
  <c r="Y84" i="13"/>
  <c r="AE84" i="13"/>
  <c r="AK84" i="13"/>
  <c r="H44" i="13"/>
  <c r="H224" i="13" s="1"/>
  <c r="G70" i="13"/>
  <c r="M70" i="13"/>
  <c r="S70" i="13"/>
  <c r="Y70" i="13"/>
  <c r="AE70" i="13"/>
  <c r="H84" i="13"/>
  <c r="N84" i="13"/>
  <c r="T84" i="13"/>
  <c r="Z84" i="13"/>
  <c r="I164" i="13"/>
  <c r="I165" i="13"/>
  <c r="I163" i="13"/>
  <c r="I159" i="13"/>
  <c r="J156" i="13"/>
  <c r="AL111" i="13"/>
  <c r="I127" i="13"/>
  <c r="J127" i="13" s="1"/>
  <c r="K127" i="13" s="1"/>
  <c r="L127" i="13" s="1"/>
  <c r="M127" i="13" s="1"/>
  <c r="N127" i="13" s="1"/>
  <c r="O127" i="13" s="1"/>
  <c r="P127" i="13" s="1"/>
  <c r="Q127" i="13" s="1"/>
  <c r="R127" i="13" s="1"/>
  <c r="S127" i="13" s="1"/>
  <c r="T127" i="13" s="1"/>
  <c r="U127" i="13" s="1"/>
  <c r="V127" i="13" s="1"/>
  <c r="W127" i="13" s="1"/>
  <c r="X127" i="13" s="1"/>
  <c r="Y127" i="13" s="1"/>
  <c r="Z127" i="13" s="1"/>
  <c r="AA127" i="13" s="1"/>
  <c r="AB127" i="13" s="1"/>
  <c r="AC127" i="13" s="1"/>
  <c r="AD127" i="13" s="1"/>
  <c r="AE127" i="13" s="1"/>
  <c r="AF127" i="13" s="1"/>
  <c r="AG127" i="13" s="1"/>
  <c r="AH127" i="13" s="1"/>
  <c r="AI127" i="13" s="1"/>
  <c r="AJ127" i="13" s="1"/>
  <c r="AK127" i="13" s="1"/>
  <c r="Z263" i="13"/>
  <c r="Z295" i="13"/>
  <c r="N308" i="13"/>
  <c r="N276" i="13"/>
  <c r="H164" i="13"/>
  <c r="G291" i="13"/>
  <c r="G259" i="13"/>
  <c r="AH295" i="13"/>
  <c r="AH263" i="13"/>
  <c r="J304" i="13"/>
  <c r="J272" i="13"/>
  <c r="P304" i="13"/>
  <c r="P272" i="13"/>
  <c r="V304" i="13"/>
  <c r="V272" i="13"/>
  <c r="AB304" i="13"/>
  <c r="AB272" i="13"/>
  <c r="AH304" i="13"/>
  <c r="AH272" i="13"/>
  <c r="AG309" i="13"/>
  <c r="AG277" i="13"/>
  <c r="K242" i="13"/>
  <c r="K229" i="13"/>
  <c r="Q242" i="13"/>
  <c r="Q229" i="13"/>
  <c r="W229" i="13"/>
  <c r="W242" i="13"/>
  <c r="AC295" i="13"/>
  <c r="AC263" i="13"/>
  <c r="AI242" i="13"/>
  <c r="AI229" i="13"/>
  <c r="K309" i="13"/>
  <c r="K277" i="13"/>
  <c r="Q309" i="13"/>
  <c r="Q277" i="13"/>
  <c r="W309" i="13"/>
  <c r="W277" i="13"/>
  <c r="AC309" i="13"/>
  <c r="AC277" i="13"/>
  <c r="AI309" i="13"/>
  <c r="AI277" i="13"/>
  <c r="P295" i="13"/>
  <c r="P263" i="13"/>
  <c r="J187" i="13"/>
  <c r="R309" i="13"/>
  <c r="R277" i="13"/>
  <c r="J220" i="13"/>
  <c r="G293" i="13"/>
  <c r="G261" i="13"/>
  <c r="H295" i="13"/>
  <c r="H263" i="13"/>
  <c r="AC242" i="13"/>
  <c r="I308" i="13"/>
  <c r="I276" i="13"/>
  <c r="O295" i="13"/>
  <c r="O263" i="13"/>
  <c r="U308" i="13"/>
  <c r="U276" i="13"/>
  <c r="L242" i="13"/>
  <c r="L229" i="13"/>
  <c r="R229" i="13"/>
  <c r="R242" i="13"/>
  <c r="AD295" i="13"/>
  <c r="AD263" i="13"/>
  <c r="AJ295" i="13"/>
  <c r="AJ263" i="13"/>
  <c r="L309" i="13"/>
  <c r="L277" i="13"/>
  <c r="X309" i="13"/>
  <c r="X277" i="13"/>
  <c r="AD309" i="13"/>
  <c r="AD277" i="13"/>
  <c r="AJ309" i="13"/>
  <c r="AJ277" i="13"/>
  <c r="I229" i="13"/>
  <c r="AA229" i="13"/>
  <c r="O242" i="13"/>
  <c r="AD242" i="13"/>
  <c r="M276" i="13"/>
  <c r="M308" i="13"/>
  <c r="S263" i="13"/>
  <c r="S295" i="13"/>
  <c r="Y295" i="13"/>
  <c r="Y263" i="13"/>
  <c r="AK295" i="13"/>
  <c r="AK263" i="13"/>
  <c r="M309" i="13"/>
  <c r="M277" i="13"/>
  <c r="AE309" i="13"/>
  <c r="AE277" i="13"/>
  <c r="AK309" i="13"/>
  <c r="AK277" i="13"/>
  <c r="J263" i="13"/>
  <c r="AB295" i="13"/>
  <c r="AB263" i="13"/>
  <c r="L304" i="13"/>
  <c r="L272" i="13"/>
  <c r="R304" i="13"/>
  <c r="R272" i="13"/>
  <c r="X304" i="13"/>
  <c r="X272" i="13"/>
  <c r="AD304" i="13"/>
  <c r="AD272" i="13"/>
  <c r="AJ304" i="13"/>
  <c r="AJ272" i="13"/>
  <c r="G260" i="13"/>
  <c r="AE295" i="13"/>
  <c r="AL203" i="13"/>
  <c r="T276" i="13"/>
  <c r="T308" i="13"/>
  <c r="Z308" i="13"/>
  <c r="Z276" i="13"/>
  <c r="U229" i="13"/>
  <c r="G308" i="13"/>
  <c r="G276" i="13"/>
  <c r="X263" i="13"/>
  <c r="AA308" i="13"/>
  <c r="AA276" i="13"/>
  <c r="AG308" i="13"/>
  <c r="AG276" i="13"/>
  <c r="I309" i="13"/>
  <c r="I277" i="13"/>
  <c r="O309" i="13"/>
  <c r="O277" i="13"/>
  <c r="U309" i="13"/>
  <c r="U277" i="13"/>
  <c r="AA277" i="13"/>
  <c r="AA309" i="13"/>
  <c r="N295" i="13"/>
  <c r="N263" i="13"/>
  <c r="V229" i="13"/>
  <c r="AF263" i="13"/>
  <c r="AF295" i="13"/>
  <c r="H276" i="13"/>
  <c r="H308" i="13"/>
  <c r="AJ242" i="13"/>
  <c r="J308" i="13"/>
  <c r="J276" i="13"/>
  <c r="P276" i="13"/>
  <c r="P308" i="13"/>
  <c r="V308" i="13"/>
  <c r="V276" i="13"/>
  <c r="AB308" i="13"/>
  <c r="AB276" i="13"/>
  <c r="AH308" i="13"/>
  <c r="AH276" i="13"/>
  <c r="J309" i="13"/>
  <c r="J277" i="13"/>
  <c r="P309" i="13"/>
  <c r="P277" i="13"/>
  <c r="V309" i="13"/>
  <c r="V277" i="13"/>
  <c r="AB309" i="13"/>
  <c r="AB277" i="13"/>
  <c r="AH309" i="13"/>
  <c r="AH277" i="13"/>
  <c r="AG229" i="13"/>
  <c r="X242" i="13"/>
  <c r="AK276" i="13"/>
  <c r="AK308" i="13"/>
  <c r="S309" i="13"/>
  <c r="S277" i="13"/>
  <c r="S304" i="13"/>
  <c r="S272" i="13"/>
  <c r="Y272" i="13"/>
  <c r="Y304" i="13"/>
  <c r="AE304" i="13"/>
  <c r="AE272" i="13"/>
  <c r="AK304" i="13"/>
  <c r="AK272" i="13"/>
  <c r="Y242" i="13"/>
  <c r="AF308" i="13"/>
  <c r="AL308" i="13" s="1"/>
  <c r="AF276" i="13"/>
  <c r="AL276" i="13" s="1"/>
  <c r="G275" i="13"/>
  <c r="H304" i="13"/>
  <c r="H272" i="13"/>
  <c r="N304" i="13"/>
  <c r="N272" i="13"/>
  <c r="T304" i="13"/>
  <c r="T272" i="13"/>
  <c r="Z272" i="13"/>
  <c r="Z304" i="13"/>
  <c r="AF272" i="13"/>
  <c r="AF304" i="13"/>
  <c r="G305" i="13"/>
  <c r="G273" i="13"/>
  <c r="S242" i="13"/>
  <c r="G277" i="13"/>
  <c r="H309" i="13"/>
  <c r="H277" i="13"/>
  <c r="N309" i="13"/>
  <c r="N277" i="13"/>
  <c r="T309" i="13"/>
  <c r="T277" i="13"/>
  <c r="Z309" i="13"/>
  <c r="Z277" i="13"/>
  <c r="AF309" i="13"/>
  <c r="AL309" i="13" s="1"/>
  <c r="AL243" i="13"/>
  <c r="AF277" i="13"/>
  <c r="AL277" i="13" s="1"/>
  <c r="M229" i="13"/>
  <c r="I304" i="13"/>
  <c r="I272" i="13"/>
  <c r="O304" i="13"/>
  <c r="O272" i="13"/>
  <c r="U304" i="13"/>
  <c r="U272" i="13"/>
  <c r="AA272" i="13"/>
  <c r="AA304" i="13"/>
  <c r="AG272" i="13"/>
  <c r="AG304" i="13"/>
  <c r="H287" i="13"/>
  <c r="I286" i="13"/>
  <c r="W272" i="13"/>
  <c r="Q272" i="13"/>
  <c r="AI272" i="13"/>
  <c r="N14" i="14" l="1"/>
  <c r="O87" i="13"/>
  <c r="M87" i="13"/>
  <c r="J236" i="14"/>
  <c r="AE271" i="13"/>
  <c r="AA303" i="13"/>
  <c r="O271" i="14"/>
  <c r="L14" i="13"/>
  <c r="AF87" i="13"/>
  <c r="L270" i="13"/>
  <c r="J271" i="13"/>
  <c r="P271" i="14"/>
  <c r="M14" i="14"/>
  <c r="T295" i="13"/>
  <c r="AI271" i="14"/>
  <c r="V87" i="14"/>
  <c r="H172" i="13"/>
  <c r="AD87" i="13"/>
  <c r="K271" i="13"/>
  <c r="O303" i="13"/>
  <c r="G87" i="14"/>
  <c r="H152" i="14"/>
  <c r="G258" i="14"/>
  <c r="W271" i="14"/>
  <c r="G306" i="13"/>
  <c r="I173" i="13"/>
  <c r="Y87" i="13"/>
  <c r="I258" i="13"/>
  <c r="S271" i="13"/>
  <c r="K87" i="14"/>
  <c r="AF271" i="14"/>
  <c r="M236" i="13"/>
  <c r="M302" i="13" s="1"/>
  <c r="H172" i="14"/>
  <c r="G270" i="14"/>
  <c r="J36" i="14"/>
  <c r="K14" i="13"/>
  <c r="L36" i="14"/>
  <c r="AE276" i="13"/>
  <c r="R87" i="13"/>
  <c r="AH87" i="13"/>
  <c r="I87" i="14"/>
  <c r="M87" i="14"/>
  <c r="R36" i="14"/>
  <c r="AJ271" i="14"/>
  <c r="H173" i="13"/>
  <c r="W87" i="13"/>
  <c r="AB87" i="13"/>
  <c r="Z87" i="14"/>
  <c r="AC87" i="14"/>
  <c r="Q87" i="13"/>
  <c r="AG87" i="13"/>
  <c r="AI87" i="14"/>
  <c r="AK87" i="13"/>
  <c r="AA87" i="13"/>
  <c r="N87" i="14"/>
  <c r="L87" i="14"/>
  <c r="AH36" i="14"/>
  <c r="N87" i="13"/>
  <c r="U87" i="13"/>
  <c r="H87" i="14"/>
  <c r="H228" i="14" s="1"/>
  <c r="Y295" i="14"/>
  <c r="Y263" i="14"/>
  <c r="W308" i="14"/>
  <c r="W276" i="14"/>
  <c r="U308" i="14"/>
  <c r="U276" i="14"/>
  <c r="AF308" i="14"/>
  <c r="AL308" i="14" s="1"/>
  <c r="AF276" i="14"/>
  <c r="AL276" i="14" s="1"/>
  <c r="AL242" i="14"/>
  <c r="AH87" i="14"/>
  <c r="AF36" i="14"/>
  <c r="J287" i="14"/>
  <c r="K286" i="14"/>
  <c r="P295" i="14"/>
  <c r="P263" i="14"/>
  <c r="R295" i="14"/>
  <c r="R263" i="14"/>
  <c r="M295" i="14"/>
  <c r="M263" i="14"/>
  <c r="AI295" i="14"/>
  <c r="AI263" i="14"/>
  <c r="Q295" i="14"/>
  <c r="Q263" i="14"/>
  <c r="J295" i="14"/>
  <c r="J263" i="14"/>
  <c r="U295" i="14"/>
  <c r="U263" i="14"/>
  <c r="K187" i="14"/>
  <c r="Z295" i="14"/>
  <c r="Z263" i="14"/>
  <c r="H295" i="14"/>
  <c r="H263" i="14"/>
  <c r="P87" i="14"/>
  <c r="S87" i="14"/>
  <c r="O87" i="14"/>
  <c r="N270" i="14"/>
  <c r="N302" i="14"/>
  <c r="W36" i="14"/>
  <c r="AG36" i="14"/>
  <c r="AD36" i="14"/>
  <c r="AK36" i="14"/>
  <c r="H224" i="14"/>
  <c r="L236" i="14"/>
  <c r="L14" i="14"/>
  <c r="AE36" i="14"/>
  <c r="I315" i="14"/>
  <c r="I296" i="14"/>
  <c r="L295" i="14"/>
  <c r="L263" i="14"/>
  <c r="J220" i="14"/>
  <c r="AI308" i="14"/>
  <c r="AI276" i="14"/>
  <c r="Q308" i="14"/>
  <c r="Q276" i="14"/>
  <c r="G306" i="14"/>
  <c r="G274" i="14"/>
  <c r="AG295" i="14"/>
  <c r="AG263" i="14"/>
  <c r="O295" i="14"/>
  <c r="O263" i="14"/>
  <c r="T308" i="14"/>
  <c r="T276" i="14"/>
  <c r="Z308" i="14"/>
  <c r="Z276" i="14"/>
  <c r="H308" i="14"/>
  <c r="H276" i="14"/>
  <c r="U87" i="14"/>
  <c r="R87" i="14"/>
  <c r="Y87" i="14"/>
  <c r="AF87" i="14"/>
  <c r="I290" i="14"/>
  <c r="I258" i="14"/>
  <c r="V22" i="14"/>
  <c r="AI36" i="14"/>
  <c r="O36" i="14"/>
  <c r="G228" i="14"/>
  <c r="P36" i="14"/>
  <c r="AB295" i="14"/>
  <c r="AB263" i="14"/>
  <c r="R308" i="14"/>
  <c r="R276" i="14"/>
  <c r="AJ36" i="14"/>
  <c r="L308" i="14"/>
  <c r="L276" i="14"/>
  <c r="AC263" i="14"/>
  <c r="AC295" i="14"/>
  <c r="K295" i="14"/>
  <c r="K263" i="14"/>
  <c r="AA308" i="14"/>
  <c r="AA276" i="14"/>
  <c r="AG308" i="14"/>
  <c r="AG276" i="14"/>
  <c r="O308" i="14"/>
  <c r="O276" i="14"/>
  <c r="H151" i="14"/>
  <c r="Q87" i="14"/>
  <c r="X87" i="14"/>
  <c r="AE87" i="14"/>
  <c r="AB87" i="14"/>
  <c r="H302" i="14"/>
  <c r="H270" i="14"/>
  <c r="U36" i="14"/>
  <c r="AA36" i="14"/>
  <c r="M36" i="14"/>
  <c r="N36" i="14"/>
  <c r="V36" i="14"/>
  <c r="X308" i="14"/>
  <c r="X276" i="14"/>
  <c r="V263" i="14"/>
  <c r="V295" i="14"/>
  <c r="N308" i="14"/>
  <c r="N276" i="14"/>
  <c r="AD308" i="14"/>
  <c r="AD276" i="14"/>
  <c r="AC308" i="14"/>
  <c r="AC276" i="14"/>
  <c r="K308" i="14"/>
  <c r="K276" i="14"/>
  <c r="I295" i="14"/>
  <c r="I263" i="14"/>
  <c r="J135" i="14"/>
  <c r="I144" i="14"/>
  <c r="I143" i="14"/>
  <c r="I142" i="14"/>
  <c r="I138" i="14"/>
  <c r="W87" i="14"/>
  <c r="AD87" i="14"/>
  <c r="AK87" i="14"/>
  <c r="H173" i="14"/>
  <c r="I236" i="14"/>
  <c r="I14" i="14"/>
  <c r="J87" i="14"/>
  <c r="J270" i="14"/>
  <c r="J302" i="14"/>
  <c r="M302" i="14"/>
  <c r="M270" i="14"/>
  <c r="Q36" i="14"/>
  <c r="S36" i="14"/>
  <c r="T36" i="14"/>
  <c r="AB36" i="14"/>
  <c r="AJ308" i="14"/>
  <c r="AJ276" i="14"/>
  <c r="AK295" i="14"/>
  <c r="AK263" i="14"/>
  <c r="W295" i="14"/>
  <c r="W263" i="14"/>
  <c r="AH295" i="14"/>
  <c r="AH263" i="14"/>
  <c r="I308" i="14"/>
  <c r="I276" i="14"/>
  <c r="AF295" i="14"/>
  <c r="AF263" i="14"/>
  <c r="N263" i="14"/>
  <c r="N295" i="14"/>
  <c r="K236" i="14"/>
  <c r="K14" i="14"/>
  <c r="AJ87" i="14"/>
  <c r="J156" i="14"/>
  <c r="I165" i="14"/>
  <c r="I164" i="14"/>
  <c r="I163" i="14"/>
  <c r="I159" i="14"/>
  <c r="I52" i="14"/>
  <c r="X36" i="14"/>
  <c r="AC36" i="14"/>
  <c r="Y36" i="14"/>
  <c r="Z36" i="14"/>
  <c r="I263" i="13"/>
  <c r="I295" i="13"/>
  <c r="K220" i="13"/>
  <c r="H258" i="13"/>
  <c r="H290" i="13"/>
  <c r="H302" i="13"/>
  <c r="H270" i="13"/>
  <c r="G302" i="13"/>
  <c r="G270" i="13"/>
  <c r="Y308" i="13"/>
  <c r="Y276" i="13"/>
  <c r="V295" i="13"/>
  <c r="V263" i="13"/>
  <c r="U295" i="13"/>
  <c r="U263" i="13"/>
  <c r="R308" i="13"/>
  <c r="R276" i="13"/>
  <c r="AC308" i="13"/>
  <c r="AC276" i="13"/>
  <c r="W295" i="13"/>
  <c r="W263" i="13"/>
  <c r="I172" i="13"/>
  <c r="G87" i="13"/>
  <c r="X87" i="13"/>
  <c r="W22" i="13"/>
  <c r="AI87" i="13"/>
  <c r="H151" i="13"/>
  <c r="W308" i="13"/>
  <c r="W276" i="13"/>
  <c r="I287" i="13"/>
  <c r="J286" i="13"/>
  <c r="M295" i="13"/>
  <c r="M263" i="13"/>
  <c r="AJ308" i="13"/>
  <c r="AJ276" i="13"/>
  <c r="R295" i="13"/>
  <c r="R263" i="13"/>
  <c r="AI295" i="13"/>
  <c r="AI263" i="13"/>
  <c r="Q295" i="13"/>
  <c r="Q263" i="13"/>
  <c r="J236" i="13"/>
  <c r="J14" i="13"/>
  <c r="AC87" i="13"/>
  <c r="I142" i="13"/>
  <c r="I144" i="13"/>
  <c r="I152" i="13" s="1"/>
  <c r="I138" i="13"/>
  <c r="J135" i="13"/>
  <c r="I143" i="13"/>
  <c r="K270" i="13"/>
  <c r="K302" i="13"/>
  <c r="G224" i="13"/>
  <c r="V87" i="13"/>
  <c r="I302" i="13"/>
  <c r="I270" i="13"/>
  <c r="H315" i="13"/>
  <c r="H296" i="13"/>
  <c r="L295" i="13"/>
  <c r="L263" i="13"/>
  <c r="AI308" i="13"/>
  <c r="AI276" i="13"/>
  <c r="Q308" i="13"/>
  <c r="Q276" i="13"/>
  <c r="L87" i="13"/>
  <c r="L308" i="13"/>
  <c r="L276" i="13"/>
  <c r="T87" i="13"/>
  <c r="AG36" i="13"/>
  <c r="AA36" i="13"/>
  <c r="U36" i="13"/>
  <c r="O36" i="13"/>
  <c r="I36" i="13"/>
  <c r="I228" i="13" s="1"/>
  <c r="AC36" i="13"/>
  <c r="AF36" i="13"/>
  <c r="Z36" i="13"/>
  <c r="T36" i="13"/>
  <c r="N36" i="13"/>
  <c r="H36" i="13"/>
  <c r="AK36" i="13"/>
  <c r="AE36" i="13"/>
  <c r="Y36" i="13"/>
  <c r="S36" i="13"/>
  <c r="M36" i="13"/>
  <c r="G36" i="13"/>
  <c r="V36" i="13"/>
  <c r="J36" i="13"/>
  <c r="AI36" i="13"/>
  <c r="AB36" i="13"/>
  <c r="AJ36" i="13"/>
  <c r="AD36" i="13"/>
  <c r="X36" i="13"/>
  <c r="R36" i="13"/>
  <c r="L36" i="13"/>
  <c r="K36" i="13"/>
  <c r="P36" i="13"/>
  <c r="W36" i="13"/>
  <c r="Q36" i="13"/>
  <c r="AH36" i="13"/>
  <c r="Z87" i="13"/>
  <c r="S308" i="13"/>
  <c r="S276" i="13"/>
  <c r="AD276" i="13"/>
  <c r="AD308" i="13"/>
  <c r="AE87" i="13"/>
  <c r="X308" i="13"/>
  <c r="X276" i="13"/>
  <c r="O308" i="13"/>
  <c r="O276" i="13"/>
  <c r="K187" i="13"/>
  <c r="K295" i="13"/>
  <c r="K263" i="13"/>
  <c r="AG263" i="13"/>
  <c r="AG295" i="13"/>
  <c r="AA263" i="13"/>
  <c r="AA295" i="13"/>
  <c r="K308" i="13"/>
  <c r="K276" i="13"/>
  <c r="K156" i="13"/>
  <c r="J165" i="13"/>
  <c r="J164" i="13"/>
  <c r="J163" i="13"/>
  <c r="J159" i="13"/>
  <c r="S87" i="13"/>
  <c r="AJ87" i="13"/>
  <c r="K87" i="13"/>
  <c r="J87" i="13"/>
  <c r="N236" i="13"/>
  <c r="N14" i="13"/>
  <c r="H87" i="13"/>
  <c r="M270" i="13" l="1"/>
  <c r="I173" i="14"/>
  <c r="I228" i="14"/>
  <c r="I294" i="14" s="1"/>
  <c r="J173" i="13"/>
  <c r="G228" i="13"/>
  <c r="G262" i="13" s="1"/>
  <c r="U28" i="14"/>
  <c r="U236" i="14" s="1"/>
  <c r="U302" i="14" s="1"/>
  <c r="I152" i="14"/>
  <c r="T28" i="13"/>
  <c r="T236" i="13" s="1"/>
  <c r="T270" i="13" s="1"/>
  <c r="K135" i="14"/>
  <c r="J144" i="14"/>
  <c r="J143" i="14"/>
  <c r="J142" i="14"/>
  <c r="J151" i="14" s="1"/>
  <c r="J138" i="14"/>
  <c r="I172" i="14"/>
  <c r="T28" i="14"/>
  <c r="L302" i="14"/>
  <c r="L270" i="14"/>
  <c r="K287" i="14"/>
  <c r="L286" i="14"/>
  <c r="J165" i="14"/>
  <c r="J164" i="14"/>
  <c r="J163" i="14"/>
  <c r="J159" i="14"/>
  <c r="K156" i="14"/>
  <c r="K302" i="14"/>
  <c r="K270" i="14"/>
  <c r="I302" i="14"/>
  <c r="I270" i="14"/>
  <c r="I151" i="14"/>
  <c r="H294" i="14"/>
  <c r="H262" i="14"/>
  <c r="K220" i="14"/>
  <c r="J315" i="14"/>
  <c r="J296" i="14"/>
  <c r="G294" i="14"/>
  <c r="G298" i="14" s="1"/>
  <c r="G299" i="14" s="1"/>
  <c r="G310" i="14" s="1"/>
  <c r="G262" i="14"/>
  <c r="G266" i="14" s="1"/>
  <c r="G267" i="14" s="1"/>
  <c r="G278" i="14" s="1"/>
  <c r="G232" i="14"/>
  <c r="G233" i="14" s="1"/>
  <c r="G244" i="14" s="1"/>
  <c r="V28" i="14"/>
  <c r="V236" i="14" s="1"/>
  <c r="W22" i="14"/>
  <c r="H290" i="14"/>
  <c r="H258" i="14"/>
  <c r="L187" i="14"/>
  <c r="J270" i="13"/>
  <c r="J302" i="13"/>
  <c r="J287" i="13"/>
  <c r="K286" i="13"/>
  <c r="W28" i="13"/>
  <c r="W236" i="13" s="1"/>
  <c r="X22" i="13"/>
  <c r="L220" i="13"/>
  <c r="G294" i="13"/>
  <c r="H228" i="13"/>
  <c r="I262" i="13"/>
  <c r="I294" i="13"/>
  <c r="I296" i="13"/>
  <c r="I315" i="13"/>
  <c r="V28" i="13"/>
  <c r="V236" i="13" s="1"/>
  <c r="I151" i="13"/>
  <c r="L187" i="13"/>
  <c r="K165" i="13"/>
  <c r="K164" i="13"/>
  <c r="K163" i="13"/>
  <c r="K172" i="13" s="1"/>
  <c r="K159" i="13"/>
  <c r="L156" i="13"/>
  <c r="G258" i="13"/>
  <c r="G290" i="13"/>
  <c r="N302" i="13"/>
  <c r="N270" i="13"/>
  <c r="J172" i="13"/>
  <c r="K135" i="13"/>
  <c r="J144" i="13"/>
  <c r="J138" i="13"/>
  <c r="J143" i="13"/>
  <c r="J142" i="13"/>
  <c r="U28" i="13"/>
  <c r="I262" i="14" l="1"/>
  <c r="U270" i="14"/>
  <c r="G298" i="13"/>
  <c r="G299" i="13" s="1"/>
  <c r="G310" i="13" s="1"/>
  <c r="G311" i="13" s="1"/>
  <c r="G232" i="13"/>
  <c r="G233" i="13" s="1"/>
  <c r="G244" i="13" s="1"/>
  <c r="T302" i="13"/>
  <c r="J152" i="13"/>
  <c r="G266" i="13"/>
  <c r="G267" i="13" s="1"/>
  <c r="G278" i="13" s="1"/>
  <c r="G279" i="13" s="1"/>
  <c r="K296" i="14"/>
  <c r="K315" i="14"/>
  <c r="M187" i="14"/>
  <c r="V302" i="14"/>
  <c r="V270" i="14"/>
  <c r="J172" i="14"/>
  <c r="T236" i="14"/>
  <c r="W28" i="14"/>
  <c r="W236" i="14" s="1"/>
  <c r="X22" i="14"/>
  <c r="G245" i="14"/>
  <c r="G246" i="14" s="1"/>
  <c r="G279" i="14"/>
  <c r="G280" i="14" s="1"/>
  <c r="L135" i="14"/>
  <c r="K144" i="14"/>
  <c r="K143" i="14"/>
  <c r="K142" i="14"/>
  <c r="K138" i="14"/>
  <c r="G311" i="14"/>
  <c r="G312" i="14" s="1"/>
  <c r="L220" i="14"/>
  <c r="J173" i="14"/>
  <c r="J152" i="14"/>
  <c r="K164" i="14"/>
  <c r="K163" i="14"/>
  <c r="K159" i="14"/>
  <c r="L156" i="14"/>
  <c r="K165" i="14"/>
  <c r="L287" i="14"/>
  <c r="M286" i="14"/>
  <c r="V270" i="13"/>
  <c r="V302" i="13"/>
  <c r="W270" i="13"/>
  <c r="W302" i="13"/>
  <c r="Y22" i="13"/>
  <c r="X28" i="13"/>
  <c r="X236" i="13" s="1"/>
  <c r="K144" i="13"/>
  <c r="K143" i="13"/>
  <c r="K142" i="13"/>
  <c r="K138" i="13"/>
  <c r="L135" i="13"/>
  <c r="H294" i="13"/>
  <c r="H262" i="13"/>
  <c r="M220" i="13"/>
  <c r="K173" i="13"/>
  <c r="M187" i="13"/>
  <c r="K287" i="13"/>
  <c r="L286" i="13"/>
  <c r="J151" i="13"/>
  <c r="M156" i="13"/>
  <c r="L165" i="13"/>
  <c r="L163" i="13"/>
  <c r="L159" i="13"/>
  <c r="L164" i="13"/>
  <c r="J315" i="13"/>
  <c r="J296" i="13"/>
  <c r="U236" i="13"/>
  <c r="G245" i="13"/>
  <c r="G246" i="13" s="1"/>
  <c r="G312" i="13"/>
  <c r="K152" i="14" l="1"/>
  <c r="G280" i="13"/>
  <c r="L172" i="13"/>
  <c r="K173" i="14"/>
  <c r="K151" i="14"/>
  <c r="K151" i="13"/>
  <c r="X28" i="14"/>
  <c r="X236" i="14" s="1"/>
  <c r="Y22" i="14"/>
  <c r="L315" i="14"/>
  <c r="L296" i="14"/>
  <c r="W302" i="14"/>
  <c r="W270" i="14"/>
  <c r="L163" i="14"/>
  <c r="L159" i="14"/>
  <c r="M156" i="14"/>
  <c r="L165" i="14"/>
  <c r="L164" i="14"/>
  <c r="N187" i="14"/>
  <c r="M220" i="14"/>
  <c r="T302" i="14"/>
  <c r="T270" i="14"/>
  <c r="N286" i="14"/>
  <c r="M287" i="14"/>
  <c r="K172" i="14"/>
  <c r="L144" i="14"/>
  <c r="L143" i="14"/>
  <c r="L142" i="14"/>
  <c r="L138" i="14"/>
  <c r="M135" i="14"/>
  <c r="M135" i="13"/>
  <c r="L144" i="13"/>
  <c r="L138" i="13"/>
  <c r="L143" i="13"/>
  <c r="L142" i="13"/>
  <c r="X302" i="13"/>
  <c r="X270" i="13"/>
  <c r="L173" i="13"/>
  <c r="M165" i="13"/>
  <c r="M164" i="13"/>
  <c r="M163" i="13"/>
  <c r="M172" i="13" s="1"/>
  <c r="M159" i="13"/>
  <c r="N156" i="13"/>
  <c r="K315" i="13"/>
  <c r="K296" i="13"/>
  <c r="H307" i="13"/>
  <c r="H275" i="13"/>
  <c r="N187" i="13"/>
  <c r="U302" i="13"/>
  <c r="U270" i="13"/>
  <c r="N220" i="13"/>
  <c r="Z22" i="13"/>
  <c r="Y28" i="13"/>
  <c r="Y236" i="13" s="1"/>
  <c r="L287" i="13"/>
  <c r="M286" i="13"/>
  <c r="K152" i="13"/>
  <c r="L152" i="13" l="1"/>
  <c r="M173" i="13"/>
  <c r="L172" i="14"/>
  <c r="L152" i="14"/>
  <c r="M142" i="14"/>
  <c r="N135" i="14"/>
  <c r="M143" i="14"/>
  <c r="M138" i="14"/>
  <c r="M144" i="14"/>
  <c r="N220" i="14"/>
  <c r="Y28" i="14"/>
  <c r="Y236" i="14" s="1"/>
  <c r="Z22" i="14"/>
  <c r="M315" i="14"/>
  <c r="M296" i="14"/>
  <c r="X270" i="14"/>
  <c r="X302" i="14"/>
  <c r="N287" i="14"/>
  <c r="O286" i="14"/>
  <c r="L151" i="14"/>
  <c r="O187" i="14"/>
  <c r="L173" i="14"/>
  <c r="M159" i="14"/>
  <c r="N156" i="14"/>
  <c r="M165" i="14"/>
  <c r="M164" i="14"/>
  <c r="M163" i="14"/>
  <c r="H273" i="13"/>
  <c r="H305" i="13"/>
  <c r="M144" i="13"/>
  <c r="M143" i="13"/>
  <c r="M142" i="13"/>
  <c r="M138" i="13"/>
  <c r="N135" i="13"/>
  <c r="L315" i="13"/>
  <c r="L296" i="13"/>
  <c r="Y270" i="13"/>
  <c r="Y302" i="13"/>
  <c r="L151" i="13"/>
  <c r="AA22" i="13"/>
  <c r="Z28" i="13"/>
  <c r="N286" i="13"/>
  <c r="M287" i="13"/>
  <c r="N165" i="13"/>
  <c r="N163" i="13"/>
  <c r="N159" i="13"/>
  <c r="O156" i="13"/>
  <c r="N164" i="13"/>
  <c r="O220" i="13"/>
  <c r="O187" i="13"/>
  <c r="M173" i="14" l="1"/>
  <c r="N172" i="13"/>
  <c r="M152" i="13"/>
  <c r="M172" i="14"/>
  <c r="O287" i="14"/>
  <c r="P286" i="14"/>
  <c r="O220" i="14"/>
  <c r="N296" i="14"/>
  <c r="N315" i="14"/>
  <c r="Z28" i="14"/>
  <c r="Z236" i="14" s="1"/>
  <c r="AA22" i="14"/>
  <c r="Y302" i="14"/>
  <c r="Y270" i="14"/>
  <c r="O135" i="14"/>
  <c r="N142" i="14"/>
  <c r="N143" i="14"/>
  <c r="N144" i="14"/>
  <c r="N138" i="14"/>
  <c r="N165" i="14"/>
  <c r="N164" i="14"/>
  <c r="N159" i="14"/>
  <c r="O156" i="14"/>
  <c r="N163" i="14"/>
  <c r="P187" i="14"/>
  <c r="M151" i="14"/>
  <c r="M152" i="14"/>
  <c r="O165" i="13"/>
  <c r="O163" i="13"/>
  <c r="O159" i="13"/>
  <c r="P156" i="13"/>
  <c r="O164" i="13"/>
  <c r="N287" i="13"/>
  <c r="O286" i="13"/>
  <c r="Z236" i="13"/>
  <c r="P187" i="13"/>
  <c r="AA28" i="13"/>
  <c r="AA236" i="13" s="1"/>
  <c r="AB22" i="13"/>
  <c r="I275" i="13"/>
  <c r="I307" i="13"/>
  <c r="P220" i="13"/>
  <c r="O135" i="13"/>
  <c r="N143" i="13"/>
  <c r="N142" i="13"/>
  <c r="N138" i="13"/>
  <c r="N144" i="13"/>
  <c r="N173" i="13"/>
  <c r="M296" i="13"/>
  <c r="M315" i="13"/>
  <c r="I305" i="13"/>
  <c r="I273" i="13"/>
  <c r="M151" i="13"/>
  <c r="N173" i="14" l="1"/>
  <c r="N151" i="13"/>
  <c r="AB22" i="14"/>
  <c r="AA28" i="14"/>
  <c r="AA236" i="14" s="1"/>
  <c r="Z302" i="14"/>
  <c r="Z270" i="14"/>
  <c r="P156" i="14"/>
  <c r="O165" i="14"/>
  <c r="O164" i="14"/>
  <c r="O163" i="14"/>
  <c r="O159" i="14"/>
  <c r="P135" i="14"/>
  <c r="O144" i="14"/>
  <c r="O143" i="14"/>
  <c r="O142" i="14"/>
  <c r="O151" i="14" s="1"/>
  <c r="O138" i="14"/>
  <c r="P220" i="14"/>
  <c r="P287" i="14"/>
  <c r="Q286" i="14"/>
  <c r="N151" i="14"/>
  <c r="Q187" i="14"/>
  <c r="N152" i="14"/>
  <c r="O315" i="14"/>
  <c r="O296" i="14"/>
  <c r="N172" i="14"/>
  <c r="Q220" i="13"/>
  <c r="Q187" i="13"/>
  <c r="J305" i="13"/>
  <c r="J273" i="13"/>
  <c r="Q156" i="13"/>
  <c r="P165" i="13"/>
  <c r="P164" i="13"/>
  <c r="P163" i="13"/>
  <c r="P159" i="13"/>
  <c r="O143" i="13"/>
  <c r="O142" i="13"/>
  <c r="P135" i="13"/>
  <c r="O144" i="13"/>
  <c r="O152" i="13" s="1"/>
  <c r="O138" i="13"/>
  <c r="Z302" i="13"/>
  <c r="Z270" i="13"/>
  <c r="O172" i="13"/>
  <c r="AC22" i="13"/>
  <c r="AB28" i="13"/>
  <c r="AB236" i="13" s="1"/>
  <c r="P286" i="13"/>
  <c r="O287" i="13"/>
  <c r="J307" i="13"/>
  <c r="J275" i="13"/>
  <c r="N152" i="13"/>
  <c r="AA302" i="13"/>
  <c r="AA270" i="13"/>
  <c r="N315" i="13"/>
  <c r="N296" i="13"/>
  <c r="O173" i="13"/>
  <c r="P173" i="13" l="1"/>
  <c r="O152" i="14"/>
  <c r="O172" i="14"/>
  <c r="AB28" i="14"/>
  <c r="AB236" i="14" s="1"/>
  <c r="AC22" i="14"/>
  <c r="R187" i="14"/>
  <c r="Q287" i="14"/>
  <c r="R286" i="14"/>
  <c r="P315" i="14"/>
  <c r="P296" i="14"/>
  <c r="O173" i="14"/>
  <c r="AA302" i="14"/>
  <c r="AA270" i="14"/>
  <c r="Q220" i="14"/>
  <c r="Q135" i="14"/>
  <c r="P144" i="14"/>
  <c r="P143" i="14"/>
  <c r="P142" i="14"/>
  <c r="P138" i="14"/>
  <c r="P165" i="14"/>
  <c r="P164" i="14"/>
  <c r="P163" i="14"/>
  <c r="P159" i="14"/>
  <c r="Q156" i="14"/>
  <c r="P287" i="13"/>
  <c r="Q286" i="13"/>
  <c r="R220" i="13"/>
  <c r="AB302" i="13"/>
  <c r="AB270" i="13"/>
  <c r="AC28" i="13"/>
  <c r="AC236" i="13" s="1"/>
  <c r="AD22" i="13"/>
  <c r="Q135" i="13"/>
  <c r="P142" i="13"/>
  <c r="P144" i="13"/>
  <c r="P138" i="13"/>
  <c r="P143" i="13"/>
  <c r="Q165" i="13"/>
  <c r="Q164" i="13"/>
  <c r="Q163" i="13"/>
  <c r="Q159" i="13"/>
  <c r="R156" i="13"/>
  <c r="K273" i="13"/>
  <c r="K305" i="13"/>
  <c r="O151" i="13"/>
  <c r="K307" i="13"/>
  <c r="K275" i="13"/>
  <c r="O296" i="13"/>
  <c r="O315" i="13"/>
  <c r="L305" i="13"/>
  <c r="L273" i="13"/>
  <c r="P172" i="13"/>
  <c r="R187" i="13"/>
  <c r="Q173" i="13" l="1"/>
  <c r="P152" i="13"/>
  <c r="P151" i="14"/>
  <c r="P172" i="14"/>
  <c r="R287" i="14"/>
  <c r="S286" i="14"/>
  <c r="Q296" i="14"/>
  <c r="Q315" i="14"/>
  <c r="AC28" i="14"/>
  <c r="AC236" i="14" s="1"/>
  <c r="AD22" i="14"/>
  <c r="R135" i="14"/>
  <c r="Q144" i="14"/>
  <c r="Q143" i="14"/>
  <c r="Q142" i="14"/>
  <c r="Q151" i="14" s="1"/>
  <c r="Q138" i="14"/>
  <c r="AB270" i="14"/>
  <c r="AB302" i="14"/>
  <c r="P173" i="14"/>
  <c r="P152" i="14"/>
  <c r="S187" i="14"/>
  <c r="R220" i="14"/>
  <c r="Q165" i="14"/>
  <c r="Q164" i="14"/>
  <c r="Q163" i="14"/>
  <c r="Q159" i="14"/>
  <c r="R156" i="14"/>
  <c r="AE22" i="13"/>
  <c r="AD28" i="13"/>
  <c r="AD236" i="13" s="1"/>
  <c r="Q287" i="13"/>
  <c r="R286" i="13"/>
  <c r="AC270" i="13"/>
  <c r="AC302" i="13"/>
  <c r="P315" i="13"/>
  <c r="P296" i="13"/>
  <c r="P151" i="13"/>
  <c r="L307" i="13"/>
  <c r="L275" i="13"/>
  <c r="S156" i="13"/>
  <c r="R164" i="13"/>
  <c r="R159" i="13"/>
  <c r="R165" i="13"/>
  <c r="R163" i="13"/>
  <c r="Q144" i="13"/>
  <c r="Q143" i="13"/>
  <c r="Q142" i="13"/>
  <c r="Q138" i="13"/>
  <c r="R135" i="13"/>
  <c r="S220" i="13"/>
  <c r="Q172" i="13"/>
  <c r="S187" i="13"/>
  <c r="Q173" i="14" l="1"/>
  <c r="Q152" i="13"/>
  <c r="Q172" i="14"/>
  <c r="R164" i="14"/>
  <c r="R163" i="14"/>
  <c r="R159" i="14"/>
  <c r="S156" i="14"/>
  <c r="R165" i="14"/>
  <c r="S220" i="14"/>
  <c r="T286" i="14"/>
  <c r="S287" i="14"/>
  <c r="T187" i="14"/>
  <c r="R144" i="14"/>
  <c r="R143" i="14"/>
  <c r="R142" i="14"/>
  <c r="R138" i="14"/>
  <c r="S135" i="14"/>
  <c r="AD28" i="14"/>
  <c r="AD236" i="14" s="1"/>
  <c r="AE22" i="14"/>
  <c r="R315" i="14"/>
  <c r="R296" i="14"/>
  <c r="Q152" i="14"/>
  <c r="AC302" i="14"/>
  <c r="AC270" i="14"/>
  <c r="R172" i="13"/>
  <c r="M305" i="13"/>
  <c r="M273" i="13"/>
  <c r="N305" i="13"/>
  <c r="N273" i="13"/>
  <c r="R287" i="13"/>
  <c r="S286" i="13"/>
  <c r="AD302" i="13"/>
  <c r="AD270" i="13"/>
  <c r="T220" i="13"/>
  <c r="S165" i="13"/>
  <c r="S164" i="13"/>
  <c r="S163" i="13"/>
  <c r="S173" i="13" s="1"/>
  <c r="S159" i="13"/>
  <c r="T156" i="13"/>
  <c r="S135" i="13"/>
  <c r="R142" i="13"/>
  <c r="R144" i="13"/>
  <c r="R138" i="13"/>
  <c r="R143" i="13"/>
  <c r="R152" i="13" s="1"/>
  <c r="M307" i="13"/>
  <c r="M275" i="13"/>
  <c r="R173" i="13"/>
  <c r="Q315" i="13"/>
  <c r="Q296" i="13"/>
  <c r="AF22" i="13"/>
  <c r="AE28" i="13"/>
  <c r="AE236" i="13" s="1"/>
  <c r="T187" i="13"/>
  <c r="Q151" i="13"/>
  <c r="R152" i="14" l="1"/>
  <c r="R173" i="14"/>
  <c r="AF22" i="14"/>
  <c r="AE28" i="14"/>
  <c r="AE236" i="14" s="1"/>
  <c r="AD302" i="14"/>
  <c r="AD270" i="14"/>
  <c r="T135" i="14"/>
  <c r="S143" i="14"/>
  <c r="S152" i="14" s="1"/>
  <c r="S144" i="14"/>
  <c r="S138" i="14"/>
  <c r="S142" i="14"/>
  <c r="S315" i="14"/>
  <c r="S296" i="14"/>
  <c r="S163" i="14"/>
  <c r="S159" i="14"/>
  <c r="T156" i="14"/>
  <c r="S164" i="14"/>
  <c r="S165" i="14"/>
  <c r="U187" i="14"/>
  <c r="T287" i="14"/>
  <c r="U286" i="14"/>
  <c r="R151" i="14"/>
  <c r="T220" i="14"/>
  <c r="R172" i="14"/>
  <c r="AE302" i="13"/>
  <c r="AE270" i="13"/>
  <c r="S144" i="13"/>
  <c r="S143" i="13"/>
  <c r="S142" i="13"/>
  <c r="S138" i="13"/>
  <c r="T135" i="13"/>
  <c r="T286" i="13"/>
  <c r="S287" i="13"/>
  <c r="R296" i="13"/>
  <c r="R315" i="13"/>
  <c r="AF28" i="13"/>
  <c r="AF236" i="13" s="1"/>
  <c r="AG22" i="13"/>
  <c r="T164" i="13"/>
  <c r="T159" i="13"/>
  <c r="T173" i="13"/>
  <c r="T165" i="13"/>
  <c r="T163" i="13"/>
  <c r="U156" i="13"/>
  <c r="U187" i="13"/>
  <c r="O305" i="13"/>
  <c r="O273" i="13"/>
  <c r="S172" i="13"/>
  <c r="R151" i="13"/>
  <c r="U220" i="13"/>
  <c r="S151" i="13" l="1"/>
  <c r="U135" i="14"/>
  <c r="T143" i="14"/>
  <c r="T144" i="14"/>
  <c r="T138" i="14"/>
  <c r="T142" i="14"/>
  <c r="T151" i="14" s="1"/>
  <c r="T296" i="14"/>
  <c r="T315" i="14"/>
  <c r="S151" i="14"/>
  <c r="AE302" i="14"/>
  <c r="AE270" i="14"/>
  <c r="T159" i="14"/>
  <c r="U156" i="14"/>
  <c r="T165" i="14"/>
  <c r="T164" i="14"/>
  <c r="T163" i="14"/>
  <c r="T172" i="14" s="1"/>
  <c r="S172" i="14"/>
  <c r="AG22" i="14"/>
  <c r="AF28" i="14"/>
  <c r="AF236" i="14" s="1"/>
  <c r="V187" i="14"/>
  <c r="U220" i="14"/>
  <c r="U287" i="14"/>
  <c r="V286" i="14"/>
  <c r="S173" i="14"/>
  <c r="N307" i="13"/>
  <c r="N275" i="13"/>
  <c r="AG28" i="13"/>
  <c r="AG236" i="13" s="1"/>
  <c r="AH22" i="13"/>
  <c r="AF270" i="13"/>
  <c r="AF302" i="13"/>
  <c r="T287" i="13"/>
  <c r="U286" i="13"/>
  <c r="O307" i="13"/>
  <c r="O275" i="13"/>
  <c r="T172" i="13"/>
  <c r="S152" i="13"/>
  <c r="V220" i="13"/>
  <c r="P305" i="13"/>
  <c r="P273" i="13"/>
  <c r="V187" i="13"/>
  <c r="S296" i="13"/>
  <c r="S315" i="13"/>
  <c r="U164" i="13"/>
  <c r="U159" i="13"/>
  <c r="U165" i="13"/>
  <c r="U163" i="13"/>
  <c r="V156" i="13"/>
  <c r="T144" i="13"/>
  <c r="T152" i="13" s="1"/>
  <c r="T138" i="13"/>
  <c r="U135" i="13"/>
  <c r="T143" i="13"/>
  <c r="T142" i="13"/>
  <c r="V156" i="14" l="1"/>
  <c r="U165" i="14"/>
  <c r="U164" i="14"/>
  <c r="U163" i="14"/>
  <c r="U159" i="14"/>
  <c r="W187" i="14"/>
  <c r="V287" i="14"/>
  <c r="W286" i="14"/>
  <c r="AF270" i="14"/>
  <c r="AF302" i="14"/>
  <c r="T173" i="14"/>
  <c r="U315" i="14"/>
  <c r="U296" i="14"/>
  <c r="AG28" i="14"/>
  <c r="AG236" i="14" s="1"/>
  <c r="AH22" i="14"/>
  <c r="V135" i="14"/>
  <c r="U144" i="14"/>
  <c r="U143" i="14"/>
  <c r="U142" i="14"/>
  <c r="U138" i="14"/>
  <c r="V220" i="14"/>
  <c r="T152" i="14"/>
  <c r="W156" i="13"/>
  <c r="V165" i="13"/>
  <c r="V164" i="13"/>
  <c r="V163" i="13"/>
  <c r="V159" i="13"/>
  <c r="T151" i="13"/>
  <c r="U172" i="13"/>
  <c r="P307" i="13"/>
  <c r="P275" i="13"/>
  <c r="AH28" i="13"/>
  <c r="AH236" i="13" s="1"/>
  <c r="AI22" i="13"/>
  <c r="W187" i="13"/>
  <c r="U287" i="13"/>
  <c r="V286" i="13"/>
  <c r="AG302" i="13"/>
  <c r="AG270" i="13"/>
  <c r="Q305" i="13"/>
  <c r="Q273" i="13"/>
  <c r="U144" i="13"/>
  <c r="U138" i="13"/>
  <c r="V135" i="13"/>
  <c r="U143" i="13"/>
  <c r="U142" i="13"/>
  <c r="U173" i="13"/>
  <c r="W220" i="13"/>
  <c r="T315" i="13"/>
  <c r="T296" i="13"/>
  <c r="U172" i="14" l="1"/>
  <c r="V172" i="13"/>
  <c r="U152" i="13"/>
  <c r="U152" i="14"/>
  <c r="W287" i="14"/>
  <c r="X286" i="14"/>
  <c r="V315" i="14"/>
  <c r="V296" i="14"/>
  <c r="X187" i="14"/>
  <c r="W220" i="14"/>
  <c r="AI22" i="14"/>
  <c r="AH28" i="14"/>
  <c r="AH236" i="14" s="1"/>
  <c r="U173" i="14"/>
  <c r="W135" i="14"/>
  <c r="V144" i="14"/>
  <c r="V143" i="14"/>
  <c r="V142" i="14"/>
  <c r="V138" i="14"/>
  <c r="U151" i="14"/>
  <c r="AG302" i="14"/>
  <c r="AG270" i="14"/>
  <c r="V165" i="14"/>
  <c r="V164" i="14"/>
  <c r="V163" i="14"/>
  <c r="V159" i="14"/>
  <c r="W156" i="14"/>
  <c r="X220" i="13"/>
  <c r="AH302" i="13"/>
  <c r="AH270" i="13"/>
  <c r="R305" i="13"/>
  <c r="R273" i="13"/>
  <c r="X187" i="13"/>
  <c r="V173" i="13"/>
  <c r="W135" i="13"/>
  <c r="V143" i="13"/>
  <c r="V142" i="13"/>
  <c r="V144" i="13"/>
  <c r="V138" i="13"/>
  <c r="Q307" i="13"/>
  <c r="Q275" i="13"/>
  <c r="V287" i="13"/>
  <c r="W286" i="13"/>
  <c r="U151" i="13"/>
  <c r="U296" i="13"/>
  <c r="U315" i="13"/>
  <c r="AI28" i="13"/>
  <c r="AI236" i="13" s="1"/>
  <c r="AJ22" i="13"/>
  <c r="W165" i="13"/>
  <c r="W164" i="13"/>
  <c r="W163" i="13"/>
  <c r="W159" i="13"/>
  <c r="X156" i="13"/>
  <c r="V152" i="13" l="1"/>
  <c r="V152" i="14"/>
  <c r="W172" i="13"/>
  <c r="V151" i="14"/>
  <c r="AH302" i="14"/>
  <c r="AH270" i="14"/>
  <c r="V172" i="14"/>
  <c r="AJ22" i="14"/>
  <c r="AI28" i="14"/>
  <c r="AI236" i="14" s="1"/>
  <c r="X220" i="14"/>
  <c r="W296" i="14"/>
  <c r="W315" i="14"/>
  <c r="X287" i="14"/>
  <c r="Y286" i="14"/>
  <c r="V173" i="14"/>
  <c r="W165" i="14"/>
  <c r="W164" i="14"/>
  <c r="W163" i="14"/>
  <c r="X156" i="14"/>
  <c r="W159" i="14"/>
  <c r="X135" i="14"/>
  <c r="W144" i="14"/>
  <c r="W143" i="14"/>
  <c r="W142" i="14"/>
  <c r="W138" i="14"/>
  <c r="Y187" i="14"/>
  <c r="W144" i="13"/>
  <c r="W143" i="13"/>
  <c r="W142" i="13"/>
  <c r="W152" i="13" s="1"/>
  <c r="W138" i="13"/>
  <c r="X135" i="13"/>
  <c r="Y220" i="13"/>
  <c r="W287" i="13"/>
  <c r="X286" i="13"/>
  <c r="W173" i="13"/>
  <c r="R307" i="13"/>
  <c r="R275" i="13"/>
  <c r="Y156" i="13"/>
  <c r="X159" i="13"/>
  <c r="X165" i="13"/>
  <c r="X163" i="13"/>
  <c r="X164" i="13"/>
  <c r="V151" i="13"/>
  <c r="Y187" i="13"/>
  <c r="V315" i="13"/>
  <c r="V296" i="13"/>
  <c r="AK22" i="13"/>
  <c r="AK28" i="13" s="1"/>
  <c r="AJ28" i="13"/>
  <c r="AJ236" i="13" s="1"/>
  <c r="AI302" i="13"/>
  <c r="AI270" i="13"/>
  <c r="T305" i="13"/>
  <c r="T273" i="13"/>
  <c r="W151" i="14" l="1"/>
  <c r="W172" i="14"/>
  <c r="X173" i="13"/>
  <c r="Y220" i="14"/>
  <c r="W152" i="14"/>
  <c r="X165" i="14"/>
  <c r="X164" i="14"/>
  <c r="X163" i="14"/>
  <c r="X172" i="14" s="1"/>
  <c r="X159" i="14"/>
  <c r="Y156" i="14"/>
  <c r="X315" i="14"/>
  <c r="X296" i="14"/>
  <c r="W173" i="14"/>
  <c r="AI302" i="14"/>
  <c r="AI270" i="14"/>
  <c r="X144" i="14"/>
  <c r="X143" i="14"/>
  <c r="X142" i="14"/>
  <c r="X138" i="14"/>
  <c r="Y135" i="14"/>
  <c r="Z286" i="14"/>
  <c r="Y287" i="14"/>
  <c r="Z187" i="14"/>
  <c r="AJ28" i="14"/>
  <c r="AJ236" i="14" s="1"/>
  <c r="AK22" i="14"/>
  <c r="AK28" i="14" s="1"/>
  <c r="S275" i="13"/>
  <c r="S307" i="13"/>
  <c r="Z220" i="13"/>
  <c r="AJ302" i="13"/>
  <c r="AJ270" i="13"/>
  <c r="Z187" i="13"/>
  <c r="X287" i="13"/>
  <c r="Y286" i="13"/>
  <c r="W315" i="13"/>
  <c r="W296" i="13"/>
  <c r="W151" i="13"/>
  <c r="S305" i="13"/>
  <c r="S273" i="13"/>
  <c r="Y165" i="13"/>
  <c r="Y164" i="13"/>
  <c r="Y163" i="13"/>
  <c r="Y159" i="13"/>
  <c r="Z156" i="13"/>
  <c r="X172" i="13"/>
  <c r="Y135" i="13"/>
  <c r="X143" i="13"/>
  <c r="X142" i="13"/>
  <c r="X144" i="13"/>
  <c r="X138" i="13"/>
  <c r="AK236" i="13"/>
  <c r="X151" i="14" l="1"/>
  <c r="Y172" i="13"/>
  <c r="X152" i="13"/>
  <c r="Y173" i="13"/>
  <c r="AA187" i="14"/>
  <c r="Y164" i="14"/>
  <c r="Y163" i="14"/>
  <c r="Y159" i="14"/>
  <c r="Z156" i="14"/>
  <c r="Y165" i="14"/>
  <c r="Z220" i="14"/>
  <c r="Z287" i="14"/>
  <c r="AA286" i="14"/>
  <c r="AK236" i="14"/>
  <c r="AJ302" i="14"/>
  <c r="AJ270" i="14"/>
  <c r="Y144" i="14"/>
  <c r="Y138" i="14"/>
  <c r="Y142" i="14"/>
  <c r="Z135" i="14"/>
  <c r="Y143" i="14"/>
  <c r="X173" i="14"/>
  <c r="Y315" i="14"/>
  <c r="Y296" i="14"/>
  <c r="X152" i="14"/>
  <c r="T307" i="13"/>
  <c r="T275" i="13"/>
  <c r="AK302" i="13"/>
  <c r="AK270" i="13"/>
  <c r="Y144" i="13"/>
  <c r="Y143" i="13"/>
  <c r="Y142" i="13"/>
  <c r="Y151" i="13" s="1"/>
  <c r="Y138" i="13"/>
  <c r="Z135" i="13"/>
  <c r="AA156" i="13"/>
  <c r="Z165" i="13"/>
  <c r="Z163" i="13"/>
  <c r="Z164" i="13"/>
  <c r="Z159" i="13"/>
  <c r="X315" i="13"/>
  <c r="X296" i="13"/>
  <c r="Y287" i="13"/>
  <c r="Z286" i="13"/>
  <c r="AA220" i="13"/>
  <c r="AA187" i="13"/>
  <c r="X151" i="13"/>
  <c r="U305" i="13"/>
  <c r="U273" i="13"/>
  <c r="Y152" i="14" l="1"/>
  <c r="Z172" i="13"/>
  <c r="Z163" i="14"/>
  <c r="Z159" i="14"/>
  <c r="AA156" i="14"/>
  <c r="Z165" i="14"/>
  <c r="Z164" i="14"/>
  <c r="AA287" i="14"/>
  <c r="AB286" i="14"/>
  <c r="AA220" i="14"/>
  <c r="Y172" i="14"/>
  <c r="AB187" i="14"/>
  <c r="AK302" i="14"/>
  <c r="AK270" i="14"/>
  <c r="AA135" i="14"/>
  <c r="Z144" i="14"/>
  <c r="Z152" i="14" s="1"/>
  <c r="Z138" i="14"/>
  <c r="Z142" i="14"/>
  <c r="Z143" i="14"/>
  <c r="Z296" i="14"/>
  <c r="Z315" i="14"/>
  <c r="Y151" i="14"/>
  <c r="Y173" i="14"/>
  <c r="U307" i="13"/>
  <c r="U275" i="13"/>
  <c r="Z287" i="13"/>
  <c r="AA286" i="13"/>
  <c r="Y296" i="13"/>
  <c r="Y315" i="13"/>
  <c r="Z173" i="13"/>
  <c r="AA165" i="13"/>
  <c r="AA163" i="13"/>
  <c r="AA172" i="13" s="1"/>
  <c r="AA164" i="13"/>
  <c r="AA159" i="13"/>
  <c r="AB156" i="13"/>
  <c r="Y152" i="13"/>
  <c r="V305" i="13"/>
  <c r="V273" i="13"/>
  <c r="W305" i="13"/>
  <c r="W273" i="13"/>
  <c r="AB187" i="13"/>
  <c r="AB220" i="13"/>
  <c r="Z142" i="13"/>
  <c r="Z144" i="13"/>
  <c r="Z138" i="13"/>
  <c r="Z143" i="13"/>
  <c r="Z152" i="13" s="1"/>
  <c r="AA135" i="13"/>
  <c r="Z172" i="14" l="1"/>
  <c r="Z151" i="14"/>
  <c r="AB220" i="14"/>
  <c r="Z173" i="14"/>
  <c r="AC187" i="14"/>
  <c r="AB287" i="14"/>
  <c r="AC286" i="14"/>
  <c r="AB135" i="14"/>
  <c r="AA144" i="14"/>
  <c r="AA143" i="14"/>
  <c r="AA142" i="14"/>
  <c r="AA138" i="14"/>
  <c r="AA315" i="14"/>
  <c r="AA296" i="14"/>
  <c r="AB156" i="14"/>
  <c r="AA159" i="14"/>
  <c r="AA165" i="14"/>
  <c r="AA163" i="14"/>
  <c r="AA164" i="14"/>
  <c r="AC220" i="13"/>
  <c r="V307" i="13"/>
  <c r="V275" i="13"/>
  <c r="AA173" i="13"/>
  <c r="AC187" i="13"/>
  <c r="AC156" i="13"/>
  <c r="AB165" i="13"/>
  <c r="AB164" i="13"/>
  <c r="AB163" i="13"/>
  <c r="AB159" i="13"/>
  <c r="AA142" i="13"/>
  <c r="AA144" i="13"/>
  <c r="AA138" i="13"/>
  <c r="AA143" i="13"/>
  <c r="AB135" i="13"/>
  <c r="AA287" i="13"/>
  <c r="AB286" i="13"/>
  <c r="Z315" i="13"/>
  <c r="Z296" i="13"/>
  <c r="Z151" i="13"/>
  <c r="AA152" i="13" l="1"/>
  <c r="AA151" i="14"/>
  <c r="AA151" i="13"/>
  <c r="AB173" i="13"/>
  <c r="AA172" i="14"/>
  <c r="AD187" i="14"/>
  <c r="AB315" i="14"/>
  <c r="AB296" i="14"/>
  <c r="AA173" i="14"/>
  <c r="AC135" i="14"/>
  <c r="AB144" i="14"/>
  <c r="AB143" i="14"/>
  <c r="AB142" i="14"/>
  <c r="AB152" i="14" s="1"/>
  <c r="AB138" i="14"/>
  <c r="AC287" i="14"/>
  <c r="AD286" i="14"/>
  <c r="AB165" i="14"/>
  <c r="AB164" i="14"/>
  <c r="AB163" i="14"/>
  <c r="AB159" i="14"/>
  <c r="AC156" i="14"/>
  <c r="AA152" i="14"/>
  <c r="AC220" i="14"/>
  <c r="X307" i="13"/>
  <c r="X275" i="13"/>
  <c r="AB287" i="13"/>
  <c r="AC286" i="13"/>
  <c r="AA296" i="13"/>
  <c r="AA315" i="13"/>
  <c r="AC135" i="13"/>
  <c r="AB144" i="13"/>
  <c r="AB138" i="13"/>
  <c r="AB143" i="13"/>
  <c r="AB142" i="13"/>
  <c r="AD187" i="13"/>
  <c r="X305" i="13"/>
  <c r="X273" i="13"/>
  <c r="W307" i="13"/>
  <c r="W275" i="13"/>
  <c r="AC165" i="13"/>
  <c r="AC173" i="13" s="1"/>
  <c r="AC164" i="13"/>
  <c r="AC163" i="13"/>
  <c r="AC159" i="13"/>
  <c r="AD156" i="13"/>
  <c r="AD220" i="13"/>
  <c r="AB172" i="13"/>
  <c r="AB152" i="13" l="1"/>
  <c r="AC172" i="13"/>
  <c r="AB172" i="14"/>
  <c r="AD287" i="14"/>
  <c r="AE286" i="14"/>
  <c r="AE187" i="14"/>
  <c r="AD135" i="14"/>
  <c r="AC144" i="14"/>
  <c r="AC143" i="14"/>
  <c r="AC142" i="14"/>
  <c r="AC138" i="14"/>
  <c r="AC315" i="14"/>
  <c r="AC296" i="14"/>
  <c r="AB151" i="14"/>
  <c r="AC165" i="14"/>
  <c r="AC164" i="14"/>
  <c r="AC163" i="14"/>
  <c r="AC159" i="14"/>
  <c r="AD156" i="14"/>
  <c r="AD220" i="14"/>
  <c r="AB173" i="14"/>
  <c r="Y273" i="13"/>
  <c r="Y305" i="13"/>
  <c r="AC287" i="13"/>
  <c r="AD286" i="13"/>
  <c r="Y307" i="13"/>
  <c r="Y275" i="13"/>
  <c r="AE220" i="13"/>
  <c r="AB315" i="13"/>
  <c r="AB296" i="13"/>
  <c r="AE156" i="13"/>
  <c r="AD164" i="13"/>
  <c r="AD159" i="13"/>
  <c r="AD165" i="13"/>
  <c r="AD163" i="13"/>
  <c r="AE187" i="13"/>
  <c r="AC144" i="13"/>
  <c r="AC143" i="13"/>
  <c r="AC142" i="13"/>
  <c r="AC138" i="13"/>
  <c r="AD135" i="13"/>
  <c r="AB151" i="13"/>
  <c r="AC152" i="13" l="1"/>
  <c r="AC172" i="14"/>
  <c r="AC152" i="14"/>
  <c r="AC173" i="14"/>
  <c r="AF286" i="14"/>
  <c r="AE287" i="14"/>
  <c r="AE220" i="14"/>
  <c r="AD315" i="14"/>
  <c r="AD296" i="14"/>
  <c r="AD144" i="14"/>
  <c r="AD143" i="14"/>
  <c r="AD142" i="14"/>
  <c r="AD138" i="14"/>
  <c r="AE135" i="14"/>
  <c r="AD165" i="14"/>
  <c r="AD164" i="14"/>
  <c r="AD163" i="14"/>
  <c r="AD159" i="14"/>
  <c r="AE156" i="14"/>
  <c r="AC151" i="14"/>
  <c r="AF187" i="14"/>
  <c r="AF187" i="13"/>
  <c r="AE165" i="13"/>
  <c r="AE164" i="13"/>
  <c r="AE163" i="13"/>
  <c r="AE159" i="13"/>
  <c r="AF156" i="13"/>
  <c r="AD287" i="13"/>
  <c r="AE286" i="13"/>
  <c r="AE135" i="13"/>
  <c r="AD144" i="13"/>
  <c r="AD152" i="13" s="1"/>
  <c r="AD138" i="13"/>
  <c r="AD143" i="13"/>
  <c r="AD142" i="13"/>
  <c r="AD172" i="13"/>
  <c r="AC315" i="13"/>
  <c r="AC296" i="13"/>
  <c r="AC151" i="13"/>
  <c r="Z305" i="13"/>
  <c r="Z273" i="13"/>
  <c r="AD173" i="13"/>
  <c r="AF220" i="13"/>
  <c r="AD151" i="13" l="1"/>
  <c r="AD152" i="14"/>
  <c r="AE172" i="13"/>
  <c r="AE165" i="14"/>
  <c r="AE164" i="14"/>
  <c r="AE163" i="14"/>
  <c r="AE159" i="14"/>
  <c r="AF156" i="14"/>
  <c r="AE315" i="14"/>
  <c r="AE296" i="14"/>
  <c r="AF220" i="14"/>
  <c r="AF287" i="14"/>
  <c r="AG286" i="14"/>
  <c r="AG187" i="14"/>
  <c r="AD172" i="14"/>
  <c r="AE142" i="14"/>
  <c r="AE151" i="14" s="1"/>
  <c r="AF135" i="14"/>
  <c r="AE143" i="14"/>
  <c r="AE144" i="14"/>
  <c r="AE138" i="14"/>
  <c r="AD173" i="14"/>
  <c r="AD151" i="14"/>
  <c r="AA307" i="13"/>
  <c r="AA275" i="13"/>
  <c r="AE144" i="13"/>
  <c r="AE143" i="13"/>
  <c r="AE142" i="13"/>
  <c r="AE138" i="13"/>
  <c r="AF135" i="13"/>
  <c r="AF164" i="13"/>
  <c r="AF159" i="13"/>
  <c r="AG156" i="13"/>
  <c r="AF165" i="13"/>
  <c r="AF163" i="13"/>
  <c r="Z307" i="13"/>
  <c r="Z275" i="13"/>
  <c r="AG220" i="13"/>
  <c r="AA305" i="13"/>
  <c r="AA273" i="13"/>
  <c r="AG187" i="13"/>
  <c r="AF286" i="13"/>
  <c r="AE287" i="13"/>
  <c r="AD315" i="13"/>
  <c r="AD296" i="13"/>
  <c r="AE173" i="13"/>
  <c r="AF173" i="13" l="1"/>
  <c r="AE173" i="14"/>
  <c r="AE152" i="13"/>
  <c r="AE152" i="14"/>
  <c r="AG287" i="14"/>
  <c r="AH286" i="14"/>
  <c r="AF296" i="14"/>
  <c r="AF315" i="14"/>
  <c r="AF164" i="14"/>
  <c r="AF163" i="14"/>
  <c r="AF159" i="14"/>
  <c r="AG156" i="14"/>
  <c r="AF165" i="14"/>
  <c r="AG220" i="14"/>
  <c r="AH187" i="14"/>
  <c r="AE172" i="14"/>
  <c r="AG135" i="14"/>
  <c r="AF142" i="14"/>
  <c r="AF143" i="14"/>
  <c r="AF144" i="14"/>
  <c r="AF138" i="14"/>
  <c r="AH187" i="13"/>
  <c r="AG164" i="13"/>
  <c r="AG159" i="13"/>
  <c r="AH156" i="13"/>
  <c r="AG165" i="13"/>
  <c r="AG163" i="13"/>
  <c r="AF287" i="13"/>
  <c r="AG286" i="13"/>
  <c r="AH220" i="13"/>
  <c r="AF172" i="13"/>
  <c r="AE151" i="13"/>
  <c r="AG135" i="13"/>
  <c r="AF143" i="13"/>
  <c r="AF142" i="13"/>
  <c r="AF144" i="13"/>
  <c r="AF138" i="13"/>
  <c r="AB305" i="13"/>
  <c r="AB273" i="13"/>
  <c r="AE315" i="13"/>
  <c r="AE296" i="13"/>
  <c r="AB307" i="13"/>
  <c r="AB275" i="13"/>
  <c r="AF173" i="14" l="1"/>
  <c r="AF151" i="13"/>
  <c r="AF151" i="14"/>
  <c r="AG315" i="14"/>
  <c r="AG296" i="14"/>
  <c r="AH287" i="14"/>
  <c r="AI286" i="14"/>
  <c r="AI187" i="14"/>
  <c r="AF152" i="14"/>
  <c r="AH156" i="14"/>
  <c r="AG163" i="14"/>
  <c r="AG159" i="14"/>
  <c r="AG165" i="14"/>
  <c r="AG164" i="14"/>
  <c r="AH135" i="14"/>
  <c r="AG144" i="14"/>
  <c r="AG143" i="14"/>
  <c r="AG142" i="14"/>
  <c r="AG138" i="14"/>
  <c r="AH220" i="14"/>
  <c r="AF172" i="14"/>
  <c r="AI156" i="13"/>
  <c r="AH165" i="13"/>
  <c r="AH164" i="13"/>
  <c r="AH163" i="13"/>
  <c r="AH159" i="13"/>
  <c r="AF315" i="13"/>
  <c r="AF296" i="13"/>
  <c r="AH286" i="13"/>
  <c r="AG287" i="13"/>
  <c r="AI187" i="13"/>
  <c r="AI220" i="13"/>
  <c r="AC305" i="13"/>
  <c r="AC273" i="13"/>
  <c r="AC307" i="13"/>
  <c r="AC275" i="13"/>
  <c r="AG143" i="13"/>
  <c r="AG142" i="13"/>
  <c r="AG151" i="13" s="1"/>
  <c r="AG152" i="13"/>
  <c r="AG138" i="13"/>
  <c r="AH135" i="13"/>
  <c r="AG144" i="13"/>
  <c r="AG172" i="13"/>
  <c r="AF152" i="13"/>
  <c r="AG173" i="13"/>
  <c r="AH173" i="13" l="1"/>
  <c r="AG173" i="14"/>
  <c r="AH172" i="13"/>
  <c r="AG151" i="14"/>
  <c r="AI220" i="14"/>
  <c r="AG152" i="14"/>
  <c r="AG172" i="14"/>
  <c r="AI287" i="14"/>
  <c r="AJ286" i="14"/>
  <c r="AH165" i="14"/>
  <c r="AH164" i="14"/>
  <c r="AH163" i="14"/>
  <c r="AH159" i="14"/>
  <c r="AI156" i="14"/>
  <c r="AH315" i="14"/>
  <c r="AH296" i="14"/>
  <c r="AJ187" i="14"/>
  <c r="AI135" i="14"/>
  <c r="AH144" i="14"/>
  <c r="AH143" i="14"/>
  <c r="AH142" i="14"/>
  <c r="AH138" i="14"/>
  <c r="AJ187" i="13"/>
  <c r="AE305" i="13"/>
  <c r="AE273" i="13"/>
  <c r="AD307" i="13"/>
  <c r="AD275" i="13"/>
  <c r="AI165" i="13"/>
  <c r="AI164" i="13"/>
  <c r="AI163" i="13"/>
  <c r="AI159" i="13"/>
  <c r="AJ156" i="13"/>
  <c r="AJ220" i="13"/>
  <c r="AG296" i="13"/>
  <c r="AG315" i="13"/>
  <c r="AI135" i="13"/>
  <c r="AH142" i="13"/>
  <c r="AH144" i="13"/>
  <c r="AH138" i="13"/>
  <c r="AH143" i="13"/>
  <c r="AH152" i="13" s="1"/>
  <c r="AH287" i="13"/>
  <c r="AI286" i="13"/>
  <c r="AI173" i="13" l="1"/>
  <c r="AH172" i="14"/>
  <c r="AH152" i="14"/>
  <c r="AI315" i="14"/>
  <c r="AI296" i="14"/>
  <c r="AI159" i="14"/>
  <c r="AJ156" i="14"/>
  <c r="AI165" i="14"/>
  <c r="AI173" i="14" s="1"/>
  <c r="AI164" i="14"/>
  <c r="AI163" i="14"/>
  <c r="AK187" i="14"/>
  <c r="AJ220" i="14"/>
  <c r="AJ287" i="14"/>
  <c r="AK286" i="14"/>
  <c r="AK287" i="14" s="1"/>
  <c r="AH151" i="14"/>
  <c r="AJ135" i="14"/>
  <c r="AI144" i="14"/>
  <c r="AI143" i="14"/>
  <c r="AI142" i="14"/>
  <c r="AI151" i="14" s="1"/>
  <c r="AI138" i="14"/>
  <c r="AH173" i="14"/>
  <c r="AI144" i="13"/>
  <c r="AI143" i="13"/>
  <c r="AI142" i="13"/>
  <c r="AI138" i="13"/>
  <c r="AJ135" i="13"/>
  <c r="AK220" i="13"/>
  <c r="AK156" i="13"/>
  <c r="AJ165" i="13"/>
  <c r="AJ163" i="13"/>
  <c r="AJ164" i="13"/>
  <c r="AJ159" i="13"/>
  <c r="AE307" i="13"/>
  <c r="AE275" i="13"/>
  <c r="AI287" i="13"/>
  <c r="AJ286" i="13"/>
  <c r="AK187" i="13"/>
  <c r="AH315" i="13"/>
  <c r="AH296" i="13"/>
  <c r="AD305" i="13"/>
  <c r="AD273" i="13"/>
  <c r="AH151" i="13"/>
  <c r="AI172" i="13"/>
  <c r="AI152" i="13" l="1"/>
  <c r="AK220" i="14"/>
  <c r="AJ144" i="14"/>
  <c r="AJ143" i="14"/>
  <c r="AJ142" i="14"/>
  <c r="AJ138" i="14"/>
  <c r="AK135" i="14"/>
  <c r="AI152" i="14"/>
  <c r="AK315" i="14"/>
  <c r="AK296" i="14"/>
  <c r="AI172" i="14"/>
  <c r="AJ165" i="14"/>
  <c r="AJ164" i="14"/>
  <c r="AJ159" i="14"/>
  <c r="AK156" i="14"/>
  <c r="AJ163" i="14"/>
  <c r="AJ315" i="14"/>
  <c r="AJ296" i="14"/>
  <c r="AJ172" i="13"/>
  <c r="AJ173" i="13"/>
  <c r="AK135" i="13"/>
  <c r="AJ142" i="13"/>
  <c r="AJ144" i="13"/>
  <c r="AJ138" i="13"/>
  <c r="AJ143" i="13"/>
  <c r="AJ287" i="13"/>
  <c r="AK286" i="13"/>
  <c r="AK287" i="13" s="1"/>
  <c r="AK165" i="13"/>
  <c r="AK164" i="13"/>
  <c r="AK163" i="13"/>
  <c r="AK159" i="13"/>
  <c r="AF305" i="13"/>
  <c r="AF273" i="13"/>
  <c r="AI296" i="13"/>
  <c r="AI315" i="13"/>
  <c r="AI151" i="13"/>
  <c r="AK172" i="13" l="1"/>
  <c r="AJ152" i="14"/>
  <c r="AJ173" i="14"/>
  <c r="AJ152" i="13"/>
  <c r="G316" i="14"/>
  <c r="AK143" i="14"/>
  <c r="AK144" i="14"/>
  <c r="AK138" i="14"/>
  <c r="AK142" i="14"/>
  <c r="AJ172" i="14"/>
  <c r="AK165" i="14"/>
  <c r="AK164" i="14"/>
  <c r="AK163" i="14"/>
  <c r="AK172" i="14" s="1"/>
  <c r="AK159" i="14"/>
  <c r="AJ151" i="14"/>
  <c r="AK315" i="13"/>
  <c r="G316" i="13" s="1"/>
  <c r="AK296" i="13"/>
  <c r="AJ315" i="13"/>
  <c r="AJ296" i="13"/>
  <c r="AJ151" i="13"/>
  <c r="AK173" i="13"/>
  <c r="AK144" i="13"/>
  <c r="AK143" i="13"/>
  <c r="AK142" i="13"/>
  <c r="AK151" i="13" s="1"/>
  <c r="AK138" i="13"/>
  <c r="AF307" i="13"/>
  <c r="AF275" i="13"/>
  <c r="AG305" i="13"/>
  <c r="AG273" i="13"/>
  <c r="AK152" i="14" l="1"/>
  <c r="AK151" i="14"/>
  <c r="AK173" i="14"/>
  <c r="AH305" i="13"/>
  <c r="AH273" i="13"/>
  <c r="AK152" i="13"/>
  <c r="AG307" i="13"/>
  <c r="AG275" i="13"/>
  <c r="AH307" i="13" l="1"/>
  <c r="AH275" i="13"/>
  <c r="AI305" i="13"/>
  <c r="AI273" i="13"/>
  <c r="AI307" i="13"/>
  <c r="AI275" i="13"/>
  <c r="AJ307" i="13" l="1"/>
  <c r="AJ275" i="13"/>
  <c r="AJ305" i="13"/>
  <c r="AJ273" i="13"/>
  <c r="AK273" i="13" l="1"/>
  <c r="AK305" i="13"/>
  <c r="AK307" i="13"/>
  <c r="AL307" i="13" s="1"/>
  <c r="AK275" i="13"/>
  <c r="AL275" i="13" s="1"/>
  <c r="AL305" i="13" l="1"/>
  <c r="AL273" i="13"/>
  <c r="A322" i="12" l="1"/>
  <c r="G287" i="12"/>
  <c r="G315" i="12" s="1"/>
  <c r="H286" i="12"/>
  <c r="I286" i="12" s="1"/>
  <c r="I287" i="12" s="1"/>
  <c r="A285" i="12"/>
  <c r="G264" i="12"/>
  <c r="G243" i="12"/>
  <c r="G242" i="12"/>
  <c r="G241" i="12"/>
  <c r="G239" i="12"/>
  <c r="AK238" i="12"/>
  <c r="AK304" i="12" s="1"/>
  <c r="AJ238" i="12"/>
  <c r="AI238" i="12"/>
  <c r="AH238" i="12"/>
  <c r="AG238" i="12"/>
  <c r="AF238" i="12"/>
  <c r="AF304" i="12" s="1"/>
  <c r="AE238" i="12"/>
  <c r="AE304" i="12" s="1"/>
  <c r="AD238" i="12"/>
  <c r="AC238" i="12"/>
  <c r="AB238" i="12"/>
  <c r="AA238" i="12"/>
  <c r="Z238" i="12"/>
  <c r="Y238" i="12"/>
  <c r="Y304" i="12" s="1"/>
  <c r="X238" i="12"/>
  <c r="W238" i="12"/>
  <c r="V238" i="12"/>
  <c r="V304" i="12" s="1"/>
  <c r="U238" i="12"/>
  <c r="T238" i="12"/>
  <c r="S238" i="12"/>
  <c r="S304" i="12" s="1"/>
  <c r="R238" i="12"/>
  <c r="Q238" i="12"/>
  <c r="P238" i="12"/>
  <c r="O238" i="12"/>
  <c r="N238" i="12"/>
  <c r="N304" i="12" s="1"/>
  <c r="M238" i="12"/>
  <c r="M304" i="12" s="1"/>
  <c r="L238" i="12"/>
  <c r="K238" i="12"/>
  <c r="J238" i="12"/>
  <c r="I238" i="12"/>
  <c r="H238" i="12"/>
  <c r="X229" i="12"/>
  <c r="G229" i="12"/>
  <c r="G227" i="12"/>
  <c r="G293" i="12" s="1"/>
  <c r="G226" i="12"/>
  <c r="G240" i="12" s="1"/>
  <c r="G225" i="12"/>
  <c r="H220" i="12"/>
  <c r="AK216" i="12"/>
  <c r="AK243" i="12" s="1"/>
  <c r="AJ216" i="12"/>
  <c r="AJ243" i="12" s="1"/>
  <c r="AJ309" i="12" s="1"/>
  <c r="AI216" i="12"/>
  <c r="AI243" i="12" s="1"/>
  <c r="AH216" i="12"/>
  <c r="AH243" i="12" s="1"/>
  <c r="AG216" i="12"/>
  <c r="AG243" i="12" s="1"/>
  <c r="AF216" i="12"/>
  <c r="AF243" i="12" s="1"/>
  <c r="AL243" i="12" s="1"/>
  <c r="AE216" i="12"/>
  <c r="AE243" i="12" s="1"/>
  <c r="AD216" i="12"/>
  <c r="AD243" i="12" s="1"/>
  <c r="AC216" i="12"/>
  <c r="AC243" i="12" s="1"/>
  <c r="AB216" i="12"/>
  <c r="AB243" i="12" s="1"/>
  <c r="AA216" i="12"/>
  <c r="AA243" i="12" s="1"/>
  <c r="Z216" i="12"/>
  <c r="Z243" i="12" s="1"/>
  <c r="Y216" i="12"/>
  <c r="Y243" i="12" s="1"/>
  <c r="X216" i="12"/>
  <c r="X243" i="12" s="1"/>
  <c r="W216" i="12"/>
  <c r="W243" i="12" s="1"/>
  <c r="V216" i="12"/>
  <c r="V243" i="12" s="1"/>
  <c r="U216" i="12"/>
  <c r="U243" i="12" s="1"/>
  <c r="T216" i="12"/>
  <c r="T243" i="12" s="1"/>
  <c r="S216" i="12"/>
  <c r="S243" i="12" s="1"/>
  <c r="R216" i="12"/>
  <c r="R243" i="12" s="1"/>
  <c r="Q216" i="12"/>
  <c r="Q243" i="12" s="1"/>
  <c r="P216" i="12"/>
  <c r="P243" i="12" s="1"/>
  <c r="O216" i="12"/>
  <c r="O243" i="12" s="1"/>
  <c r="N216" i="12"/>
  <c r="N243" i="12" s="1"/>
  <c r="M216" i="12"/>
  <c r="M243" i="12" s="1"/>
  <c r="L216" i="12"/>
  <c r="L243" i="12" s="1"/>
  <c r="K216" i="12"/>
  <c r="K243" i="12" s="1"/>
  <c r="J216" i="12"/>
  <c r="J243" i="12" s="1"/>
  <c r="I216" i="12"/>
  <c r="I243" i="12" s="1"/>
  <c r="H216" i="12"/>
  <c r="H243" i="12" s="1"/>
  <c r="AK209" i="12"/>
  <c r="AK242" i="12" s="1"/>
  <c r="AJ209" i="12"/>
  <c r="AI209" i="12"/>
  <c r="AI242" i="12" s="1"/>
  <c r="AH209" i="12"/>
  <c r="AG209" i="12"/>
  <c r="AF209" i="12"/>
  <c r="AE209" i="12"/>
  <c r="AE229" i="12" s="1"/>
  <c r="AD209" i="12"/>
  <c r="AD242" i="12" s="1"/>
  <c r="AC209" i="12"/>
  <c r="AC242" i="12" s="1"/>
  <c r="AB209" i="12"/>
  <c r="AA209" i="12"/>
  <c r="Z209" i="12"/>
  <c r="Y209" i="12"/>
  <c r="X209" i="12"/>
  <c r="X242" i="12" s="1"/>
  <c r="W209" i="12"/>
  <c r="W242" i="12" s="1"/>
  <c r="V209" i="12"/>
  <c r="U209" i="12"/>
  <c r="T209" i="12"/>
  <c r="S209" i="12"/>
  <c r="R209" i="12"/>
  <c r="R242" i="12" s="1"/>
  <c r="Q209" i="12"/>
  <c r="Q242" i="12" s="1"/>
  <c r="P209" i="12"/>
  <c r="O209" i="12"/>
  <c r="N209" i="12"/>
  <c r="M209" i="12"/>
  <c r="M229" i="12" s="1"/>
  <c r="L209" i="12"/>
  <c r="L242" i="12" s="1"/>
  <c r="K209" i="12"/>
  <c r="K242" i="12" s="1"/>
  <c r="J209" i="12"/>
  <c r="I209" i="12"/>
  <c r="H209" i="12"/>
  <c r="AK203" i="12"/>
  <c r="AJ203" i="12"/>
  <c r="AI203" i="12"/>
  <c r="AH203" i="12"/>
  <c r="AG203" i="12"/>
  <c r="AF203" i="12"/>
  <c r="AE203" i="12"/>
  <c r="AD203" i="12"/>
  <c r="AC203" i="12"/>
  <c r="AB203" i="12"/>
  <c r="AA203" i="12"/>
  <c r="Z203" i="12"/>
  <c r="Y203" i="12"/>
  <c r="X203" i="12"/>
  <c r="W203" i="12"/>
  <c r="V203" i="12"/>
  <c r="U203" i="12"/>
  <c r="T203" i="12"/>
  <c r="S203" i="12"/>
  <c r="R203" i="12"/>
  <c r="Q203" i="12"/>
  <c r="P203" i="12"/>
  <c r="O203" i="12"/>
  <c r="N203" i="12"/>
  <c r="M203" i="12"/>
  <c r="L203" i="12"/>
  <c r="K203" i="12"/>
  <c r="J203" i="12"/>
  <c r="I203" i="12"/>
  <c r="H203" i="12"/>
  <c r="H195" i="12"/>
  <c r="I195" i="12" s="1"/>
  <c r="J195" i="12" s="1"/>
  <c r="K195" i="12" s="1"/>
  <c r="L195" i="12" s="1"/>
  <c r="M195" i="12" s="1"/>
  <c r="N195" i="12" s="1"/>
  <c r="O195" i="12" s="1"/>
  <c r="P195" i="12" s="1"/>
  <c r="Q195" i="12" s="1"/>
  <c r="R195" i="12" s="1"/>
  <c r="S195" i="12" s="1"/>
  <c r="T195" i="12" s="1"/>
  <c r="U195" i="12" s="1"/>
  <c r="V195" i="12" s="1"/>
  <c r="W195" i="12" s="1"/>
  <c r="X195" i="12" s="1"/>
  <c r="Y195" i="12" s="1"/>
  <c r="Z195" i="12" s="1"/>
  <c r="AA195" i="12" s="1"/>
  <c r="AB195" i="12" s="1"/>
  <c r="AC195" i="12" s="1"/>
  <c r="AD195" i="12" s="1"/>
  <c r="AE195" i="12" s="1"/>
  <c r="AF195" i="12" s="1"/>
  <c r="AG195" i="12" s="1"/>
  <c r="AH195" i="12" s="1"/>
  <c r="AI195" i="12" s="1"/>
  <c r="AJ195" i="12" s="1"/>
  <c r="AK195" i="12" s="1"/>
  <c r="H187" i="12"/>
  <c r="I187" i="12" s="1"/>
  <c r="C185" i="12"/>
  <c r="H170" i="12"/>
  <c r="I170" i="12" s="1"/>
  <c r="J170" i="12" s="1"/>
  <c r="K170" i="12" s="1"/>
  <c r="L170" i="12" s="1"/>
  <c r="M170" i="12" s="1"/>
  <c r="N170" i="12" s="1"/>
  <c r="O170" i="12" s="1"/>
  <c r="P170" i="12" s="1"/>
  <c r="Q170" i="12" s="1"/>
  <c r="R170" i="12" s="1"/>
  <c r="S170" i="12" s="1"/>
  <c r="T170" i="12" s="1"/>
  <c r="U170" i="12" s="1"/>
  <c r="V170" i="12" s="1"/>
  <c r="W170" i="12" s="1"/>
  <c r="X170" i="12" s="1"/>
  <c r="Y170" i="12" s="1"/>
  <c r="Z170" i="12" s="1"/>
  <c r="AA170" i="12" s="1"/>
  <c r="AB170" i="12" s="1"/>
  <c r="AC170" i="12" s="1"/>
  <c r="AD170" i="12" s="1"/>
  <c r="AE170" i="12" s="1"/>
  <c r="AF170" i="12" s="1"/>
  <c r="AG170" i="12" s="1"/>
  <c r="AH170" i="12" s="1"/>
  <c r="AI170" i="12" s="1"/>
  <c r="AJ170" i="12" s="1"/>
  <c r="AK170" i="12" s="1"/>
  <c r="H169" i="12"/>
  <c r="I169" i="12" s="1"/>
  <c r="J169" i="12" s="1"/>
  <c r="K169" i="12" s="1"/>
  <c r="L169" i="12" s="1"/>
  <c r="M169" i="12" s="1"/>
  <c r="N169" i="12" s="1"/>
  <c r="O169" i="12" s="1"/>
  <c r="P169" i="12" s="1"/>
  <c r="Q169" i="12" s="1"/>
  <c r="R169" i="12" s="1"/>
  <c r="S169" i="12" s="1"/>
  <c r="T169" i="12" s="1"/>
  <c r="U169" i="12" s="1"/>
  <c r="V169" i="12" s="1"/>
  <c r="W169" i="12" s="1"/>
  <c r="X169" i="12" s="1"/>
  <c r="Y169" i="12" s="1"/>
  <c r="Z169" i="12" s="1"/>
  <c r="AA169" i="12" s="1"/>
  <c r="AB169" i="12" s="1"/>
  <c r="AC169" i="12" s="1"/>
  <c r="AD169" i="12" s="1"/>
  <c r="AE169" i="12" s="1"/>
  <c r="AF169" i="12" s="1"/>
  <c r="AG169" i="12" s="1"/>
  <c r="AH169" i="12" s="1"/>
  <c r="AI169" i="12" s="1"/>
  <c r="AJ169" i="12" s="1"/>
  <c r="AK169" i="12" s="1"/>
  <c r="H168" i="12"/>
  <c r="I168" i="12" s="1"/>
  <c r="J168" i="12" s="1"/>
  <c r="K168" i="12" s="1"/>
  <c r="L168" i="12" s="1"/>
  <c r="M168" i="12" s="1"/>
  <c r="N168" i="12" s="1"/>
  <c r="O168" i="12" s="1"/>
  <c r="P168" i="12" s="1"/>
  <c r="Q168" i="12" s="1"/>
  <c r="R168" i="12" s="1"/>
  <c r="S168" i="12" s="1"/>
  <c r="T168" i="12" s="1"/>
  <c r="U168" i="12" s="1"/>
  <c r="V168" i="12" s="1"/>
  <c r="W168" i="12" s="1"/>
  <c r="X168" i="12" s="1"/>
  <c r="Y168" i="12" s="1"/>
  <c r="Z168" i="12" s="1"/>
  <c r="AA168" i="12" s="1"/>
  <c r="AB168" i="12" s="1"/>
  <c r="AC168" i="12" s="1"/>
  <c r="AD168" i="12" s="1"/>
  <c r="AE168" i="12" s="1"/>
  <c r="AF168" i="12" s="1"/>
  <c r="AG168" i="12" s="1"/>
  <c r="AH168" i="12" s="1"/>
  <c r="AI168" i="12" s="1"/>
  <c r="AJ168" i="12" s="1"/>
  <c r="AK168" i="12" s="1"/>
  <c r="H167" i="12"/>
  <c r="I167" i="12" s="1"/>
  <c r="J167" i="12" s="1"/>
  <c r="K167" i="12" s="1"/>
  <c r="L167" i="12" s="1"/>
  <c r="M167" i="12" s="1"/>
  <c r="N167" i="12" s="1"/>
  <c r="O167" i="12" s="1"/>
  <c r="P167" i="12" s="1"/>
  <c r="Q167" i="12" s="1"/>
  <c r="R167" i="12" s="1"/>
  <c r="S167" i="12" s="1"/>
  <c r="T167" i="12" s="1"/>
  <c r="U167" i="12" s="1"/>
  <c r="V167" i="12" s="1"/>
  <c r="W167" i="12" s="1"/>
  <c r="X167" i="12" s="1"/>
  <c r="Y167" i="12" s="1"/>
  <c r="Z167" i="12" s="1"/>
  <c r="AA167" i="12" s="1"/>
  <c r="AB167" i="12" s="1"/>
  <c r="AC167" i="12" s="1"/>
  <c r="AD167" i="12" s="1"/>
  <c r="AE167" i="12" s="1"/>
  <c r="AF167" i="12" s="1"/>
  <c r="AG167" i="12" s="1"/>
  <c r="AH167" i="12" s="1"/>
  <c r="AI167" i="12" s="1"/>
  <c r="AJ167" i="12" s="1"/>
  <c r="AK167" i="12" s="1"/>
  <c r="AK158" i="12"/>
  <c r="AJ158" i="12"/>
  <c r="AI158" i="12"/>
  <c r="AH158" i="12"/>
  <c r="AG158" i="12"/>
  <c r="AF158" i="12"/>
  <c r="AE158" i="12"/>
  <c r="AD158" i="12"/>
  <c r="AC158" i="12"/>
  <c r="AB158" i="12"/>
  <c r="AA158" i="12"/>
  <c r="Z158" i="12"/>
  <c r="Y158" i="12"/>
  <c r="X158" i="12"/>
  <c r="W158" i="12"/>
  <c r="V158" i="12"/>
  <c r="U158" i="12"/>
  <c r="T158" i="12"/>
  <c r="S158" i="12"/>
  <c r="R158" i="12"/>
  <c r="Q158" i="12"/>
  <c r="P158" i="12"/>
  <c r="O158" i="12"/>
  <c r="N158" i="12"/>
  <c r="M158" i="12"/>
  <c r="L158" i="12"/>
  <c r="K158" i="12"/>
  <c r="J158" i="12"/>
  <c r="I158" i="12"/>
  <c r="H158" i="12"/>
  <c r="H156" i="12"/>
  <c r="H159" i="12" s="1"/>
  <c r="H149" i="12"/>
  <c r="I149" i="12" s="1"/>
  <c r="J149" i="12" s="1"/>
  <c r="K149" i="12" s="1"/>
  <c r="L149" i="12" s="1"/>
  <c r="M149" i="12" s="1"/>
  <c r="N149" i="12" s="1"/>
  <c r="O149" i="12" s="1"/>
  <c r="P149" i="12" s="1"/>
  <c r="Q149" i="12" s="1"/>
  <c r="R149" i="12" s="1"/>
  <c r="S149" i="12" s="1"/>
  <c r="T149" i="12" s="1"/>
  <c r="U149" i="12" s="1"/>
  <c r="V149" i="12" s="1"/>
  <c r="W149" i="12" s="1"/>
  <c r="X149" i="12" s="1"/>
  <c r="Y149" i="12" s="1"/>
  <c r="Z149" i="12" s="1"/>
  <c r="AA149" i="12" s="1"/>
  <c r="AB149" i="12" s="1"/>
  <c r="AC149" i="12" s="1"/>
  <c r="AD149" i="12" s="1"/>
  <c r="AE149" i="12" s="1"/>
  <c r="AF149" i="12" s="1"/>
  <c r="AG149" i="12" s="1"/>
  <c r="AH149" i="12" s="1"/>
  <c r="AI149" i="12" s="1"/>
  <c r="AJ149" i="12" s="1"/>
  <c r="AK149" i="12" s="1"/>
  <c r="H148" i="12"/>
  <c r="I148" i="12" s="1"/>
  <c r="J148" i="12" s="1"/>
  <c r="K148" i="12" s="1"/>
  <c r="L148" i="12" s="1"/>
  <c r="M148" i="12" s="1"/>
  <c r="N148" i="12" s="1"/>
  <c r="O148" i="12" s="1"/>
  <c r="P148" i="12" s="1"/>
  <c r="Q148" i="12" s="1"/>
  <c r="R148" i="12" s="1"/>
  <c r="S148" i="12" s="1"/>
  <c r="T148" i="12" s="1"/>
  <c r="U148" i="12" s="1"/>
  <c r="V148" i="12" s="1"/>
  <c r="W148" i="12" s="1"/>
  <c r="X148" i="12" s="1"/>
  <c r="Y148" i="12" s="1"/>
  <c r="Z148" i="12" s="1"/>
  <c r="AA148" i="12" s="1"/>
  <c r="AB148" i="12" s="1"/>
  <c r="AC148" i="12" s="1"/>
  <c r="AD148" i="12" s="1"/>
  <c r="AE148" i="12" s="1"/>
  <c r="AF148" i="12" s="1"/>
  <c r="AG148" i="12" s="1"/>
  <c r="AH148" i="12" s="1"/>
  <c r="AI148" i="12" s="1"/>
  <c r="AJ148" i="12" s="1"/>
  <c r="AK148" i="12" s="1"/>
  <c r="H147" i="12"/>
  <c r="I147" i="12" s="1"/>
  <c r="J147" i="12" s="1"/>
  <c r="K147" i="12" s="1"/>
  <c r="L147" i="12" s="1"/>
  <c r="M147" i="12" s="1"/>
  <c r="N147" i="12" s="1"/>
  <c r="O147" i="12" s="1"/>
  <c r="P147" i="12" s="1"/>
  <c r="Q147" i="12" s="1"/>
  <c r="R147" i="12" s="1"/>
  <c r="S147" i="12" s="1"/>
  <c r="T147" i="12" s="1"/>
  <c r="U147" i="12" s="1"/>
  <c r="V147" i="12" s="1"/>
  <c r="W147" i="12" s="1"/>
  <c r="X147" i="12" s="1"/>
  <c r="Y147" i="12" s="1"/>
  <c r="Z147" i="12" s="1"/>
  <c r="AA147" i="12" s="1"/>
  <c r="AB147" i="12" s="1"/>
  <c r="AC147" i="12" s="1"/>
  <c r="AD147" i="12" s="1"/>
  <c r="AE147" i="12" s="1"/>
  <c r="AF147" i="12" s="1"/>
  <c r="AG147" i="12" s="1"/>
  <c r="AH147" i="12" s="1"/>
  <c r="AI147" i="12" s="1"/>
  <c r="AJ147" i="12" s="1"/>
  <c r="AK147" i="12" s="1"/>
  <c r="H146" i="12"/>
  <c r="I146" i="12" s="1"/>
  <c r="J146" i="12" s="1"/>
  <c r="K146" i="12" s="1"/>
  <c r="L146" i="12" s="1"/>
  <c r="M146" i="12" s="1"/>
  <c r="N146" i="12" s="1"/>
  <c r="O146" i="12" s="1"/>
  <c r="P146" i="12" s="1"/>
  <c r="Q146" i="12" s="1"/>
  <c r="R146" i="12" s="1"/>
  <c r="S146" i="12" s="1"/>
  <c r="T146" i="12" s="1"/>
  <c r="U146" i="12" s="1"/>
  <c r="V146" i="12" s="1"/>
  <c r="W146" i="12" s="1"/>
  <c r="X146" i="12" s="1"/>
  <c r="Y146" i="12" s="1"/>
  <c r="Z146" i="12" s="1"/>
  <c r="AA146" i="12" s="1"/>
  <c r="AB146" i="12" s="1"/>
  <c r="AC146" i="12" s="1"/>
  <c r="AD146" i="12" s="1"/>
  <c r="AE146" i="12" s="1"/>
  <c r="AF146" i="12" s="1"/>
  <c r="AG146" i="12" s="1"/>
  <c r="AH146" i="12" s="1"/>
  <c r="AI146" i="12" s="1"/>
  <c r="AJ146" i="12" s="1"/>
  <c r="AK146" i="12" s="1"/>
  <c r="AK137" i="12"/>
  <c r="AJ137" i="12"/>
  <c r="AI137" i="12"/>
  <c r="AH137" i="12"/>
  <c r="AG137" i="12"/>
  <c r="AF137" i="12"/>
  <c r="AE137" i="12"/>
  <c r="AD137" i="12"/>
  <c r="AC137" i="12"/>
  <c r="AB137" i="12"/>
  <c r="AA137" i="12"/>
  <c r="Z137" i="12"/>
  <c r="Y137" i="12"/>
  <c r="X137" i="12"/>
  <c r="W137" i="12"/>
  <c r="V137" i="12"/>
  <c r="U137" i="12"/>
  <c r="T137" i="12"/>
  <c r="S137" i="12"/>
  <c r="R137" i="12"/>
  <c r="Q137" i="12"/>
  <c r="P137" i="12"/>
  <c r="O137" i="12"/>
  <c r="N137" i="12"/>
  <c r="M137" i="12"/>
  <c r="L137" i="12"/>
  <c r="K137" i="12"/>
  <c r="J137" i="12"/>
  <c r="I137" i="12"/>
  <c r="H137" i="12"/>
  <c r="H135" i="12"/>
  <c r="AK132" i="12"/>
  <c r="AJ132" i="12"/>
  <c r="AI132" i="12"/>
  <c r="AH132" i="12"/>
  <c r="AG132" i="12"/>
  <c r="AF132" i="12"/>
  <c r="AE132" i="12"/>
  <c r="AD132" i="12"/>
  <c r="AC132" i="12"/>
  <c r="AB132" i="12"/>
  <c r="AA132" i="12"/>
  <c r="Z132" i="12"/>
  <c r="Y132" i="12"/>
  <c r="X132" i="12"/>
  <c r="W132" i="12"/>
  <c r="V132" i="12"/>
  <c r="U132" i="12"/>
  <c r="T132" i="12"/>
  <c r="S132" i="12"/>
  <c r="R132" i="12"/>
  <c r="Q132" i="12"/>
  <c r="P132" i="12"/>
  <c r="O132" i="12"/>
  <c r="N132" i="12"/>
  <c r="M132" i="12"/>
  <c r="L132" i="12"/>
  <c r="K132" i="12"/>
  <c r="J132" i="12"/>
  <c r="I132" i="12"/>
  <c r="H132" i="12"/>
  <c r="H128" i="12"/>
  <c r="H127" i="12"/>
  <c r="I126" i="12"/>
  <c r="H126" i="12"/>
  <c r="G126" i="12"/>
  <c r="I125" i="12"/>
  <c r="H125" i="12"/>
  <c r="G125" i="12"/>
  <c r="S124" i="12"/>
  <c r="R124" i="12"/>
  <c r="Q124" i="12"/>
  <c r="P124" i="12"/>
  <c r="O124" i="12"/>
  <c r="N124" i="12"/>
  <c r="M124" i="12"/>
  <c r="L124" i="12"/>
  <c r="K124" i="12"/>
  <c r="J124" i="12"/>
  <c r="I124" i="12"/>
  <c r="AM121" i="12"/>
  <c r="AL114" i="12"/>
  <c r="AK111" i="12"/>
  <c r="AJ111" i="12"/>
  <c r="AI111" i="12"/>
  <c r="AH111" i="12"/>
  <c r="AG111" i="12"/>
  <c r="AF111" i="12"/>
  <c r="AE111" i="12"/>
  <c r="AD111" i="12"/>
  <c r="AC111" i="12"/>
  <c r="AB111" i="12"/>
  <c r="AA111" i="12"/>
  <c r="Z111" i="12"/>
  <c r="Y111" i="12"/>
  <c r="X111" i="12"/>
  <c r="W111" i="12"/>
  <c r="V111" i="12"/>
  <c r="U111" i="12"/>
  <c r="T111" i="12"/>
  <c r="S111" i="12"/>
  <c r="R111" i="12"/>
  <c r="Q111" i="12"/>
  <c r="P111" i="12"/>
  <c r="O111" i="12"/>
  <c r="N111" i="12"/>
  <c r="M111" i="12"/>
  <c r="L111" i="12"/>
  <c r="K111" i="12"/>
  <c r="J111" i="12"/>
  <c r="I111" i="12"/>
  <c r="H111" i="12"/>
  <c r="H107" i="12"/>
  <c r="H106" i="12"/>
  <c r="H105" i="12"/>
  <c r="AL104" i="12"/>
  <c r="I104" i="12"/>
  <c r="H104" i="12"/>
  <c r="G104" i="12"/>
  <c r="S103" i="12"/>
  <c r="R103" i="12"/>
  <c r="Q103" i="12"/>
  <c r="P103" i="12"/>
  <c r="O103" i="12"/>
  <c r="N103" i="12"/>
  <c r="M103" i="12"/>
  <c r="L103" i="12"/>
  <c r="K103" i="12"/>
  <c r="J103" i="12"/>
  <c r="I103" i="12"/>
  <c r="AL93" i="12"/>
  <c r="C89"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AK81" i="12"/>
  <c r="AJ81" i="12"/>
  <c r="AI81" i="12"/>
  <c r="AH81" i="12"/>
  <c r="AG81" i="12"/>
  <c r="AF81" i="12"/>
  <c r="AE81" i="12"/>
  <c r="AD81" i="12"/>
  <c r="AC81" i="12"/>
  <c r="AB81" i="12"/>
  <c r="AA81" i="12"/>
  <c r="Z81" i="12"/>
  <c r="Y81" i="12"/>
  <c r="X81" i="12"/>
  <c r="W81" i="12"/>
  <c r="V81" i="12"/>
  <c r="U81" i="12"/>
  <c r="T81" i="12"/>
  <c r="S81" i="12"/>
  <c r="R81" i="12"/>
  <c r="Q81" i="12"/>
  <c r="P81" i="12"/>
  <c r="O81" i="12"/>
  <c r="N81" i="12"/>
  <c r="M81" i="12"/>
  <c r="L81" i="12"/>
  <c r="K81" i="12"/>
  <c r="J81" i="12"/>
  <c r="I81" i="12"/>
  <c r="H81" i="12"/>
  <c r="G81" i="12"/>
  <c r="AK80" i="12"/>
  <c r="AJ80" i="12"/>
  <c r="AI80" i="12"/>
  <c r="AH80" i="12"/>
  <c r="AG80" i="12"/>
  <c r="AF80" i="12"/>
  <c r="AE80" i="12"/>
  <c r="AD80" i="12"/>
  <c r="AC80" i="12"/>
  <c r="AB80" i="12"/>
  <c r="AA80" i="12"/>
  <c r="Z80" i="12"/>
  <c r="Y80" i="12"/>
  <c r="X80" i="12"/>
  <c r="W80" i="12"/>
  <c r="V80" i="12"/>
  <c r="U80" i="12"/>
  <c r="T80" i="12"/>
  <c r="S80" i="12"/>
  <c r="R80" i="12"/>
  <c r="Q80" i="12"/>
  <c r="P80" i="12"/>
  <c r="O80" i="12"/>
  <c r="N80" i="12"/>
  <c r="M80" i="12"/>
  <c r="L80" i="12"/>
  <c r="K80" i="12"/>
  <c r="J80" i="12"/>
  <c r="I80" i="12"/>
  <c r="H80" i="12"/>
  <c r="G80" i="12"/>
  <c r="AK77" i="12"/>
  <c r="AJ77" i="12"/>
  <c r="AI77" i="12"/>
  <c r="AH77" i="12"/>
  <c r="AG77" i="12"/>
  <c r="AF77" i="12"/>
  <c r="AE77" i="12"/>
  <c r="AD77" i="12"/>
  <c r="AC77" i="12"/>
  <c r="AB77" i="12"/>
  <c r="AA77" i="12"/>
  <c r="Z77" i="12"/>
  <c r="Y77" i="12"/>
  <c r="X77" i="12"/>
  <c r="W77" i="12"/>
  <c r="V77" i="12"/>
  <c r="U77" i="12"/>
  <c r="T77" i="12"/>
  <c r="S77" i="12"/>
  <c r="R77" i="12"/>
  <c r="Q77" i="12"/>
  <c r="P77" i="12"/>
  <c r="O77" i="12"/>
  <c r="N77" i="12"/>
  <c r="M77" i="12"/>
  <c r="L77" i="12"/>
  <c r="K77" i="12"/>
  <c r="J77" i="12"/>
  <c r="I77" i="12"/>
  <c r="H77" i="12"/>
  <c r="G77" i="12"/>
  <c r="E75" i="12"/>
  <c r="E82" i="12" s="1"/>
  <c r="E74" i="12"/>
  <c r="E81" i="12" s="1"/>
  <c r="E73" i="12"/>
  <c r="E80" i="12" s="1"/>
  <c r="AK68" i="12"/>
  <c r="AJ68" i="12"/>
  <c r="AI68" i="12"/>
  <c r="AH68" i="12"/>
  <c r="AG68" i="12"/>
  <c r="AF68" i="12"/>
  <c r="AE68" i="12"/>
  <c r="AD68" i="12"/>
  <c r="AC68" i="12"/>
  <c r="AB68" i="12"/>
  <c r="AA68" i="12"/>
  <c r="Z68" i="12"/>
  <c r="Y68" i="12"/>
  <c r="X68" i="12"/>
  <c r="W68" i="12"/>
  <c r="V68" i="12"/>
  <c r="U68" i="12"/>
  <c r="T68" i="12"/>
  <c r="S68" i="12"/>
  <c r="R68" i="12"/>
  <c r="Q68" i="12"/>
  <c r="P68" i="12"/>
  <c r="O68" i="12"/>
  <c r="N68" i="12"/>
  <c r="M68" i="12"/>
  <c r="L68" i="12"/>
  <c r="K68" i="12"/>
  <c r="J68" i="12"/>
  <c r="I68" i="12"/>
  <c r="H68" i="12"/>
  <c r="G68" i="12"/>
  <c r="AK67" i="12"/>
  <c r="AJ67" i="12"/>
  <c r="AI67" i="12"/>
  <c r="AH67" i="12"/>
  <c r="AG67" i="12"/>
  <c r="AF67" i="12"/>
  <c r="AE67" i="12"/>
  <c r="AD67" i="12"/>
  <c r="AC67" i="12"/>
  <c r="AB67" i="12"/>
  <c r="AA67" i="12"/>
  <c r="Z67" i="12"/>
  <c r="Y67" i="12"/>
  <c r="X67" i="12"/>
  <c r="W67" i="12"/>
  <c r="V67" i="12"/>
  <c r="U67" i="12"/>
  <c r="T67" i="12"/>
  <c r="S67" i="12"/>
  <c r="R67" i="12"/>
  <c r="Q67" i="12"/>
  <c r="P67" i="12"/>
  <c r="O67" i="12"/>
  <c r="N67" i="12"/>
  <c r="M67" i="12"/>
  <c r="L67" i="12"/>
  <c r="K67" i="12"/>
  <c r="J67" i="12"/>
  <c r="I67" i="12"/>
  <c r="H67" i="12"/>
  <c r="G67"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M66" i="12"/>
  <c r="L66" i="12"/>
  <c r="K66" i="12"/>
  <c r="J66" i="12"/>
  <c r="I66" i="12"/>
  <c r="H66" i="12"/>
  <c r="G66" i="12"/>
  <c r="AK63" i="12"/>
  <c r="AK86" i="12" s="1"/>
  <c r="AK237" i="12" s="1"/>
  <c r="AJ63" i="12"/>
  <c r="AI63" i="12"/>
  <c r="AH63" i="12"/>
  <c r="AG63" i="12"/>
  <c r="AF63" i="12"/>
  <c r="AE63" i="12"/>
  <c r="AE86" i="12" s="1"/>
  <c r="AE237" i="12" s="1"/>
  <c r="AD63" i="12"/>
  <c r="AD86" i="12" s="1"/>
  <c r="AD237" i="12" s="1"/>
  <c r="AC63" i="12"/>
  <c r="AB63" i="12"/>
  <c r="AA63" i="12"/>
  <c r="AA86" i="12" s="1"/>
  <c r="AA237" i="12" s="1"/>
  <c r="Z63" i="12"/>
  <c r="Y63" i="12"/>
  <c r="X63" i="12"/>
  <c r="W63" i="12"/>
  <c r="V63" i="12"/>
  <c r="V86" i="12" s="1"/>
  <c r="V237" i="12" s="1"/>
  <c r="U63" i="12"/>
  <c r="U86" i="12" s="1"/>
  <c r="U237" i="12" s="1"/>
  <c r="T63" i="12"/>
  <c r="S63" i="12"/>
  <c r="S86" i="12" s="1"/>
  <c r="S237" i="12" s="1"/>
  <c r="R63" i="12"/>
  <c r="Q63" i="12"/>
  <c r="P63" i="12"/>
  <c r="O63" i="12"/>
  <c r="O86" i="12" s="1"/>
  <c r="O237" i="12" s="1"/>
  <c r="N63" i="12"/>
  <c r="N86" i="12" s="1"/>
  <c r="N237" i="12" s="1"/>
  <c r="M63" i="12"/>
  <c r="M86" i="12" s="1"/>
  <c r="M237" i="12" s="1"/>
  <c r="L63" i="12"/>
  <c r="K63" i="12"/>
  <c r="J63" i="12"/>
  <c r="I63" i="12"/>
  <c r="I86" i="12" s="1"/>
  <c r="I237" i="12" s="1"/>
  <c r="H63" i="12"/>
  <c r="G63" i="12"/>
  <c r="G86" i="12" s="1"/>
  <c r="G237" i="12" s="1"/>
  <c r="E61" i="12"/>
  <c r="E68" i="12" s="1"/>
  <c r="E60" i="12"/>
  <c r="E67" i="12" s="1"/>
  <c r="E59" i="12"/>
  <c r="E66" i="12" s="1"/>
  <c r="G55" i="12"/>
  <c r="G238" i="12" s="1"/>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I50" i="12"/>
  <c r="H50" i="12"/>
  <c r="G50"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E42" i="12"/>
  <c r="E50" i="12" s="1"/>
  <c r="E41" i="12"/>
  <c r="E49" i="12" s="1"/>
  <c r="E40" i="12"/>
  <c r="E48" i="12" s="1"/>
  <c r="I39" i="12"/>
  <c r="H39" i="12"/>
  <c r="E39" i="12"/>
  <c r="E47" i="12" s="1"/>
  <c r="F38" i="12"/>
  <c r="E34"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I27" i="12"/>
  <c r="H27" i="12"/>
  <c r="G27" i="12"/>
  <c r="AK26" i="12"/>
  <c r="AJ26" i="12"/>
  <c r="AI26" i="12"/>
  <c r="AH26" i="12"/>
  <c r="AG26" i="12"/>
  <c r="AF26" i="12"/>
  <c r="AE26" i="12"/>
  <c r="AD26" i="12"/>
  <c r="AC26" i="12"/>
  <c r="AB26" i="12"/>
  <c r="AA26" i="12"/>
  <c r="Z26" i="12"/>
  <c r="Y26" i="12"/>
  <c r="X26" i="12"/>
  <c r="W26" i="12"/>
  <c r="V26" i="12"/>
  <c r="U26" i="12"/>
  <c r="T26" i="12"/>
  <c r="S26" i="12"/>
  <c r="R26" i="12"/>
  <c r="Q26" i="12"/>
  <c r="P26" i="12"/>
  <c r="O26" i="12"/>
  <c r="O34" i="12" s="1"/>
  <c r="N26" i="12"/>
  <c r="M26" i="12"/>
  <c r="L26" i="12"/>
  <c r="K26" i="12"/>
  <c r="K34" i="12" s="1"/>
  <c r="J26" i="12"/>
  <c r="J34" i="12" s="1"/>
  <c r="I26" i="12"/>
  <c r="H26" i="12"/>
  <c r="H34" i="12" s="1"/>
  <c r="G26" i="12"/>
  <c r="G34" i="12" s="1"/>
  <c r="AK25" i="12"/>
  <c r="AJ25" i="12"/>
  <c r="AJ33" i="12" s="1"/>
  <c r="AI25" i="12"/>
  <c r="AI33" i="12" s="1"/>
  <c r="AH25" i="12"/>
  <c r="AH33" i="12" s="1"/>
  <c r="AG25" i="12"/>
  <c r="AG33" i="12" s="1"/>
  <c r="AF25" i="12"/>
  <c r="AF33" i="12" s="1"/>
  <c r="AE25" i="12"/>
  <c r="AE33" i="12" s="1"/>
  <c r="AD25" i="12"/>
  <c r="AD33" i="12" s="1"/>
  <c r="AC25" i="12"/>
  <c r="AC33" i="12" s="1"/>
  <c r="AB25" i="12"/>
  <c r="AB33" i="12" s="1"/>
  <c r="AA25" i="12"/>
  <c r="AA33" i="12" s="1"/>
  <c r="Z25" i="12"/>
  <c r="Z33" i="12" s="1"/>
  <c r="Y25" i="12"/>
  <c r="Y33" i="12" s="1"/>
  <c r="X25" i="12"/>
  <c r="X33" i="12" s="1"/>
  <c r="W25" i="12"/>
  <c r="W33" i="12" s="1"/>
  <c r="V25" i="12"/>
  <c r="V33" i="12" s="1"/>
  <c r="U25" i="12"/>
  <c r="U33" i="12" s="1"/>
  <c r="T25" i="12"/>
  <c r="T33" i="12" s="1"/>
  <c r="S25" i="12"/>
  <c r="S33" i="12" s="1"/>
  <c r="R25" i="12"/>
  <c r="R33" i="12" s="1"/>
  <c r="Q25" i="12"/>
  <c r="Q33" i="12" s="1"/>
  <c r="P25" i="12"/>
  <c r="P33" i="12" s="1"/>
  <c r="O25" i="12"/>
  <c r="O33" i="12" s="1"/>
  <c r="N25" i="12"/>
  <c r="N33" i="12" s="1"/>
  <c r="M25" i="12"/>
  <c r="M33" i="12" s="1"/>
  <c r="L25" i="12"/>
  <c r="L33" i="12" s="1"/>
  <c r="K25" i="12"/>
  <c r="K33" i="12" s="1"/>
  <c r="J25" i="12"/>
  <c r="J33" i="12" s="1"/>
  <c r="I25" i="12"/>
  <c r="I33" i="12" s="1"/>
  <c r="H25" i="12"/>
  <c r="H33" i="12" s="1"/>
  <c r="G25" i="12"/>
  <c r="G33" i="12" s="1"/>
  <c r="E25" i="12"/>
  <c r="E33" i="12" s="1"/>
  <c r="AK24" i="12"/>
  <c r="AJ24" i="12"/>
  <c r="AI24" i="12"/>
  <c r="AH24" i="12"/>
  <c r="AG24" i="12"/>
  <c r="AF24" i="12"/>
  <c r="AE24" i="12"/>
  <c r="AE32" i="12" s="1"/>
  <c r="AD24" i="12"/>
  <c r="AD32" i="12" s="1"/>
  <c r="AC24" i="12"/>
  <c r="AC32" i="12" s="1"/>
  <c r="AB24" i="12"/>
  <c r="AB32" i="12" s="1"/>
  <c r="AA24" i="12"/>
  <c r="AA32" i="12" s="1"/>
  <c r="Z24" i="12"/>
  <c r="Z32" i="12" s="1"/>
  <c r="Y24" i="12"/>
  <c r="Y32" i="12" s="1"/>
  <c r="X24" i="12"/>
  <c r="X32" i="12" s="1"/>
  <c r="W24" i="12"/>
  <c r="W32" i="12" s="1"/>
  <c r="V24" i="12"/>
  <c r="V32" i="12" s="1"/>
  <c r="U24" i="12"/>
  <c r="U32" i="12" s="1"/>
  <c r="T24" i="12"/>
  <c r="T32" i="12" s="1"/>
  <c r="S24" i="12"/>
  <c r="S32" i="12" s="1"/>
  <c r="R24" i="12"/>
  <c r="R32" i="12" s="1"/>
  <c r="Q24" i="12"/>
  <c r="Q32" i="12" s="1"/>
  <c r="P24" i="12"/>
  <c r="P32" i="12" s="1"/>
  <c r="O24" i="12"/>
  <c r="O32" i="12" s="1"/>
  <c r="N24" i="12"/>
  <c r="N32" i="12" s="1"/>
  <c r="M24" i="12"/>
  <c r="M32" i="12" s="1"/>
  <c r="L24" i="12"/>
  <c r="L32" i="12" s="1"/>
  <c r="K24" i="12"/>
  <c r="K32" i="12" s="1"/>
  <c r="J24" i="12"/>
  <c r="J32" i="12" s="1"/>
  <c r="I24" i="12"/>
  <c r="H24" i="12"/>
  <c r="H32" i="12" s="1"/>
  <c r="G24" i="12"/>
  <c r="G32" i="12" s="1"/>
  <c r="E24" i="12"/>
  <c r="E32" i="12" s="1"/>
  <c r="AK23" i="12"/>
  <c r="AK31" i="12" s="1"/>
  <c r="AJ23" i="12"/>
  <c r="AJ31" i="12" s="1"/>
  <c r="AI23" i="12"/>
  <c r="AI31" i="12" s="1"/>
  <c r="AH23" i="12"/>
  <c r="AH31" i="12" s="1"/>
  <c r="AG23" i="12"/>
  <c r="AG31" i="12" s="1"/>
  <c r="AF23" i="12"/>
  <c r="AF31" i="12" s="1"/>
  <c r="AE23" i="12"/>
  <c r="AE31" i="12" s="1"/>
  <c r="AD23" i="12"/>
  <c r="AD31" i="12" s="1"/>
  <c r="AC23" i="12"/>
  <c r="AC31" i="12" s="1"/>
  <c r="AB23" i="12"/>
  <c r="AB31" i="12" s="1"/>
  <c r="AA23" i="12"/>
  <c r="AA31" i="12" s="1"/>
  <c r="Z23" i="12"/>
  <c r="Z31" i="12" s="1"/>
  <c r="Y23" i="12"/>
  <c r="Y31" i="12" s="1"/>
  <c r="X23" i="12"/>
  <c r="X31" i="12" s="1"/>
  <c r="W23" i="12"/>
  <c r="W31" i="12" s="1"/>
  <c r="V23" i="12"/>
  <c r="V31" i="12" s="1"/>
  <c r="U23" i="12"/>
  <c r="U31" i="12" s="1"/>
  <c r="T23" i="12"/>
  <c r="T31" i="12" s="1"/>
  <c r="S23" i="12"/>
  <c r="S31" i="12" s="1"/>
  <c r="R23" i="12"/>
  <c r="R31" i="12" s="1"/>
  <c r="Q23" i="12"/>
  <c r="Q31" i="12" s="1"/>
  <c r="P23" i="12"/>
  <c r="P31" i="12" s="1"/>
  <c r="O23" i="12"/>
  <c r="O31" i="12" s="1"/>
  <c r="N23" i="12"/>
  <c r="M23" i="12"/>
  <c r="M31" i="12" s="1"/>
  <c r="L23" i="12"/>
  <c r="L31" i="12" s="1"/>
  <c r="K23" i="12"/>
  <c r="K31" i="12" s="1"/>
  <c r="J23" i="12"/>
  <c r="J31" i="12" s="1"/>
  <c r="I23" i="12"/>
  <c r="I31" i="12" s="1"/>
  <c r="H23" i="12"/>
  <c r="H31" i="12" s="1"/>
  <c r="G23" i="12"/>
  <c r="G31" i="12" s="1"/>
  <c r="E23" i="12"/>
  <c r="E31" i="12" s="1"/>
  <c r="S22" i="12"/>
  <c r="T22" i="12" s="1"/>
  <c r="R22" i="12"/>
  <c r="Q22" i="12"/>
  <c r="P22" i="12"/>
  <c r="O22" i="12"/>
  <c r="N22" i="12"/>
  <c r="M22" i="12"/>
  <c r="L22" i="12"/>
  <c r="K22" i="12"/>
  <c r="J22" i="12"/>
  <c r="I22" i="12"/>
  <c r="S21" i="12"/>
  <c r="T21" i="12" s="1"/>
  <c r="U21" i="12" s="1"/>
  <c r="V21" i="12" s="1"/>
  <c r="W21" i="12" s="1"/>
  <c r="X21" i="12" s="1"/>
  <c r="Y21" i="12" s="1"/>
  <c r="Z21" i="12" s="1"/>
  <c r="AA21" i="12" s="1"/>
  <c r="AB21" i="12" s="1"/>
  <c r="AC21" i="12" s="1"/>
  <c r="AD21" i="12" s="1"/>
  <c r="AE21" i="12" s="1"/>
  <c r="AF21" i="12" s="1"/>
  <c r="AG21" i="12" s="1"/>
  <c r="AH21" i="12" s="1"/>
  <c r="AI21" i="12" s="1"/>
  <c r="AJ21" i="12" s="1"/>
  <c r="AK21" i="12" s="1"/>
  <c r="R21" i="12"/>
  <c r="Q21" i="12"/>
  <c r="P21" i="12"/>
  <c r="O21" i="12"/>
  <c r="N21" i="12"/>
  <c r="M21" i="12"/>
  <c r="L21" i="12"/>
  <c r="K21" i="12"/>
  <c r="J21" i="12"/>
  <c r="I21" i="12"/>
  <c r="H21" i="12"/>
  <c r="G17" i="12"/>
  <c r="G8" i="12"/>
  <c r="I125" i="11"/>
  <c r="J124" i="11"/>
  <c r="K124" i="11"/>
  <c r="L124" i="11"/>
  <c r="M124" i="11"/>
  <c r="N124" i="11"/>
  <c r="O124" i="11"/>
  <c r="P124" i="11"/>
  <c r="Q124" i="11"/>
  <c r="R124" i="11"/>
  <c r="S124" i="11"/>
  <c r="I124" i="11"/>
  <c r="J103" i="11"/>
  <c r="K103" i="11"/>
  <c r="L103" i="11"/>
  <c r="M103" i="11"/>
  <c r="N103" i="11"/>
  <c r="O103" i="11"/>
  <c r="P103" i="11"/>
  <c r="Q103" i="11"/>
  <c r="R103" i="11"/>
  <c r="S103" i="11"/>
  <c r="I103" i="11"/>
  <c r="I104" i="11"/>
  <c r="A322" i="11"/>
  <c r="G287" i="11"/>
  <c r="H286" i="11"/>
  <c r="H287" i="11" s="1"/>
  <c r="A285" i="11"/>
  <c r="G264" i="11"/>
  <c r="G243" i="11"/>
  <c r="G242" i="11"/>
  <c r="G308" i="11" s="1"/>
  <c r="G241" i="11"/>
  <c r="G307" i="11" s="1"/>
  <c r="G239" i="11"/>
  <c r="AK238" i="11"/>
  <c r="AJ238" i="11"/>
  <c r="AI238" i="11"/>
  <c r="AH238" i="11"/>
  <c r="AG238" i="11"/>
  <c r="AG304" i="11" s="1"/>
  <c r="AF238" i="11"/>
  <c r="AE238" i="11"/>
  <c r="AD238" i="11"/>
  <c r="AC238" i="11"/>
  <c r="AB238" i="11"/>
  <c r="AA238" i="11"/>
  <c r="AA304" i="11" s="1"/>
  <c r="Z238" i="11"/>
  <c r="Y238" i="11"/>
  <c r="X238" i="11"/>
  <c r="W238" i="11"/>
  <c r="W304" i="11" s="1"/>
  <c r="V238" i="11"/>
  <c r="U238" i="11"/>
  <c r="T238" i="11"/>
  <c r="S238" i="11"/>
  <c r="R238" i="11"/>
  <c r="R304" i="11" s="1"/>
  <c r="Q238" i="11"/>
  <c r="P238" i="11"/>
  <c r="O238" i="11"/>
  <c r="N238" i="11"/>
  <c r="M238" i="11"/>
  <c r="L238" i="11"/>
  <c r="L304" i="11" s="1"/>
  <c r="K238" i="11"/>
  <c r="J238" i="11"/>
  <c r="I238" i="11"/>
  <c r="I304" i="11" s="1"/>
  <c r="H238" i="11"/>
  <c r="G229" i="11"/>
  <c r="G227" i="11"/>
  <c r="G293" i="11" s="1"/>
  <c r="G226" i="11"/>
  <c r="G240" i="11" s="1"/>
  <c r="G306" i="11" s="1"/>
  <c r="G225" i="11"/>
  <c r="H220" i="11"/>
  <c r="AK216" i="11"/>
  <c r="AK243" i="11" s="1"/>
  <c r="AJ216" i="11"/>
  <c r="AJ243" i="11" s="1"/>
  <c r="AI216" i="11"/>
  <c r="AI243" i="11" s="1"/>
  <c r="AH216" i="11"/>
  <c r="AH243" i="11" s="1"/>
  <c r="AG216" i="11"/>
  <c r="AG243" i="11" s="1"/>
  <c r="AF216" i="11"/>
  <c r="AF243" i="11" s="1"/>
  <c r="AE216" i="11"/>
  <c r="AE243" i="11" s="1"/>
  <c r="AD216" i="11"/>
  <c r="AD243" i="11" s="1"/>
  <c r="AC216" i="11"/>
  <c r="AC243" i="11" s="1"/>
  <c r="AB216" i="11"/>
  <c r="AB243" i="11" s="1"/>
  <c r="AA216" i="11"/>
  <c r="AA243" i="11" s="1"/>
  <c r="Z216" i="11"/>
  <c r="Z243" i="11" s="1"/>
  <c r="Y216" i="11"/>
  <c r="Y243" i="11" s="1"/>
  <c r="X216" i="11"/>
  <c r="X243" i="11" s="1"/>
  <c r="W216" i="11"/>
  <c r="W243" i="11" s="1"/>
  <c r="V216" i="11"/>
  <c r="V243" i="11" s="1"/>
  <c r="U216" i="11"/>
  <c r="U243" i="11" s="1"/>
  <c r="T216" i="11"/>
  <c r="T243" i="11" s="1"/>
  <c r="S216" i="11"/>
  <c r="S243" i="11" s="1"/>
  <c r="R216" i="11"/>
  <c r="R243" i="11" s="1"/>
  <c r="Q216" i="11"/>
  <c r="Q243" i="11" s="1"/>
  <c r="P216" i="11"/>
  <c r="P243" i="11" s="1"/>
  <c r="O216" i="11"/>
  <c r="O243" i="11" s="1"/>
  <c r="N216" i="11"/>
  <c r="N243" i="11" s="1"/>
  <c r="M216" i="11"/>
  <c r="M243" i="11" s="1"/>
  <c r="L216" i="11"/>
  <c r="L243" i="11" s="1"/>
  <c r="K216" i="11"/>
  <c r="K243" i="11" s="1"/>
  <c r="K309" i="11" s="1"/>
  <c r="J216" i="11"/>
  <c r="J243" i="11" s="1"/>
  <c r="I216" i="11"/>
  <c r="I243" i="11" s="1"/>
  <c r="H216" i="11"/>
  <c r="H243" i="11" s="1"/>
  <c r="AK209" i="11"/>
  <c r="AK242" i="11" s="1"/>
  <c r="AJ209" i="11"/>
  <c r="AJ229" i="11" s="1"/>
  <c r="AI209" i="11"/>
  <c r="AI229" i="11" s="1"/>
  <c r="AI295" i="11" s="1"/>
  <c r="AH209" i="11"/>
  <c r="AH242" i="11" s="1"/>
  <c r="AG209" i="11"/>
  <c r="AG242" i="11" s="1"/>
  <c r="AF209" i="11"/>
  <c r="AE209" i="11"/>
  <c r="AD209" i="11"/>
  <c r="AD229" i="11" s="1"/>
  <c r="AC209" i="11"/>
  <c r="AB209" i="11"/>
  <c r="AB229" i="11" s="1"/>
  <c r="AA209" i="11"/>
  <c r="Z209" i="11"/>
  <c r="Y209" i="11"/>
  <c r="Y242" i="11" s="1"/>
  <c r="X209" i="11"/>
  <c r="X229" i="11" s="1"/>
  <c r="W209" i="11"/>
  <c r="W229" i="11" s="1"/>
  <c r="W295" i="11" s="1"/>
  <c r="V209" i="11"/>
  <c r="V242" i="11" s="1"/>
  <c r="U209" i="11"/>
  <c r="U242" i="11" s="1"/>
  <c r="T209" i="11"/>
  <c r="S209" i="11"/>
  <c r="R209" i="11"/>
  <c r="R229" i="11" s="1"/>
  <c r="Q209" i="11"/>
  <c r="P209" i="11"/>
  <c r="P229" i="11" s="1"/>
  <c r="O209" i="11"/>
  <c r="N209" i="11"/>
  <c r="N229" i="11" s="1"/>
  <c r="M209" i="11"/>
  <c r="M242" i="11" s="1"/>
  <c r="L209" i="11"/>
  <c r="L242" i="11" s="1"/>
  <c r="K209" i="11"/>
  <c r="J209" i="11"/>
  <c r="J242" i="11" s="1"/>
  <c r="I209" i="11"/>
  <c r="I242" i="11" s="1"/>
  <c r="H209"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H195" i="11"/>
  <c r="I195" i="11" s="1"/>
  <c r="J195" i="11" s="1"/>
  <c r="K195" i="11" s="1"/>
  <c r="L195" i="11" s="1"/>
  <c r="M195" i="11" s="1"/>
  <c r="N195" i="11" s="1"/>
  <c r="O195" i="11" s="1"/>
  <c r="P195" i="11" s="1"/>
  <c r="Q195" i="11" s="1"/>
  <c r="R195" i="11" s="1"/>
  <c r="S195" i="11" s="1"/>
  <c r="T195" i="11" s="1"/>
  <c r="U195" i="11" s="1"/>
  <c r="V195" i="11" s="1"/>
  <c r="W195" i="11" s="1"/>
  <c r="X195" i="11" s="1"/>
  <c r="Y195" i="11" s="1"/>
  <c r="Z195" i="11" s="1"/>
  <c r="AA195" i="11" s="1"/>
  <c r="AB195" i="11" s="1"/>
  <c r="AC195" i="11" s="1"/>
  <c r="AD195" i="11" s="1"/>
  <c r="AE195" i="11" s="1"/>
  <c r="AF195" i="11" s="1"/>
  <c r="AG195" i="11" s="1"/>
  <c r="AH195" i="11" s="1"/>
  <c r="AI195" i="11" s="1"/>
  <c r="AJ195" i="11" s="1"/>
  <c r="AK195" i="11" s="1"/>
  <c r="G194" i="11"/>
  <c r="H194" i="11" s="1"/>
  <c r="I194" i="11" s="1"/>
  <c r="H187" i="11"/>
  <c r="I187" i="11" s="1"/>
  <c r="J187" i="11" s="1"/>
  <c r="K187" i="11" s="1"/>
  <c r="L187" i="11" s="1"/>
  <c r="C185" i="11"/>
  <c r="H170" i="11"/>
  <c r="I170" i="11" s="1"/>
  <c r="J170" i="11" s="1"/>
  <c r="K170" i="11" s="1"/>
  <c r="L170" i="11" s="1"/>
  <c r="M170" i="11" s="1"/>
  <c r="N170" i="11" s="1"/>
  <c r="O170" i="11" s="1"/>
  <c r="P170" i="11" s="1"/>
  <c r="Q170" i="11" s="1"/>
  <c r="R170" i="11" s="1"/>
  <c r="S170" i="11" s="1"/>
  <c r="T170" i="11" s="1"/>
  <c r="U170" i="11" s="1"/>
  <c r="V170" i="11" s="1"/>
  <c r="W170" i="11" s="1"/>
  <c r="X170" i="11" s="1"/>
  <c r="Y170" i="11" s="1"/>
  <c r="Z170" i="11" s="1"/>
  <c r="AA170" i="11" s="1"/>
  <c r="AB170" i="11" s="1"/>
  <c r="AC170" i="11" s="1"/>
  <c r="AD170" i="11" s="1"/>
  <c r="AE170" i="11" s="1"/>
  <c r="AF170" i="11" s="1"/>
  <c r="AG170" i="11" s="1"/>
  <c r="AH170" i="11" s="1"/>
  <c r="AI170" i="11" s="1"/>
  <c r="AJ170" i="11" s="1"/>
  <c r="AK170" i="11" s="1"/>
  <c r="H169" i="11"/>
  <c r="I169" i="11" s="1"/>
  <c r="J169" i="11" s="1"/>
  <c r="K169" i="11" s="1"/>
  <c r="L169" i="11" s="1"/>
  <c r="M169" i="11" s="1"/>
  <c r="N169" i="11" s="1"/>
  <c r="O169" i="11" s="1"/>
  <c r="P169" i="11" s="1"/>
  <c r="Q169" i="11" s="1"/>
  <c r="R169" i="11" s="1"/>
  <c r="S169" i="11" s="1"/>
  <c r="T169" i="11" s="1"/>
  <c r="U169" i="11" s="1"/>
  <c r="V169" i="11" s="1"/>
  <c r="W169" i="11" s="1"/>
  <c r="X169" i="11" s="1"/>
  <c r="Y169" i="11" s="1"/>
  <c r="Z169" i="11" s="1"/>
  <c r="AA169" i="11" s="1"/>
  <c r="AB169" i="11" s="1"/>
  <c r="AC169" i="11" s="1"/>
  <c r="AD169" i="11" s="1"/>
  <c r="AE169" i="11" s="1"/>
  <c r="AF169" i="11" s="1"/>
  <c r="AG169" i="11" s="1"/>
  <c r="AH169" i="11" s="1"/>
  <c r="AI169" i="11" s="1"/>
  <c r="AJ169" i="11" s="1"/>
  <c r="AK169" i="11" s="1"/>
  <c r="H168" i="11"/>
  <c r="I168" i="11" s="1"/>
  <c r="J168" i="11" s="1"/>
  <c r="K168" i="11" s="1"/>
  <c r="L168" i="11" s="1"/>
  <c r="M168" i="11" s="1"/>
  <c r="N168" i="11" s="1"/>
  <c r="O168" i="11" s="1"/>
  <c r="P168" i="11" s="1"/>
  <c r="Q168" i="11" s="1"/>
  <c r="R168" i="11" s="1"/>
  <c r="S168" i="11" s="1"/>
  <c r="T168" i="11" s="1"/>
  <c r="U168" i="11" s="1"/>
  <c r="V168" i="11" s="1"/>
  <c r="W168" i="11" s="1"/>
  <c r="X168" i="11" s="1"/>
  <c r="Y168" i="11" s="1"/>
  <c r="Z168" i="11" s="1"/>
  <c r="AA168" i="11" s="1"/>
  <c r="AB168" i="11" s="1"/>
  <c r="AC168" i="11" s="1"/>
  <c r="AD168" i="11" s="1"/>
  <c r="AE168" i="11" s="1"/>
  <c r="AF168" i="11" s="1"/>
  <c r="AG168" i="11" s="1"/>
  <c r="AH168" i="11" s="1"/>
  <c r="AI168" i="11" s="1"/>
  <c r="AJ168" i="11" s="1"/>
  <c r="AK168" i="11" s="1"/>
  <c r="H167" i="11"/>
  <c r="I167" i="11" s="1"/>
  <c r="J167" i="11" s="1"/>
  <c r="K167" i="11" s="1"/>
  <c r="L167" i="11" s="1"/>
  <c r="M167" i="11" s="1"/>
  <c r="N167" i="11" s="1"/>
  <c r="O167" i="11" s="1"/>
  <c r="P167" i="11" s="1"/>
  <c r="Q167" i="11" s="1"/>
  <c r="R167" i="11" s="1"/>
  <c r="S167" i="11" s="1"/>
  <c r="T167" i="11" s="1"/>
  <c r="U167" i="11" s="1"/>
  <c r="V167" i="11" s="1"/>
  <c r="W167" i="11" s="1"/>
  <c r="X167" i="11" s="1"/>
  <c r="Y167" i="11" s="1"/>
  <c r="Z167" i="11" s="1"/>
  <c r="AA167" i="11" s="1"/>
  <c r="AB167" i="11" s="1"/>
  <c r="AC167" i="11" s="1"/>
  <c r="AD167" i="11" s="1"/>
  <c r="AE167" i="11" s="1"/>
  <c r="AF167" i="11" s="1"/>
  <c r="AG167" i="11" s="1"/>
  <c r="AH167" i="11" s="1"/>
  <c r="AI167" i="11" s="1"/>
  <c r="AJ167" i="11" s="1"/>
  <c r="AK167" i="11" s="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I156" i="11"/>
  <c r="I165" i="11" s="1"/>
  <c r="H156" i="11"/>
  <c r="H149" i="11"/>
  <c r="I149" i="11" s="1"/>
  <c r="J149" i="11" s="1"/>
  <c r="K149" i="11" s="1"/>
  <c r="L149" i="11" s="1"/>
  <c r="M149" i="11" s="1"/>
  <c r="N149" i="11" s="1"/>
  <c r="O149" i="11" s="1"/>
  <c r="P149" i="11" s="1"/>
  <c r="Q149" i="11" s="1"/>
  <c r="R149" i="11" s="1"/>
  <c r="S149" i="11" s="1"/>
  <c r="T149" i="11" s="1"/>
  <c r="U149" i="11" s="1"/>
  <c r="V149" i="11" s="1"/>
  <c r="W149" i="11" s="1"/>
  <c r="X149" i="11" s="1"/>
  <c r="Y149" i="11" s="1"/>
  <c r="Z149" i="11" s="1"/>
  <c r="AA149" i="11" s="1"/>
  <c r="AB149" i="11" s="1"/>
  <c r="AC149" i="11" s="1"/>
  <c r="AD149" i="11" s="1"/>
  <c r="AE149" i="11" s="1"/>
  <c r="AF149" i="11" s="1"/>
  <c r="AG149" i="11" s="1"/>
  <c r="AH149" i="11" s="1"/>
  <c r="AI149" i="11" s="1"/>
  <c r="AJ149" i="11" s="1"/>
  <c r="AK149" i="11" s="1"/>
  <c r="H148" i="11"/>
  <c r="I148" i="11" s="1"/>
  <c r="J148" i="11" s="1"/>
  <c r="K148" i="11" s="1"/>
  <c r="L148" i="11" s="1"/>
  <c r="M148" i="11" s="1"/>
  <c r="N148" i="11" s="1"/>
  <c r="O148" i="11" s="1"/>
  <c r="P148" i="11" s="1"/>
  <c r="Q148" i="11" s="1"/>
  <c r="R148" i="11" s="1"/>
  <c r="S148" i="11" s="1"/>
  <c r="T148" i="11" s="1"/>
  <c r="U148" i="11" s="1"/>
  <c r="V148" i="11" s="1"/>
  <c r="W148" i="11" s="1"/>
  <c r="X148" i="11" s="1"/>
  <c r="Y148" i="11" s="1"/>
  <c r="Z148" i="11" s="1"/>
  <c r="AA148" i="11" s="1"/>
  <c r="AB148" i="11" s="1"/>
  <c r="AC148" i="11" s="1"/>
  <c r="AD148" i="11" s="1"/>
  <c r="AE148" i="11" s="1"/>
  <c r="AF148" i="11" s="1"/>
  <c r="AG148" i="11" s="1"/>
  <c r="AH148" i="11" s="1"/>
  <c r="AI148" i="11" s="1"/>
  <c r="AJ148" i="11" s="1"/>
  <c r="AK148" i="11" s="1"/>
  <c r="H147" i="11"/>
  <c r="I147" i="11" s="1"/>
  <c r="J147" i="11" s="1"/>
  <c r="K147" i="11" s="1"/>
  <c r="L147" i="11" s="1"/>
  <c r="M147" i="11" s="1"/>
  <c r="N147" i="11" s="1"/>
  <c r="O147" i="11" s="1"/>
  <c r="P147" i="11" s="1"/>
  <c r="Q147" i="11" s="1"/>
  <c r="R147" i="11" s="1"/>
  <c r="S147" i="11" s="1"/>
  <c r="T147" i="11" s="1"/>
  <c r="U147" i="11" s="1"/>
  <c r="V147" i="11" s="1"/>
  <c r="W147" i="11" s="1"/>
  <c r="X147" i="11" s="1"/>
  <c r="Y147" i="11" s="1"/>
  <c r="Z147" i="11" s="1"/>
  <c r="AA147" i="11" s="1"/>
  <c r="AB147" i="11" s="1"/>
  <c r="AC147" i="11" s="1"/>
  <c r="AD147" i="11" s="1"/>
  <c r="AE147" i="11" s="1"/>
  <c r="AF147" i="11" s="1"/>
  <c r="AG147" i="11" s="1"/>
  <c r="AH147" i="11" s="1"/>
  <c r="AI147" i="11" s="1"/>
  <c r="AJ147" i="11" s="1"/>
  <c r="AK147" i="11" s="1"/>
  <c r="H146" i="11"/>
  <c r="I146" i="11" s="1"/>
  <c r="J146" i="11" s="1"/>
  <c r="K146" i="11" s="1"/>
  <c r="L146" i="11" s="1"/>
  <c r="M146" i="11" s="1"/>
  <c r="N146" i="11" s="1"/>
  <c r="O146" i="11" s="1"/>
  <c r="P146" i="11" s="1"/>
  <c r="Q146" i="11" s="1"/>
  <c r="R146" i="11" s="1"/>
  <c r="S146" i="11" s="1"/>
  <c r="T146" i="11" s="1"/>
  <c r="U146" i="11" s="1"/>
  <c r="V146" i="11" s="1"/>
  <c r="W146" i="11" s="1"/>
  <c r="X146" i="11" s="1"/>
  <c r="Y146" i="11" s="1"/>
  <c r="Z146" i="11" s="1"/>
  <c r="AA146" i="11" s="1"/>
  <c r="AB146" i="11" s="1"/>
  <c r="AC146" i="11" s="1"/>
  <c r="AD146" i="11" s="1"/>
  <c r="AE146" i="11" s="1"/>
  <c r="AF146" i="11" s="1"/>
  <c r="AG146" i="11" s="1"/>
  <c r="AH146" i="11" s="1"/>
  <c r="AI146" i="11" s="1"/>
  <c r="AJ146" i="11" s="1"/>
  <c r="AK146" i="11" s="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H135" i="11"/>
  <c r="I135" i="11" s="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H128" i="11"/>
  <c r="H127" i="11"/>
  <c r="I126" i="11"/>
  <c r="H126" i="11"/>
  <c r="G126" i="11"/>
  <c r="H125" i="11"/>
  <c r="G125" i="11"/>
  <c r="AM121" i="11"/>
  <c r="AL114"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H107" i="11"/>
  <c r="H106" i="11"/>
  <c r="H105" i="11"/>
  <c r="AL104" i="11"/>
  <c r="H104" i="11"/>
  <c r="G104" i="11"/>
  <c r="AL93" i="11"/>
  <c r="C89"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E75" i="11"/>
  <c r="E82" i="11" s="1"/>
  <c r="E74" i="11"/>
  <c r="E81" i="11" s="1"/>
  <c r="E73" i="11"/>
  <c r="E80" i="11" s="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AK63" i="11"/>
  <c r="AJ63" i="11"/>
  <c r="AI63" i="11"/>
  <c r="AH63" i="11"/>
  <c r="AH86" i="11" s="1"/>
  <c r="AH237" i="11" s="1"/>
  <c r="AG63" i="11"/>
  <c r="AF63" i="11"/>
  <c r="AE63" i="11"/>
  <c r="AE86" i="11" s="1"/>
  <c r="AE237" i="11" s="1"/>
  <c r="AD63" i="11"/>
  <c r="AD86" i="11" s="1"/>
  <c r="AD237" i="11" s="1"/>
  <c r="AC63" i="11"/>
  <c r="AB63" i="11"/>
  <c r="AA63" i="11"/>
  <c r="Z63" i="11"/>
  <c r="Z86" i="11" s="1"/>
  <c r="Z237" i="11" s="1"/>
  <c r="Y63" i="11"/>
  <c r="Y86" i="11" s="1"/>
  <c r="Y237" i="11" s="1"/>
  <c r="X63" i="11"/>
  <c r="W63" i="11"/>
  <c r="W86" i="11" s="1"/>
  <c r="W237" i="11" s="1"/>
  <c r="V63" i="11"/>
  <c r="V86" i="11" s="1"/>
  <c r="V237" i="11" s="1"/>
  <c r="U63" i="11"/>
  <c r="T63" i="11"/>
  <c r="S63" i="11"/>
  <c r="R63" i="11"/>
  <c r="R86" i="11" s="1"/>
  <c r="R237" i="11" s="1"/>
  <c r="Q63" i="11"/>
  <c r="Q86" i="11" s="1"/>
  <c r="Q237" i="11" s="1"/>
  <c r="P63" i="11"/>
  <c r="O63" i="11"/>
  <c r="N63" i="11"/>
  <c r="N86" i="11" s="1"/>
  <c r="N237" i="11" s="1"/>
  <c r="M63" i="11"/>
  <c r="L63" i="11"/>
  <c r="K63" i="11"/>
  <c r="J63" i="11"/>
  <c r="J86" i="11" s="1"/>
  <c r="J237" i="11" s="1"/>
  <c r="I63" i="11"/>
  <c r="I86" i="11" s="1"/>
  <c r="I237" i="11" s="1"/>
  <c r="H63" i="11"/>
  <c r="G63" i="11"/>
  <c r="G86" i="11" s="1"/>
  <c r="G237" i="11" s="1"/>
  <c r="E61" i="11"/>
  <c r="E68" i="11" s="1"/>
  <c r="E60" i="11"/>
  <c r="E67" i="11" s="1"/>
  <c r="E59" i="11"/>
  <c r="E66" i="11" s="1"/>
  <c r="G55" i="11"/>
  <c r="G238" i="11" s="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E42" i="11"/>
  <c r="E50" i="11" s="1"/>
  <c r="E41" i="11"/>
  <c r="E49" i="11" s="1"/>
  <c r="E40" i="11"/>
  <c r="E48" i="11" s="1"/>
  <c r="I39" i="11"/>
  <c r="I44" i="11" s="1"/>
  <c r="I224" i="11" s="1"/>
  <c r="H39" i="11"/>
  <c r="H47" i="11" s="1"/>
  <c r="E39" i="11"/>
  <c r="E47" i="11" s="1"/>
  <c r="F38" i="11"/>
  <c r="E34"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K34" i="11" s="1"/>
  <c r="J26" i="11"/>
  <c r="J34" i="11" s="1"/>
  <c r="I26" i="11"/>
  <c r="I34" i="11" s="1"/>
  <c r="H26" i="11"/>
  <c r="H34" i="11" s="1"/>
  <c r="G26" i="11"/>
  <c r="G34" i="11" s="1"/>
  <c r="AK25" i="11"/>
  <c r="AJ25" i="11"/>
  <c r="AJ33" i="11" s="1"/>
  <c r="AI25" i="11"/>
  <c r="AI33" i="11" s="1"/>
  <c r="AH25" i="11"/>
  <c r="AH33" i="11" s="1"/>
  <c r="AG25" i="11"/>
  <c r="AG33" i="11" s="1"/>
  <c r="AF25" i="11"/>
  <c r="AF33" i="11" s="1"/>
  <c r="AE25" i="11"/>
  <c r="AE33" i="11" s="1"/>
  <c r="AD25" i="11"/>
  <c r="AD33" i="11" s="1"/>
  <c r="AC25" i="11"/>
  <c r="AC33" i="11" s="1"/>
  <c r="AB25" i="11"/>
  <c r="AB33" i="11" s="1"/>
  <c r="AA25" i="11"/>
  <c r="AA33" i="11" s="1"/>
  <c r="Z25" i="11"/>
  <c r="Z33" i="11" s="1"/>
  <c r="Y25" i="11"/>
  <c r="Y33" i="11" s="1"/>
  <c r="X25" i="11"/>
  <c r="X33" i="11" s="1"/>
  <c r="W25" i="11"/>
  <c r="W33" i="11" s="1"/>
  <c r="V25" i="11"/>
  <c r="V33" i="11" s="1"/>
  <c r="U25" i="11"/>
  <c r="U33" i="11" s="1"/>
  <c r="T25" i="11"/>
  <c r="T33" i="11" s="1"/>
  <c r="S25" i="11"/>
  <c r="S33" i="11" s="1"/>
  <c r="R25" i="11"/>
  <c r="R33" i="11" s="1"/>
  <c r="Q25" i="11"/>
  <c r="Q33" i="11" s="1"/>
  <c r="P25" i="11"/>
  <c r="P33" i="11" s="1"/>
  <c r="O25" i="11"/>
  <c r="O33" i="11" s="1"/>
  <c r="N25" i="11"/>
  <c r="N33" i="11" s="1"/>
  <c r="M25" i="11"/>
  <c r="M33" i="11" s="1"/>
  <c r="L25" i="11"/>
  <c r="L33" i="11" s="1"/>
  <c r="K25" i="11"/>
  <c r="K33" i="11" s="1"/>
  <c r="J25" i="11"/>
  <c r="J33" i="11" s="1"/>
  <c r="I25" i="11"/>
  <c r="I33" i="11" s="1"/>
  <c r="H25" i="11"/>
  <c r="H33" i="11" s="1"/>
  <c r="G25" i="11"/>
  <c r="G33" i="11" s="1"/>
  <c r="E25" i="11"/>
  <c r="E33" i="11" s="1"/>
  <c r="AK24" i="11"/>
  <c r="AJ24" i="11"/>
  <c r="AI24" i="11"/>
  <c r="AH24" i="11"/>
  <c r="AG24" i="11"/>
  <c r="AF24" i="11"/>
  <c r="AE24" i="11"/>
  <c r="AE32" i="11" s="1"/>
  <c r="AD24" i="11"/>
  <c r="AD32" i="11" s="1"/>
  <c r="AC24" i="11"/>
  <c r="AC32" i="11" s="1"/>
  <c r="AB24" i="11"/>
  <c r="AB32" i="11" s="1"/>
  <c r="AA24" i="11"/>
  <c r="AA32" i="11" s="1"/>
  <c r="Z24" i="11"/>
  <c r="Z32" i="11" s="1"/>
  <c r="Y24" i="11"/>
  <c r="Y32" i="11" s="1"/>
  <c r="X24" i="11"/>
  <c r="X32" i="11" s="1"/>
  <c r="W24" i="11"/>
  <c r="W32" i="11" s="1"/>
  <c r="V24" i="11"/>
  <c r="V32" i="11" s="1"/>
  <c r="U24" i="11"/>
  <c r="U32" i="11" s="1"/>
  <c r="T24" i="11"/>
  <c r="T32" i="11" s="1"/>
  <c r="S24" i="11"/>
  <c r="S32" i="11" s="1"/>
  <c r="R24" i="11"/>
  <c r="R32" i="11" s="1"/>
  <c r="Q24" i="11"/>
  <c r="Q32" i="11" s="1"/>
  <c r="P24" i="11"/>
  <c r="P32" i="11" s="1"/>
  <c r="O24" i="11"/>
  <c r="O32" i="11" s="1"/>
  <c r="N24" i="11"/>
  <c r="N32" i="11" s="1"/>
  <c r="M24" i="11"/>
  <c r="M32" i="11" s="1"/>
  <c r="L24" i="11"/>
  <c r="L32" i="11" s="1"/>
  <c r="K24" i="11"/>
  <c r="J24" i="11"/>
  <c r="J32" i="11" s="1"/>
  <c r="I24" i="11"/>
  <c r="I32" i="11" s="1"/>
  <c r="H24" i="11"/>
  <c r="G24" i="11"/>
  <c r="G32" i="11" s="1"/>
  <c r="E24" i="11"/>
  <c r="E32" i="11" s="1"/>
  <c r="AK23" i="11"/>
  <c r="AK31" i="11" s="1"/>
  <c r="AJ23" i="11"/>
  <c r="AJ31" i="11" s="1"/>
  <c r="AI23" i="11"/>
  <c r="AI31" i="11" s="1"/>
  <c r="AH23" i="11"/>
  <c r="AH31" i="11" s="1"/>
  <c r="AG23" i="11"/>
  <c r="AG31" i="11" s="1"/>
  <c r="AF23" i="11"/>
  <c r="AF31" i="11" s="1"/>
  <c r="AE23" i="11"/>
  <c r="AE31" i="11" s="1"/>
  <c r="AD23" i="11"/>
  <c r="AD31" i="11" s="1"/>
  <c r="AC23" i="11"/>
  <c r="AC31" i="11" s="1"/>
  <c r="AB23" i="11"/>
  <c r="AB31" i="11" s="1"/>
  <c r="AA23" i="11"/>
  <c r="AA31" i="11" s="1"/>
  <c r="Z23" i="11"/>
  <c r="Z31" i="11" s="1"/>
  <c r="Y23" i="11"/>
  <c r="Y31" i="11" s="1"/>
  <c r="X23" i="11"/>
  <c r="X31" i="11" s="1"/>
  <c r="W23" i="11"/>
  <c r="W31" i="11" s="1"/>
  <c r="V23" i="11"/>
  <c r="V31" i="11" s="1"/>
  <c r="U23" i="11"/>
  <c r="U31" i="11" s="1"/>
  <c r="T23" i="11"/>
  <c r="T31" i="11" s="1"/>
  <c r="S23" i="11"/>
  <c r="S31" i="11" s="1"/>
  <c r="R23" i="11"/>
  <c r="R31" i="11" s="1"/>
  <c r="Q23" i="11"/>
  <c r="Q31" i="11" s="1"/>
  <c r="P23" i="11"/>
  <c r="P31" i="11" s="1"/>
  <c r="O23" i="11"/>
  <c r="O31" i="11" s="1"/>
  <c r="N23" i="11"/>
  <c r="M23" i="11"/>
  <c r="M31" i="11" s="1"/>
  <c r="L23" i="11"/>
  <c r="K23" i="11"/>
  <c r="K31" i="11" s="1"/>
  <c r="J23" i="11"/>
  <c r="J31" i="11" s="1"/>
  <c r="I23" i="11"/>
  <c r="I31" i="11" s="1"/>
  <c r="H23" i="11"/>
  <c r="H14" i="11" s="1"/>
  <c r="G23" i="11"/>
  <c r="G31" i="11" s="1"/>
  <c r="E23" i="11"/>
  <c r="E31" i="11" s="1"/>
  <c r="S22" i="11"/>
  <c r="T22" i="11" s="1"/>
  <c r="U22" i="11" s="1"/>
  <c r="R22" i="11"/>
  <c r="Q22" i="11"/>
  <c r="P22" i="11"/>
  <c r="O22" i="11"/>
  <c r="N22" i="11"/>
  <c r="M22" i="11"/>
  <c r="L22" i="11"/>
  <c r="K22" i="11"/>
  <c r="J22" i="11"/>
  <c r="I22" i="11"/>
  <c r="S21" i="11"/>
  <c r="T21" i="11" s="1"/>
  <c r="U21" i="11" s="1"/>
  <c r="V21" i="11" s="1"/>
  <c r="W21" i="11" s="1"/>
  <c r="X21" i="11" s="1"/>
  <c r="Y21" i="11" s="1"/>
  <c r="Z21" i="11" s="1"/>
  <c r="AA21" i="11" s="1"/>
  <c r="AB21" i="11" s="1"/>
  <c r="AC21" i="11" s="1"/>
  <c r="AD21" i="11" s="1"/>
  <c r="AE21" i="11" s="1"/>
  <c r="AF21" i="11" s="1"/>
  <c r="AG21" i="11" s="1"/>
  <c r="AH21" i="11" s="1"/>
  <c r="AI21" i="11" s="1"/>
  <c r="AJ21" i="11" s="1"/>
  <c r="AK21" i="11" s="1"/>
  <c r="R21" i="11"/>
  <c r="Q21" i="11"/>
  <c r="P21" i="11"/>
  <c r="O21" i="11"/>
  <c r="N21" i="11"/>
  <c r="M21" i="11"/>
  <c r="L21" i="11"/>
  <c r="K21" i="11"/>
  <c r="J21" i="11"/>
  <c r="I21" i="11"/>
  <c r="H21" i="11"/>
  <c r="G17" i="11"/>
  <c r="G8" i="11"/>
  <c r="H203" i="10"/>
  <c r="I203" i="10"/>
  <c r="J203" i="10"/>
  <c r="K203" i="10"/>
  <c r="L203" i="10"/>
  <c r="M203" i="10"/>
  <c r="N203" i="10"/>
  <c r="O203" i="10"/>
  <c r="P203" i="10"/>
  <c r="Q203" i="10"/>
  <c r="R203" i="10"/>
  <c r="S203" i="10"/>
  <c r="T203" i="10"/>
  <c r="U203" i="10"/>
  <c r="V203" i="10"/>
  <c r="W203" i="10"/>
  <c r="X203" i="10"/>
  <c r="Y203" i="10"/>
  <c r="Z203" i="10"/>
  <c r="AA203" i="10"/>
  <c r="AB203" i="10"/>
  <c r="AC203" i="10"/>
  <c r="AD203" i="10"/>
  <c r="AE203" i="10"/>
  <c r="AF203" i="10"/>
  <c r="AG203" i="10"/>
  <c r="AH203" i="10"/>
  <c r="AI203" i="10"/>
  <c r="AJ203" i="10"/>
  <c r="AK203" i="10"/>
  <c r="AJ132" i="10"/>
  <c r="AI132" i="10"/>
  <c r="AH132" i="10"/>
  <c r="AG132" i="10"/>
  <c r="AF132" i="10"/>
  <c r="AE132" i="10"/>
  <c r="AD132" i="10"/>
  <c r="AC132" i="10"/>
  <c r="AB132" i="10"/>
  <c r="AA132" i="10"/>
  <c r="Z132" i="10"/>
  <c r="Y132" i="10"/>
  <c r="X132" i="10"/>
  <c r="W132" i="10"/>
  <c r="V132" i="10"/>
  <c r="U132" i="10"/>
  <c r="T132" i="10"/>
  <c r="S132" i="10"/>
  <c r="R132" i="10"/>
  <c r="Q132" i="10"/>
  <c r="P132" i="10"/>
  <c r="O132" i="10"/>
  <c r="N132" i="10"/>
  <c r="M132" i="10"/>
  <c r="L132" i="10"/>
  <c r="K132" i="10"/>
  <c r="J132" i="10"/>
  <c r="I132" i="10"/>
  <c r="H132" i="10"/>
  <c r="AK132" i="10"/>
  <c r="AM121" i="10"/>
  <c r="AL114"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04" i="10"/>
  <c r="AL93"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I45" i="10"/>
  <c r="H45" i="10"/>
  <c r="G45" i="10"/>
  <c r="AK45"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AK29" i="10"/>
  <c r="S126" i="10"/>
  <c r="R126" i="10"/>
  <c r="Q126" i="10"/>
  <c r="P126" i="10"/>
  <c r="O126" i="10"/>
  <c r="S125" i="10"/>
  <c r="R125" i="10"/>
  <c r="Q125" i="10"/>
  <c r="P125" i="10"/>
  <c r="O125" i="10"/>
  <c r="S104" i="10"/>
  <c r="R104" i="10"/>
  <c r="Q104" i="10"/>
  <c r="P104" i="10"/>
  <c r="O104" i="10"/>
  <c r="A322" i="10"/>
  <c r="G287" i="10"/>
  <c r="G296" i="10" s="1"/>
  <c r="H286" i="10"/>
  <c r="H287" i="10" s="1"/>
  <c r="A285" i="10"/>
  <c r="G264" i="10"/>
  <c r="G243" i="10"/>
  <c r="G309" i="10" s="1"/>
  <c r="G242" i="10"/>
  <c r="G241" i="10"/>
  <c r="G239" i="10"/>
  <c r="AK238" i="10"/>
  <c r="AJ238" i="10"/>
  <c r="AI238" i="10"/>
  <c r="AH238" i="10"/>
  <c r="AG238" i="10"/>
  <c r="AF238" i="10"/>
  <c r="AE238" i="10"/>
  <c r="AD238" i="10"/>
  <c r="AC238" i="10"/>
  <c r="AB238" i="10"/>
  <c r="AA238" i="10"/>
  <c r="Z238" i="10"/>
  <c r="Y238" i="10"/>
  <c r="X238" i="10"/>
  <c r="W238" i="10"/>
  <c r="V238" i="10"/>
  <c r="U238" i="10"/>
  <c r="T238" i="10"/>
  <c r="S238" i="10"/>
  <c r="R238" i="10"/>
  <c r="Q238" i="10"/>
  <c r="P238" i="10"/>
  <c r="O238" i="10"/>
  <c r="N238" i="10"/>
  <c r="N272" i="10" s="1"/>
  <c r="M238" i="10"/>
  <c r="L238" i="10"/>
  <c r="K238" i="10"/>
  <c r="J238" i="10"/>
  <c r="I238" i="10"/>
  <c r="H238" i="10"/>
  <c r="G229" i="10"/>
  <c r="G227" i="10"/>
  <c r="G226" i="10"/>
  <c r="G225" i="10"/>
  <c r="H220" i="10"/>
  <c r="AK216" i="10"/>
  <c r="AK243" i="10" s="1"/>
  <c r="AJ216" i="10"/>
  <c r="AJ243" i="10" s="1"/>
  <c r="AI216" i="10"/>
  <c r="AI243" i="10" s="1"/>
  <c r="AH216" i="10"/>
  <c r="AH243" i="10" s="1"/>
  <c r="AG216" i="10"/>
  <c r="AG243" i="10" s="1"/>
  <c r="AF216" i="10"/>
  <c r="AF243" i="10" s="1"/>
  <c r="AE216" i="10"/>
  <c r="AE243" i="10" s="1"/>
  <c r="AD216" i="10"/>
  <c r="AD243" i="10" s="1"/>
  <c r="AC216" i="10"/>
  <c r="AC243" i="10" s="1"/>
  <c r="AB216" i="10"/>
  <c r="AB243" i="10" s="1"/>
  <c r="AA216" i="10"/>
  <c r="AA243" i="10" s="1"/>
  <c r="Z216" i="10"/>
  <c r="Z243" i="10" s="1"/>
  <c r="Y216" i="10"/>
  <c r="Y243" i="10" s="1"/>
  <c r="X216" i="10"/>
  <c r="X243" i="10" s="1"/>
  <c r="W216" i="10"/>
  <c r="W243" i="10" s="1"/>
  <c r="V216" i="10"/>
  <c r="V243" i="10" s="1"/>
  <c r="U216" i="10"/>
  <c r="U243" i="10" s="1"/>
  <c r="T216" i="10"/>
  <c r="T243" i="10" s="1"/>
  <c r="S216" i="10"/>
  <c r="S243" i="10" s="1"/>
  <c r="R216" i="10"/>
  <c r="R243" i="10" s="1"/>
  <c r="Q216" i="10"/>
  <c r="Q243" i="10" s="1"/>
  <c r="P216" i="10"/>
  <c r="P243" i="10" s="1"/>
  <c r="O216" i="10"/>
  <c r="O243" i="10" s="1"/>
  <c r="N216" i="10"/>
  <c r="N243" i="10" s="1"/>
  <c r="M216" i="10"/>
  <c r="M243" i="10" s="1"/>
  <c r="L216" i="10"/>
  <c r="L243" i="10" s="1"/>
  <c r="K216" i="10"/>
  <c r="K243" i="10" s="1"/>
  <c r="J216" i="10"/>
  <c r="J243" i="10" s="1"/>
  <c r="I216" i="10"/>
  <c r="I243" i="10" s="1"/>
  <c r="H216" i="10"/>
  <c r="H243" i="10" s="1"/>
  <c r="AK209" i="10"/>
  <c r="AJ209" i="10"/>
  <c r="AJ242" i="10" s="1"/>
  <c r="AI209" i="10"/>
  <c r="AI242" i="10" s="1"/>
  <c r="AH209" i="10"/>
  <c r="AH242" i="10" s="1"/>
  <c r="AG209" i="10"/>
  <c r="AF209" i="10"/>
  <c r="AE209" i="10"/>
  <c r="AD209" i="10"/>
  <c r="AD242" i="10" s="1"/>
  <c r="AC209" i="10"/>
  <c r="AC242" i="10" s="1"/>
  <c r="AB209" i="10"/>
  <c r="AA209" i="10"/>
  <c r="Z209" i="10"/>
  <c r="Z229" i="10" s="1"/>
  <c r="Y209" i="10"/>
  <c r="X209" i="10"/>
  <c r="X242" i="10" s="1"/>
  <c r="W209" i="10"/>
  <c r="W242" i="10" s="1"/>
  <c r="V209" i="10"/>
  <c r="V242" i="10" s="1"/>
  <c r="U209" i="10"/>
  <c r="T209" i="10"/>
  <c r="T229" i="10" s="1"/>
  <c r="S209" i="10"/>
  <c r="R209" i="10"/>
  <c r="R242" i="10" s="1"/>
  <c r="Q209" i="10"/>
  <c r="Q242" i="10" s="1"/>
  <c r="P209" i="10"/>
  <c r="P229" i="10" s="1"/>
  <c r="O209" i="10"/>
  <c r="N209" i="10"/>
  <c r="M209" i="10"/>
  <c r="L209" i="10"/>
  <c r="L242" i="10" s="1"/>
  <c r="K209" i="10"/>
  <c r="K242" i="10" s="1"/>
  <c r="K308" i="10" s="1"/>
  <c r="J209" i="10"/>
  <c r="I209" i="10"/>
  <c r="H209" i="10"/>
  <c r="H229" i="10" s="1"/>
  <c r="H195" i="10"/>
  <c r="I195" i="10" s="1"/>
  <c r="J195" i="10" s="1"/>
  <c r="K195" i="10" s="1"/>
  <c r="L195" i="10" s="1"/>
  <c r="M195" i="10" s="1"/>
  <c r="N195" i="10" s="1"/>
  <c r="O195" i="10" s="1"/>
  <c r="P195" i="10" s="1"/>
  <c r="Q195" i="10" s="1"/>
  <c r="R195" i="10" s="1"/>
  <c r="S195" i="10" s="1"/>
  <c r="T195" i="10" s="1"/>
  <c r="U195" i="10" s="1"/>
  <c r="V195" i="10" s="1"/>
  <c r="W195" i="10" s="1"/>
  <c r="X195" i="10" s="1"/>
  <c r="Y195" i="10" s="1"/>
  <c r="Z195" i="10" s="1"/>
  <c r="AA195" i="10" s="1"/>
  <c r="AB195" i="10" s="1"/>
  <c r="AC195" i="10" s="1"/>
  <c r="AD195" i="10" s="1"/>
  <c r="AE195" i="10" s="1"/>
  <c r="AF195" i="10" s="1"/>
  <c r="AG195" i="10" s="1"/>
  <c r="AH195" i="10" s="1"/>
  <c r="AI195" i="10" s="1"/>
  <c r="AJ195" i="10" s="1"/>
  <c r="AK195" i="10" s="1"/>
  <c r="G194" i="10"/>
  <c r="H194" i="10" s="1"/>
  <c r="I194" i="10" s="1"/>
  <c r="J194" i="10" s="1"/>
  <c r="H187" i="10"/>
  <c r="I187" i="10" s="1"/>
  <c r="J187" i="10" s="1"/>
  <c r="K187" i="10" s="1"/>
  <c r="L187" i="10" s="1"/>
  <c r="C185" i="10"/>
  <c r="H170" i="10"/>
  <c r="I170" i="10" s="1"/>
  <c r="J170" i="10" s="1"/>
  <c r="K170" i="10" s="1"/>
  <c r="L170" i="10" s="1"/>
  <c r="M170" i="10" s="1"/>
  <c r="N170" i="10" s="1"/>
  <c r="O170" i="10" s="1"/>
  <c r="P170" i="10" s="1"/>
  <c r="Q170" i="10" s="1"/>
  <c r="R170" i="10" s="1"/>
  <c r="S170" i="10" s="1"/>
  <c r="T170" i="10" s="1"/>
  <c r="U170" i="10" s="1"/>
  <c r="V170" i="10" s="1"/>
  <c r="W170" i="10" s="1"/>
  <c r="X170" i="10" s="1"/>
  <c r="Y170" i="10" s="1"/>
  <c r="Z170" i="10" s="1"/>
  <c r="AA170" i="10" s="1"/>
  <c r="AB170" i="10" s="1"/>
  <c r="AC170" i="10" s="1"/>
  <c r="AD170" i="10" s="1"/>
  <c r="AE170" i="10" s="1"/>
  <c r="AF170" i="10" s="1"/>
  <c r="AG170" i="10" s="1"/>
  <c r="AH170" i="10" s="1"/>
  <c r="AI170" i="10" s="1"/>
  <c r="AJ170" i="10" s="1"/>
  <c r="AK170" i="10" s="1"/>
  <c r="H169" i="10"/>
  <c r="I169" i="10" s="1"/>
  <c r="J169" i="10" s="1"/>
  <c r="K169" i="10" s="1"/>
  <c r="L169" i="10" s="1"/>
  <c r="M169" i="10" s="1"/>
  <c r="N169" i="10" s="1"/>
  <c r="O169" i="10" s="1"/>
  <c r="P169" i="10" s="1"/>
  <c r="Q169" i="10" s="1"/>
  <c r="R169" i="10" s="1"/>
  <c r="S169" i="10" s="1"/>
  <c r="T169" i="10" s="1"/>
  <c r="U169" i="10" s="1"/>
  <c r="V169" i="10" s="1"/>
  <c r="W169" i="10" s="1"/>
  <c r="X169" i="10" s="1"/>
  <c r="Y169" i="10" s="1"/>
  <c r="Z169" i="10" s="1"/>
  <c r="AA169" i="10" s="1"/>
  <c r="AB169" i="10" s="1"/>
  <c r="AC169" i="10" s="1"/>
  <c r="AD169" i="10" s="1"/>
  <c r="AE169" i="10" s="1"/>
  <c r="AF169" i="10" s="1"/>
  <c r="AG169" i="10" s="1"/>
  <c r="AH169" i="10" s="1"/>
  <c r="AI169" i="10" s="1"/>
  <c r="AJ169" i="10" s="1"/>
  <c r="AK169" i="10" s="1"/>
  <c r="H168" i="10"/>
  <c r="I168" i="10" s="1"/>
  <c r="J168" i="10" s="1"/>
  <c r="K168" i="10" s="1"/>
  <c r="L168" i="10" s="1"/>
  <c r="M168" i="10" s="1"/>
  <c r="N168" i="10" s="1"/>
  <c r="O168" i="10" s="1"/>
  <c r="P168" i="10" s="1"/>
  <c r="Q168" i="10" s="1"/>
  <c r="R168" i="10" s="1"/>
  <c r="S168" i="10" s="1"/>
  <c r="T168" i="10" s="1"/>
  <c r="U168" i="10" s="1"/>
  <c r="V168" i="10" s="1"/>
  <c r="W168" i="10" s="1"/>
  <c r="X168" i="10" s="1"/>
  <c r="Y168" i="10" s="1"/>
  <c r="Z168" i="10" s="1"/>
  <c r="AA168" i="10" s="1"/>
  <c r="AB168" i="10" s="1"/>
  <c r="AC168" i="10" s="1"/>
  <c r="AD168" i="10" s="1"/>
  <c r="AE168" i="10" s="1"/>
  <c r="AF168" i="10" s="1"/>
  <c r="AG168" i="10" s="1"/>
  <c r="AH168" i="10" s="1"/>
  <c r="AI168" i="10" s="1"/>
  <c r="AJ168" i="10" s="1"/>
  <c r="AK168" i="10" s="1"/>
  <c r="H167" i="10"/>
  <c r="I167" i="10" s="1"/>
  <c r="J167" i="10" s="1"/>
  <c r="K167" i="10" s="1"/>
  <c r="L167" i="10" s="1"/>
  <c r="M167" i="10" s="1"/>
  <c r="N167" i="10" s="1"/>
  <c r="O167" i="10" s="1"/>
  <c r="P167" i="10" s="1"/>
  <c r="Q167" i="10" s="1"/>
  <c r="R167" i="10" s="1"/>
  <c r="S167" i="10" s="1"/>
  <c r="T167" i="10" s="1"/>
  <c r="U167" i="10" s="1"/>
  <c r="V167" i="10" s="1"/>
  <c r="W167" i="10" s="1"/>
  <c r="X167" i="10" s="1"/>
  <c r="Y167" i="10" s="1"/>
  <c r="Z167" i="10" s="1"/>
  <c r="AA167" i="10" s="1"/>
  <c r="AB167" i="10" s="1"/>
  <c r="AC167" i="10" s="1"/>
  <c r="AD167" i="10" s="1"/>
  <c r="AE167" i="10" s="1"/>
  <c r="AF167" i="10" s="1"/>
  <c r="AG167" i="10" s="1"/>
  <c r="AH167" i="10" s="1"/>
  <c r="AI167" i="10" s="1"/>
  <c r="AJ167" i="10" s="1"/>
  <c r="AK167" i="10" s="1"/>
  <c r="AK158" i="10"/>
  <c r="AJ158" i="10"/>
  <c r="AI158" i="10"/>
  <c r="AH158" i="10"/>
  <c r="AG158" i="10"/>
  <c r="AF158"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H158" i="10"/>
  <c r="H156" i="10"/>
  <c r="I156" i="10" s="1"/>
  <c r="H149" i="10"/>
  <c r="I149" i="10" s="1"/>
  <c r="J149" i="10" s="1"/>
  <c r="K149" i="10" s="1"/>
  <c r="L149" i="10" s="1"/>
  <c r="M149" i="10" s="1"/>
  <c r="N149" i="10" s="1"/>
  <c r="O149" i="10" s="1"/>
  <c r="P149" i="10" s="1"/>
  <c r="Q149" i="10" s="1"/>
  <c r="R149" i="10" s="1"/>
  <c r="S149" i="10" s="1"/>
  <c r="T149" i="10" s="1"/>
  <c r="U149" i="10" s="1"/>
  <c r="V149" i="10" s="1"/>
  <c r="W149" i="10" s="1"/>
  <c r="X149" i="10" s="1"/>
  <c r="Y149" i="10" s="1"/>
  <c r="Z149" i="10" s="1"/>
  <c r="AA149" i="10" s="1"/>
  <c r="AB149" i="10" s="1"/>
  <c r="AC149" i="10" s="1"/>
  <c r="AD149" i="10" s="1"/>
  <c r="AE149" i="10" s="1"/>
  <c r="AF149" i="10" s="1"/>
  <c r="AG149" i="10" s="1"/>
  <c r="AH149" i="10" s="1"/>
  <c r="AI149" i="10" s="1"/>
  <c r="AJ149" i="10" s="1"/>
  <c r="AK149" i="10" s="1"/>
  <c r="H148" i="10"/>
  <c r="I148" i="10" s="1"/>
  <c r="J148" i="10" s="1"/>
  <c r="K148" i="10" s="1"/>
  <c r="L148" i="10" s="1"/>
  <c r="M148" i="10" s="1"/>
  <c r="N148" i="10" s="1"/>
  <c r="O148" i="10" s="1"/>
  <c r="P148" i="10" s="1"/>
  <c r="Q148" i="10" s="1"/>
  <c r="R148" i="10" s="1"/>
  <c r="S148" i="10" s="1"/>
  <c r="T148" i="10" s="1"/>
  <c r="U148" i="10" s="1"/>
  <c r="V148" i="10" s="1"/>
  <c r="W148" i="10" s="1"/>
  <c r="X148" i="10" s="1"/>
  <c r="Y148" i="10" s="1"/>
  <c r="Z148" i="10" s="1"/>
  <c r="AA148" i="10" s="1"/>
  <c r="AB148" i="10" s="1"/>
  <c r="AC148" i="10" s="1"/>
  <c r="AD148" i="10" s="1"/>
  <c r="AE148" i="10" s="1"/>
  <c r="AF148" i="10" s="1"/>
  <c r="AG148" i="10" s="1"/>
  <c r="AH148" i="10" s="1"/>
  <c r="AI148" i="10" s="1"/>
  <c r="AJ148" i="10" s="1"/>
  <c r="AK148" i="10" s="1"/>
  <c r="H147" i="10"/>
  <c r="I147" i="10" s="1"/>
  <c r="J147" i="10" s="1"/>
  <c r="K147" i="10" s="1"/>
  <c r="L147" i="10" s="1"/>
  <c r="M147" i="10" s="1"/>
  <c r="N147" i="10" s="1"/>
  <c r="O147" i="10" s="1"/>
  <c r="P147" i="10" s="1"/>
  <c r="Q147" i="10" s="1"/>
  <c r="R147" i="10" s="1"/>
  <c r="S147" i="10" s="1"/>
  <c r="T147" i="10" s="1"/>
  <c r="U147" i="10" s="1"/>
  <c r="V147" i="10" s="1"/>
  <c r="W147" i="10" s="1"/>
  <c r="X147" i="10" s="1"/>
  <c r="Y147" i="10" s="1"/>
  <c r="Z147" i="10" s="1"/>
  <c r="AA147" i="10" s="1"/>
  <c r="AB147" i="10" s="1"/>
  <c r="AC147" i="10" s="1"/>
  <c r="AD147" i="10" s="1"/>
  <c r="AE147" i="10" s="1"/>
  <c r="AF147" i="10" s="1"/>
  <c r="AG147" i="10" s="1"/>
  <c r="AH147" i="10" s="1"/>
  <c r="AI147" i="10" s="1"/>
  <c r="AJ147" i="10" s="1"/>
  <c r="AK147" i="10" s="1"/>
  <c r="H146" i="10"/>
  <c r="I146" i="10" s="1"/>
  <c r="J146" i="10" s="1"/>
  <c r="K146" i="10" s="1"/>
  <c r="L146" i="10" s="1"/>
  <c r="M146" i="10" s="1"/>
  <c r="N146" i="10" s="1"/>
  <c r="O146" i="10" s="1"/>
  <c r="P146" i="10" s="1"/>
  <c r="Q146" i="10" s="1"/>
  <c r="R146" i="10" s="1"/>
  <c r="S146" i="10" s="1"/>
  <c r="T146" i="10" s="1"/>
  <c r="U146" i="10" s="1"/>
  <c r="V146" i="10" s="1"/>
  <c r="W146" i="10" s="1"/>
  <c r="X146" i="10" s="1"/>
  <c r="Y146" i="10" s="1"/>
  <c r="Z146" i="10" s="1"/>
  <c r="AA146" i="10" s="1"/>
  <c r="AB146" i="10" s="1"/>
  <c r="AC146" i="10" s="1"/>
  <c r="AD146" i="10" s="1"/>
  <c r="AE146" i="10" s="1"/>
  <c r="AF146" i="10" s="1"/>
  <c r="AG146" i="10" s="1"/>
  <c r="AH146" i="10" s="1"/>
  <c r="AI146" i="10" s="1"/>
  <c r="AJ146" i="10" s="1"/>
  <c r="AK146" i="10" s="1"/>
  <c r="AK137" i="10"/>
  <c r="AJ137" i="10"/>
  <c r="AI137" i="10"/>
  <c r="AH137" i="10"/>
  <c r="AG137" i="10"/>
  <c r="AF137"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H135" i="10"/>
  <c r="H138" i="10" s="1"/>
  <c r="H128" i="10"/>
  <c r="I128" i="10" s="1"/>
  <c r="J128" i="10" s="1"/>
  <c r="K128" i="10" s="1"/>
  <c r="L128" i="10" s="1"/>
  <c r="M128" i="10" s="1"/>
  <c r="N128" i="10" s="1"/>
  <c r="O128" i="10" s="1"/>
  <c r="P128" i="10" s="1"/>
  <c r="Q128" i="10" s="1"/>
  <c r="R128" i="10" s="1"/>
  <c r="S128" i="10" s="1"/>
  <c r="T128" i="10" s="1"/>
  <c r="U128" i="10" s="1"/>
  <c r="V128" i="10" s="1"/>
  <c r="W128" i="10" s="1"/>
  <c r="X128" i="10" s="1"/>
  <c r="Y128" i="10" s="1"/>
  <c r="Z128" i="10" s="1"/>
  <c r="AA128" i="10" s="1"/>
  <c r="AB128" i="10" s="1"/>
  <c r="AC128" i="10" s="1"/>
  <c r="AD128" i="10" s="1"/>
  <c r="AE128" i="10" s="1"/>
  <c r="AF128" i="10" s="1"/>
  <c r="AG128" i="10" s="1"/>
  <c r="AH128" i="10" s="1"/>
  <c r="AI128" i="10" s="1"/>
  <c r="AJ128" i="10" s="1"/>
  <c r="AK128" i="10" s="1"/>
  <c r="H127" i="10"/>
  <c r="I127" i="10" s="1"/>
  <c r="J127" i="10" s="1"/>
  <c r="K127" i="10" s="1"/>
  <c r="L127" i="10" s="1"/>
  <c r="M127" i="10" s="1"/>
  <c r="N127" i="10" s="1"/>
  <c r="O127" i="10" s="1"/>
  <c r="P127" i="10" s="1"/>
  <c r="Q127" i="10" s="1"/>
  <c r="R127" i="10" s="1"/>
  <c r="S127" i="10" s="1"/>
  <c r="T127" i="10" s="1"/>
  <c r="U127" i="10" s="1"/>
  <c r="V127" i="10" s="1"/>
  <c r="W127" i="10" s="1"/>
  <c r="X127" i="10" s="1"/>
  <c r="Y127" i="10" s="1"/>
  <c r="Z127" i="10" s="1"/>
  <c r="AA127" i="10" s="1"/>
  <c r="AB127" i="10" s="1"/>
  <c r="AC127" i="10" s="1"/>
  <c r="AD127" i="10" s="1"/>
  <c r="AE127" i="10" s="1"/>
  <c r="AF127" i="10" s="1"/>
  <c r="AG127" i="10" s="1"/>
  <c r="AH127" i="10" s="1"/>
  <c r="AI127" i="10" s="1"/>
  <c r="AJ127" i="10" s="1"/>
  <c r="AK127" i="10" s="1"/>
  <c r="N126" i="10"/>
  <c r="M126" i="10"/>
  <c r="L126" i="10"/>
  <c r="K126" i="10"/>
  <c r="I126" i="10"/>
  <c r="J126" i="10" s="1"/>
  <c r="H126" i="10"/>
  <c r="G126" i="10"/>
  <c r="N125" i="10"/>
  <c r="M125" i="10"/>
  <c r="L125" i="10"/>
  <c r="K125" i="10"/>
  <c r="I125" i="10"/>
  <c r="J125" i="10" s="1"/>
  <c r="H125" i="10"/>
  <c r="G125" i="10"/>
  <c r="H107" i="10"/>
  <c r="I107" i="10" s="1"/>
  <c r="J107" i="10" s="1"/>
  <c r="K107" i="10" s="1"/>
  <c r="L107" i="10" s="1"/>
  <c r="M107" i="10" s="1"/>
  <c r="N107" i="10" s="1"/>
  <c r="O107" i="10" s="1"/>
  <c r="P107" i="10" s="1"/>
  <c r="Q107" i="10" s="1"/>
  <c r="R107" i="10" s="1"/>
  <c r="S107" i="10" s="1"/>
  <c r="T107" i="10" s="1"/>
  <c r="U107" i="10" s="1"/>
  <c r="V107" i="10" s="1"/>
  <c r="W107" i="10" s="1"/>
  <c r="X107" i="10" s="1"/>
  <c r="Y107" i="10" s="1"/>
  <c r="Z107" i="10" s="1"/>
  <c r="AA107" i="10" s="1"/>
  <c r="AB107" i="10" s="1"/>
  <c r="AC107" i="10" s="1"/>
  <c r="AD107" i="10" s="1"/>
  <c r="AE107" i="10" s="1"/>
  <c r="AF107" i="10" s="1"/>
  <c r="AG107" i="10" s="1"/>
  <c r="AH107" i="10" s="1"/>
  <c r="AI107" i="10" s="1"/>
  <c r="AJ107" i="10" s="1"/>
  <c r="AK107" i="10" s="1"/>
  <c r="H106" i="10"/>
  <c r="I106" i="10" s="1"/>
  <c r="J106" i="10" s="1"/>
  <c r="K106" i="10" s="1"/>
  <c r="L106" i="10" s="1"/>
  <c r="M106" i="10" s="1"/>
  <c r="N106" i="10" s="1"/>
  <c r="O106" i="10" s="1"/>
  <c r="P106" i="10" s="1"/>
  <c r="Q106" i="10" s="1"/>
  <c r="R106" i="10" s="1"/>
  <c r="S106" i="10" s="1"/>
  <c r="T106" i="10" s="1"/>
  <c r="U106" i="10" s="1"/>
  <c r="V106" i="10" s="1"/>
  <c r="W106" i="10" s="1"/>
  <c r="X106" i="10" s="1"/>
  <c r="Y106" i="10" s="1"/>
  <c r="Z106" i="10" s="1"/>
  <c r="AA106" i="10" s="1"/>
  <c r="AB106" i="10" s="1"/>
  <c r="AC106" i="10" s="1"/>
  <c r="AD106" i="10" s="1"/>
  <c r="AE106" i="10" s="1"/>
  <c r="AF106" i="10" s="1"/>
  <c r="AG106" i="10" s="1"/>
  <c r="AH106" i="10" s="1"/>
  <c r="AI106" i="10" s="1"/>
  <c r="AJ106" i="10" s="1"/>
  <c r="AK106" i="10" s="1"/>
  <c r="H105" i="10"/>
  <c r="I105" i="10" s="1"/>
  <c r="J105" i="10" s="1"/>
  <c r="K105" i="10" s="1"/>
  <c r="L105" i="10" s="1"/>
  <c r="M105" i="10" s="1"/>
  <c r="N105" i="10" s="1"/>
  <c r="O105" i="10" s="1"/>
  <c r="P105" i="10" s="1"/>
  <c r="Q105" i="10" s="1"/>
  <c r="R105" i="10" s="1"/>
  <c r="S105" i="10" s="1"/>
  <c r="T105" i="10" s="1"/>
  <c r="U105" i="10" s="1"/>
  <c r="V105" i="10" s="1"/>
  <c r="W105" i="10" s="1"/>
  <c r="X105" i="10" s="1"/>
  <c r="Y105" i="10" s="1"/>
  <c r="Z105" i="10" s="1"/>
  <c r="AA105" i="10" s="1"/>
  <c r="AB105" i="10" s="1"/>
  <c r="AC105" i="10" s="1"/>
  <c r="AD105" i="10" s="1"/>
  <c r="AE105" i="10" s="1"/>
  <c r="AF105" i="10" s="1"/>
  <c r="AG105" i="10" s="1"/>
  <c r="AH105" i="10" s="1"/>
  <c r="AI105" i="10" s="1"/>
  <c r="AJ105" i="10" s="1"/>
  <c r="AK105" i="10" s="1"/>
  <c r="N104" i="10"/>
  <c r="M104" i="10"/>
  <c r="K104" i="10"/>
  <c r="L104" i="10" s="1"/>
  <c r="I104" i="10"/>
  <c r="J104" i="10" s="1"/>
  <c r="H104" i="10"/>
  <c r="G104" i="10"/>
  <c r="C89"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AK81" i="10"/>
  <c r="AJ81" i="10"/>
  <c r="AI81" i="10"/>
  <c r="AH81" i="10"/>
  <c r="AG81" i="10"/>
  <c r="AF81"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AK80" i="10"/>
  <c r="AJ80" i="10"/>
  <c r="AI80" i="10"/>
  <c r="AH80" i="10"/>
  <c r="AG80" i="10"/>
  <c r="AF80"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E75" i="10"/>
  <c r="E82" i="10" s="1"/>
  <c r="E74" i="10"/>
  <c r="E81" i="10" s="1"/>
  <c r="E73" i="10"/>
  <c r="E80" i="10" s="1"/>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AK67" i="10"/>
  <c r="AJ67"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AK63" i="10"/>
  <c r="AJ63" i="10"/>
  <c r="AJ86" i="10" s="1"/>
  <c r="AJ237" i="10" s="1"/>
  <c r="AI63" i="10"/>
  <c r="AH63" i="10"/>
  <c r="AG63" i="10"/>
  <c r="AF63" i="10"/>
  <c r="AE63" i="10"/>
  <c r="AD63" i="10"/>
  <c r="AC63" i="10"/>
  <c r="AB63" i="10"/>
  <c r="AB86" i="10" s="1"/>
  <c r="AB237" i="10" s="1"/>
  <c r="AA63" i="10"/>
  <c r="Z63" i="10"/>
  <c r="Y63" i="10"/>
  <c r="X63" i="10"/>
  <c r="W63" i="10"/>
  <c r="V63" i="10"/>
  <c r="U63" i="10"/>
  <c r="T63" i="10"/>
  <c r="T86" i="10" s="1"/>
  <c r="T237" i="10" s="1"/>
  <c r="S63" i="10"/>
  <c r="R63" i="10"/>
  <c r="Q63" i="10"/>
  <c r="P63" i="10"/>
  <c r="O63" i="10"/>
  <c r="N63" i="10"/>
  <c r="M63" i="10"/>
  <c r="L63" i="10"/>
  <c r="L86" i="10" s="1"/>
  <c r="L237" i="10" s="1"/>
  <c r="K63" i="10"/>
  <c r="J63" i="10"/>
  <c r="I63" i="10"/>
  <c r="H63" i="10"/>
  <c r="G63" i="10"/>
  <c r="E61" i="10"/>
  <c r="E68" i="10" s="1"/>
  <c r="E60" i="10"/>
  <c r="E67" i="10" s="1"/>
  <c r="E59" i="10"/>
  <c r="E66" i="10" s="1"/>
  <c r="G55" i="10"/>
  <c r="G238" i="10" s="1"/>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G48" i="10"/>
  <c r="E42" i="10"/>
  <c r="E50" i="10" s="1"/>
  <c r="E41" i="10"/>
  <c r="E49" i="10" s="1"/>
  <c r="E40" i="10"/>
  <c r="E48" i="10" s="1"/>
  <c r="I39" i="10"/>
  <c r="I44" i="10" s="1"/>
  <c r="I224" i="10" s="1"/>
  <c r="H39" i="10"/>
  <c r="E39" i="10"/>
  <c r="E47" i="10" s="1"/>
  <c r="F38" i="10"/>
  <c r="E34"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I27" i="10"/>
  <c r="H27" i="10"/>
  <c r="G27"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K34" i="10" s="1"/>
  <c r="J26" i="10"/>
  <c r="J34" i="10" s="1"/>
  <c r="I26" i="10"/>
  <c r="I34" i="10" s="1"/>
  <c r="H26" i="10"/>
  <c r="H34" i="10" s="1"/>
  <c r="G26" i="10"/>
  <c r="G34" i="10" s="1"/>
  <c r="AK25" i="10"/>
  <c r="AJ25" i="10"/>
  <c r="AJ33" i="10" s="1"/>
  <c r="AI25" i="10"/>
  <c r="AI33" i="10" s="1"/>
  <c r="AH25" i="10"/>
  <c r="AH33" i="10" s="1"/>
  <c r="AG25" i="10"/>
  <c r="AG33" i="10" s="1"/>
  <c r="AF25" i="10"/>
  <c r="AF33" i="10" s="1"/>
  <c r="AE25" i="10"/>
  <c r="AE33" i="10" s="1"/>
  <c r="AD25" i="10"/>
  <c r="AD33" i="10" s="1"/>
  <c r="AC25" i="10"/>
  <c r="AC33" i="10" s="1"/>
  <c r="AB25" i="10"/>
  <c r="AB33" i="10" s="1"/>
  <c r="AA25" i="10"/>
  <c r="AA33" i="10" s="1"/>
  <c r="Z25" i="10"/>
  <c r="Z33" i="10" s="1"/>
  <c r="Y25" i="10"/>
  <c r="Y33" i="10" s="1"/>
  <c r="X25" i="10"/>
  <c r="X33" i="10" s="1"/>
  <c r="W25" i="10"/>
  <c r="W33" i="10" s="1"/>
  <c r="V25" i="10"/>
  <c r="V33" i="10" s="1"/>
  <c r="U25" i="10"/>
  <c r="U33" i="10" s="1"/>
  <c r="T25" i="10"/>
  <c r="T33" i="10" s="1"/>
  <c r="S25" i="10"/>
  <c r="S33" i="10" s="1"/>
  <c r="R25" i="10"/>
  <c r="R33" i="10" s="1"/>
  <c r="Q25" i="10"/>
  <c r="Q33" i="10" s="1"/>
  <c r="P25" i="10"/>
  <c r="P33" i="10" s="1"/>
  <c r="O25" i="10"/>
  <c r="O33" i="10" s="1"/>
  <c r="N25" i="10"/>
  <c r="N33" i="10" s="1"/>
  <c r="M25" i="10"/>
  <c r="M33" i="10" s="1"/>
  <c r="L25" i="10"/>
  <c r="L33" i="10" s="1"/>
  <c r="K25" i="10"/>
  <c r="K33" i="10" s="1"/>
  <c r="J25" i="10"/>
  <c r="J33" i="10" s="1"/>
  <c r="I25" i="10"/>
  <c r="I33" i="10" s="1"/>
  <c r="H25" i="10"/>
  <c r="H33" i="10" s="1"/>
  <c r="G25" i="10"/>
  <c r="G33" i="10" s="1"/>
  <c r="E25" i="10"/>
  <c r="E33" i="10" s="1"/>
  <c r="AK24" i="10"/>
  <c r="AJ24" i="10"/>
  <c r="AI24" i="10"/>
  <c r="AH24" i="10"/>
  <c r="AG24" i="10"/>
  <c r="AF24" i="10"/>
  <c r="AE24" i="10"/>
  <c r="AE32" i="10" s="1"/>
  <c r="AD24" i="10"/>
  <c r="AD32" i="10" s="1"/>
  <c r="AC24" i="10"/>
  <c r="AC32" i="10" s="1"/>
  <c r="AB24" i="10"/>
  <c r="AB32" i="10" s="1"/>
  <c r="AA24" i="10"/>
  <c r="AA32" i="10" s="1"/>
  <c r="Z24" i="10"/>
  <c r="Z32" i="10" s="1"/>
  <c r="Y24" i="10"/>
  <c r="Y32" i="10" s="1"/>
  <c r="X24" i="10"/>
  <c r="X32" i="10" s="1"/>
  <c r="W24" i="10"/>
  <c r="W32" i="10" s="1"/>
  <c r="V24" i="10"/>
  <c r="V32" i="10" s="1"/>
  <c r="U24" i="10"/>
  <c r="U32" i="10" s="1"/>
  <c r="T24" i="10"/>
  <c r="T32" i="10" s="1"/>
  <c r="S24" i="10"/>
  <c r="S32" i="10" s="1"/>
  <c r="R24" i="10"/>
  <c r="R32" i="10" s="1"/>
  <c r="Q24" i="10"/>
  <c r="Q32" i="10" s="1"/>
  <c r="P24" i="10"/>
  <c r="P32" i="10" s="1"/>
  <c r="O24" i="10"/>
  <c r="O32" i="10" s="1"/>
  <c r="N24" i="10"/>
  <c r="N32" i="10" s="1"/>
  <c r="M24" i="10"/>
  <c r="M32" i="10" s="1"/>
  <c r="L24" i="10"/>
  <c r="L32" i="10" s="1"/>
  <c r="K24" i="10"/>
  <c r="J24" i="10"/>
  <c r="J32" i="10" s="1"/>
  <c r="I24" i="10"/>
  <c r="I32" i="10" s="1"/>
  <c r="H24" i="10"/>
  <c r="H32" i="10" s="1"/>
  <c r="G24" i="10"/>
  <c r="G32" i="10" s="1"/>
  <c r="E24" i="10"/>
  <c r="E32" i="10" s="1"/>
  <c r="AK23" i="10"/>
  <c r="AK31" i="10" s="1"/>
  <c r="AJ23" i="10"/>
  <c r="AJ31" i="10" s="1"/>
  <c r="AI23" i="10"/>
  <c r="AI31" i="10" s="1"/>
  <c r="AH23" i="10"/>
  <c r="AH31" i="10" s="1"/>
  <c r="AG23" i="10"/>
  <c r="AG31" i="10" s="1"/>
  <c r="AF23" i="10"/>
  <c r="AF31" i="10" s="1"/>
  <c r="AE23" i="10"/>
  <c r="AE31" i="10" s="1"/>
  <c r="AD23" i="10"/>
  <c r="AD31" i="10" s="1"/>
  <c r="AC23" i="10"/>
  <c r="AC31" i="10" s="1"/>
  <c r="AB23" i="10"/>
  <c r="AB31" i="10" s="1"/>
  <c r="AA23" i="10"/>
  <c r="AA31" i="10" s="1"/>
  <c r="Z23" i="10"/>
  <c r="Z31" i="10" s="1"/>
  <c r="Y23" i="10"/>
  <c r="Y31" i="10" s="1"/>
  <c r="X23" i="10"/>
  <c r="X31" i="10" s="1"/>
  <c r="W23" i="10"/>
  <c r="W31" i="10" s="1"/>
  <c r="V23" i="10"/>
  <c r="V31" i="10" s="1"/>
  <c r="U23" i="10"/>
  <c r="U31" i="10" s="1"/>
  <c r="T23" i="10"/>
  <c r="T31" i="10" s="1"/>
  <c r="S23" i="10"/>
  <c r="S31" i="10" s="1"/>
  <c r="R23" i="10"/>
  <c r="R31" i="10" s="1"/>
  <c r="Q23" i="10"/>
  <c r="Q31" i="10" s="1"/>
  <c r="P23" i="10"/>
  <c r="P31" i="10" s="1"/>
  <c r="O23" i="10"/>
  <c r="O31" i="10" s="1"/>
  <c r="N23" i="10"/>
  <c r="N31" i="10" s="1"/>
  <c r="M23" i="10"/>
  <c r="L23" i="10"/>
  <c r="L31" i="10" s="1"/>
  <c r="K23" i="10"/>
  <c r="K31" i="10" s="1"/>
  <c r="J23" i="10"/>
  <c r="J31" i="10" s="1"/>
  <c r="I23" i="10"/>
  <c r="I31" i="10" s="1"/>
  <c r="H23" i="10"/>
  <c r="H14" i="10" s="1"/>
  <c r="G23" i="10"/>
  <c r="E23" i="10"/>
  <c r="E31" i="10" s="1"/>
  <c r="S22" i="10"/>
  <c r="T22" i="10" s="1"/>
  <c r="R22" i="10"/>
  <c r="Q22" i="10"/>
  <c r="P22" i="10"/>
  <c r="O22" i="10"/>
  <c r="N22" i="10"/>
  <c r="M22" i="10"/>
  <c r="L22" i="10"/>
  <c r="K22" i="10"/>
  <c r="J22" i="10"/>
  <c r="I22" i="10"/>
  <c r="S21" i="10"/>
  <c r="T21" i="10" s="1"/>
  <c r="U21" i="10" s="1"/>
  <c r="V21" i="10" s="1"/>
  <c r="W21" i="10" s="1"/>
  <c r="X21" i="10" s="1"/>
  <c r="Y21" i="10" s="1"/>
  <c r="Z21" i="10" s="1"/>
  <c r="AA21" i="10" s="1"/>
  <c r="AB21" i="10" s="1"/>
  <c r="AC21" i="10" s="1"/>
  <c r="AD21" i="10" s="1"/>
  <c r="AE21" i="10" s="1"/>
  <c r="AF21" i="10" s="1"/>
  <c r="AG21" i="10" s="1"/>
  <c r="AH21" i="10" s="1"/>
  <c r="AI21" i="10" s="1"/>
  <c r="AJ21" i="10" s="1"/>
  <c r="AK21" i="10" s="1"/>
  <c r="R21" i="10"/>
  <c r="Q21" i="10"/>
  <c r="P21" i="10"/>
  <c r="O21" i="10"/>
  <c r="N21" i="10"/>
  <c r="M21" i="10"/>
  <c r="L21" i="10"/>
  <c r="K21" i="10"/>
  <c r="J21" i="10"/>
  <c r="I21" i="10"/>
  <c r="H21" i="10"/>
  <c r="G17" i="10"/>
  <c r="G8" i="10"/>
  <c r="A322" i="9"/>
  <c r="G287" i="9"/>
  <c r="H286" i="9"/>
  <c r="A285" i="9"/>
  <c r="G264" i="9"/>
  <c r="G243" i="9"/>
  <c r="G242" i="9"/>
  <c r="G241" i="9"/>
  <c r="G239" i="9"/>
  <c r="G305" i="9" s="1"/>
  <c r="AK238" i="9"/>
  <c r="AJ238" i="9"/>
  <c r="AI238" i="9"/>
  <c r="AH238" i="9"/>
  <c r="AG238" i="9"/>
  <c r="AG304" i="9" s="1"/>
  <c r="AF238" i="9"/>
  <c r="AF304" i="9" s="1"/>
  <c r="AE238" i="9"/>
  <c r="AD238" i="9"/>
  <c r="AC238" i="9"/>
  <c r="AB238" i="9"/>
  <c r="AA238" i="9"/>
  <c r="AA304" i="9" s="1"/>
  <c r="Z238" i="9"/>
  <c r="Z304" i="9" s="1"/>
  <c r="Y238" i="9"/>
  <c r="X238" i="9"/>
  <c r="W238" i="9"/>
  <c r="V238" i="9"/>
  <c r="U238" i="9"/>
  <c r="U304" i="9" s="1"/>
  <c r="T238" i="9"/>
  <c r="T304" i="9" s="1"/>
  <c r="S238" i="9"/>
  <c r="R238" i="9"/>
  <c r="Q238" i="9"/>
  <c r="P238" i="9"/>
  <c r="O238" i="9"/>
  <c r="O304" i="9" s="1"/>
  <c r="N238" i="9"/>
  <c r="N304" i="9" s="1"/>
  <c r="M238" i="9"/>
  <c r="L238" i="9"/>
  <c r="K238" i="9"/>
  <c r="J238" i="9"/>
  <c r="I238" i="9"/>
  <c r="I304" i="9" s="1"/>
  <c r="H238" i="9"/>
  <c r="G229" i="9"/>
  <c r="G263" i="9" s="1"/>
  <c r="G227" i="9"/>
  <c r="G226" i="9"/>
  <c r="G225" i="9"/>
  <c r="H220" i="9"/>
  <c r="I220" i="9" s="1"/>
  <c r="AK216" i="9"/>
  <c r="AK243" i="9" s="1"/>
  <c r="AJ216" i="9"/>
  <c r="AJ243" i="9" s="1"/>
  <c r="AI216" i="9"/>
  <c r="AI243" i="9" s="1"/>
  <c r="AH216" i="9"/>
  <c r="AH243" i="9" s="1"/>
  <c r="AG216" i="9"/>
  <c r="AG243" i="9" s="1"/>
  <c r="AF216" i="9"/>
  <c r="AF243" i="9" s="1"/>
  <c r="AE216" i="9"/>
  <c r="AE243" i="9" s="1"/>
  <c r="AD216" i="9"/>
  <c r="AD243" i="9" s="1"/>
  <c r="AC216" i="9"/>
  <c r="AC243" i="9" s="1"/>
  <c r="AB216" i="9"/>
  <c r="AB243" i="9" s="1"/>
  <c r="AA216" i="9"/>
  <c r="AA243" i="9" s="1"/>
  <c r="Z216" i="9"/>
  <c r="Z243" i="9" s="1"/>
  <c r="Y216" i="9"/>
  <c r="Y243" i="9" s="1"/>
  <c r="X216" i="9"/>
  <c r="X243" i="9" s="1"/>
  <c r="W216" i="9"/>
  <c r="W243" i="9" s="1"/>
  <c r="W309" i="9" s="1"/>
  <c r="V216" i="9"/>
  <c r="V243" i="9" s="1"/>
  <c r="U216" i="9"/>
  <c r="U243" i="9" s="1"/>
  <c r="T216" i="9"/>
  <c r="T243" i="9" s="1"/>
  <c r="S216" i="9"/>
  <c r="S243" i="9" s="1"/>
  <c r="R216" i="9"/>
  <c r="R243" i="9" s="1"/>
  <c r="Q216" i="9"/>
  <c r="Q243" i="9" s="1"/>
  <c r="P216" i="9"/>
  <c r="P243" i="9" s="1"/>
  <c r="O216" i="9"/>
  <c r="O243" i="9" s="1"/>
  <c r="N216" i="9"/>
  <c r="N243" i="9" s="1"/>
  <c r="M216" i="9"/>
  <c r="M243" i="9" s="1"/>
  <c r="L216" i="9"/>
  <c r="L243" i="9" s="1"/>
  <c r="K216" i="9"/>
  <c r="K243" i="9" s="1"/>
  <c r="J216" i="9"/>
  <c r="J243" i="9" s="1"/>
  <c r="I216" i="9"/>
  <c r="I243" i="9" s="1"/>
  <c r="H216" i="9"/>
  <c r="H243" i="9" s="1"/>
  <c r="AK209" i="9"/>
  <c r="AJ209" i="9"/>
  <c r="AI209" i="9"/>
  <c r="AI242" i="9" s="1"/>
  <c r="AH209" i="9"/>
  <c r="AH242" i="9" s="1"/>
  <c r="AG209" i="9"/>
  <c r="AG242" i="9" s="1"/>
  <c r="AF209" i="9"/>
  <c r="AE209" i="9"/>
  <c r="AD209" i="9"/>
  <c r="AC209" i="9"/>
  <c r="AC242" i="9" s="1"/>
  <c r="AB209" i="9"/>
  <c r="AB229" i="9" s="1"/>
  <c r="AA209" i="9"/>
  <c r="AA242" i="9" s="1"/>
  <c r="Z209" i="9"/>
  <c r="Y209" i="9"/>
  <c r="X209" i="9"/>
  <c r="W209" i="9"/>
  <c r="W242" i="9" s="1"/>
  <c r="V209" i="9"/>
  <c r="U209" i="9"/>
  <c r="U242" i="9" s="1"/>
  <c r="T209" i="9"/>
  <c r="S209" i="9"/>
  <c r="R209" i="9"/>
  <c r="Q209" i="9"/>
  <c r="Q242" i="9" s="1"/>
  <c r="P209" i="9"/>
  <c r="O209" i="9"/>
  <c r="O242" i="9" s="1"/>
  <c r="N209" i="9"/>
  <c r="M209" i="9"/>
  <c r="L209" i="9"/>
  <c r="K209" i="9"/>
  <c r="K242" i="9" s="1"/>
  <c r="J209" i="9"/>
  <c r="J229" i="9" s="1"/>
  <c r="I209" i="9"/>
  <c r="I242" i="9" s="1"/>
  <c r="H209" i="9"/>
  <c r="H195" i="9"/>
  <c r="I195" i="9" s="1"/>
  <c r="J195" i="9" s="1"/>
  <c r="K195" i="9" s="1"/>
  <c r="L195" i="9" s="1"/>
  <c r="M195" i="9" s="1"/>
  <c r="N195" i="9" s="1"/>
  <c r="O195" i="9" s="1"/>
  <c r="P195" i="9" s="1"/>
  <c r="Q195" i="9" s="1"/>
  <c r="R195" i="9" s="1"/>
  <c r="S195" i="9" s="1"/>
  <c r="T195" i="9" s="1"/>
  <c r="U195" i="9" s="1"/>
  <c r="V195" i="9" s="1"/>
  <c r="W195" i="9" s="1"/>
  <c r="X195" i="9" s="1"/>
  <c r="Y195" i="9" s="1"/>
  <c r="Z195" i="9" s="1"/>
  <c r="AA195" i="9" s="1"/>
  <c r="AB195" i="9" s="1"/>
  <c r="AC195" i="9" s="1"/>
  <c r="AD195" i="9" s="1"/>
  <c r="AE195" i="9" s="1"/>
  <c r="AF195" i="9" s="1"/>
  <c r="AG195" i="9" s="1"/>
  <c r="AH195" i="9" s="1"/>
  <c r="AI195" i="9" s="1"/>
  <c r="AJ195" i="9" s="1"/>
  <c r="AK195" i="9" s="1"/>
  <c r="G194" i="9"/>
  <c r="H194" i="9" s="1"/>
  <c r="H187" i="9"/>
  <c r="I187" i="9" s="1"/>
  <c r="C185" i="9"/>
  <c r="H170" i="9"/>
  <c r="I170" i="9" s="1"/>
  <c r="J170" i="9" s="1"/>
  <c r="K170" i="9" s="1"/>
  <c r="L170" i="9" s="1"/>
  <c r="M170" i="9" s="1"/>
  <c r="N170" i="9" s="1"/>
  <c r="O170" i="9" s="1"/>
  <c r="P170" i="9" s="1"/>
  <c r="Q170" i="9" s="1"/>
  <c r="R170" i="9" s="1"/>
  <c r="S170" i="9" s="1"/>
  <c r="T170" i="9" s="1"/>
  <c r="U170" i="9" s="1"/>
  <c r="V170" i="9" s="1"/>
  <c r="W170" i="9" s="1"/>
  <c r="X170" i="9" s="1"/>
  <c r="Y170" i="9" s="1"/>
  <c r="Z170" i="9" s="1"/>
  <c r="AA170" i="9" s="1"/>
  <c r="AB170" i="9" s="1"/>
  <c r="AC170" i="9" s="1"/>
  <c r="AD170" i="9" s="1"/>
  <c r="AE170" i="9" s="1"/>
  <c r="AF170" i="9" s="1"/>
  <c r="AG170" i="9" s="1"/>
  <c r="AH170" i="9" s="1"/>
  <c r="AI170" i="9" s="1"/>
  <c r="AJ170" i="9" s="1"/>
  <c r="AK170" i="9" s="1"/>
  <c r="H169" i="9"/>
  <c r="I169" i="9" s="1"/>
  <c r="J169" i="9" s="1"/>
  <c r="K169" i="9" s="1"/>
  <c r="L169" i="9" s="1"/>
  <c r="M169" i="9" s="1"/>
  <c r="N169" i="9" s="1"/>
  <c r="O169" i="9" s="1"/>
  <c r="P169" i="9" s="1"/>
  <c r="Q169" i="9" s="1"/>
  <c r="R169" i="9" s="1"/>
  <c r="S169" i="9" s="1"/>
  <c r="T169" i="9" s="1"/>
  <c r="U169" i="9" s="1"/>
  <c r="V169" i="9" s="1"/>
  <c r="W169" i="9" s="1"/>
  <c r="X169" i="9" s="1"/>
  <c r="Y169" i="9" s="1"/>
  <c r="Z169" i="9" s="1"/>
  <c r="AA169" i="9" s="1"/>
  <c r="AB169" i="9" s="1"/>
  <c r="AC169" i="9" s="1"/>
  <c r="AD169" i="9" s="1"/>
  <c r="AE169" i="9" s="1"/>
  <c r="AF169" i="9" s="1"/>
  <c r="AG169" i="9" s="1"/>
  <c r="AH169" i="9" s="1"/>
  <c r="AI169" i="9" s="1"/>
  <c r="AJ169" i="9" s="1"/>
  <c r="AK169" i="9" s="1"/>
  <c r="H168" i="9"/>
  <c r="I168" i="9" s="1"/>
  <c r="J168" i="9" s="1"/>
  <c r="K168" i="9" s="1"/>
  <c r="L168" i="9" s="1"/>
  <c r="M168" i="9" s="1"/>
  <c r="N168" i="9" s="1"/>
  <c r="O168" i="9" s="1"/>
  <c r="P168" i="9" s="1"/>
  <c r="Q168" i="9" s="1"/>
  <c r="R168" i="9" s="1"/>
  <c r="S168" i="9" s="1"/>
  <c r="T168" i="9" s="1"/>
  <c r="U168" i="9" s="1"/>
  <c r="V168" i="9" s="1"/>
  <c r="W168" i="9" s="1"/>
  <c r="X168" i="9" s="1"/>
  <c r="Y168" i="9" s="1"/>
  <c r="Z168" i="9" s="1"/>
  <c r="AA168" i="9" s="1"/>
  <c r="AB168" i="9" s="1"/>
  <c r="AC168" i="9" s="1"/>
  <c r="AD168" i="9" s="1"/>
  <c r="AE168" i="9" s="1"/>
  <c r="AF168" i="9" s="1"/>
  <c r="AG168" i="9" s="1"/>
  <c r="AH168" i="9" s="1"/>
  <c r="AI168" i="9" s="1"/>
  <c r="AJ168" i="9" s="1"/>
  <c r="AK168" i="9" s="1"/>
  <c r="H167" i="9"/>
  <c r="I167" i="9" s="1"/>
  <c r="J167" i="9" s="1"/>
  <c r="K167" i="9" s="1"/>
  <c r="L167" i="9" s="1"/>
  <c r="M167" i="9" s="1"/>
  <c r="N167" i="9" s="1"/>
  <c r="O167" i="9" s="1"/>
  <c r="P167" i="9" s="1"/>
  <c r="Q167" i="9" s="1"/>
  <c r="R167" i="9" s="1"/>
  <c r="S167" i="9" s="1"/>
  <c r="T167" i="9" s="1"/>
  <c r="U167" i="9" s="1"/>
  <c r="V167" i="9" s="1"/>
  <c r="W167" i="9" s="1"/>
  <c r="X167" i="9" s="1"/>
  <c r="Y167" i="9" s="1"/>
  <c r="Z167" i="9" s="1"/>
  <c r="AA167" i="9" s="1"/>
  <c r="AB167" i="9" s="1"/>
  <c r="AC167" i="9" s="1"/>
  <c r="AD167" i="9" s="1"/>
  <c r="AE167" i="9" s="1"/>
  <c r="AF167" i="9" s="1"/>
  <c r="AG167" i="9" s="1"/>
  <c r="AH167" i="9" s="1"/>
  <c r="AI167" i="9" s="1"/>
  <c r="AJ167" i="9" s="1"/>
  <c r="AK167" i="9" s="1"/>
  <c r="AK158" i="9"/>
  <c r="AJ158" i="9"/>
  <c r="AI158" i="9"/>
  <c r="AH158" i="9"/>
  <c r="AG158" i="9"/>
  <c r="AF158" i="9"/>
  <c r="AE158" i="9"/>
  <c r="AD158" i="9"/>
  <c r="AC158" i="9"/>
  <c r="AB158" i="9"/>
  <c r="AA158" i="9"/>
  <c r="Z158" i="9"/>
  <c r="Y158" i="9"/>
  <c r="X158" i="9"/>
  <c r="W158" i="9"/>
  <c r="V158" i="9"/>
  <c r="U158" i="9"/>
  <c r="T158" i="9"/>
  <c r="S158" i="9"/>
  <c r="R158" i="9"/>
  <c r="Q158" i="9"/>
  <c r="P158" i="9"/>
  <c r="O158" i="9"/>
  <c r="N158" i="9"/>
  <c r="M158" i="9"/>
  <c r="L158" i="9"/>
  <c r="K158" i="9"/>
  <c r="J158" i="9"/>
  <c r="I158" i="9"/>
  <c r="H158" i="9"/>
  <c r="H156" i="9"/>
  <c r="H165" i="9" s="1"/>
  <c r="H149" i="9"/>
  <c r="I149" i="9" s="1"/>
  <c r="J149" i="9" s="1"/>
  <c r="K149" i="9" s="1"/>
  <c r="L149" i="9" s="1"/>
  <c r="M149" i="9" s="1"/>
  <c r="N149" i="9" s="1"/>
  <c r="O149" i="9" s="1"/>
  <c r="P149" i="9" s="1"/>
  <c r="Q149" i="9" s="1"/>
  <c r="R149" i="9" s="1"/>
  <c r="S149" i="9" s="1"/>
  <c r="T149" i="9" s="1"/>
  <c r="U149" i="9" s="1"/>
  <c r="V149" i="9" s="1"/>
  <c r="W149" i="9" s="1"/>
  <c r="X149" i="9" s="1"/>
  <c r="Y149" i="9" s="1"/>
  <c r="Z149" i="9" s="1"/>
  <c r="AA149" i="9" s="1"/>
  <c r="AB149" i="9" s="1"/>
  <c r="AC149" i="9" s="1"/>
  <c r="AD149" i="9" s="1"/>
  <c r="AE149" i="9" s="1"/>
  <c r="AF149" i="9" s="1"/>
  <c r="AG149" i="9" s="1"/>
  <c r="AH149" i="9" s="1"/>
  <c r="AI149" i="9" s="1"/>
  <c r="AJ149" i="9" s="1"/>
  <c r="AK149" i="9" s="1"/>
  <c r="I148" i="9"/>
  <c r="J148" i="9" s="1"/>
  <c r="K148" i="9" s="1"/>
  <c r="L148" i="9" s="1"/>
  <c r="M148" i="9" s="1"/>
  <c r="N148" i="9" s="1"/>
  <c r="O148" i="9" s="1"/>
  <c r="P148" i="9" s="1"/>
  <c r="Q148" i="9" s="1"/>
  <c r="R148" i="9" s="1"/>
  <c r="S148" i="9" s="1"/>
  <c r="T148" i="9" s="1"/>
  <c r="U148" i="9" s="1"/>
  <c r="V148" i="9" s="1"/>
  <c r="W148" i="9" s="1"/>
  <c r="X148" i="9" s="1"/>
  <c r="Y148" i="9" s="1"/>
  <c r="Z148" i="9" s="1"/>
  <c r="AA148" i="9" s="1"/>
  <c r="AB148" i="9" s="1"/>
  <c r="AC148" i="9" s="1"/>
  <c r="AD148" i="9" s="1"/>
  <c r="AE148" i="9" s="1"/>
  <c r="AF148" i="9" s="1"/>
  <c r="AG148" i="9" s="1"/>
  <c r="AH148" i="9" s="1"/>
  <c r="AI148" i="9" s="1"/>
  <c r="AJ148" i="9" s="1"/>
  <c r="AK148" i="9" s="1"/>
  <c r="H148" i="9"/>
  <c r="H147" i="9"/>
  <c r="I147" i="9" s="1"/>
  <c r="J147" i="9" s="1"/>
  <c r="K147" i="9" s="1"/>
  <c r="L147" i="9" s="1"/>
  <c r="M147" i="9" s="1"/>
  <c r="N147" i="9" s="1"/>
  <c r="O147" i="9" s="1"/>
  <c r="P147" i="9" s="1"/>
  <c r="Q147" i="9" s="1"/>
  <c r="R147" i="9" s="1"/>
  <c r="S147" i="9" s="1"/>
  <c r="T147" i="9" s="1"/>
  <c r="U147" i="9" s="1"/>
  <c r="V147" i="9" s="1"/>
  <c r="W147" i="9" s="1"/>
  <c r="X147" i="9" s="1"/>
  <c r="Y147" i="9" s="1"/>
  <c r="Z147" i="9" s="1"/>
  <c r="AA147" i="9" s="1"/>
  <c r="AB147" i="9" s="1"/>
  <c r="AC147" i="9" s="1"/>
  <c r="AD147" i="9" s="1"/>
  <c r="AE147" i="9" s="1"/>
  <c r="AF147" i="9" s="1"/>
  <c r="AG147" i="9" s="1"/>
  <c r="AH147" i="9" s="1"/>
  <c r="AI147" i="9" s="1"/>
  <c r="AJ147" i="9" s="1"/>
  <c r="AK147" i="9" s="1"/>
  <c r="H146" i="9"/>
  <c r="I146" i="9" s="1"/>
  <c r="J146" i="9" s="1"/>
  <c r="K146" i="9" s="1"/>
  <c r="L146" i="9" s="1"/>
  <c r="M146" i="9" s="1"/>
  <c r="N146" i="9" s="1"/>
  <c r="O146" i="9" s="1"/>
  <c r="P146" i="9" s="1"/>
  <c r="Q146" i="9" s="1"/>
  <c r="R146" i="9" s="1"/>
  <c r="S146" i="9" s="1"/>
  <c r="T146" i="9" s="1"/>
  <c r="U146" i="9" s="1"/>
  <c r="V146" i="9" s="1"/>
  <c r="W146" i="9" s="1"/>
  <c r="X146" i="9" s="1"/>
  <c r="Y146" i="9" s="1"/>
  <c r="Z146" i="9" s="1"/>
  <c r="AA146" i="9" s="1"/>
  <c r="AB146" i="9" s="1"/>
  <c r="AC146" i="9" s="1"/>
  <c r="AD146" i="9" s="1"/>
  <c r="AE146" i="9" s="1"/>
  <c r="AF146" i="9" s="1"/>
  <c r="AG146" i="9" s="1"/>
  <c r="AH146" i="9" s="1"/>
  <c r="AI146" i="9" s="1"/>
  <c r="AJ146" i="9" s="1"/>
  <c r="AK146" i="9" s="1"/>
  <c r="AK137" i="9"/>
  <c r="AJ137" i="9"/>
  <c r="AI137" i="9"/>
  <c r="AH137" i="9"/>
  <c r="AG137" i="9"/>
  <c r="AF137" i="9"/>
  <c r="AE137" i="9"/>
  <c r="AD137" i="9"/>
  <c r="AC137" i="9"/>
  <c r="AB137" i="9"/>
  <c r="AA137" i="9"/>
  <c r="Z137" i="9"/>
  <c r="Y137" i="9"/>
  <c r="X137" i="9"/>
  <c r="W137" i="9"/>
  <c r="V137" i="9"/>
  <c r="U137" i="9"/>
  <c r="T137" i="9"/>
  <c r="S137" i="9"/>
  <c r="R137" i="9"/>
  <c r="Q137" i="9"/>
  <c r="P137" i="9"/>
  <c r="O137" i="9"/>
  <c r="N137" i="9"/>
  <c r="M137" i="9"/>
  <c r="L137" i="9"/>
  <c r="K137" i="9"/>
  <c r="J137" i="9"/>
  <c r="I137" i="9"/>
  <c r="H137" i="9"/>
  <c r="H135" i="9"/>
  <c r="I135" i="9" s="1"/>
  <c r="H128" i="9"/>
  <c r="I128" i="9" s="1"/>
  <c r="J128" i="9" s="1"/>
  <c r="K128" i="9" s="1"/>
  <c r="L128" i="9" s="1"/>
  <c r="M128" i="9" s="1"/>
  <c r="N128" i="9" s="1"/>
  <c r="O128" i="9" s="1"/>
  <c r="P128" i="9" s="1"/>
  <c r="Q128" i="9" s="1"/>
  <c r="R128" i="9" s="1"/>
  <c r="S128" i="9" s="1"/>
  <c r="T128" i="9" s="1"/>
  <c r="U128" i="9" s="1"/>
  <c r="V128" i="9" s="1"/>
  <c r="W128" i="9" s="1"/>
  <c r="X128" i="9" s="1"/>
  <c r="Y128" i="9" s="1"/>
  <c r="Z128" i="9" s="1"/>
  <c r="AA128" i="9" s="1"/>
  <c r="AB128" i="9" s="1"/>
  <c r="AC128" i="9" s="1"/>
  <c r="AD128" i="9" s="1"/>
  <c r="AE128" i="9" s="1"/>
  <c r="AF128" i="9" s="1"/>
  <c r="AG128" i="9" s="1"/>
  <c r="AH128" i="9" s="1"/>
  <c r="AI128" i="9" s="1"/>
  <c r="AJ128" i="9" s="1"/>
  <c r="AK128" i="9" s="1"/>
  <c r="H127" i="9"/>
  <c r="I127" i="9" s="1"/>
  <c r="J127" i="9" s="1"/>
  <c r="K127" i="9" s="1"/>
  <c r="L127" i="9" s="1"/>
  <c r="M127" i="9" s="1"/>
  <c r="N127" i="9" s="1"/>
  <c r="O127" i="9" s="1"/>
  <c r="P127" i="9" s="1"/>
  <c r="Q127" i="9" s="1"/>
  <c r="R127" i="9" s="1"/>
  <c r="S127" i="9" s="1"/>
  <c r="T127" i="9" s="1"/>
  <c r="U127" i="9" s="1"/>
  <c r="V127" i="9" s="1"/>
  <c r="W127" i="9" s="1"/>
  <c r="X127" i="9" s="1"/>
  <c r="Y127" i="9" s="1"/>
  <c r="Z127" i="9" s="1"/>
  <c r="AA127" i="9" s="1"/>
  <c r="AB127" i="9" s="1"/>
  <c r="AC127" i="9" s="1"/>
  <c r="AD127" i="9" s="1"/>
  <c r="AE127" i="9" s="1"/>
  <c r="AF127" i="9" s="1"/>
  <c r="AG127" i="9" s="1"/>
  <c r="AH127" i="9" s="1"/>
  <c r="AI127" i="9" s="1"/>
  <c r="AJ127" i="9" s="1"/>
  <c r="AK127" i="9" s="1"/>
  <c r="N126" i="9"/>
  <c r="O126" i="9" s="1"/>
  <c r="P126" i="9" s="1"/>
  <c r="Q126" i="9" s="1"/>
  <c r="R126" i="9" s="1"/>
  <c r="S126" i="9" s="1"/>
  <c r="T126" i="9" s="1"/>
  <c r="U126" i="9" s="1"/>
  <c r="V126" i="9" s="1"/>
  <c r="W126" i="9" s="1"/>
  <c r="X126" i="9" s="1"/>
  <c r="Y126" i="9" s="1"/>
  <c r="Z126" i="9" s="1"/>
  <c r="AA126" i="9" s="1"/>
  <c r="AB126" i="9" s="1"/>
  <c r="AC126" i="9" s="1"/>
  <c r="AD126" i="9" s="1"/>
  <c r="AE126" i="9" s="1"/>
  <c r="AF126" i="9" s="1"/>
  <c r="AG126" i="9" s="1"/>
  <c r="AH126" i="9" s="1"/>
  <c r="AI126" i="9" s="1"/>
  <c r="AJ126" i="9" s="1"/>
  <c r="AK126" i="9" s="1"/>
  <c r="M126" i="9"/>
  <c r="L126" i="9"/>
  <c r="K126" i="9"/>
  <c r="I126" i="9"/>
  <c r="J126" i="9" s="1"/>
  <c r="H126" i="9"/>
  <c r="G126" i="9"/>
  <c r="N125" i="9"/>
  <c r="O125" i="9" s="1"/>
  <c r="P125" i="9" s="1"/>
  <c r="Q125" i="9" s="1"/>
  <c r="R125" i="9" s="1"/>
  <c r="S125" i="9" s="1"/>
  <c r="T125" i="9" s="1"/>
  <c r="U125" i="9" s="1"/>
  <c r="V125" i="9" s="1"/>
  <c r="W125" i="9" s="1"/>
  <c r="X125" i="9" s="1"/>
  <c r="Y125" i="9" s="1"/>
  <c r="Z125" i="9" s="1"/>
  <c r="AA125" i="9" s="1"/>
  <c r="AB125" i="9" s="1"/>
  <c r="AC125" i="9" s="1"/>
  <c r="AD125" i="9" s="1"/>
  <c r="AE125" i="9" s="1"/>
  <c r="AF125" i="9" s="1"/>
  <c r="AG125" i="9" s="1"/>
  <c r="AH125" i="9" s="1"/>
  <c r="AI125" i="9" s="1"/>
  <c r="AJ125" i="9" s="1"/>
  <c r="AK125" i="9" s="1"/>
  <c r="M125" i="9"/>
  <c r="L125" i="9"/>
  <c r="K125" i="9"/>
  <c r="I125" i="9"/>
  <c r="J125" i="9" s="1"/>
  <c r="H125" i="9"/>
  <c r="G125" i="9"/>
  <c r="H107" i="9"/>
  <c r="I107" i="9" s="1"/>
  <c r="J107" i="9" s="1"/>
  <c r="K107" i="9" s="1"/>
  <c r="L107" i="9" s="1"/>
  <c r="M107" i="9" s="1"/>
  <c r="N107" i="9" s="1"/>
  <c r="O107" i="9" s="1"/>
  <c r="P107" i="9" s="1"/>
  <c r="Q107" i="9" s="1"/>
  <c r="R107" i="9" s="1"/>
  <c r="S107" i="9" s="1"/>
  <c r="T107" i="9" s="1"/>
  <c r="U107" i="9" s="1"/>
  <c r="V107" i="9" s="1"/>
  <c r="W107" i="9" s="1"/>
  <c r="X107" i="9" s="1"/>
  <c r="Y107" i="9" s="1"/>
  <c r="Z107" i="9" s="1"/>
  <c r="AA107" i="9" s="1"/>
  <c r="AB107" i="9" s="1"/>
  <c r="AC107" i="9" s="1"/>
  <c r="AD107" i="9" s="1"/>
  <c r="AE107" i="9" s="1"/>
  <c r="AF107" i="9" s="1"/>
  <c r="AG107" i="9" s="1"/>
  <c r="AH107" i="9" s="1"/>
  <c r="AI107" i="9" s="1"/>
  <c r="AJ107" i="9" s="1"/>
  <c r="AK107" i="9" s="1"/>
  <c r="H106" i="9"/>
  <c r="I106" i="9" s="1"/>
  <c r="J106" i="9" s="1"/>
  <c r="K106" i="9" s="1"/>
  <c r="L106" i="9" s="1"/>
  <c r="M106" i="9" s="1"/>
  <c r="N106" i="9" s="1"/>
  <c r="O106" i="9" s="1"/>
  <c r="P106" i="9" s="1"/>
  <c r="Q106" i="9" s="1"/>
  <c r="R106" i="9" s="1"/>
  <c r="S106" i="9" s="1"/>
  <c r="T106" i="9" s="1"/>
  <c r="U106" i="9" s="1"/>
  <c r="V106" i="9" s="1"/>
  <c r="W106" i="9" s="1"/>
  <c r="X106" i="9" s="1"/>
  <c r="Y106" i="9" s="1"/>
  <c r="Z106" i="9" s="1"/>
  <c r="AA106" i="9" s="1"/>
  <c r="AB106" i="9" s="1"/>
  <c r="AC106" i="9" s="1"/>
  <c r="AD106" i="9" s="1"/>
  <c r="AE106" i="9" s="1"/>
  <c r="AF106" i="9" s="1"/>
  <c r="AG106" i="9" s="1"/>
  <c r="AH106" i="9" s="1"/>
  <c r="AI106" i="9" s="1"/>
  <c r="AJ106" i="9" s="1"/>
  <c r="AK106" i="9" s="1"/>
  <c r="H105" i="9"/>
  <c r="I105" i="9" s="1"/>
  <c r="J105" i="9" s="1"/>
  <c r="K105" i="9" s="1"/>
  <c r="L105" i="9" s="1"/>
  <c r="M105" i="9" s="1"/>
  <c r="N105" i="9" s="1"/>
  <c r="O105" i="9" s="1"/>
  <c r="P105" i="9" s="1"/>
  <c r="Q105" i="9" s="1"/>
  <c r="R105" i="9" s="1"/>
  <c r="S105" i="9" s="1"/>
  <c r="T105" i="9" s="1"/>
  <c r="U105" i="9" s="1"/>
  <c r="V105" i="9" s="1"/>
  <c r="W105" i="9" s="1"/>
  <c r="X105" i="9" s="1"/>
  <c r="Y105" i="9" s="1"/>
  <c r="Z105" i="9" s="1"/>
  <c r="AA105" i="9" s="1"/>
  <c r="AB105" i="9" s="1"/>
  <c r="AC105" i="9" s="1"/>
  <c r="AD105" i="9" s="1"/>
  <c r="AE105" i="9" s="1"/>
  <c r="AF105" i="9" s="1"/>
  <c r="AG105" i="9" s="1"/>
  <c r="AH105" i="9" s="1"/>
  <c r="AI105" i="9" s="1"/>
  <c r="AJ105" i="9" s="1"/>
  <c r="AK105" i="9" s="1"/>
  <c r="N104" i="9"/>
  <c r="O104" i="9" s="1"/>
  <c r="P104" i="9" s="1"/>
  <c r="Q104" i="9" s="1"/>
  <c r="R104" i="9" s="1"/>
  <c r="S104" i="9" s="1"/>
  <c r="T104" i="9" s="1"/>
  <c r="U104" i="9" s="1"/>
  <c r="V104" i="9" s="1"/>
  <c r="W104" i="9" s="1"/>
  <c r="X104" i="9" s="1"/>
  <c r="Y104" i="9" s="1"/>
  <c r="Z104" i="9" s="1"/>
  <c r="AA104" i="9" s="1"/>
  <c r="AB104" i="9" s="1"/>
  <c r="AC104" i="9" s="1"/>
  <c r="AD104" i="9" s="1"/>
  <c r="AE104" i="9" s="1"/>
  <c r="AF104" i="9" s="1"/>
  <c r="AG104" i="9" s="1"/>
  <c r="AH104" i="9" s="1"/>
  <c r="AI104" i="9" s="1"/>
  <c r="AJ104" i="9" s="1"/>
  <c r="AK104" i="9" s="1"/>
  <c r="M104" i="9"/>
  <c r="K104" i="9"/>
  <c r="L104" i="9" s="1"/>
  <c r="I104" i="9"/>
  <c r="J104" i="9" s="1"/>
  <c r="H104" i="9"/>
  <c r="G104" i="9"/>
  <c r="C89"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E75" i="9"/>
  <c r="E82" i="9" s="1"/>
  <c r="E74" i="9"/>
  <c r="E81" i="9" s="1"/>
  <c r="E73" i="9"/>
  <c r="E80" i="9" s="1"/>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AK63" i="9"/>
  <c r="AK86" i="9" s="1"/>
  <c r="AK237" i="9" s="1"/>
  <c r="AJ63" i="9"/>
  <c r="AI63" i="9"/>
  <c r="AI86" i="9" s="1"/>
  <c r="AI237" i="9" s="1"/>
  <c r="AH63" i="9"/>
  <c r="AG63" i="9"/>
  <c r="AF63" i="9"/>
  <c r="AE63" i="9"/>
  <c r="AE86" i="9" s="1"/>
  <c r="AE237" i="9" s="1"/>
  <c r="AD63" i="9"/>
  <c r="AC63" i="9"/>
  <c r="AB63" i="9"/>
  <c r="AA63" i="9"/>
  <c r="Z63" i="9"/>
  <c r="Z86" i="9" s="1"/>
  <c r="Z237" i="9" s="1"/>
  <c r="Y63" i="9"/>
  <c r="X63" i="9"/>
  <c r="W63" i="9"/>
  <c r="V63" i="9"/>
  <c r="U63" i="9"/>
  <c r="T63" i="9"/>
  <c r="S63" i="9"/>
  <c r="S86" i="9" s="1"/>
  <c r="S237" i="9" s="1"/>
  <c r="R63" i="9"/>
  <c r="R86" i="9" s="1"/>
  <c r="R237" i="9" s="1"/>
  <c r="Q63" i="9"/>
  <c r="P63" i="9"/>
  <c r="O63" i="9"/>
  <c r="N63" i="9"/>
  <c r="M63" i="9"/>
  <c r="M86" i="9" s="1"/>
  <c r="M237" i="9" s="1"/>
  <c r="L63" i="9"/>
  <c r="K63" i="9"/>
  <c r="K86" i="9" s="1"/>
  <c r="K237" i="9" s="1"/>
  <c r="J63" i="9"/>
  <c r="I63" i="9"/>
  <c r="H63" i="9"/>
  <c r="G63" i="9"/>
  <c r="G86" i="9" s="1"/>
  <c r="G237" i="9" s="1"/>
  <c r="E61" i="9"/>
  <c r="E68" i="9" s="1"/>
  <c r="E60" i="9"/>
  <c r="E67" i="9" s="1"/>
  <c r="E59" i="9"/>
  <c r="E66" i="9" s="1"/>
  <c r="G55" i="9"/>
  <c r="G238" i="9" s="1"/>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E42" i="9"/>
  <c r="E50" i="9" s="1"/>
  <c r="E41" i="9"/>
  <c r="E49" i="9" s="1"/>
  <c r="E40" i="9"/>
  <c r="E48" i="9" s="1"/>
  <c r="I39" i="9"/>
  <c r="H39" i="9"/>
  <c r="H44" i="9" s="1"/>
  <c r="H224" i="9" s="1"/>
  <c r="E39" i="9"/>
  <c r="E47" i="9" s="1"/>
  <c r="F38" i="9"/>
  <c r="E34"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K34" i="9" s="1"/>
  <c r="J26" i="9"/>
  <c r="J34" i="9" s="1"/>
  <c r="I26" i="9"/>
  <c r="I34" i="9" s="1"/>
  <c r="H26" i="9"/>
  <c r="H34" i="9" s="1"/>
  <c r="G26" i="9"/>
  <c r="G34" i="9" s="1"/>
  <c r="AK25" i="9"/>
  <c r="AJ25" i="9"/>
  <c r="AJ33" i="9" s="1"/>
  <c r="AI25" i="9"/>
  <c r="AI33" i="9" s="1"/>
  <c r="AH25" i="9"/>
  <c r="AH33" i="9" s="1"/>
  <c r="AG25" i="9"/>
  <c r="AG33" i="9" s="1"/>
  <c r="AF25" i="9"/>
  <c r="AF33" i="9" s="1"/>
  <c r="AE25" i="9"/>
  <c r="AE33" i="9" s="1"/>
  <c r="AD25" i="9"/>
  <c r="AD33" i="9" s="1"/>
  <c r="AC25" i="9"/>
  <c r="AC33" i="9" s="1"/>
  <c r="AB25" i="9"/>
  <c r="AB33" i="9" s="1"/>
  <c r="AA25" i="9"/>
  <c r="AA33" i="9" s="1"/>
  <c r="Z25" i="9"/>
  <c r="Z33" i="9" s="1"/>
  <c r="Y25" i="9"/>
  <c r="Y33" i="9" s="1"/>
  <c r="X25" i="9"/>
  <c r="X33" i="9" s="1"/>
  <c r="W25" i="9"/>
  <c r="W33" i="9" s="1"/>
  <c r="V25" i="9"/>
  <c r="V33" i="9" s="1"/>
  <c r="U25" i="9"/>
  <c r="U33" i="9" s="1"/>
  <c r="T25" i="9"/>
  <c r="T33" i="9" s="1"/>
  <c r="S25" i="9"/>
  <c r="S33" i="9" s="1"/>
  <c r="R25" i="9"/>
  <c r="R33" i="9" s="1"/>
  <c r="Q25" i="9"/>
  <c r="Q33" i="9" s="1"/>
  <c r="P25" i="9"/>
  <c r="P33" i="9" s="1"/>
  <c r="O25" i="9"/>
  <c r="O33" i="9" s="1"/>
  <c r="N25" i="9"/>
  <c r="N33" i="9" s="1"/>
  <c r="M25" i="9"/>
  <c r="M33" i="9" s="1"/>
  <c r="L25" i="9"/>
  <c r="L33" i="9" s="1"/>
  <c r="K25" i="9"/>
  <c r="K33" i="9" s="1"/>
  <c r="J25" i="9"/>
  <c r="J33" i="9" s="1"/>
  <c r="I25" i="9"/>
  <c r="I33" i="9" s="1"/>
  <c r="H25" i="9"/>
  <c r="H33" i="9" s="1"/>
  <c r="G25" i="9"/>
  <c r="G33" i="9" s="1"/>
  <c r="E25" i="9"/>
  <c r="E33" i="9" s="1"/>
  <c r="AK24" i="9"/>
  <c r="AJ24" i="9"/>
  <c r="AI24" i="9"/>
  <c r="AH24" i="9"/>
  <c r="AG24" i="9"/>
  <c r="AF24" i="9"/>
  <c r="AE24" i="9"/>
  <c r="AE32" i="9" s="1"/>
  <c r="AD24" i="9"/>
  <c r="AD32" i="9" s="1"/>
  <c r="AC24" i="9"/>
  <c r="AC32" i="9" s="1"/>
  <c r="AB24" i="9"/>
  <c r="AB32" i="9" s="1"/>
  <c r="AA24" i="9"/>
  <c r="AA32" i="9" s="1"/>
  <c r="Z24" i="9"/>
  <c r="Z32" i="9" s="1"/>
  <c r="Y24" i="9"/>
  <c r="Y32" i="9" s="1"/>
  <c r="X24" i="9"/>
  <c r="X32" i="9" s="1"/>
  <c r="W24" i="9"/>
  <c r="W32" i="9" s="1"/>
  <c r="V24" i="9"/>
  <c r="V32" i="9" s="1"/>
  <c r="U24" i="9"/>
  <c r="U32" i="9" s="1"/>
  <c r="T24" i="9"/>
  <c r="T32" i="9" s="1"/>
  <c r="S24" i="9"/>
  <c r="S32" i="9" s="1"/>
  <c r="R24" i="9"/>
  <c r="R32" i="9" s="1"/>
  <c r="Q24" i="9"/>
  <c r="Q32" i="9" s="1"/>
  <c r="P24" i="9"/>
  <c r="P32" i="9" s="1"/>
  <c r="O24" i="9"/>
  <c r="O32" i="9" s="1"/>
  <c r="N24" i="9"/>
  <c r="N32" i="9" s="1"/>
  <c r="M24" i="9"/>
  <c r="M32" i="9" s="1"/>
  <c r="L24" i="9"/>
  <c r="L32" i="9" s="1"/>
  <c r="K24" i="9"/>
  <c r="K32" i="9" s="1"/>
  <c r="J24" i="9"/>
  <c r="J32" i="9" s="1"/>
  <c r="I24" i="9"/>
  <c r="H24" i="9"/>
  <c r="H32" i="9" s="1"/>
  <c r="G24" i="9"/>
  <c r="G32" i="9" s="1"/>
  <c r="E24" i="9"/>
  <c r="E32" i="9" s="1"/>
  <c r="AK23" i="9"/>
  <c r="AK31" i="9" s="1"/>
  <c r="AJ23" i="9"/>
  <c r="AJ31" i="9" s="1"/>
  <c r="AI23" i="9"/>
  <c r="AI31" i="9" s="1"/>
  <c r="AH23" i="9"/>
  <c r="AH31" i="9" s="1"/>
  <c r="AG23" i="9"/>
  <c r="AG31" i="9" s="1"/>
  <c r="AF23" i="9"/>
  <c r="AF31" i="9" s="1"/>
  <c r="AE23" i="9"/>
  <c r="AE31" i="9" s="1"/>
  <c r="AD23" i="9"/>
  <c r="AD31" i="9" s="1"/>
  <c r="AC23" i="9"/>
  <c r="AC31" i="9" s="1"/>
  <c r="AB23" i="9"/>
  <c r="AB31" i="9" s="1"/>
  <c r="AA23" i="9"/>
  <c r="AA31" i="9" s="1"/>
  <c r="Z23" i="9"/>
  <c r="Z31" i="9" s="1"/>
  <c r="Y23" i="9"/>
  <c r="Y31" i="9" s="1"/>
  <c r="X23" i="9"/>
  <c r="X31" i="9" s="1"/>
  <c r="W23" i="9"/>
  <c r="W31" i="9" s="1"/>
  <c r="V23" i="9"/>
  <c r="V31" i="9" s="1"/>
  <c r="U23" i="9"/>
  <c r="U31" i="9" s="1"/>
  <c r="T23" i="9"/>
  <c r="T31" i="9" s="1"/>
  <c r="S23" i="9"/>
  <c r="S31" i="9" s="1"/>
  <c r="R23" i="9"/>
  <c r="R31" i="9" s="1"/>
  <c r="Q23" i="9"/>
  <c r="Q31" i="9" s="1"/>
  <c r="P23" i="9"/>
  <c r="P31" i="9" s="1"/>
  <c r="O23" i="9"/>
  <c r="O31" i="9" s="1"/>
  <c r="N23" i="9"/>
  <c r="N31" i="9" s="1"/>
  <c r="M23" i="9"/>
  <c r="M31" i="9" s="1"/>
  <c r="L23" i="9"/>
  <c r="K23" i="9"/>
  <c r="J23" i="9"/>
  <c r="J31" i="9" s="1"/>
  <c r="I23" i="9"/>
  <c r="I31" i="9" s="1"/>
  <c r="H23" i="9"/>
  <c r="H31" i="9" s="1"/>
  <c r="G23" i="9"/>
  <c r="E23" i="9"/>
  <c r="E31" i="9" s="1"/>
  <c r="S22" i="9"/>
  <c r="T22" i="9" s="1"/>
  <c r="R22" i="9"/>
  <c r="Q22" i="9"/>
  <c r="P22" i="9"/>
  <c r="O22" i="9"/>
  <c r="N22" i="9"/>
  <c r="M22" i="9"/>
  <c r="L22" i="9"/>
  <c r="K22" i="9"/>
  <c r="J22" i="9"/>
  <c r="I22" i="9"/>
  <c r="S21" i="9"/>
  <c r="T21" i="9" s="1"/>
  <c r="U21" i="9" s="1"/>
  <c r="V21" i="9" s="1"/>
  <c r="W21" i="9" s="1"/>
  <c r="X21" i="9" s="1"/>
  <c r="Y21" i="9" s="1"/>
  <c r="Z21" i="9" s="1"/>
  <c r="AA21" i="9" s="1"/>
  <c r="AB21" i="9" s="1"/>
  <c r="AC21" i="9" s="1"/>
  <c r="AD21" i="9" s="1"/>
  <c r="AE21" i="9" s="1"/>
  <c r="AF21" i="9" s="1"/>
  <c r="AG21" i="9" s="1"/>
  <c r="AH21" i="9" s="1"/>
  <c r="AI21" i="9" s="1"/>
  <c r="AJ21" i="9" s="1"/>
  <c r="AK21" i="9" s="1"/>
  <c r="R21" i="9"/>
  <c r="Q21" i="9"/>
  <c r="P21" i="9"/>
  <c r="O21" i="9"/>
  <c r="N21" i="9"/>
  <c r="M21" i="9"/>
  <c r="L21" i="9"/>
  <c r="K21" i="9"/>
  <c r="J21" i="9"/>
  <c r="I21" i="9"/>
  <c r="H21" i="9"/>
  <c r="G17" i="9"/>
  <c r="G8" i="9"/>
  <c r="N125" i="8"/>
  <c r="M125" i="8"/>
  <c r="L125" i="8"/>
  <c r="K125" i="8"/>
  <c r="I125" i="8"/>
  <c r="N126" i="8"/>
  <c r="M126" i="8"/>
  <c r="L126" i="8"/>
  <c r="K126" i="8"/>
  <c r="I126" i="8"/>
  <c r="J126" i="8" s="1"/>
  <c r="N104" i="8"/>
  <c r="M104" i="8"/>
  <c r="K104" i="8"/>
  <c r="I104" i="8"/>
  <c r="J104" i="8" s="1"/>
  <c r="A322" i="8"/>
  <c r="G287" i="8"/>
  <c r="H286" i="8"/>
  <c r="H287" i="8" s="1"/>
  <c r="A285" i="8"/>
  <c r="G264" i="8"/>
  <c r="G243" i="8"/>
  <c r="G242" i="8"/>
  <c r="G308" i="8" s="1"/>
  <c r="G241" i="8"/>
  <c r="G239" i="8"/>
  <c r="AK238" i="8"/>
  <c r="AJ238" i="8"/>
  <c r="AJ272" i="8" s="1"/>
  <c r="AI238" i="8"/>
  <c r="AI304" i="8" s="1"/>
  <c r="AH238" i="8"/>
  <c r="AG238" i="8"/>
  <c r="AG304" i="8" s="1"/>
  <c r="AF238" i="8"/>
  <c r="AE238" i="8"/>
  <c r="AD238" i="8"/>
  <c r="AC238" i="8"/>
  <c r="AB238" i="8"/>
  <c r="AA238" i="8"/>
  <c r="AA304" i="8" s="1"/>
  <c r="Z238" i="8"/>
  <c r="Y238" i="8"/>
  <c r="X238" i="8"/>
  <c r="W238" i="8"/>
  <c r="W304" i="8" s="1"/>
  <c r="V238" i="8"/>
  <c r="U238" i="8"/>
  <c r="U304" i="8" s="1"/>
  <c r="T238" i="8"/>
  <c r="S238" i="8"/>
  <c r="R238" i="8"/>
  <c r="Q238" i="8"/>
  <c r="Q304" i="8" s="1"/>
  <c r="P238" i="8"/>
  <c r="O238" i="8"/>
  <c r="O304" i="8" s="1"/>
  <c r="N238" i="8"/>
  <c r="M238" i="8"/>
  <c r="L238" i="8"/>
  <c r="K238" i="8"/>
  <c r="K304" i="8" s="1"/>
  <c r="J238" i="8"/>
  <c r="I238" i="8"/>
  <c r="I304" i="8" s="1"/>
  <c r="H238" i="8"/>
  <c r="G229" i="8"/>
  <c r="G227" i="8"/>
  <c r="G293" i="8" s="1"/>
  <c r="G226" i="8"/>
  <c r="G292" i="8" s="1"/>
  <c r="G225" i="8"/>
  <c r="H220" i="8"/>
  <c r="I220" i="8" s="1"/>
  <c r="J220" i="8" s="1"/>
  <c r="K220" i="8" s="1"/>
  <c r="AK216" i="8"/>
  <c r="AK243" i="8" s="1"/>
  <c r="AJ216" i="8"/>
  <c r="AJ243" i="8" s="1"/>
  <c r="AI216" i="8"/>
  <c r="AI243" i="8" s="1"/>
  <c r="AH216" i="8"/>
  <c r="AH243" i="8" s="1"/>
  <c r="AG216" i="8"/>
  <c r="AG243" i="8" s="1"/>
  <c r="AF216" i="8"/>
  <c r="AF243" i="8" s="1"/>
  <c r="AE216" i="8"/>
  <c r="AE243" i="8" s="1"/>
  <c r="AD216" i="8"/>
  <c r="AD243" i="8" s="1"/>
  <c r="AC216" i="8"/>
  <c r="AC243" i="8" s="1"/>
  <c r="AB216" i="8"/>
  <c r="AB243" i="8" s="1"/>
  <c r="AA216" i="8"/>
  <c r="AA243" i="8" s="1"/>
  <c r="Z216" i="8"/>
  <c r="Z243" i="8" s="1"/>
  <c r="Y216" i="8"/>
  <c r="Y243" i="8" s="1"/>
  <c r="X216" i="8"/>
  <c r="X243" i="8" s="1"/>
  <c r="W216" i="8"/>
  <c r="W243" i="8" s="1"/>
  <c r="V216" i="8"/>
  <c r="V243" i="8" s="1"/>
  <c r="U216" i="8"/>
  <c r="U243" i="8" s="1"/>
  <c r="T216" i="8"/>
  <c r="T243" i="8" s="1"/>
  <c r="S216" i="8"/>
  <c r="S243" i="8" s="1"/>
  <c r="R216" i="8"/>
  <c r="R243" i="8" s="1"/>
  <c r="Q216" i="8"/>
  <c r="Q243" i="8" s="1"/>
  <c r="P216" i="8"/>
  <c r="P243" i="8" s="1"/>
  <c r="O216" i="8"/>
  <c r="O243" i="8" s="1"/>
  <c r="N216" i="8"/>
  <c r="N243" i="8" s="1"/>
  <c r="M216" i="8"/>
  <c r="M243" i="8" s="1"/>
  <c r="L216" i="8"/>
  <c r="L243" i="8" s="1"/>
  <c r="K216" i="8"/>
  <c r="K243" i="8" s="1"/>
  <c r="J216" i="8"/>
  <c r="J243" i="8" s="1"/>
  <c r="I216" i="8"/>
  <c r="I243" i="8" s="1"/>
  <c r="H216" i="8"/>
  <c r="H243" i="8" s="1"/>
  <c r="AK209" i="8"/>
  <c r="AK242" i="8" s="1"/>
  <c r="AJ209" i="8"/>
  <c r="AJ229" i="8" s="1"/>
  <c r="AI209" i="8"/>
  <c r="AH209" i="8"/>
  <c r="AG209" i="8"/>
  <c r="AG242" i="8" s="1"/>
  <c r="AF209" i="8"/>
  <c r="AF242" i="8" s="1"/>
  <c r="AE209" i="8"/>
  <c r="AE242" i="8" s="1"/>
  <c r="AD209" i="8"/>
  <c r="AD242" i="8" s="1"/>
  <c r="AC209" i="8"/>
  <c r="AB209" i="8"/>
  <c r="AA209" i="8"/>
  <c r="AA242" i="8" s="1"/>
  <c r="Z209" i="8"/>
  <c r="Z242" i="8" s="1"/>
  <c r="Y209" i="8"/>
  <c r="Y242" i="8" s="1"/>
  <c r="X209" i="8"/>
  <c r="X229" i="8" s="1"/>
  <c r="W209" i="8"/>
  <c r="V209" i="8"/>
  <c r="U209" i="8"/>
  <c r="U242" i="8" s="1"/>
  <c r="T209" i="8"/>
  <c r="T242" i="8" s="1"/>
  <c r="S209" i="8"/>
  <c r="R209" i="8"/>
  <c r="R229" i="8" s="1"/>
  <c r="Q209" i="8"/>
  <c r="P209" i="8"/>
  <c r="O209" i="8"/>
  <c r="O242" i="8" s="1"/>
  <c r="N209" i="8"/>
  <c r="N242" i="8" s="1"/>
  <c r="M209" i="8"/>
  <c r="M242" i="8" s="1"/>
  <c r="L209" i="8"/>
  <c r="L242" i="8" s="1"/>
  <c r="K209" i="8"/>
  <c r="J209" i="8"/>
  <c r="I209" i="8"/>
  <c r="I242" i="8" s="1"/>
  <c r="H209" i="8"/>
  <c r="H242" i="8" s="1"/>
  <c r="H195" i="8"/>
  <c r="I195" i="8" s="1"/>
  <c r="J195" i="8" s="1"/>
  <c r="K195" i="8" s="1"/>
  <c r="L195" i="8" s="1"/>
  <c r="M195" i="8" s="1"/>
  <c r="N195" i="8" s="1"/>
  <c r="O195" i="8" s="1"/>
  <c r="P195" i="8" s="1"/>
  <c r="Q195" i="8" s="1"/>
  <c r="R195" i="8" s="1"/>
  <c r="S195" i="8" s="1"/>
  <c r="T195" i="8" s="1"/>
  <c r="U195" i="8" s="1"/>
  <c r="V195" i="8" s="1"/>
  <c r="W195" i="8" s="1"/>
  <c r="X195" i="8" s="1"/>
  <c r="Y195" i="8" s="1"/>
  <c r="Z195" i="8" s="1"/>
  <c r="AA195" i="8" s="1"/>
  <c r="AB195" i="8" s="1"/>
  <c r="AC195" i="8" s="1"/>
  <c r="AD195" i="8" s="1"/>
  <c r="AE195" i="8" s="1"/>
  <c r="AF195" i="8" s="1"/>
  <c r="AG195" i="8" s="1"/>
  <c r="AH195" i="8" s="1"/>
  <c r="AI195" i="8" s="1"/>
  <c r="AJ195" i="8" s="1"/>
  <c r="AK195" i="8" s="1"/>
  <c r="G194" i="8"/>
  <c r="H194" i="8" s="1"/>
  <c r="H187" i="8"/>
  <c r="I187" i="8" s="1"/>
  <c r="C185" i="8"/>
  <c r="H170" i="8"/>
  <c r="I170" i="8" s="1"/>
  <c r="J170" i="8" s="1"/>
  <c r="K170" i="8" s="1"/>
  <c r="L170" i="8" s="1"/>
  <c r="M170" i="8" s="1"/>
  <c r="N170" i="8" s="1"/>
  <c r="O170" i="8" s="1"/>
  <c r="P170" i="8" s="1"/>
  <c r="Q170" i="8" s="1"/>
  <c r="R170" i="8" s="1"/>
  <c r="S170" i="8" s="1"/>
  <c r="T170" i="8" s="1"/>
  <c r="U170" i="8" s="1"/>
  <c r="V170" i="8" s="1"/>
  <c r="W170" i="8" s="1"/>
  <c r="X170" i="8" s="1"/>
  <c r="Y170" i="8" s="1"/>
  <c r="Z170" i="8" s="1"/>
  <c r="AA170" i="8" s="1"/>
  <c r="AB170" i="8" s="1"/>
  <c r="AC170" i="8" s="1"/>
  <c r="AD170" i="8" s="1"/>
  <c r="AE170" i="8" s="1"/>
  <c r="AF170" i="8" s="1"/>
  <c r="AG170" i="8" s="1"/>
  <c r="AH170" i="8" s="1"/>
  <c r="AI170" i="8" s="1"/>
  <c r="AJ170" i="8" s="1"/>
  <c r="AK170" i="8" s="1"/>
  <c r="I169" i="8"/>
  <c r="J169" i="8" s="1"/>
  <c r="K169" i="8" s="1"/>
  <c r="L169" i="8" s="1"/>
  <c r="M169" i="8" s="1"/>
  <c r="N169" i="8" s="1"/>
  <c r="O169" i="8" s="1"/>
  <c r="P169" i="8" s="1"/>
  <c r="Q169" i="8" s="1"/>
  <c r="R169" i="8" s="1"/>
  <c r="S169" i="8" s="1"/>
  <c r="T169" i="8" s="1"/>
  <c r="U169" i="8" s="1"/>
  <c r="V169" i="8" s="1"/>
  <c r="W169" i="8" s="1"/>
  <c r="X169" i="8" s="1"/>
  <c r="Y169" i="8" s="1"/>
  <c r="Z169" i="8" s="1"/>
  <c r="AA169" i="8" s="1"/>
  <c r="AB169" i="8" s="1"/>
  <c r="AC169" i="8" s="1"/>
  <c r="AD169" i="8" s="1"/>
  <c r="AE169" i="8" s="1"/>
  <c r="AF169" i="8" s="1"/>
  <c r="AG169" i="8" s="1"/>
  <c r="AH169" i="8" s="1"/>
  <c r="AI169" i="8" s="1"/>
  <c r="AJ169" i="8" s="1"/>
  <c r="AK169" i="8" s="1"/>
  <c r="H169" i="8"/>
  <c r="H168" i="8"/>
  <c r="I168" i="8" s="1"/>
  <c r="J168" i="8" s="1"/>
  <c r="K168" i="8" s="1"/>
  <c r="L168" i="8" s="1"/>
  <c r="M168" i="8" s="1"/>
  <c r="N168" i="8" s="1"/>
  <c r="O168" i="8" s="1"/>
  <c r="P168" i="8" s="1"/>
  <c r="Q168" i="8" s="1"/>
  <c r="R168" i="8" s="1"/>
  <c r="S168" i="8" s="1"/>
  <c r="T168" i="8" s="1"/>
  <c r="U168" i="8" s="1"/>
  <c r="V168" i="8" s="1"/>
  <c r="W168" i="8" s="1"/>
  <c r="X168" i="8" s="1"/>
  <c r="Y168" i="8" s="1"/>
  <c r="Z168" i="8" s="1"/>
  <c r="AA168" i="8" s="1"/>
  <c r="AB168" i="8" s="1"/>
  <c r="AC168" i="8" s="1"/>
  <c r="AD168" i="8" s="1"/>
  <c r="AE168" i="8" s="1"/>
  <c r="AF168" i="8" s="1"/>
  <c r="AG168" i="8" s="1"/>
  <c r="AH168" i="8" s="1"/>
  <c r="AI168" i="8" s="1"/>
  <c r="AJ168" i="8" s="1"/>
  <c r="AK168" i="8" s="1"/>
  <c r="H167" i="8"/>
  <c r="I167" i="8" s="1"/>
  <c r="J167" i="8" s="1"/>
  <c r="K167" i="8" s="1"/>
  <c r="L167" i="8" s="1"/>
  <c r="M167" i="8" s="1"/>
  <c r="N167" i="8" s="1"/>
  <c r="O167" i="8" s="1"/>
  <c r="P167" i="8" s="1"/>
  <c r="Q167" i="8" s="1"/>
  <c r="R167" i="8" s="1"/>
  <c r="S167" i="8" s="1"/>
  <c r="T167" i="8" s="1"/>
  <c r="U167" i="8" s="1"/>
  <c r="V167" i="8" s="1"/>
  <c r="W167" i="8" s="1"/>
  <c r="X167" i="8" s="1"/>
  <c r="Y167" i="8" s="1"/>
  <c r="Z167" i="8" s="1"/>
  <c r="AA167" i="8" s="1"/>
  <c r="AB167" i="8" s="1"/>
  <c r="AC167" i="8" s="1"/>
  <c r="AD167" i="8" s="1"/>
  <c r="AE167" i="8" s="1"/>
  <c r="AF167" i="8" s="1"/>
  <c r="AG167" i="8" s="1"/>
  <c r="AH167" i="8" s="1"/>
  <c r="AI167" i="8" s="1"/>
  <c r="AJ167" i="8" s="1"/>
  <c r="AK167" i="8" s="1"/>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H156" i="8"/>
  <c r="I156" i="8" s="1"/>
  <c r="H149" i="8"/>
  <c r="I149" i="8" s="1"/>
  <c r="J149" i="8" s="1"/>
  <c r="K149" i="8" s="1"/>
  <c r="L149" i="8" s="1"/>
  <c r="M149" i="8" s="1"/>
  <c r="N149" i="8" s="1"/>
  <c r="O149" i="8" s="1"/>
  <c r="P149" i="8" s="1"/>
  <c r="Q149" i="8" s="1"/>
  <c r="R149" i="8" s="1"/>
  <c r="S149" i="8" s="1"/>
  <c r="T149" i="8" s="1"/>
  <c r="U149" i="8" s="1"/>
  <c r="V149" i="8" s="1"/>
  <c r="W149" i="8" s="1"/>
  <c r="X149" i="8" s="1"/>
  <c r="Y149" i="8" s="1"/>
  <c r="Z149" i="8" s="1"/>
  <c r="AA149" i="8" s="1"/>
  <c r="AB149" i="8" s="1"/>
  <c r="AC149" i="8" s="1"/>
  <c r="AD149" i="8" s="1"/>
  <c r="AE149" i="8" s="1"/>
  <c r="AF149" i="8" s="1"/>
  <c r="AG149" i="8" s="1"/>
  <c r="AH149" i="8" s="1"/>
  <c r="AI149" i="8" s="1"/>
  <c r="AJ149" i="8" s="1"/>
  <c r="AK149" i="8" s="1"/>
  <c r="H148" i="8"/>
  <c r="I148" i="8" s="1"/>
  <c r="J148" i="8" s="1"/>
  <c r="K148" i="8" s="1"/>
  <c r="L148" i="8" s="1"/>
  <c r="M148" i="8" s="1"/>
  <c r="N148" i="8" s="1"/>
  <c r="O148" i="8" s="1"/>
  <c r="P148" i="8" s="1"/>
  <c r="Q148" i="8" s="1"/>
  <c r="R148" i="8" s="1"/>
  <c r="S148" i="8" s="1"/>
  <c r="T148" i="8" s="1"/>
  <c r="U148" i="8" s="1"/>
  <c r="V148" i="8" s="1"/>
  <c r="W148" i="8" s="1"/>
  <c r="X148" i="8" s="1"/>
  <c r="Y148" i="8" s="1"/>
  <c r="Z148" i="8" s="1"/>
  <c r="AA148" i="8" s="1"/>
  <c r="AB148" i="8" s="1"/>
  <c r="AC148" i="8" s="1"/>
  <c r="AD148" i="8" s="1"/>
  <c r="AE148" i="8" s="1"/>
  <c r="AF148" i="8" s="1"/>
  <c r="AG148" i="8" s="1"/>
  <c r="AH148" i="8" s="1"/>
  <c r="AI148" i="8" s="1"/>
  <c r="AJ148" i="8" s="1"/>
  <c r="AK148" i="8" s="1"/>
  <c r="H147" i="8"/>
  <c r="I147" i="8" s="1"/>
  <c r="J147" i="8" s="1"/>
  <c r="K147" i="8" s="1"/>
  <c r="L147" i="8" s="1"/>
  <c r="M147" i="8" s="1"/>
  <c r="N147" i="8" s="1"/>
  <c r="O147" i="8" s="1"/>
  <c r="P147" i="8" s="1"/>
  <c r="Q147" i="8" s="1"/>
  <c r="R147" i="8" s="1"/>
  <c r="S147" i="8" s="1"/>
  <c r="T147" i="8" s="1"/>
  <c r="U147" i="8" s="1"/>
  <c r="V147" i="8" s="1"/>
  <c r="W147" i="8" s="1"/>
  <c r="X147" i="8" s="1"/>
  <c r="Y147" i="8" s="1"/>
  <c r="Z147" i="8" s="1"/>
  <c r="AA147" i="8" s="1"/>
  <c r="AB147" i="8" s="1"/>
  <c r="AC147" i="8" s="1"/>
  <c r="AD147" i="8" s="1"/>
  <c r="AE147" i="8" s="1"/>
  <c r="AF147" i="8" s="1"/>
  <c r="AG147" i="8" s="1"/>
  <c r="AH147" i="8" s="1"/>
  <c r="AI147" i="8" s="1"/>
  <c r="AJ147" i="8" s="1"/>
  <c r="AK147" i="8" s="1"/>
  <c r="H146" i="8"/>
  <c r="I146" i="8" s="1"/>
  <c r="J146" i="8" s="1"/>
  <c r="K146" i="8" s="1"/>
  <c r="L146" i="8" s="1"/>
  <c r="M146" i="8" s="1"/>
  <c r="N146" i="8" s="1"/>
  <c r="O146" i="8" s="1"/>
  <c r="P146" i="8" s="1"/>
  <c r="Q146" i="8" s="1"/>
  <c r="R146" i="8" s="1"/>
  <c r="S146" i="8" s="1"/>
  <c r="T146" i="8" s="1"/>
  <c r="U146" i="8" s="1"/>
  <c r="V146" i="8" s="1"/>
  <c r="W146" i="8" s="1"/>
  <c r="X146" i="8" s="1"/>
  <c r="Y146" i="8" s="1"/>
  <c r="Z146" i="8" s="1"/>
  <c r="AA146" i="8" s="1"/>
  <c r="AB146" i="8" s="1"/>
  <c r="AC146" i="8" s="1"/>
  <c r="AD146" i="8" s="1"/>
  <c r="AE146" i="8" s="1"/>
  <c r="AF146" i="8" s="1"/>
  <c r="AG146" i="8" s="1"/>
  <c r="AH146" i="8" s="1"/>
  <c r="AI146" i="8" s="1"/>
  <c r="AJ146" i="8" s="1"/>
  <c r="AK146" i="8" s="1"/>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H135" i="8"/>
  <c r="I135" i="8" s="1"/>
  <c r="J135" i="8" s="1"/>
  <c r="J143" i="8" s="1"/>
  <c r="H128" i="8"/>
  <c r="I128" i="8" s="1"/>
  <c r="J128" i="8" s="1"/>
  <c r="K128" i="8" s="1"/>
  <c r="L128" i="8" s="1"/>
  <c r="M128" i="8" s="1"/>
  <c r="N128" i="8" s="1"/>
  <c r="O128" i="8" s="1"/>
  <c r="P128" i="8" s="1"/>
  <c r="Q128" i="8" s="1"/>
  <c r="R128" i="8" s="1"/>
  <c r="S128" i="8" s="1"/>
  <c r="T128" i="8" s="1"/>
  <c r="U128" i="8" s="1"/>
  <c r="V128" i="8" s="1"/>
  <c r="W128" i="8" s="1"/>
  <c r="X128" i="8" s="1"/>
  <c r="Y128" i="8" s="1"/>
  <c r="Z128" i="8" s="1"/>
  <c r="AA128" i="8" s="1"/>
  <c r="AB128" i="8" s="1"/>
  <c r="AC128" i="8" s="1"/>
  <c r="AD128" i="8" s="1"/>
  <c r="AE128" i="8" s="1"/>
  <c r="AF128" i="8" s="1"/>
  <c r="AG128" i="8" s="1"/>
  <c r="AH128" i="8" s="1"/>
  <c r="AI128" i="8" s="1"/>
  <c r="AJ128" i="8" s="1"/>
  <c r="AK128" i="8" s="1"/>
  <c r="H127" i="8"/>
  <c r="I127" i="8" s="1"/>
  <c r="J127" i="8" s="1"/>
  <c r="K127" i="8" s="1"/>
  <c r="L127" i="8" s="1"/>
  <c r="M127" i="8" s="1"/>
  <c r="N127" i="8" s="1"/>
  <c r="O127" i="8" s="1"/>
  <c r="P127" i="8" s="1"/>
  <c r="Q127" i="8" s="1"/>
  <c r="R127" i="8" s="1"/>
  <c r="S127" i="8" s="1"/>
  <c r="T127" i="8" s="1"/>
  <c r="U127" i="8" s="1"/>
  <c r="V127" i="8" s="1"/>
  <c r="W127" i="8" s="1"/>
  <c r="X127" i="8" s="1"/>
  <c r="Y127" i="8" s="1"/>
  <c r="Z127" i="8" s="1"/>
  <c r="AA127" i="8" s="1"/>
  <c r="AB127" i="8" s="1"/>
  <c r="AC127" i="8" s="1"/>
  <c r="AD127" i="8" s="1"/>
  <c r="AE127" i="8" s="1"/>
  <c r="AF127" i="8" s="1"/>
  <c r="AG127" i="8" s="1"/>
  <c r="AH127" i="8" s="1"/>
  <c r="AI127" i="8" s="1"/>
  <c r="AJ127" i="8" s="1"/>
  <c r="AK127" i="8" s="1"/>
  <c r="H126" i="8"/>
  <c r="G126" i="8"/>
  <c r="H125" i="8"/>
  <c r="G125" i="8"/>
  <c r="H107" i="8"/>
  <c r="I107" i="8" s="1"/>
  <c r="J107" i="8" s="1"/>
  <c r="K107" i="8" s="1"/>
  <c r="L107" i="8" s="1"/>
  <c r="M107" i="8" s="1"/>
  <c r="N107" i="8" s="1"/>
  <c r="O107" i="8" s="1"/>
  <c r="P107" i="8" s="1"/>
  <c r="Q107" i="8" s="1"/>
  <c r="R107" i="8" s="1"/>
  <c r="S107" i="8" s="1"/>
  <c r="T107" i="8" s="1"/>
  <c r="U107" i="8" s="1"/>
  <c r="V107" i="8" s="1"/>
  <c r="W107" i="8" s="1"/>
  <c r="X107" i="8" s="1"/>
  <c r="Y107" i="8" s="1"/>
  <c r="Z107" i="8" s="1"/>
  <c r="AA107" i="8" s="1"/>
  <c r="AB107" i="8" s="1"/>
  <c r="AC107" i="8" s="1"/>
  <c r="AD107" i="8" s="1"/>
  <c r="AE107" i="8" s="1"/>
  <c r="AF107" i="8" s="1"/>
  <c r="AG107" i="8" s="1"/>
  <c r="AH107" i="8" s="1"/>
  <c r="AI107" i="8" s="1"/>
  <c r="AJ107" i="8" s="1"/>
  <c r="AK107" i="8" s="1"/>
  <c r="H106" i="8"/>
  <c r="I106" i="8" s="1"/>
  <c r="J106" i="8" s="1"/>
  <c r="K106" i="8" s="1"/>
  <c r="L106" i="8" s="1"/>
  <c r="M106" i="8" s="1"/>
  <c r="N106" i="8" s="1"/>
  <c r="O106" i="8" s="1"/>
  <c r="P106" i="8" s="1"/>
  <c r="Q106" i="8" s="1"/>
  <c r="R106" i="8" s="1"/>
  <c r="S106" i="8" s="1"/>
  <c r="T106" i="8" s="1"/>
  <c r="U106" i="8" s="1"/>
  <c r="V106" i="8" s="1"/>
  <c r="W106" i="8" s="1"/>
  <c r="X106" i="8" s="1"/>
  <c r="Y106" i="8" s="1"/>
  <c r="Z106" i="8" s="1"/>
  <c r="AA106" i="8" s="1"/>
  <c r="AB106" i="8" s="1"/>
  <c r="AC106" i="8" s="1"/>
  <c r="AD106" i="8" s="1"/>
  <c r="AE106" i="8" s="1"/>
  <c r="AF106" i="8" s="1"/>
  <c r="AG106" i="8" s="1"/>
  <c r="AH106" i="8" s="1"/>
  <c r="AI106" i="8" s="1"/>
  <c r="AJ106" i="8" s="1"/>
  <c r="AK106" i="8" s="1"/>
  <c r="H105" i="8"/>
  <c r="I105" i="8" s="1"/>
  <c r="J105" i="8" s="1"/>
  <c r="K105" i="8" s="1"/>
  <c r="L105" i="8" s="1"/>
  <c r="M105" i="8" s="1"/>
  <c r="N105" i="8" s="1"/>
  <c r="O105" i="8" s="1"/>
  <c r="P105" i="8" s="1"/>
  <c r="Q105" i="8" s="1"/>
  <c r="R105" i="8" s="1"/>
  <c r="S105" i="8" s="1"/>
  <c r="T105" i="8" s="1"/>
  <c r="U105" i="8" s="1"/>
  <c r="V105" i="8" s="1"/>
  <c r="W105" i="8" s="1"/>
  <c r="X105" i="8" s="1"/>
  <c r="Y105" i="8" s="1"/>
  <c r="Z105" i="8" s="1"/>
  <c r="AA105" i="8" s="1"/>
  <c r="AB105" i="8" s="1"/>
  <c r="AC105" i="8" s="1"/>
  <c r="AD105" i="8" s="1"/>
  <c r="AE105" i="8" s="1"/>
  <c r="AF105" i="8" s="1"/>
  <c r="AG105" i="8" s="1"/>
  <c r="AH105" i="8" s="1"/>
  <c r="AI105" i="8" s="1"/>
  <c r="AJ105" i="8" s="1"/>
  <c r="AK105" i="8" s="1"/>
  <c r="H104" i="8"/>
  <c r="G104" i="8"/>
  <c r="C89"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E75" i="8"/>
  <c r="E82" i="8" s="1"/>
  <c r="E74" i="8"/>
  <c r="E81" i="8" s="1"/>
  <c r="E73" i="8"/>
  <c r="E80" i="8" s="1"/>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E61" i="8"/>
  <c r="E68" i="8" s="1"/>
  <c r="E60" i="8"/>
  <c r="E67" i="8" s="1"/>
  <c r="E59" i="8"/>
  <c r="E66" i="8" s="1"/>
  <c r="G55" i="8"/>
  <c r="G238" i="8" s="1"/>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E42" i="8"/>
  <c r="E50" i="8" s="1"/>
  <c r="E41" i="8"/>
  <c r="E49" i="8" s="1"/>
  <c r="E40" i="8"/>
  <c r="E48" i="8" s="1"/>
  <c r="I39" i="8"/>
  <c r="H39" i="8"/>
  <c r="H44" i="8" s="1"/>
  <c r="H224" i="8" s="1"/>
  <c r="E39" i="8"/>
  <c r="E47" i="8" s="1"/>
  <c r="F38" i="8"/>
  <c r="E34"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K34" i="8" s="1"/>
  <c r="J26" i="8"/>
  <c r="J34" i="8" s="1"/>
  <c r="I26" i="8"/>
  <c r="I34" i="8" s="1"/>
  <c r="H26" i="8"/>
  <c r="G26" i="8"/>
  <c r="G34" i="8" s="1"/>
  <c r="AK25" i="8"/>
  <c r="AJ25" i="8"/>
  <c r="AJ33" i="8" s="1"/>
  <c r="AI25" i="8"/>
  <c r="AI33" i="8" s="1"/>
  <c r="AH25" i="8"/>
  <c r="AH33" i="8" s="1"/>
  <c r="AG25" i="8"/>
  <c r="AG33" i="8" s="1"/>
  <c r="AF25" i="8"/>
  <c r="AF33" i="8" s="1"/>
  <c r="AE25" i="8"/>
  <c r="AE33" i="8" s="1"/>
  <c r="AD25" i="8"/>
  <c r="AD33" i="8" s="1"/>
  <c r="AC25" i="8"/>
  <c r="AC33" i="8" s="1"/>
  <c r="AB25" i="8"/>
  <c r="AB33" i="8" s="1"/>
  <c r="AA25" i="8"/>
  <c r="AA33" i="8" s="1"/>
  <c r="Z25" i="8"/>
  <c r="Z33" i="8" s="1"/>
  <c r="Y25" i="8"/>
  <c r="Y33" i="8" s="1"/>
  <c r="X25" i="8"/>
  <c r="X33" i="8" s="1"/>
  <c r="W25" i="8"/>
  <c r="W33" i="8" s="1"/>
  <c r="V25" i="8"/>
  <c r="V33" i="8" s="1"/>
  <c r="U25" i="8"/>
  <c r="U33" i="8" s="1"/>
  <c r="T25" i="8"/>
  <c r="T33" i="8" s="1"/>
  <c r="S25" i="8"/>
  <c r="S33" i="8" s="1"/>
  <c r="R25" i="8"/>
  <c r="R33" i="8" s="1"/>
  <c r="Q25" i="8"/>
  <c r="Q33" i="8" s="1"/>
  <c r="P25" i="8"/>
  <c r="P33" i="8" s="1"/>
  <c r="O25" i="8"/>
  <c r="O33" i="8" s="1"/>
  <c r="N25" i="8"/>
  <c r="N33" i="8" s="1"/>
  <c r="M25" i="8"/>
  <c r="M33" i="8" s="1"/>
  <c r="L25" i="8"/>
  <c r="L33" i="8" s="1"/>
  <c r="K25" i="8"/>
  <c r="K33" i="8" s="1"/>
  <c r="J25" i="8"/>
  <c r="I25" i="8"/>
  <c r="I33" i="8" s="1"/>
  <c r="H25" i="8"/>
  <c r="H33" i="8" s="1"/>
  <c r="G25" i="8"/>
  <c r="G33" i="8" s="1"/>
  <c r="E25" i="8"/>
  <c r="E33" i="8" s="1"/>
  <c r="AK24" i="8"/>
  <c r="AJ24" i="8"/>
  <c r="AI24" i="8"/>
  <c r="AH24" i="8"/>
  <c r="AG24" i="8"/>
  <c r="AF24" i="8"/>
  <c r="AE24" i="8"/>
  <c r="AE32" i="8" s="1"/>
  <c r="AD24" i="8"/>
  <c r="AD32" i="8" s="1"/>
  <c r="AC24" i="8"/>
  <c r="AC32" i="8" s="1"/>
  <c r="AB24" i="8"/>
  <c r="AB32" i="8" s="1"/>
  <c r="AA24" i="8"/>
  <c r="AA32" i="8" s="1"/>
  <c r="Z24" i="8"/>
  <c r="Z32" i="8" s="1"/>
  <c r="Y24" i="8"/>
  <c r="Y32" i="8" s="1"/>
  <c r="X24" i="8"/>
  <c r="X32" i="8" s="1"/>
  <c r="W24" i="8"/>
  <c r="W32" i="8" s="1"/>
  <c r="V24" i="8"/>
  <c r="V32" i="8" s="1"/>
  <c r="U24" i="8"/>
  <c r="U32" i="8" s="1"/>
  <c r="T24" i="8"/>
  <c r="T32" i="8" s="1"/>
  <c r="S24" i="8"/>
  <c r="S32" i="8" s="1"/>
  <c r="R24" i="8"/>
  <c r="R32" i="8" s="1"/>
  <c r="Q24" i="8"/>
  <c r="Q32" i="8" s="1"/>
  <c r="P24" i="8"/>
  <c r="P32" i="8" s="1"/>
  <c r="O24" i="8"/>
  <c r="O32" i="8" s="1"/>
  <c r="N24" i="8"/>
  <c r="N32" i="8" s="1"/>
  <c r="M24" i="8"/>
  <c r="M32" i="8" s="1"/>
  <c r="L24" i="8"/>
  <c r="K24" i="8"/>
  <c r="K32" i="8" s="1"/>
  <c r="J24" i="8"/>
  <c r="J32" i="8" s="1"/>
  <c r="I24" i="8"/>
  <c r="H24" i="8"/>
  <c r="H32" i="8" s="1"/>
  <c r="G24" i="8"/>
  <c r="G32" i="8" s="1"/>
  <c r="E24" i="8"/>
  <c r="E32" i="8" s="1"/>
  <c r="AK23" i="8"/>
  <c r="AK31" i="8" s="1"/>
  <c r="AJ23" i="8"/>
  <c r="AJ31" i="8" s="1"/>
  <c r="AI23" i="8"/>
  <c r="AI31" i="8" s="1"/>
  <c r="AH23" i="8"/>
  <c r="AH31" i="8" s="1"/>
  <c r="AG23" i="8"/>
  <c r="AG31" i="8" s="1"/>
  <c r="AF23" i="8"/>
  <c r="AF31" i="8" s="1"/>
  <c r="AE23" i="8"/>
  <c r="AE31" i="8" s="1"/>
  <c r="AD23" i="8"/>
  <c r="AD31" i="8" s="1"/>
  <c r="AC23" i="8"/>
  <c r="AC31" i="8" s="1"/>
  <c r="AB23" i="8"/>
  <c r="AB31" i="8" s="1"/>
  <c r="AA23" i="8"/>
  <c r="AA31" i="8" s="1"/>
  <c r="Z23" i="8"/>
  <c r="Z31" i="8" s="1"/>
  <c r="Y23" i="8"/>
  <c r="Y31" i="8" s="1"/>
  <c r="X23" i="8"/>
  <c r="X31" i="8" s="1"/>
  <c r="W23" i="8"/>
  <c r="W31" i="8" s="1"/>
  <c r="V23" i="8"/>
  <c r="V31" i="8" s="1"/>
  <c r="U23" i="8"/>
  <c r="U31" i="8" s="1"/>
  <c r="T23" i="8"/>
  <c r="T31" i="8" s="1"/>
  <c r="S23" i="8"/>
  <c r="S31" i="8" s="1"/>
  <c r="R23" i="8"/>
  <c r="R31" i="8" s="1"/>
  <c r="Q23" i="8"/>
  <c r="Q31" i="8" s="1"/>
  <c r="P23" i="8"/>
  <c r="P31" i="8" s="1"/>
  <c r="O23" i="8"/>
  <c r="O31" i="8" s="1"/>
  <c r="N23" i="8"/>
  <c r="N31" i="8" s="1"/>
  <c r="M23" i="8"/>
  <c r="M31" i="8" s="1"/>
  <c r="L23" i="8"/>
  <c r="L31" i="8" s="1"/>
  <c r="K23" i="8"/>
  <c r="K31" i="8" s="1"/>
  <c r="J23" i="8"/>
  <c r="J31" i="8" s="1"/>
  <c r="I23" i="8"/>
  <c r="I31" i="8" s="1"/>
  <c r="H23" i="8"/>
  <c r="H31" i="8" s="1"/>
  <c r="G23" i="8"/>
  <c r="E23" i="8"/>
  <c r="E31" i="8" s="1"/>
  <c r="S22" i="8"/>
  <c r="T22" i="8" s="1"/>
  <c r="R22" i="8"/>
  <c r="Q22" i="8"/>
  <c r="P22" i="8"/>
  <c r="O22" i="8"/>
  <c r="N22" i="8"/>
  <c r="M22" i="8"/>
  <c r="L22" i="8"/>
  <c r="K22" i="8"/>
  <c r="J22" i="8"/>
  <c r="I22" i="8"/>
  <c r="S21" i="8"/>
  <c r="T21" i="8" s="1"/>
  <c r="U21" i="8" s="1"/>
  <c r="V21" i="8" s="1"/>
  <c r="W21" i="8" s="1"/>
  <c r="X21" i="8" s="1"/>
  <c r="Y21" i="8" s="1"/>
  <c r="Z21" i="8" s="1"/>
  <c r="AA21" i="8" s="1"/>
  <c r="AB21" i="8" s="1"/>
  <c r="AC21" i="8" s="1"/>
  <c r="AD21" i="8" s="1"/>
  <c r="AE21" i="8" s="1"/>
  <c r="AF21" i="8" s="1"/>
  <c r="AG21" i="8" s="1"/>
  <c r="AH21" i="8" s="1"/>
  <c r="AI21" i="8" s="1"/>
  <c r="AJ21" i="8" s="1"/>
  <c r="AK21" i="8" s="1"/>
  <c r="R21" i="8"/>
  <c r="Q21" i="8"/>
  <c r="P21" i="8"/>
  <c r="O21" i="8"/>
  <c r="N21" i="8"/>
  <c r="M21" i="8"/>
  <c r="L21" i="8"/>
  <c r="K21" i="8"/>
  <c r="J21" i="8"/>
  <c r="I21" i="8"/>
  <c r="H21" i="8"/>
  <c r="G17" i="8"/>
  <c r="G8" i="8"/>
  <c r="L86" i="9" l="1"/>
  <c r="L237" i="9" s="1"/>
  <c r="T86" i="9"/>
  <c r="T237" i="9" s="1"/>
  <c r="AJ86" i="9"/>
  <c r="AJ237" i="9" s="1"/>
  <c r="H86" i="12"/>
  <c r="H237" i="12" s="1"/>
  <c r="P86" i="12"/>
  <c r="P237" i="12" s="1"/>
  <c r="X86" i="12"/>
  <c r="X237" i="12" s="1"/>
  <c r="AF86" i="12"/>
  <c r="AF237" i="12" s="1"/>
  <c r="G70" i="9"/>
  <c r="AF272" i="9"/>
  <c r="K276" i="10"/>
  <c r="H86" i="9"/>
  <c r="H237" i="9" s="1"/>
  <c r="X86" i="9"/>
  <c r="X237" i="9" s="1"/>
  <c r="AF86" i="9"/>
  <c r="AF237" i="9" s="1"/>
  <c r="K229" i="9"/>
  <c r="L86" i="11"/>
  <c r="L237" i="11" s="1"/>
  <c r="T86" i="11"/>
  <c r="T237" i="11" s="1"/>
  <c r="AB86" i="11"/>
  <c r="AB237" i="11" s="1"/>
  <c r="AJ86" i="11"/>
  <c r="AJ237" i="11" s="1"/>
  <c r="G70" i="11"/>
  <c r="AC229" i="9"/>
  <c r="J104" i="11"/>
  <c r="K104" i="11" s="1"/>
  <c r="L104" i="11" s="1"/>
  <c r="M104" i="11" s="1"/>
  <c r="N104" i="11" s="1"/>
  <c r="O104" i="11" s="1"/>
  <c r="P104" i="11" s="1"/>
  <c r="Q104" i="11" s="1"/>
  <c r="R104" i="11" s="1"/>
  <c r="S104" i="11" s="1"/>
  <c r="T104" i="11" s="1"/>
  <c r="U104" i="11" s="1"/>
  <c r="V104" i="11" s="1"/>
  <c r="W104" i="11" s="1"/>
  <c r="X104" i="11" s="1"/>
  <c r="Y104" i="11" s="1"/>
  <c r="Z104" i="11" s="1"/>
  <c r="AA104" i="11" s="1"/>
  <c r="AB104" i="11" s="1"/>
  <c r="AC104" i="11" s="1"/>
  <c r="AD104" i="11" s="1"/>
  <c r="AE104" i="11" s="1"/>
  <c r="AF104" i="11" s="1"/>
  <c r="AG104" i="11" s="1"/>
  <c r="AH104" i="11" s="1"/>
  <c r="AI104" i="11" s="1"/>
  <c r="AJ104" i="11" s="1"/>
  <c r="AK104" i="11" s="1"/>
  <c r="O126" i="8"/>
  <c r="P126" i="8" s="1"/>
  <c r="Q126" i="8" s="1"/>
  <c r="R126" i="8" s="1"/>
  <c r="S126" i="8" s="1"/>
  <c r="T126" i="8" s="1"/>
  <c r="U126" i="8" s="1"/>
  <c r="V126" i="8" s="1"/>
  <c r="W126" i="8" s="1"/>
  <c r="X126" i="8" s="1"/>
  <c r="Y126" i="8" s="1"/>
  <c r="Z126" i="8" s="1"/>
  <c r="AA126" i="8" s="1"/>
  <c r="AB126" i="8" s="1"/>
  <c r="AC126" i="8" s="1"/>
  <c r="AD126" i="8" s="1"/>
  <c r="AE126" i="8" s="1"/>
  <c r="AF126" i="8" s="1"/>
  <c r="AG126" i="8" s="1"/>
  <c r="AH126" i="8" s="1"/>
  <c r="AI126" i="8" s="1"/>
  <c r="AJ126" i="8" s="1"/>
  <c r="AK126" i="8" s="1"/>
  <c r="N34" i="11"/>
  <c r="I86" i="8"/>
  <c r="I237" i="8" s="1"/>
  <c r="Y86" i="8"/>
  <c r="Y237" i="8" s="1"/>
  <c r="AG86" i="8"/>
  <c r="AG237" i="8" s="1"/>
  <c r="M86" i="10"/>
  <c r="M237" i="10" s="1"/>
  <c r="U86" i="10"/>
  <c r="U237" i="10" s="1"/>
  <c r="AC86" i="10"/>
  <c r="AC237" i="10" s="1"/>
  <c r="AK86" i="10"/>
  <c r="AK237" i="10" s="1"/>
  <c r="AK303" i="10" s="1"/>
  <c r="T126" i="10"/>
  <c r="U126" i="10" s="1"/>
  <c r="V126" i="10" s="1"/>
  <c r="W126" i="10" s="1"/>
  <c r="X126" i="10" s="1"/>
  <c r="Y126" i="10" s="1"/>
  <c r="Z126" i="10" s="1"/>
  <c r="AA126" i="10" s="1"/>
  <c r="AB126" i="10" s="1"/>
  <c r="AC126" i="10" s="1"/>
  <c r="AD126" i="10" s="1"/>
  <c r="AE126" i="10" s="1"/>
  <c r="AF126" i="10" s="1"/>
  <c r="AG126" i="10" s="1"/>
  <c r="AH126" i="10" s="1"/>
  <c r="AI126" i="10" s="1"/>
  <c r="AJ126" i="10" s="1"/>
  <c r="AK126" i="10" s="1"/>
  <c r="Y86" i="12"/>
  <c r="Y237" i="12" s="1"/>
  <c r="AG86" i="12"/>
  <c r="AG237" i="12" s="1"/>
  <c r="AF34" i="11"/>
  <c r="O70" i="12"/>
  <c r="L34" i="9"/>
  <c r="AJ34" i="9"/>
  <c r="AA34" i="8"/>
  <c r="L86" i="8"/>
  <c r="L237" i="8" s="1"/>
  <c r="AB86" i="8"/>
  <c r="AB237" i="8" s="1"/>
  <c r="AJ86" i="8"/>
  <c r="AJ237" i="8" s="1"/>
  <c r="N86" i="9"/>
  <c r="N237" i="9" s="1"/>
  <c r="AD86" i="9"/>
  <c r="AD237" i="9" s="1"/>
  <c r="H86" i="10"/>
  <c r="H237" i="10" s="1"/>
  <c r="P86" i="10"/>
  <c r="P237" i="10" s="1"/>
  <c r="X86" i="10"/>
  <c r="X237" i="10" s="1"/>
  <c r="X303" i="10" s="1"/>
  <c r="AF86" i="10"/>
  <c r="AF237" i="10" s="1"/>
  <c r="M86" i="11"/>
  <c r="M237" i="11" s="1"/>
  <c r="G86" i="8"/>
  <c r="G237" i="8" s="1"/>
  <c r="O86" i="8"/>
  <c r="O237" i="8" s="1"/>
  <c r="AE86" i="8"/>
  <c r="AE237" i="8" s="1"/>
  <c r="Q86" i="9"/>
  <c r="Q237" i="9" s="1"/>
  <c r="Y86" i="9"/>
  <c r="Y237" i="9" s="1"/>
  <c r="L28" i="11"/>
  <c r="L236" i="11" s="1"/>
  <c r="L302" i="11" s="1"/>
  <c r="M34" i="11"/>
  <c r="H86" i="11"/>
  <c r="H237" i="11" s="1"/>
  <c r="P86" i="11"/>
  <c r="P237" i="11" s="1"/>
  <c r="X86" i="11"/>
  <c r="X237" i="11" s="1"/>
  <c r="AF86" i="11"/>
  <c r="AF237" i="11" s="1"/>
  <c r="I127" i="11"/>
  <c r="J127" i="11" s="1"/>
  <c r="K127" i="11" s="1"/>
  <c r="L127" i="11" s="1"/>
  <c r="S86" i="8"/>
  <c r="S237" i="8" s="1"/>
  <c r="AA86" i="8"/>
  <c r="AA237" i="8" s="1"/>
  <c r="AA303" i="8" s="1"/>
  <c r="K86" i="10"/>
  <c r="K237" i="10" s="1"/>
  <c r="S86" i="10"/>
  <c r="S237" i="10" s="1"/>
  <c r="AA86" i="10"/>
  <c r="AA237" i="10" s="1"/>
  <c r="AI86" i="10"/>
  <c r="AI237" i="10" s="1"/>
  <c r="Z86" i="10"/>
  <c r="Z237" i="10" s="1"/>
  <c r="Z303" i="10" s="1"/>
  <c r="AA86" i="11"/>
  <c r="AA237" i="11" s="1"/>
  <c r="AA271" i="11" s="1"/>
  <c r="G84" i="8"/>
  <c r="U229" i="8"/>
  <c r="U295" i="8" s="1"/>
  <c r="Y229" i="11"/>
  <c r="P84" i="12"/>
  <c r="AK86" i="8"/>
  <c r="AK237" i="8" s="1"/>
  <c r="V86" i="8"/>
  <c r="V237" i="8" s="1"/>
  <c r="AD86" i="8"/>
  <c r="AD237" i="8" s="1"/>
  <c r="AD303" i="8" s="1"/>
  <c r="N86" i="10"/>
  <c r="N237" i="10" s="1"/>
  <c r="N303" i="10" s="1"/>
  <c r="V86" i="10"/>
  <c r="V237" i="10" s="1"/>
  <c r="AD86" i="10"/>
  <c r="AD237" i="10" s="1"/>
  <c r="AD271" i="10" s="1"/>
  <c r="AF70" i="10"/>
  <c r="O84" i="10"/>
  <c r="H143" i="10"/>
  <c r="AL111" i="10"/>
  <c r="AL132" i="10"/>
  <c r="U86" i="11"/>
  <c r="U237" i="11" s="1"/>
  <c r="U303" i="11" s="1"/>
  <c r="AA70" i="12"/>
  <c r="U86" i="8"/>
  <c r="U237" i="8" s="1"/>
  <c r="U303" i="8" s="1"/>
  <c r="AG70" i="8"/>
  <c r="Y84" i="8"/>
  <c r="AE34" i="10"/>
  <c r="I135" i="10"/>
  <c r="I142" i="10" s="1"/>
  <c r="H144" i="10"/>
  <c r="T34" i="11"/>
  <c r="K28" i="9"/>
  <c r="K236" i="9" s="1"/>
  <c r="M86" i="8"/>
  <c r="M237" i="8" s="1"/>
  <c r="M303" i="8" s="1"/>
  <c r="AF34" i="12"/>
  <c r="Q34" i="8"/>
  <c r="P34" i="9"/>
  <c r="AB34" i="9"/>
  <c r="AH34" i="9"/>
  <c r="W34" i="10"/>
  <c r="AF32" i="11"/>
  <c r="M34" i="12"/>
  <c r="AE34" i="12"/>
  <c r="AK34" i="12"/>
  <c r="L34" i="8"/>
  <c r="R34" i="8"/>
  <c r="L34" i="10"/>
  <c r="R34" i="10"/>
  <c r="X34" i="10"/>
  <c r="AJ34" i="10"/>
  <c r="AK33" i="11"/>
  <c r="X34" i="11"/>
  <c r="G28" i="10"/>
  <c r="G236" i="10" s="1"/>
  <c r="AF34" i="10"/>
  <c r="AC34" i="12"/>
  <c r="U34" i="10"/>
  <c r="AA34" i="10"/>
  <c r="AK33" i="12"/>
  <c r="AD34" i="12"/>
  <c r="N28" i="11"/>
  <c r="N236" i="11" s="1"/>
  <c r="N270" i="11" s="1"/>
  <c r="M28" i="10"/>
  <c r="AH32" i="11"/>
  <c r="J126" i="11"/>
  <c r="K126" i="11" s="1"/>
  <c r="L126" i="11" s="1"/>
  <c r="M126" i="11" s="1"/>
  <c r="N126" i="11" s="1"/>
  <c r="O126" i="11" s="1"/>
  <c r="P126" i="11" s="1"/>
  <c r="Q126" i="11" s="1"/>
  <c r="R126" i="11" s="1"/>
  <c r="S126" i="11" s="1"/>
  <c r="T126" i="11" s="1"/>
  <c r="U126" i="11" s="1"/>
  <c r="V126" i="11" s="1"/>
  <c r="W126" i="11" s="1"/>
  <c r="X126" i="11" s="1"/>
  <c r="Y126" i="11" s="1"/>
  <c r="Z126" i="11" s="1"/>
  <c r="AA126" i="11" s="1"/>
  <c r="AB126" i="11" s="1"/>
  <c r="AC126" i="11" s="1"/>
  <c r="AD126" i="11" s="1"/>
  <c r="AE126" i="11" s="1"/>
  <c r="AF126" i="11" s="1"/>
  <c r="AG126" i="11" s="1"/>
  <c r="AH126" i="11" s="1"/>
  <c r="AI126" i="11" s="1"/>
  <c r="AJ126" i="11" s="1"/>
  <c r="AK126" i="11" s="1"/>
  <c r="AG34" i="8"/>
  <c r="AI32" i="9"/>
  <c r="AE34" i="8"/>
  <c r="AC34" i="11"/>
  <c r="AK34" i="11"/>
  <c r="AJ34" i="12"/>
  <c r="AI34" i="8"/>
  <c r="J125" i="11"/>
  <c r="K125" i="11" s="1"/>
  <c r="L125" i="11" s="1"/>
  <c r="M125" i="11" s="1"/>
  <c r="N125" i="11" s="1"/>
  <c r="O125" i="11" s="1"/>
  <c r="P125" i="11" s="1"/>
  <c r="Q125" i="11" s="1"/>
  <c r="R125" i="11" s="1"/>
  <c r="S125" i="11" s="1"/>
  <c r="T125" i="11" s="1"/>
  <c r="U125" i="11" s="1"/>
  <c r="V125" i="11" s="1"/>
  <c r="W125" i="11" s="1"/>
  <c r="X125" i="11" s="1"/>
  <c r="Y125" i="11" s="1"/>
  <c r="Z125" i="11" s="1"/>
  <c r="AA125" i="11" s="1"/>
  <c r="AB125" i="11" s="1"/>
  <c r="AC125" i="11" s="1"/>
  <c r="AD125" i="11" s="1"/>
  <c r="AE125" i="11" s="1"/>
  <c r="AF125" i="11" s="1"/>
  <c r="AG125" i="11" s="1"/>
  <c r="AH125" i="11" s="1"/>
  <c r="AI125" i="11" s="1"/>
  <c r="AJ125" i="11" s="1"/>
  <c r="AK125" i="11" s="1"/>
  <c r="Z34" i="12"/>
  <c r="AB34" i="8"/>
  <c r="AJ34" i="8"/>
  <c r="AI32" i="10"/>
  <c r="AG32" i="8"/>
  <c r="AK32" i="9"/>
  <c r="AJ32" i="10"/>
  <c r="H14" i="12"/>
  <c r="AI32" i="11"/>
  <c r="AG32" i="9"/>
  <c r="AK32" i="10"/>
  <c r="AH32" i="8"/>
  <c r="AH34" i="8"/>
  <c r="Q34" i="9"/>
  <c r="Y34" i="9"/>
  <c r="AG34" i="9"/>
  <c r="AD34" i="11"/>
  <c r="L34" i="12"/>
  <c r="M34" i="10"/>
  <c r="AK33" i="8"/>
  <c r="L28" i="9"/>
  <c r="L14" i="9" s="1"/>
  <c r="K31" i="9"/>
  <c r="AF32" i="10"/>
  <c r="Q34" i="10"/>
  <c r="Y34" i="10"/>
  <c r="R34" i="11"/>
  <c r="Z34" i="11"/>
  <c r="AH34" i="11"/>
  <c r="AK32" i="12"/>
  <c r="AK33" i="9"/>
  <c r="V34" i="9"/>
  <c r="AD34" i="9"/>
  <c r="L31" i="9"/>
  <c r="O34" i="10"/>
  <c r="S34" i="11"/>
  <c r="M34" i="8"/>
  <c r="P34" i="8"/>
  <c r="X34" i="8"/>
  <c r="AK34" i="8"/>
  <c r="H34" i="8"/>
  <c r="W34" i="9"/>
  <c r="S34" i="10"/>
  <c r="L34" i="11"/>
  <c r="AB34" i="11"/>
  <c r="AJ34" i="11"/>
  <c r="T34" i="10"/>
  <c r="H28" i="11"/>
  <c r="H236" i="11" s="1"/>
  <c r="H270" i="11" s="1"/>
  <c r="L31" i="11"/>
  <c r="I47" i="11"/>
  <c r="I165" i="8"/>
  <c r="J156" i="8"/>
  <c r="K156" i="8" s="1"/>
  <c r="G31" i="8"/>
  <c r="G28" i="8"/>
  <c r="G236" i="8" s="1"/>
  <c r="G302" i="8" s="1"/>
  <c r="AJ242" i="8"/>
  <c r="AJ308" i="8" s="1"/>
  <c r="G31" i="9"/>
  <c r="G28" i="9"/>
  <c r="G236" i="9" s="1"/>
  <c r="G270" i="9" s="1"/>
  <c r="X34" i="9"/>
  <c r="AC34" i="9"/>
  <c r="I143" i="9"/>
  <c r="I144" i="9"/>
  <c r="I138" i="9"/>
  <c r="I142" i="9"/>
  <c r="P242" i="9"/>
  <c r="P229" i="9"/>
  <c r="P295" i="9" s="1"/>
  <c r="I286" i="9"/>
  <c r="J286" i="9" s="1"/>
  <c r="H287" i="9"/>
  <c r="AB242" i="10"/>
  <c r="AB276" i="10" s="1"/>
  <c r="AB229" i="10"/>
  <c r="K28" i="11"/>
  <c r="K236" i="11" s="1"/>
  <c r="H163" i="12"/>
  <c r="AF32" i="8"/>
  <c r="W34" i="8"/>
  <c r="AC84" i="8"/>
  <c r="AF32" i="9"/>
  <c r="J135" i="9"/>
  <c r="J143" i="9" s="1"/>
  <c r="K295" i="9"/>
  <c r="K263" i="9"/>
  <c r="AJ32" i="11"/>
  <c r="I32" i="8"/>
  <c r="P86" i="8"/>
  <c r="P237" i="8" s="1"/>
  <c r="X86" i="8"/>
  <c r="X237" i="8" s="1"/>
  <c r="X303" i="8" s="1"/>
  <c r="AI34" i="9"/>
  <c r="H304" i="9"/>
  <c r="H272" i="9"/>
  <c r="G308" i="9"/>
  <c r="G276" i="9"/>
  <c r="AK34" i="10"/>
  <c r="G31" i="10"/>
  <c r="G36" i="10" s="1"/>
  <c r="I138" i="10"/>
  <c r="AD272" i="11"/>
  <c r="AD304" i="11"/>
  <c r="G274" i="11"/>
  <c r="I229" i="8"/>
  <c r="I263" i="8" s="1"/>
  <c r="S70" i="9"/>
  <c r="AK33" i="10"/>
  <c r="N34" i="10"/>
  <c r="AD34" i="10"/>
  <c r="M31" i="10"/>
  <c r="I47" i="9"/>
  <c r="I44" i="9"/>
  <c r="I224" i="9" s="1"/>
  <c r="I258" i="9" s="1"/>
  <c r="H28" i="10"/>
  <c r="H236" i="10" s="1"/>
  <c r="H302" i="10" s="1"/>
  <c r="H31" i="10"/>
  <c r="J28" i="8"/>
  <c r="J14" i="8" s="1"/>
  <c r="J138" i="8"/>
  <c r="AC304" i="8"/>
  <c r="AC272" i="8"/>
  <c r="AC34" i="8"/>
  <c r="I47" i="8"/>
  <c r="I44" i="8"/>
  <c r="I224" i="8" s="1"/>
  <c r="I258" i="8" s="1"/>
  <c r="J86" i="8"/>
  <c r="J237" i="8" s="1"/>
  <c r="J303" i="8" s="1"/>
  <c r="R86" i="8"/>
  <c r="R237" i="8" s="1"/>
  <c r="R271" i="8" s="1"/>
  <c r="AH86" i="8"/>
  <c r="AH237" i="8" s="1"/>
  <c r="AD70" i="8"/>
  <c r="K135" i="8"/>
  <c r="M28" i="9"/>
  <c r="M236" i="9" s="1"/>
  <c r="N84" i="9"/>
  <c r="H47" i="10"/>
  <c r="H44" i="10"/>
  <c r="H224" i="10" s="1"/>
  <c r="H290" i="10" s="1"/>
  <c r="R229" i="10"/>
  <c r="R295" i="10" s="1"/>
  <c r="I106" i="11"/>
  <c r="J106" i="11" s="1"/>
  <c r="K106" i="11" s="1"/>
  <c r="L106" i="11" s="1"/>
  <c r="AL203" i="11"/>
  <c r="S242" i="8"/>
  <c r="S229" i="8"/>
  <c r="AA229" i="8"/>
  <c r="AA295" i="8" s="1"/>
  <c r="V242" i="9"/>
  <c r="V308" i="9" s="1"/>
  <c r="V229" i="9"/>
  <c r="V263" i="9" s="1"/>
  <c r="J242" i="10"/>
  <c r="J276" i="10" s="1"/>
  <c r="J229" i="10"/>
  <c r="AJ229" i="10"/>
  <c r="AJ295" i="10" s="1"/>
  <c r="I47" i="12"/>
  <c r="I44" i="12"/>
  <c r="I224" i="12" s="1"/>
  <c r="I290" i="12" s="1"/>
  <c r="O34" i="9"/>
  <c r="AE34" i="9"/>
  <c r="W86" i="9"/>
  <c r="W237" i="9" s="1"/>
  <c r="W271" i="9" s="1"/>
  <c r="Y70" i="9"/>
  <c r="AH229" i="9"/>
  <c r="N28" i="10"/>
  <c r="N14" i="10" s="1"/>
  <c r="G86" i="10"/>
  <c r="G237" i="10" s="1"/>
  <c r="O86" i="10"/>
  <c r="O237" i="10" s="1"/>
  <c r="W86" i="10"/>
  <c r="W237" i="10" s="1"/>
  <c r="W271" i="10" s="1"/>
  <c r="AE86" i="10"/>
  <c r="AE237" i="10" s="1"/>
  <c r="AE271" i="10" s="1"/>
  <c r="U84" i="10"/>
  <c r="H142" i="10"/>
  <c r="H151" i="10" s="1"/>
  <c r="G277" i="10"/>
  <c r="AL29" i="10"/>
  <c r="AI34" i="11"/>
  <c r="N31" i="11"/>
  <c r="AC86" i="11"/>
  <c r="AC237" i="11" s="1"/>
  <c r="AC303" i="11" s="1"/>
  <c r="AK86" i="11"/>
  <c r="AK237" i="11" s="1"/>
  <c r="AK271" i="11" s="1"/>
  <c r="AI84" i="11"/>
  <c r="I107" i="11"/>
  <c r="J107" i="11" s="1"/>
  <c r="K107" i="11" s="1"/>
  <c r="L107" i="11" s="1"/>
  <c r="M107" i="11" s="1"/>
  <c r="N107" i="11" s="1"/>
  <c r="O107" i="11" s="1"/>
  <c r="P107" i="11" s="1"/>
  <c r="Q107" i="11" s="1"/>
  <c r="R107" i="11" s="1"/>
  <c r="S107" i="11" s="1"/>
  <c r="T107" i="11" s="1"/>
  <c r="U107" i="11" s="1"/>
  <c r="V107" i="11" s="1"/>
  <c r="W107" i="11" s="1"/>
  <c r="X107" i="11" s="1"/>
  <c r="Y107" i="11" s="1"/>
  <c r="Z107" i="11" s="1"/>
  <c r="AA107" i="11" s="1"/>
  <c r="AB107" i="11" s="1"/>
  <c r="AC107" i="11" s="1"/>
  <c r="AD107" i="11" s="1"/>
  <c r="AE107" i="11" s="1"/>
  <c r="AF107" i="11" s="1"/>
  <c r="AG107" i="11" s="1"/>
  <c r="AH107" i="11" s="1"/>
  <c r="AI107" i="11" s="1"/>
  <c r="AJ107" i="11" s="1"/>
  <c r="AK107" i="11" s="1"/>
  <c r="AG229" i="11"/>
  <c r="G276" i="11"/>
  <c r="AJ32" i="12"/>
  <c r="J28" i="12"/>
  <c r="J236" i="12" s="1"/>
  <c r="J302" i="12" s="1"/>
  <c r="AF70" i="12"/>
  <c r="AG70" i="12"/>
  <c r="AD229" i="12"/>
  <c r="AD263" i="12" s="1"/>
  <c r="Y272" i="12"/>
  <c r="AK229" i="12"/>
  <c r="AG86" i="10"/>
  <c r="AG237" i="10" s="1"/>
  <c r="AG303" i="10" s="1"/>
  <c r="N28" i="12"/>
  <c r="N236" i="12" s="1"/>
  <c r="AI70" i="11"/>
  <c r="AI32" i="8"/>
  <c r="Y34" i="8"/>
  <c r="AK229" i="8"/>
  <c r="AK295" i="8" s="1"/>
  <c r="G240" i="8"/>
  <c r="G306" i="8" s="1"/>
  <c r="Q272" i="8"/>
  <c r="AH32" i="9"/>
  <c r="R34" i="9"/>
  <c r="I32" i="9"/>
  <c r="AG32" i="10"/>
  <c r="Z34" i="10"/>
  <c r="K32" i="10"/>
  <c r="J86" i="10"/>
  <c r="J237" i="10" s="1"/>
  <c r="J303" i="10" s="1"/>
  <c r="R86" i="10"/>
  <c r="R237" i="10" s="1"/>
  <c r="AH86" i="10"/>
  <c r="AH237" i="10" s="1"/>
  <c r="AH271" i="10" s="1"/>
  <c r="P242" i="10"/>
  <c r="I286" i="10"/>
  <c r="AK32" i="11"/>
  <c r="V34" i="11"/>
  <c r="O86" i="11"/>
  <c r="O237" i="11" s="1"/>
  <c r="O303" i="11" s="1"/>
  <c r="P242" i="11"/>
  <c r="P276" i="11" s="1"/>
  <c r="I286" i="11"/>
  <c r="X34" i="12"/>
  <c r="Q86" i="10"/>
  <c r="Q237" i="10" s="1"/>
  <c r="T84" i="11"/>
  <c r="L28" i="8"/>
  <c r="L236" i="8" s="1"/>
  <c r="AJ32" i="8"/>
  <c r="U34" i="8"/>
  <c r="S84" i="8"/>
  <c r="S34" i="9"/>
  <c r="AA34" i="9"/>
  <c r="U229" i="9"/>
  <c r="AH32" i="10"/>
  <c r="AI34" i="10"/>
  <c r="AL203" i="10"/>
  <c r="W34" i="11"/>
  <c r="AE34" i="11"/>
  <c r="W242" i="11"/>
  <c r="W276" i="11" s="1"/>
  <c r="I272" i="11"/>
  <c r="AF32" i="12"/>
  <c r="N34" i="12"/>
  <c r="Y34" i="12"/>
  <c r="AG34" i="12"/>
  <c r="J86" i="12"/>
  <c r="J237" i="12" s="1"/>
  <c r="J303" i="12" s="1"/>
  <c r="R86" i="12"/>
  <c r="R237" i="12" s="1"/>
  <c r="Z86" i="12"/>
  <c r="Z237" i="12" s="1"/>
  <c r="Z303" i="12" s="1"/>
  <c r="AH86" i="12"/>
  <c r="AH237" i="12" s="1"/>
  <c r="AG84" i="12"/>
  <c r="H287" i="12"/>
  <c r="H296" i="12" s="1"/>
  <c r="Y86" i="10"/>
  <c r="Y237" i="10" s="1"/>
  <c r="Y303" i="10" s="1"/>
  <c r="AB84" i="12"/>
  <c r="K28" i="8"/>
  <c r="K236" i="8" s="1"/>
  <c r="AK32" i="8"/>
  <c r="S34" i="8"/>
  <c r="V34" i="8"/>
  <c r="AD34" i="8"/>
  <c r="M28" i="8"/>
  <c r="M236" i="8" s="1"/>
  <c r="M270" i="8" s="1"/>
  <c r="AG34" i="10"/>
  <c r="P34" i="11"/>
  <c r="H31" i="11"/>
  <c r="AG86" i="11"/>
  <c r="AG237" i="11" s="1"/>
  <c r="AE84" i="11"/>
  <c r="AD242" i="11"/>
  <c r="L272" i="11"/>
  <c r="I28" i="12"/>
  <c r="I14" i="12" s="1"/>
  <c r="AG32" i="12"/>
  <c r="W34" i="12"/>
  <c r="U34" i="12"/>
  <c r="L229" i="12"/>
  <c r="G296" i="12"/>
  <c r="I86" i="10"/>
  <c r="I237" i="10" s="1"/>
  <c r="U70" i="12"/>
  <c r="O34" i="8"/>
  <c r="AI70" i="8"/>
  <c r="R242" i="8"/>
  <c r="R308" i="8" s="1"/>
  <c r="AJ32" i="9"/>
  <c r="M34" i="9"/>
  <c r="U34" i="9"/>
  <c r="AK34" i="9"/>
  <c r="AC86" i="9"/>
  <c r="AC237" i="9" s="1"/>
  <c r="I156" i="9"/>
  <c r="I159" i="9" s="1"/>
  <c r="W229" i="9"/>
  <c r="W295" i="9" s="1"/>
  <c r="T272" i="9"/>
  <c r="AC34" i="10"/>
  <c r="I28" i="10"/>
  <c r="I236" i="10" s="1"/>
  <c r="I302" i="10" s="1"/>
  <c r="AF84" i="10"/>
  <c r="AF87" i="10" s="1"/>
  <c r="AL45" i="10"/>
  <c r="AG32" i="11"/>
  <c r="Q34" i="11"/>
  <c r="Y34" i="11"/>
  <c r="K86" i="11"/>
  <c r="K237" i="11" s="1"/>
  <c r="K271" i="11" s="1"/>
  <c r="S86" i="11"/>
  <c r="S237" i="11" s="1"/>
  <c r="S303" i="11" s="1"/>
  <c r="AI86" i="11"/>
  <c r="AI237" i="11" s="1"/>
  <c r="I105" i="11"/>
  <c r="J105" i="11" s="1"/>
  <c r="K105" i="11" s="1"/>
  <c r="L105" i="11" s="1"/>
  <c r="M105" i="11" s="1"/>
  <c r="N105" i="11" s="1"/>
  <c r="O105" i="11" s="1"/>
  <c r="P105" i="11" s="1"/>
  <c r="Q105" i="11" s="1"/>
  <c r="R105" i="11" s="1"/>
  <c r="S105" i="11" s="1"/>
  <c r="T105" i="11" s="1"/>
  <c r="U105" i="11" s="1"/>
  <c r="V105" i="11" s="1"/>
  <c r="W105" i="11" s="1"/>
  <c r="X105" i="11" s="1"/>
  <c r="Y105" i="11" s="1"/>
  <c r="Z105" i="11" s="1"/>
  <c r="AA105" i="11" s="1"/>
  <c r="AB105" i="11" s="1"/>
  <c r="AC105" i="11" s="1"/>
  <c r="AD105" i="11" s="1"/>
  <c r="AE105" i="11" s="1"/>
  <c r="AF105" i="11" s="1"/>
  <c r="AG105" i="11" s="1"/>
  <c r="AH105" i="11" s="1"/>
  <c r="AI105" i="11" s="1"/>
  <c r="AJ105" i="11" s="1"/>
  <c r="AK105" i="11" s="1"/>
  <c r="M229" i="11"/>
  <c r="AA272" i="11"/>
  <c r="AH32" i="12"/>
  <c r="S34" i="12"/>
  <c r="L86" i="12"/>
  <c r="L237" i="12" s="1"/>
  <c r="L303" i="12" s="1"/>
  <c r="T86" i="12"/>
  <c r="T237" i="12" s="1"/>
  <c r="T303" i="12" s="1"/>
  <c r="AB86" i="12"/>
  <c r="AB237" i="12" s="1"/>
  <c r="AB303" i="12" s="1"/>
  <c r="AJ86" i="12"/>
  <c r="AJ237" i="12" s="1"/>
  <c r="AJ271" i="12" s="1"/>
  <c r="I70" i="12"/>
  <c r="R229" i="12"/>
  <c r="R263" i="12" s="1"/>
  <c r="J125" i="8"/>
  <c r="T104" i="10"/>
  <c r="U104" i="10" s="1"/>
  <c r="V104" i="10" s="1"/>
  <c r="W104" i="10" s="1"/>
  <c r="X104" i="10" s="1"/>
  <c r="Y104" i="10" s="1"/>
  <c r="Z104" i="10" s="1"/>
  <c r="AA104" i="10" s="1"/>
  <c r="AB104" i="10" s="1"/>
  <c r="AC104" i="10" s="1"/>
  <c r="AD104" i="10" s="1"/>
  <c r="AE104" i="10" s="1"/>
  <c r="AF104" i="10" s="1"/>
  <c r="AG104" i="10" s="1"/>
  <c r="AH104" i="10" s="1"/>
  <c r="AI104" i="10" s="1"/>
  <c r="AJ104" i="10" s="1"/>
  <c r="AK104" i="10" s="1"/>
  <c r="I128" i="11"/>
  <c r="J128" i="11" s="1"/>
  <c r="K128" i="11" s="1"/>
  <c r="L128" i="11" s="1"/>
  <c r="M128" i="11" s="1"/>
  <c r="N128" i="11" s="1"/>
  <c r="J126" i="12"/>
  <c r="K126" i="12" s="1"/>
  <c r="L126" i="12" s="1"/>
  <c r="M126" i="12" s="1"/>
  <c r="N126" i="12" s="1"/>
  <c r="O126" i="12" s="1"/>
  <c r="P126" i="12" s="1"/>
  <c r="Q126" i="12" s="1"/>
  <c r="R126" i="12" s="1"/>
  <c r="S126" i="12" s="1"/>
  <c r="T126" i="12" s="1"/>
  <c r="U126" i="12" s="1"/>
  <c r="V126" i="12" s="1"/>
  <c r="W126" i="12" s="1"/>
  <c r="X126" i="12" s="1"/>
  <c r="Y126" i="12" s="1"/>
  <c r="Z126" i="12" s="1"/>
  <c r="AA126" i="12" s="1"/>
  <c r="AB126" i="12" s="1"/>
  <c r="AC126" i="12" s="1"/>
  <c r="AD126" i="12" s="1"/>
  <c r="AE126" i="12" s="1"/>
  <c r="AF126" i="12" s="1"/>
  <c r="AG126" i="12" s="1"/>
  <c r="AH126" i="12" s="1"/>
  <c r="AI126" i="12" s="1"/>
  <c r="AJ126" i="12" s="1"/>
  <c r="AK126" i="12" s="1"/>
  <c r="J125" i="12"/>
  <c r="K125" i="12" s="1"/>
  <c r="L125" i="12" s="1"/>
  <c r="M125" i="12" s="1"/>
  <c r="N125" i="12" s="1"/>
  <c r="O125" i="12" s="1"/>
  <c r="P125" i="12" s="1"/>
  <c r="Q125" i="12" s="1"/>
  <c r="R125" i="12" s="1"/>
  <c r="S125" i="12" s="1"/>
  <c r="T125" i="12" s="1"/>
  <c r="U125" i="12" s="1"/>
  <c r="V125" i="12" s="1"/>
  <c r="W125" i="12" s="1"/>
  <c r="X125" i="12" s="1"/>
  <c r="Y125" i="12" s="1"/>
  <c r="Z125" i="12" s="1"/>
  <c r="AA125" i="12" s="1"/>
  <c r="AB125" i="12" s="1"/>
  <c r="AC125" i="12" s="1"/>
  <c r="AD125" i="12" s="1"/>
  <c r="AE125" i="12" s="1"/>
  <c r="AF125" i="12" s="1"/>
  <c r="AG125" i="12" s="1"/>
  <c r="AH125" i="12" s="1"/>
  <c r="AI125" i="12" s="1"/>
  <c r="AJ125" i="12" s="1"/>
  <c r="AK125" i="12" s="1"/>
  <c r="AL132" i="12"/>
  <c r="AL203" i="12"/>
  <c r="AL45" i="11"/>
  <c r="AL29" i="11"/>
  <c r="AL45" i="12"/>
  <c r="H36" i="12"/>
  <c r="U22" i="12"/>
  <c r="M28" i="12"/>
  <c r="N31" i="12"/>
  <c r="I32" i="12"/>
  <c r="V303" i="12"/>
  <c r="V271" i="12"/>
  <c r="P34" i="12"/>
  <c r="V34" i="12"/>
  <c r="AB34" i="12"/>
  <c r="AH34" i="12"/>
  <c r="H28" i="12"/>
  <c r="H236" i="12" s="1"/>
  <c r="I34" i="12"/>
  <c r="R34" i="12"/>
  <c r="AA34" i="12"/>
  <c r="K86" i="12"/>
  <c r="K237" i="12" s="1"/>
  <c r="Q86" i="12"/>
  <c r="Q237" i="12" s="1"/>
  <c r="W86" i="12"/>
  <c r="W237" i="12" s="1"/>
  <c r="AC86" i="12"/>
  <c r="AC237" i="12" s="1"/>
  <c r="AI86" i="12"/>
  <c r="AI237" i="12" s="1"/>
  <c r="I303" i="12"/>
  <c r="I271" i="12"/>
  <c r="G28" i="12"/>
  <c r="Q34" i="12"/>
  <c r="AI34" i="12"/>
  <c r="P303" i="12"/>
  <c r="P271" i="12"/>
  <c r="AB271" i="12"/>
  <c r="AH303" i="12"/>
  <c r="AH271" i="12"/>
  <c r="AH84" i="12"/>
  <c r="T34" i="12"/>
  <c r="G36" i="12"/>
  <c r="H47" i="12"/>
  <c r="H44" i="12"/>
  <c r="H224" i="12" s="1"/>
  <c r="R303" i="12"/>
  <c r="R271" i="12"/>
  <c r="X303" i="12"/>
  <c r="X271" i="12"/>
  <c r="AD303" i="12"/>
  <c r="AD271" i="12"/>
  <c r="J84" i="12"/>
  <c r="O303" i="12"/>
  <c r="O271" i="12"/>
  <c r="G271" i="12"/>
  <c r="G303" i="12"/>
  <c r="M303" i="12"/>
  <c r="M271" i="12"/>
  <c r="S303" i="12"/>
  <c r="S271" i="12"/>
  <c r="Y271" i="12"/>
  <c r="Y303" i="12"/>
  <c r="AE303" i="12"/>
  <c r="AE271" i="12"/>
  <c r="AK271" i="12"/>
  <c r="AK303" i="12"/>
  <c r="U303" i="12"/>
  <c r="U271" i="12"/>
  <c r="J104" i="12"/>
  <c r="K104" i="12" s="1"/>
  <c r="L104" i="12" s="1"/>
  <c r="M104" i="12" s="1"/>
  <c r="N104" i="12" s="1"/>
  <c r="O104" i="12" s="1"/>
  <c r="P104" i="12" s="1"/>
  <c r="Q104" i="12" s="1"/>
  <c r="R104" i="12" s="1"/>
  <c r="S104" i="12" s="1"/>
  <c r="T104" i="12" s="1"/>
  <c r="U104" i="12" s="1"/>
  <c r="V104" i="12" s="1"/>
  <c r="W104" i="12" s="1"/>
  <c r="X104" i="12" s="1"/>
  <c r="Y104" i="12" s="1"/>
  <c r="Z104" i="12" s="1"/>
  <c r="AA104" i="12" s="1"/>
  <c r="AB104" i="12" s="1"/>
  <c r="AC104" i="12" s="1"/>
  <c r="AD104" i="12" s="1"/>
  <c r="AE104" i="12" s="1"/>
  <c r="AF104" i="12" s="1"/>
  <c r="AG104" i="12" s="1"/>
  <c r="AH104" i="12" s="1"/>
  <c r="AI104" i="12" s="1"/>
  <c r="AJ104" i="12" s="1"/>
  <c r="AK104" i="12" s="1"/>
  <c r="I135" i="12"/>
  <c r="H138" i="12"/>
  <c r="H142" i="12"/>
  <c r="H143" i="12"/>
  <c r="H144" i="12"/>
  <c r="K28" i="12"/>
  <c r="N303" i="12"/>
  <c r="N271" i="12"/>
  <c r="AF303" i="12"/>
  <c r="AF271" i="12"/>
  <c r="V84" i="12"/>
  <c r="AA303" i="12"/>
  <c r="AA271" i="12"/>
  <c r="H303" i="12"/>
  <c r="H271" i="12"/>
  <c r="J14" i="12"/>
  <c r="AI32" i="12"/>
  <c r="L28" i="12"/>
  <c r="AL29" i="12"/>
  <c r="I258" i="12"/>
  <c r="AF84" i="12"/>
  <c r="AG303" i="12"/>
  <c r="AG271" i="12"/>
  <c r="J70" i="12"/>
  <c r="P70" i="12"/>
  <c r="P87" i="12" s="1"/>
  <c r="V70" i="12"/>
  <c r="AB70" i="12"/>
  <c r="AH70" i="12"/>
  <c r="AH87" i="12" s="1"/>
  <c r="K84" i="12"/>
  <c r="Q84" i="12"/>
  <c r="W84" i="12"/>
  <c r="AC84" i="12"/>
  <c r="AI84" i="12"/>
  <c r="I105" i="12"/>
  <c r="J105" i="12" s="1"/>
  <c r="K105" i="12" s="1"/>
  <c r="L105" i="12" s="1"/>
  <c r="M105" i="12" s="1"/>
  <c r="N105" i="12" s="1"/>
  <c r="O105" i="12" s="1"/>
  <c r="P105" i="12" s="1"/>
  <c r="Q105" i="12" s="1"/>
  <c r="R105" i="12" s="1"/>
  <c r="S105" i="12" s="1"/>
  <c r="T105" i="12" s="1"/>
  <c r="U105" i="12" s="1"/>
  <c r="V105" i="12" s="1"/>
  <c r="W105" i="12" s="1"/>
  <c r="X105" i="12" s="1"/>
  <c r="Y105" i="12" s="1"/>
  <c r="Z105" i="12" s="1"/>
  <c r="AA105" i="12" s="1"/>
  <c r="AB105" i="12" s="1"/>
  <c r="AC105" i="12" s="1"/>
  <c r="AD105" i="12" s="1"/>
  <c r="AE105" i="12" s="1"/>
  <c r="AF105" i="12" s="1"/>
  <c r="AG105" i="12" s="1"/>
  <c r="AH105" i="12" s="1"/>
  <c r="AI105" i="12" s="1"/>
  <c r="AJ105" i="12" s="1"/>
  <c r="AK105" i="12" s="1"/>
  <c r="AL111" i="12"/>
  <c r="I156" i="12"/>
  <c r="K70" i="12"/>
  <c r="Q70" i="12"/>
  <c r="W70" i="12"/>
  <c r="AC70" i="12"/>
  <c r="AC87" i="12" s="1"/>
  <c r="AI70" i="12"/>
  <c r="AI87" i="12" s="1"/>
  <c r="L84" i="12"/>
  <c r="R84" i="12"/>
  <c r="X84" i="12"/>
  <c r="AD84" i="12"/>
  <c r="AJ84" i="12"/>
  <c r="I106" i="12"/>
  <c r="J106" i="12" s="1"/>
  <c r="K106" i="12" s="1"/>
  <c r="L106" i="12" s="1"/>
  <c r="M106" i="12" s="1"/>
  <c r="N106" i="12" s="1"/>
  <c r="O106" i="12" s="1"/>
  <c r="P106" i="12" s="1"/>
  <c r="Q106" i="12" s="1"/>
  <c r="R106" i="12" s="1"/>
  <c r="S106" i="12" s="1"/>
  <c r="T106" i="12" s="1"/>
  <c r="U106" i="12" s="1"/>
  <c r="V106" i="12" s="1"/>
  <c r="W106" i="12" s="1"/>
  <c r="X106" i="12" s="1"/>
  <c r="Y106" i="12" s="1"/>
  <c r="Z106" i="12" s="1"/>
  <c r="AA106" i="12" s="1"/>
  <c r="AB106" i="12" s="1"/>
  <c r="AC106" i="12" s="1"/>
  <c r="AD106" i="12" s="1"/>
  <c r="AE106" i="12" s="1"/>
  <c r="AF106" i="12" s="1"/>
  <c r="AG106" i="12" s="1"/>
  <c r="AH106" i="12" s="1"/>
  <c r="AI106" i="12" s="1"/>
  <c r="AJ106" i="12" s="1"/>
  <c r="AK106" i="12" s="1"/>
  <c r="I128" i="12"/>
  <c r="J128" i="12" s="1"/>
  <c r="K128" i="12" s="1"/>
  <c r="L128" i="12" s="1"/>
  <c r="M128" i="12" s="1"/>
  <c r="N128" i="12" s="1"/>
  <c r="O128" i="12" s="1"/>
  <c r="P128" i="12" s="1"/>
  <c r="Q128" i="12" s="1"/>
  <c r="R128" i="12" s="1"/>
  <c r="S128" i="12" s="1"/>
  <c r="T128" i="12" s="1"/>
  <c r="U128" i="12" s="1"/>
  <c r="V128" i="12" s="1"/>
  <c r="W128" i="12" s="1"/>
  <c r="X128" i="12" s="1"/>
  <c r="Y128" i="12" s="1"/>
  <c r="Z128" i="12" s="1"/>
  <c r="AA128" i="12" s="1"/>
  <c r="AB128" i="12" s="1"/>
  <c r="AC128" i="12" s="1"/>
  <c r="AD128" i="12" s="1"/>
  <c r="AE128" i="12" s="1"/>
  <c r="AF128" i="12" s="1"/>
  <c r="AG128" i="12" s="1"/>
  <c r="AH128" i="12" s="1"/>
  <c r="AI128" i="12" s="1"/>
  <c r="AJ128" i="12" s="1"/>
  <c r="AK128" i="12" s="1"/>
  <c r="L70" i="12"/>
  <c r="L87" i="12" s="1"/>
  <c r="R70" i="12"/>
  <c r="R87" i="12" s="1"/>
  <c r="X70" i="12"/>
  <c r="AD70" i="12"/>
  <c r="AJ70" i="12"/>
  <c r="G84" i="12"/>
  <c r="M84" i="12"/>
  <c r="S84" i="12"/>
  <c r="Y84" i="12"/>
  <c r="AE84" i="12"/>
  <c r="AK84" i="12"/>
  <c r="I107" i="12"/>
  <c r="J107" i="12" s="1"/>
  <c r="K107" i="12" s="1"/>
  <c r="L107" i="12" s="1"/>
  <c r="M107" i="12" s="1"/>
  <c r="N107" i="12" s="1"/>
  <c r="O107" i="12" s="1"/>
  <c r="P107" i="12" s="1"/>
  <c r="Q107" i="12" s="1"/>
  <c r="R107" i="12" s="1"/>
  <c r="S107" i="12" s="1"/>
  <c r="T107" i="12" s="1"/>
  <c r="U107" i="12" s="1"/>
  <c r="V107" i="12" s="1"/>
  <c r="W107" i="12" s="1"/>
  <c r="X107" i="12" s="1"/>
  <c r="Y107" i="12" s="1"/>
  <c r="Z107" i="12" s="1"/>
  <c r="AA107" i="12" s="1"/>
  <c r="AB107" i="12" s="1"/>
  <c r="AC107" i="12" s="1"/>
  <c r="AD107" i="12" s="1"/>
  <c r="AE107" i="12" s="1"/>
  <c r="AF107" i="12" s="1"/>
  <c r="AG107" i="12" s="1"/>
  <c r="AH107" i="12" s="1"/>
  <c r="AI107" i="12" s="1"/>
  <c r="AJ107" i="12" s="1"/>
  <c r="AK107" i="12" s="1"/>
  <c r="H165" i="12"/>
  <c r="J187" i="12"/>
  <c r="G70" i="12"/>
  <c r="M70" i="12"/>
  <c r="S70" i="12"/>
  <c r="Y70" i="12"/>
  <c r="AE70" i="12"/>
  <c r="AK70" i="12"/>
  <c r="H84" i="12"/>
  <c r="N84" i="12"/>
  <c r="T84" i="12"/>
  <c r="Z84" i="12"/>
  <c r="I127" i="12"/>
  <c r="J127" i="12" s="1"/>
  <c r="K127" i="12" s="1"/>
  <c r="L127" i="12" s="1"/>
  <c r="M127" i="12" s="1"/>
  <c r="N127" i="12" s="1"/>
  <c r="O127" i="12" s="1"/>
  <c r="P127" i="12" s="1"/>
  <c r="Q127" i="12" s="1"/>
  <c r="R127" i="12" s="1"/>
  <c r="S127" i="12" s="1"/>
  <c r="T127" i="12" s="1"/>
  <c r="U127" i="12" s="1"/>
  <c r="V127" i="12" s="1"/>
  <c r="W127" i="12" s="1"/>
  <c r="X127" i="12" s="1"/>
  <c r="Y127" i="12" s="1"/>
  <c r="Z127" i="12" s="1"/>
  <c r="AA127" i="12" s="1"/>
  <c r="AB127" i="12" s="1"/>
  <c r="AC127" i="12" s="1"/>
  <c r="AD127" i="12" s="1"/>
  <c r="AE127" i="12" s="1"/>
  <c r="AF127" i="12" s="1"/>
  <c r="AG127" i="12" s="1"/>
  <c r="AH127" i="12" s="1"/>
  <c r="AI127" i="12" s="1"/>
  <c r="AJ127" i="12" s="1"/>
  <c r="AK127" i="12" s="1"/>
  <c r="H164" i="12"/>
  <c r="G304" i="12"/>
  <c r="G272" i="12"/>
  <c r="H70" i="12"/>
  <c r="H87" i="12" s="1"/>
  <c r="N70" i="12"/>
  <c r="T70" i="12"/>
  <c r="Z70" i="12"/>
  <c r="Z87" i="12" s="1"/>
  <c r="I84" i="12"/>
  <c r="I87" i="12" s="1"/>
  <c r="O84" i="12"/>
  <c r="O87" i="12" s="1"/>
  <c r="U84" i="12"/>
  <c r="AA84" i="12"/>
  <c r="AA87" i="12" s="1"/>
  <c r="X295" i="12"/>
  <c r="X263" i="12"/>
  <c r="Q309" i="12"/>
  <c r="Q277" i="12"/>
  <c r="I242" i="12"/>
  <c r="I229" i="12"/>
  <c r="O229" i="12"/>
  <c r="O242" i="12"/>
  <c r="U229" i="12"/>
  <c r="U242" i="12"/>
  <c r="AA242" i="12"/>
  <c r="AA229" i="12"/>
  <c r="AG229" i="12"/>
  <c r="AG242" i="12"/>
  <c r="I309" i="12"/>
  <c r="I277" i="12"/>
  <c r="O309" i="12"/>
  <c r="O277" i="12"/>
  <c r="U309" i="12"/>
  <c r="U277" i="12"/>
  <c r="AA309" i="12"/>
  <c r="AA277" i="12"/>
  <c r="AG309" i="12"/>
  <c r="AG277" i="12"/>
  <c r="G306" i="12"/>
  <c r="G274" i="12"/>
  <c r="J242" i="12"/>
  <c r="J229" i="12"/>
  <c r="P229" i="12"/>
  <c r="P242" i="12"/>
  <c r="V229" i="12"/>
  <c r="V242" i="12"/>
  <c r="AB242" i="12"/>
  <c r="AB229" i="12"/>
  <c r="AH229" i="12"/>
  <c r="AH242" i="12"/>
  <c r="J309" i="12"/>
  <c r="J277" i="12"/>
  <c r="P309" i="12"/>
  <c r="P277" i="12"/>
  <c r="V309" i="12"/>
  <c r="V277" i="12"/>
  <c r="AB309" i="12"/>
  <c r="AB277" i="12"/>
  <c r="AH309" i="12"/>
  <c r="AH277" i="12"/>
  <c r="Z309" i="12"/>
  <c r="Z277" i="12"/>
  <c r="K309" i="12"/>
  <c r="K277" i="12"/>
  <c r="AK295" i="12"/>
  <c r="AK263" i="12"/>
  <c r="M242" i="12"/>
  <c r="L309" i="12"/>
  <c r="L277" i="12"/>
  <c r="R309" i="12"/>
  <c r="R277" i="12"/>
  <c r="X309" i="12"/>
  <c r="X277" i="12"/>
  <c r="I220" i="12"/>
  <c r="G291" i="12"/>
  <c r="G259" i="12"/>
  <c r="K304" i="12"/>
  <c r="K272" i="12"/>
  <c r="Q272" i="12"/>
  <c r="Q304" i="12"/>
  <c r="W304" i="12"/>
  <c r="W272" i="12"/>
  <c r="AC272" i="12"/>
  <c r="AC304" i="12"/>
  <c r="AI304" i="12"/>
  <c r="AI272" i="12"/>
  <c r="M295" i="12"/>
  <c r="M263" i="12"/>
  <c r="S242" i="12"/>
  <c r="S229" i="12"/>
  <c r="Y242" i="12"/>
  <c r="Y229" i="12"/>
  <c r="AE295" i="12"/>
  <c r="AE263" i="12"/>
  <c r="AK308" i="12"/>
  <c r="AK276" i="12"/>
  <c r="M309" i="12"/>
  <c r="M277" i="12"/>
  <c r="S309" i="12"/>
  <c r="S277" i="12"/>
  <c r="Y309" i="12"/>
  <c r="Y277" i="12"/>
  <c r="AE309" i="12"/>
  <c r="AE277" i="12"/>
  <c r="AK309" i="12"/>
  <c r="AK277" i="12"/>
  <c r="L263" i="12"/>
  <c r="L295" i="12"/>
  <c r="AE242" i="12"/>
  <c r="H242" i="12"/>
  <c r="H229" i="12"/>
  <c r="N229" i="12"/>
  <c r="N242" i="12"/>
  <c r="T242" i="12"/>
  <c r="T229" i="12"/>
  <c r="Z242" i="12"/>
  <c r="Z229" i="12"/>
  <c r="AF229" i="12"/>
  <c r="AF242" i="12"/>
  <c r="H309" i="12"/>
  <c r="H277" i="12"/>
  <c r="N277" i="12"/>
  <c r="N309" i="12"/>
  <c r="T309" i="12"/>
  <c r="T277" i="12"/>
  <c r="AF309" i="12"/>
  <c r="AL309" i="12" s="1"/>
  <c r="AF277" i="12"/>
  <c r="AL277" i="12" s="1"/>
  <c r="R295" i="12"/>
  <c r="G309" i="12"/>
  <c r="G277" i="12"/>
  <c r="G295" i="12"/>
  <c r="G263" i="12"/>
  <c r="AF272" i="12"/>
  <c r="G308" i="12"/>
  <c r="G276" i="12"/>
  <c r="H304" i="12"/>
  <c r="H272" i="12"/>
  <c r="T304" i="12"/>
  <c r="T272" i="12"/>
  <c r="Z304" i="12"/>
  <c r="Z272" i="12"/>
  <c r="G305" i="12"/>
  <c r="G273" i="12"/>
  <c r="K276" i="12"/>
  <c r="K308" i="12"/>
  <c r="Q308" i="12"/>
  <c r="Q276" i="12"/>
  <c r="W276" i="12"/>
  <c r="W308" i="12"/>
  <c r="AC308" i="12"/>
  <c r="AC276" i="12"/>
  <c r="AI276" i="12"/>
  <c r="AI308" i="12"/>
  <c r="W309" i="12"/>
  <c r="W277" i="12"/>
  <c r="AC309" i="12"/>
  <c r="AC277" i="12"/>
  <c r="AI309" i="12"/>
  <c r="AI277" i="12"/>
  <c r="G292" i="12"/>
  <c r="G260" i="12"/>
  <c r="I304" i="12"/>
  <c r="I272" i="12"/>
  <c r="O304" i="12"/>
  <c r="O272" i="12"/>
  <c r="U304" i="12"/>
  <c r="U272" i="12"/>
  <c r="AA304" i="12"/>
  <c r="AA272" i="12"/>
  <c r="AG304" i="12"/>
  <c r="AG272" i="12"/>
  <c r="G261" i="12"/>
  <c r="N272" i="12"/>
  <c r="AJ277" i="12"/>
  <c r="L308" i="12"/>
  <c r="L276" i="12"/>
  <c r="R308" i="12"/>
  <c r="R276" i="12"/>
  <c r="X308" i="12"/>
  <c r="X276" i="12"/>
  <c r="AD308" i="12"/>
  <c r="AD276" i="12"/>
  <c r="AJ242" i="12"/>
  <c r="AJ229" i="12"/>
  <c r="AD309" i="12"/>
  <c r="AD277" i="12"/>
  <c r="K229" i="12"/>
  <c r="Q229" i="12"/>
  <c r="W229" i="12"/>
  <c r="AC229" i="12"/>
  <c r="AI229" i="12"/>
  <c r="J304" i="12"/>
  <c r="J272" i="12"/>
  <c r="P304" i="12"/>
  <c r="P272" i="12"/>
  <c r="AB304" i="12"/>
  <c r="AB272" i="12"/>
  <c r="AH304" i="12"/>
  <c r="AH272" i="12"/>
  <c r="V272" i="12"/>
  <c r="I296" i="12"/>
  <c r="I315" i="12"/>
  <c r="S272" i="12"/>
  <c r="AK272" i="12"/>
  <c r="J286" i="12"/>
  <c r="L304" i="12"/>
  <c r="L272" i="12"/>
  <c r="R272" i="12"/>
  <c r="R304" i="12"/>
  <c r="X304" i="12"/>
  <c r="X272" i="12"/>
  <c r="AD272" i="12"/>
  <c r="AD304" i="12"/>
  <c r="AJ304" i="12"/>
  <c r="AJ272" i="12"/>
  <c r="G275" i="12"/>
  <c r="G307" i="12"/>
  <c r="M272" i="12"/>
  <c r="AE272" i="12"/>
  <c r="O128" i="11"/>
  <c r="P128" i="11" s="1"/>
  <c r="Q128" i="11" s="1"/>
  <c r="R128" i="11" s="1"/>
  <c r="S128" i="11" s="1"/>
  <c r="T128" i="11" s="1"/>
  <c r="U128" i="11" s="1"/>
  <c r="V128" i="11" s="1"/>
  <c r="W128" i="11" s="1"/>
  <c r="X128" i="11" s="1"/>
  <c r="Y128" i="11" s="1"/>
  <c r="Z128" i="11" s="1"/>
  <c r="AA128" i="11" s="1"/>
  <c r="AB128" i="11" s="1"/>
  <c r="AC128" i="11" s="1"/>
  <c r="AD128" i="11" s="1"/>
  <c r="AE128" i="11" s="1"/>
  <c r="AF128" i="11" s="1"/>
  <c r="AG128" i="11" s="1"/>
  <c r="AH128" i="11" s="1"/>
  <c r="AI128" i="11" s="1"/>
  <c r="AJ128" i="11" s="1"/>
  <c r="AK128" i="11" s="1"/>
  <c r="M127" i="11"/>
  <c r="N127" i="11" s="1"/>
  <c r="O127" i="11" s="1"/>
  <c r="P127" i="11" s="1"/>
  <c r="Q127" i="11" s="1"/>
  <c r="R127" i="11" s="1"/>
  <c r="S127" i="11" s="1"/>
  <c r="T127" i="11" s="1"/>
  <c r="U127" i="11" s="1"/>
  <c r="V127" i="11" s="1"/>
  <c r="W127" i="11" s="1"/>
  <c r="X127" i="11" s="1"/>
  <c r="Y127" i="11" s="1"/>
  <c r="Z127" i="11" s="1"/>
  <c r="AA127" i="11" s="1"/>
  <c r="AB127" i="11" s="1"/>
  <c r="AC127" i="11" s="1"/>
  <c r="AD127" i="11" s="1"/>
  <c r="AE127" i="11" s="1"/>
  <c r="AF127" i="11" s="1"/>
  <c r="AG127" i="11" s="1"/>
  <c r="AH127" i="11" s="1"/>
  <c r="AI127" i="11" s="1"/>
  <c r="AJ127" i="11" s="1"/>
  <c r="AK127" i="11" s="1"/>
  <c r="M106" i="11"/>
  <c r="N106" i="11" s="1"/>
  <c r="O106" i="11" s="1"/>
  <c r="P106" i="11" s="1"/>
  <c r="Q106" i="11" s="1"/>
  <c r="R106" i="11" s="1"/>
  <c r="S106" i="11" s="1"/>
  <c r="T106" i="11" s="1"/>
  <c r="U106" i="11" s="1"/>
  <c r="V106" i="11" s="1"/>
  <c r="W106" i="11" s="1"/>
  <c r="X106" i="11" s="1"/>
  <c r="Y106" i="11" s="1"/>
  <c r="Z106" i="11" s="1"/>
  <c r="AA106" i="11" s="1"/>
  <c r="AB106" i="11" s="1"/>
  <c r="AC106" i="11" s="1"/>
  <c r="AD106" i="11" s="1"/>
  <c r="AE106" i="11" s="1"/>
  <c r="AF106" i="11" s="1"/>
  <c r="AG106" i="11" s="1"/>
  <c r="AH106" i="11" s="1"/>
  <c r="AI106" i="11" s="1"/>
  <c r="AJ106" i="11" s="1"/>
  <c r="AK106" i="11" s="1"/>
  <c r="G36" i="11"/>
  <c r="K14" i="11"/>
  <c r="J303" i="11"/>
  <c r="J271" i="11"/>
  <c r="P303" i="11"/>
  <c r="P271" i="11"/>
  <c r="V303" i="11"/>
  <c r="V271" i="11"/>
  <c r="AB303" i="11"/>
  <c r="AB271" i="11"/>
  <c r="AH303" i="11"/>
  <c r="AH271" i="11"/>
  <c r="Y303" i="11"/>
  <c r="Y271" i="11"/>
  <c r="L303" i="11"/>
  <c r="L271" i="11"/>
  <c r="AE303" i="11"/>
  <c r="AE271" i="11"/>
  <c r="H303" i="11"/>
  <c r="H271" i="11"/>
  <c r="N303" i="11"/>
  <c r="N271" i="11"/>
  <c r="T303" i="11"/>
  <c r="T271" i="11"/>
  <c r="Z303" i="11"/>
  <c r="Z271" i="11"/>
  <c r="AF303" i="11"/>
  <c r="AF271" i="11"/>
  <c r="O70" i="11"/>
  <c r="V70" i="11"/>
  <c r="AC70" i="11"/>
  <c r="AJ70" i="11"/>
  <c r="H84" i="11"/>
  <c r="Q84" i="11"/>
  <c r="Z84" i="11"/>
  <c r="M303" i="11"/>
  <c r="M271" i="11"/>
  <c r="X303" i="11"/>
  <c r="X271" i="11"/>
  <c r="AJ303" i="11"/>
  <c r="AJ271" i="11"/>
  <c r="I144" i="11"/>
  <c r="I142" i="11"/>
  <c r="I143" i="11"/>
  <c r="J135" i="11"/>
  <c r="V22" i="11"/>
  <c r="G28" i="11"/>
  <c r="M28" i="11"/>
  <c r="K32" i="11"/>
  <c r="AF70" i="11"/>
  <c r="I70" i="11"/>
  <c r="P70" i="11"/>
  <c r="W70" i="11"/>
  <c r="AD70" i="11"/>
  <c r="AK70" i="11"/>
  <c r="AG303" i="11"/>
  <c r="AG271" i="11"/>
  <c r="AG84" i="11"/>
  <c r="AA84" i="11"/>
  <c r="U84" i="11"/>
  <c r="O84" i="11"/>
  <c r="I84" i="11"/>
  <c r="AJ84" i="11"/>
  <c r="AD84" i="11"/>
  <c r="X84" i="11"/>
  <c r="R84" i="11"/>
  <c r="L84" i="11"/>
  <c r="J84" i="11"/>
  <c r="S84" i="11"/>
  <c r="AB84" i="11"/>
  <c r="AK84" i="11"/>
  <c r="AL111" i="11"/>
  <c r="I138" i="11"/>
  <c r="I164" i="11"/>
  <c r="I159" i="11"/>
  <c r="J156" i="11"/>
  <c r="N302" i="11"/>
  <c r="AE70" i="11"/>
  <c r="AC84" i="11"/>
  <c r="N304" i="11"/>
  <c r="N272" i="11"/>
  <c r="G305" i="11"/>
  <c r="G273" i="11"/>
  <c r="I28" i="11"/>
  <c r="O34" i="11"/>
  <c r="U34" i="11"/>
  <c r="AA34" i="11"/>
  <c r="AG34" i="11"/>
  <c r="K303" i="11"/>
  <c r="Q303" i="11"/>
  <c r="Q271" i="11"/>
  <c r="W303" i="11"/>
  <c r="W271" i="11"/>
  <c r="AI303" i="11"/>
  <c r="AI271" i="11"/>
  <c r="K70" i="11"/>
  <c r="R70" i="11"/>
  <c r="Y70" i="11"/>
  <c r="AG70" i="11"/>
  <c r="M84" i="11"/>
  <c r="V84" i="11"/>
  <c r="I303" i="11"/>
  <c r="I271" i="11"/>
  <c r="R303" i="11"/>
  <c r="R271" i="11"/>
  <c r="AD303" i="11"/>
  <c r="AD271" i="11"/>
  <c r="Y309" i="11"/>
  <c r="Y277" i="11"/>
  <c r="J70" i="11"/>
  <c r="Q70" i="11"/>
  <c r="K84" i="11"/>
  <c r="G271" i="11"/>
  <c r="G303" i="11"/>
  <c r="H304" i="11"/>
  <c r="H272" i="11"/>
  <c r="T304" i="11"/>
  <c r="T272" i="11"/>
  <c r="AF304" i="11"/>
  <c r="AF272" i="11"/>
  <c r="N14" i="11"/>
  <c r="J28" i="11"/>
  <c r="H32" i="11"/>
  <c r="H44" i="11"/>
  <c r="H224" i="11" s="1"/>
  <c r="L70" i="11"/>
  <c r="S70" i="11"/>
  <c r="S87" i="11" s="1"/>
  <c r="AA70" i="11"/>
  <c r="AH70" i="11"/>
  <c r="N84" i="11"/>
  <c r="W84" i="11"/>
  <c r="AF84" i="11"/>
  <c r="X70" i="11"/>
  <c r="Z304" i="11"/>
  <c r="Z272" i="11"/>
  <c r="I290" i="11"/>
  <c r="I258" i="11"/>
  <c r="M70" i="11"/>
  <c r="M87" i="11" s="1"/>
  <c r="U70" i="11"/>
  <c r="AB70" i="11"/>
  <c r="AB87" i="11" s="1"/>
  <c r="G84" i="11"/>
  <c r="G87" i="11" s="1"/>
  <c r="P84" i="11"/>
  <c r="Y84" i="11"/>
  <c r="AH84" i="11"/>
  <c r="AL132" i="11"/>
  <c r="I163" i="11"/>
  <c r="J194" i="11"/>
  <c r="G291" i="11"/>
  <c r="G259" i="11"/>
  <c r="M263" i="11"/>
  <c r="M295" i="11"/>
  <c r="G304" i="11"/>
  <c r="G272" i="11"/>
  <c r="H70" i="11"/>
  <c r="N70" i="11"/>
  <c r="T70" i="11"/>
  <c r="T87" i="11" s="1"/>
  <c r="Z70" i="11"/>
  <c r="Y295" i="11"/>
  <c r="Y263" i="11"/>
  <c r="M187" i="11"/>
  <c r="P295" i="11"/>
  <c r="P263" i="11"/>
  <c r="AB295" i="11"/>
  <c r="AB263" i="11"/>
  <c r="AH309" i="11"/>
  <c r="AH277" i="11"/>
  <c r="H138" i="11"/>
  <c r="H142" i="11"/>
  <c r="H143" i="11"/>
  <c r="H144" i="11"/>
  <c r="H159" i="11"/>
  <c r="H163" i="11"/>
  <c r="H164" i="11"/>
  <c r="H165" i="11"/>
  <c r="U229" i="11"/>
  <c r="AF309" i="11"/>
  <c r="AL309" i="11" s="1"/>
  <c r="AL243" i="11"/>
  <c r="AF277" i="11"/>
  <c r="AL277" i="11" s="1"/>
  <c r="M308" i="11"/>
  <c r="M276" i="11"/>
  <c r="S242" i="11"/>
  <c r="S229" i="11"/>
  <c r="Y308" i="11"/>
  <c r="Y276" i="11"/>
  <c r="AE242" i="11"/>
  <c r="AE229" i="11"/>
  <c r="AK308" i="11"/>
  <c r="AK276" i="11"/>
  <c r="M309" i="11"/>
  <c r="M277" i="11"/>
  <c r="S309" i="11"/>
  <c r="S277" i="11"/>
  <c r="AE309" i="11"/>
  <c r="AE277" i="11"/>
  <c r="AK309" i="11"/>
  <c r="AK277" i="11"/>
  <c r="AG295" i="11"/>
  <c r="AG263" i="11"/>
  <c r="T309" i="11"/>
  <c r="T277" i="11"/>
  <c r="AK229" i="11"/>
  <c r="J309" i="11"/>
  <c r="J277" i="11"/>
  <c r="I308" i="11"/>
  <c r="I276" i="11"/>
  <c r="O242" i="11"/>
  <c r="O229" i="11"/>
  <c r="U308" i="11"/>
  <c r="U276" i="11"/>
  <c r="AA242" i="11"/>
  <c r="AA229" i="11"/>
  <c r="AG308" i="11"/>
  <c r="AG276" i="11"/>
  <c r="I309" i="11"/>
  <c r="I277" i="11"/>
  <c r="O309" i="11"/>
  <c r="O277" i="11"/>
  <c r="U309" i="11"/>
  <c r="U277" i="11"/>
  <c r="AA277" i="11"/>
  <c r="AA309" i="11"/>
  <c r="AG277" i="11"/>
  <c r="AG309" i="11"/>
  <c r="I229" i="11"/>
  <c r="H242" i="11"/>
  <c r="H229" i="11"/>
  <c r="N295" i="11"/>
  <c r="N263" i="11"/>
  <c r="T242" i="11"/>
  <c r="T229" i="11"/>
  <c r="Z242" i="11"/>
  <c r="Z229" i="11"/>
  <c r="AF242" i="11"/>
  <c r="AF229" i="11"/>
  <c r="H309" i="11"/>
  <c r="H277" i="11"/>
  <c r="N309" i="11"/>
  <c r="N277" i="11"/>
  <c r="Z309" i="11"/>
  <c r="Z277" i="11"/>
  <c r="J229" i="11"/>
  <c r="V229" i="11"/>
  <c r="AH229" i="11"/>
  <c r="W263" i="11"/>
  <c r="W272" i="11"/>
  <c r="J308" i="11"/>
  <c r="J276" i="11"/>
  <c r="V308" i="11"/>
  <c r="V276" i="11"/>
  <c r="AH308" i="11"/>
  <c r="AH276" i="11"/>
  <c r="P309" i="11"/>
  <c r="P277" i="11"/>
  <c r="V309" i="11"/>
  <c r="V277" i="11"/>
  <c r="AB309" i="11"/>
  <c r="AB277" i="11"/>
  <c r="G292" i="11"/>
  <c r="G260" i="11"/>
  <c r="AB242" i="11"/>
  <c r="AI263" i="11"/>
  <c r="K277" i="11"/>
  <c r="K242" i="11"/>
  <c r="K229" i="11"/>
  <c r="Q229" i="11"/>
  <c r="Q242" i="11"/>
  <c r="AC229" i="11"/>
  <c r="AC242" i="11"/>
  <c r="Q309" i="11"/>
  <c r="Q277" i="11"/>
  <c r="W309" i="11"/>
  <c r="W277" i="11"/>
  <c r="AC309" i="11"/>
  <c r="AC277" i="11"/>
  <c r="AI309" i="11"/>
  <c r="AI277" i="11"/>
  <c r="I220" i="11"/>
  <c r="J304" i="11"/>
  <c r="J272" i="11"/>
  <c r="P304" i="11"/>
  <c r="P272" i="11"/>
  <c r="V304" i="11"/>
  <c r="V272" i="11"/>
  <c r="AB304" i="11"/>
  <c r="AB272" i="11"/>
  <c r="AH304" i="11"/>
  <c r="AH272" i="11"/>
  <c r="AD308" i="11"/>
  <c r="AD276" i="11"/>
  <c r="R309" i="11"/>
  <c r="R277" i="11"/>
  <c r="L308" i="11"/>
  <c r="L276" i="11"/>
  <c r="R295" i="11"/>
  <c r="R263" i="11"/>
  <c r="X263" i="11"/>
  <c r="X295" i="11"/>
  <c r="AD263" i="11"/>
  <c r="AD295" i="11"/>
  <c r="AJ295" i="11"/>
  <c r="AJ263" i="11"/>
  <c r="L309" i="11"/>
  <c r="L277" i="11"/>
  <c r="X309" i="11"/>
  <c r="X277" i="11"/>
  <c r="AD309" i="11"/>
  <c r="AD277" i="11"/>
  <c r="AJ309" i="11"/>
  <c r="AJ277" i="11"/>
  <c r="G295" i="11"/>
  <c r="G263" i="11"/>
  <c r="K304" i="11"/>
  <c r="K272" i="11"/>
  <c r="Q304" i="11"/>
  <c r="Q272" i="11"/>
  <c r="AC304" i="11"/>
  <c r="AC272" i="11"/>
  <c r="AI304" i="11"/>
  <c r="AI272" i="11"/>
  <c r="N242" i="11"/>
  <c r="AI242" i="11"/>
  <c r="O304" i="11"/>
  <c r="O272" i="11"/>
  <c r="U304" i="11"/>
  <c r="U272" i="11"/>
  <c r="AJ242" i="11"/>
  <c r="X242" i="11"/>
  <c r="G309" i="11"/>
  <c r="G277" i="11"/>
  <c r="G275" i="11"/>
  <c r="J286" i="11"/>
  <c r="I287" i="11"/>
  <c r="H296" i="11"/>
  <c r="H315" i="11"/>
  <c r="X304" i="11"/>
  <c r="X272" i="11"/>
  <c r="AJ304" i="11"/>
  <c r="AJ272" i="11"/>
  <c r="R242" i="11"/>
  <c r="G261" i="11"/>
  <c r="R272" i="11"/>
  <c r="AG272" i="11"/>
  <c r="L229" i="11"/>
  <c r="M304" i="11"/>
  <c r="M272" i="11"/>
  <c r="S304" i="11"/>
  <c r="S272" i="11"/>
  <c r="Y304" i="11"/>
  <c r="Y272" i="11"/>
  <c r="AE304" i="11"/>
  <c r="AE272" i="11"/>
  <c r="AK304" i="11"/>
  <c r="AK272" i="11"/>
  <c r="G296" i="11"/>
  <c r="G315" i="11"/>
  <c r="T125" i="10"/>
  <c r="U125" i="10" s="1"/>
  <c r="V125" i="10" s="1"/>
  <c r="W125" i="10" s="1"/>
  <c r="X125" i="10" s="1"/>
  <c r="Y125" i="10" s="1"/>
  <c r="Z125" i="10" s="1"/>
  <c r="AA125" i="10" s="1"/>
  <c r="AB125" i="10" s="1"/>
  <c r="AC125" i="10" s="1"/>
  <c r="AD125" i="10" s="1"/>
  <c r="AE125" i="10" s="1"/>
  <c r="AF125" i="10" s="1"/>
  <c r="AG125" i="10" s="1"/>
  <c r="AH125" i="10" s="1"/>
  <c r="AI125" i="10" s="1"/>
  <c r="AJ125" i="10" s="1"/>
  <c r="AK125" i="10" s="1"/>
  <c r="T303" i="10"/>
  <c r="T271" i="10"/>
  <c r="G270" i="10"/>
  <c r="G302" i="10"/>
  <c r="M236" i="10"/>
  <c r="M14" i="10"/>
  <c r="Q303" i="10"/>
  <c r="Q271" i="10"/>
  <c r="U22" i="10"/>
  <c r="I290" i="10"/>
  <c r="I258" i="10"/>
  <c r="U303" i="10"/>
  <c r="U271" i="10"/>
  <c r="J28" i="10"/>
  <c r="P303" i="10"/>
  <c r="P271" i="10"/>
  <c r="V303" i="10"/>
  <c r="V271" i="10"/>
  <c r="AB303" i="10"/>
  <c r="AB271" i="10"/>
  <c r="AH303" i="10"/>
  <c r="AA84" i="10"/>
  <c r="AF303" i="10"/>
  <c r="AF271" i="10"/>
  <c r="I271" i="10"/>
  <c r="I303" i="10"/>
  <c r="AK70" i="10"/>
  <c r="AE70" i="10"/>
  <c r="Y70" i="10"/>
  <c r="S70" i="10"/>
  <c r="M70" i="10"/>
  <c r="G70" i="10"/>
  <c r="AJ70" i="10"/>
  <c r="AD70" i="10"/>
  <c r="X70" i="10"/>
  <c r="R70" i="10"/>
  <c r="L70" i="10"/>
  <c r="AI70" i="10"/>
  <c r="AC70" i="10"/>
  <c r="W70" i="10"/>
  <c r="Q70" i="10"/>
  <c r="K70" i="10"/>
  <c r="AH70" i="10"/>
  <c r="AB70" i="10"/>
  <c r="V70" i="10"/>
  <c r="P70" i="10"/>
  <c r="J70" i="10"/>
  <c r="AG70" i="10"/>
  <c r="AA70" i="10"/>
  <c r="U70" i="10"/>
  <c r="U87" i="10" s="1"/>
  <c r="O70" i="10"/>
  <c r="O87" i="10" s="1"/>
  <c r="I70" i="10"/>
  <c r="K28" i="10"/>
  <c r="K303" i="10"/>
  <c r="K271" i="10"/>
  <c r="AC303" i="10"/>
  <c r="AC271" i="10"/>
  <c r="AI303" i="10"/>
  <c r="AI271" i="10"/>
  <c r="AG84" i="10"/>
  <c r="AA271" i="10"/>
  <c r="AA303" i="10"/>
  <c r="L28" i="10"/>
  <c r="P34" i="10"/>
  <c r="V34" i="10"/>
  <c r="AB34" i="10"/>
  <c r="AH34" i="10"/>
  <c r="H258" i="10"/>
  <c r="L303" i="10"/>
  <c r="L271" i="10"/>
  <c r="R303" i="10"/>
  <c r="R271" i="10"/>
  <c r="AD303" i="10"/>
  <c r="AJ303" i="10"/>
  <c r="AJ271" i="10"/>
  <c r="H70" i="10"/>
  <c r="H303" i="10"/>
  <c r="H271" i="10"/>
  <c r="I47" i="10"/>
  <c r="G304" i="10"/>
  <c r="G272" i="10"/>
  <c r="Z70" i="10"/>
  <c r="G303" i="10"/>
  <c r="G271" i="10"/>
  <c r="M303" i="10"/>
  <c r="M271" i="10"/>
  <c r="S303" i="10"/>
  <c r="S271" i="10"/>
  <c r="AE303" i="10"/>
  <c r="AK271" i="10"/>
  <c r="N70" i="10"/>
  <c r="I84" i="10"/>
  <c r="O271" i="10"/>
  <c r="O303" i="10"/>
  <c r="T70" i="10"/>
  <c r="J84" i="10"/>
  <c r="P84" i="10"/>
  <c r="V84" i="10"/>
  <c r="AB84" i="10"/>
  <c r="AH84" i="10"/>
  <c r="K84" i="10"/>
  <c r="Q84" i="10"/>
  <c r="W84" i="10"/>
  <c r="AC84" i="10"/>
  <c r="AI84" i="10"/>
  <c r="L309" i="10"/>
  <c r="L277" i="10"/>
  <c r="X309" i="10"/>
  <c r="X277" i="10"/>
  <c r="AD309" i="10"/>
  <c r="AD277" i="10"/>
  <c r="G307" i="10"/>
  <c r="G275" i="10"/>
  <c r="L84" i="10"/>
  <c r="R84" i="10"/>
  <c r="X84" i="10"/>
  <c r="AD84" i="10"/>
  <c r="AJ84" i="10"/>
  <c r="J156" i="10"/>
  <c r="I165" i="10"/>
  <c r="I164" i="10"/>
  <c r="I163" i="10"/>
  <c r="I159" i="10"/>
  <c r="G84" i="10"/>
  <c r="M84" i="10"/>
  <c r="S84" i="10"/>
  <c r="Y84" i="10"/>
  <c r="AE84" i="10"/>
  <c r="AK84" i="10"/>
  <c r="I220" i="10"/>
  <c r="H84" i="10"/>
  <c r="N84" i="10"/>
  <c r="T84" i="10"/>
  <c r="Z84" i="10"/>
  <c r="J135" i="10"/>
  <c r="I144" i="10"/>
  <c r="I143" i="10"/>
  <c r="L304" i="10"/>
  <c r="L272" i="10"/>
  <c r="R304" i="10"/>
  <c r="R272" i="10"/>
  <c r="X304" i="10"/>
  <c r="X272" i="10"/>
  <c r="AD304" i="10"/>
  <c r="AD272" i="10"/>
  <c r="AJ304" i="10"/>
  <c r="AJ272" i="10"/>
  <c r="AB295" i="10"/>
  <c r="AB263" i="10"/>
  <c r="H159" i="10"/>
  <c r="H163" i="10"/>
  <c r="H164" i="10"/>
  <c r="H165" i="10"/>
  <c r="M187" i="10"/>
  <c r="N309" i="10"/>
  <c r="N277" i="10"/>
  <c r="T309" i="10"/>
  <c r="T277" i="10"/>
  <c r="I242" i="10"/>
  <c r="I229" i="10"/>
  <c r="O242" i="10"/>
  <c r="O229" i="10"/>
  <c r="U242" i="10"/>
  <c r="U229" i="10"/>
  <c r="AA242" i="10"/>
  <c r="AA229" i="10"/>
  <c r="AG242" i="10"/>
  <c r="AG229" i="10"/>
  <c r="I309" i="10"/>
  <c r="I277" i="10"/>
  <c r="O309" i="10"/>
  <c r="O277" i="10"/>
  <c r="U309" i="10"/>
  <c r="U277" i="10"/>
  <c r="AA309" i="10"/>
  <c r="AA277" i="10"/>
  <c r="AG309" i="10"/>
  <c r="AG277" i="10"/>
  <c r="P308" i="10"/>
  <c r="P276" i="10"/>
  <c r="K194" i="10"/>
  <c r="P295" i="10"/>
  <c r="P263" i="10"/>
  <c r="AB308" i="10"/>
  <c r="AH308" i="10"/>
  <c r="AH276" i="10"/>
  <c r="J295" i="10"/>
  <c r="J263" i="10"/>
  <c r="AF309" i="10"/>
  <c r="AL309" i="10" s="1"/>
  <c r="AF277" i="10"/>
  <c r="AL277" i="10" s="1"/>
  <c r="AL243" i="10"/>
  <c r="V308" i="10"/>
  <c r="V276" i="10"/>
  <c r="J309" i="10"/>
  <c r="J277" i="10"/>
  <c r="P309" i="10"/>
  <c r="P277" i="10"/>
  <c r="V309" i="10"/>
  <c r="V277" i="10"/>
  <c r="AB309" i="10"/>
  <c r="AB277" i="10"/>
  <c r="AH309" i="10"/>
  <c r="AH277" i="10"/>
  <c r="G292" i="10"/>
  <c r="G260" i="10"/>
  <c r="K229" i="10"/>
  <c r="AC229" i="10"/>
  <c r="G240" i="10"/>
  <c r="T242" i="10"/>
  <c r="Q308" i="10"/>
  <c r="Q276" i="10"/>
  <c r="W276" i="10"/>
  <c r="W308" i="10"/>
  <c r="AC308" i="10"/>
  <c r="AC276" i="10"/>
  <c r="AI308" i="10"/>
  <c r="AI276" i="10"/>
  <c r="K309" i="10"/>
  <c r="K277" i="10"/>
  <c r="Q277" i="10"/>
  <c r="Q309" i="10"/>
  <c r="W277" i="10"/>
  <c r="W309" i="10"/>
  <c r="AC309" i="10"/>
  <c r="AC277" i="10"/>
  <c r="AI277" i="10"/>
  <c r="AI309" i="10"/>
  <c r="L229" i="10"/>
  <c r="V229" i="10"/>
  <c r="AD229" i="10"/>
  <c r="Z242" i="10"/>
  <c r="L308" i="10"/>
  <c r="L276" i="10"/>
  <c r="R308" i="10"/>
  <c r="R276" i="10"/>
  <c r="X308" i="10"/>
  <c r="X276" i="10"/>
  <c r="AD308" i="10"/>
  <c r="AD276" i="10"/>
  <c r="AJ308" i="10"/>
  <c r="AJ276" i="10"/>
  <c r="R309" i="10"/>
  <c r="R277" i="10"/>
  <c r="AJ309" i="10"/>
  <c r="AJ277" i="10"/>
  <c r="W229" i="10"/>
  <c r="M242" i="10"/>
  <c r="M229" i="10"/>
  <c r="S242" i="10"/>
  <c r="S229" i="10"/>
  <c r="Y242" i="10"/>
  <c r="Y229" i="10"/>
  <c r="AE242" i="10"/>
  <c r="AE229" i="10"/>
  <c r="AK242" i="10"/>
  <c r="AK229" i="10"/>
  <c r="M309" i="10"/>
  <c r="M277" i="10"/>
  <c r="S309" i="10"/>
  <c r="S277" i="10"/>
  <c r="Y309" i="10"/>
  <c r="Y277" i="10"/>
  <c r="AE309" i="10"/>
  <c r="AE277" i="10"/>
  <c r="AK309" i="10"/>
  <c r="AK277" i="10"/>
  <c r="G291" i="10"/>
  <c r="G259" i="10"/>
  <c r="G293" i="10"/>
  <c r="G261" i="10"/>
  <c r="X229" i="10"/>
  <c r="AH229" i="10"/>
  <c r="J304" i="10"/>
  <c r="J272" i="10"/>
  <c r="P304" i="10"/>
  <c r="P272" i="10"/>
  <c r="V304" i="10"/>
  <c r="V272" i="10"/>
  <c r="AB304" i="10"/>
  <c r="AB272" i="10"/>
  <c r="AH304" i="10"/>
  <c r="AH272" i="10"/>
  <c r="H242" i="10"/>
  <c r="H263" i="10"/>
  <c r="H295" i="10"/>
  <c r="N229" i="10"/>
  <c r="N242" i="10"/>
  <c r="T295" i="10"/>
  <c r="T263" i="10"/>
  <c r="Z263" i="10"/>
  <c r="Z295" i="10"/>
  <c r="AF229" i="10"/>
  <c r="AF242" i="10"/>
  <c r="H309" i="10"/>
  <c r="H277" i="10"/>
  <c r="Z309" i="10"/>
  <c r="Z277" i="10"/>
  <c r="Q229" i="10"/>
  <c r="AI229" i="10"/>
  <c r="K304" i="10"/>
  <c r="K272" i="10"/>
  <c r="Q304" i="10"/>
  <c r="Q272" i="10"/>
  <c r="W304" i="10"/>
  <c r="W272" i="10"/>
  <c r="AC304" i="10"/>
  <c r="AC272" i="10"/>
  <c r="AI304" i="10"/>
  <c r="AI272" i="10"/>
  <c r="M304" i="10"/>
  <c r="M272" i="10"/>
  <c r="S304" i="10"/>
  <c r="S272" i="10"/>
  <c r="Y304" i="10"/>
  <c r="Y272" i="10"/>
  <c r="AE304" i="10"/>
  <c r="AE272" i="10"/>
  <c r="AK304" i="10"/>
  <c r="AK272" i="10"/>
  <c r="G295" i="10"/>
  <c r="G263" i="10"/>
  <c r="H304" i="10"/>
  <c r="H272" i="10"/>
  <c r="T272" i="10"/>
  <c r="T304" i="10"/>
  <c r="Z304" i="10"/>
  <c r="Z272" i="10"/>
  <c r="AF272" i="10"/>
  <c r="AF304" i="10"/>
  <c r="G273" i="10"/>
  <c r="G305" i="10"/>
  <c r="H315" i="10"/>
  <c r="H296" i="10"/>
  <c r="N304" i="10"/>
  <c r="I304" i="10"/>
  <c r="I272" i="10"/>
  <c r="O304" i="10"/>
  <c r="O272" i="10"/>
  <c r="U304" i="10"/>
  <c r="U272" i="10"/>
  <c r="AA304" i="10"/>
  <c r="AA272" i="10"/>
  <c r="AG304" i="10"/>
  <c r="AG272" i="10"/>
  <c r="I287" i="10"/>
  <c r="J286" i="10"/>
  <c r="G308" i="10"/>
  <c r="G276" i="10"/>
  <c r="G315" i="10"/>
  <c r="U22" i="9"/>
  <c r="L236" i="9"/>
  <c r="H36" i="9"/>
  <c r="G36" i="9"/>
  <c r="H290" i="9"/>
  <c r="H258" i="9"/>
  <c r="R303" i="9"/>
  <c r="R271" i="9"/>
  <c r="AE303" i="9"/>
  <c r="AE271" i="9"/>
  <c r="H28" i="9"/>
  <c r="H236" i="9" s="1"/>
  <c r="N28" i="9"/>
  <c r="H70" i="9"/>
  <c r="T70" i="9"/>
  <c r="AF84" i="9"/>
  <c r="AK303" i="9"/>
  <c r="AK271" i="9"/>
  <c r="I164" i="9"/>
  <c r="J220" i="9"/>
  <c r="AJ303" i="9"/>
  <c r="AJ271" i="9"/>
  <c r="AK70" i="9"/>
  <c r="M14" i="9"/>
  <c r="I28" i="9"/>
  <c r="H271" i="9"/>
  <c r="H303" i="9"/>
  <c r="N303" i="9"/>
  <c r="N271" i="9"/>
  <c r="T271" i="9"/>
  <c r="T303" i="9"/>
  <c r="Z303" i="9"/>
  <c r="Z271" i="9"/>
  <c r="AF271" i="9"/>
  <c r="AF303" i="9"/>
  <c r="J70" i="9"/>
  <c r="G303" i="9"/>
  <c r="G271" i="9"/>
  <c r="J138" i="9"/>
  <c r="L303" i="9"/>
  <c r="L271" i="9"/>
  <c r="Z84" i="9"/>
  <c r="H14" i="9"/>
  <c r="J28" i="9"/>
  <c r="N34" i="9"/>
  <c r="T34" i="9"/>
  <c r="Z34" i="9"/>
  <c r="AF34" i="9"/>
  <c r="G304" i="9"/>
  <c r="G272" i="9"/>
  <c r="I86" i="9"/>
  <c r="I237" i="9" s="1"/>
  <c r="O86" i="9"/>
  <c r="O237" i="9" s="1"/>
  <c r="U86" i="9"/>
  <c r="U237" i="9" s="1"/>
  <c r="AA86" i="9"/>
  <c r="AA237" i="9" s="1"/>
  <c r="AG86" i="9"/>
  <c r="AG237" i="9" s="1"/>
  <c r="AJ70" i="9"/>
  <c r="AD70" i="9"/>
  <c r="X70" i="9"/>
  <c r="R70" i="9"/>
  <c r="L70" i="9"/>
  <c r="AI70" i="9"/>
  <c r="AC70" i="9"/>
  <c r="W70" i="9"/>
  <c r="Q70" i="9"/>
  <c r="K70" i="9"/>
  <c r="AH70" i="9"/>
  <c r="AB70" i="9"/>
  <c r="V70" i="9"/>
  <c r="AG70" i="9"/>
  <c r="AA70" i="9"/>
  <c r="U70" i="9"/>
  <c r="O70" i="9"/>
  <c r="I70" i="9"/>
  <c r="M70" i="9"/>
  <c r="Z70" i="9"/>
  <c r="H84" i="9"/>
  <c r="M303" i="9"/>
  <c r="M271" i="9"/>
  <c r="X303" i="9"/>
  <c r="X271" i="9"/>
  <c r="H47" i="9"/>
  <c r="J86" i="9"/>
  <c r="J237" i="9" s="1"/>
  <c r="P86" i="9"/>
  <c r="P237" i="9" s="1"/>
  <c r="V86" i="9"/>
  <c r="V237" i="9" s="1"/>
  <c r="AB86" i="9"/>
  <c r="AB237" i="9" s="1"/>
  <c r="AH86" i="9"/>
  <c r="AH237" i="9" s="1"/>
  <c r="N70" i="9"/>
  <c r="AE70" i="9"/>
  <c r="S303" i="9"/>
  <c r="S271" i="9"/>
  <c r="M302" i="9"/>
  <c r="M270" i="9"/>
  <c r="AD303" i="9"/>
  <c r="AD271" i="9"/>
  <c r="K303" i="9"/>
  <c r="K271" i="9"/>
  <c r="Q303" i="9"/>
  <c r="Q271" i="9"/>
  <c r="W303" i="9"/>
  <c r="AC303" i="9"/>
  <c r="AC271" i="9"/>
  <c r="AI303" i="9"/>
  <c r="AI271" i="9"/>
  <c r="P70" i="9"/>
  <c r="AF70" i="9"/>
  <c r="AK84" i="9"/>
  <c r="AE84" i="9"/>
  <c r="Y84" i="9"/>
  <c r="S84" i="9"/>
  <c r="S87" i="9" s="1"/>
  <c r="M84" i="9"/>
  <c r="G84" i="9"/>
  <c r="G87" i="9" s="1"/>
  <c r="AJ84" i="9"/>
  <c r="AD84" i="9"/>
  <c r="X84" i="9"/>
  <c r="R84" i="9"/>
  <c r="L84" i="9"/>
  <c r="AI84" i="9"/>
  <c r="AC84" i="9"/>
  <c r="W84" i="9"/>
  <c r="Q84" i="9"/>
  <c r="K84" i="9"/>
  <c r="AH84" i="9"/>
  <c r="AB84" i="9"/>
  <c r="V84" i="9"/>
  <c r="P84" i="9"/>
  <c r="J84" i="9"/>
  <c r="AG84" i="9"/>
  <c r="AA84" i="9"/>
  <c r="U84" i="9"/>
  <c r="O84" i="9"/>
  <c r="I84" i="9"/>
  <c r="T84" i="9"/>
  <c r="Y303" i="9"/>
  <c r="Y271" i="9"/>
  <c r="I194" i="9"/>
  <c r="N309" i="9"/>
  <c r="N277" i="9"/>
  <c r="AF309" i="9"/>
  <c r="AL309" i="9" s="1"/>
  <c r="AF277" i="9"/>
  <c r="AL277" i="9" s="1"/>
  <c r="AL243" i="9"/>
  <c r="U295" i="9"/>
  <c r="U263" i="9"/>
  <c r="J187" i="9"/>
  <c r="J295" i="9"/>
  <c r="J263" i="9"/>
  <c r="AB295" i="9"/>
  <c r="AB263" i="9"/>
  <c r="V277" i="9"/>
  <c r="V309" i="9"/>
  <c r="G292" i="9"/>
  <c r="G240" i="9"/>
  <c r="G260" i="9"/>
  <c r="AC295" i="9"/>
  <c r="AC263" i="9"/>
  <c r="J304" i="9"/>
  <c r="J272" i="9"/>
  <c r="P304" i="9"/>
  <c r="P272" i="9"/>
  <c r="V304" i="9"/>
  <c r="V272" i="9"/>
  <c r="AB304" i="9"/>
  <c r="AB272" i="9"/>
  <c r="AH304" i="9"/>
  <c r="AH272" i="9"/>
  <c r="H138" i="9"/>
  <c r="H142" i="9"/>
  <c r="H143" i="9"/>
  <c r="H144" i="9"/>
  <c r="H159" i="9"/>
  <c r="H163" i="9"/>
  <c r="H164" i="9"/>
  <c r="L242" i="9"/>
  <c r="L229" i="9"/>
  <c r="R229" i="9"/>
  <c r="R242" i="9"/>
  <c r="X242" i="9"/>
  <c r="X229" i="9"/>
  <c r="AD242" i="9"/>
  <c r="AD229" i="9"/>
  <c r="AJ242" i="9"/>
  <c r="AJ229" i="9"/>
  <c r="L309" i="9"/>
  <c r="L277" i="9"/>
  <c r="R309" i="9"/>
  <c r="R277" i="9"/>
  <c r="X309" i="9"/>
  <c r="X277" i="9"/>
  <c r="AD309" i="9"/>
  <c r="AD277" i="9"/>
  <c r="AJ309" i="9"/>
  <c r="AJ277" i="9"/>
  <c r="M242" i="9"/>
  <c r="M229" i="9"/>
  <c r="S242" i="9"/>
  <c r="S229" i="9"/>
  <c r="Y242" i="9"/>
  <c r="Y229" i="9"/>
  <c r="AE242" i="9"/>
  <c r="AE229" i="9"/>
  <c r="AK242" i="9"/>
  <c r="AK229" i="9"/>
  <c r="M309" i="9"/>
  <c r="M277" i="9"/>
  <c r="S309" i="9"/>
  <c r="S277" i="9"/>
  <c r="Y309" i="9"/>
  <c r="Y277" i="9"/>
  <c r="AE309" i="9"/>
  <c r="AE277" i="9"/>
  <c r="AK309" i="9"/>
  <c r="AK277" i="9"/>
  <c r="V295" i="9"/>
  <c r="K304" i="9"/>
  <c r="K272" i="9"/>
  <c r="Q304" i="9"/>
  <c r="Q272" i="9"/>
  <c r="W304" i="9"/>
  <c r="W272" i="9"/>
  <c r="AC304" i="9"/>
  <c r="AC272" i="9"/>
  <c r="AI304" i="9"/>
  <c r="AI272" i="9"/>
  <c r="H242" i="9"/>
  <c r="H229" i="9"/>
  <c r="N242" i="9"/>
  <c r="N229" i="9"/>
  <c r="T242" i="9"/>
  <c r="T229" i="9"/>
  <c r="Z242" i="9"/>
  <c r="Z229" i="9"/>
  <c r="AF242" i="9"/>
  <c r="AF229" i="9"/>
  <c r="H309" i="9"/>
  <c r="H277" i="9"/>
  <c r="T309" i="9"/>
  <c r="T277" i="9"/>
  <c r="Z309" i="9"/>
  <c r="Z277" i="9"/>
  <c r="O229" i="9"/>
  <c r="AG229" i="9"/>
  <c r="J242" i="9"/>
  <c r="I308" i="9"/>
  <c r="I276" i="9"/>
  <c r="O308" i="9"/>
  <c r="O276" i="9"/>
  <c r="U308" i="9"/>
  <c r="U276" i="9"/>
  <c r="AA308" i="9"/>
  <c r="AA276" i="9"/>
  <c r="AG308" i="9"/>
  <c r="AG276" i="9"/>
  <c r="I309" i="9"/>
  <c r="I277" i="9"/>
  <c r="O309" i="9"/>
  <c r="O277" i="9"/>
  <c r="U309" i="9"/>
  <c r="U277" i="9"/>
  <c r="AA309" i="9"/>
  <c r="AA277" i="9"/>
  <c r="AG309" i="9"/>
  <c r="AG277" i="9"/>
  <c r="G291" i="9"/>
  <c r="G259" i="9"/>
  <c r="G293" i="9"/>
  <c r="G261" i="9"/>
  <c r="AH295" i="9"/>
  <c r="AH263" i="9"/>
  <c r="M304" i="9"/>
  <c r="M272" i="9"/>
  <c r="S304" i="9"/>
  <c r="S272" i="9"/>
  <c r="Y272" i="9"/>
  <c r="Y304" i="9"/>
  <c r="AE304" i="9"/>
  <c r="AE272" i="9"/>
  <c r="AK272" i="9"/>
  <c r="AK304" i="9"/>
  <c r="P308" i="9"/>
  <c r="P276" i="9"/>
  <c r="AH308" i="9"/>
  <c r="AH276" i="9"/>
  <c r="J277" i="9"/>
  <c r="J309" i="9"/>
  <c r="P309" i="9"/>
  <c r="P277" i="9"/>
  <c r="AB309" i="9"/>
  <c r="AB277" i="9"/>
  <c r="AH277" i="9"/>
  <c r="AH309" i="9"/>
  <c r="I229" i="9"/>
  <c r="Q229" i="9"/>
  <c r="AA229" i="9"/>
  <c r="AI229" i="9"/>
  <c r="AB242" i="9"/>
  <c r="W277" i="9"/>
  <c r="K308" i="9"/>
  <c r="K276" i="9"/>
  <c r="Q308" i="9"/>
  <c r="Q276" i="9"/>
  <c r="W308" i="9"/>
  <c r="W276" i="9"/>
  <c r="AC308" i="9"/>
  <c r="AC276" i="9"/>
  <c r="AI308" i="9"/>
  <c r="AI276" i="9"/>
  <c r="K309" i="9"/>
  <c r="K277" i="9"/>
  <c r="Q309" i="9"/>
  <c r="Q277" i="9"/>
  <c r="AC309" i="9"/>
  <c r="AC277" i="9"/>
  <c r="AI309" i="9"/>
  <c r="AI277" i="9"/>
  <c r="G307" i="9"/>
  <c r="G275" i="9"/>
  <c r="G309" i="9"/>
  <c r="G277" i="9"/>
  <c r="I272" i="9"/>
  <c r="U272" i="9"/>
  <c r="AG272" i="9"/>
  <c r="L304" i="9"/>
  <c r="L272" i="9"/>
  <c r="R304" i="9"/>
  <c r="R272" i="9"/>
  <c r="X304" i="9"/>
  <c r="X272" i="9"/>
  <c r="AD304" i="9"/>
  <c r="AD272" i="9"/>
  <c r="AJ304" i="9"/>
  <c r="AJ272" i="9"/>
  <c r="H296" i="9"/>
  <c r="H315" i="9"/>
  <c r="G295" i="9"/>
  <c r="N272" i="9"/>
  <c r="Z272" i="9"/>
  <c r="G273" i="9"/>
  <c r="O272" i="9"/>
  <c r="AA272" i="9"/>
  <c r="G315" i="9"/>
  <c r="G296" i="9"/>
  <c r="O125" i="8"/>
  <c r="P125" i="8" s="1"/>
  <c r="Q125" i="8" s="1"/>
  <c r="R125" i="8" s="1"/>
  <c r="S125" i="8" s="1"/>
  <c r="T125" i="8" s="1"/>
  <c r="U125" i="8" s="1"/>
  <c r="V125" i="8" s="1"/>
  <c r="W125" i="8" s="1"/>
  <c r="X125" i="8" s="1"/>
  <c r="Y125" i="8" s="1"/>
  <c r="Z125" i="8" s="1"/>
  <c r="AA125" i="8" s="1"/>
  <c r="AB125" i="8" s="1"/>
  <c r="AC125" i="8" s="1"/>
  <c r="AD125" i="8" s="1"/>
  <c r="AE125" i="8" s="1"/>
  <c r="AF125" i="8" s="1"/>
  <c r="AG125" i="8" s="1"/>
  <c r="AH125" i="8" s="1"/>
  <c r="AI125" i="8" s="1"/>
  <c r="AJ125" i="8" s="1"/>
  <c r="AK125" i="8" s="1"/>
  <c r="L104" i="8"/>
  <c r="O104" i="8" s="1"/>
  <c r="P104" i="8" s="1"/>
  <c r="Q104" i="8" s="1"/>
  <c r="R104" i="8" s="1"/>
  <c r="S104" i="8" s="1"/>
  <c r="T104" i="8" s="1"/>
  <c r="U104" i="8" s="1"/>
  <c r="V104" i="8" s="1"/>
  <c r="W104" i="8" s="1"/>
  <c r="X104" i="8" s="1"/>
  <c r="Y104" i="8" s="1"/>
  <c r="Z104" i="8" s="1"/>
  <c r="AA104" i="8" s="1"/>
  <c r="AB104" i="8" s="1"/>
  <c r="AC104" i="8" s="1"/>
  <c r="AD104" i="8" s="1"/>
  <c r="AE104" i="8" s="1"/>
  <c r="AF104" i="8" s="1"/>
  <c r="AG104" i="8" s="1"/>
  <c r="AH104" i="8" s="1"/>
  <c r="AI104" i="8" s="1"/>
  <c r="AJ104" i="8" s="1"/>
  <c r="AK104" i="8" s="1"/>
  <c r="I303" i="8"/>
  <c r="I271" i="8"/>
  <c r="AG303" i="8"/>
  <c r="AG271" i="8"/>
  <c r="H290" i="8"/>
  <c r="H258" i="8"/>
  <c r="O303" i="8"/>
  <c r="O271" i="8"/>
  <c r="L303" i="8"/>
  <c r="L271" i="8"/>
  <c r="AD271" i="8"/>
  <c r="U22" i="8"/>
  <c r="S303" i="8"/>
  <c r="S271" i="8"/>
  <c r="AE84" i="8"/>
  <c r="H28" i="8"/>
  <c r="H236" i="8" s="1"/>
  <c r="N28" i="8"/>
  <c r="H47" i="8"/>
  <c r="H86" i="8"/>
  <c r="H237" i="8" s="1"/>
  <c r="N86" i="8"/>
  <c r="N237" i="8" s="1"/>
  <c r="T86" i="8"/>
  <c r="T237" i="8" s="1"/>
  <c r="Z86" i="8"/>
  <c r="Z237" i="8" s="1"/>
  <c r="AF86" i="8"/>
  <c r="AF237" i="8" s="1"/>
  <c r="G70" i="8"/>
  <c r="G87" i="8" s="1"/>
  <c r="M70" i="8"/>
  <c r="S70" i="8"/>
  <c r="Y70" i="8"/>
  <c r="Y87" i="8" s="1"/>
  <c r="AE70" i="8"/>
  <c r="AK70" i="8"/>
  <c r="AG84" i="8"/>
  <c r="AG87" i="8" s="1"/>
  <c r="J84" i="8"/>
  <c r="V84" i="8"/>
  <c r="AH84" i="8"/>
  <c r="Y303" i="8"/>
  <c r="Y271" i="8"/>
  <c r="R70" i="8"/>
  <c r="AJ70" i="8"/>
  <c r="AJ303" i="8"/>
  <c r="AJ271" i="8"/>
  <c r="I28" i="8"/>
  <c r="G304" i="8"/>
  <c r="G272" i="8"/>
  <c r="H70" i="8"/>
  <c r="N70" i="8"/>
  <c r="T70" i="8"/>
  <c r="Z70" i="8"/>
  <c r="AF70" i="8"/>
  <c r="K84" i="8"/>
  <c r="W84" i="8"/>
  <c r="AK84" i="8"/>
  <c r="AE303" i="8"/>
  <c r="AE271" i="8"/>
  <c r="L70" i="8"/>
  <c r="L32" i="8"/>
  <c r="J33" i="8"/>
  <c r="T34" i="8"/>
  <c r="P303" i="8"/>
  <c r="P271" i="8"/>
  <c r="V303" i="8"/>
  <c r="V271" i="8"/>
  <c r="AB303" i="8"/>
  <c r="AB271" i="8"/>
  <c r="AH303" i="8"/>
  <c r="AH271" i="8"/>
  <c r="I70" i="8"/>
  <c r="O70" i="8"/>
  <c r="U70" i="8"/>
  <c r="AA70" i="8"/>
  <c r="M84" i="8"/>
  <c r="G303" i="8"/>
  <c r="G271" i="8"/>
  <c r="AK271" i="8"/>
  <c r="AK303" i="8"/>
  <c r="X70" i="8"/>
  <c r="H14" i="8"/>
  <c r="N34" i="8"/>
  <c r="Z34" i="8"/>
  <c r="AF34" i="8"/>
  <c r="K86" i="8"/>
  <c r="K237" i="8" s="1"/>
  <c r="Q86" i="8"/>
  <c r="Q237" i="8" s="1"/>
  <c r="W86" i="8"/>
  <c r="W237" i="8" s="1"/>
  <c r="AC86" i="8"/>
  <c r="AC237" i="8" s="1"/>
  <c r="AI86" i="8"/>
  <c r="AI237" i="8" s="1"/>
  <c r="J70" i="8"/>
  <c r="P70" i="8"/>
  <c r="V70" i="8"/>
  <c r="AB70" i="8"/>
  <c r="AH70" i="8"/>
  <c r="P84" i="8"/>
  <c r="AB84" i="8"/>
  <c r="L135" i="8"/>
  <c r="K143" i="8"/>
  <c r="K138" i="8"/>
  <c r="K142" i="8"/>
  <c r="K144" i="8"/>
  <c r="M271" i="8"/>
  <c r="K70" i="8"/>
  <c r="Q70" i="8"/>
  <c r="W70" i="8"/>
  <c r="AC70" i="8"/>
  <c r="Q84" i="8"/>
  <c r="AI84" i="8"/>
  <c r="L84" i="8"/>
  <c r="R84" i="8"/>
  <c r="X84" i="8"/>
  <c r="AD84" i="8"/>
  <c r="AJ84" i="8"/>
  <c r="AH309" i="8"/>
  <c r="AH277" i="8"/>
  <c r="H84" i="8"/>
  <c r="N84" i="8"/>
  <c r="T84" i="8"/>
  <c r="Z84" i="8"/>
  <c r="AF84" i="8"/>
  <c r="J187" i="8"/>
  <c r="I84" i="8"/>
  <c r="O84" i="8"/>
  <c r="U84" i="8"/>
  <c r="AA84" i="8"/>
  <c r="J142" i="8"/>
  <c r="J144" i="8"/>
  <c r="J309" i="8"/>
  <c r="J277" i="8"/>
  <c r="P309" i="8"/>
  <c r="P277" i="8"/>
  <c r="V309" i="8"/>
  <c r="V277" i="8"/>
  <c r="AB309" i="8"/>
  <c r="AB277" i="8"/>
  <c r="K242" i="8"/>
  <c r="K229" i="8"/>
  <c r="Q242" i="8"/>
  <c r="Q229" i="8"/>
  <c r="W242" i="8"/>
  <c r="W229" i="8"/>
  <c r="AC242" i="8"/>
  <c r="AC229" i="8"/>
  <c r="AI242" i="8"/>
  <c r="AI229" i="8"/>
  <c r="K309" i="8"/>
  <c r="K277" i="8"/>
  <c r="Q309" i="8"/>
  <c r="Q277" i="8"/>
  <c r="W309" i="8"/>
  <c r="W277" i="8"/>
  <c r="AC309" i="8"/>
  <c r="AC277" i="8"/>
  <c r="AI309" i="8"/>
  <c r="AI277" i="8"/>
  <c r="L308" i="8"/>
  <c r="L276" i="8"/>
  <c r="R295" i="8"/>
  <c r="R263" i="8"/>
  <c r="X295" i="8"/>
  <c r="X263" i="8"/>
  <c r="AD308" i="8"/>
  <c r="AD276" i="8"/>
  <c r="AJ295" i="8"/>
  <c r="AJ263" i="8"/>
  <c r="I295" i="8"/>
  <c r="I194" i="8"/>
  <c r="S263" i="8"/>
  <c r="S295" i="8"/>
  <c r="R276" i="8"/>
  <c r="H138" i="8"/>
  <c r="H142" i="8"/>
  <c r="H143" i="8"/>
  <c r="H144" i="8"/>
  <c r="H159" i="8"/>
  <c r="H163" i="8"/>
  <c r="H164" i="8"/>
  <c r="H165" i="8"/>
  <c r="I138" i="8"/>
  <c r="I142" i="8"/>
  <c r="I143" i="8"/>
  <c r="I144" i="8"/>
  <c r="I159" i="8"/>
  <c r="I163" i="8"/>
  <c r="I164" i="8"/>
  <c r="I308" i="8"/>
  <c r="I276" i="8"/>
  <c r="O308" i="8"/>
  <c r="O276" i="8"/>
  <c r="U308" i="8"/>
  <c r="U276" i="8"/>
  <c r="AA308" i="8"/>
  <c r="AA276" i="8"/>
  <c r="AG308" i="8"/>
  <c r="AG276" i="8"/>
  <c r="L220" i="8"/>
  <c r="L309" i="8"/>
  <c r="L277" i="8"/>
  <c r="R309" i="8"/>
  <c r="R277" i="8"/>
  <c r="X309" i="8"/>
  <c r="X277" i="8"/>
  <c r="AD309" i="8"/>
  <c r="AD277" i="8"/>
  <c r="AJ309" i="8"/>
  <c r="AJ277" i="8"/>
  <c r="L229" i="8"/>
  <c r="T229" i="8"/>
  <c r="AD229" i="8"/>
  <c r="M308" i="8"/>
  <c r="M276" i="8"/>
  <c r="S308" i="8"/>
  <c r="S276" i="8"/>
  <c r="Y308" i="8"/>
  <c r="Y276" i="8"/>
  <c r="AE308" i="8"/>
  <c r="AE276" i="8"/>
  <c r="AK308" i="8"/>
  <c r="AK276" i="8"/>
  <c r="M309" i="8"/>
  <c r="M277" i="8"/>
  <c r="S309" i="8"/>
  <c r="S277" i="8"/>
  <c r="Y309" i="8"/>
  <c r="Y277" i="8"/>
  <c r="AE309" i="8"/>
  <c r="AE277" i="8"/>
  <c r="AK309" i="8"/>
  <c r="AK277" i="8"/>
  <c r="M229" i="8"/>
  <c r="AE229" i="8"/>
  <c r="M272" i="8"/>
  <c r="M304" i="8"/>
  <c r="S304" i="8"/>
  <c r="S272" i="8"/>
  <c r="Y304" i="8"/>
  <c r="Y272" i="8"/>
  <c r="AE304" i="8"/>
  <c r="AE272" i="8"/>
  <c r="AK304" i="8"/>
  <c r="AK272" i="8"/>
  <c r="X242" i="8"/>
  <c r="H308" i="8"/>
  <c r="H276" i="8"/>
  <c r="N308" i="8"/>
  <c r="N276" i="8"/>
  <c r="T308" i="8"/>
  <c r="T276" i="8"/>
  <c r="Z308" i="8"/>
  <c r="Z276" i="8"/>
  <c r="AF308" i="8"/>
  <c r="AL308" i="8" s="1"/>
  <c r="AF276" i="8"/>
  <c r="AL276" i="8" s="1"/>
  <c r="AL242" i="8"/>
  <c r="H309" i="8"/>
  <c r="H277" i="8"/>
  <c r="N309" i="8"/>
  <c r="N277" i="8"/>
  <c r="T309" i="8"/>
  <c r="T277" i="8"/>
  <c r="Z309" i="8"/>
  <c r="Z277" i="8"/>
  <c r="AF277" i="8"/>
  <c r="AL277" i="8" s="1"/>
  <c r="AF309" i="8"/>
  <c r="AL309" i="8" s="1"/>
  <c r="AL243" i="8"/>
  <c r="G291" i="8"/>
  <c r="G259" i="8"/>
  <c r="N229" i="8"/>
  <c r="AF229" i="8"/>
  <c r="H304" i="8"/>
  <c r="H272" i="8"/>
  <c r="N304" i="8"/>
  <c r="N272" i="8"/>
  <c r="T304" i="8"/>
  <c r="T272" i="8"/>
  <c r="Z304" i="8"/>
  <c r="Z272" i="8"/>
  <c r="AF304" i="8"/>
  <c r="AF272" i="8"/>
  <c r="G305" i="8"/>
  <c r="G273" i="8"/>
  <c r="I309" i="8"/>
  <c r="I277" i="8"/>
  <c r="O309" i="8"/>
  <c r="O277" i="8"/>
  <c r="U309" i="8"/>
  <c r="U277" i="8"/>
  <c r="AA309" i="8"/>
  <c r="AA277" i="8"/>
  <c r="AG309" i="8"/>
  <c r="AG277" i="8"/>
  <c r="G295" i="8"/>
  <c r="G263" i="8"/>
  <c r="O229" i="8"/>
  <c r="Y229" i="8"/>
  <c r="AG229" i="8"/>
  <c r="J242" i="8"/>
  <c r="J229" i="8"/>
  <c r="P242" i="8"/>
  <c r="P229" i="8"/>
  <c r="V242" i="8"/>
  <c r="V229" i="8"/>
  <c r="AB242" i="8"/>
  <c r="AB229" i="8"/>
  <c r="AH242" i="8"/>
  <c r="AH229" i="8"/>
  <c r="H229" i="8"/>
  <c r="Z229" i="8"/>
  <c r="J304" i="8"/>
  <c r="J272" i="8"/>
  <c r="P304" i="8"/>
  <c r="P272" i="8"/>
  <c r="V304" i="8"/>
  <c r="V272" i="8"/>
  <c r="AB304" i="8"/>
  <c r="AB272" i="8"/>
  <c r="AH304" i="8"/>
  <c r="AH272" i="8"/>
  <c r="H296" i="8"/>
  <c r="H315" i="8"/>
  <c r="G261" i="8"/>
  <c r="I272" i="8"/>
  <c r="U272" i="8"/>
  <c r="AG272" i="8"/>
  <c r="G309" i="8"/>
  <c r="G277" i="8"/>
  <c r="K272" i="8"/>
  <c r="W272" i="8"/>
  <c r="AI272" i="8"/>
  <c r="AJ304" i="8"/>
  <c r="G260" i="8"/>
  <c r="G276" i="8"/>
  <c r="L304" i="8"/>
  <c r="L272" i="8"/>
  <c r="R304" i="8"/>
  <c r="R272" i="8"/>
  <c r="X304" i="8"/>
  <c r="X272" i="8"/>
  <c r="AD304" i="8"/>
  <c r="AD272" i="8"/>
  <c r="G307" i="8"/>
  <c r="G275" i="8"/>
  <c r="O272" i="8"/>
  <c r="AA272" i="8"/>
  <c r="I286" i="8"/>
  <c r="G315" i="8"/>
  <c r="G296" i="8"/>
  <c r="K14" i="9" l="1"/>
  <c r="N14" i="12"/>
  <c r="L87" i="11"/>
  <c r="J87" i="8"/>
  <c r="U87" i="12"/>
  <c r="H172" i="12"/>
  <c r="U263" i="8"/>
  <c r="W303" i="10"/>
  <c r="X87" i="11"/>
  <c r="J87" i="12"/>
  <c r="U271" i="8"/>
  <c r="AJ263" i="10"/>
  <c r="AG271" i="10"/>
  <c r="W308" i="11"/>
  <c r="AC271" i="11"/>
  <c r="AE87" i="11"/>
  <c r="Z271" i="12"/>
  <c r="AD87" i="8"/>
  <c r="AA271" i="8"/>
  <c r="I290" i="9"/>
  <c r="J156" i="9"/>
  <c r="W87" i="8"/>
  <c r="J142" i="9"/>
  <c r="I165" i="9"/>
  <c r="H87" i="11"/>
  <c r="AG87" i="12"/>
  <c r="L14" i="11"/>
  <c r="I152" i="9"/>
  <c r="AH87" i="8"/>
  <c r="X271" i="8"/>
  <c r="J144" i="9"/>
  <c r="X271" i="10"/>
  <c r="Q87" i="11"/>
  <c r="AE87" i="12"/>
  <c r="AJ303" i="12"/>
  <c r="P87" i="11"/>
  <c r="AJ276" i="8"/>
  <c r="K135" i="9"/>
  <c r="L135" i="9" s="1"/>
  <c r="H315" i="12"/>
  <c r="R303" i="8"/>
  <c r="J236" i="8"/>
  <c r="I287" i="9"/>
  <c r="I163" i="9"/>
  <c r="I152" i="11"/>
  <c r="AD295" i="12"/>
  <c r="AJ87" i="12"/>
  <c r="AF87" i="12"/>
  <c r="T271" i="12"/>
  <c r="J271" i="12"/>
  <c r="AI87" i="9"/>
  <c r="AG87" i="11"/>
  <c r="J271" i="8"/>
  <c r="K14" i="8"/>
  <c r="J308" i="10"/>
  <c r="I152" i="10"/>
  <c r="N87" i="10"/>
  <c r="Z271" i="10"/>
  <c r="P308" i="11"/>
  <c r="AA303" i="11"/>
  <c r="S271" i="11"/>
  <c r="T87" i="8"/>
  <c r="AA263" i="8"/>
  <c r="I151" i="9"/>
  <c r="J271" i="10"/>
  <c r="N271" i="10"/>
  <c r="H151" i="11"/>
  <c r="U271" i="11"/>
  <c r="H173" i="12"/>
  <c r="Y87" i="9"/>
  <c r="I172" i="11"/>
  <c r="G274" i="8"/>
  <c r="AK263" i="8"/>
  <c r="S87" i="8"/>
  <c r="R263" i="10"/>
  <c r="O271" i="11"/>
  <c r="L271" i="12"/>
  <c r="H152" i="10"/>
  <c r="AC87" i="8"/>
  <c r="N87" i="9"/>
  <c r="M87" i="12"/>
  <c r="I36" i="8"/>
  <c r="G36" i="8"/>
  <c r="H302" i="11"/>
  <c r="J36" i="8"/>
  <c r="G270" i="8"/>
  <c r="H36" i="8"/>
  <c r="R36" i="8"/>
  <c r="I270" i="10"/>
  <c r="I14" i="10"/>
  <c r="I236" i="12"/>
  <c r="I302" i="12" s="1"/>
  <c r="M14" i="8"/>
  <c r="L14" i="8"/>
  <c r="M36" i="9"/>
  <c r="K36" i="9"/>
  <c r="L36" i="9"/>
  <c r="N236" i="10"/>
  <c r="L270" i="11"/>
  <c r="M302" i="8"/>
  <c r="H36" i="10"/>
  <c r="I36" i="9"/>
  <c r="J270" i="12"/>
  <c r="J36" i="9"/>
  <c r="L36" i="10"/>
  <c r="I36" i="10"/>
  <c r="J36" i="10"/>
  <c r="N36" i="10"/>
  <c r="K36" i="10"/>
  <c r="R36" i="10"/>
  <c r="O36" i="10"/>
  <c r="K36" i="8"/>
  <c r="Q36" i="10"/>
  <c r="M36" i="10"/>
  <c r="AA36" i="9"/>
  <c r="W36" i="10"/>
  <c r="T36" i="10"/>
  <c r="I290" i="8"/>
  <c r="G302" i="9"/>
  <c r="AG36" i="9"/>
  <c r="AH87" i="10"/>
  <c r="J87" i="11"/>
  <c r="K87" i="11"/>
  <c r="AK303" i="11"/>
  <c r="Q87" i="12"/>
  <c r="V87" i="8"/>
  <c r="AK36" i="8"/>
  <c r="W263" i="9"/>
  <c r="L87" i="9"/>
  <c r="Y271" i="10"/>
  <c r="AB36" i="10"/>
  <c r="AA87" i="10"/>
  <c r="N87" i="11"/>
  <c r="AC87" i="11"/>
  <c r="AJ36" i="12"/>
  <c r="J151" i="8"/>
  <c r="Q87" i="8"/>
  <c r="AB87" i="9"/>
  <c r="V36" i="10"/>
  <c r="AA36" i="10"/>
  <c r="AH36" i="11"/>
  <c r="AD87" i="11"/>
  <c r="AI87" i="11"/>
  <c r="H173" i="8"/>
  <c r="AF36" i="8"/>
  <c r="AK87" i="8"/>
  <c r="AH87" i="9"/>
  <c r="AK36" i="9"/>
  <c r="U36" i="10"/>
  <c r="M87" i="10"/>
  <c r="O87" i="11"/>
  <c r="Y87" i="12"/>
  <c r="AB87" i="12"/>
  <c r="T36" i="12"/>
  <c r="H152" i="9"/>
  <c r="I87" i="9"/>
  <c r="AC36" i="10"/>
  <c r="X36" i="10"/>
  <c r="H270" i="10"/>
  <c r="AG36" i="12"/>
  <c r="AJ36" i="9"/>
  <c r="V276" i="9"/>
  <c r="P263" i="9"/>
  <c r="AE87" i="9"/>
  <c r="AF36" i="9"/>
  <c r="L87" i="10"/>
  <c r="AK36" i="12"/>
  <c r="J165" i="8"/>
  <c r="J164" i="8"/>
  <c r="J163" i="8"/>
  <c r="J159" i="8"/>
  <c r="I151" i="8"/>
  <c r="AI87" i="8"/>
  <c r="I87" i="8"/>
  <c r="AB36" i="8"/>
  <c r="AI36" i="9"/>
  <c r="I151" i="10"/>
  <c r="I172" i="10"/>
  <c r="AJ36" i="10"/>
  <c r="AA87" i="11"/>
  <c r="H152" i="12"/>
  <c r="K295" i="12"/>
  <c r="K263" i="12"/>
  <c r="Z308" i="12"/>
  <c r="Z276" i="12"/>
  <c r="L236" i="12"/>
  <c r="L14" i="12"/>
  <c r="G236" i="12"/>
  <c r="Q303" i="12"/>
  <c r="Q271" i="12"/>
  <c r="N302" i="12"/>
  <c r="N270" i="12"/>
  <c r="Z36" i="12"/>
  <c r="T263" i="12"/>
  <c r="T295" i="12"/>
  <c r="Y295" i="12"/>
  <c r="Y263" i="12"/>
  <c r="J220" i="12"/>
  <c r="AB308" i="12"/>
  <c r="AB276" i="12"/>
  <c r="J276" i="12"/>
  <c r="J308" i="12"/>
  <c r="AA308" i="12"/>
  <c r="AA276" i="12"/>
  <c r="I308" i="12"/>
  <c r="I276" i="12"/>
  <c r="K36" i="12"/>
  <c r="I36" i="12"/>
  <c r="K236" i="12"/>
  <c r="K14" i="12"/>
  <c r="J135" i="12"/>
  <c r="I144" i="12"/>
  <c r="I143" i="12"/>
  <c r="I142" i="12"/>
  <c r="I138" i="12"/>
  <c r="H290" i="12"/>
  <c r="H258" i="12"/>
  <c r="K303" i="12"/>
  <c r="K271" i="12"/>
  <c r="M36" i="12"/>
  <c r="AI36" i="12"/>
  <c r="I295" i="12"/>
  <c r="I263" i="12"/>
  <c r="AI295" i="12"/>
  <c r="AI263" i="12"/>
  <c r="T308" i="12"/>
  <c r="T276" i="12"/>
  <c r="AE308" i="12"/>
  <c r="AE276" i="12"/>
  <c r="Y308" i="12"/>
  <c r="Y276" i="12"/>
  <c r="M308" i="12"/>
  <c r="M276" i="12"/>
  <c r="V276" i="12"/>
  <c r="V308" i="12"/>
  <c r="U308" i="12"/>
  <c r="U276" i="12"/>
  <c r="S87" i="12"/>
  <c r="W87" i="12"/>
  <c r="L36" i="12"/>
  <c r="O36" i="12"/>
  <c r="AF36" i="12"/>
  <c r="H302" i="12"/>
  <c r="H270" i="12"/>
  <c r="M236" i="12"/>
  <c r="M14" i="12"/>
  <c r="V22" i="12"/>
  <c r="V36" i="12"/>
  <c r="J36" i="12"/>
  <c r="AC295" i="12"/>
  <c r="AC263" i="12"/>
  <c r="AJ263" i="12"/>
  <c r="AJ295" i="12"/>
  <c r="AF308" i="12"/>
  <c r="AL308" i="12" s="1"/>
  <c r="AL242" i="12"/>
  <c r="AF276" i="12"/>
  <c r="AL276" i="12" s="1"/>
  <c r="N308" i="12"/>
  <c r="N276" i="12"/>
  <c r="S295" i="12"/>
  <c r="S263" i="12"/>
  <c r="V295" i="12"/>
  <c r="V263" i="12"/>
  <c r="U295" i="12"/>
  <c r="U263" i="12"/>
  <c r="T87" i="12"/>
  <c r="R36" i="12"/>
  <c r="U36" i="12"/>
  <c r="Y36" i="12"/>
  <c r="AI303" i="12"/>
  <c r="AI271" i="12"/>
  <c r="W36" i="12"/>
  <c r="AH36" i="12"/>
  <c r="AE36" i="12"/>
  <c r="S36" i="12"/>
  <c r="H308" i="12"/>
  <c r="H276" i="12"/>
  <c r="AB295" i="12"/>
  <c r="AB263" i="12"/>
  <c r="AA295" i="12"/>
  <c r="AA263" i="12"/>
  <c r="J287" i="12"/>
  <c r="K286" i="12"/>
  <c r="W295" i="12"/>
  <c r="W263" i="12"/>
  <c r="AJ308" i="12"/>
  <c r="AJ276" i="12"/>
  <c r="AF295" i="12"/>
  <c r="AF263" i="12"/>
  <c r="N295" i="12"/>
  <c r="N263" i="12"/>
  <c r="S308" i="12"/>
  <c r="S276" i="12"/>
  <c r="AH276" i="12"/>
  <c r="AH308" i="12"/>
  <c r="P308" i="12"/>
  <c r="P276" i="12"/>
  <c r="AG308" i="12"/>
  <c r="AG276" i="12"/>
  <c r="O308" i="12"/>
  <c r="O276" i="12"/>
  <c r="N87" i="12"/>
  <c r="G87" i="12"/>
  <c r="AD87" i="12"/>
  <c r="K87" i="12"/>
  <c r="X36" i="12"/>
  <c r="AA36" i="12"/>
  <c r="P36" i="12"/>
  <c r="AC303" i="12"/>
  <c r="AC271" i="12"/>
  <c r="N36" i="12"/>
  <c r="AB36" i="12"/>
  <c r="J295" i="12"/>
  <c r="J263" i="12"/>
  <c r="K187" i="12"/>
  <c r="Q295" i="12"/>
  <c r="Q263" i="12"/>
  <c r="Z295" i="12"/>
  <c r="Z263" i="12"/>
  <c r="H263" i="12"/>
  <c r="H295" i="12"/>
  <c r="AH295" i="12"/>
  <c r="AH263" i="12"/>
  <c r="P295" i="12"/>
  <c r="P263" i="12"/>
  <c r="AG295" i="12"/>
  <c r="AG263" i="12"/>
  <c r="O295" i="12"/>
  <c r="O263" i="12"/>
  <c r="AK87" i="12"/>
  <c r="X87" i="12"/>
  <c r="J156" i="12"/>
  <c r="I165" i="12"/>
  <c r="I164" i="12"/>
  <c r="I163" i="12"/>
  <c r="I159" i="12"/>
  <c r="V87" i="12"/>
  <c r="AC36" i="12"/>
  <c r="AD36" i="12"/>
  <c r="H151" i="12"/>
  <c r="W303" i="12"/>
  <c r="W271" i="12"/>
  <c r="Q36" i="12"/>
  <c r="K276" i="11"/>
  <c r="K308" i="11"/>
  <c r="AF308" i="11"/>
  <c r="AL308" i="11" s="1"/>
  <c r="AF276" i="11"/>
  <c r="AL276" i="11" s="1"/>
  <c r="AL242" i="11"/>
  <c r="AA295" i="11"/>
  <c r="AA263" i="11"/>
  <c r="K194" i="11"/>
  <c r="J236" i="11"/>
  <c r="J14" i="11"/>
  <c r="Y87" i="11"/>
  <c r="G236" i="11"/>
  <c r="Q36" i="11"/>
  <c r="X36" i="11"/>
  <c r="N36" i="11"/>
  <c r="I36" i="11"/>
  <c r="AE36" i="11"/>
  <c r="AC308" i="11"/>
  <c r="AC276" i="11"/>
  <c r="Z295" i="11"/>
  <c r="Z263" i="11"/>
  <c r="H263" i="11"/>
  <c r="H295" i="11"/>
  <c r="AA308" i="11"/>
  <c r="AA276" i="11"/>
  <c r="S295" i="11"/>
  <c r="S263" i="11"/>
  <c r="Z87" i="11"/>
  <c r="H290" i="11"/>
  <c r="H258" i="11"/>
  <c r="R87" i="11"/>
  <c r="W87" i="11"/>
  <c r="W22" i="11"/>
  <c r="V87" i="11"/>
  <c r="W36" i="11"/>
  <c r="AD36" i="11"/>
  <c r="T36" i="11"/>
  <c r="O36" i="11"/>
  <c r="J36" i="11"/>
  <c r="R308" i="11"/>
  <c r="R276" i="11"/>
  <c r="K156" i="11"/>
  <c r="J164" i="11"/>
  <c r="J159" i="11"/>
  <c r="J165" i="11"/>
  <c r="J163" i="11"/>
  <c r="Z36" i="11"/>
  <c r="I315" i="11"/>
  <c r="I296" i="11"/>
  <c r="AJ308" i="11"/>
  <c r="AJ276" i="11"/>
  <c r="N308" i="11"/>
  <c r="N276" i="11"/>
  <c r="Q308" i="11"/>
  <c r="Q276" i="11"/>
  <c r="AB308" i="11"/>
  <c r="AB276" i="11"/>
  <c r="V295" i="11"/>
  <c r="V263" i="11"/>
  <c r="T295" i="11"/>
  <c r="T263" i="11"/>
  <c r="AE295" i="11"/>
  <c r="AE263" i="11"/>
  <c r="U295" i="11"/>
  <c r="U263" i="11"/>
  <c r="I87" i="11"/>
  <c r="AI36" i="11"/>
  <c r="M36" i="11"/>
  <c r="AF36" i="11"/>
  <c r="AA36" i="11"/>
  <c r="V36" i="11"/>
  <c r="X308" i="11"/>
  <c r="X276" i="11"/>
  <c r="AI308" i="11"/>
  <c r="AI276" i="11"/>
  <c r="AC295" i="11"/>
  <c r="AC263" i="11"/>
  <c r="AH295" i="11"/>
  <c r="AH263" i="11"/>
  <c r="Z308" i="11"/>
  <c r="Z276" i="11"/>
  <c r="S308" i="11"/>
  <c r="S276" i="11"/>
  <c r="H172" i="11"/>
  <c r="K135" i="11"/>
  <c r="J144" i="11"/>
  <c r="J142" i="11"/>
  <c r="J138" i="11"/>
  <c r="J143" i="11"/>
  <c r="AJ36" i="11"/>
  <c r="P36" i="11"/>
  <c r="L295" i="11"/>
  <c r="L263" i="11"/>
  <c r="J287" i="11"/>
  <c r="K286" i="11"/>
  <c r="J220" i="11"/>
  <c r="Q295" i="11"/>
  <c r="Q263" i="11"/>
  <c r="J295" i="11"/>
  <c r="J263" i="11"/>
  <c r="T308" i="11"/>
  <c r="T276" i="11"/>
  <c r="O295" i="11"/>
  <c r="O263" i="11"/>
  <c r="AE308" i="11"/>
  <c r="AE276" i="11"/>
  <c r="H173" i="11"/>
  <c r="U87" i="11"/>
  <c r="I236" i="11"/>
  <c r="I14" i="11"/>
  <c r="AF87" i="11"/>
  <c r="I151" i="11"/>
  <c r="K302" i="11"/>
  <c r="K270" i="11"/>
  <c r="L36" i="11"/>
  <c r="AK36" i="11"/>
  <c r="AG36" i="11"/>
  <c r="AB36" i="11"/>
  <c r="H308" i="11"/>
  <c r="H276" i="11"/>
  <c r="N187" i="11"/>
  <c r="AC36" i="11"/>
  <c r="U36" i="11"/>
  <c r="K295" i="11"/>
  <c r="K263" i="11"/>
  <c r="AF295" i="11"/>
  <c r="AF263" i="11"/>
  <c r="I295" i="11"/>
  <c r="I263" i="11"/>
  <c r="O308" i="11"/>
  <c r="O276" i="11"/>
  <c r="AK295" i="11"/>
  <c r="AK263" i="11"/>
  <c r="H152" i="11"/>
  <c r="AH87" i="11"/>
  <c r="I173" i="11"/>
  <c r="AK87" i="11"/>
  <c r="M236" i="11"/>
  <c r="M14" i="11"/>
  <c r="AJ87" i="11"/>
  <c r="K36" i="11"/>
  <c r="R36" i="11"/>
  <c r="H36" i="11"/>
  <c r="Y36" i="11"/>
  <c r="S36" i="11"/>
  <c r="Q295" i="10"/>
  <c r="Q263" i="10"/>
  <c r="S295" i="10"/>
  <c r="S263" i="10"/>
  <c r="I296" i="10"/>
  <c r="I315" i="10"/>
  <c r="AK308" i="10"/>
  <c r="AK276" i="10"/>
  <c r="S276" i="10"/>
  <c r="S308" i="10"/>
  <c r="Z308" i="10"/>
  <c r="Z276" i="10"/>
  <c r="AC295" i="10"/>
  <c r="AC263" i="10"/>
  <c r="U295" i="10"/>
  <c r="U263" i="10"/>
  <c r="J220" i="10"/>
  <c r="AG36" i="10"/>
  <c r="L236" i="10"/>
  <c r="L14" i="10"/>
  <c r="AG87" i="10"/>
  <c r="K87" i="10"/>
  <c r="R87" i="10"/>
  <c r="S87" i="10"/>
  <c r="AK36" i="10"/>
  <c r="V22" i="10"/>
  <c r="AH295" i="10"/>
  <c r="AH263" i="10"/>
  <c r="AE295" i="10"/>
  <c r="AE263" i="10"/>
  <c r="M295" i="10"/>
  <c r="M263" i="10"/>
  <c r="AD295" i="10"/>
  <c r="AD263" i="10"/>
  <c r="K295" i="10"/>
  <c r="K263" i="10"/>
  <c r="L194" i="10"/>
  <c r="U308" i="10"/>
  <c r="U276" i="10"/>
  <c r="H172" i="10"/>
  <c r="K135" i="10"/>
  <c r="J144" i="10"/>
  <c r="J152" i="10" s="1"/>
  <c r="J143" i="10"/>
  <c r="J142" i="10"/>
  <c r="J138" i="10"/>
  <c r="AH36" i="10"/>
  <c r="J87" i="10"/>
  <c r="Q87" i="10"/>
  <c r="X87" i="10"/>
  <c r="Y87" i="10"/>
  <c r="AE36" i="10"/>
  <c r="AF263" i="10"/>
  <c r="AF295" i="10"/>
  <c r="AA308" i="10"/>
  <c r="AA276" i="10"/>
  <c r="H308" i="10"/>
  <c r="H276" i="10"/>
  <c r="X295" i="10"/>
  <c r="X263" i="10"/>
  <c r="AE276" i="10"/>
  <c r="AE308" i="10"/>
  <c r="M276" i="10"/>
  <c r="M308" i="10"/>
  <c r="V295" i="10"/>
  <c r="V263" i="10"/>
  <c r="AG295" i="10"/>
  <c r="AG263" i="10"/>
  <c r="O295" i="10"/>
  <c r="O263" i="10"/>
  <c r="I173" i="10"/>
  <c r="AF36" i="10"/>
  <c r="I87" i="10"/>
  <c r="P87" i="10"/>
  <c r="W87" i="10"/>
  <c r="AD87" i="10"/>
  <c r="AE87" i="10"/>
  <c r="Y36" i="10"/>
  <c r="AI36" i="10"/>
  <c r="G306" i="10"/>
  <c r="G274" i="10"/>
  <c r="I308" i="10"/>
  <c r="I276" i="10"/>
  <c r="Y263" i="10"/>
  <c r="Y295" i="10"/>
  <c r="W295" i="10"/>
  <c r="W263" i="10"/>
  <c r="L295" i="10"/>
  <c r="L263" i="10"/>
  <c r="AG308" i="10"/>
  <c r="AG276" i="10"/>
  <c r="O308" i="10"/>
  <c r="O276" i="10"/>
  <c r="N187" i="10"/>
  <c r="K156" i="10"/>
  <c r="J165" i="10"/>
  <c r="J164" i="10"/>
  <c r="J163" i="10"/>
  <c r="J159" i="10"/>
  <c r="Z36" i="10"/>
  <c r="V87" i="10"/>
  <c r="AC87" i="10"/>
  <c r="AJ87" i="10"/>
  <c r="AK87" i="10"/>
  <c r="AD36" i="10"/>
  <c r="S36" i="10"/>
  <c r="J236" i="10"/>
  <c r="J14" i="10"/>
  <c r="M302" i="10"/>
  <c r="M270" i="10"/>
  <c r="J287" i="10"/>
  <c r="K286" i="10"/>
  <c r="N295" i="10"/>
  <c r="N263" i="10"/>
  <c r="AK263" i="10"/>
  <c r="AK295" i="10"/>
  <c r="AI295" i="10"/>
  <c r="AI263" i="10"/>
  <c r="AF308" i="10"/>
  <c r="AL308" i="10" s="1"/>
  <c r="AF276" i="10"/>
  <c r="AL276" i="10" s="1"/>
  <c r="AL242" i="10"/>
  <c r="N308" i="10"/>
  <c r="N276" i="10"/>
  <c r="Y308" i="10"/>
  <c r="Y276" i="10"/>
  <c r="T308" i="10"/>
  <c r="T276" i="10"/>
  <c r="AA295" i="10"/>
  <c r="AA263" i="10"/>
  <c r="I295" i="10"/>
  <c r="I263" i="10"/>
  <c r="H173" i="10"/>
  <c r="T87" i="10"/>
  <c r="P36" i="10"/>
  <c r="Z87" i="10"/>
  <c r="H87" i="10"/>
  <c r="K236" i="10"/>
  <c r="K14" i="10"/>
  <c r="AB87" i="10"/>
  <c r="AI87" i="10"/>
  <c r="G87" i="10"/>
  <c r="N302" i="10"/>
  <c r="N270" i="10"/>
  <c r="R295" i="9"/>
  <c r="R263" i="9"/>
  <c r="AG303" i="9"/>
  <c r="AG271" i="9"/>
  <c r="AA295" i="9"/>
  <c r="AA263" i="9"/>
  <c r="AF295" i="9"/>
  <c r="AF263" i="9"/>
  <c r="N295" i="9"/>
  <c r="N263" i="9"/>
  <c r="Y295" i="9"/>
  <c r="Y263" i="9"/>
  <c r="AD295" i="9"/>
  <c r="AD263" i="9"/>
  <c r="L295" i="9"/>
  <c r="L263" i="9"/>
  <c r="J303" i="9"/>
  <c r="J271" i="9"/>
  <c r="O87" i="9"/>
  <c r="AA303" i="9"/>
  <c r="AA271" i="9"/>
  <c r="K220" i="9"/>
  <c r="T87" i="9"/>
  <c r="N236" i="9"/>
  <c r="N14" i="9"/>
  <c r="AH36" i="9"/>
  <c r="P36" i="9"/>
  <c r="V36" i="9"/>
  <c r="AB36" i="9"/>
  <c r="M308" i="9"/>
  <c r="M276" i="9"/>
  <c r="J194" i="9"/>
  <c r="K302" i="9"/>
  <c r="K270" i="9"/>
  <c r="J287" i="9"/>
  <c r="K286" i="9"/>
  <c r="Q295" i="9"/>
  <c r="Q263" i="9"/>
  <c r="J308" i="9"/>
  <c r="J276" i="9"/>
  <c r="AF308" i="9"/>
  <c r="AL308" i="9" s="1"/>
  <c r="AL242" i="9"/>
  <c r="AF276" i="9"/>
  <c r="AL276" i="9" s="1"/>
  <c r="N308" i="9"/>
  <c r="N276" i="9"/>
  <c r="Y308" i="9"/>
  <c r="Y276" i="9"/>
  <c r="AD308" i="9"/>
  <c r="AD276" i="9"/>
  <c r="L308" i="9"/>
  <c r="L276" i="9"/>
  <c r="H151" i="9"/>
  <c r="K187" i="9"/>
  <c r="U87" i="9"/>
  <c r="K87" i="9"/>
  <c r="R87" i="9"/>
  <c r="U303" i="9"/>
  <c r="U271" i="9"/>
  <c r="J152" i="9"/>
  <c r="J87" i="9"/>
  <c r="I236" i="9"/>
  <c r="I14" i="9"/>
  <c r="H87" i="9"/>
  <c r="H302" i="9"/>
  <c r="H270" i="9"/>
  <c r="V22" i="9"/>
  <c r="AJ308" i="9"/>
  <c r="AJ276" i="9"/>
  <c r="P303" i="9"/>
  <c r="P271" i="9"/>
  <c r="I296" i="9"/>
  <c r="I315" i="9"/>
  <c r="I295" i="9"/>
  <c r="I263" i="9"/>
  <c r="AG295" i="9"/>
  <c r="AG263" i="9"/>
  <c r="Z295" i="9"/>
  <c r="Z263" i="9"/>
  <c r="H295" i="9"/>
  <c r="H263" i="9"/>
  <c r="AK295" i="9"/>
  <c r="AK263" i="9"/>
  <c r="S295" i="9"/>
  <c r="S263" i="9"/>
  <c r="X295" i="9"/>
  <c r="X263" i="9"/>
  <c r="AH303" i="9"/>
  <c r="AH271" i="9"/>
  <c r="AA87" i="9"/>
  <c r="Q87" i="9"/>
  <c r="X87" i="9"/>
  <c r="O303" i="9"/>
  <c r="O271" i="9"/>
  <c r="K156" i="9"/>
  <c r="J165" i="9"/>
  <c r="J164" i="9"/>
  <c r="J159" i="9"/>
  <c r="J163" i="9"/>
  <c r="Q36" i="9"/>
  <c r="R36" i="9"/>
  <c r="S36" i="9"/>
  <c r="N36" i="9"/>
  <c r="O36" i="9"/>
  <c r="AE308" i="9"/>
  <c r="AE276" i="9"/>
  <c r="Z308" i="9"/>
  <c r="Z276" i="9"/>
  <c r="H308" i="9"/>
  <c r="H276" i="9"/>
  <c r="AK308" i="9"/>
  <c r="AK276" i="9"/>
  <c r="S308" i="9"/>
  <c r="S276" i="9"/>
  <c r="X308" i="9"/>
  <c r="X276" i="9"/>
  <c r="H173" i="9"/>
  <c r="H172" i="9"/>
  <c r="AF87" i="9"/>
  <c r="AB303" i="9"/>
  <c r="AB271" i="9"/>
  <c r="Z87" i="9"/>
  <c r="AG87" i="9"/>
  <c r="W87" i="9"/>
  <c r="AD87" i="9"/>
  <c r="I303" i="9"/>
  <c r="I271" i="9"/>
  <c r="AK87" i="9"/>
  <c r="W36" i="9"/>
  <c r="X36" i="9"/>
  <c r="Y36" i="9"/>
  <c r="T36" i="9"/>
  <c r="U36" i="9"/>
  <c r="L302" i="9"/>
  <c r="L270" i="9"/>
  <c r="AI295" i="9"/>
  <c r="AI263" i="9"/>
  <c r="O295" i="9"/>
  <c r="O263" i="9"/>
  <c r="T308" i="9"/>
  <c r="T276" i="9"/>
  <c r="AB308" i="9"/>
  <c r="AB276" i="9"/>
  <c r="T295" i="9"/>
  <c r="T263" i="9"/>
  <c r="AE295" i="9"/>
  <c r="AE263" i="9"/>
  <c r="M263" i="9"/>
  <c r="M295" i="9"/>
  <c r="AJ295" i="9"/>
  <c r="AJ263" i="9"/>
  <c r="R276" i="9"/>
  <c r="R308" i="9"/>
  <c r="G306" i="9"/>
  <c r="G274" i="9"/>
  <c r="P87" i="9"/>
  <c r="V303" i="9"/>
  <c r="V271" i="9"/>
  <c r="M87" i="9"/>
  <c r="V87" i="9"/>
  <c r="AC87" i="9"/>
  <c r="AJ87" i="9"/>
  <c r="J236" i="9"/>
  <c r="J14" i="9"/>
  <c r="AC36" i="9"/>
  <c r="AD36" i="9"/>
  <c r="AE36" i="9"/>
  <c r="Z36" i="9"/>
  <c r="H295" i="8"/>
  <c r="H263" i="8"/>
  <c r="V308" i="8"/>
  <c r="V276" i="8"/>
  <c r="Y295" i="8"/>
  <c r="Y263" i="8"/>
  <c r="M263" i="8"/>
  <c r="M295" i="8"/>
  <c r="T295" i="8"/>
  <c r="T263" i="8"/>
  <c r="W295" i="8"/>
  <c r="W263" i="8"/>
  <c r="I152" i="8"/>
  <c r="K87" i="8"/>
  <c r="AI303" i="8"/>
  <c r="AI271" i="8"/>
  <c r="L87" i="8"/>
  <c r="AF87" i="8"/>
  <c r="AF303" i="8"/>
  <c r="AF271" i="8"/>
  <c r="Q36" i="8"/>
  <c r="X36" i="8"/>
  <c r="O36" i="8"/>
  <c r="V22" i="8"/>
  <c r="K308" i="8"/>
  <c r="K276" i="8"/>
  <c r="AH295" i="8"/>
  <c r="AH263" i="8"/>
  <c r="P295" i="8"/>
  <c r="P263" i="8"/>
  <c r="O295" i="8"/>
  <c r="O263" i="8"/>
  <c r="L263" i="8"/>
  <c r="L295" i="8"/>
  <c r="H151" i="8"/>
  <c r="W308" i="8"/>
  <c r="W276" i="8"/>
  <c r="H152" i="8"/>
  <c r="K151" i="8"/>
  <c r="AC303" i="8"/>
  <c r="AC271" i="8"/>
  <c r="J152" i="8"/>
  <c r="Z87" i="8"/>
  <c r="AE87" i="8"/>
  <c r="Z303" i="8"/>
  <c r="Z271" i="8"/>
  <c r="W36" i="8"/>
  <c r="AD36" i="8"/>
  <c r="M36" i="8"/>
  <c r="N36" i="8"/>
  <c r="U36" i="8"/>
  <c r="Z295" i="8"/>
  <c r="Z263" i="8"/>
  <c r="AD295" i="8"/>
  <c r="AD263" i="8"/>
  <c r="L144" i="8"/>
  <c r="L143" i="8"/>
  <c r="L142" i="8"/>
  <c r="L138" i="8"/>
  <c r="M135" i="8"/>
  <c r="P308" i="8"/>
  <c r="P276" i="8"/>
  <c r="AI295" i="8"/>
  <c r="AI263" i="8"/>
  <c r="W271" i="8"/>
  <c r="W303" i="8"/>
  <c r="AA87" i="8"/>
  <c r="AJ87" i="8"/>
  <c r="T303" i="8"/>
  <c r="T271" i="8"/>
  <c r="AC36" i="8"/>
  <c r="AJ36" i="8"/>
  <c r="S36" i="8"/>
  <c r="T36" i="8"/>
  <c r="AA36" i="8"/>
  <c r="L302" i="8"/>
  <c r="L270" i="8"/>
  <c r="AG295" i="8"/>
  <c r="AG263" i="8"/>
  <c r="AC308" i="8"/>
  <c r="AC276" i="8"/>
  <c r="K187" i="8"/>
  <c r="AH308" i="8"/>
  <c r="AH276" i="8"/>
  <c r="Q295" i="8"/>
  <c r="Q263" i="8"/>
  <c r="L156" i="8"/>
  <c r="K165" i="8"/>
  <c r="K164" i="8"/>
  <c r="K163" i="8"/>
  <c r="K159" i="8"/>
  <c r="AB295" i="8"/>
  <c r="AB263" i="8"/>
  <c r="J295" i="8"/>
  <c r="J263" i="8"/>
  <c r="N295" i="8"/>
  <c r="N263" i="8"/>
  <c r="AE295" i="8"/>
  <c r="AE263" i="8"/>
  <c r="M220" i="8"/>
  <c r="H172" i="8"/>
  <c r="J194" i="8"/>
  <c r="AI308" i="8"/>
  <c r="AI276" i="8"/>
  <c r="Q308" i="8"/>
  <c r="Q276" i="8"/>
  <c r="Q303" i="8"/>
  <c r="Q271" i="8"/>
  <c r="X87" i="8"/>
  <c r="U87" i="8"/>
  <c r="N87" i="8"/>
  <c r="R87" i="8"/>
  <c r="N303" i="8"/>
  <c r="N271" i="8"/>
  <c r="N236" i="8"/>
  <c r="N14" i="8"/>
  <c r="V36" i="8"/>
  <c r="AI36" i="8"/>
  <c r="Y36" i="8"/>
  <c r="Z36" i="8"/>
  <c r="AG36" i="8"/>
  <c r="V295" i="8"/>
  <c r="V263" i="8"/>
  <c r="AF295" i="8"/>
  <c r="AF263" i="8"/>
  <c r="AB87" i="8"/>
  <c r="I287" i="8"/>
  <c r="J286" i="8"/>
  <c r="AB308" i="8"/>
  <c r="AB276" i="8"/>
  <c r="J308" i="8"/>
  <c r="J276" i="8"/>
  <c r="X308" i="8"/>
  <c r="X276" i="8"/>
  <c r="I172" i="8"/>
  <c r="I173" i="8"/>
  <c r="AC295" i="8"/>
  <c r="AC263" i="8"/>
  <c r="K295" i="8"/>
  <c r="K263" i="8"/>
  <c r="K152" i="8"/>
  <c r="P87" i="8"/>
  <c r="K303" i="8"/>
  <c r="K271" i="8"/>
  <c r="O87" i="8"/>
  <c r="H87" i="8"/>
  <c r="I236" i="8"/>
  <c r="I14" i="8"/>
  <c r="M87" i="8"/>
  <c r="H271" i="8"/>
  <c r="H303" i="8"/>
  <c r="H302" i="8"/>
  <c r="H270" i="8"/>
  <c r="AH36" i="8"/>
  <c r="L36" i="8"/>
  <c r="P36" i="8"/>
  <c r="AE36" i="8"/>
  <c r="K302" i="8"/>
  <c r="K270" i="8"/>
  <c r="J302" i="8"/>
  <c r="J270" i="8"/>
  <c r="I173" i="9" l="1"/>
  <c r="K138" i="9"/>
  <c r="K142" i="9"/>
  <c r="K172" i="8"/>
  <c r="L151" i="8"/>
  <c r="K143" i="9"/>
  <c r="K144" i="9"/>
  <c r="J151" i="9"/>
  <c r="I172" i="9"/>
  <c r="J173" i="11"/>
  <c r="I270" i="12"/>
  <c r="J173" i="9"/>
  <c r="J172" i="8"/>
  <c r="J173" i="8"/>
  <c r="J152" i="11"/>
  <c r="I152" i="12"/>
  <c r="J151" i="10"/>
  <c r="U28" i="9"/>
  <c r="U236" i="9" s="1"/>
  <c r="U270" i="9" s="1"/>
  <c r="T28" i="9"/>
  <c r="T236" i="9" s="1"/>
  <c r="T270" i="9" s="1"/>
  <c r="T28" i="8"/>
  <c r="T236" i="8" s="1"/>
  <c r="T270" i="8" s="1"/>
  <c r="T28" i="10"/>
  <c r="T236" i="10" s="1"/>
  <c r="T302" i="10" s="1"/>
  <c r="U28" i="12"/>
  <c r="U236" i="12" s="1"/>
  <c r="U302" i="12" s="1"/>
  <c r="T28" i="12"/>
  <c r="T236" i="12" s="1"/>
  <c r="I172" i="12"/>
  <c r="J315" i="12"/>
  <c r="J296" i="12"/>
  <c r="M302" i="12"/>
  <c r="M270" i="12"/>
  <c r="K220" i="12"/>
  <c r="K287" i="12"/>
  <c r="L286" i="12"/>
  <c r="L302" i="12"/>
  <c r="L270" i="12"/>
  <c r="L187" i="12"/>
  <c r="K135" i="12"/>
  <c r="J144" i="12"/>
  <c r="J143" i="12"/>
  <c r="J142" i="12"/>
  <c r="J138" i="12"/>
  <c r="K156" i="12"/>
  <c r="J165" i="12"/>
  <c r="J164" i="12"/>
  <c r="J163" i="12"/>
  <c r="J159" i="12"/>
  <c r="V28" i="12"/>
  <c r="V236" i="12" s="1"/>
  <c r="W22" i="12"/>
  <c r="G302" i="12"/>
  <c r="G270" i="12"/>
  <c r="I173" i="12"/>
  <c r="I151" i="12"/>
  <c r="K302" i="12"/>
  <c r="K270" i="12"/>
  <c r="U28" i="11"/>
  <c r="U236" i="11" s="1"/>
  <c r="T28" i="11"/>
  <c r="J315" i="11"/>
  <c r="J296" i="11"/>
  <c r="J302" i="11"/>
  <c r="J270" i="11"/>
  <c r="I302" i="11"/>
  <c r="I270" i="11"/>
  <c r="K144" i="11"/>
  <c r="K143" i="11"/>
  <c r="K142" i="11"/>
  <c r="K138" i="11"/>
  <c r="L135" i="11"/>
  <c r="L194" i="11"/>
  <c r="K220" i="11"/>
  <c r="W28" i="11"/>
  <c r="W236" i="11" s="1"/>
  <c r="X22" i="11"/>
  <c r="G302" i="11"/>
  <c r="G270" i="11"/>
  <c r="O187" i="11"/>
  <c r="L156" i="11"/>
  <c r="K165" i="11"/>
  <c r="K164" i="11"/>
  <c r="K163" i="11"/>
  <c r="K159" i="11"/>
  <c r="K173" i="11"/>
  <c r="V28" i="11"/>
  <c r="V236" i="11" s="1"/>
  <c r="M302" i="11"/>
  <c r="M270" i="11"/>
  <c r="K287" i="11"/>
  <c r="L286" i="11"/>
  <c r="J151" i="11"/>
  <c r="J172" i="11"/>
  <c r="J270" i="10"/>
  <c r="J302" i="10"/>
  <c r="K144" i="10"/>
  <c r="K143" i="10"/>
  <c r="K142" i="10"/>
  <c r="K138" i="10"/>
  <c r="L135" i="10"/>
  <c r="K220" i="10"/>
  <c r="K165" i="10"/>
  <c r="K164" i="10"/>
  <c r="K163" i="10"/>
  <c r="K159" i="10"/>
  <c r="L156" i="10"/>
  <c r="J172" i="10"/>
  <c r="O187" i="10"/>
  <c r="W22" i="10"/>
  <c r="V28" i="10"/>
  <c r="V236" i="10" s="1"/>
  <c r="M194" i="10"/>
  <c r="U28" i="10"/>
  <c r="U236" i="10" s="1"/>
  <c r="K287" i="10"/>
  <c r="L286" i="10"/>
  <c r="L302" i="10"/>
  <c r="L270" i="10"/>
  <c r="K302" i="10"/>
  <c r="K270" i="10"/>
  <c r="J315" i="10"/>
  <c r="J296" i="10"/>
  <c r="J173" i="10"/>
  <c r="M135" i="9"/>
  <c r="L144" i="9"/>
  <c r="L143" i="9"/>
  <c r="L142" i="9"/>
  <c r="L138" i="9"/>
  <c r="N302" i="9"/>
  <c r="N270" i="9"/>
  <c r="L156" i="9"/>
  <c r="K165" i="9"/>
  <c r="K164" i="9"/>
  <c r="K163" i="9"/>
  <c r="K159" i="9"/>
  <c r="K194" i="9"/>
  <c r="J302" i="9"/>
  <c r="J270" i="9"/>
  <c r="V28" i="9"/>
  <c r="V236" i="9" s="1"/>
  <c r="W22" i="9"/>
  <c r="L286" i="9"/>
  <c r="K287" i="9"/>
  <c r="J172" i="9"/>
  <c r="I302" i="9"/>
  <c r="I270" i="9"/>
  <c r="L187" i="9"/>
  <c r="J315" i="9"/>
  <c r="J296" i="9"/>
  <c r="L220" i="9"/>
  <c r="I302" i="8"/>
  <c r="I270" i="8"/>
  <c r="I315" i="8"/>
  <c r="I296" i="8"/>
  <c r="N302" i="8"/>
  <c r="N270" i="8"/>
  <c r="N220" i="8"/>
  <c r="R28" i="8"/>
  <c r="R236" i="8" s="1"/>
  <c r="Q28" i="8"/>
  <c r="Q236" i="8" s="1"/>
  <c r="J287" i="8"/>
  <c r="K286" i="8"/>
  <c r="O28" i="8"/>
  <c r="O236" i="8" s="1"/>
  <c r="S28" i="8"/>
  <c r="S236" i="8" s="1"/>
  <c r="P28" i="8"/>
  <c r="P236" i="8" s="1"/>
  <c r="L165" i="8"/>
  <c r="L164" i="8"/>
  <c r="L163" i="8"/>
  <c r="L159" i="8"/>
  <c r="M156" i="8"/>
  <c r="L152" i="8"/>
  <c r="K173" i="8"/>
  <c r="N135" i="8"/>
  <c r="M143" i="8"/>
  <c r="M138" i="8"/>
  <c r="M144" i="8"/>
  <c r="M142" i="8"/>
  <c r="U28" i="8"/>
  <c r="U236" i="8" s="1"/>
  <c r="K194" i="8"/>
  <c r="L187" i="8"/>
  <c r="V28" i="8"/>
  <c r="V236" i="8" s="1"/>
  <c r="W22" i="8"/>
  <c r="K152" i="9" l="1"/>
  <c r="K151" i="9"/>
  <c r="T302" i="8"/>
  <c r="K152" i="10"/>
  <c r="U302" i="9"/>
  <c r="T302" i="9"/>
  <c r="L172" i="8"/>
  <c r="K172" i="9"/>
  <c r="K172" i="10"/>
  <c r="L152" i="9"/>
  <c r="K152" i="11"/>
  <c r="J152" i="12"/>
  <c r="M151" i="8"/>
  <c r="J172" i="12"/>
  <c r="U270" i="12"/>
  <c r="T270" i="10"/>
  <c r="M187" i="12"/>
  <c r="L287" i="12"/>
  <c r="M286" i="12"/>
  <c r="L156" i="12"/>
  <c r="K165" i="12"/>
  <c r="K164" i="12"/>
  <c r="K163" i="12"/>
  <c r="K159" i="12"/>
  <c r="L135" i="12"/>
  <c r="K144" i="12"/>
  <c r="K143" i="12"/>
  <c r="K142" i="12"/>
  <c r="K138" i="12"/>
  <c r="K296" i="12"/>
  <c r="K315" i="12"/>
  <c r="J173" i="12"/>
  <c r="L220" i="12"/>
  <c r="V302" i="12"/>
  <c r="V270" i="12"/>
  <c r="W28" i="12"/>
  <c r="W236" i="12" s="1"/>
  <c r="X22" i="12"/>
  <c r="J151" i="12"/>
  <c r="T270" i="12"/>
  <c r="T302" i="12"/>
  <c r="P187" i="11"/>
  <c r="U302" i="11"/>
  <c r="U270" i="11"/>
  <c r="L165" i="11"/>
  <c r="L164" i="11"/>
  <c r="L163" i="11"/>
  <c r="L159" i="11"/>
  <c r="M156" i="11"/>
  <c r="L220" i="11"/>
  <c r="K315" i="11"/>
  <c r="K296" i="11"/>
  <c r="W302" i="11"/>
  <c r="W270" i="11"/>
  <c r="M194" i="11"/>
  <c r="Y22" i="11"/>
  <c r="X28" i="11"/>
  <c r="X236" i="11" s="1"/>
  <c r="V302" i="11"/>
  <c r="V270" i="11"/>
  <c r="K172" i="11"/>
  <c r="K151" i="11"/>
  <c r="M286" i="11"/>
  <c r="L287" i="11"/>
  <c r="L144" i="11"/>
  <c r="L143" i="11"/>
  <c r="L142" i="11"/>
  <c r="L138" i="11"/>
  <c r="M135" i="11"/>
  <c r="T236" i="11"/>
  <c r="P187" i="10"/>
  <c r="U270" i="10"/>
  <c r="U302" i="10"/>
  <c r="L220" i="10"/>
  <c r="M156" i="10"/>
  <c r="L159" i="10"/>
  <c r="L163" i="10"/>
  <c r="L164" i="10"/>
  <c r="L165" i="10"/>
  <c r="L143" i="10"/>
  <c r="L142" i="10"/>
  <c r="L144" i="10"/>
  <c r="L138" i="10"/>
  <c r="M135" i="10"/>
  <c r="M286" i="10"/>
  <c r="L287" i="10"/>
  <c r="N194" i="10"/>
  <c r="W28" i="10"/>
  <c r="W236" i="10" s="1"/>
  <c r="X22" i="10"/>
  <c r="K296" i="10"/>
  <c r="K315" i="10"/>
  <c r="V302" i="10"/>
  <c r="V270" i="10"/>
  <c r="K173" i="10"/>
  <c r="K151" i="10"/>
  <c r="K315" i="9"/>
  <c r="K296" i="9"/>
  <c r="L287" i="9"/>
  <c r="M286" i="9"/>
  <c r="N135" i="9"/>
  <c r="M144" i="9"/>
  <c r="M143" i="9"/>
  <c r="M142" i="9"/>
  <c r="M138" i="9"/>
  <c r="W28" i="9"/>
  <c r="W236" i="9" s="1"/>
  <c r="X22" i="9"/>
  <c r="L194" i="9"/>
  <c r="K173" i="9"/>
  <c r="L151" i="9"/>
  <c r="M156" i="9"/>
  <c r="L165" i="9"/>
  <c r="L164" i="9"/>
  <c r="L163" i="9"/>
  <c r="L159" i="9"/>
  <c r="M220" i="9"/>
  <c r="M187" i="9"/>
  <c r="V302" i="9"/>
  <c r="V270" i="9"/>
  <c r="K287" i="8"/>
  <c r="L286" i="8"/>
  <c r="M187" i="8"/>
  <c r="Q302" i="8"/>
  <c r="Q270" i="8"/>
  <c r="S302" i="8"/>
  <c r="S270" i="8"/>
  <c r="P302" i="8"/>
  <c r="P270" i="8"/>
  <c r="J315" i="8"/>
  <c r="J296" i="8"/>
  <c r="W28" i="8"/>
  <c r="W236" i="8" s="1"/>
  <c r="X22" i="8"/>
  <c r="U302" i="8"/>
  <c r="U270" i="8"/>
  <c r="O302" i="8"/>
  <c r="O270" i="8"/>
  <c r="R270" i="8"/>
  <c r="R302" i="8"/>
  <c r="V302" i="8"/>
  <c r="V270" i="8"/>
  <c r="L194" i="8"/>
  <c r="O135" i="8"/>
  <c r="N144" i="8"/>
  <c r="N143" i="8"/>
  <c r="N142" i="8"/>
  <c r="N138" i="8"/>
  <c r="N156" i="8"/>
  <c r="M165" i="8"/>
  <c r="M164" i="8"/>
  <c r="M163" i="8"/>
  <c r="M159" i="8"/>
  <c r="M152" i="8"/>
  <c r="L173" i="8"/>
  <c r="O220" i="8"/>
  <c r="K151" i="12" l="1"/>
  <c r="M172" i="8"/>
  <c r="M152" i="9"/>
  <c r="L173" i="11"/>
  <c r="L151" i="11"/>
  <c r="K152" i="12"/>
  <c r="N151" i="8"/>
  <c r="L152" i="11"/>
  <c r="L173" i="9"/>
  <c r="K172" i="12"/>
  <c r="W302" i="12"/>
  <c r="W270" i="12"/>
  <c r="M135" i="12"/>
  <c r="L144" i="12"/>
  <c r="L143" i="12"/>
  <c r="L142" i="12"/>
  <c r="L138" i="12"/>
  <c r="N187" i="12"/>
  <c r="M220" i="12"/>
  <c r="M156" i="12"/>
  <c r="L165" i="12"/>
  <c r="L164" i="12"/>
  <c r="L163" i="12"/>
  <c r="L159" i="12"/>
  <c r="M287" i="12"/>
  <c r="N286" i="12"/>
  <c r="X28" i="12"/>
  <c r="Y22" i="12"/>
  <c r="K173" i="12"/>
  <c r="L315" i="12"/>
  <c r="L296" i="12"/>
  <c r="N135" i="11"/>
  <c r="M138" i="11"/>
  <c r="M143" i="11"/>
  <c r="M142" i="11"/>
  <c r="M144" i="11"/>
  <c r="M220" i="11"/>
  <c r="L296" i="11"/>
  <c r="L315" i="11"/>
  <c r="Z22" i="11"/>
  <c r="Y28" i="11"/>
  <c r="Y236" i="11" s="1"/>
  <c r="N194" i="11"/>
  <c r="N156" i="11"/>
  <c r="M164" i="11"/>
  <c r="M159" i="11"/>
  <c r="M165" i="11"/>
  <c r="M163" i="11"/>
  <c r="M287" i="11"/>
  <c r="N286" i="11"/>
  <c r="Q187" i="11"/>
  <c r="X302" i="11"/>
  <c r="X270" i="11"/>
  <c r="T302" i="11"/>
  <c r="T270" i="11"/>
  <c r="L172" i="11"/>
  <c r="X28" i="10"/>
  <c r="X236" i="10" s="1"/>
  <c r="Y22" i="10"/>
  <c r="W302" i="10"/>
  <c r="W270" i="10"/>
  <c r="L151" i="10"/>
  <c r="L172" i="10"/>
  <c r="Q187" i="10"/>
  <c r="M287" i="10"/>
  <c r="N286" i="10"/>
  <c r="L152" i="10"/>
  <c r="L173" i="10"/>
  <c r="O194" i="10"/>
  <c r="L315" i="10"/>
  <c r="L296" i="10"/>
  <c r="M144" i="10"/>
  <c r="M143" i="10"/>
  <c r="M142" i="10"/>
  <c r="M138" i="10"/>
  <c r="N135" i="10"/>
  <c r="N156" i="10"/>
  <c r="M165" i="10"/>
  <c r="M164" i="10"/>
  <c r="M163" i="10"/>
  <c r="M159" i="10"/>
  <c r="M220" i="10"/>
  <c r="W302" i="9"/>
  <c r="W270" i="9"/>
  <c r="X28" i="9"/>
  <c r="X236" i="9" s="1"/>
  <c r="Y22" i="9"/>
  <c r="M194" i="9"/>
  <c r="M287" i="9"/>
  <c r="N286" i="9"/>
  <c r="N156" i="9"/>
  <c r="M165" i="9"/>
  <c r="M164" i="9"/>
  <c r="M163" i="9"/>
  <c r="M159" i="9"/>
  <c r="N144" i="9"/>
  <c r="N143" i="9"/>
  <c r="N142" i="9"/>
  <c r="N138" i="9"/>
  <c r="O135" i="9"/>
  <c r="L172" i="9"/>
  <c r="L315" i="9"/>
  <c r="L296" i="9"/>
  <c r="N220" i="9"/>
  <c r="N187" i="9"/>
  <c r="M151" i="9"/>
  <c r="M194" i="8"/>
  <c r="W302" i="8"/>
  <c r="W270" i="8"/>
  <c r="K315" i="8"/>
  <c r="K296" i="8"/>
  <c r="M173" i="8"/>
  <c r="O144" i="8"/>
  <c r="O143" i="8"/>
  <c r="O142" i="8"/>
  <c r="O138" i="8"/>
  <c r="P135" i="8"/>
  <c r="P220" i="8"/>
  <c r="N152" i="8"/>
  <c r="O156" i="8"/>
  <c r="N165" i="8"/>
  <c r="N164" i="8"/>
  <c r="N163" i="8"/>
  <c r="N159" i="8"/>
  <c r="X28" i="8"/>
  <c r="X236" i="8" s="1"/>
  <c r="Y22" i="8"/>
  <c r="N187" i="8"/>
  <c r="M286" i="8"/>
  <c r="L287" i="8"/>
  <c r="N151" i="9" l="1"/>
  <c r="M172" i="10"/>
  <c r="N172" i="8"/>
  <c r="O152" i="8"/>
  <c r="M152" i="10"/>
  <c r="L152" i="12"/>
  <c r="M173" i="11"/>
  <c r="N173" i="8"/>
  <c r="M173" i="10"/>
  <c r="M173" i="9"/>
  <c r="M151" i="11"/>
  <c r="L172" i="12"/>
  <c r="N220" i="12"/>
  <c r="Y28" i="12"/>
  <c r="Y236" i="12" s="1"/>
  <c r="Z22" i="12"/>
  <c r="X236" i="12"/>
  <c r="O187" i="12"/>
  <c r="M144" i="12"/>
  <c r="M143" i="12"/>
  <c r="M142" i="12"/>
  <c r="M138" i="12"/>
  <c r="N135" i="12"/>
  <c r="N287" i="12"/>
  <c r="O286" i="12"/>
  <c r="M165" i="12"/>
  <c r="M164" i="12"/>
  <c r="M163" i="12"/>
  <c r="M159" i="12"/>
  <c r="N156" i="12"/>
  <c r="M315" i="12"/>
  <c r="M296" i="12"/>
  <c r="L173" i="12"/>
  <c r="L151" i="12"/>
  <c r="M172" i="11"/>
  <c r="R187" i="11"/>
  <c r="M296" i="11"/>
  <c r="M315" i="11"/>
  <c r="Y302" i="11"/>
  <c r="Y270" i="11"/>
  <c r="O286" i="11"/>
  <c r="N287" i="11"/>
  <c r="M152" i="11"/>
  <c r="Z28" i="11"/>
  <c r="AA22" i="11"/>
  <c r="N144" i="11"/>
  <c r="N143" i="11"/>
  <c r="N142" i="11"/>
  <c r="N138" i="11"/>
  <c r="O135" i="11"/>
  <c r="O194" i="11"/>
  <c r="N165" i="11"/>
  <c r="N164" i="11"/>
  <c r="N163" i="11"/>
  <c r="N159" i="11"/>
  <c r="O156" i="11"/>
  <c r="N220" i="11"/>
  <c r="N220" i="10"/>
  <c r="O156" i="10"/>
  <c r="N165" i="10"/>
  <c r="N164" i="10"/>
  <c r="N163" i="10"/>
  <c r="N159" i="10"/>
  <c r="M315" i="10"/>
  <c r="M296" i="10"/>
  <c r="N143" i="10"/>
  <c r="N138" i="10"/>
  <c r="N144" i="10"/>
  <c r="O135" i="10"/>
  <c r="N142" i="10"/>
  <c r="P194" i="10"/>
  <c r="Y28" i="10"/>
  <c r="Y236" i="10" s="1"/>
  <c r="Z22" i="10"/>
  <c r="M151" i="10"/>
  <c r="O286" i="10"/>
  <c r="N287" i="10"/>
  <c r="R187" i="10"/>
  <c r="X302" i="10"/>
  <c r="X270" i="10"/>
  <c r="N165" i="9"/>
  <c r="N164" i="9"/>
  <c r="N163" i="9"/>
  <c r="N159" i="9"/>
  <c r="O156" i="9"/>
  <c r="O187" i="9"/>
  <c r="M315" i="9"/>
  <c r="M296" i="9"/>
  <c r="X302" i="9"/>
  <c r="X270" i="9"/>
  <c r="O144" i="9"/>
  <c r="O138" i="9"/>
  <c r="O142" i="9"/>
  <c r="P135" i="9"/>
  <c r="O143" i="9"/>
  <c r="O220" i="9"/>
  <c r="N287" i="9"/>
  <c r="O286" i="9"/>
  <c r="Z22" i="9"/>
  <c r="Y28" i="9"/>
  <c r="Y236" i="9" s="1"/>
  <c r="N152" i="9"/>
  <c r="M172" i="9"/>
  <c r="N194" i="9"/>
  <c r="O187" i="8"/>
  <c r="Z22" i="8"/>
  <c r="Y28" i="8"/>
  <c r="Y236" i="8" s="1"/>
  <c r="O165" i="8"/>
  <c r="O164" i="8"/>
  <c r="O163" i="8"/>
  <c r="O159" i="8"/>
  <c r="P156" i="8"/>
  <c r="P143" i="8"/>
  <c r="P152" i="8" s="1"/>
  <c r="P138" i="8"/>
  <c r="Q135" i="8"/>
  <c r="P144" i="8"/>
  <c r="P142" i="8"/>
  <c r="N194" i="8"/>
  <c r="L315" i="8"/>
  <c r="L296" i="8"/>
  <c r="X302" i="8"/>
  <c r="X270" i="8"/>
  <c r="O151" i="8"/>
  <c r="N286" i="8"/>
  <c r="M287" i="8"/>
  <c r="Q220" i="8"/>
  <c r="O173" i="8" l="1"/>
  <c r="N152" i="10"/>
  <c r="N173" i="11"/>
  <c r="M173" i="12"/>
  <c r="N173" i="9"/>
  <c r="N151" i="11"/>
  <c r="O172" i="8"/>
  <c r="P151" i="8"/>
  <c r="O151" i="9"/>
  <c r="M151" i="12"/>
  <c r="O156" i="12"/>
  <c r="N164" i="12"/>
  <c r="N165" i="12"/>
  <c r="N159" i="12"/>
  <c r="N163" i="12"/>
  <c r="P286" i="12"/>
  <c r="O287" i="12"/>
  <c r="P187" i="12"/>
  <c r="AA22" i="12"/>
  <c r="Z28" i="12"/>
  <c r="Z236" i="12" s="1"/>
  <c r="N296" i="12"/>
  <c r="N315" i="12"/>
  <c r="Y302" i="12"/>
  <c r="Y270" i="12"/>
  <c r="M172" i="12"/>
  <c r="O135" i="12"/>
  <c r="N142" i="12"/>
  <c r="N143" i="12"/>
  <c r="N144" i="12"/>
  <c r="N138" i="12"/>
  <c r="X302" i="12"/>
  <c r="X270" i="12"/>
  <c r="M152" i="12"/>
  <c r="O220" i="12"/>
  <c r="P135" i="11"/>
  <c r="O143" i="11"/>
  <c r="O144" i="11"/>
  <c r="O142" i="11"/>
  <c r="O138" i="11"/>
  <c r="O220" i="11"/>
  <c r="N296" i="11"/>
  <c r="N315" i="11"/>
  <c r="P156" i="11"/>
  <c r="O165" i="11"/>
  <c r="O163" i="11"/>
  <c r="O164" i="11"/>
  <c r="O159" i="11"/>
  <c r="P194" i="11"/>
  <c r="Z236" i="11"/>
  <c r="S187" i="11"/>
  <c r="AA28" i="11"/>
  <c r="AA236" i="11" s="1"/>
  <c r="AB22" i="11"/>
  <c r="O287" i="11"/>
  <c r="P286" i="11"/>
  <c r="N172" i="11"/>
  <c r="N152" i="11"/>
  <c r="Z28" i="10"/>
  <c r="Z236" i="10" s="1"/>
  <c r="AA22" i="10"/>
  <c r="N172" i="10"/>
  <c r="O287" i="10"/>
  <c r="P286" i="10"/>
  <c r="Y302" i="10"/>
  <c r="Y270" i="10"/>
  <c r="O220" i="10"/>
  <c r="S187" i="10"/>
  <c r="P135" i="10"/>
  <c r="O144" i="10"/>
  <c r="O143" i="10"/>
  <c r="O138" i="10"/>
  <c r="O142" i="10"/>
  <c r="N173" i="10"/>
  <c r="N151" i="10"/>
  <c r="N315" i="10"/>
  <c r="N296" i="10"/>
  <c r="Q194" i="10"/>
  <c r="P156" i="10"/>
  <c r="O165" i="10"/>
  <c r="O164" i="10"/>
  <c r="O163" i="10"/>
  <c r="O159" i="10"/>
  <c r="O287" i="9"/>
  <c r="P286" i="9"/>
  <c r="O163" i="9"/>
  <c r="O164" i="9"/>
  <c r="P156" i="9"/>
  <c r="O165" i="9"/>
  <c r="O159" i="9"/>
  <c r="O194" i="9"/>
  <c r="O152" i="9"/>
  <c r="Y302" i="9"/>
  <c r="Y270" i="9"/>
  <c r="N172" i="9"/>
  <c r="N296" i="9"/>
  <c r="N315" i="9"/>
  <c r="P220" i="9"/>
  <c r="AA22" i="9"/>
  <c r="Z28" i="9"/>
  <c r="Z236" i="9" s="1"/>
  <c r="Q135" i="9"/>
  <c r="P142" i="9"/>
  <c r="P143" i="9"/>
  <c r="P138" i="9"/>
  <c r="P144" i="9"/>
  <c r="P187" i="9"/>
  <c r="Q156" i="8"/>
  <c r="P159" i="8"/>
  <c r="P163" i="8"/>
  <c r="P164" i="8"/>
  <c r="P165" i="8"/>
  <c r="P187" i="8"/>
  <c r="M315" i="8"/>
  <c r="M296" i="8"/>
  <c r="N287" i="8"/>
  <c r="O286" i="8"/>
  <c r="O194" i="8"/>
  <c r="R135" i="8"/>
  <c r="Q144" i="8"/>
  <c r="Q142" i="8"/>
  <c r="Q143" i="8"/>
  <c r="Q138" i="8"/>
  <c r="Y302" i="8"/>
  <c r="Y270" i="8"/>
  <c r="R220" i="8"/>
  <c r="AA22" i="8"/>
  <c r="Z28" i="8"/>
  <c r="Z236" i="8" s="1"/>
  <c r="N172" i="12" l="1"/>
  <c r="O173" i="10"/>
  <c r="O151" i="10"/>
  <c r="O173" i="11"/>
  <c r="P152" i="9"/>
  <c r="N173" i="12"/>
  <c r="Q152" i="8"/>
  <c r="N152" i="12"/>
  <c r="O152" i="11"/>
  <c r="Z302" i="12"/>
  <c r="Z270" i="12"/>
  <c r="Q187" i="12"/>
  <c r="P220" i="12"/>
  <c r="AB22" i="12"/>
  <c r="AA28" i="12"/>
  <c r="AA236" i="12" s="1"/>
  <c r="P287" i="12"/>
  <c r="Q286" i="12"/>
  <c r="N151" i="12"/>
  <c r="P135" i="12"/>
  <c r="O144" i="12"/>
  <c r="O143" i="12"/>
  <c r="O142" i="12"/>
  <c r="O138" i="12"/>
  <c r="O296" i="12"/>
  <c r="O315" i="12"/>
  <c r="P156" i="12"/>
  <c r="O165" i="12"/>
  <c r="O164" i="12"/>
  <c r="O163" i="12"/>
  <c r="O159" i="12"/>
  <c r="O315" i="11"/>
  <c r="O296" i="11"/>
  <c r="T187" i="11"/>
  <c r="Q194" i="11"/>
  <c r="AB28" i="11"/>
  <c r="AB236" i="11" s="1"/>
  <c r="AC22" i="11"/>
  <c r="O172" i="11"/>
  <c r="P220" i="11"/>
  <c r="AA302" i="11"/>
  <c r="AA270" i="11"/>
  <c r="Q135" i="11"/>
  <c r="P143" i="11"/>
  <c r="P138" i="11"/>
  <c r="P142" i="11"/>
  <c r="P144" i="11"/>
  <c r="Z302" i="11"/>
  <c r="Z270" i="11"/>
  <c r="P287" i="11"/>
  <c r="Q286" i="11"/>
  <c r="Q156" i="11"/>
  <c r="P165" i="11"/>
  <c r="P163" i="11"/>
  <c r="P164" i="11"/>
  <c r="P159" i="11"/>
  <c r="O151" i="11"/>
  <c r="O152" i="10"/>
  <c r="P220" i="10"/>
  <c r="Q135" i="10"/>
  <c r="P144" i="10"/>
  <c r="P143" i="10"/>
  <c r="P142" i="10"/>
  <c r="P138" i="10"/>
  <c r="AB22" i="10"/>
  <c r="AA28" i="10"/>
  <c r="AA236" i="10" s="1"/>
  <c r="Q156" i="10"/>
  <c r="P165" i="10"/>
  <c r="P164" i="10"/>
  <c r="P163" i="10"/>
  <c r="P159" i="10"/>
  <c r="P287" i="10"/>
  <c r="Q286" i="10"/>
  <c r="Z302" i="10"/>
  <c r="Z270" i="10"/>
  <c r="O172" i="10"/>
  <c r="R194" i="10"/>
  <c r="T187" i="10"/>
  <c r="O296" i="10"/>
  <c r="O315" i="10"/>
  <c r="R135" i="9"/>
  <c r="Q144" i="9"/>
  <c r="Q143" i="9"/>
  <c r="Q142" i="9"/>
  <c r="Q138" i="9"/>
  <c r="O172" i="9"/>
  <c r="Q187" i="9"/>
  <c r="Q220" i="9"/>
  <c r="O173" i="9"/>
  <c r="P287" i="9"/>
  <c r="Q286" i="9"/>
  <c r="O296" i="9"/>
  <c r="O315" i="9"/>
  <c r="Z302" i="9"/>
  <c r="Z270" i="9"/>
  <c r="AA28" i="9"/>
  <c r="AA236" i="9" s="1"/>
  <c r="AB22" i="9"/>
  <c r="P151" i="9"/>
  <c r="P194" i="9"/>
  <c r="Q156" i="9"/>
  <c r="P165" i="9"/>
  <c r="P164" i="9"/>
  <c r="P163" i="9"/>
  <c r="P159" i="9"/>
  <c r="P172" i="8"/>
  <c r="S220" i="8"/>
  <c r="Q187" i="8"/>
  <c r="R156" i="8"/>
  <c r="Q165" i="8"/>
  <c r="Q164" i="8"/>
  <c r="Q163" i="8"/>
  <c r="Q159" i="8"/>
  <c r="R144" i="8"/>
  <c r="R143" i="8"/>
  <c r="R142" i="8"/>
  <c r="R138" i="8"/>
  <c r="S135" i="8"/>
  <c r="Z302" i="8"/>
  <c r="Z270" i="8"/>
  <c r="O287" i="8"/>
  <c r="P286" i="8"/>
  <c r="P173" i="8"/>
  <c r="P194" i="8"/>
  <c r="AA28" i="8"/>
  <c r="AA236" i="8" s="1"/>
  <c r="AB22" i="8"/>
  <c r="Q151" i="8"/>
  <c r="N296" i="8"/>
  <c r="N315" i="8"/>
  <c r="Q173" i="8" l="1"/>
  <c r="Q151" i="9"/>
  <c r="O172" i="12"/>
  <c r="P172" i="9"/>
  <c r="O151" i="12"/>
  <c r="P172" i="10"/>
  <c r="P152" i="10"/>
  <c r="P173" i="11"/>
  <c r="P173" i="9"/>
  <c r="R152" i="8"/>
  <c r="Q172" i="8"/>
  <c r="P315" i="12"/>
  <c r="P296" i="12"/>
  <c r="Q156" i="12"/>
  <c r="P165" i="12"/>
  <c r="P164" i="12"/>
  <c r="P163" i="12"/>
  <c r="P159" i="12"/>
  <c r="O173" i="12"/>
  <c r="AA302" i="12"/>
  <c r="AA270" i="12"/>
  <c r="Q135" i="12"/>
  <c r="P144" i="12"/>
  <c r="P143" i="12"/>
  <c r="P142" i="12"/>
  <c r="P138" i="12"/>
  <c r="R187" i="12"/>
  <c r="O152" i="12"/>
  <c r="Q287" i="12"/>
  <c r="R286" i="12"/>
  <c r="AB28" i="12"/>
  <c r="AB236" i="12" s="1"/>
  <c r="AC22" i="12"/>
  <c r="Q220" i="12"/>
  <c r="R156" i="11"/>
  <c r="Q165" i="11"/>
  <c r="Q164" i="11"/>
  <c r="Q163" i="11"/>
  <c r="Q159" i="11"/>
  <c r="Q144" i="11"/>
  <c r="Q143" i="11"/>
  <c r="Q142" i="11"/>
  <c r="Q138" i="11"/>
  <c r="R135" i="11"/>
  <c r="AB302" i="11"/>
  <c r="AB270" i="11"/>
  <c r="Q287" i="11"/>
  <c r="R286" i="11"/>
  <c r="P151" i="11"/>
  <c r="U187" i="11"/>
  <c r="Q220" i="11"/>
  <c r="R194" i="11"/>
  <c r="P315" i="11"/>
  <c r="P296" i="11"/>
  <c r="P152" i="11"/>
  <c r="AC28" i="11"/>
  <c r="AC236" i="11" s="1"/>
  <c r="AD22" i="11"/>
  <c r="P172" i="11"/>
  <c r="S194" i="10"/>
  <c r="AA302" i="10"/>
  <c r="AA270" i="10"/>
  <c r="U187" i="10"/>
  <c r="P173" i="10"/>
  <c r="AC22" i="10"/>
  <c r="AB28" i="10"/>
  <c r="AB236" i="10" s="1"/>
  <c r="Q220" i="10"/>
  <c r="Q165" i="10"/>
  <c r="Q164" i="10"/>
  <c r="Q163" i="10"/>
  <c r="Q159" i="10"/>
  <c r="R156" i="10"/>
  <c r="Q144" i="10"/>
  <c r="Q143" i="10"/>
  <c r="Q142" i="10"/>
  <c r="Q138" i="10"/>
  <c r="R135" i="10"/>
  <c r="Q287" i="10"/>
  <c r="R286" i="10"/>
  <c r="P315" i="10"/>
  <c r="P296" i="10"/>
  <c r="P151" i="10"/>
  <c r="R187" i="9"/>
  <c r="S135" i="9"/>
  <c r="R144" i="9"/>
  <c r="R143" i="9"/>
  <c r="R142" i="9"/>
  <c r="R138" i="9"/>
  <c r="R156" i="9"/>
  <c r="Q165" i="9"/>
  <c r="Q164" i="9"/>
  <c r="Q163" i="9"/>
  <c r="Q159" i="9"/>
  <c r="Q287" i="9"/>
  <c r="R286" i="9"/>
  <c r="P315" i="9"/>
  <c r="P296" i="9"/>
  <c r="Q194" i="9"/>
  <c r="AB28" i="9"/>
  <c r="AB236" i="9" s="1"/>
  <c r="AC22" i="9"/>
  <c r="R220" i="9"/>
  <c r="AA270" i="9"/>
  <c r="AA302" i="9"/>
  <c r="Q152" i="9"/>
  <c r="AB28" i="8"/>
  <c r="AB236" i="8" s="1"/>
  <c r="AC22" i="8"/>
  <c r="P287" i="8"/>
  <c r="Q286" i="8"/>
  <c r="O315" i="8"/>
  <c r="O296" i="8"/>
  <c r="R187" i="8"/>
  <c r="T135" i="8"/>
  <c r="S144" i="8"/>
  <c r="S142" i="8"/>
  <c r="S143" i="8"/>
  <c r="S138" i="8"/>
  <c r="T220" i="8"/>
  <c r="AA302" i="8"/>
  <c r="AA270" i="8"/>
  <c r="Q194" i="8"/>
  <c r="R151" i="8"/>
  <c r="R165" i="8"/>
  <c r="R164" i="8"/>
  <c r="R163" i="8"/>
  <c r="R159" i="8"/>
  <c r="S156" i="8"/>
  <c r="R151" i="9" l="1"/>
  <c r="Q151" i="10"/>
  <c r="R152" i="9"/>
  <c r="S152" i="8"/>
  <c r="Q173" i="9"/>
  <c r="Q152" i="11"/>
  <c r="P152" i="12"/>
  <c r="P173" i="12"/>
  <c r="R172" i="8"/>
  <c r="Q172" i="9"/>
  <c r="Q172" i="10"/>
  <c r="R287" i="12"/>
  <c r="S286" i="12"/>
  <c r="Q315" i="12"/>
  <c r="Q296" i="12"/>
  <c r="P151" i="12"/>
  <c r="P172" i="12"/>
  <c r="R220" i="12"/>
  <c r="AC28" i="12"/>
  <c r="AC236" i="12" s="1"/>
  <c r="AD22" i="12"/>
  <c r="S187" i="12"/>
  <c r="R156" i="12"/>
  <c r="Q165" i="12"/>
  <c r="Q164" i="12"/>
  <c r="Q163" i="12"/>
  <c r="Q159" i="12"/>
  <c r="AB302" i="12"/>
  <c r="AB270" i="12"/>
  <c r="R135" i="12"/>
  <c r="Q144" i="12"/>
  <c r="Q143" i="12"/>
  <c r="Q142" i="12"/>
  <c r="Q138" i="12"/>
  <c r="AC302" i="11"/>
  <c r="AC270" i="11"/>
  <c r="Q172" i="11"/>
  <c r="AE22" i="11"/>
  <c r="AD28" i="11"/>
  <c r="AD236" i="11" s="1"/>
  <c r="Q315" i="11"/>
  <c r="Q296" i="11"/>
  <c r="R144" i="11"/>
  <c r="R143" i="11"/>
  <c r="R142" i="11"/>
  <c r="S135" i="11"/>
  <c r="R138" i="11"/>
  <c r="R220" i="11"/>
  <c r="V187" i="11"/>
  <c r="R165" i="11"/>
  <c r="R164" i="11"/>
  <c r="R163" i="11"/>
  <c r="R159" i="11"/>
  <c r="S156" i="11"/>
  <c r="S194" i="11"/>
  <c r="R287" i="11"/>
  <c r="S286" i="11"/>
  <c r="Q151" i="11"/>
  <c r="Q173" i="11"/>
  <c r="V187" i="10"/>
  <c r="AD22" i="10"/>
  <c r="AC28" i="10"/>
  <c r="AC236" i="10" s="1"/>
  <c r="R220" i="10"/>
  <c r="T194" i="10"/>
  <c r="S135" i="10"/>
  <c r="R144" i="10"/>
  <c r="R142" i="10"/>
  <c r="R143" i="10"/>
  <c r="R138" i="10"/>
  <c r="S156" i="10"/>
  <c r="R159" i="10"/>
  <c r="R163" i="10"/>
  <c r="R164" i="10"/>
  <c r="R165" i="10"/>
  <c r="R287" i="10"/>
  <c r="S286" i="10"/>
  <c r="Q315" i="10"/>
  <c r="Q296" i="10"/>
  <c r="Q152" i="10"/>
  <c r="Q173" i="10"/>
  <c r="AB270" i="10"/>
  <c r="AB302" i="10"/>
  <c r="T135" i="9"/>
  <c r="S144" i="9"/>
  <c r="S143" i="9"/>
  <c r="S142" i="9"/>
  <c r="S138" i="9"/>
  <c r="Q296" i="9"/>
  <c r="Q315" i="9"/>
  <c r="S286" i="9"/>
  <c r="R287" i="9"/>
  <c r="AC28" i="9"/>
  <c r="AC236" i="9" s="1"/>
  <c r="AD22" i="9"/>
  <c r="R194" i="9"/>
  <c r="S187" i="9"/>
  <c r="AB302" i="9"/>
  <c r="AB270" i="9"/>
  <c r="S220" i="9"/>
  <c r="S156" i="9"/>
  <c r="R165" i="9"/>
  <c r="R164" i="9"/>
  <c r="R163" i="9"/>
  <c r="R159" i="9"/>
  <c r="S187" i="8"/>
  <c r="U135" i="8"/>
  <c r="T144" i="8"/>
  <c r="T143" i="8"/>
  <c r="T142" i="8"/>
  <c r="T138" i="8"/>
  <c r="R194" i="8"/>
  <c r="T156" i="8"/>
  <c r="S165" i="8"/>
  <c r="S164" i="8"/>
  <c r="S163" i="8"/>
  <c r="S159" i="8"/>
  <c r="S151" i="8"/>
  <c r="AC28" i="8"/>
  <c r="AC236" i="8" s="1"/>
  <c r="AD22" i="8"/>
  <c r="P315" i="8"/>
  <c r="P296" i="8"/>
  <c r="U220" i="8"/>
  <c r="R173" i="8"/>
  <c r="Q287" i="8"/>
  <c r="R286" i="8"/>
  <c r="AB302" i="8"/>
  <c r="AB270" i="8"/>
  <c r="R173" i="10" l="1"/>
  <c r="T151" i="8"/>
  <c r="Q172" i="12"/>
  <c r="S172" i="8"/>
  <c r="R152" i="11"/>
  <c r="R152" i="10"/>
  <c r="R173" i="11"/>
  <c r="R172" i="9"/>
  <c r="S151" i="9"/>
  <c r="Q173" i="12"/>
  <c r="Q151" i="12"/>
  <c r="AC302" i="12"/>
  <c r="AC270" i="12"/>
  <c r="S287" i="12"/>
  <c r="T286" i="12"/>
  <c r="R315" i="12"/>
  <c r="R296" i="12"/>
  <c r="AD28" i="12"/>
  <c r="AD236" i="12" s="1"/>
  <c r="AE22" i="12"/>
  <c r="Q152" i="12"/>
  <c r="S135" i="12"/>
  <c r="R144" i="12"/>
  <c r="R143" i="12"/>
  <c r="R142" i="12"/>
  <c r="R138" i="12"/>
  <c r="S156" i="12"/>
  <c r="R165" i="12"/>
  <c r="R164" i="12"/>
  <c r="R163" i="12"/>
  <c r="R159" i="12"/>
  <c r="T187" i="12"/>
  <c r="S220" i="12"/>
  <c r="AF22" i="11"/>
  <c r="AE28" i="11"/>
  <c r="AE236" i="11" s="1"/>
  <c r="R315" i="11"/>
  <c r="R296" i="11"/>
  <c r="T194" i="11"/>
  <c r="T135" i="11"/>
  <c r="S144" i="11"/>
  <c r="S142" i="11"/>
  <c r="S138" i="11"/>
  <c r="S143" i="11"/>
  <c r="S287" i="11"/>
  <c r="T286" i="11"/>
  <c r="T156" i="11"/>
  <c r="S163" i="11"/>
  <c r="S165" i="11"/>
  <c r="S159" i="11"/>
  <c r="S164" i="11"/>
  <c r="R172" i="11"/>
  <c r="S220" i="11"/>
  <c r="R151" i="11"/>
  <c r="W187" i="11"/>
  <c r="AD302" i="11"/>
  <c r="AD270" i="11"/>
  <c r="S287" i="10"/>
  <c r="T286" i="10"/>
  <c r="S144" i="10"/>
  <c r="S143" i="10"/>
  <c r="S142" i="10"/>
  <c r="S138" i="10"/>
  <c r="T135" i="10"/>
  <c r="AC302" i="10"/>
  <c r="AC270" i="10"/>
  <c r="R315" i="10"/>
  <c r="R296" i="10"/>
  <c r="T156" i="10"/>
  <c r="S165" i="10"/>
  <c r="S164" i="10"/>
  <c r="S163" i="10"/>
  <c r="S159" i="10"/>
  <c r="S220" i="10"/>
  <c r="AD28" i="10"/>
  <c r="AD236" i="10" s="1"/>
  <c r="AE22" i="10"/>
  <c r="U194" i="10"/>
  <c r="R172" i="10"/>
  <c r="R151" i="10"/>
  <c r="W187" i="10"/>
  <c r="S194" i="9"/>
  <c r="T220" i="9"/>
  <c r="AD28" i="9"/>
  <c r="AD236" i="9" s="1"/>
  <c r="AE22" i="9"/>
  <c r="S152" i="9"/>
  <c r="AC302" i="9"/>
  <c r="AC270" i="9"/>
  <c r="T144" i="9"/>
  <c r="T143" i="9"/>
  <c r="T142" i="9"/>
  <c r="T138" i="9"/>
  <c r="U135" i="9"/>
  <c r="T286" i="9"/>
  <c r="S287" i="9"/>
  <c r="T156" i="9"/>
  <c r="S165" i="9"/>
  <c r="S164" i="9"/>
  <c r="S163" i="9"/>
  <c r="S159" i="9"/>
  <c r="R173" i="9"/>
  <c r="T187" i="9"/>
  <c r="R315" i="9"/>
  <c r="R296" i="9"/>
  <c r="S194" i="8"/>
  <c r="T187" i="8"/>
  <c r="AC302" i="8"/>
  <c r="AC270" i="8"/>
  <c r="R287" i="8"/>
  <c r="S286" i="8"/>
  <c r="Q315" i="8"/>
  <c r="Q296" i="8"/>
  <c r="U156" i="8"/>
  <c r="T165" i="8"/>
  <c r="T164" i="8"/>
  <c r="T163" i="8"/>
  <c r="T159" i="8"/>
  <c r="T152" i="8"/>
  <c r="V220" i="8"/>
  <c r="AD28" i="8"/>
  <c r="AD236" i="8" s="1"/>
  <c r="AE22" i="8"/>
  <c r="S173" i="8"/>
  <c r="U144" i="8"/>
  <c r="U143" i="8"/>
  <c r="U142" i="8"/>
  <c r="U138" i="8"/>
  <c r="V135" i="8"/>
  <c r="R152" i="12" l="1"/>
  <c r="S152" i="11"/>
  <c r="S172" i="9"/>
  <c r="S173" i="11"/>
  <c r="T173" i="8"/>
  <c r="T152" i="9"/>
  <c r="S172" i="10"/>
  <c r="S173" i="9"/>
  <c r="S172" i="11"/>
  <c r="S151" i="10"/>
  <c r="U151" i="8"/>
  <c r="R173" i="12"/>
  <c r="AD302" i="12"/>
  <c r="AD270" i="12"/>
  <c r="S165" i="12"/>
  <c r="S164" i="12"/>
  <c r="S163" i="12"/>
  <c r="S159" i="12"/>
  <c r="T156" i="12"/>
  <c r="T287" i="12"/>
  <c r="U286" i="12"/>
  <c r="T220" i="12"/>
  <c r="U187" i="12"/>
  <c r="S315" i="12"/>
  <c r="S296" i="12"/>
  <c r="S144" i="12"/>
  <c r="S143" i="12"/>
  <c r="S142" i="12"/>
  <c r="S138" i="12"/>
  <c r="T135" i="12"/>
  <c r="R172" i="12"/>
  <c r="R151" i="12"/>
  <c r="AE28" i="12"/>
  <c r="AE236" i="12" s="1"/>
  <c r="AF22" i="12"/>
  <c r="T220" i="11"/>
  <c r="T144" i="11"/>
  <c r="T143" i="11"/>
  <c r="T142" i="11"/>
  <c r="T138" i="11"/>
  <c r="U135" i="11"/>
  <c r="T165" i="11"/>
  <c r="T164" i="11"/>
  <c r="T163" i="11"/>
  <c r="T159" i="11"/>
  <c r="U156" i="11"/>
  <c r="AF28" i="11"/>
  <c r="AF236" i="11" s="1"/>
  <c r="AG22" i="11"/>
  <c r="U194" i="11"/>
  <c r="X187" i="11"/>
  <c r="T287" i="11"/>
  <c r="U286" i="11"/>
  <c r="S151" i="11"/>
  <c r="AE302" i="11"/>
  <c r="AE270" i="11"/>
  <c r="S296" i="11"/>
  <c r="S315" i="11"/>
  <c r="T144" i="10"/>
  <c r="T142" i="10"/>
  <c r="T138" i="10"/>
  <c r="T143" i="10"/>
  <c r="U135" i="10"/>
  <c r="X187" i="10"/>
  <c r="T220" i="10"/>
  <c r="AE28" i="10"/>
  <c r="AE236" i="10" s="1"/>
  <c r="AF22" i="10"/>
  <c r="U286" i="10"/>
  <c r="T287" i="10"/>
  <c r="U156" i="10"/>
  <c r="T165" i="10"/>
  <c r="T164" i="10"/>
  <c r="T163" i="10"/>
  <c r="T172" i="10" s="1"/>
  <c r="T159" i="10"/>
  <c r="V194" i="10"/>
  <c r="AD302" i="10"/>
  <c r="AD270" i="10"/>
  <c r="S296" i="10"/>
  <c r="S315" i="10"/>
  <c r="S173" i="10"/>
  <c r="S152" i="10"/>
  <c r="U220" i="9"/>
  <c r="T194" i="9"/>
  <c r="T165" i="9"/>
  <c r="T164" i="9"/>
  <c r="T163" i="9"/>
  <c r="T159" i="9"/>
  <c r="U156" i="9"/>
  <c r="U187" i="9"/>
  <c r="S315" i="9"/>
  <c r="S296" i="9"/>
  <c r="U142" i="9"/>
  <c r="V135" i="9"/>
  <c r="U143" i="9"/>
  <c r="U144" i="9"/>
  <c r="U138" i="9"/>
  <c r="T287" i="9"/>
  <c r="U286" i="9"/>
  <c r="AF22" i="9"/>
  <c r="AE28" i="9"/>
  <c r="AE236" i="9" s="1"/>
  <c r="T151" i="9"/>
  <c r="AD302" i="9"/>
  <c r="AD270" i="9"/>
  <c r="W220" i="8"/>
  <c r="U165" i="8"/>
  <c r="U164" i="8"/>
  <c r="U163" i="8"/>
  <c r="U159" i="8"/>
  <c r="V156" i="8"/>
  <c r="T194" i="8"/>
  <c r="V144" i="8"/>
  <c r="V142" i="8"/>
  <c r="V143" i="8"/>
  <c r="V138" i="8"/>
  <c r="W135" i="8"/>
  <c r="AD302" i="8"/>
  <c r="AD270" i="8"/>
  <c r="U187" i="8"/>
  <c r="S287" i="8"/>
  <c r="T286" i="8"/>
  <c r="U152" i="8"/>
  <c r="AF22" i="8"/>
  <c r="AE28" i="8"/>
  <c r="AE236" i="8" s="1"/>
  <c r="T172" i="8"/>
  <c r="R315" i="8"/>
  <c r="R296" i="8"/>
  <c r="T151" i="10" l="1"/>
  <c r="U173" i="8"/>
  <c r="V151" i="8"/>
  <c r="S152" i="12"/>
  <c r="U172" i="8"/>
  <c r="T173" i="11"/>
  <c r="V152" i="8"/>
  <c r="S172" i="12"/>
  <c r="T172" i="9"/>
  <c r="T152" i="11"/>
  <c r="T296" i="12"/>
  <c r="T315" i="12"/>
  <c r="S173" i="12"/>
  <c r="U135" i="12"/>
  <c r="T143" i="12"/>
  <c r="T144" i="12"/>
  <c r="T138" i="12"/>
  <c r="T142" i="12"/>
  <c r="V187" i="12"/>
  <c r="AF28" i="12"/>
  <c r="AF236" i="12" s="1"/>
  <c r="AG22" i="12"/>
  <c r="U220" i="12"/>
  <c r="AE302" i="12"/>
  <c r="AE270" i="12"/>
  <c r="S151" i="12"/>
  <c r="U287" i="12"/>
  <c r="V286" i="12"/>
  <c r="U156" i="12"/>
  <c r="T165" i="12"/>
  <c r="T159" i="12"/>
  <c r="T163" i="12"/>
  <c r="T164" i="12"/>
  <c r="Y187" i="11"/>
  <c r="AG28" i="11"/>
  <c r="AG236" i="11" s="1"/>
  <c r="AH22" i="11"/>
  <c r="U165" i="11"/>
  <c r="U164" i="11"/>
  <c r="U159" i="11"/>
  <c r="V156" i="11"/>
  <c r="U163" i="11"/>
  <c r="U220" i="11"/>
  <c r="V286" i="11"/>
  <c r="U287" i="11"/>
  <c r="V194" i="11"/>
  <c r="AF270" i="11"/>
  <c r="AF302" i="11"/>
  <c r="T172" i="11"/>
  <c r="T151" i="11"/>
  <c r="U144" i="11"/>
  <c r="U142" i="11"/>
  <c r="U138" i="11"/>
  <c r="V135" i="11"/>
  <c r="U143" i="11"/>
  <c r="T296" i="11"/>
  <c r="T315" i="11"/>
  <c r="Y187" i="10"/>
  <c r="U287" i="10"/>
  <c r="V286" i="10"/>
  <c r="V135" i="10"/>
  <c r="U144" i="10"/>
  <c r="U143" i="10"/>
  <c r="U142" i="10"/>
  <c r="U138" i="10"/>
  <c r="V156" i="10"/>
  <c r="U165" i="10"/>
  <c r="U164" i="10"/>
  <c r="U163" i="10"/>
  <c r="U159" i="10"/>
  <c r="U220" i="10"/>
  <c r="T152" i="10"/>
  <c r="AF28" i="10"/>
  <c r="AF236" i="10" s="1"/>
  <c r="AG22" i="10"/>
  <c r="T315" i="10"/>
  <c r="T296" i="10"/>
  <c r="W194" i="10"/>
  <c r="T173" i="10"/>
  <c r="AE302" i="10"/>
  <c r="AE270" i="10"/>
  <c r="V220" i="9"/>
  <c r="U194" i="9"/>
  <c r="AG22" i="9"/>
  <c r="AF28" i="9"/>
  <c r="AF236" i="9" s="1"/>
  <c r="W135" i="9"/>
  <c r="V143" i="9"/>
  <c r="V144" i="9"/>
  <c r="V138" i="9"/>
  <c r="V142" i="9"/>
  <c r="V187" i="9"/>
  <c r="U163" i="9"/>
  <c r="V156" i="9"/>
  <c r="U164" i="9"/>
  <c r="U165" i="9"/>
  <c r="U159" i="9"/>
  <c r="T296" i="9"/>
  <c r="T315" i="9"/>
  <c r="AE302" i="9"/>
  <c r="AE270" i="9"/>
  <c r="U287" i="9"/>
  <c r="V286" i="9"/>
  <c r="U151" i="9"/>
  <c r="U152" i="9"/>
  <c r="T173" i="9"/>
  <c r="AE302" i="8"/>
  <c r="AE270" i="8"/>
  <c r="AG22" i="8"/>
  <c r="AF28" i="8"/>
  <c r="AF236" i="8" s="1"/>
  <c r="X220" i="8"/>
  <c r="X135" i="8"/>
  <c r="W143" i="8"/>
  <c r="W138" i="8"/>
  <c r="W144" i="8"/>
  <c r="W142" i="8"/>
  <c r="V187" i="8"/>
  <c r="U286" i="8"/>
  <c r="T287" i="8"/>
  <c r="U194" i="8"/>
  <c r="S315" i="8"/>
  <c r="S296" i="8"/>
  <c r="W156" i="8"/>
  <c r="V163" i="8"/>
  <c r="V164" i="8"/>
  <c r="V165" i="8"/>
  <c r="V159" i="8"/>
  <c r="U152" i="10" l="1"/>
  <c r="U152" i="11"/>
  <c r="U173" i="10"/>
  <c r="U173" i="11"/>
  <c r="T173" i="12"/>
  <c r="W151" i="8"/>
  <c r="V151" i="9"/>
  <c r="T151" i="12"/>
  <c r="V156" i="12"/>
  <c r="U165" i="12"/>
  <c r="U164" i="12"/>
  <c r="U163" i="12"/>
  <c r="U159" i="12"/>
  <c r="V220" i="12"/>
  <c r="T152" i="12"/>
  <c r="W286" i="12"/>
  <c r="V287" i="12"/>
  <c r="AG28" i="12"/>
  <c r="AG236" i="12" s="1"/>
  <c r="AH22" i="12"/>
  <c r="W187" i="12"/>
  <c r="T172" i="12"/>
  <c r="U296" i="12"/>
  <c r="U315" i="12"/>
  <c r="AF302" i="12"/>
  <c r="AF270" i="12"/>
  <c r="V135" i="12"/>
  <c r="U144" i="12"/>
  <c r="U143" i="12"/>
  <c r="U142" i="12"/>
  <c r="U138" i="12"/>
  <c r="V220" i="11"/>
  <c r="W194" i="11"/>
  <c r="W135" i="11"/>
  <c r="V144" i="11"/>
  <c r="V142" i="11"/>
  <c r="V138" i="11"/>
  <c r="V143" i="11"/>
  <c r="V287" i="11"/>
  <c r="W286" i="11"/>
  <c r="W156" i="11"/>
  <c r="V165" i="11"/>
  <c r="V164" i="11"/>
  <c r="V159" i="11"/>
  <c r="V163" i="11"/>
  <c r="AI22" i="11"/>
  <c r="AH28" i="11"/>
  <c r="AH236" i="11" s="1"/>
  <c r="U172" i="11"/>
  <c r="AG302" i="11"/>
  <c r="AG270" i="11"/>
  <c r="U296" i="11"/>
  <c r="U315" i="11"/>
  <c r="Z187" i="11"/>
  <c r="U151" i="11"/>
  <c r="X194" i="10"/>
  <c r="V220" i="10"/>
  <c r="V287" i="10"/>
  <c r="W286" i="10"/>
  <c r="Z187" i="10"/>
  <c r="AH22" i="10"/>
  <c r="AG28" i="10"/>
  <c r="AG236" i="10" s="1"/>
  <c r="W156" i="10"/>
  <c r="V165" i="10"/>
  <c r="V164" i="10"/>
  <c r="V163" i="10"/>
  <c r="V159" i="10"/>
  <c r="W135" i="10"/>
  <c r="V144" i="10"/>
  <c r="V143" i="10"/>
  <c r="V142" i="10"/>
  <c r="V138" i="10"/>
  <c r="U296" i="10"/>
  <c r="U315" i="10"/>
  <c r="AF302" i="10"/>
  <c r="AF270" i="10"/>
  <c r="U172" i="10"/>
  <c r="U151" i="10"/>
  <c r="W187" i="9"/>
  <c r="V152" i="9"/>
  <c r="AH22" i="9"/>
  <c r="AG28" i="9"/>
  <c r="AG236" i="9" s="1"/>
  <c r="W220" i="9"/>
  <c r="V287" i="9"/>
  <c r="W286" i="9"/>
  <c r="U172" i="9"/>
  <c r="AF302" i="9"/>
  <c r="AF270" i="9"/>
  <c r="W156" i="9"/>
  <c r="V165" i="9"/>
  <c r="V164" i="9"/>
  <c r="V163" i="9"/>
  <c r="V159" i="9"/>
  <c r="V194" i="9"/>
  <c r="U296" i="9"/>
  <c r="U315" i="9"/>
  <c r="U173" i="9"/>
  <c r="X135" i="9"/>
  <c r="W144" i="9"/>
  <c r="W143" i="9"/>
  <c r="W142" i="9"/>
  <c r="W138" i="9"/>
  <c r="W187" i="8"/>
  <c r="T296" i="8"/>
  <c r="T315" i="8"/>
  <c r="AH22" i="8"/>
  <c r="AG28" i="8"/>
  <c r="AG236" i="8" s="1"/>
  <c r="AF270" i="8"/>
  <c r="AF302" i="8"/>
  <c r="X156" i="8"/>
  <c r="W165" i="8"/>
  <c r="W164" i="8"/>
  <c r="W163" i="8"/>
  <c r="W159" i="8"/>
  <c r="V194" i="8"/>
  <c r="V172" i="8"/>
  <c r="V173" i="8"/>
  <c r="U287" i="8"/>
  <c r="V286" i="8"/>
  <c r="Y220" i="8"/>
  <c r="W152" i="8"/>
  <c r="X144" i="8"/>
  <c r="X143" i="8"/>
  <c r="X142" i="8"/>
  <c r="X138" i="8"/>
  <c r="Y135" i="8"/>
  <c r="V173" i="10" l="1"/>
  <c r="U173" i="12"/>
  <c r="V172" i="9"/>
  <c r="W173" i="8"/>
  <c r="V151" i="10"/>
  <c r="V172" i="10"/>
  <c r="W152" i="9"/>
  <c r="V173" i="9"/>
  <c r="V152" i="10"/>
  <c r="V172" i="11"/>
  <c r="X152" i="8"/>
  <c r="W172" i="8"/>
  <c r="V151" i="11"/>
  <c r="X187" i="12"/>
  <c r="W287" i="12"/>
  <c r="X286" i="12"/>
  <c r="U151" i="12"/>
  <c r="AH28" i="12"/>
  <c r="AH236" i="12" s="1"/>
  <c r="AI22" i="12"/>
  <c r="W220" i="12"/>
  <c r="W156" i="12"/>
  <c r="V165" i="12"/>
  <c r="V164" i="12"/>
  <c r="V163" i="12"/>
  <c r="V172" i="12" s="1"/>
  <c r="V159" i="12"/>
  <c r="AG302" i="12"/>
  <c r="AG270" i="12"/>
  <c r="U152" i="12"/>
  <c r="U172" i="12"/>
  <c r="W135" i="12"/>
  <c r="V144" i="12"/>
  <c r="V143" i="12"/>
  <c r="V142" i="12"/>
  <c r="V138" i="12"/>
  <c r="V315" i="12"/>
  <c r="V296" i="12"/>
  <c r="W287" i="11"/>
  <c r="X286" i="11"/>
  <c r="W144" i="11"/>
  <c r="W143" i="11"/>
  <c r="W142" i="11"/>
  <c r="W138" i="11"/>
  <c r="X135" i="11"/>
  <c r="AI28" i="11"/>
  <c r="AI236" i="11" s="1"/>
  <c r="AJ22" i="11"/>
  <c r="AH302" i="11"/>
  <c r="AH270" i="11"/>
  <c r="V315" i="11"/>
  <c r="V296" i="11"/>
  <c r="X194" i="11"/>
  <c r="X156" i="11"/>
  <c r="W165" i="11"/>
  <c r="W164" i="11"/>
  <c r="W163" i="11"/>
  <c r="W172" i="11" s="1"/>
  <c r="W159" i="11"/>
  <c r="V152" i="11"/>
  <c r="W220" i="11"/>
  <c r="AA187" i="11"/>
  <c r="V173" i="11"/>
  <c r="W144" i="10"/>
  <c r="W143" i="10"/>
  <c r="W142" i="10"/>
  <c r="W138" i="10"/>
  <c r="X135" i="10"/>
  <c r="W165" i="10"/>
  <c r="W164" i="10"/>
  <c r="W163" i="10"/>
  <c r="W159" i="10"/>
  <c r="X156" i="10"/>
  <c r="V315" i="10"/>
  <c r="V296" i="10"/>
  <c r="AG302" i="10"/>
  <c r="AG270" i="10"/>
  <c r="Y194" i="10"/>
  <c r="AI22" i="10"/>
  <c r="AH28" i="10"/>
  <c r="AH236" i="10" s="1"/>
  <c r="AA187" i="10"/>
  <c r="W287" i="10"/>
  <c r="X286" i="10"/>
  <c r="W220" i="10"/>
  <c r="AH28" i="9"/>
  <c r="AH236" i="9" s="1"/>
  <c r="AI22" i="9"/>
  <c r="Y135" i="9"/>
  <c r="X144" i="9"/>
  <c r="X143" i="9"/>
  <c r="X142" i="9"/>
  <c r="X138" i="9"/>
  <c r="AG302" i="9"/>
  <c r="AG270" i="9"/>
  <c r="W287" i="9"/>
  <c r="X286" i="9"/>
  <c r="X187" i="9"/>
  <c r="W194" i="9"/>
  <c r="W151" i="9"/>
  <c r="X156" i="9"/>
  <c r="W165" i="9"/>
  <c r="W164" i="9"/>
  <c r="W163" i="9"/>
  <c r="W159" i="9"/>
  <c r="V315" i="9"/>
  <c r="V296" i="9"/>
  <c r="X220" i="9"/>
  <c r="AG302" i="8"/>
  <c r="AG270" i="8"/>
  <c r="W194" i="8"/>
  <c r="Z220" i="8"/>
  <c r="Z135" i="8"/>
  <c r="Y143" i="8"/>
  <c r="Y138" i="8"/>
  <c r="Y144" i="8"/>
  <c r="Y142" i="8"/>
  <c r="AH28" i="8"/>
  <c r="AH236" i="8" s="1"/>
  <c r="AI22" i="8"/>
  <c r="X151" i="8"/>
  <c r="V287" i="8"/>
  <c r="W286" i="8"/>
  <c r="U315" i="8"/>
  <c r="U296" i="8"/>
  <c r="X187" i="8"/>
  <c r="X165" i="8"/>
  <c r="X164" i="8"/>
  <c r="X163" i="8"/>
  <c r="X159" i="8"/>
  <c r="Y156" i="8"/>
  <c r="W173" i="9" l="1"/>
  <c r="W151" i="11"/>
  <c r="V152" i="12"/>
  <c r="V173" i="12"/>
  <c r="X173" i="8"/>
  <c r="W173" i="10"/>
  <c r="W152" i="11"/>
  <c r="X152" i="9"/>
  <c r="W152" i="10"/>
  <c r="Y152" i="8"/>
  <c r="X156" i="12"/>
  <c r="W165" i="12"/>
  <c r="W164" i="12"/>
  <c r="W163" i="12"/>
  <c r="W159" i="12"/>
  <c r="AI28" i="12"/>
  <c r="AI236" i="12" s="1"/>
  <c r="AJ22" i="12"/>
  <c r="W315" i="12"/>
  <c r="W296" i="12"/>
  <c r="AH302" i="12"/>
  <c r="AH270" i="12"/>
  <c r="Y187" i="12"/>
  <c r="X135" i="12"/>
  <c r="W144" i="12"/>
  <c r="W143" i="12"/>
  <c r="W142" i="12"/>
  <c r="W138" i="12"/>
  <c r="X220" i="12"/>
  <c r="V151" i="12"/>
  <c r="X287" i="12"/>
  <c r="Y286" i="12"/>
  <c r="Y286" i="11"/>
  <c r="X287" i="11"/>
  <c r="W173" i="11"/>
  <c r="X144" i="11"/>
  <c r="X143" i="11"/>
  <c r="X142" i="11"/>
  <c r="Y135" i="11"/>
  <c r="X138" i="11"/>
  <c r="W315" i="11"/>
  <c r="W296" i="11"/>
  <c r="X220" i="11"/>
  <c r="X165" i="11"/>
  <c r="X164" i="11"/>
  <c r="X163" i="11"/>
  <c r="X159" i="11"/>
  <c r="Y156" i="11"/>
  <c r="Y194" i="11"/>
  <c r="AK22" i="11"/>
  <c r="AK28" i="11" s="1"/>
  <c r="AJ28" i="11"/>
  <c r="AJ236" i="11" s="1"/>
  <c r="AB187" i="11"/>
  <c r="AI302" i="11"/>
  <c r="AI270" i="11"/>
  <c r="X287" i="10"/>
  <c r="Y286" i="10"/>
  <c r="X220" i="10"/>
  <c r="Y156" i="10"/>
  <c r="X159" i="10"/>
  <c r="X163" i="10"/>
  <c r="X164" i="10"/>
  <c r="X165" i="10"/>
  <c r="X138" i="10"/>
  <c r="Y135" i="10"/>
  <c r="X143" i="10"/>
  <c r="X144" i="10"/>
  <c r="X142" i="10"/>
  <c r="Z194" i="10"/>
  <c r="W315" i="10"/>
  <c r="W296" i="10"/>
  <c r="AH302" i="10"/>
  <c r="AH270" i="10"/>
  <c r="AB187" i="10"/>
  <c r="AI28" i="10"/>
  <c r="AI236" i="10" s="1"/>
  <c r="AJ22" i="10"/>
  <c r="W172" i="10"/>
  <c r="W151" i="10"/>
  <c r="Y220" i="9"/>
  <c r="Y156" i="9"/>
  <c r="X165" i="9"/>
  <c r="X164" i="9"/>
  <c r="X163" i="9"/>
  <c r="X159" i="9"/>
  <c r="AH302" i="9"/>
  <c r="AH270" i="9"/>
  <c r="W172" i="9"/>
  <c r="X194" i="9"/>
  <c r="Z135" i="9"/>
  <c r="Y144" i="9"/>
  <c r="Y143" i="9"/>
  <c r="Y142" i="9"/>
  <c r="Y138" i="9"/>
  <c r="X287" i="9"/>
  <c r="Y286" i="9"/>
  <c r="Y187" i="9"/>
  <c r="W296" i="9"/>
  <c r="W315" i="9"/>
  <c r="X151" i="9"/>
  <c r="AI28" i="9"/>
  <c r="AI236" i="9" s="1"/>
  <c r="AJ22" i="9"/>
  <c r="V315" i="8"/>
  <c r="V296" i="8"/>
  <c r="Z156" i="8"/>
  <c r="Y165" i="8"/>
  <c r="Y164" i="8"/>
  <c r="Y163" i="8"/>
  <c r="Y159" i="8"/>
  <c r="Y151" i="8"/>
  <c r="Y187" i="8"/>
  <c r="AI28" i="8"/>
  <c r="AI236" i="8" s="1"/>
  <c r="AJ22" i="8"/>
  <c r="AA135" i="8"/>
  <c r="Z144" i="8"/>
  <c r="Z143" i="8"/>
  <c r="Z142" i="8"/>
  <c r="Z138" i="8"/>
  <c r="AH302" i="8"/>
  <c r="AH270" i="8"/>
  <c r="X194" i="8"/>
  <c r="X172" i="8"/>
  <c r="X286" i="8"/>
  <c r="W287" i="8"/>
  <c r="AA220" i="8"/>
  <c r="Y172" i="8" l="1"/>
  <c r="X173" i="10"/>
  <c r="Z151" i="8"/>
  <c r="Y151" i="9"/>
  <c r="X151" i="10"/>
  <c r="W151" i="12"/>
  <c r="X173" i="9"/>
  <c r="X152" i="10"/>
  <c r="X172" i="11"/>
  <c r="X151" i="11"/>
  <c r="Y287" i="12"/>
  <c r="Z286" i="12"/>
  <c r="W172" i="12"/>
  <c r="X315" i="12"/>
  <c r="X296" i="12"/>
  <c r="Y220" i="12"/>
  <c r="Z187" i="12"/>
  <c r="AJ28" i="12"/>
  <c r="AJ236" i="12" s="1"/>
  <c r="AK22" i="12"/>
  <c r="AK28" i="12" s="1"/>
  <c r="Y156" i="12"/>
  <c r="X165" i="12"/>
  <c r="X164" i="12"/>
  <c r="X163" i="12"/>
  <c r="X159" i="12"/>
  <c r="W152" i="12"/>
  <c r="AI302" i="12"/>
  <c r="AI270" i="12"/>
  <c r="W173" i="12"/>
  <c r="Y135" i="12"/>
  <c r="X144" i="12"/>
  <c r="X143" i="12"/>
  <c r="X142" i="12"/>
  <c r="X138" i="12"/>
  <c r="AC187" i="11"/>
  <c r="Z194" i="11"/>
  <c r="X173" i="11"/>
  <c r="X152" i="11"/>
  <c r="AK236" i="11"/>
  <c r="Z156" i="11"/>
  <c r="Y164" i="11"/>
  <c r="Y159" i="11"/>
  <c r="Y165" i="11"/>
  <c r="Y163" i="11"/>
  <c r="Y220" i="11"/>
  <c r="X296" i="11"/>
  <c r="X315" i="11"/>
  <c r="AJ302" i="11"/>
  <c r="AJ270" i="11"/>
  <c r="Z135" i="11"/>
  <c r="Y143" i="11"/>
  <c r="Y138" i="11"/>
  <c r="Y144" i="11"/>
  <c r="Y142" i="11"/>
  <c r="Y287" i="11"/>
  <c r="Z286" i="11"/>
  <c r="AC187" i="10"/>
  <c r="AA194" i="10"/>
  <c r="Y220" i="10"/>
  <c r="Z286" i="10"/>
  <c r="Y287" i="10"/>
  <c r="X315" i="10"/>
  <c r="X296" i="10"/>
  <c r="AJ28" i="10"/>
  <c r="AJ236" i="10" s="1"/>
  <c r="AK22" i="10"/>
  <c r="AK28" i="10" s="1"/>
  <c r="AK236" i="10" s="1"/>
  <c r="X172" i="10"/>
  <c r="AI302" i="10"/>
  <c r="AI270" i="10"/>
  <c r="Y144" i="10"/>
  <c r="Y143" i="10"/>
  <c r="Y138" i="10"/>
  <c r="Z135" i="10"/>
  <c r="Y142" i="10"/>
  <c r="Z156" i="10"/>
  <c r="Y165" i="10"/>
  <c r="Y164" i="10"/>
  <c r="Y163" i="10"/>
  <c r="Y159" i="10"/>
  <c r="Y287" i="9"/>
  <c r="Z286" i="9"/>
  <c r="Z156" i="9"/>
  <c r="Y165" i="9"/>
  <c r="Y164" i="9"/>
  <c r="Y163" i="9"/>
  <c r="Y159" i="9"/>
  <c r="X315" i="9"/>
  <c r="X296" i="9"/>
  <c r="Y194" i="9"/>
  <c r="AJ28" i="9"/>
  <c r="AJ236" i="9" s="1"/>
  <c r="AK22" i="9"/>
  <c r="AK28" i="9" s="1"/>
  <c r="AK236" i="9" s="1"/>
  <c r="Y152" i="9"/>
  <c r="Z220" i="9"/>
  <c r="AI302" i="9"/>
  <c r="AI270" i="9"/>
  <c r="Z187" i="9"/>
  <c r="Z144" i="9"/>
  <c r="Z143" i="9"/>
  <c r="Z142" i="9"/>
  <c r="Z138" i="9"/>
  <c r="AA135" i="9"/>
  <c r="X172" i="9"/>
  <c r="AJ28" i="8"/>
  <c r="AJ236" i="8" s="1"/>
  <c r="AK22" i="8"/>
  <c r="AK28" i="8" s="1"/>
  <c r="AK236" i="8" s="1"/>
  <c r="AA144" i="8"/>
  <c r="AA143" i="8"/>
  <c r="AA142" i="8"/>
  <c r="AA138" i="8"/>
  <c r="AB135" i="8"/>
  <c r="AI302" i="8"/>
  <c r="AI270" i="8"/>
  <c r="W296" i="8"/>
  <c r="W315" i="8"/>
  <c r="Y194" i="8"/>
  <c r="AA156" i="8"/>
  <c r="Z165" i="8"/>
  <c r="Z164" i="8"/>
  <c r="Z163" i="8"/>
  <c r="Z159" i="8"/>
  <c r="X287" i="8"/>
  <c r="Y286" i="8"/>
  <c r="Z187" i="8"/>
  <c r="Y173" i="8"/>
  <c r="AB220" i="8"/>
  <c r="Z152" i="8"/>
  <c r="AA152" i="8" l="1"/>
  <c r="Y151" i="11"/>
  <c r="Y172" i="9"/>
  <c r="Z151" i="9"/>
  <c r="Z173" i="8"/>
  <c r="Y152" i="11"/>
  <c r="Y173" i="9"/>
  <c r="Y151" i="10"/>
  <c r="Y173" i="11"/>
  <c r="X151" i="12"/>
  <c r="X172" i="12"/>
  <c r="Y144" i="12"/>
  <c r="Y143" i="12"/>
  <c r="Y142" i="12"/>
  <c r="Y138" i="12"/>
  <c r="Z135" i="12"/>
  <c r="AK236" i="12"/>
  <c r="Z287" i="12"/>
  <c r="AA286" i="12"/>
  <c r="AJ302" i="12"/>
  <c r="AJ270" i="12"/>
  <c r="Y315" i="12"/>
  <c r="Y296" i="12"/>
  <c r="AA187" i="12"/>
  <c r="Y165" i="12"/>
  <c r="Y164" i="12"/>
  <c r="Y163" i="12"/>
  <c r="Y159" i="12"/>
  <c r="Z156" i="12"/>
  <c r="Z220" i="12"/>
  <c r="X152" i="12"/>
  <c r="X173" i="12"/>
  <c r="Y296" i="11"/>
  <c r="Y315" i="11"/>
  <c r="Z144" i="11"/>
  <c r="Z143" i="11"/>
  <c r="Z142" i="11"/>
  <c r="Z151" i="11" s="1"/>
  <c r="Z138" i="11"/>
  <c r="AA135" i="11"/>
  <c r="AA194" i="11"/>
  <c r="AA286" i="11"/>
  <c r="Z287" i="11"/>
  <c r="AK302" i="11"/>
  <c r="AK270" i="11"/>
  <c r="AD187" i="11"/>
  <c r="Z165" i="11"/>
  <c r="Z164" i="11"/>
  <c r="Z163" i="11"/>
  <c r="Z173" i="11" s="1"/>
  <c r="Z159" i="11"/>
  <c r="AA156" i="11"/>
  <c r="Z220" i="11"/>
  <c r="Y172" i="11"/>
  <c r="AB194" i="10"/>
  <c r="AA135" i="10"/>
  <c r="Z143" i="10"/>
  <c r="Z142" i="10"/>
  <c r="Z144" i="10"/>
  <c r="Z138" i="10"/>
  <c r="AK302" i="10"/>
  <c r="AK270" i="10"/>
  <c r="Y296" i="10"/>
  <c r="Y315" i="10"/>
  <c r="Y172" i="10"/>
  <c r="AJ302" i="10"/>
  <c r="AJ270" i="10"/>
  <c r="Z287" i="10"/>
  <c r="AA286" i="10"/>
  <c r="AA156" i="10"/>
  <c r="Z165" i="10"/>
  <c r="Z164" i="10"/>
  <c r="Z163" i="10"/>
  <c r="Z172" i="10" s="1"/>
  <c r="Z159" i="10"/>
  <c r="Z220" i="10"/>
  <c r="AD187" i="10"/>
  <c r="Y173" i="10"/>
  <c r="Y152" i="10"/>
  <c r="AA286" i="9"/>
  <c r="Z287" i="9"/>
  <c r="AA187" i="9"/>
  <c r="Y315" i="9"/>
  <c r="Y296" i="9"/>
  <c r="Z152" i="9"/>
  <c r="Z194" i="9"/>
  <c r="AK302" i="9"/>
  <c r="AK270" i="9"/>
  <c r="AA220" i="9"/>
  <c r="AA143" i="9"/>
  <c r="AA144" i="9"/>
  <c r="AA138" i="9"/>
  <c r="AA142" i="9"/>
  <c r="AB135" i="9"/>
  <c r="AJ302" i="9"/>
  <c r="AJ270" i="9"/>
  <c r="Z165" i="9"/>
  <c r="Z164" i="9"/>
  <c r="Z163" i="9"/>
  <c r="Z159" i="9"/>
  <c r="AA156" i="9"/>
  <c r="AK302" i="8"/>
  <c r="AK270" i="8"/>
  <c r="AJ302" i="8"/>
  <c r="AJ270" i="8"/>
  <c r="Z194" i="8"/>
  <c r="AA165" i="8"/>
  <c r="AA164" i="8"/>
  <c r="AA163" i="8"/>
  <c r="AA159" i="8"/>
  <c r="AB156" i="8"/>
  <c r="AA187" i="8"/>
  <c r="Z172" i="8"/>
  <c r="AA151" i="8"/>
  <c r="AB143" i="8"/>
  <c r="AB138" i="8"/>
  <c r="AC135" i="8"/>
  <c r="AB144" i="8"/>
  <c r="AB142" i="8"/>
  <c r="Y287" i="8"/>
  <c r="Z286" i="8"/>
  <c r="AC220" i="8"/>
  <c r="X315" i="8"/>
  <c r="X296" i="8"/>
  <c r="Z152" i="10" l="1"/>
  <c r="AA173" i="8"/>
  <c r="Y173" i="12"/>
  <c r="Y151" i="12"/>
  <c r="Z173" i="9"/>
  <c r="AA172" i="8"/>
  <c r="AA152" i="9"/>
  <c r="AB152" i="8"/>
  <c r="Y172" i="12"/>
  <c r="AB187" i="12"/>
  <c r="AA135" i="12"/>
  <c r="Z144" i="12"/>
  <c r="Z138" i="12"/>
  <c r="Z142" i="12"/>
  <c r="Z143" i="12"/>
  <c r="AA156" i="12"/>
  <c r="Z159" i="12"/>
  <c r="Z163" i="12"/>
  <c r="Z164" i="12"/>
  <c r="Z165" i="12"/>
  <c r="AA287" i="12"/>
  <c r="AB286" i="12"/>
  <c r="Z296" i="12"/>
  <c r="Z315" i="12"/>
  <c r="AK302" i="12"/>
  <c r="AK270" i="12"/>
  <c r="AA220" i="12"/>
  <c r="Y152" i="12"/>
  <c r="AA165" i="11"/>
  <c r="AB156" i="11"/>
  <c r="AA163" i="11"/>
  <c r="AA159" i="11"/>
  <c r="AA164" i="11"/>
  <c r="AA220" i="11"/>
  <c r="AE187" i="11"/>
  <c r="Z296" i="11"/>
  <c r="Z315" i="11"/>
  <c r="Z172" i="11"/>
  <c r="AA287" i="11"/>
  <c r="AB286" i="11"/>
  <c r="AB194" i="11"/>
  <c r="AA143" i="11"/>
  <c r="AA144" i="11"/>
  <c r="AA142" i="11"/>
  <c r="AB135" i="11"/>
  <c r="AA138" i="11"/>
  <c r="Z152" i="11"/>
  <c r="AC194" i="10"/>
  <c r="AB286" i="10"/>
  <c r="AA287" i="10"/>
  <c r="AB135" i="10"/>
  <c r="AA144" i="10"/>
  <c r="AA143" i="10"/>
  <c r="AA142" i="10"/>
  <c r="AA138" i="10"/>
  <c r="AA220" i="10"/>
  <c r="Z173" i="10"/>
  <c r="Z315" i="10"/>
  <c r="Z296" i="10"/>
  <c r="Z151" i="10"/>
  <c r="AE187" i="10"/>
  <c r="AB156" i="10"/>
  <c r="AA165" i="10"/>
  <c r="AA164" i="10"/>
  <c r="AA173" i="10" s="1"/>
  <c r="AA163" i="10"/>
  <c r="AA159" i="10"/>
  <c r="AB187" i="9"/>
  <c r="AA164" i="9"/>
  <c r="AA165" i="9"/>
  <c r="AA159" i="9"/>
  <c r="AB156" i="9"/>
  <c r="AA163" i="9"/>
  <c r="Z296" i="9"/>
  <c r="Z315" i="9"/>
  <c r="AC135" i="9"/>
  <c r="AB144" i="9"/>
  <c r="AB138" i="9"/>
  <c r="AB142" i="9"/>
  <c r="AB143" i="9"/>
  <c r="AB220" i="9"/>
  <c r="AA287" i="9"/>
  <c r="AB286" i="9"/>
  <c r="Z172" i="9"/>
  <c r="AA151" i="9"/>
  <c r="AA194" i="9"/>
  <c r="AC156" i="8"/>
  <c r="AB164" i="8"/>
  <c r="AB165" i="8"/>
  <c r="AB159" i="8"/>
  <c r="AB163" i="8"/>
  <c r="AA194" i="8"/>
  <c r="Z287" i="8"/>
  <c r="AA286" i="8"/>
  <c r="AB151" i="8"/>
  <c r="Y315" i="8"/>
  <c r="Y296" i="8"/>
  <c r="AB187" i="8"/>
  <c r="AD220" i="8"/>
  <c r="AD135" i="8"/>
  <c r="AC144" i="8"/>
  <c r="AC142" i="8"/>
  <c r="AC143" i="8"/>
  <c r="AC138" i="8"/>
  <c r="AB173" i="8" l="1"/>
  <c r="AB152" i="9"/>
  <c r="AA151" i="10"/>
  <c r="AA151" i="11"/>
  <c r="Z152" i="12"/>
  <c r="AA152" i="10"/>
  <c r="Z172" i="12"/>
  <c r="AA172" i="9"/>
  <c r="AA173" i="11"/>
  <c r="AC187" i="12"/>
  <c r="AB220" i="12"/>
  <c r="Z173" i="12"/>
  <c r="AB287" i="12"/>
  <c r="AC286" i="12"/>
  <c r="AB156" i="12"/>
  <c r="AA165" i="12"/>
  <c r="AA164" i="12"/>
  <c r="AA163" i="12"/>
  <c r="AA159" i="12"/>
  <c r="AB135" i="12"/>
  <c r="AA144" i="12"/>
  <c r="AA143" i="12"/>
  <c r="AA142" i="12"/>
  <c r="AA138" i="12"/>
  <c r="AA296" i="12"/>
  <c r="AA315" i="12"/>
  <c r="Z151" i="12"/>
  <c r="AA296" i="11"/>
  <c r="AA315" i="11"/>
  <c r="AC135" i="11"/>
  <c r="AB143" i="11"/>
  <c r="AB138" i="11"/>
  <c r="AB142" i="11"/>
  <c r="AB144" i="11"/>
  <c r="AC194" i="11"/>
  <c r="AF187" i="11"/>
  <c r="AA172" i="11"/>
  <c r="AA152" i="11"/>
  <c r="AB287" i="11"/>
  <c r="AC286" i="11"/>
  <c r="AB220" i="11"/>
  <c r="AC156" i="11"/>
  <c r="AB163" i="11"/>
  <c r="AB165" i="11"/>
  <c r="AB164" i="11"/>
  <c r="AB159" i="11"/>
  <c r="AA296" i="10"/>
  <c r="AA315" i="10"/>
  <c r="AC135" i="10"/>
  <c r="AB144" i="10"/>
  <c r="AB143" i="10"/>
  <c r="AB142" i="10"/>
  <c r="AB138" i="10"/>
  <c r="AC156" i="10"/>
  <c r="AB165" i="10"/>
  <c r="AB164" i="10"/>
  <c r="AB163" i="10"/>
  <c r="AB159" i="10"/>
  <c r="AB220" i="10"/>
  <c r="AC286" i="10"/>
  <c r="AB287" i="10"/>
  <c r="AF187" i="10"/>
  <c r="AD194" i="10"/>
  <c r="AA172" i="10"/>
  <c r="AC156" i="9"/>
  <c r="AB165" i="9"/>
  <c r="AB164" i="9"/>
  <c r="AB163" i="9"/>
  <c r="AB159" i="9"/>
  <c r="AA296" i="9"/>
  <c r="AA315" i="9"/>
  <c r="AC187" i="9"/>
  <c r="AB287" i="9"/>
  <c r="AC286" i="9"/>
  <c r="AC220" i="9"/>
  <c r="AB151" i="9"/>
  <c r="AB194" i="9"/>
  <c r="AD135" i="9"/>
  <c r="AC144" i="9"/>
  <c r="AC143" i="9"/>
  <c r="AC142" i="9"/>
  <c r="AC138" i="9"/>
  <c r="AA173" i="9"/>
  <c r="AC151" i="8"/>
  <c r="AA287" i="8"/>
  <c r="AB286" i="8"/>
  <c r="AD156" i="8"/>
  <c r="AC165" i="8"/>
  <c r="AC164" i="8"/>
  <c r="AC163" i="8"/>
  <c r="AC159" i="8"/>
  <c r="AC152" i="8"/>
  <c r="Z296" i="8"/>
  <c r="Z315" i="8"/>
  <c r="AB194" i="8"/>
  <c r="AE220" i="8"/>
  <c r="AD144" i="8"/>
  <c r="AD143" i="8"/>
  <c r="AD142" i="8"/>
  <c r="AD138" i="8"/>
  <c r="AE135" i="8"/>
  <c r="AB172" i="8"/>
  <c r="AC187" i="8"/>
  <c r="AA152" i="12" l="1"/>
  <c r="AB173" i="11"/>
  <c r="AC151" i="9"/>
  <c r="AB172" i="10"/>
  <c r="AA173" i="12"/>
  <c r="AB152" i="11"/>
  <c r="AC152" i="9"/>
  <c r="AD151" i="8"/>
  <c r="AB172" i="9"/>
  <c r="AB151" i="10"/>
  <c r="AC172" i="8"/>
  <c r="AB315" i="12"/>
  <c r="AB296" i="12"/>
  <c r="AD187" i="12"/>
  <c r="AC135" i="12"/>
  <c r="AB144" i="12"/>
  <c r="AB143" i="12"/>
  <c r="AB142" i="12"/>
  <c r="AB138" i="12"/>
  <c r="AC156" i="12"/>
  <c r="AB165" i="12"/>
  <c r="AB164" i="12"/>
  <c r="AB163" i="12"/>
  <c r="AB159" i="12"/>
  <c r="AA151" i="12"/>
  <c r="AA172" i="12"/>
  <c r="AD286" i="12"/>
  <c r="AC287" i="12"/>
  <c r="AC220" i="12"/>
  <c r="AG187" i="11"/>
  <c r="AC220" i="11"/>
  <c r="AD194" i="11"/>
  <c r="AC144" i="11"/>
  <c r="AC143" i="11"/>
  <c r="AC142" i="11"/>
  <c r="AC138" i="11"/>
  <c r="AD135" i="11"/>
  <c r="AC287" i="11"/>
  <c r="AD286" i="11"/>
  <c r="AB172" i="11"/>
  <c r="AB315" i="11"/>
  <c r="AB296" i="11"/>
  <c r="AD156" i="11"/>
  <c r="AC164" i="11"/>
  <c r="AC163" i="11"/>
  <c r="AC159" i="11"/>
  <c r="AC165" i="11"/>
  <c r="AB151" i="11"/>
  <c r="AC220" i="10"/>
  <c r="AC144" i="10"/>
  <c r="AC143" i="10"/>
  <c r="AC142" i="10"/>
  <c r="AC138" i="10"/>
  <c r="AD135" i="10"/>
  <c r="AG187" i="10"/>
  <c r="AB315" i="10"/>
  <c r="AB296" i="10"/>
  <c r="AB173" i="10"/>
  <c r="AE194" i="10"/>
  <c r="AC165" i="10"/>
  <c r="AC164" i="10"/>
  <c r="AC163" i="10"/>
  <c r="AC159" i="10"/>
  <c r="AD156" i="10"/>
  <c r="AC287" i="10"/>
  <c r="AD286" i="10"/>
  <c r="AB152" i="10"/>
  <c r="AD286" i="9"/>
  <c r="AC287" i="9"/>
  <c r="AE135" i="9"/>
  <c r="AD144" i="9"/>
  <c r="AD143" i="9"/>
  <c r="AD142" i="9"/>
  <c r="AD138" i="9"/>
  <c r="AB315" i="9"/>
  <c r="AB296" i="9"/>
  <c r="AD156" i="9"/>
  <c r="AC165" i="9"/>
  <c r="AC164" i="9"/>
  <c r="AC163" i="9"/>
  <c r="AC159" i="9"/>
  <c r="AB173" i="9"/>
  <c r="AC194" i="9"/>
  <c r="AD220" i="9"/>
  <c r="AD187" i="9"/>
  <c r="AC194" i="8"/>
  <c r="AD187" i="8"/>
  <c r="AF135" i="8"/>
  <c r="AE144" i="8"/>
  <c r="AE142" i="8"/>
  <c r="AE143" i="8"/>
  <c r="AE138" i="8"/>
  <c r="AD165" i="8"/>
  <c r="AD164" i="8"/>
  <c r="AD163" i="8"/>
  <c r="AD159" i="8"/>
  <c r="AE156" i="8"/>
  <c r="AB287" i="8"/>
  <c r="AC286" i="8"/>
  <c r="AD152" i="8"/>
  <c r="AF220" i="8"/>
  <c r="AC173" i="8"/>
  <c r="AA315" i="8"/>
  <c r="AA296" i="8"/>
  <c r="AD172" i="8" l="1"/>
  <c r="AC151" i="11"/>
  <c r="AC152" i="10"/>
  <c r="AE152" i="8"/>
  <c r="AB152" i="12"/>
  <c r="AD152" i="9"/>
  <c r="AC173" i="11"/>
  <c r="AC173" i="9"/>
  <c r="AC172" i="10"/>
  <c r="AB173" i="12"/>
  <c r="AD287" i="12"/>
  <c r="AE286" i="12"/>
  <c r="AD220" i="12"/>
  <c r="AD156" i="12"/>
  <c r="AC165" i="12"/>
  <c r="AC164" i="12"/>
  <c r="AC163" i="12"/>
  <c r="AC159" i="12"/>
  <c r="AD135" i="12"/>
  <c r="AC144" i="12"/>
  <c r="AC143" i="12"/>
  <c r="AC142" i="12"/>
  <c r="AC138" i="12"/>
  <c r="AE187" i="12"/>
  <c r="AC296" i="12"/>
  <c r="AC315" i="12"/>
  <c r="AB172" i="12"/>
  <c r="AB151" i="12"/>
  <c r="AD220" i="11"/>
  <c r="AE194" i="11"/>
  <c r="AH187" i="11"/>
  <c r="AC172" i="11"/>
  <c r="AD287" i="11"/>
  <c r="AE286" i="11"/>
  <c r="AC315" i="11"/>
  <c r="AC296" i="11"/>
  <c r="AC152" i="11"/>
  <c r="AD164" i="11"/>
  <c r="AD163" i="11"/>
  <c r="AD159" i="11"/>
  <c r="AD165" i="11"/>
  <c r="AE156" i="11"/>
  <c r="AD144" i="11"/>
  <c r="AD143" i="11"/>
  <c r="AD142" i="11"/>
  <c r="AD138" i="11"/>
  <c r="AE135" i="11"/>
  <c r="AD287" i="10"/>
  <c r="AE286" i="10"/>
  <c r="AF194" i="10"/>
  <c r="AH187" i="10"/>
  <c r="AD143" i="10"/>
  <c r="AD142" i="10"/>
  <c r="AD144" i="10"/>
  <c r="AD138" i="10"/>
  <c r="AD152" i="10"/>
  <c r="AE135" i="10"/>
  <c r="AD220" i="10"/>
  <c r="AE156" i="10"/>
  <c r="AD163" i="10"/>
  <c r="AD164" i="10"/>
  <c r="AD165" i="10"/>
  <c r="AD159" i="10"/>
  <c r="AC315" i="10"/>
  <c r="AC296" i="10"/>
  <c r="AC173" i="10"/>
  <c r="AC151" i="10"/>
  <c r="AE220" i="9"/>
  <c r="AE156" i="9"/>
  <c r="AD165" i="9"/>
  <c r="AD164" i="9"/>
  <c r="AD163" i="9"/>
  <c r="AD172" i="9" s="1"/>
  <c r="AD159" i="9"/>
  <c r="AF135" i="9"/>
  <c r="AE144" i="9"/>
  <c r="AE143" i="9"/>
  <c r="AE142" i="9"/>
  <c r="AE138" i="9"/>
  <c r="AD287" i="9"/>
  <c r="AE286" i="9"/>
  <c r="AD194" i="9"/>
  <c r="AC172" i="9"/>
  <c r="AD151" i="9"/>
  <c r="AE187" i="9"/>
  <c r="AC315" i="9"/>
  <c r="AC296" i="9"/>
  <c r="AF156" i="8"/>
  <c r="AE165" i="8"/>
  <c r="AE164" i="8"/>
  <c r="AE163" i="8"/>
  <c r="AE159" i="8"/>
  <c r="AE187" i="8"/>
  <c r="AG220" i="8"/>
  <c r="AG135" i="8"/>
  <c r="AF144" i="8"/>
  <c r="AF143" i="8"/>
  <c r="AF142" i="8"/>
  <c r="AF138" i="8"/>
  <c r="AC287" i="8"/>
  <c r="AD286" i="8"/>
  <c r="AD194" i="8"/>
  <c r="AB315" i="8"/>
  <c r="AB296" i="8"/>
  <c r="AD173" i="8"/>
  <c r="AE151" i="8"/>
  <c r="AE151" i="9" l="1"/>
  <c r="AD173" i="10"/>
  <c r="AD151" i="11"/>
  <c r="AC172" i="12"/>
  <c r="AD173" i="9"/>
  <c r="AC151" i="12"/>
  <c r="AE152" i="9"/>
  <c r="AF151" i="8"/>
  <c r="AE173" i="8"/>
  <c r="AE287" i="12"/>
  <c r="AF286" i="12"/>
  <c r="AF187" i="12"/>
  <c r="AD315" i="12"/>
  <c r="AD296" i="12"/>
  <c r="AC152" i="12"/>
  <c r="AD165" i="12"/>
  <c r="AE156" i="12"/>
  <c r="AD164" i="12"/>
  <c r="AD163" i="12"/>
  <c r="AD159" i="12"/>
  <c r="AE135" i="12"/>
  <c r="AD144" i="12"/>
  <c r="AD143" i="12"/>
  <c r="AD142" i="12"/>
  <c r="AD151" i="12" s="1"/>
  <c r="AD138" i="12"/>
  <c r="AC173" i="12"/>
  <c r="AE220" i="12"/>
  <c r="AF194" i="11"/>
  <c r="AD152" i="11"/>
  <c r="AD172" i="11"/>
  <c r="AI187" i="11"/>
  <c r="AF135" i="11"/>
  <c r="AE138" i="11"/>
  <c r="AE144" i="11"/>
  <c r="AE142" i="11"/>
  <c r="AE143" i="11"/>
  <c r="AD173" i="11"/>
  <c r="AE287" i="11"/>
  <c r="AF286" i="11"/>
  <c r="AE220" i="11"/>
  <c r="AE165" i="11"/>
  <c r="AF156" i="11"/>
  <c r="AE163" i="11"/>
  <c r="AE159" i="11"/>
  <c r="AE164" i="11"/>
  <c r="AD296" i="11"/>
  <c r="AD315" i="11"/>
  <c r="AE287" i="10"/>
  <c r="AF286" i="10"/>
  <c r="AI187" i="10"/>
  <c r="AE220" i="10"/>
  <c r="AD151" i="10"/>
  <c r="AG194" i="10"/>
  <c r="AD315" i="10"/>
  <c r="AD296" i="10"/>
  <c r="AD172" i="10"/>
  <c r="AF156" i="10"/>
  <c r="AE165" i="10"/>
  <c r="AE164" i="10"/>
  <c r="AE163" i="10"/>
  <c r="AE159" i="10"/>
  <c r="AE144" i="10"/>
  <c r="AE143" i="10"/>
  <c r="AE142" i="10"/>
  <c r="AE151" i="10" s="1"/>
  <c r="AE138" i="10"/>
  <c r="AF135" i="10"/>
  <c r="AE287" i="9"/>
  <c r="AF286" i="9"/>
  <c r="AD315" i="9"/>
  <c r="AD296" i="9"/>
  <c r="AF144" i="9"/>
  <c r="AF143" i="9"/>
  <c r="AF142" i="9"/>
  <c r="AF138" i="9"/>
  <c r="AG135" i="9"/>
  <c r="AF220" i="9"/>
  <c r="AE194" i="9"/>
  <c r="AF187" i="9"/>
  <c r="AF156" i="9"/>
  <c r="AE165" i="9"/>
  <c r="AE164" i="9"/>
  <c r="AE163" i="9"/>
  <c r="AE159" i="9"/>
  <c r="AG144" i="8"/>
  <c r="AG143" i="8"/>
  <c r="AG142" i="8"/>
  <c r="AG151" i="8" s="1"/>
  <c r="AG138" i="8"/>
  <c r="AH135" i="8"/>
  <c r="AG156" i="8"/>
  <c r="AF165" i="8"/>
  <c r="AF164" i="8"/>
  <c r="AF163" i="8"/>
  <c r="AF159" i="8"/>
  <c r="AE194" i="8"/>
  <c r="AF187" i="8"/>
  <c r="AE286" i="8"/>
  <c r="AD287" i="8"/>
  <c r="AE172" i="8"/>
  <c r="AH220" i="8"/>
  <c r="AC296" i="8"/>
  <c r="AC315" i="8"/>
  <c r="AF152" i="8"/>
  <c r="AD173" i="12" l="1"/>
  <c r="AF152" i="9"/>
  <c r="AF172" i="8"/>
  <c r="AE172" i="10"/>
  <c r="AE152" i="11"/>
  <c r="AG152" i="8"/>
  <c r="AE152" i="10"/>
  <c r="AD152" i="12"/>
  <c r="AE173" i="9"/>
  <c r="AF151" i="9"/>
  <c r="AE172" i="11"/>
  <c r="AE151" i="11"/>
  <c r="AF220" i="12"/>
  <c r="AE315" i="12"/>
  <c r="AE296" i="12"/>
  <c r="AE144" i="12"/>
  <c r="AE143" i="12"/>
  <c r="AE142" i="12"/>
  <c r="AE138" i="12"/>
  <c r="AF135" i="12"/>
  <c r="AD172" i="12"/>
  <c r="AG187" i="12"/>
  <c r="AE164" i="12"/>
  <c r="AE163" i="12"/>
  <c r="AE173" i="12" s="1"/>
  <c r="AE159" i="12"/>
  <c r="AE165" i="12"/>
  <c r="AF156" i="12"/>
  <c r="AF287" i="12"/>
  <c r="AG286" i="12"/>
  <c r="AF164" i="11"/>
  <c r="AF163" i="11"/>
  <c r="AF159" i="11"/>
  <c r="AG156" i="11"/>
  <c r="AF165" i="11"/>
  <c r="AF287" i="11"/>
  <c r="AG286" i="11"/>
  <c r="AE173" i="11"/>
  <c r="AE296" i="11"/>
  <c r="AE315" i="11"/>
  <c r="AJ187" i="11"/>
  <c r="AG194" i="11"/>
  <c r="AF220" i="11"/>
  <c r="AF144" i="11"/>
  <c r="AF143" i="11"/>
  <c r="AF142" i="11"/>
  <c r="AF138" i="11"/>
  <c r="AG135" i="11"/>
  <c r="AG156" i="10"/>
  <c r="AF165" i="10"/>
  <c r="AF164" i="10"/>
  <c r="AF163" i="10"/>
  <c r="AF159" i="10"/>
  <c r="AF287" i="10"/>
  <c r="AG286" i="10"/>
  <c r="AH194" i="10"/>
  <c r="AF143" i="10"/>
  <c r="AF152" i="10" s="1"/>
  <c r="AF138" i="10"/>
  <c r="AF144" i="10"/>
  <c r="AG135" i="10"/>
  <c r="AF142" i="10"/>
  <c r="AE296" i="10"/>
  <c r="AE315" i="10"/>
  <c r="AJ187" i="10"/>
  <c r="AF220" i="10"/>
  <c r="AE173" i="10"/>
  <c r="AG220" i="9"/>
  <c r="AG144" i="9"/>
  <c r="AG138" i="9"/>
  <c r="AG142" i="9"/>
  <c r="AH135" i="9"/>
  <c r="AG143" i="9"/>
  <c r="AF194" i="9"/>
  <c r="AF165" i="9"/>
  <c r="AF164" i="9"/>
  <c r="AF163" i="9"/>
  <c r="AF159" i="9"/>
  <c r="AG156" i="9"/>
  <c r="AF287" i="9"/>
  <c r="AG286" i="9"/>
  <c r="AG187" i="9"/>
  <c r="AE315" i="9"/>
  <c r="AE296" i="9"/>
  <c r="AE172" i="9"/>
  <c r="AD315" i="8"/>
  <c r="AD296" i="8"/>
  <c r="AF194" i="8"/>
  <c r="AG187" i="8"/>
  <c r="AI220" i="8"/>
  <c r="AF286" i="8"/>
  <c r="AE287" i="8"/>
  <c r="AH144" i="8"/>
  <c r="AH142" i="8"/>
  <c r="AH143" i="8"/>
  <c r="AH152" i="8" s="1"/>
  <c r="AH138" i="8"/>
  <c r="AI135" i="8"/>
  <c r="AG165" i="8"/>
  <c r="AG164" i="8"/>
  <c r="AG163" i="8"/>
  <c r="AG159" i="8"/>
  <c r="AH156" i="8"/>
  <c r="AF173" i="8"/>
  <c r="AF152" i="11" l="1"/>
  <c r="AF173" i="9"/>
  <c r="AF173" i="10"/>
  <c r="AE151" i="12"/>
  <c r="AF172" i="11"/>
  <c r="AE152" i="12"/>
  <c r="AG172" i="8"/>
  <c r="AF172" i="10"/>
  <c r="AF296" i="12"/>
  <c r="AF315" i="12"/>
  <c r="AF165" i="12"/>
  <c r="AG156" i="12"/>
  <c r="AF159" i="12"/>
  <c r="AF163" i="12"/>
  <c r="AF164" i="12"/>
  <c r="AG220" i="12"/>
  <c r="AH187" i="12"/>
  <c r="AG135" i="12"/>
  <c r="AF138" i="12"/>
  <c r="AF142" i="12"/>
  <c r="AF143" i="12"/>
  <c r="AF144" i="12"/>
  <c r="AE172" i="12"/>
  <c r="AG287" i="12"/>
  <c r="AH286" i="12"/>
  <c r="AK187" i="11"/>
  <c r="AG165" i="11"/>
  <c r="AG164" i="11"/>
  <c r="AG159" i="11"/>
  <c r="AH156" i="11"/>
  <c r="AG163" i="11"/>
  <c r="AH135" i="11"/>
  <c r="AG144" i="11"/>
  <c r="AG142" i="11"/>
  <c r="AG143" i="11"/>
  <c r="AG138" i="11"/>
  <c r="AH194" i="11"/>
  <c r="AH286" i="11"/>
  <c r="AG287" i="11"/>
  <c r="AF151" i="11"/>
  <c r="AF296" i="11"/>
  <c r="AF315" i="11"/>
  <c r="AF173" i="11"/>
  <c r="AG220" i="11"/>
  <c r="AH156" i="10"/>
  <c r="AG165" i="10"/>
  <c r="AG164" i="10"/>
  <c r="AG163" i="10"/>
  <c r="AG159" i="10"/>
  <c r="AK187" i="10"/>
  <c r="AH135" i="10"/>
  <c r="AG144" i="10"/>
  <c r="AG143" i="10"/>
  <c r="AG138" i="10"/>
  <c r="AG142" i="10"/>
  <c r="AI194" i="10"/>
  <c r="AH286" i="10"/>
  <c r="AG287" i="10"/>
  <c r="AG220" i="10"/>
  <c r="AF151" i="10"/>
  <c r="AF315" i="10"/>
  <c r="AF296" i="10"/>
  <c r="AG165" i="9"/>
  <c r="AH156" i="9"/>
  <c r="AG163" i="9"/>
  <c r="AG159" i="9"/>
  <c r="AG164" i="9"/>
  <c r="AG287" i="9"/>
  <c r="AH286" i="9"/>
  <c r="AG194" i="9"/>
  <c r="AH220" i="9"/>
  <c r="AF296" i="9"/>
  <c r="AF315" i="9"/>
  <c r="AI135" i="9"/>
  <c r="AH142" i="9"/>
  <c r="AH143" i="9"/>
  <c r="AH138" i="9"/>
  <c r="AH144" i="9"/>
  <c r="AF172" i="9"/>
  <c r="AG151" i="9"/>
  <c r="AH187" i="9"/>
  <c r="AG152" i="9"/>
  <c r="AF287" i="8"/>
  <c r="AG286" i="8"/>
  <c r="AH151" i="8"/>
  <c r="AH187" i="8"/>
  <c r="AJ220" i="8"/>
  <c r="AI156" i="8"/>
  <c r="AH165" i="8"/>
  <c r="AH159" i="8"/>
  <c r="AH163" i="8"/>
  <c r="AH164" i="8"/>
  <c r="AG173" i="8"/>
  <c r="AJ135" i="8"/>
  <c r="AI143" i="8"/>
  <c r="AI138" i="8"/>
  <c r="AI142" i="8"/>
  <c r="AI144" i="8"/>
  <c r="AE315" i="8"/>
  <c r="AE296" i="8"/>
  <c r="AG194" i="8"/>
  <c r="AF173" i="12" l="1"/>
  <c r="AG173" i="11"/>
  <c r="AH173" i="8"/>
  <c r="AG151" i="11"/>
  <c r="AI152" i="8"/>
  <c r="AG173" i="9"/>
  <c r="AG151" i="10"/>
  <c r="AG172" i="11"/>
  <c r="AG152" i="10"/>
  <c r="AG152" i="11"/>
  <c r="AF152" i="12"/>
  <c r="AH287" i="12"/>
  <c r="AI286" i="12"/>
  <c r="AG296" i="12"/>
  <c r="AG315" i="12"/>
  <c r="AH156" i="12"/>
  <c r="AG164" i="12"/>
  <c r="AG163" i="12"/>
  <c r="AG159" i="12"/>
  <c r="AG165" i="12"/>
  <c r="AF151" i="12"/>
  <c r="AI187" i="12"/>
  <c r="AH135" i="12"/>
  <c r="AG144" i="12"/>
  <c r="AG143" i="12"/>
  <c r="AG142" i="12"/>
  <c r="AG138" i="12"/>
  <c r="AH220" i="12"/>
  <c r="AF172" i="12"/>
  <c r="AI194" i="11"/>
  <c r="AH220" i="11"/>
  <c r="AG296" i="11"/>
  <c r="AG315" i="11"/>
  <c r="AI135" i="11"/>
  <c r="AH144" i="11"/>
  <c r="AH142" i="11"/>
  <c r="AH138" i="11"/>
  <c r="AH143" i="11"/>
  <c r="AI156" i="11"/>
  <c r="AH165" i="11"/>
  <c r="AH164" i="11"/>
  <c r="AH159" i="11"/>
  <c r="AH163" i="11"/>
  <c r="AH287" i="11"/>
  <c r="AI286" i="11"/>
  <c r="AJ194" i="10"/>
  <c r="AI135" i="10"/>
  <c r="AH144" i="10"/>
  <c r="AH143" i="10"/>
  <c r="AH142" i="10"/>
  <c r="AH138" i="10"/>
  <c r="AG172" i="10"/>
  <c r="AH220" i="10"/>
  <c r="AG173" i="10"/>
  <c r="AG296" i="10"/>
  <c r="AG315" i="10"/>
  <c r="AI286" i="10"/>
  <c r="AH287" i="10"/>
  <c r="AI156" i="10"/>
  <c r="AH165" i="10"/>
  <c r="AH164" i="10"/>
  <c r="AH163" i="10"/>
  <c r="AH159" i="10"/>
  <c r="AH151" i="9"/>
  <c r="AH194" i="9"/>
  <c r="AJ135" i="9"/>
  <c r="AI144" i="9"/>
  <c r="AI143" i="9"/>
  <c r="AI142" i="9"/>
  <c r="AI138" i="9"/>
  <c r="AH287" i="9"/>
  <c r="AI286" i="9"/>
  <c r="AG296" i="9"/>
  <c r="AG315" i="9"/>
  <c r="AG172" i="9"/>
  <c r="AH152" i="9"/>
  <c r="AI187" i="9"/>
  <c r="AI220" i="9"/>
  <c r="AI156" i="9"/>
  <c r="AH165" i="9"/>
  <c r="AH164" i="9"/>
  <c r="AH163" i="9"/>
  <c r="AH159" i="9"/>
  <c r="AJ156" i="8"/>
  <c r="AI165" i="8"/>
  <c r="AI164" i="8"/>
  <c r="AI163" i="8"/>
  <c r="AI159" i="8"/>
  <c r="AK220" i="8"/>
  <c r="AG287" i="8"/>
  <c r="AH286" i="8"/>
  <c r="AF296" i="8"/>
  <c r="AF315" i="8"/>
  <c r="AJ144" i="8"/>
  <c r="AJ143" i="8"/>
  <c r="AJ142" i="8"/>
  <c r="AJ138" i="8"/>
  <c r="AK135" i="8"/>
  <c r="AH194" i="8"/>
  <c r="AH172" i="8"/>
  <c r="AI151" i="8"/>
  <c r="AI187" i="8"/>
  <c r="AH172" i="9" l="1"/>
  <c r="AH151" i="10"/>
  <c r="AG151" i="12"/>
  <c r="AH152" i="11"/>
  <c r="AJ152" i="8"/>
  <c r="AG173" i="12"/>
  <c r="AI173" i="8"/>
  <c r="AH173" i="10"/>
  <c r="AI152" i="9"/>
  <c r="AH173" i="11"/>
  <c r="AJ151" i="8"/>
  <c r="AI287" i="12"/>
  <c r="AJ286" i="12"/>
  <c r="AH315" i="12"/>
  <c r="AH296" i="12"/>
  <c r="AG152" i="12"/>
  <c r="AG172" i="12"/>
  <c r="AI135" i="12"/>
  <c r="AH144" i="12"/>
  <c r="AH143" i="12"/>
  <c r="AH142" i="12"/>
  <c r="AH138" i="12"/>
  <c r="AJ187" i="12"/>
  <c r="AI220" i="12"/>
  <c r="AI156" i="12"/>
  <c r="AH164" i="12"/>
  <c r="AH163" i="12"/>
  <c r="AH159" i="12"/>
  <c r="AH165" i="12"/>
  <c r="AI144" i="11"/>
  <c r="AI143" i="11"/>
  <c r="AI142" i="11"/>
  <c r="AI138" i="11"/>
  <c r="AJ135" i="11"/>
  <c r="AI287" i="11"/>
  <c r="AJ286" i="11"/>
  <c r="AH315" i="11"/>
  <c r="AH296" i="11"/>
  <c r="AJ156" i="11"/>
  <c r="AI164" i="11"/>
  <c r="AI163" i="11"/>
  <c r="AI159" i="11"/>
  <c r="AI165" i="11"/>
  <c r="AH172" i="11"/>
  <c r="AJ194" i="11"/>
  <c r="AH151" i="11"/>
  <c r="AI220" i="11"/>
  <c r="AK194" i="10"/>
  <c r="AI220" i="10"/>
  <c r="AI165" i="10"/>
  <c r="AI164" i="10"/>
  <c r="AI163" i="10"/>
  <c r="AI159" i="10"/>
  <c r="AJ156" i="10"/>
  <c r="AH172" i="10"/>
  <c r="AH152" i="10"/>
  <c r="AH315" i="10"/>
  <c r="AH296" i="10"/>
  <c r="AI287" i="10"/>
  <c r="AJ286" i="10"/>
  <c r="AI144" i="10"/>
  <c r="AI143" i="10"/>
  <c r="AI142" i="10"/>
  <c r="AI138" i="10"/>
  <c r="AJ135" i="10"/>
  <c r="AI287" i="9"/>
  <c r="AJ286" i="9"/>
  <c r="AI194" i="9"/>
  <c r="AH315" i="9"/>
  <c r="AH296" i="9"/>
  <c r="AK135" i="9"/>
  <c r="AJ144" i="9"/>
  <c r="AJ143" i="9"/>
  <c r="AJ142" i="9"/>
  <c r="AJ138" i="9"/>
  <c r="AJ220" i="9"/>
  <c r="AJ187" i="9"/>
  <c r="AJ156" i="9"/>
  <c r="AI165" i="9"/>
  <c r="AI164" i="9"/>
  <c r="AI163" i="9"/>
  <c r="AI159" i="9"/>
  <c r="AI151" i="9"/>
  <c r="AH173" i="9"/>
  <c r="AG315" i="8"/>
  <c r="AG296" i="8"/>
  <c r="AK143" i="8"/>
  <c r="AK138" i="8"/>
  <c r="AK144" i="8"/>
  <c r="AK142" i="8"/>
  <c r="AJ165" i="8"/>
  <c r="AJ164" i="8"/>
  <c r="AJ163" i="8"/>
  <c r="AJ159" i="8"/>
  <c r="AK156" i="8"/>
  <c r="AJ187" i="8"/>
  <c r="AI172" i="8"/>
  <c r="AI194" i="8"/>
  <c r="AH287" i="8"/>
  <c r="AI286" i="8"/>
  <c r="AJ173" i="8" l="1"/>
  <c r="AI173" i="10"/>
  <c r="AJ151" i="9"/>
  <c r="AK152" i="8"/>
  <c r="AI172" i="9"/>
  <c r="AH151" i="12"/>
  <c r="AI152" i="10"/>
  <c r="AI173" i="11"/>
  <c r="AI151" i="11"/>
  <c r="AI151" i="10"/>
  <c r="AI173" i="9"/>
  <c r="AK187" i="12"/>
  <c r="AH172" i="12"/>
  <c r="AJ220" i="12"/>
  <c r="AJ156" i="12"/>
  <c r="AI164" i="12"/>
  <c r="AI163" i="12"/>
  <c r="AI159" i="12"/>
  <c r="AI165" i="12"/>
  <c r="AH152" i="12"/>
  <c r="AJ287" i="12"/>
  <c r="AK286" i="12"/>
  <c r="AK287" i="12" s="1"/>
  <c r="AH173" i="12"/>
  <c r="AJ135" i="12"/>
  <c r="AI144" i="12"/>
  <c r="AI143" i="12"/>
  <c r="AI142" i="12"/>
  <c r="AI151" i="12" s="1"/>
  <c r="AI138" i="12"/>
  <c r="AI315" i="12"/>
  <c r="AI296" i="12"/>
  <c r="AJ164" i="11"/>
  <c r="AJ163" i="11"/>
  <c r="AJ159" i="11"/>
  <c r="AJ165" i="11"/>
  <c r="AK156" i="11"/>
  <c r="AK286" i="11"/>
  <c r="AK287" i="11" s="1"/>
  <c r="AJ287" i="11"/>
  <c r="AI152" i="11"/>
  <c r="AJ220" i="11"/>
  <c r="AK194" i="11"/>
  <c r="AI315" i="11"/>
  <c r="AI296" i="11"/>
  <c r="AJ144" i="11"/>
  <c r="AJ143" i="11"/>
  <c r="AJ142" i="11"/>
  <c r="AK135" i="11"/>
  <c r="AJ138" i="11"/>
  <c r="AI172" i="11"/>
  <c r="AK135" i="10"/>
  <c r="AJ144" i="10"/>
  <c r="AJ142" i="10"/>
  <c r="AJ143" i="10"/>
  <c r="AJ138" i="10"/>
  <c r="AK156" i="10"/>
  <c r="AJ164" i="10"/>
  <c r="AJ165" i="10"/>
  <c r="AJ159" i="10"/>
  <c r="AJ163" i="10"/>
  <c r="AJ220" i="10"/>
  <c r="AJ287" i="10"/>
  <c r="AK286" i="10"/>
  <c r="AK287" i="10" s="1"/>
  <c r="AI315" i="10"/>
  <c r="AI296" i="10"/>
  <c r="AI172" i="10"/>
  <c r="AK144" i="9"/>
  <c r="AK143" i="9"/>
  <c r="AK142" i="9"/>
  <c r="AK138" i="9"/>
  <c r="AK220" i="9"/>
  <c r="AI296" i="9"/>
  <c r="AI315" i="9"/>
  <c r="AJ194" i="9"/>
  <c r="AK156" i="9"/>
  <c r="AJ165" i="9"/>
  <c r="AJ164" i="9"/>
  <c r="AJ163" i="9"/>
  <c r="AJ159" i="9"/>
  <c r="AK187" i="9"/>
  <c r="AJ152" i="9"/>
  <c r="AK286" i="9"/>
  <c r="AK287" i="9" s="1"/>
  <c r="AJ287" i="9"/>
  <c r="AK165" i="8"/>
  <c r="AK164" i="8"/>
  <c r="AK163" i="8"/>
  <c r="AK172" i="8" s="1"/>
  <c r="AK159" i="8"/>
  <c r="AJ194" i="8"/>
  <c r="AI287" i="8"/>
  <c r="AJ286" i="8"/>
  <c r="AJ172" i="8"/>
  <c r="AK151" i="8"/>
  <c r="AK187" i="8"/>
  <c r="AH315" i="8"/>
  <c r="AH296" i="8"/>
  <c r="AI173" i="12" l="1"/>
  <c r="AJ173" i="9"/>
  <c r="AJ172" i="10"/>
  <c r="AJ151" i="11"/>
  <c r="AK152" i="9"/>
  <c r="AI152" i="12"/>
  <c r="AK173" i="8"/>
  <c r="AJ173" i="11"/>
  <c r="AK315" i="12"/>
  <c r="AK296" i="12"/>
  <c r="AK135" i="12"/>
  <c r="AJ144" i="12"/>
  <c r="AJ143" i="12"/>
  <c r="AJ142" i="12"/>
  <c r="AJ138" i="12"/>
  <c r="AJ315" i="12"/>
  <c r="AJ296" i="12"/>
  <c r="AI172" i="12"/>
  <c r="AK220" i="12"/>
  <c r="AJ165" i="12"/>
  <c r="AK156" i="12"/>
  <c r="AJ164" i="12"/>
  <c r="AJ163" i="12"/>
  <c r="AJ159" i="12"/>
  <c r="AJ315" i="11"/>
  <c r="AJ296" i="11"/>
  <c r="AK165" i="11"/>
  <c r="AK164" i="11"/>
  <c r="AK159" i="11"/>
  <c r="AK163" i="11"/>
  <c r="AK296" i="11"/>
  <c r="AK315" i="11"/>
  <c r="AK220" i="11"/>
  <c r="AJ152" i="11"/>
  <c r="AK143" i="11"/>
  <c r="AK138" i="11"/>
  <c r="AK144" i="11"/>
  <c r="AK142" i="11"/>
  <c r="AJ172" i="11"/>
  <c r="AJ151" i="10"/>
  <c r="AK165" i="10"/>
  <c r="AK164" i="10"/>
  <c r="AK163" i="10"/>
  <c r="AK159" i="10"/>
  <c r="AJ152" i="10"/>
  <c r="AJ173" i="10"/>
  <c r="AK315" i="10"/>
  <c r="AK296" i="10"/>
  <c r="AK144" i="10"/>
  <c r="AK143" i="10"/>
  <c r="AK142" i="10"/>
  <c r="AK138" i="10"/>
  <c r="AK220" i="10"/>
  <c r="AJ315" i="10"/>
  <c r="AJ296" i="10"/>
  <c r="AJ315" i="9"/>
  <c r="AJ296" i="9"/>
  <c r="AK194" i="9"/>
  <c r="AK165" i="9"/>
  <c r="AK164" i="9"/>
  <c r="AK163" i="9"/>
  <c r="AK159" i="9"/>
  <c r="AK315" i="9"/>
  <c r="AK296" i="9"/>
  <c r="AJ172" i="9"/>
  <c r="AK151" i="9"/>
  <c r="AK194" i="8"/>
  <c r="AJ287" i="8"/>
  <c r="AK286" i="8"/>
  <c r="AK287" i="8" s="1"/>
  <c r="AI315" i="8"/>
  <c r="AI296" i="8"/>
  <c r="G316" i="12" l="1"/>
  <c r="AK172" i="10"/>
  <c r="AK152" i="10"/>
  <c r="G316" i="11"/>
  <c r="AJ172" i="12"/>
  <c r="AK151" i="11"/>
  <c r="AK173" i="10"/>
  <c r="AK172" i="9"/>
  <c r="AJ151" i="12"/>
  <c r="AK164" i="12"/>
  <c r="AK163" i="12"/>
  <c r="AK159" i="12"/>
  <c r="AK165" i="12"/>
  <c r="AJ152" i="12"/>
  <c r="AK144" i="12"/>
  <c r="AK143" i="12"/>
  <c r="AK142" i="12"/>
  <c r="AK138" i="12"/>
  <c r="AJ173" i="12"/>
  <c r="AK172" i="11"/>
  <c r="AK152" i="11"/>
  <c r="AK173" i="11"/>
  <c r="AK151" i="10"/>
  <c r="G316" i="10"/>
  <c r="G316" i="9"/>
  <c r="AK173" i="9"/>
  <c r="AK315" i="8"/>
  <c r="AK296" i="8"/>
  <c r="AJ315" i="8"/>
  <c r="AJ296" i="8"/>
  <c r="G316" i="8" l="1"/>
  <c r="AK151" i="12"/>
  <c r="AK172" i="12"/>
  <c r="AK173" i="12"/>
  <c r="AK152" i="12"/>
  <c r="A322" i="7" l="1"/>
  <c r="G287" i="7"/>
  <c r="H286" i="7"/>
  <c r="H287" i="7" s="1"/>
  <c r="A285" i="7"/>
  <c r="G264" i="7"/>
  <c r="G243" i="7"/>
  <c r="G242" i="7"/>
  <c r="G241" i="7"/>
  <c r="G307" i="7" s="1"/>
  <c r="G239" i="7"/>
  <c r="AK238" i="7"/>
  <c r="AK304" i="7" s="1"/>
  <c r="AJ238" i="7"/>
  <c r="AI238" i="7"/>
  <c r="AH238" i="7"/>
  <c r="AG238" i="7"/>
  <c r="AF238" i="7"/>
  <c r="AF304" i="7" s="1"/>
  <c r="AE238" i="7"/>
  <c r="AE304" i="7" s="1"/>
  <c r="AD238" i="7"/>
  <c r="AC238" i="7"/>
  <c r="AB238" i="7"/>
  <c r="AA238" i="7"/>
  <c r="Z238" i="7"/>
  <c r="Y238" i="7"/>
  <c r="Y304" i="7" s="1"/>
  <c r="X238" i="7"/>
  <c r="X304" i="7" s="1"/>
  <c r="W238" i="7"/>
  <c r="V238" i="7"/>
  <c r="U238" i="7"/>
  <c r="T238" i="7"/>
  <c r="S238" i="7"/>
  <c r="S304" i="7" s="1"/>
  <c r="R238" i="7"/>
  <c r="Q238" i="7"/>
  <c r="P238" i="7"/>
  <c r="O238" i="7"/>
  <c r="N238" i="7"/>
  <c r="N304" i="7" s="1"/>
  <c r="M238" i="7"/>
  <c r="M304" i="7" s="1"/>
  <c r="L238" i="7"/>
  <c r="K238" i="7"/>
  <c r="J238" i="7"/>
  <c r="I238" i="7"/>
  <c r="H238" i="7"/>
  <c r="H272" i="7" s="1"/>
  <c r="G229" i="7"/>
  <c r="G227" i="7"/>
  <c r="G293" i="7" s="1"/>
  <c r="G226" i="7"/>
  <c r="G225" i="7"/>
  <c r="G291" i="7" s="1"/>
  <c r="H220" i="7"/>
  <c r="I220" i="7" s="1"/>
  <c r="AK216" i="7"/>
  <c r="AK243" i="7" s="1"/>
  <c r="AJ216" i="7"/>
  <c r="AJ243" i="7" s="1"/>
  <c r="AI216" i="7"/>
  <c r="AI243" i="7" s="1"/>
  <c r="AH216" i="7"/>
  <c r="AH243" i="7" s="1"/>
  <c r="AG216" i="7"/>
  <c r="AG243" i="7" s="1"/>
  <c r="AG309" i="7" s="1"/>
  <c r="AF216" i="7"/>
  <c r="AF243" i="7" s="1"/>
  <c r="AE216" i="7"/>
  <c r="AE243" i="7" s="1"/>
  <c r="AD216" i="7"/>
  <c r="AD243" i="7" s="1"/>
  <c r="AC216" i="7"/>
  <c r="AC243" i="7" s="1"/>
  <c r="AB216" i="7"/>
  <c r="AB243" i="7" s="1"/>
  <c r="AA216" i="7"/>
  <c r="AA243" i="7" s="1"/>
  <c r="Z216" i="7"/>
  <c r="Z243" i="7" s="1"/>
  <c r="Y216" i="7"/>
  <c r="Y243" i="7" s="1"/>
  <c r="Y309" i="7" s="1"/>
  <c r="X216" i="7"/>
  <c r="X243" i="7" s="1"/>
  <c r="W216" i="7"/>
  <c r="W243" i="7" s="1"/>
  <c r="V216" i="7"/>
  <c r="V243" i="7" s="1"/>
  <c r="U216" i="7"/>
  <c r="U243" i="7" s="1"/>
  <c r="U309" i="7" s="1"/>
  <c r="T216" i="7"/>
  <c r="T243" i="7" s="1"/>
  <c r="S216" i="7"/>
  <c r="S243" i="7" s="1"/>
  <c r="R216" i="7"/>
  <c r="R243" i="7" s="1"/>
  <c r="Q216" i="7"/>
  <c r="Q243" i="7" s="1"/>
  <c r="P216" i="7"/>
  <c r="P243" i="7" s="1"/>
  <c r="O216" i="7"/>
  <c r="O243" i="7" s="1"/>
  <c r="N216" i="7"/>
  <c r="N243" i="7" s="1"/>
  <c r="M216" i="7"/>
  <c r="M243" i="7" s="1"/>
  <c r="L216" i="7"/>
  <c r="L243" i="7" s="1"/>
  <c r="K216" i="7"/>
  <c r="K243" i="7" s="1"/>
  <c r="J216" i="7"/>
  <c r="J243" i="7" s="1"/>
  <c r="I216" i="7"/>
  <c r="I243" i="7" s="1"/>
  <c r="I309" i="7" s="1"/>
  <c r="H216" i="7"/>
  <c r="H243" i="7" s="1"/>
  <c r="AK209" i="7"/>
  <c r="AJ209" i="7"/>
  <c r="AJ242" i="7" s="1"/>
  <c r="AI209" i="7"/>
  <c r="AI242" i="7" s="1"/>
  <c r="AH209" i="7"/>
  <c r="AH242" i="7" s="1"/>
  <c r="AG209" i="7"/>
  <c r="AG229" i="7" s="1"/>
  <c r="AF209" i="7"/>
  <c r="AE209" i="7"/>
  <c r="AE242" i="7" s="1"/>
  <c r="AD209" i="7"/>
  <c r="AD242" i="7" s="1"/>
  <c r="AC209" i="7"/>
  <c r="AB209" i="7"/>
  <c r="AB229" i="7" s="1"/>
  <c r="AA209" i="7"/>
  <c r="AA242" i="7" s="1"/>
  <c r="Z209" i="7"/>
  <c r="Y209" i="7"/>
  <c r="X209" i="7"/>
  <c r="X242" i="7" s="1"/>
  <c r="W209" i="7"/>
  <c r="V209" i="7"/>
  <c r="V229" i="7" s="1"/>
  <c r="U209" i="7"/>
  <c r="U242" i="7" s="1"/>
  <c r="T209" i="7"/>
  <c r="S209" i="7"/>
  <c r="R209" i="7"/>
  <c r="R242" i="7" s="1"/>
  <c r="Q209" i="7"/>
  <c r="Q242" i="7" s="1"/>
  <c r="P209" i="7"/>
  <c r="P229" i="7" s="1"/>
  <c r="O209" i="7"/>
  <c r="O242" i="7" s="1"/>
  <c r="N209" i="7"/>
  <c r="M209" i="7"/>
  <c r="L209" i="7"/>
  <c r="L242" i="7" s="1"/>
  <c r="K209" i="7"/>
  <c r="J209" i="7"/>
  <c r="J242" i="7" s="1"/>
  <c r="I209" i="7"/>
  <c r="I229" i="7" s="1"/>
  <c r="H209" i="7"/>
  <c r="H195" i="7"/>
  <c r="I195" i="7" s="1"/>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G194" i="7"/>
  <c r="H194" i="7" s="1"/>
  <c r="H187" i="7"/>
  <c r="I187" i="7" s="1"/>
  <c r="C185" i="7"/>
  <c r="H170" i="7"/>
  <c r="I170" i="7" s="1"/>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H169" i="7"/>
  <c r="I169" i="7" s="1"/>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H168" i="7"/>
  <c r="I168" i="7" s="1"/>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H167" i="7"/>
  <c r="I167" i="7" s="1"/>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H156" i="7"/>
  <c r="H149" i="7"/>
  <c r="I149" i="7" s="1"/>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H148" i="7"/>
  <c r="I148" i="7" s="1"/>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H147" i="7"/>
  <c r="I147" i="7" s="1"/>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H146" i="7"/>
  <c r="I146" i="7" s="1"/>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K137" i="7"/>
  <c r="AJ137" i="7"/>
  <c r="AI137" i="7"/>
  <c r="AH137" i="7"/>
  <c r="AG137" i="7"/>
  <c r="AF137" i="7"/>
  <c r="AE137" i="7"/>
  <c r="AD137" i="7"/>
  <c r="AC137" i="7"/>
  <c r="AB137" i="7"/>
  <c r="AA137" i="7"/>
  <c r="Z137" i="7"/>
  <c r="Y137" i="7"/>
  <c r="X137" i="7"/>
  <c r="W137" i="7"/>
  <c r="V137" i="7"/>
  <c r="U137" i="7"/>
  <c r="T137" i="7"/>
  <c r="S137" i="7"/>
  <c r="R137" i="7"/>
  <c r="Q137" i="7"/>
  <c r="P137" i="7"/>
  <c r="O137" i="7"/>
  <c r="N137" i="7"/>
  <c r="M137" i="7"/>
  <c r="L137" i="7"/>
  <c r="K137" i="7"/>
  <c r="J137" i="7"/>
  <c r="I137" i="7"/>
  <c r="H137" i="7"/>
  <c r="H135" i="7"/>
  <c r="H143" i="7" s="1"/>
  <c r="H128" i="7"/>
  <c r="I128" i="7" s="1"/>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H127" i="7"/>
  <c r="I127" i="7" s="1"/>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H126" i="7"/>
  <c r="I126" i="7" s="1"/>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G126" i="7"/>
  <c r="H125" i="7"/>
  <c r="I125" i="7" s="1"/>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G125" i="7"/>
  <c r="H107" i="7"/>
  <c r="I107" i="7" s="1"/>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H106" i="7"/>
  <c r="I106" i="7" s="1"/>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H105" i="7"/>
  <c r="I105" i="7" s="1"/>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H104" i="7"/>
  <c r="I104" i="7" s="1"/>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G104" i="7"/>
  <c r="C89"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AK81" i="7"/>
  <c r="AJ81" i="7"/>
  <c r="AI81" i="7"/>
  <c r="AH81" i="7"/>
  <c r="AG81" i="7"/>
  <c r="AF81" i="7"/>
  <c r="AE81" i="7"/>
  <c r="AD81" i="7"/>
  <c r="AC81" i="7"/>
  <c r="AB81" i="7"/>
  <c r="AA81" i="7"/>
  <c r="Z81" i="7"/>
  <c r="Y81" i="7"/>
  <c r="X81" i="7"/>
  <c r="W81" i="7"/>
  <c r="V81" i="7"/>
  <c r="U81" i="7"/>
  <c r="T81" i="7"/>
  <c r="S81" i="7"/>
  <c r="R81" i="7"/>
  <c r="Q81" i="7"/>
  <c r="P81" i="7"/>
  <c r="O81" i="7"/>
  <c r="N81" i="7"/>
  <c r="M81" i="7"/>
  <c r="L81" i="7"/>
  <c r="K81" i="7"/>
  <c r="J81" i="7"/>
  <c r="I81" i="7"/>
  <c r="H81" i="7"/>
  <c r="G81" i="7"/>
  <c r="AK80" i="7"/>
  <c r="AJ80" i="7"/>
  <c r="AI80" i="7"/>
  <c r="AH80" i="7"/>
  <c r="AG80" i="7"/>
  <c r="AF80" i="7"/>
  <c r="AE80" i="7"/>
  <c r="AD80" i="7"/>
  <c r="AC80" i="7"/>
  <c r="AB80" i="7"/>
  <c r="AA80" i="7"/>
  <c r="Z80" i="7"/>
  <c r="Y80" i="7"/>
  <c r="X80" i="7"/>
  <c r="W80" i="7"/>
  <c r="V80" i="7"/>
  <c r="U80" i="7"/>
  <c r="T80" i="7"/>
  <c r="S80" i="7"/>
  <c r="R80" i="7"/>
  <c r="Q80" i="7"/>
  <c r="P80" i="7"/>
  <c r="O80" i="7"/>
  <c r="N80" i="7"/>
  <c r="M80" i="7"/>
  <c r="L80" i="7"/>
  <c r="K80" i="7"/>
  <c r="J80" i="7"/>
  <c r="I80" i="7"/>
  <c r="H80" i="7"/>
  <c r="G80" i="7"/>
  <c r="AK77" i="7"/>
  <c r="AJ77" i="7"/>
  <c r="AI77" i="7"/>
  <c r="AH77" i="7"/>
  <c r="AG77" i="7"/>
  <c r="AF77" i="7"/>
  <c r="AE77" i="7"/>
  <c r="AD77" i="7"/>
  <c r="AC77" i="7"/>
  <c r="AB77" i="7"/>
  <c r="AA77" i="7"/>
  <c r="Z77" i="7"/>
  <c r="Y77" i="7"/>
  <c r="X77" i="7"/>
  <c r="W77" i="7"/>
  <c r="V77" i="7"/>
  <c r="U77" i="7"/>
  <c r="T77" i="7"/>
  <c r="S77" i="7"/>
  <c r="R77" i="7"/>
  <c r="Q77" i="7"/>
  <c r="P77" i="7"/>
  <c r="O77" i="7"/>
  <c r="N77" i="7"/>
  <c r="M77" i="7"/>
  <c r="L77" i="7"/>
  <c r="K77" i="7"/>
  <c r="J77" i="7"/>
  <c r="I77" i="7"/>
  <c r="H77" i="7"/>
  <c r="G77" i="7"/>
  <c r="E75" i="7"/>
  <c r="E82" i="7" s="1"/>
  <c r="E74" i="7"/>
  <c r="E81" i="7" s="1"/>
  <c r="E73" i="7"/>
  <c r="E80" i="7" s="1"/>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G67" i="7"/>
  <c r="AK66" i="7"/>
  <c r="AJ66"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AK63" i="7"/>
  <c r="AJ63" i="7"/>
  <c r="AI63" i="7"/>
  <c r="AH63" i="7"/>
  <c r="AG63" i="7"/>
  <c r="AF63" i="7"/>
  <c r="AE63" i="7"/>
  <c r="AD63" i="7"/>
  <c r="AD86" i="7" s="1"/>
  <c r="AD237" i="7" s="1"/>
  <c r="AC63" i="7"/>
  <c r="AB63" i="7"/>
  <c r="AA63" i="7"/>
  <c r="Z63" i="7"/>
  <c r="Y63" i="7"/>
  <c r="X63" i="7"/>
  <c r="W63" i="7"/>
  <c r="V63" i="7"/>
  <c r="V86" i="7" s="1"/>
  <c r="V237" i="7" s="1"/>
  <c r="U63" i="7"/>
  <c r="T63" i="7"/>
  <c r="S63" i="7"/>
  <c r="R63" i="7"/>
  <c r="Q63" i="7"/>
  <c r="P63" i="7"/>
  <c r="O63" i="7"/>
  <c r="N63" i="7"/>
  <c r="N86" i="7" s="1"/>
  <c r="N237" i="7" s="1"/>
  <c r="M63" i="7"/>
  <c r="L63" i="7"/>
  <c r="K63" i="7"/>
  <c r="J63" i="7"/>
  <c r="I63" i="7"/>
  <c r="H63" i="7"/>
  <c r="G63" i="7"/>
  <c r="G86" i="7" s="1"/>
  <c r="G237" i="7" s="1"/>
  <c r="E61" i="7"/>
  <c r="E68" i="7" s="1"/>
  <c r="E60" i="7"/>
  <c r="E67" i="7" s="1"/>
  <c r="E59" i="7"/>
  <c r="E66" i="7" s="1"/>
  <c r="G55" i="7"/>
  <c r="G238" i="7" s="1"/>
  <c r="AK50" i="7"/>
  <c r="AJ50" i="7"/>
  <c r="AI50" i="7"/>
  <c r="AH50" i="7"/>
  <c r="AG50" i="7"/>
  <c r="AF50" i="7"/>
  <c r="AE50" i="7"/>
  <c r="AD50" i="7"/>
  <c r="AC50" i="7"/>
  <c r="AB50" i="7"/>
  <c r="AA50" i="7"/>
  <c r="Z50" i="7"/>
  <c r="Y50" i="7"/>
  <c r="X50" i="7"/>
  <c r="W50" i="7"/>
  <c r="V50" i="7"/>
  <c r="U50" i="7"/>
  <c r="T50" i="7"/>
  <c r="S50" i="7"/>
  <c r="R50" i="7"/>
  <c r="Q50" i="7"/>
  <c r="P50" i="7"/>
  <c r="O50" i="7"/>
  <c r="N50" i="7"/>
  <c r="M50" i="7"/>
  <c r="L50" i="7"/>
  <c r="K50" i="7"/>
  <c r="J50" i="7"/>
  <c r="I50" i="7"/>
  <c r="H50" i="7"/>
  <c r="G50" i="7"/>
  <c r="AK49" i="7"/>
  <c r="AJ49" i="7"/>
  <c r="AI49" i="7"/>
  <c r="AH49" i="7"/>
  <c r="AG49" i="7"/>
  <c r="AF49" i="7"/>
  <c r="AE49" i="7"/>
  <c r="AD49" i="7"/>
  <c r="AC49" i="7"/>
  <c r="AB49" i="7"/>
  <c r="AA49" i="7"/>
  <c r="Z49" i="7"/>
  <c r="Y49" i="7"/>
  <c r="X49" i="7"/>
  <c r="W49" i="7"/>
  <c r="V49" i="7"/>
  <c r="U49" i="7"/>
  <c r="T49" i="7"/>
  <c r="S49" i="7"/>
  <c r="R49" i="7"/>
  <c r="Q49" i="7"/>
  <c r="P49" i="7"/>
  <c r="O49" i="7"/>
  <c r="N49" i="7"/>
  <c r="M49" i="7"/>
  <c r="L49" i="7"/>
  <c r="K49" i="7"/>
  <c r="J49" i="7"/>
  <c r="I49" i="7"/>
  <c r="H49" i="7"/>
  <c r="G49" i="7"/>
  <c r="AK48" i="7"/>
  <c r="AJ48" i="7"/>
  <c r="AI48" i="7"/>
  <c r="AH48" i="7"/>
  <c r="AG48" i="7"/>
  <c r="AF48" i="7"/>
  <c r="AE48" i="7"/>
  <c r="AD48" i="7"/>
  <c r="AC48" i="7"/>
  <c r="AB48" i="7"/>
  <c r="AA48" i="7"/>
  <c r="Z48" i="7"/>
  <c r="Y48" i="7"/>
  <c r="X48" i="7"/>
  <c r="W48" i="7"/>
  <c r="V48" i="7"/>
  <c r="U48" i="7"/>
  <c r="T48" i="7"/>
  <c r="S48" i="7"/>
  <c r="R48" i="7"/>
  <c r="Q48" i="7"/>
  <c r="P48" i="7"/>
  <c r="O48" i="7"/>
  <c r="N48" i="7"/>
  <c r="M48" i="7"/>
  <c r="L48" i="7"/>
  <c r="K48" i="7"/>
  <c r="J48" i="7"/>
  <c r="I48" i="7"/>
  <c r="H48" i="7"/>
  <c r="G48" i="7"/>
  <c r="E42" i="7"/>
  <c r="E50" i="7" s="1"/>
  <c r="E41" i="7"/>
  <c r="E49" i="7" s="1"/>
  <c r="E40" i="7"/>
  <c r="E48" i="7" s="1"/>
  <c r="I39" i="7"/>
  <c r="I47" i="7" s="1"/>
  <c r="H39" i="7"/>
  <c r="H44" i="7" s="1"/>
  <c r="H224" i="7" s="1"/>
  <c r="E39" i="7"/>
  <c r="E47" i="7" s="1"/>
  <c r="F38" i="7"/>
  <c r="E34" i="7"/>
  <c r="U27" i="7"/>
  <c r="T27" i="7"/>
  <c r="S27" i="7"/>
  <c r="R27" i="7"/>
  <c r="Q27" i="7"/>
  <c r="P27" i="7"/>
  <c r="O27" i="7"/>
  <c r="N27" i="7"/>
  <c r="M27" i="7"/>
  <c r="K27" i="7"/>
  <c r="J27" i="7"/>
  <c r="I27" i="7"/>
  <c r="H27" i="7"/>
  <c r="G27" i="7"/>
  <c r="V26" i="7"/>
  <c r="U26" i="7"/>
  <c r="T26" i="7"/>
  <c r="S26" i="7"/>
  <c r="R26" i="7"/>
  <c r="Q26" i="7"/>
  <c r="P26" i="7"/>
  <c r="O26" i="7"/>
  <c r="N26" i="7"/>
  <c r="M26" i="7"/>
  <c r="L26" i="7"/>
  <c r="K26" i="7"/>
  <c r="K34" i="7" s="1"/>
  <c r="J26" i="7"/>
  <c r="I26" i="7"/>
  <c r="I34" i="7" s="1"/>
  <c r="H26" i="7"/>
  <c r="H34" i="7" s="1"/>
  <c r="G26" i="7"/>
  <c r="V25" i="7"/>
  <c r="V33" i="7" s="1"/>
  <c r="U25" i="7"/>
  <c r="U33" i="7" s="1"/>
  <c r="T25" i="7"/>
  <c r="T33" i="7" s="1"/>
  <c r="S25" i="7"/>
  <c r="S33" i="7" s="1"/>
  <c r="R25" i="7"/>
  <c r="R33" i="7" s="1"/>
  <c r="Q25" i="7"/>
  <c r="Q33" i="7" s="1"/>
  <c r="P25" i="7"/>
  <c r="P33" i="7" s="1"/>
  <c r="O25" i="7"/>
  <c r="O33" i="7" s="1"/>
  <c r="N25" i="7"/>
  <c r="N33" i="7" s="1"/>
  <c r="M25" i="7"/>
  <c r="M33" i="7" s="1"/>
  <c r="L25" i="7"/>
  <c r="L33" i="7" s="1"/>
  <c r="K25" i="7"/>
  <c r="K33" i="7" s="1"/>
  <c r="J25" i="7"/>
  <c r="J33" i="7" s="1"/>
  <c r="I25" i="7"/>
  <c r="I33" i="7" s="1"/>
  <c r="H25" i="7"/>
  <c r="H33" i="7" s="1"/>
  <c r="G25" i="7"/>
  <c r="G33" i="7" s="1"/>
  <c r="E25" i="7"/>
  <c r="E33" i="7" s="1"/>
  <c r="G24" i="7"/>
  <c r="G32" i="7" s="1"/>
  <c r="E24" i="7"/>
  <c r="E32" i="7" s="1"/>
  <c r="G23" i="7"/>
  <c r="E23" i="7"/>
  <c r="E31" i="7" s="1"/>
  <c r="S22" i="7"/>
  <c r="T22" i="7" s="1"/>
  <c r="U22" i="7" s="1"/>
  <c r="V22" i="7" s="1"/>
  <c r="W22" i="7" s="1"/>
  <c r="X22" i="7" s="1"/>
  <c r="Y22" i="7" s="1"/>
  <c r="Z22" i="7" s="1"/>
  <c r="AA22" i="7" s="1"/>
  <c r="AB22" i="7" s="1"/>
  <c r="AC22" i="7" s="1"/>
  <c r="AD22" i="7" s="1"/>
  <c r="AE22" i="7" s="1"/>
  <c r="AF22" i="7" s="1"/>
  <c r="AG22" i="7" s="1"/>
  <c r="AH22" i="7" s="1"/>
  <c r="AI22" i="7" s="1"/>
  <c r="AJ22" i="7" s="1"/>
  <c r="AK22" i="7" s="1"/>
  <c r="R22" i="7"/>
  <c r="Q22" i="7"/>
  <c r="P22" i="7"/>
  <c r="O22" i="7"/>
  <c r="N22" i="7"/>
  <c r="M22" i="7"/>
  <c r="L22" i="7"/>
  <c r="K22" i="7"/>
  <c r="J22" i="7"/>
  <c r="I22" i="7"/>
  <c r="S21" i="7"/>
  <c r="T21" i="7" s="1"/>
  <c r="U21" i="7" s="1"/>
  <c r="V21" i="7" s="1"/>
  <c r="W21" i="7" s="1"/>
  <c r="X21" i="7" s="1"/>
  <c r="Y21" i="7" s="1"/>
  <c r="Z21" i="7" s="1"/>
  <c r="AA21" i="7" s="1"/>
  <c r="AB21" i="7" s="1"/>
  <c r="AC21" i="7" s="1"/>
  <c r="AD21" i="7" s="1"/>
  <c r="AE21" i="7" s="1"/>
  <c r="AF21" i="7" s="1"/>
  <c r="AG21" i="7" s="1"/>
  <c r="AH21" i="7" s="1"/>
  <c r="AI21" i="7" s="1"/>
  <c r="AJ21" i="7" s="1"/>
  <c r="AK21" i="7" s="1"/>
  <c r="R21" i="7"/>
  <c r="Q21" i="7"/>
  <c r="P21" i="7"/>
  <c r="O21" i="7"/>
  <c r="N21" i="7"/>
  <c r="M21" i="7"/>
  <c r="L21" i="7"/>
  <c r="K21" i="7"/>
  <c r="J21" i="7"/>
  <c r="I21" i="7"/>
  <c r="H21" i="7"/>
  <c r="G17" i="7"/>
  <c r="G8" i="7"/>
  <c r="Q34" i="7" l="1"/>
  <c r="AB86" i="7"/>
  <c r="AB237" i="7" s="1"/>
  <c r="Y86" i="7"/>
  <c r="Y237" i="7" s="1"/>
  <c r="M272" i="7"/>
  <c r="H86" i="7"/>
  <c r="H237" i="7" s="1"/>
  <c r="P86" i="7"/>
  <c r="P237" i="7" s="1"/>
  <c r="X86" i="7"/>
  <c r="X237" i="7" s="1"/>
  <c r="AF86" i="7"/>
  <c r="AF237" i="7" s="1"/>
  <c r="AF271" i="7" s="1"/>
  <c r="N272" i="7"/>
  <c r="AH86" i="7"/>
  <c r="AH237" i="7" s="1"/>
  <c r="J229" i="7"/>
  <c r="J295" i="7" s="1"/>
  <c r="L229" i="7"/>
  <c r="R86" i="7"/>
  <c r="R237" i="7" s="1"/>
  <c r="AK70" i="7"/>
  <c r="AH229" i="7"/>
  <c r="AH295" i="7" s="1"/>
  <c r="Z86" i="7"/>
  <c r="Z237" i="7" s="1"/>
  <c r="Z303" i="7" s="1"/>
  <c r="N34" i="7"/>
  <c r="L34" i="7"/>
  <c r="U34" i="7"/>
  <c r="R34" i="7"/>
  <c r="U308" i="7"/>
  <c r="U276" i="7"/>
  <c r="O34" i="7"/>
  <c r="AE86" i="7"/>
  <c r="AE237" i="7" s="1"/>
  <c r="AE303" i="7" s="1"/>
  <c r="AF70" i="7"/>
  <c r="AD70" i="7"/>
  <c r="J86" i="7"/>
  <c r="J237" i="7" s="1"/>
  <c r="J271" i="7" s="1"/>
  <c r="AE229" i="7"/>
  <c r="AE295" i="7" s="1"/>
  <c r="AB242" i="7"/>
  <c r="G34" i="7"/>
  <c r="Q229" i="7"/>
  <c r="Q295" i="7" s="1"/>
  <c r="I242" i="7"/>
  <c r="I308" i="7" s="1"/>
  <c r="S272" i="7"/>
  <c r="I286" i="7"/>
  <c r="I287" i="7" s="1"/>
  <c r="I315" i="7" s="1"/>
  <c r="S86" i="7"/>
  <c r="S237" i="7" s="1"/>
  <c r="S271" i="7" s="1"/>
  <c r="AI84" i="7"/>
  <c r="U229" i="7"/>
  <c r="U263" i="7" s="1"/>
  <c r="AE272" i="7"/>
  <c r="L86" i="7"/>
  <c r="L237" i="7" s="1"/>
  <c r="L271" i="7" s="1"/>
  <c r="T86" i="7"/>
  <c r="T237" i="7" s="1"/>
  <c r="T303" i="7" s="1"/>
  <c r="AJ86" i="7"/>
  <c r="AJ237" i="7" s="1"/>
  <c r="AJ271" i="7" s="1"/>
  <c r="O70" i="7"/>
  <c r="X229" i="7"/>
  <c r="X295" i="7" s="1"/>
  <c r="P242" i="7"/>
  <c r="P308" i="7" s="1"/>
  <c r="AF272" i="7"/>
  <c r="G28" i="7"/>
  <c r="G236" i="7" s="1"/>
  <c r="G270" i="7" s="1"/>
  <c r="M86" i="7"/>
  <c r="M237" i="7" s="1"/>
  <c r="AK86" i="7"/>
  <c r="AK237" i="7" s="1"/>
  <c r="AK303" i="7" s="1"/>
  <c r="H70" i="7"/>
  <c r="AA229" i="7"/>
  <c r="AA263" i="7" s="1"/>
  <c r="G259" i="7"/>
  <c r="AK272" i="7"/>
  <c r="H304" i="7"/>
  <c r="AG242" i="7"/>
  <c r="AG308" i="7" s="1"/>
  <c r="T34" i="7"/>
  <c r="V70" i="7"/>
  <c r="V242" i="7"/>
  <c r="V276" i="7" s="1"/>
  <c r="G261" i="7"/>
  <c r="G275" i="7"/>
  <c r="P303" i="7"/>
  <c r="P271" i="7"/>
  <c r="AA84" i="7"/>
  <c r="P34" i="7"/>
  <c r="H47" i="7"/>
  <c r="N303" i="7"/>
  <c r="N271" i="7"/>
  <c r="M34" i="7"/>
  <c r="H290" i="7"/>
  <c r="H258" i="7"/>
  <c r="AK84" i="7"/>
  <c r="AK87" i="7" s="1"/>
  <c r="AE84" i="7"/>
  <c r="Y84" i="7"/>
  <c r="S84" i="7"/>
  <c r="M84" i="7"/>
  <c r="G84" i="7"/>
  <c r="AJ84" i="7"/>
  <c r="AD84" i="7"/>
  <c r="X84" i="7"/>
  <c r="R84" i="7"/>
  <c r="L84" i="7"/>
  <c r="AF84" i="7"/>
  <c r="AF87" i="7" s="1"/>
  <c r="V84" i="7"/>
  <c r="N84" i="7"/>
  <c r="AC84" i="7"/>
  <c r="U84" i="7"/>
  <c r="K84" i="7"/>
  <c r="AB84" i="7"/>
  <c r="T84" i="7"/>
  <c r="J84" i="7"/>
  <c r="AH84" i="7"/>
  <c r="Z84" i="7"/>
  <c r="P84" i="7"/>
  <c r="H84" i="7"/>
  <c r="AG84" i="7"/>
  <c r="W84" i="7"/>
  <c r="O84" i="7"/>
  <c r="AF303" i="7"/>
  <c r="J303" i="7"/>
  <c r="AB303" i="7"/>
  <c r="AB271" i="7"/>
  <c r="S34" i="7"/>
  <c r="M303" i="7"/>
  <c r="M271" i="7"/>
  <c r="J34" i="7"/>
  <c r="V34" i="7"/>
  <c r="H303" i="7"/>
  <c r="H271" i="7"/>
  <c r="I84" i="7"/>
  <c r="V303" i="7"/>
  <c r="V271" i="7"/>
  <c r="AF309" i="7"/>
  <c r="AL309" i="7" s="1"/>
  <c r="AF277" i="7"/>
  <c r="AL277" i="7" s="1"/>
  <c r="AL243" i="7"/>
  <c r="AH303" i="7"/>
  <c r="AH271" i="7"/>
  <c r="G31" i="7"/>
  <c r="I86" i="7"/>
  <c r="I237" i="7" s="1"/>
  <c r="O86" i="7"/>
  <c r="O237" i="7" s="1"/>
  <c r="U86" i="7"/>
  <c r="U237" i="7" s="1"/>
  <c r="AA86" i="7"/>
  <c r="AA237" i="7" s="1"/>
  <c r="AG86" i="7"/>
  <c r="AG237" i="7" s="1"/>
  <c r="Q84" i="7"/>
  <c r="L303" i="7"/>
  <c r="R303" i="7"/>
  <c r="R271" i="7"/>
  <c r="X303" i="7"/>
  <c r="X271" i="7"/>
  <c r="AD303" i="7"/>
  <c r="AD271" i="7"/>
  <c r="M70" i="7"/>
  <c r="T70" i="7"/>
  <c r="AA70" i="7"/>
  <c r="AH70" i="7"/>
  <c r="H164" i="7"/>
  <c r="H163" i="7"/>
  <c r="H165" i="7"/>
  <c r="H159" i="7"/>
  <c r="I156" i="7"/>
  <c r="I44" i="7"/>
  <c r="I224" i="7" s="1"/>
  <c r="G70" i="7"/>
  <c r="N70" i="7"/>
  <c r="U70" i="7"/>
  <c r="AB70" i="7"/>
  <c r="AJ70" i="7"/>
  <c r="H138" i="7"/>
  <c r="I70" i="7"/>
  <c r="G303" i="7"/>
  <c r="G271" i="7"/>
  <c r="Y303" i="7"/>
  <c r="Y271" i="7"/>
  <c r="J187" i="7"/>
  <c r="Q263" i="7"/>
  <c r="P70" i="7"/>
  <c r="P87" i="7" s="1"/>
  <c r="AE70" i="7"/>
  <c r="AE87" i="7" s="1"/>
  <c r="J70" i="7"/>
  <c r="R70" i="7"/>
  <c r="Y70" i="7"/>
  <c r="I135" i="7"/>
  <c r="H142" i="7"/>
  <c r="H144" i="7"/>
  <c r="J220" i="7"/>
  <c r="G304" i="7"/>
  <c r="G272" i="7"/>
  <c r="AI70" i="7"/>
  <c r="AC70" i="7"/>
  <c r="W70" i="7"/>
  <c r="Q70" i="7"/>
  <c r="Q87" i="7" s="1"/>
  <c r="K70" i="7"/>
  <c r="K87" i="7" s="1"/>
  <c r="X70" i="7"/>
  <c r="X87" i="7" s="1"/>
  <c r="K86" i="7"/>
  <c r="K237" i="7" s="1"/>
  <c r="Q86" i="7"/>
  <c r="Q237" i="7" s="1"/>
  <c r="W86" i="7"/>
  <c r="W237" i="7" s="1"/>
  <c r="AC86" i="7"/>
  <c r="AC237" i="7" s="1"/>
  <c r="AI86" i="7"/>
  <c r="AI237" i="7" s="1"/>
  <c r="L70" i="7"/>
  <c r="S70" i="7"/>
  <c r="Z70" i="7"/>
  <c r="AG70" i="7"/>
  <c r="P295" i="7"/>
  <c r="P263" i="7"/>
  <c r="V295" i="7"/>
  <c r="V263" i="7"/>
  <c r="L295" i="7"/>
  <c r="L263" i="7"/>
  <c r="AB308" i="7"/>
  <c r="AB276" i="7"/>
  <c r="I194" i="7"/>
  <c r="M242" i="7"/>
  <c r="M229" i="7"/>
  <c r="S242" i="7"/>
  <c r="S229" i="7"/>
  <c r="Y242" i="7"/>
  <c r="Y229" i="7"/>
  <c r="AE308" i="7"/>
  <c r="AE276" i="7"/>
  <c r="AK229" i="7"/>
  <c r="AK242" i="7"/>
  <c r="M309" i="7"/>
  <c r="M277" i="7"/>
  <c r="S309" i="7"/>
  <c r="S277" i="7"/>
  <c r="AE309" i="7"/>
  <c r="AE277" i="7"/>
  <c r="AK309" i="7"/>
  <c r="AK277" i="7"/>
  <c r="Y277" i="7"/>
  <c r="H309" i="7"/>
  <c r="H277" i="7"/>
  <c r="T309" i="7"/>
  <c r="T277" i="7"/>
  <c r="K242" i="7"/>
  <c r="K229" i="7"/>
  <c r="Q308" i="7"/>
  <c r="Q276" i="7"/>
  <c r="W242" i="7"/>
  <c r="W229" i="7"/>
  <c r="AC242" i="7"/>
  <c r="AC229" i="7"/>
  <c r="AI308" i="7"/>
  <c r="AI276" i="7"/>
  <c r="K309" i="7"/>
  <c r="K277" i="7"/>
  <c r="Q277" i="7"/>
  <c r="Q309" i="7"/>
  <c r="W309" i="7"/>
  <c r="W277" i="7"/>
  <c r="AC277" i="7"/>
  <c r="AC309" i="7"/>
  <c r="AI309" i="7"/>
  <c r="AI277" i="7"/>
  <c r="AB295" i="7"/>
  <c r="AB263" i="7"/>
  <c r="J304" i="7"/>
  <c r="J272" i="7"/>
  <c r="P304" i="7"/>
  <c r="P272" i="7"/>
  <c r="V304" i="7"/>
  <c r="V272" i="7"/>
  <c r="AB304" i="7"/>
  <c r="AB272" i="7"/>
  <c r="AH304" i="7"/>
  <c r="AH272" i="7"/>
  <c r="L304" i="7"/>
  <c r="L272" i="7"/>
  <c r="R304" i="7"/>
  <c r="R272" i="7"/>
  <c r="AD304" i="7"/>
  <c r="AD272" i="7"/>
  <c r="AJ304" i="7"/>
  <c r="AJ272" i="7"/>
  <c r="H242" i="7"/>
  <c r="H229" i="7"/>
  <c r="N242" i="7"/>
  <c r="N229" i="7"/>
  <c r="T242" i="7"/>
  <c r="T229" i="7"/>
  <c r="Z242" i="7"/>
  <c r="Z229" i="7"/>
  <c r="AF242" i="7"/>
  <c r="AF229" i="7"/>
  <c r="N277" i="7"/>
  <c r="N309" i="7"/>
  <c r="Z309" i="7"/>
  <c r="Z277" i="7"/>
  <c r="G292" i="7"/>
  <c r="G240" i="7"/>
  <c r="G260" i="7"/>
  <c r="G295" i="7"/>
  <c r="G263" i="7"/>
  <c r="U295" i="7"/>
  <c r="AI229" i="7"/>
  <c r="I263" i="7"/>
  <c r="I295" i="7"/>
  <c r="O308" i="7"/>
  <c r="O276" i="7"/>
  <c r="AA308" i="7"/>
  <c r="AA276" i="7"/>
  <c r="AG295" i="7"/>
  <c r="AG263" i="7"/>
  <c r="J263" i="7"/>
  <c r="X272" i="7"/>
  <c r="L308" i="7"/>
  <c r="L276" i="7"/>
  <c r="R308" i="7"/>
  <c r="R276" i="7"/>
  <c r="X308" i="7"/>
  <c r="X276" i="7"/>
  <c r="AD308" i="7"/>
  <c r="AD276" i="7"/>
  <c r="AJ308" i="7"/>
  <c r="AJ276" i="7"/>
  <c r="L309" i="7"/>
  <c r="L277" i="7"/>
  <c r="R309" i="7"/>
  <c r="R277" i="7"/>
  <c r="X309" i="7"/>
  <c r="X277" i="7"/>
  <c r="AD309" i="7"/>
  <c r="AD277" i="7"/>
  <c r="AJ309" i="7"/>
  <c r="AJ277" i="7"/>
  <c r="R229" i="7"/>
  <c r="K304" i="7"/>
  <c r="K272" i="7"/>
  <c r="Q304" i="7"/>
  <c r="Q272" i="7"/>
  <c r="W304" i="7"/>
  <c r="W272" i="7"/>
  <c r="AC272" i="7"/>
  <c r="AC304" i="7"/>
  <c r="AI304" i="7"/>
  <c r="AI272" i="7"/>
  <c r="G308" i="7"/>
  <c r="G276" i="7"/>
  <c r="U277" i="7"/>
  <c r="J308" i="7"/>
  <c r="J276" i="7"/>
  <c r="AH308" i="7"/>
  <c r="AH276" i="7"/>
  <c r="AG277" i="7"/>
  <c r="O309" i="7"/>
  <c r="O277" i="7"/>
  <c r="AA309" i="7"/>
  <c r="AA277" i="7"/>
  <c r="O229" i="7"/>
  <c r="AJ229" i="7"/>
  <c r="T304" i="7"/>
  <c r="T272" i="7"/>
  <c r="Z304" i="7"/>
  <c r="Z272" i="7"/>
  <c r="G305" i="7"/>
  <c r="G273" i="7"/>
  <c r="J309" i="7"/>
  <c r="J277" i="7"/>
  <c r="P309" i="7"/>
  <c r="P277" i="7"/>
  <c r="V309" i="7"/>
  <c r="V277" i="7"/>
  <c r="AB309" i="7"/>
  <c r="AB277" i="7"/>
  <c r="AH309" i="7"/>
  <c r="AH277" i="7"/>
  <c r="AD229" i="7"/>
  <c r="G309" i="7"/>
  <c r="G277" i="7"/>
  <c r="I277" i="7"/>
  <c r="I304" i="7"/>
  <c r="I272" i="7"/>
  <c r="O304" i="7"/>
  <c r="O272" i="7"/>
  <c r="U304" i="7"/>
  <c r="U272" i="7"/>
  <c r="AA304" i="7"/>
  <c r="AA272" i="7"/>
  <c r="AG304" i="7"/>
  <c r="AG272" i="7"/>
  <c r="Y272" i="7"/>
  <c r="I296" i="7"/>
  <c r="G296" i="7"/>
  <c r="G315" i="7"/>
  <c r="H296" i="7"/>
  <c r="H315" i="7"/>
  <c r="I276" i="7" l="1"/>
  <c r="S303" i="7"/>
  <c r="X263" i="7"/>
  <c r="I87" i="7"/>
  <c r="AJ303" i="7"/>
  <c r="V308" i="7"/>
  <c r="L87" i="7"/>
  <c r="H151" i="7"/>
  <c r="Z271" i="7"/>
  <c r="AK271" i="7"/>
  <c r="AH263" i="7"/>
  <c r="W87" i="7"/>
  <c r="AB87" i="7"/>
  <c r="H87" i="7"/>
  <c r="U87" i="7"/>
  <c r="T271" i="7"/>
  <c r="AE271" i="7"/>
  <c r="AG276" i="7"/>
  <c r="R87" i="7"/>
  <c r="AA87" i="7"/>
  <c r="V87" i="7"/>
  <c r="AD87" i="7"/>
  <c r="G302" i="7"/>
  <c r="P276" i="7"/>
  <c r="AA295" i="7"/>
  <c r="AI87" i="7"/>
  <c r="N87" i="7"/>
  <c r="O87" i="7"/>
  <c r="J286" i="7"/>
  <c r="J87" i="7"/>
  <c r="G87" i="7"/>
  <c r="AE263" i="7"/>
  <c r="Z87" i="7"/>
  <c r="M87" i="7"/>
  <c r="H172" i="7"/>
  <c r="S87" i="7"/>
  <c r="R295" i="7"/>
  <c r="R263" i="7"/>
  <c r="AF308" i="7"/>
  <c r="AL308" i="7" s="1"/>
  <c r="AF276" i="7"/>
  <c r="AL276" i="7" s="1"/>
  <c r="AL242" i="7"/>
  <c r="N308" i="7"/>
  <c r="N276" i="7"/>
  <c r="AC308" i="7"/>
  <c r="AC276" i="7"/>
  <c r="K308" i="7"/>
  <c r="K276" i="7"/>
  <c r="M295" i="7"/>
  <c r="M263" i="7"/>
  <c r="Q303" i="7"/>
  <c r="Q271" i="7"/>
  <c r="AD295" i="7"/>
  <c r="AD263" i="7"/>
  <c r="O295" i="7"/>
  <c r="O263" i="7"/>
  <c r="T308" i="7"/>
  <c r="T276" i="7"/>
  <c r="AK276" i="7"/>
  <c r="AK308" i="7"/>
  <c r="S295" i="7"/>
  <c r="S263" i="7"/>
  <c r="AC303" i="7"/>
  <c r="AC271" i="7"/>
  <c r="U303" i="7"/>
  <c r="U271" i="7"/>
  <c r="AI263" i="7"/>
  <c r="AI295" i="7"/>
  <c r="G306" i="7"/>
  <c r="G274" i="7"/>
  <c r="AF295" i="7"/>
  <c r="AF263" i="7"/>
  <c r="N295" i="7"/>
  <c r="N263" i="7"/>
  <c r="AC295" i="7"/>
  <c r="AC263" i="7"/>
  <c r="K295" i="7"/>
  <c r="K263" i="7"/>
  <c r="AK295" i="7"/>
  <c r="AK263" i="7"/>
  <c r="S308" i="7"/>
  <c r="S276" i="7"/>
  <c r="AG87" i="7"/>
  <c r="W303" i="7"/>
  <c r="W271" i="7"/>
  <c r="AC87" i="7"/>
  <c r="K187" i="7"/>
  <c r="AH87" i="7"/>
  <c r="O303" i="7"/>
  <c r="O271" i="7"/>
  <c r="I258" i="7"/>
  <c r="I290" i="7"/>
  <c r="J156" i="7"/>
  <c r="I163" i="7"/>
  <c r="I165" i="7"/>
  <c r="I164" i="7"/>
  <c r="I159" i="7"/>
  <c r="I303" i="7"/>
  <c r="I271" i="7"/>
  <c r="H295" i="7"/>
  <c r="H263" i="7"/>
  <c r="W295" i="7"/>
  <c r="W263" i="7"/>
  <c r="M276" i="7"/>
  <c r="M308" i="7"/>
  <c r="K303" i="7"/>
  <c r="K271" i="7"/>
  <c r="T87" i="7"/>
  <c r="H308" i="7"/>
  <c r="H276" i="7"/>
  <c r="W308" i="7"/>
  <c r="W276" i="7"/>
  <c r="Y295" i="7"/>
  <c r="Y263" i="7"/>
  <c r="H152" i="7"/>
  <c r="AG303" i="7"/>
  <c r="AG271" i="7"/>
  <c r="G36" i="7"/>
  <c r="Z263" i="7"/>
  <c r="Z295" i="7"/>
  <c r="I144" i="7"/>
  <c r="I143" i="7"/>
  <c r="I142" i="7"/>
  <c r="I138" i="7"/>
  <c r="J135" i="7"/>
  <c r="Z308" i="7"/>
  <c r="Z276" i="7"/>
  <c r="J287" i="7"/>
  <c r="K286" i="7"/>
  <c r="AJ295" i="7"/>
  <c r="AJ263" i="7"/>
  <c r="T295" i="7"/>
  <c r="T263" i="7"/>
  <c r="Y276" i="7"/>
  <c r="Y308" i="7"/>
  <c r="J194" i="7"/>
  <c r="AI303" i="7"/>
  <c r="AI271" i="7"/>
  <c r="K220" i="7"/>
  <c r="Y87" i="7"/>
  <c r="AJ87" i="7"/>
  <c r="H173" i="7"/>
  <c r="AA303" i="7"/>
  <c r="AA271" i="7"/>
  <c r="I152" i="7" l="1"/>
  <c r="K194" i="7"/>
  <c r="J144" i="7"/>
  <c r="J142" i="7"/>
  <c r="K135" i="7"/>
  <c r="J138" i="7"/>
  <c r="J143" i="7"/>
  <c r="K287" i="7"/>
  <c r="L286" i="7"/>
  <c r="J165" i="7"/>
  <c r="J164" i="7"/>
  <c r="J163" i="7"/>
  <c r="J172" i="7" s="1"/>
  <c r="J159" i="7"/>
  <c r="K156" i="7"/>
  <c r="L187" i="7"/>
  <c r="L220" i="7"/>
  <c r="I172" i="7"/>
  <c r="J315" i="7"/>
  <c r="J296" i="7"/>
  <c r="I151" i="7"/>
  <c r="I173" i="7"/>
  <c r="J151" i="7" l="1"/>
  <c r="L135" i="7"/>
  <c r="K143" i="7"/>
  <c r="K138" i="7"/>
  <c r="K144" i="7"/>
  <c r="K142" i="7"/>
  <c r="K165" i="7"/>
  <c r="K164" i="7"/>
  <c r="K163" i="7"/>
  <c r="K159" i="7"/>
  <c r="L156" i="7"/>
  <c r="L194" i="7"/>
  <c r="M220" i="7"/>
  <c r="M187" i="7"/>
  <c r="M286" i="7"/>
  <c r="L287" i="7"/>
  <c r="K296" i="7"/>
  <c r="K315" i="7"/>
  <c r="J173" i="7"/>
  <c r="J152" i="7"/>
  <c r="L315" i="7" l="1"/>
  <c r="L296" i="7"/>
  <c r="N220" i="7"/>
  <c r="K172" i="7"/>
  <c r="M135" i="7"/>
  <c r="L144" i="7"/>
  <c r="L143" i="7"/>
  <c r="L142" i="7"/>
  <c r="L138" i="7"/>
  <c r="N187" i="7"/>
  <c r="M194" i="7"/>
  <c r="K151" i="7"/>
  <c r="M287" i="7"/>
  <c r="N286" i="7"/>
  <c r="K173" i="7"/>
  <c r="L163" i="7"/>
  <c r="L172" i="7" s="1"/>
  <c r="M156" i="7"/>
  <c r="L165" i="7"/>
  <c r="L159" i="7"/>
  <c r="L164" i="7"/>
  <c r="K152" i="7"/>
  <c r="L152" i="7" l="1"/>
  <c r="L173" i="7"/>
  <c r="M315" i="7"/>
  <c r="M296" i="7"/>
  <c r="N156" i="7"/>
  <c r="M165" i="7"/>
  <c r="M159" i="7"/>
  <c r="M164" i="7"/>
  <c r="M163" i="7"/>
  <c r="O220" i="7"/>
  <c r="M144" i="7"/>
  <c r="M143" i="7"/>
  <c r="M142" i="7"/>
  <c r="M138" i="7"/>
  <c r="N135" i="7"/>
  <c r="O187" i="7"/>
  <c r="O286" i="7"/>
  <c r="N287" i="7"/>
  <c r="N194" i="7"/>
  <c r="L151" i="7"/>
  <c r="M152" i="7" l="1"/>
  <c r="M172" i="7"/>
  <c r="P286" i="7"/>
  <c r="O287" i="7"/>
  <c r="P187" i="7"/>
  <c r="O135" i="7"/>
  <c r="N143" i="7"/>
  <c r="N138" i="7"/>
  <c r="N144" i="7"/>
  <c r="N142" i="7"/>
  <c r="O194" i="7"/>
  <c r="M151" i="7"/>
  <c r="M173" i="7"/>
  <c r="N315" i="7"/>
  <c r="N296" i="7"/>
  <c r="P220" i="7"/>
  <c r="N165" i="7"/>
  <c r="N159" i="7"/>
  <c r="N164" i="7"/>
  <c r="N163" i="7"/>
  <c r="N173" i="7" s="1"/>
  <c r="O156" i="7"/>
  <c r="N152" i="7" l="1"/>
  <c r="N151" i="7"/>
  <c r="P156" i="7"/>
  <c r="O164" i="7"/>
  <c r="O163" i="7"/>
  <c r="O159" i="7"/>
  <c r="O165" i="7"/>
  <c r="Q220" i="7"/>
  <c r="P194" i="7"/>
  <c r="Q187" i="7"/>
  <c r="N172" i="7"/>
  <c r="O296" i="7"/>
  <c r="O315" i="7"/>
  <c r="O144" i="7"/>
  <c r="O143" i="7"/>
  <c r="O142" i="7"/>
  <c r="O152" i="7" s="1"/>
  <c r="O138" i="7"/>
  <c r="P135" i="7"/>
  <c r="P287" i="7"/>
  <c r="Q286" i="7"/>
  <c r="O172" i="7" l="1"/>
  <c r="Q287" i="7"/>
  <c r="R286" i="7"/>
  <c r="O173" i="7"/>
  <c r="P315" i="7"/>
  <c r="P296" i="7"/>
  <c r="Q194" i="7"/>
  <c r="P143" i="7"/>
  <c r="P138" i="7"/>
  <c r="Q135" i="7"/>
  <c r="P142" i="7"/>
  <c r="P144" i="7"/>
  <c r="R187" i="7"/>
  <c r="O151" i="7"/>
  <c r="R220" i="7"/>
  <c r="P165" i="7"/>
  <c r="P164" i="7"/>
  <c r="P163" i="7"/>
  <c r="P159" i="7"/>
  <c r="Q156" i="7"/>
  <c r="P152" i="7" l="1"/>
  <c r="P172" i="7"/>
  <c r="Q296" i="7"/>
  <c r="Q315" i="7"/>
  <c r="P173" i="7"/>
  <c r="S187" i="7"/>
  <c r="R194" i="7"/>
  <c r="Q165" i="7"/>
  <c r="Q173" i="7" s="1"/>
  <c r="Q164" i="7"/>
  <c r="Q163" i="7"/>
  <c r="Q159" i="7"/>
  <c r="R156" i="7"/>
  <c r="S220" i="7"/>
  <c r="R135" i="7"/>
  <c r="Q144" i="7"/>
  <c r="Q142" i="7"/>
  <c r="Q151" i="7" s="1"/>
  <c r="Q143" i="7"/>
  <c r="Q138" i="7"/>
  <c r="R287" i="7"/>
  <c r="S286" i="7"/>
  <c r="P151" i="7"/>
  <c r="Q152" i="7" l="1"/>
  <c r="T286" i="7"/>
  <c r="S287" i="7"/>
  <c r="R315" i="7"/>
  <c r="R296" i="7"/>
  <c r="R164" i="7"/>
  <c r="R163" i="7"/>
  <c r="S156" i="7"/>
  <c r="R165" i="7"/>
  <c r="R159" i="7"/>
  <c r="T220" i="7"/>
  <c r="S135" i="7"/>
  <c r="R144" i="7"/>
  <c r="R143" i="7"/>
  <c r="R142" i="7"/>
  <c r="R138" i="7"/>
  <c r="S194" i="7"/>
  <c r="Q172" i="7"/>
  <c r="T187" i="7"/>
  <c r="R172" i="7" l="1"/>
  <c r="R152" i="7"/>
  <c r="U187" i="7"/>
  <c r="S163" i="7"/>
  <c r="T156" i="7"/>
  <c r="S159" i="7"/>
  <c r="S165" i="7"/>
  <c r="S164" i="7"/>
  <c r="R151" i="7"/>
  <c r="U220" i="7"/>
  <c r="S315" i="7"/>
  <c r="S296" i="7"/>
  <c r="T287" i="7"/>
  <c r="U286" i="7"/>
  <c r="T194" i="7"/>
  <c r="S144" i="7"/>
  <c r="S143" i="7"/>
  <c r="S142" i="7"/>
  <c r="S138" i="7"/>
  <c r="T135" i="7"/>
  <c r="R173" i="7"/>
  <c r="S173" i="7" l="1"/>
  <c r="S151" i="7"/>
  <c r="U194" i="7"/>
  <c r="V220" i="7"/>
  <c r="U135" i="7"/>
  <c r="T144" i="7"/>
  <c r="T142" i="7"/>
  <c r="T143" i="7"/>
  <c r="T138" i="7"/>
  <c r="T296" i="7"/>
  <c r="T315" i="7"/>
  <c r="S152" i="7"/>
  <c r="T163" i="7"/>
  <c r="U156" i="7"/>
  <c r="T165" i="7"/>
  <c r="T173" i="7" s="1"/>
  <c r="T159" i="7"/>
  <c r="T164" i="7"/>
  <c r="V187" i="7"/>
  <c r="S172" i="7"/>
  <c r="V286" i="7"/>
  <c r="U287" i="7"/>
  <c r="T152" i="7" l="1"/>
  <c r="W187" i="7"/>
  <c r="T151" i="7"/>
  <c r="V194" i="7"/>
  <c r="V156" i="7"/>
  <c r="U165" i="7"/>
  <c r="U159" i="7"/>
  <c r="U164" i="7"/>
  <c r="U163" i="7"/>
  <c r="T172" i="7"/>
  <c r="U296" i="7"/>
  <c r="U315" i="7"/>
  <c r="V287" i="7"/>
  <c r="W286" i="7"/>
  <c r="U144" i="7"/>
  <c r="U143" i="7"/>
  <c r="U142" i="7"/>
  <c r="U138" i="7"/>
  <c r="V135" i="7"/>
  <c r="W220" i="7"/>
  <c r="U172" i="7" l="1"/>
  <c r="U152" i="7"/>
  <c r="V144" i="7"/>
  <c r="V142" i="7"/>
  <c r="W135" i="7"/>
  <c r="V138" i="7"/>
  <c r="V143" i="7"/>
  <c r="W194" i="7"/>
  <c r="X220" i="7"/>
  <c r="W287" i="7"/>
  <c r="X286" i="7"/>
  <c r="U151" i="7"/>
  <c r="V315" i="7"/>
  <c r="V296" i="7"/>
  <c r="U173" i="7"/>
  <c r="X187" i="7"/>
  <c r="V165" i="7"/>
  <c r="V164" i="7"/>
  <c r="V163" i="7"/>
  <c r="V159" i="7"/>
  <c r="W156" i="7"/>
  <c r="V152" i="7" l="1"/>
  <c r="X287" i="7"/>
  <c r="Y286" i="7"/>
  <c r="X194" i="7"/>
  <c r="V172" i="7"/>
  <c r="W296" i="7"/>
  <c r="W315" i="7"/>
  <c r="X135" i="7"/>
  <c r="W143" i="7"/>
  <c r="W138" i="7"/>
  <c r="W144" i="7"/>
  <c r="W142" i="7"/>
  <c r="Y220" i="7"/>
  <c r="V151" i="7"/>
  <c r="W165" i="7"/>
  <c r="W164" i="7"/>
  <c r="W163" i="7"/>
  <c r="W159" i="7"/>
  <c r="X156" i="7"/>
  <c r="Y187" i="7"/>
  <c r="V173" i="7"/>
  <c r="W173" i="7" l="1"/>
  <c r="W151" i="7"/>
  <c r="W172" i="7"/>
  <c r="Z187" i="7"/>
  <c r="Y135" i="7"/>
  <c r="X144" i="7"/>
  <c r="X143" i="7"/>
  <c r="X142" i="7"/>
  <c r="X151" i="7" s="1"/>
  <c r="X138" i="7"/>
  <c r="X165" i="7"/>
  <c r="X159" i="7"/>
  <c r="X164" i="7"/>
  <c r="X163" i="7"/>
  <c r="Y156" i="7"/>
  <c r="W152" i="7"/>
  <c r="X315" i="7"/>
  <c r="X296" i="7"/>
  <c r="Z220" i="7"/>
  <c r="Y194" i="7"/>
  <c r="Y287" i="7"/>
  <c r="Z286" i="7"/>
  <c r="X173" i="7" l="1"/>
  <c r="Y164" i="7"/>
  <c r="Z156" i="7"/>
  <c r="Y163" i="7"/>
  <c r="Y159" i="7"/>
  <c r="Y165" i="7"/>
  <c r="X152" i="7"/>
  <c r="AA187" i="7"/>
  <c r="Y315" i="7"/>
  <c r="Y296" i="7"/>
  <c r="AA220" i="7"/>
  <c r="Y144" i="7"/>
  <c r="Y143" i="7"/>
  <c r="Y142" i="7"/>
  <c r="Y151" i="7" s="1"/>
  <c r="Y138" i="7"/>
  <c r="Z135" i="7"/>
  <c r="AA286" i="7"/>
  <c r="Z287" i="7"/>
  <c r="Z194" i="7"/>
  <c r="X172" i="7"/>
  <c r="Y172" i="7" l="1"/>
  <c r="AA194" i="7"/>
  <c r="AB220" i="7"/>
  <c r="AB187" i="7"/>
  <c r="Z315" i="7"/>
  <c r="Z296" i="7"/>
  <c r="AA135" i="7"/>
  <c r="Z143" i="7"/>
  <c r="Z138" i="7"/>
  <c r="Z144" i="7"/>
  <c r="Z142" i="7"/>
  <c r="Z164" i="7"/>
  <c r="AA156" i="7"/>
  <c r="Z163" i="7"/>
  <c r="Z165" i="7"/>
  <c r="Z159" i="7"/>
  <c r="AA287" i="7"/>
  <c r="AB286" i="7"/>
  <c r="Y152" i="7"/>
  <c r="Y173" i="7"/>
  <c r="Z173" i="7" l="1"/>
  <c r="Z151" i="7"/>
  <c r="AA144" i="7"/>
  <c r="AA143" i="7"/>
  <c r="AA142" i="7"/>
  <c r="AA138" i="7"/>
  <c r="AB135" i="7"/>
  <c r="AC187" i="7"/>
  <c r="AC286" i="7"/>
  <c r="AB287" i="7"/>
  <c r="Z172" i="7"/>
  <c r="Z152" i="7"/>
  <c r="AC220" i="7"/>
  <c r="AA296" i="7"/>
  <c r="AA315" i="7"/>
  <c r="AB156" i="7"/>
  <c r="AA163" i="7"/>
  <c r="AA165" i="7"/>
  <c r="AA159" i="7"/>
  <c r="AA164" i="7"/>
  <c r="AA173" i="7" s="1"/>
  <c r="AB194" i="7"/>
  <c r="AA152" i="7" l="1"/>
  <c r="AC194" i="7"/>
  <c r="AB165" i="7"/>
  <c r="AB164" i="7"/>
  <c r="AB163" i="7"/>
  <c r="AB172" i="7" s="1"/>
  <c r="AB159" i="7"/>
  <c r="AC156" i="7"/>
  <c r="AB315" i="7"/>
  <c r="AB296" i="7"/>
  <c r="AA151" i="7"/>
  <c r="AC287" i="7"/>
  <c r="AD286" i="7"/>
  <c r="AD187" i="7"/>
  <c r="AD220" i="7"/>
  <c r="AA172" i="7"/>
  <c r="AB143" i="7"/>
  <c r="AB152" i="7" s="1"/>
  <c r="AB138" i="7"/>
  <c r="AC135" i="7"/>
  <c r="AB142" i="7"/>
  <c r="AB144" i="7"/>
  <c r="AD135" i="7" l="1"/>
  <c r="AC144" i="7"/>
  <c r="AC142" i="7"/>
  <c r="AC143" i="7"/>
  <c r="AC138" i="7"/>
  <c r="AB173" i="7"/>
  <c r="AE286" i="7"/>
  <c r="AD287" i="7"/>
  <c r="AC165" i="7"/>
  <c r="AC164" i="7"/>
  <c r="AC163" i="7"/>
  <c r="AC159" i="7"/>
  <c r="AD156" i="7"/>
  <c r="AB151" i="7"/>
  <c r="AE220" i="7"/>
  <c r="AE187" i="7"/>
  <c r="AC296" i="7"/>
  <c r="AC315" i="7"/>
  <c r="AD194" i="7"/>
  <c r="AC151" i="7" l="1"/>
  <c r="AC152" i="7"/>
  <c r="AE194" i="7"/>
  <c r="AD163" i="7"/>
  <c r="AD165" i="7"/>
  <c r="AD159" i="7"/>
  <c r="AD164" i="7"/>
  <c r="AE156" i="7"/>
  <c r="AD315" i="7"/>
  <c r="AD296" i="7"/>
  <c r="AE135" i="7"/>
  <c r="AD144" i="7"/>
  <c r="AD143" i="7"/>
  <c r="AD142" i="7"/>
  <c r="AD151" i="7" s="1"/>
  <c r="AD138" i="7"/>
  <c r="AE287" i="7"/>
  <c r="AF286" i="7"/>
  <c r="AF187" i="7"/>
  <c r="AC172" i="7"/>
  <c r="AF220" i="7"/>
  <c r="AC173" i="7"/>
  <c r="AD172" i="7" l="1"/>
  <c r="AE165" i="7"/>
  <c r="AE159" i="7"/>
  <c r="AE164" i="7"/>
  <c r="AF156" i="7"/>
  <c r="AE163" i="7"/>
  <c r="AE173" i="7" s="1"/>
  <c r="AF194" i="7"/>
  <c r="AG220" i="7"/>
  <c r="AG187" i="7"/>
  <c r="AF287" i="7"/>
  <c r="AG286" i="7"/>
  <c r="AE144" i="7"/>
  <c r="AE143" i="7"/>
  <c r="AE142" i="7"/>
  <c r="AE152" i="7" s="1"/>
  <c r="AE138" i="7"/>
  <c r="AF135" i="7"/>
  <c r="AE315" i="7"/>
  <c r="AE296" i="7"/>
  <c r="AD152" i="7"/>
  <c r="AD173" i="7"/>
  <c r="AG135" i="7" l="1"/>
  <c r="AF144" i="7"/>
  <c r="AF142" i="7"/>
  <c r="AF143" i="7"/>
  <c r="AF152" i="7" s="1"/>
  <c r="AF138" i="7"/>
  <c r="AH286" i="7"/>
  <c r="AG287" i="7"/>
  <c r="AH220" i="7"/>
  <c r="AF296" i="7"/>
  <c r="AF315" i="7"/>
  <c r="AH187" i="7"/>
  <c r="AE172" i="7"/>
  <c r="AE151" i="7"/>
  <c r="AG194" i="7"/>
  <c r="AF165" i="7"/>
  <c r="AF159" i="7"/>
  <c r="AF164" i="7"/>
  <c r="AG156" i="7"/>
  <c r="AF163" i="7"/>
  <c r="AF172" i="7" l="1"/>
  <c r="AH156" i="7"/>
  <c r="AG164" i="7"/>
  <c r="AG165" i="7"/>
  <c r="AG163" i="7"/>
  <c r="AG159" i="7"/>
  <c r="AH194" i="7"/>
  <c r="AG296" i="7"/>
  <c r="AG315" i="7"/>
  <c r="AG144" i="7"/>
  <c r="AG143" i="7"/>
  <c r="AG142" i="7"/>
  <c r="AG138" i="7"/>
  <c r="AH135" i="7"/>
  <c r="AH287" i="7"/>
  <c r="AI286" i="7"/>
  <c r="AF173" i="7"/>
  <c r="AI187" i="7"/>
  <c r="AI220" i="7"/>
  <c r="AF151" i="7"/>
  <c r="AG152" i="7" l="1"/>
  <c r="AG172" i="7"/>
  <c r="AJ220" i="7"/>
  <c r="AI194" i="7"/>
  <c r="AH165" i="7"/>
  <c r="AH164" i="7"/>
  <c r="AH163" i="7"/>
  <c r="AH159" i="7"/>
  <c r="AI156" i="7"/>
  <c r="AJ187" i="7"/>
  <c r="AI287" i="7"/>
  <c r="AJ286" i="7"/>
  <c r="AH144" i="7"/>
  <c r="AH142" i="7"/>
  <c r="AI135" i="7"/>
  <c r="AH143" i="7"/>
  <c r="AH138" i="7"/>
  <c r="AH315" i="7"/>
  <c r="AH296" i="7"/>
  <c r="AG173" i="7"/>
  <c r="AG151" i="7"/>
  <c r="AH152" i="7" l="1"/>
  <c r="AH173" i="7"/>
  <c r="AK286" i="7"/>
  <c r="AK287" i="7" s="1"/>
  <c r="AJ287" i="7"/>
  <c r="AJ135" i="7"/>
  <c r="AI143" i="7"/>
  <c r="AI138" i="7"/>
  <c r="AI144" i="7"/>
  <c r="AI142" i="7"/>
  <c r="AI296" i="7"/>
  <c r="AI315" i="7"/>
  <c r="AI165" i="7"/>
  <c r="AI164" i="7"/>
  <c r="AI163" i="7"/>
  <c r="AI159" i="7"/>
  <c r="AJ156" i="7"/>
  <c r="AJ194" i="7"/>
  <c r="AH151" i="7"/>
  <c r="AK187" i="7"/>
  <c r="AH172" i="7"/>
  <c r="AK220" i="7"/>
  <c r="AI172" i="7" l="1"/>
  <c r="AI151" i="7"/>
  <c r="AK194" i="7"/>
  <c r="AI173" i="7"/>
  <c r="AJ164" i="7"/>
  <c r="AJ163" i="7"/>
  <c r="AJ165" i="7"/>
  <c r="AJ159" i="7"/>
  <c r="AK156" i="7"/>
  <c r="AI152" i="7"/>
  <c r="AJ315" i="7"/>
  <c r="AJ296" i="7"/>
  <c r="AK135" i="7"/>
  <c r="AJ144" i="7"/>
  <c r="AJ143" i="7"/>
  <c r="AJ142" i="7"/>
  <c r="AJ138" i="7"/>
  <c r="AK315" i="7"/>
  <c r="G316" i="7" s="1"/>
  <c r="AK296" i="7"/>
  <c r="AJ173" i="7" l="1"/>
  <c r="AJ152" i="7"/>
  <c r="AK144" i="7"/>
  <c r="AK143" i="7"/>
  <c r="AK142" i="7"/>
  <c r="AK138" i="7"/>
  <c r="AJ172" i="7"/>
  <c r="AJ151" i="7"/>
  <c r="AK163" i="7"/>
  <c r="AK165" i="7"/>
  <c r="AK164" i="7"/>
  <c r="AK159" i="7"/>
  <c r="AK151" i="7" l="1"/>
  <c r="AK172" i="7"/>
  <c r="AK152" i="7"/>
  <c r="AK173" i="7"/>
  <c r="O97" i="14" l="1"/>
  <c r="O97" i="13"/>
  <c r="U97" i="14"/>
  <c r="U97" i="13"/>
  <c r="Y118" i="14"/>
  <c r="Y118" i="13"/>
  <c r="J118" i="14"/>
  <c r="J118" i="13"/>
  <c r="U118" i="13"/>
  <c r="U118" i="14"/>
  <c r="Q118" i="14"/>
  <c r="Q118" i="13"/>
  <c r="W118" i="14"/>
  <c r="W118" i="13"/>
  <c r="AD97" i="14"/>
  <c r="AD97" i="13"/>
  <c r="L118" i="14"/>
  <c r="L118" i="13"/>
  <c r="N118" i="14"/>
  <c r="N118" i="13"/>
  <c r="Y97" i="14"/>
  <c r="Y97" i="13"/>
  <c r="J97" i="13"/>
  <c r="J97" i="14"/>
  <c r="X97" i="14"/>
  <c r="X97" i="13"/>
  <c r="L97" i="14"/>
  <c r="L97" i="13"/>
  <c r="N97" i="14"/>
  <c r="N97" i="13"/>
  <c r="H118" i="14"/>
  <c r="H118" i="13"/>
  <c r="I97" i="14"/>
  <c r="I97" i="13"/>
  <c r="R118" i="14"/>
  <c r="R118" i="13"/>
  <c r="T118" i="14"/>
  <c r="T118" i="13"/>
  <c r="Q97" i="14"/>
  <c r="Q97" i="13"/>
  <c r="T97" i="14"/>
  <c r="T97" i="13"/>
  <c r="V118" i="14"/>
  <c r="V118" i="13"/>
  <c r="AA118" i="13"/>
  <c r="AA118" i="14"/>
  <c r="AB97" i="13"/>
  <c r="AB97" i="14"/>
  <c r="X118" i="14"/>
  <c r="X118" i="13"/>
  <c r="P97" i="13"/>
  <c r="P97" i="14"/>
  <c r="Z97" i="14"/>
  <c r="Z97" i="13"/>
  <c r="S97" i="14"/>
  <c r="S97" i="13"/>
  <c r="M118" i="14"/>
  <c r="M118" i="13"/>
  <c r="H97" i="14"/>
  <c r="H97" i="13"/>
  <c r="M97" i="14"/>
  <c r="M97" i="13"/>
  <c r="W97" i="14"/>
  <c r="W97" i="13"/>
  <c r="AC97" i="14"/>
  <c r="AC97" i="13"/>
  <c r="AC118" i="14"/>
  <c r="AC118" i="13"/>
  <c r="I118" i="13"/>
  <c r="I118" i="14"/>
  <c r="O118" i="13"/>
  <c r="O118" i="14"/>
  <c r="R97" i="14"/>
  <c r="R97" i="13"/>
  <c r="K97" i="14"/>
  <c r="K97" i="13"/>
  <c r="V97" i="13"/>
  <c r="V97" i="14"/>
  <c r="S118" i="14"/>
  <c r="S118" i="13"/>
  <c r="P118" i="14"/>
  <c r="P118" i="13"/>
  <c r="K118" i="14"/>
  <c r="K118" i="13"/>
  <c r="Z118" i="14"/>
  <c r="Z118" i="13"/>
  <c r="AA97" i="14"/>
  <c r="AA97" i="13"/>
  <c r="AB118" i="14"/>
  <c r="AB118" i="13"/>
  <c r="M97" i="10"/>
  <c r="M97" i="11"/>
  <c r="M97" i="12"/>
  <c r="M97" i="9"/>
  <c r="M97" i="8"/>
  <c r="M97" i="7"/>
  <c r="W97" i="10"/>
  <c r="W97" i="11"/>
  <c r="W97" i="12"/>
  <c r="W97" i="9"/>
  <c r="W97" i="8"/>
  <c r="W97" i="7"/>
  <c r="U97" i="11"/>
  <c r="U97" i="12"/>
  <c r="U97" i="10"/>
  <c r="U97" i="8"/>
  <c r="U97" i="9"/>
  <c r="U97" i="7"/>
  <c r="AC97" i="10"/>
  <c r="AC97" i="11"/>
  <c r="AC97" i="12"/>
  <c r="AC97" i="9"/>
  <c r="AC97" i="8"/>
  <c r="AC97" i="7"/>
  <c r="R97" i="10"/>
  <c r="R97" i="11"/>
  <c r="R97" i="12"/>
  <c r="R97" i="8"/>
  <c r="R97" i="9"/>
  <c r="R97" i="7"/>
  <c r="O97" i="11"/>
  <c r="O97" i="12"/>
  <c r="O97" i="10"/>
  <c r="O97" i="8"/>
  <c r="O97" i="9"/>
  <c r="O97" i="7"/>
  <c r="R118" i="10"/>
  <c r="R118" i="12"/>
  <c r="R118" i="11"/>
  <c r="R118" i="8"/>
  <c r="R118" i="9"/>
  <c r="R118" i="7"/>
  <c r="T118" i="12"/>
  <c r="T118" i="11"/>
  <c r="T118" i="10"/>
  <c r="T118" i="9"/>
  <c r="T118" i="8"/>
  <c r="T118" i="7"/>
  <c r="AC118" i="10"/>
  <c r="AC118" i="12"/>
  <c r="AC118" i="11"/>
  <c r="AC118" i="9"/>
  <c r="AC118" i="8"/>
  <c r="AC118" i="7"/>
  <c r="AD97" i="10"/>
  <c r="AD97" i="11"/>
  <c r="AD97" i="12"/>
  <c r="AD97" i="8"/>
  <c r="AD97" i="9"/>
  <c r="AD97" i="7"/>
  <c r="H97" i="11"/>
  <c r="H97" i="12"/>
  <c r="H97" i="9"/>
  <c r="H97" i="10"/>
  <c r="H97" i="8"/>
  <c r="H97" i="7"/>
  <c r="H118" i="12"/>
  <c r="H118" i="11"/>
  <c r="H118" i="10"/>
  <c r="H118" i="9"/>
  <c r="H118" i="8"/>
  <c r="H118" i="7"/>
  <c r="I97" i="11"/>
  <c r="I97" i="12"/>
  <c r="I97" i="10"/>
  <c r="I97" i="9"/>
  <c r="I97" i="8"/>
  <c r="I97" i="7"/>
  <c r="Y118" i="12"/>
  <c r="Y118" i="11"/>
  <c r="Y118" i="10"/>
  <c r="Y118" i="9"/>
  <c r="Y118" i="8"/>
  <c r="Y118" i="7"/>
  <c r="Q97" i="10"/>
  <c r="Q97" i="11"/>
  <c r="Q97" i="12"/>
  <c r="Q97" i="9"/>
  <c r="Q97" i="8"/>
  <c r="Q97" i="7"/>
  <c r="J118" i="10"/>
  <c r="J118" i="12"/>
  <c r="J118" i="11"/>
  <c r="J118" i="9"/>
  <c r="J118" i="8"/>
  <c r="J118" i="7"/>
  <c r="U118" i="11"/>
  <c r="U118" i="10"/>
  <c r="U118" i="12"/>
  <c r="U118" i="9"/>
  <c r="U118" i="8"/>
  <c r="U118" i="7"/>
  <c r="Q118" i="10"/>
  <c r="Q118" i="12"/>
  <c r="Q118" i="11"/>
  <c r="Q118" i="9"/>
  <c r="Q118" i="8"/>
  <c r="Q118" i="7"/>
  <c r="W118" i="10"/>
  <c r="W118" i="12"/>
  <c r="W118" i="11"/>
  <c r="W118" i="9"/>
  <c r="W118" i="8"/>
  <c r="W118" i="7"/>
  <c r="L118" i="10"/>
  <c r="L118" i="12"/>
  <c r="L118" i="11"/>
  <c r="L118" i="8"/>
  <c r="L118" i="9"/>
  <c r="L118" i="7"/>
  <c r="N118" i="12"/>
  <c r="N118" i="11"/>
  <c r="N118" i="10"/>
  <c r="N118" i="9"/>
  <c r="N118" i="8"/>
  <c r="N118" i="7"/>
  <c r="Y97" i="10"/>
  <c r="Y97" i="11"/>
  <c r="Y97" i="12"/>
  <c r="Y97" i="9"/>
  <c r="Y97" i="8"/>
  <c r="Y97" i="7"/>
  <c r="J97" i="12"/>
  <c r="J97" i="11"/>
  <c r="J97" i="8"/>
  <c r="J97" i="10"/>
  <c r="J97" i="9"/>
  <c r="J97" i="7"/>
  <c r="X97" i="10"/>
  <c r="X97" i="11"/>
  <c r="X97" i="12"/>
  <c r="X97" i="8"/>
  <c r="X97" i="9"/>
  <c r="X97" i="7"/>
  <c r="L97" i="11"/>
  <c r="L97" i="12"/>
  <c r="L97" i="10"/>
  <c r="L97" i="8"/>
  <c r="L97" i="9"/>
  <c r="L97" i="7"/>
  <c r="N97" i="10"/>
  <c r="N97" i="11"/>
  <c r="N97" i="12"/>
  <c r="N97" i="9"/>
  <c r="N97" i="8"/>
  <c r="N97" i="7"/>
  <c r="I118" i="11"/>
  <c r="I118" i="10"/>
  <c r="I118" i="12"/>
  <c r="I118" i="9"/>
  <c r="I118" i="8"/>
  <c r="I118" i="7"/>
  <c r="T97" i="10"/>
  <c r="T97" i="11"/>
  <c r="T97" i="12"/>
  <c r="T97" i="9"/>
  <c r="T97" i="8"/>
  <c r="T97" i="7"/>
  <c r="O118" i="11"/>
  <c r="O118" i="10"/>
  <c r="O118" i="12"/>
  <c r="O118" i="8"/>
  <c r="O118" i="9"/>
  <c r="O118" i="7"/>
  <c r="V118" i="10"/>
  <c r="V118" i="12"/>
  <c r="V118" i="11"/>
  <c r="V118" i="9"/>
  <c r="V118" i="8"/>
  <c r="V118" i="7"/>
  <c r="AA118" i="11"/>
  <c r="AA118" i="10"/>
  <c r="AA118" i="12"/>
  <c r="AA118" i="9"/>
  <c r="AA118" i="8"/>
  <c r="AA118" i="7"/>
  <c r="K97" i="10"/>
  <c r="K97" i="11"/>
  <c r="K97" i="12"/>
  <c r="K97" i="9"/>
  <c r="K97" i="8"/>
  <c r="K97" i="7"/>
  <c r="AB97" i="12"/>
  <c r="AB97" i="10"/>
  <c r="AB97" i="11"/>
  <c r="AB97" i="8"/>
  <c r="AB97" i="9"/>
  <c r="AB97" i="7"/>
  <c r="V97" i="12"/>
  <c r="V97" i="10"/>
  <c r="V97" i="11"/>
  <c r="V97" i="8"/>
  <c r="V97" i="9"/>
  <c r="V97" i="7"/>
  <c r="X118" i="10"/>
  <c r="X118" i="12"/>
  <c r="X118" i="11"/>
  <c r="X118" i="9"/>
  <c r="X118" i="8"/>
  <c r="X118" i="7"/>
  <c r="P97" i="12"/>
  <c r="P97" i="10"/>
  <c r="P97" i="11"/>
  <c r="P97" i="8"/>
  <c r="P97" i="9"/>
  <c r="P97" i="7"/>
  <c r="S118" i="12"/>
  <c r="S118" i="11"/>
  <c r="S118" i="10"/>
  <c r="S118" i="9"/>
  <c r="S118" i="8"/>
  <c r="S118" i="7"/>
  <c r="Z97" i="10"/>
  <c r="Z97" i="11"/>
  <c r="Z97" i="12"/>
  <c r="Z97" i="9"/>
  <c r="Z97" i="8"/>
  <c r="Z97" i="7"/>
  <c r="S97" i="10"/>
  <c r="S97" i="11"/>
  <c r="S97" i="12"/>
  <c r="S97" i="9"/>
  <c r="S97" i="8"/>
  <c r="S97" i="7"/>
  <c r="M118" i="12"/>
  <c r="M118" i="11"/>
  <c r="M118" i="10"/>
  <c r="M118" i="9"/>
  <c r="M118" i="8"/>
  <c r="M118" i="7"/>
  <c r="P118" i="10"/>
  <c r="P118" i="12"/>
  <c r="P118" i="11"/>
  <c r="P118" i="9"/>
  <c r="P118" i="8"/>
  <c r="P118" i="7"/>
  <c r="K118" i="10"/>
  <c r="K118" i="12"/>
  <c r="K118" i="11"/>
  <c r="K118" i="9"/>
  <c r="K118" i="8"/>
  <c r="K118" i="7"/>
  <c r="Z118" i="12"/>
  <c r="Z118" i="11"/>
  <c r="Z118" i="10"/>
  <c r="Z118" i="9"/>
  <c r="Z118" i="8"/>
  <c r="Z118" i="7"/>
  <c r="AA97" i="11"/>
  <c r="AA97" i="12"/>
  <c r="AA97" i="10"/>
  <c r="AA97" i="9"/>
  <c r="AA97" i="8"/>
  <c r="AA97" i="7"/>
  <c r="AB118" i="10"/>
  <c r="AB118" i="12"/>
  <c r="AB118" i="11"/>
  <c r="AB118" i="9"/>
  <c r="AB118" i="8"/>
  <c r="AB118" i="7"/>
  <c r="AE118" i="14" l="1"/>
  <c r="AE118" i="13"/>
  <c r="AD118" i="14"/>
  <c r="AD118" i="13"/>
  <c r="AE97" i="14"/>
  <c r="AE97" i="13"/>
  <c r="AD118" i="10"/>
  <c r="AD118" i="12"/>
  <c r="AD118" i="11"/>
  <c r="AD118" i="8"/>
  <c r="AD118" i="9"/>
  <c r="AD118" i="7"/>
  <c r="AE118" i="12"/>
  <c r="AE118" i="11"/>
  <c r="AE118" i="10"/>
  <c r="AE118" i="9"/>
  <c r="AE118" i="8"/>
  <c r="AE118" i="7"/>
  <c r="AE97" i="10"/>
  <c r="AE97" i="11"/>
  <c r="AE97" i="12"/>
  <c r="AE97" i="9"/>
  <c r="AE97" i="8"/>
  <c r="AE97" i="7"/>
  <c r="AF118" i="14" l="1"/>
  <c r="AF118" i="13"/>
  <c r="AF97" i="14"/>
  <c r="AF97" i="13"/>
  <c r="AF118" i="12"/>
  <c r="AF118" i="11"/>
  <c r="AF118" i="10"/>
  <c r="AF118" i="9"/>
  <c r="AF118" i="8"/>
  <c r="AF118" i="7"/>
  <c r="AF97" i="10"/>
  <c r="AF97" i="11"/>
  <c r="AF97" i="12"/>
  <c r="AF97" i="9"/>
  <c r="AF97" i="8"/>
  <c r="AF97" i="7"/>
  <c r="AG97" i="14" l="1"/>
  <c r="AG97" i="13"/>
  <c r="AG97" i="9"/>
  <c r="AG97" i="11"/>
  <c r="AG97" i="10"/>
  <c r="AG97" i="8"/>
  <c r="AG97" i="12"/>
  <c r="AG97" i="7"/>
  <c r="AG118" i="13"/>
  <c r="AG118" i="14"/>
  <c r="AG118" i="11"/>
  <c r="AG118" i="10"/>
  <c r="AG118" i="12"/>
  <c r="AG118" i="9"/>
  <c r="AG118" i="8"/>
  <c r="AG118" i="7"/>
  <c r="AH118" i="14" l="1"/>
  <c r="AH118" i="13"/>
  <c r="AH97" i="13"/>
  <c r="AH97" i="14"/>
  <c r="AH97" i="11"/>
  <c r="AH97" i="10"/>
  <c r="AH97" i="8"/>
  <c r="AH97" i="12"/>
  <c r="AH97" i="9"/>
  <c r="AH97" i="7"/>
  <c r="AH118" i="10"/>
  <c r="AH118" i="12"/>
  <c r="AH118" i="11"/>
  <c r="AH118" i="9"/>
  <c r="AH118" i="8"/>
  <c r="AH118" i="7"/>
  <c r="AI97" i="14" l="1"/>
  <c r="AI97" i="13"/>
  <c r="AI97" i="10"/>
  <c r="AI97" i="8"/>
  <c r="AI97" i="12"/>
  <c r="AI97" i="9"/>
  <c r="AI97" i="11"/>
  <c r="AI97" i="7"/>
  <c r="AI118" i="14"/>
  <c r="AI118" i="13"/>
  <c r="AI118" i="10"/>
  <c r="AI118" i="12"/>
  <c r="AI118" i="11"/>
  <c r="AI118" i="9"/>
  <c r="AI118" i="8"/>
  <c r="AI118" i="7"/>
  <c r="AJ97" i="14" l="1"/>
  <c r="AJ97" i="13"/>
  <c r="AJ97" i="8"/>
  <c r="AJ97" i="12"/>
  <c r="AJ97" i="9"/>
  <c r="AJ97" i="11"/>
  <c r="AJ97" i="10"/>
  <c r="AJ97" i="7"/>
  <c r="AJ118" i="14"/>
  <c r="AJ118" i="13"/>
  <c r="AJ118" i="10"/>
  <c r="AJ118" i="12"/>
  <c r="AJ118" i="11"/>
  <c r="AJ118" i="9"/>
  <c r="AJ118" i="8"/>
  <c r="AJ118" i="7"/>
  <c r="AK97" i="14" l="1"/>
  <c r="AK97" i="13"/>
  <c r="AK97" i="8"/>
  <c r="AK97" i="12"/>
  <c r="AK97" i="9"/>
  <c r="AK97" i="11"/>
  <c r="AK97" i="10"/>
  <c r="AK97" i="7"/>
  <c r="AK118" i="14"/>
  <c r="AK118" i="13"/>
  <c r="AK118" i="12"/>
  <c r="AK118" i="11"/>
  <c r="AK118" i="10"/>
  <c r="AK118" i="9"/>
  <c r="AK118" i="8"/>
  <c r="AK118" i="7"/>
  <c r="L27" i="7" l="1"/>
  <c r="L39" i="14" l="1"/>
  <c r="L39" i="13"/>
  <c r="J39" i="13"/>
  <c r="J39" i="14"/>
  <c r="K39" i="14"/>
  <c r="K39" i="13"/>
  <c r="K92" i="14"/>
  <c r="K95" i="14" s="1"/>
  <c r="K176" i="14" s="1"/>
  <c r="K219" i="14" s="1"/>
  <c r="K221" i="14" s="1"/>
  <c r="K92" i="13"/>
  <c r="K95" i="13" s="1"/>
  <c r="M39" i="14"/>
  <c r="M39" i="13"/>
  <c r="H92" i="13"/>
  <c r="H92" i="14"/>
  <c r="L39" i="7"/>
  <c r="L39" i="12"/>
  <c r="L39" i="11"/>
  <c r="L39" i="10"/>
  <c r="L39" i="9"/>
  <c r="L39" i="8"/>
  <c r="J39" i="7"/>
  <c r="J39" i="12"/>
  <c r="J39" i="11"/>
  <c r="J39" i="8"/>
  <c r="J39" i="9"/>
  <c r="J39" i="10"/>
  <c r="M39" i="7"/>
  <c r="M47" i="7" s="1"/>
  <c r="M39" i="12"/>
  <c r="M39" i="11"/>
  <c r="M39" i="9"/>
  <c r="M39" i="10"/>
  <c r="M39" i="8"/>
  <c r="G39" i="12"/>
  <c r="G39" i="11"/>
  <c r="G39" i="9"/>
  <c r="G39" i="10"/>
  <c r="G39" i="8"/>
  <c r="G39" i="7"/>
  <c r="K39" i="7"/>
  <c r="K39" i="12"/>
  <c r="K39" i="11"/>
  <c r="K39" i="10"/>
  <c r="K39" i="8"/>
  <c r="K39" i="9"/>
  <c r="K92" i="11"/>
  <c r="K95" i="11" s="1"/>
  <c r="K92" i="12"/>
  <c r="K95" i="12" s="1"/>
  <c r="K176" i="12" s="1"/>
  <c r="K92" i="10"/>
  <c r="K95" i="10" s="1"/>
  <c r="K92" i="9"/>
  <c r="K95" i="9" s="1"/>
  <c r="K92" i="8"/>
  <c r="K95" i="8" s="1"/>
  <c r="K92" i="7"/>
  <c r="K95" i="7" s="1"/>
  <c r="H92" i="12"/>
  <c r="H92" i="11"/>
  <c r="H92" i="10"/>
  <c r="H92" i="9"/>
  <c r="H92" i="8"/>
  <c r="H92" i="7"/>
  <c r="L44" i="7"/>
  <c r="L224" i="7" s="1"/>
  <c r="L47" i="7"/>
  <c r="J47" i="7"/>
  <c r="J44" i="7"/>
  <c r="J224" i="7" s="1"/>
  <c r="M44" i="7"/>
  <c r="M224" i="7" s="1"/>
  <c r="K47" i="7"/>
  <c r="K44" i="7"/>
  <c r="K224" i="7" s="1"/>
  <c r="K44" i="13" l="1"/>
  <c r="K224" i="13" s="1"/>
  <c r="K47" i="13"/>
  <c r="H95" i="13"/>
  <c r="H93" i="13"/>
  <c r="K44" i="14"/>
  <c r="K224" i="14" s="1"/>
  <c r="K47" i="14"/>
  <c r="H95" i="14"/>
  <c r="H176" i="14" s="1"/>
  <c r="H219" i="14" s="1"/>
  <c r="H221" i="14" s="1"/>
  <c r="H93" i="14"/>
  <c r="M47" i="13"/>
  <c r="M44" i="13"/>
  <c r="M224" i="13" s="1"/>
  <c r="J44" i="14"/>
  <c r="J47" i="14"/>
  <c r="M44" i="14"/>
  <c r="M224" i="14" s="1"/>
  <c r="M47" i="14"/>
  <c r="J47" i="13"/>
  <c r="J44" i="13"/>
  <c r="H113" i="14"/>
  <c r="H113" i="13"/>
  <c r="L44" i="13"/>
  <c r="L224" i="13" s="1"/>
  <c r="L47" i="13"/>
  <c r="I113" i="14"/>
  <c r="I116" i="14" s="1"/>
  <c r="I113" i="13"/>
  <c r="I116" i="13" s="1"/>
  <c r="N39" i="14"/>
  <c r="N39" i="13"/>
  <c r="L92" i="14"/>
  <c r="L95" i="14" s="1"/>
  <c r="L176" i="14" s="1"/>
  <c r="L219" i="14" s="1"/>
  <c r="L221" i="14" s="1"/>
  <c r="L92" i="13"/>
  <c r="L95" i="13" s="1"/>
  <c r="I92" i="14"/>
  <c r="I95" i="14" s="1"/>
  <c r="I176" i="14" s="1"/>
  <c r="I219" i="14" s="1"/>
  <c r="I221" i="14" s="1"/>
  <c r="I92" i="13"/>
  <c r="I95" i="13" s="1"/>
  <c r="J92" i="13"/>
  <c r="J95" i="13" s="1"/>
  <c r="J92" i="14"/>
  <c r="J95" i="14" s="1"/>
  <c r="J176" i="14" s="1"/>
  <c r="J219" i="14" s="1"/>
  <c r="J221" i="14" s="1"/>
  <c r="K249" i="14"/>
  <c r="K230" i="14"/>
  <c r="L47" i="14"/>
  <c r="L44" i="14"/>
  <c r="L224" i="14" s="1"/>
  <c r="H93" i="7"/>
  <c r="H95" i="7"/>
  <c r="K44" i="9"/>
  <c r="K224" i="9" s="1"/>
  <c r="K47" i="9"/>
  <c r="G47" i="7"/>
  <c r="M52" i="7" s="1"/>
  <c r="G44" i="7"/>
  <c r="G224" i="7" s="1"/>
  <c r="M44" i="8"/>
  <c r="M224" i="8" s="1"/>
  <c r="M47" i="8"/>
  <c r="J44" i="10"/>
  <c r="J224" i="10" s="1"/>
  <c r="J47" i="10"/>
  <c r="L47" i="8"/>
  <c r="L44" i="8"/>
  <c r="L224" i="8" s="1"/>
  <c r="H95" i="8"/>
  <c r="H93" i="8"/>
  <c r="K47" i="8"/>
  <c r="K44" i="8"/>
  <c r="K224" i="8" s="1"/>
  <c r="G47" i="8"/>
  <c r="G44" i="8"/>
  <c r="G224" i="8" s="1"/>
  <c r="M47" i="10"/>
  <c r="M44" i="10"/>
  <c r="M224" i="10" s="1"/>
  <c r="J44" i="9"/>
  <c r="J224" i="9" s="1"/>
  <c r="J47" i="9"/>
  <c r="L47" i="9"/>
  <c r="L44" i="9"/>
  <c r="L224" i="9" s="1"/>
  <c r="H95" i="9"/>
  <c r="H93" i="9"/>
  <c r="K47" i="10"/>
  <c r="K44" i="10"/>
  <c r="K224" i="10" s="1"/>
  <c r="G47" i="10"/>
  <c r="G44" i="10"/>
  <c r="M44" i="9"/>
  <c r="M224" i="9" s="1"/>
  <c r="M47" i="9"/>
  <c r="J47" i="8"/>
  <c r="J44" i="8"/>
  <c r="J224" i="8" s="1"/>
  <c r="L47" i="10"/>
  <c r="L44" i="10"/>
  <c r="L224" i="10" s="1"/>
  <c r="H95" i="10"/>
  <c r="H93" i="10"/>
  <c r="K47" i="11"/>
  <c r="K44" i="11"/>
  <c r="K224" i="11" s="1"/>
  <c r="G44" i="9"/>
  <c r="G224" i="9" s="1"/>
  <c r="G47" i="9"/>
  <c r="M47" i="11"/>
  <c r="M44" i="11"/>
  <c r="M224" i="11" s="1"/>
  <c r="J47" i="11"/>
  <c r="J44" i="11"/>
  <c r="J224" i="11" s="1"/>
  <c r="L47" i="11"/>
  <c r="L44" i="11"/>
  <c r="L224" i="11" s="1"/>
  <c r="I113" i="12"/>
  <c r="I116" i="12" s="1"/>
  <c r="I113" i="10"/>
  <c r="I116" i="10" s="1"/>
  <c r="I113" i="11"/>
  <c r="I116" i="11" s="1"/>
  <c r="I113" i="9"/>
  <c r="I116" i="9" s="1"/>
  <c r="I113" i="8"/>
  <c r="I116" i="8" s="1"/>
  <c r="I113" i="7"/>
  <c r="I116" i="7" s="1"/>
  <c r="H113" i="11"/>
  <c r="H113" i="12"/>
  <c r="H113" i="10"/>
  <c r="H113" i="9"/>
  <c r="H113" i="8"/>
  <c r="H113" i="7"/>
  <c r="H95" i="11"/>
  <c r="H93" i="11"/>
  <c r="K47" i="12"/>
  <c r="K44" i="12"/>
  <c r="K224" i="12" s="1"/>
  <c r="G47" i="11"/>
  <c r="G44" i="11"/>
  <c r="M47" i="12"/>
  <c r="M44" i="12"/>
  <c r="M224" i="12" s="1"/>
  <c r="J44" i="12"/>
  <c r="J224" i="12" s="1"/>
  <c r="J47" i="12"/>
  <c r="L44" i="12"/>
  <c r="L224" i="12" s="1"/>
  <c r="L47" i="12"/>
  <c r="N39" i="7"/>
  <c r="N44" i="7" s="1"/>
  <c r="N224" i="7" s="1"/>
  <c r="N39" i="11"/>
  <c r="N39" i="12"/>
  <c r="N39" i="10"/>
  <c r="N39" i="9"/>
  <c r="N39" i="8"/>
  <c r="L92" i="11"/>
  <c r="L95" i="11" s="1"/>
  <c r="L92" i="12"/>
  <c r="L95" i="12" s="1"/>
  <c r="L176" i="12" s="1"/>
  <c r="L92" i="10"/>
  <c r="L95" i="10" s="1"/>
  <c r="L92" i="9"/>
  <c r="L95" i="9" s="1"/>
  <c r="L92" i="8"/>
  <c r="L95" i="8" s="1"/>
  <c r="L92" i="7"/>
  <c r="L95" i="7" s="1"/>
  <c r="I92" i="11"/>
  <c r="I95" i="11" s="1"/>
  <c r="I176" i="11" s="1"/>
  <c r="I219" i="11" s="1"/>
  <c r="I221" i="11" s="1"/>
  <c r="I92" i="12"/>
  <c r="I95" i="12" s="1"/>
  <c r="I176" i="12" s="1"/>
  <c r="I92" i="8"/>
  <c r="I95" i="8" s="1"/>
  <c r="I92" i="10"/>
  <c r="I95" i="10" s="1"/>
  <c r="I92" i="9"/>
  <c r="I95" i="9" s="1"/>
  <c r="I92" i="7"/>
  <c r="I95" i="7" s="1"/>
  <c r="J92" i="11"/>
  <c r="J95" i="11" s="1"/>
  <c r="J92" i="12"/>
  <c r="J95" i="12" s="1"/>
  <c r="J176" i="12" s="1"/>
  <c r="J92" i="10"/>
  <c r="J95" i="10" s="1"/>
  <c r="J92" i="9"/>
  <c r="J95" i="9" s="1"/>
  <c r="J92" i="8"/>
  <c r="J95" i="8" s="1"/>
  <c r="J92" i="7"/>
  <c r="J95" i="7" s="1"/>
  <c r="H93" i="12"/>
  <c r="H112" i="12" s="1"/>
  <c r="H95" i="12"/>
  <c r="H176" i="12" s="1"/>
  <c r="G47" i="12"/>
  <c r="G44" i="12"/>
  <c r="M290" i="7"/>
  <c r="M258" i="7"/>
  <c r="J290" i="7"/>
  <c r="J258" i="7"/>
  <c r="K290" i="7"/>
  <c r="K258" i="7"/>
  <c r="L258" i="7"/>
  <c r="L290" i="7"/>
  <c r="I176" i="7" l="1"/>
  <c r="I219" i="7" s="1"/>
  <c r="I221" i="7" s="1"/>
  <c r="K52" i="7"/>
  <c r="I176" i="13"/>
  <c r="I219" i="13" s="1"/>
  <c r="I221" i="13" s="1"/>
  <c r="I249" i="13" s="1"/>
  <c r="I176" i="9"/>
  <c r="I219" i="9" s="1"/>
  <c r="I221" i="9" s="1"/>
  <c r="L52" i="7"/>
  <c r="J52" i="7"/>
  <c r="N47" i="14"/>
  <c r="N44" i="14"/>
  <c r="N224" i="14" s="1"/>
  <c r="H116" i="13"/>
  <c r="H176" i="13" s="1"/>
  <c r="H219" i="13" s="1"/>
  <c r="H221" i="13" s="1"/>
  <c r="H114" i="13"/>
  <c r="L52" i="14"/>
  <c r="L228" i="14" s="1"/>
  <c r="M52" i="14"/>
  <c r="M228" i="14" s="1"/>
  <c r="J52" i="14"/>
  <c r="J228" i="14" s="1"/>
  <c r="K52" i="14"/>
  <c r="K228" i="14" s="1"/>
  <c r="O39" i="14"/>
  <c r="O39" i="13"/>
  <c r="L290" i="14"/>
  <c r="L258" i="14"/>
  <c r="H114" i="14"/>
  <c r="H116" i="14"/>
  <c r="J224" i="14"/>
  <c r="K290" i="14"/>
  <c r="K258" i="14"/>
  <c r="I230" i="14"/>
  <c r="I249" i="14"/>
  <c r="J224" i="13"/>
  <c r="M258" i="13"/>
  <c r="M290" i="13"/>
  <c r="H100" i="13"/>
  <c r="H102" i="13"/>
  <c r="H101" i="13"/>
  <c r="I93" i="13"/>
  <c r="H96" i="13"/>
  <c r="M92" i="13"/>
  <c r="M95" i="13" s="1"/>
  <c r="M92" i="14"/>
  <c r="M95" i="14" s="1"/>
  <c r="M176" i="14" s="1"/>
  <c r="M219" i="14" s="1"/>
  <c r="M221" i="14" s="1"/>
  <c r="N47" i="7"/>
  <c r="N52" i="7" s="1"/>
  <c r="I176" i="10"/>
  <c r="I219" i="10" s="1"/>
  <c r="I221" i="10" s="1"/>
  <c r="I249" i="10" s="1"/>
  <c r="K52" i="13"/>
  <c r="K228" i="13" s="1"/>
  <c r="M52" i="13"/>
  <c r="M228" i="13" s="1"/>
  <c r="L52" i="13"/>
  <c r="L228" i="13" s="1"/>
  <c r="J52" i="13"/>
  <c r="J228" i="13" s="1"/>
  <c r="J113" i="13"/>
  <c r="J116" i="13" s="1"/>
  <c r="J176" i="13" s="1"/>
  <c r="J219" i="13" s="1"/>
  <c r="J221" i="13" s="1"/>
  <c r="J113" i="14"/>
  <c r="J116" i="14" s="1"/>
  <c r="N92" i="13"/>
  <c r="N95" i="13" s="1"/>
  <c r="N92" i="14"/>
  <c r="N95" i="14" s="1"/>
  <c r="N176" i="14" s="1"/>
  <c r="N219" i="14" s="1"/>
  <c r="N221" i="14" s="1"/>
  <c r="I176" i="8"/>
  <c r="I219" i="8" s="1"/>
  <c r="I221" i="8" s="1"/>
  <c r="I230" i="8" s="1"/>
  <c r="L230" i="14"/>
  <c r="L249" i="14"/>
  <c r="L290" i="13"/>
  <c r="L258" i="13"/>
  <c r="H96" i="14"/>
  <c r="H177" i="14" s="1"/>
  <c r="H112" i="14"/>
  <c r="I93" i="14"/>
  <c r="H102" i="14"/>
  <c r="H101" i="14"/>
  <c r="H100" i="14"/>
  <c r="J249" i="14"/>
  <c r="J230" i="14"/>
  <c r="N47" i="13"/>
  <c r="N52" i="13" s="1"/>
  <c r="N228" i="13" s="1"/>
  <c r="N44" i="13"/>
  <c r="N224" i="13" s="1"/>
  <c r="M290" i="14"/>
  <c r="M258" i="14"/>
  <c r="H230" i="14"/>
  <c r="H249" i="14"/>
  <c r="K290" i="13"/>
  <c r="K258" i="13"/>
  <c r="O39" i="7"/>
  <c r="O39" i="11"/>
  <c r="O39" i="12"/>
  <c r="O39" i="10"/>
  <c r="O39" i="9"/>
  <c r="O39" i="8"/>
  <c r="H96" i="12"/>
  <c r="H177" i="12" s="1"/>
  <c r="I93" i="12"/>
  <c r="H102" i="12"/>
  <c r="H101" i="12"/>
  <c r="H100" i="12"/>
  <c r="I249" i="11"/>
  <c r="I230" i="11"/>
  <c r="H102" i="11"/>
  <c r="H101" i="11"/>
  <c r="H100" i="11"/>
  <c r="H96" i="11"/>
  <c r="I93" i="11"/>
  <c r="H116" i="12"/>
  <c r="H114" i="12"/>
  <c r="M258" i="11"/>
  <c r="M290" i="11"/>
  <c r="K258" i="8"/>
  <c r="K290" i="8"/>
  <c r="G52" i="7"/>
  <c r="G228" i="7" s="1"/>
  <c r="H52" i="7"/>
  <c r="I52" i="7"/>
  <c r="N92" i="12"/>
  <c r="N95" i="12" s="1"/>
  <c r="N176" i="12" s="1"/>
  <c r="N92" i="11"/>
  <c r="N95" i="11" s="1"/>
  <c r="N92" i="10"/>
  <c r="N95" i="10" s="1"/>
  <c r="N92" i="9"/>
  <c r="N95" i="9" s="1"/>
  <c r="N92" i="8"/>
  <c r="N95" i="8" s="1"/>
  <c r="N92" i="7"/>
  <c r="N95" i="7" s="1"/>
  <c r="I249" i="7"/>
  <c r="I230" i="7"/>
  <c r="N44" i="8"/>
  <c r="N224" i="8" s="1"/>
  <c r="N47" i="8"/>
  <c r="N52" i="8" s="1"/>
  <c r="N228" i="8" s="1"/>
  <c r="G224" i="11"/>
  <c r="H114" i="11"/>
  <c r="H116" i="11"/>
  <c r="H176" i="11" s="1"/>
  <c r="H219" i="11" s="1"/>
  <c r="H221" i="11" s="1"/>
  <c r="H101" i="10"/>
  <c r="H100" i="10"/>
  <c r="H96" i="10"/>
  <c r="I93" i="10"/>
  <c r="H102" i="10"/>
  <c r="J290" i="9"/>
  <c r="J258" i="9"/>
  <c r="M92" i="11"/>
  <c r="M95" i="11" s="1"/>
  <c r="M92" i="12"/>
  <c r="M95" i="12" s="1"/>
  <c r="M176" i="12" s="1"/>
  <c r="M92" i="10"/>
  <c r="M95" i="10" s="1"/>
  <c r="M92" i="9"/>
  <c r="M95" i="9" s="1"/>
  <c r="M92" i="8"/>
  <c r="M95" i="8" s="1"/>
  <c r="M92" i="7"/>
  <c r="M95" i="7" s="1"/>
  <c r="G224" i="12"/>
  <c r="I249" i="9"/>
  <c r="I230" i="9"/>
  <c r="N44" i="9"/>
  <c r="N224" i="9" s="1"/>
  <c r="N47" i="9"/>
  <c r="N52" i="9" s="1"/>
  <c r="N228" i="9" s="1"/>
  <c r="L290" i="12"/>
  <c r="L258" i="12"/>
  <c r="J52" i="11"/>
  <c r="J228" i="11" s="1"/>
  <c r="H52" i="11"/>
  <c r="H228" i="11" s="1"/>
  <c r="I52" i="11"/>
  <c r="I228" i="11" s="1"/>
  <c r="L52" i="11"/>
  <c r="L228" i="11" s="1"/>
  <c r="G52" i="11"/>
  <c r="G228" i="11" s="1"/>
  <c r="K52" i="11"/>
  <c r="K228" i="11" s="1"/>
  <c r="M52" i="11"/>
  <c r="M228" i="11" s="1"/>
  <c r="H116" i="7"/>
  <c r="H176" i="7" s="1"/>
  <c r="H219" i="7" s="1"/>
  <c r="H221" i="7" s="1"/>
  <c r="H114" i="7"/>
  <c r="L290" i="11"/>
  <c r="L258" i="11"/>
  <c r="K52" i="9"/>
  <c r="K228" i="9" s="1"/>
  <c r="L52" i="9"/>
  <c r="L228" i="9" s="1"/>
  <c r="H52" i="9"/>
  <c r="H228" i="9" s="1"/>
  <c r="I52" i="9"/>
  <c r="I228" i="9" s="1"/>
  <c r="J52" i="9"/>
  <c r="J228" i="9" s="1"/>
  <c r="G52" i="9"/>
  <c r="G228" i="9" s="1"/>
  <c r="G232" i="9" s="1"/>
  <c r="G233" i="9" s="1"/>
  <c r="G244" i="9" s="1"/>
  <c r="G245" i="9" s="1"/>
  <c r="G246" i="9" s="1"/>
  <c r="M52" i="9"/>
  <c r="M228" i="9" s="1"/>
  <c r="M258" i="9"/>
  <c r="M290" i="9"/>
  <c r="H100" i="9"/>
  <c r="H96" i="9"/>
  <c r="I93" i="9"/>
  <c r="H102" i="9"/>
  <c r="H101" i="9"/>
  <c r="M290" i="10"/>
  <c r="M258" i="10"/>
  <c r="J290" i="10"/>
  <c r="J258" i="10"/>
  <c r="K290" i="9"/>
  <c r="K258" i="9"/>
  <c r="J52" i="12"/>
  <c r="J228" i="12" s="1"/>
  <c r="K52" i="12"/>
  <c r="K228" i="12" s="1"/>
  <c r="M52" i="12"/>
  <c r="M228" i="12" s="1"/>
  <c r="L52" i="12"/>
  <c r="L228" i="12" s="1"/>
  <c r="H52" i="12"/>
  <c r="H228" i="12" s="1"/>
  <c r="G52" i="12"/>
  <c r="G228" i="12" s="1"/>
  <c r="I52" i="12"/>
  <c r="I228" i="12" s="1"/>
  <c r="N47" i="10"/>
  <c r="N52" i="10" s="1"/>
  <c r="N228" i="10" s="1"/>
  <c r="N44" i="10"/>
  <c r="N224" i="10" s="1"/>
  <c r="K290" i="12"/>
  <c r="K258" i="12"/>
  <c r="H116" i="8"/>
  <c r="H176" i="8" s="1"/>
  <c r="H219" i="8" s="1"/>
  <c r="H221" i="8" s="1"/>
  <c r="H114" i="8"/>
  <c r="G290" i="9"/>
  <c r="G258" i="9"/>
  <c r="L258" i="10"/>
  <c r="L290" i="10"/>
  <c r="G224" i="10"/>
  <c r="I93" i="8"/>
  <c r="H96" i="8"/>
  <c r="H102" i="8"/>
  <c r="H101" i="8"/>
  <c r="H100" i="8"/>
  <c r="I249" i="8"/>
  <c r="N47" i="12"/>
  <c r="N52" i="12" s="1"/>
  <c r="N228" i="12" s="1"/>
  <c r="N44" i="12"/>
  <c r="N224" i="12" s="1"/>
  <c r="J290" i="12"/>
  <c r="J258" i="12"/>
  <c r="H116" i="9"/>
  <c r="H176" i="9" s="1"/>
  <c r="H219" i="9" s="1"/>
  <c r="H221" i="9" s="1"/>
  <c r="H114" i="9"/>
  <c r="J290" i="11"/>
  <c r="J258" i="11"/>
  <c r="K290" i="11"/>
  <c r="K258" i="11"/>
  <c r="G52" i="10"/>
  <c r="G228" i="10" s="1"/>
  <c r="H52" i="10"/>
  <c r="H228" i="10" s="1"/>
  <c r="I52" i="10"/>
  <c r="I228" i="10" s="1"/>
  <c r="J52" i="10"/>
  <c r="J228" i="10" s="1"/>
  <c r="K52" i="10"/>
  <c r="K228" i="10" s="1"/>
  <c r="L52" i="10"/>
  <c r="L228" i="10" s="1"/>
  <c r="M52" i="10"/>
  <c r="M228" i="10" s="1"/>
  <c r="L290" i="9"/>
  <c r="L258" i="9"/>
  <c r="G290" i="8"/>
  <c r="G258" i="8"/>
  <c r="M290" i="8"/>
  <c r="M258" i="8"/>
  <c r="J113" i="12"/>
  <c r="J116" i="12" s="1"/>
  <c r="J219" i="12" s="1"/>
  <c r="J221" i="12" s="1"/>
  <c r="J113" i="10"/>
  <c r="J116" i="10" s="1"/>
  <c r="J176" i="10" s="1"/>
  <c r="J219" i="10" s="1"/>
  <c r="J221" i="10" s="1"/>
  <c r="J113" i="11"/>
  <c r="J116" i="11" s="1"/>
  <c r="J176" i="11" s="1"/>
  <c r="J219" i="11" s="1"/>
  <c r="J221" i="11" s="1"/>
  <c r="J113" i="8"/>
  <c r="J116" i="8" s="1"/>
  <c r="J176" i="8" s="1"/>
  <c r="J219" i="8" s="1"/>
  <c r="J221" i="8" s="1"/>
  <c r="J113" i="9"/>
  <c r="J116" i="9" s="1"/>
  <c r="J176" i="9" s="1"/>
  <c r="J219" i="9" s="1"/>
  <c r="J221" i="9" s="1"/>
  <c r="J113" i="7"/>
  <c r="J116" i="7" s="1"/>
  <c r="J176" i="7" s="1"/>
  <c r="J219" i="7" s="1"/>
  <c r="J221" i="7" s="1"/>
  <c r="H219" i="12"/>
  <c r="H221" i="12" s="1"/>
  <c r="I219" i="12"/>
  <c r="I221" i="12" s="1"/>
  <c r="N47" i="11"/>
  <c r="N44" i="11"/>
  <c r="N224" i="11" s="1"/>
  <c r="M290" i="12"/>
  <c r="M258" i="12"/>
  <c r="H116" i="10"/>
  <c r="H176" i="10" s="1"/>
  <c r="H219" i="10" s="1"/>
  <c r="H221" i="10" s="1"/>
  <c r="H114" i="10"/>
  <c r="J258" i="8"/>
  <c r="J290" i="8"/>
  <c r="K258" i="10"/>
  <c r="K290" i="10"/>
  <c r="L52" i="8"/>
  <c r="L228" i="8" s="1"/>
  <c r="G52" i="8"/>
  <c r="G228" i="8" s="1"/>
  <c r="G232" i="8" s="1"/>
  <c r="G233" i="8" s="1"/>
  <c r="G244" i="8" s="1"/>
  <c r="G245" i="8" s="1"/>
  <c r="G246" i="8" s="1"/>
  <c r="K52" i="8"/>
  <c r="K228" i="8" s="1"/>
  <c r="I52" i="8"/>
  <c r="I228" i="8" s="1"/>
  <c r="M52" i="8"/>
  <c r="M228" i="8" s="1"/>
  <c r="J52" i="8"/>
  <c r="J228" i="8" s="1"/>
  <c r="H52" i="8"/>
  <c r="H228" i="8" s="1"/>
  <c r="L290" i="8"/>
  <c r="L258" i="8"/>
  <c r="G290" i="7"/>
  <c r="G258" i="7"/>
  <c r="G232" i="7"/>
  <c r="G233" i="7" s="1"/>
  <c r="G244" i="7" s="1"/>
  <c r="G245" i="7" s="1"/>
  <c r="G246" i="7" s="1"/>
  <c r="H101" i="7"/>
  <c r="H96" i="7"/>
  <c r="H102" i="7"/>
  <c r="I93" i="7"/>
  <c r="H100" i="7"/>
  <c r="O47" i="7"/>
  <c r="O44" i="7"/>
  <c r="O224" i="7" s="1"/>
  <c r="N290" i="7"/>
  <c r="N258" i="7"/>
  <c r="O52" i="7" l="1"/>
  <c r="H109" i="9"/>
  <c r="H110" i="11"/>
  <c r="I230" i="13"/>
  <c r="H110" i="13"/>
  <c r="I230" i="10"/>
  <c r="H109" i="13"/>
  <c r="J249" i="13"/>
  <c r="J230" i="13"/>
  <c r="H249" i="13"/>
  <c r="H230" i="13"/>
  <c r="P39" i="13"/>
  <c r="P39" i="14"/>
  <c r="H109" i="14"/>
  <c r="J290" i="13"/>
  <c r="J258" i="13"/>
  <c r="J294" i="14"/>
  <c r="J262" i="14"/>
  <c r="L294" i="14"/>
  <c r="L262" i="14"/>
  <c r="N249" i="14"/>
  <c r="N230" i="14"/>
  <c r="J294" i="13"/>
  <c r="J262" i="13"/>
  <c r="N262" i="13"/>
  <c r="N294" i="13"/>
  <c r="M230" i="14"/>
  <c r="M249" i="14"/>
  <c r="H122" i="13"/>
  <c r="I114" i="13"/>
  <c r="H121" i="13"/>
  <c r="H117" i="13"/>
  <c r="H177" i="13" s="1"/>
  <c r="H123" i="13"/>
  <c r="N258" i="13"/>
  <c r="N290" i="13"/>
  <c r="K294" i="13"/>
  <c r="K262" i="13"/>
  <c r="J290" i="14"/>
  <c r="J258" i="14"/>
  <c r="M262" i="14"/>
  <c r="M294" i="14"/>
  <c r="K113" i="14"/>
  <c r="K116" i="14" s="1"/>
  <c r="K113" i="13"/>
  <c r="K116" i="13" s="1"/>
  <c r="K176" i="13" s="1"/>
  <c r="K219" i="13" s="1"/>
  <c r="K221" i="13" s="1"/>
  <c r="J133" i="12"/>
  <c r="H133" i="12"/>
  <c r="H110" i="14"/>
  <c r="L294" i="13"/>
  <c r="L262" i="13"/>
  <c r="K294" i="14"/>
  <c r="K262" i="14"/>
  <c r="N290" i="14"/>
  <c r="N258" i="14"/>
  <c r="H109" i="10"/>
  <c r="J93" i="14"/>
  <c r="I102" i="14"/>
  <c r="I100" i="14"/>
  <c r="I101" i="14"/>
  <c r="I96" i="14"/>
  <c r="I177" i="14" s="1"/>
  <c r="M262" i="13"/>
  <c r="M294" i="13"/>
  <c r="I101" i="13"/>
  <c r="I100" i="13"/>
  <c r="I96" i="13"/>
  <c r="J93" i="13"/>
  <c r="I102" i="13"/>
  <c r="H122" i="14"/>
  <c r="H121" i="14"/>
  <c r="H117" i="14"/>
  <c r="H123" i="14"/>
  <c r="I114" i="14"/>
  <c r="O47" i="13"/>
  <c r="O44" i="13"/>
  <c r="O224" i="13" s="1"/>
  <c r="O92" i="14"/>
  <c r="O95" i="14" s="1"/>
  <c r="O176" i="14" s="1"/>
  <c r="O219" i="14" s="1"/>
  <c r="O221" i="14" s="1"/>
  <c r="O92" i="13"/>
  <c r="O95" i="13" s="1"/>
  <c r="H110" i="8"/>
  <c r="O47" i="14"/>
  <c r="O44" i="14"/>
  <c r="N52" i="14"/>
  <c r="N228" i="14" s="1"/>
  <c r="J249" i="9"/>
  <c r="J230" i="9"/>
  <c r="J249" i="8"/>
  <c r="J230" i="8"/>
  <c r="J249" i="11"/>
  <c r="J230" i="11"/>
  <c r="J249" i="10"/>
  <c r="J230" i="10"/>
  <c r="H249" i="9"/>
  <c r="H230" i="9"/>
  <c r="H230" i="10"/>
  <c r="H249" i="10"/>
  <c r="J249" i="12"/>
  <c r="J230" i="12"/>
  <c r="J249" i="7"/>
  <c r="J230" i="7"/>
  <c r="K113" i="10"/>
  <c r="K116" i="10" s="1"/>
  <c r="K176" i="10" s="1"/>
  <c r="K219" i="10" s="1"/>
  <c r="K221" i="10" s="1"/>
  <c r="K113" i="11"/>
  <c r="K116" i="11" s="1"/>
  <c r="K176" i="11" s="1"/>
  <c r="K219" i="11" s="1"/>
  <c r="K221" i="11" s="1"/>
  <c r="K113" i="12"/>
  <c r="K116" i="12" s="1"/>
  <c r="K219" i="12" s="1"/>
  <c r="K221" i="12" s="1"/>
  <c r="K113" i="9"/>
  <c r="K116" i="9" s="1"/>
  <c r="K176" i="9" s="1"/>
  <c r="K219" i="9" s="1"/>
  <c r="K221" i="9" s="1"/>
  <c r="K113" i="8"/>
  <c r="K116" i="8" s="1"/>
  <c r="K176" i="8" s="1"/>
  <c r="K219" i="8" s="1"/>
  <c r="K221" i="8" s="1"/>
  <c r="K113" i="7"/>
  <c r="K116" i="7" s="1"/>
  <c r="K176" i="7" s="1"/>
  <c r="K219" i="7" s="1"/>
  <c r="K221" i="7" s="1"/>
  <c r="M294" i="8"/>
  <c r="M262" i="8"/>
  <c r="L262" i="8"/>
  <c r="L294" i="8"/>
  <c r="H249" i="12"/>
  <c r="H230" i="12"/>
  <c r="M294" i="10"/>
  <c r="M262" i="10"/>
  <c r="K294" i="10"/>
  <c r="K262" i="10"/>
  <c r="H122" i="9"/>
  <c r="H121" i="9"/>
  <c r="H117" i="9"/>
  <c r="H177" i="9" s="1"/>
  <c r="H123" i="9"/>
  <c r="I114" i="9"/>
  <c r="G258" i="10"/>
  <c r="G290" i="10"/>
  <c r="G232" i="10"/>
  <c r="G233" i="10" s="1"/>
  <c r="G244" i="10" s="1"/>
  <c r="M294" i="12"/>
  <c r="M262" i="12"/>
  <c r="I100" i="9"/>
  <c r="I102" i="9"/>
  <c r="I96" i="9"/>
  <c r="J93" i="9"/>
  <c r="I101" i="9"/>
  <c r="I294" i="9"/>
  <c r="I262" i="9"/>
  <c r="H294" i="9"/>
  <c r="H262" i="9"/>
  <c r="K294" i="9"/>
  <c r="K262" i="9"/>
  <c r="M294" i="11"/>
  <c r="M262" i="11"/>
  <c r="I294" i="11"/>
  <c r="I262" i="11"/>
  <c r="J294" i="11"/>
  <c r="J262" i="11"/>
  <c r="N290" i="9"/>
  <c r="N258" i="9"/>
  <c r="I100" i="10"/>
  <c r="I96" i="10"/>
  <c r="J93" i="10"/>
  <c r="I102" i="10"/>
  <c r="I101" i="10"/>
  <c r="H249" i="11"/>
  <c r="H230" i="11"/>
  <c r="H123" i="12"/>
  <c r="H121" i="12"/>
  <c r="H122" i="12"/>
  <c r="H117" i="12"/>
  <c r="I114" i="12"/>
  <c r="H109" i="12"/>
  <c r="O47" i="8"/>
  <c r="O44" i="8"/>
  <c r="O224" i="8" s="1"/>
  <c r="N294" i="8"/>
  <c r="N262" i="8"/>
  <c r="N258" i="11"/>
  <c r="N290" i="11"/>
  <c r="H230" i="7"/>
  <c r="H249" i="7"/>
  <c r="L262" i="10"/>
  <c r="L294" i="10"/>
  <c r="N262" i="10"/>
  <c r="N294" i="10"/>
  <c r="I114" i="8"/>
  <c r="H123" i="8"/>
  <c r="H122" i="8"/>
  <c r="H117" i="8"/>
  <c r="H177" i="8" s="1"/>
  <c r="H121" i="8"/>
  <c r="G294" i="12"/>
  <c r="G262" i="12"/>
  <c r="N294" i="12"/>
  <c r="N262" i="12"/>
  <c r="J294" i="12"/>
  <c r="J262" i="12"/>
  <c r="M294" i="9"/>
  <c r="M262" i="9"/>
  <c r="O47" i="9"/>
  <c r="O44" i="9"/>
  <c r="O224" i="9" s="1"/>
  <c r="H109" i="7"/>
  <c r="I114" i="10"/>
  <c r="H123" i="10"/>
  <c r="H122" i="10"/>
  <c r="H121" i="10"/>
  <c r="H117" i="10"/>
  <c r="H177" i="10" s="1"/>
  <c r="H294" i="12"/>
  <c r="H262" i="12"/>
  <c r="G262" i="9"/>
  <c r="G266" i="9" s="1"/>
  <c r="G267" i="9" s="1"/>
  <c r="G278" i="9" s="1"/>
  <c r="G294" i="9"/>
  <c r="G298" i="9" s="1"/>
  <c r="G299" i="9" s="1"/>
  <c r="G310" i="9" s="1"/>
  <c r="L262" i="9"/>
  <c r="L294" i="9"/>
  <c r="K294" i="11"/>
  <c r="K262" i="11"/>
  <c r="H294" i="11"/>
  <c r="H262" i="11"/>
  <c r="G258" i="11"/>
  <c r="G290" i="11"/>
  <c r="G232" i="11"/>
  <c r="G233" i="11" s="1"/>
  <c r="G244" i="11" s="1"/>
  <c r="I102" i="11"/>
  <c r="I100" i="11"/>
  <c r="J93" i="11"/>
  <c r="I96" i="11"/>
  <c r="I101" i="11"/>
  <c r="O47" i="10"/>
  <c r="O44" i="10"/>
  <c r="P39" i="7"/>
  <c r="P47" i="7" s="1"/>
  <c r="P52" i="7" s="1"/>
  <c r="P39" i="12"/>
  <c r="P39" i="11"/>
  <c r="P39" i="8"/>
  <c r="P39" i="9"/>
  <c r="P39" i="10"/>
  <c r="I102" i="7"/>
  <c r="I101" i="7"/>
  <c r="I100" i="7"/>
  <c r="I96" i="7"/>
  <c r="J93" i="7"/>
  <c r="I294" i="8"/>
  <c r="I262" i="8"/>
  <c r="G294" i="8"/>
  <c r="G298" i="8" s="1"/>
  <c r="G299" i="8" s="1"/>
  <c r="G310" i="8" s="1"/>
  <c r="G311" i="8" s="1"/>
  <c r="G312" i="8" s="1"/>
  <c r="G262" i="8"/>
  <c r="G266" i="8" s="1"/>
  <c r="G267" i="8" s="1"/>
  <c r="G278" i="8" s="1"/>
  <c r="I294" i="10"/>
  <c r="I262" i="10"/>
  <c r="I100" i="8"/>
  <c r="I102" i="8"/>
  <c r="I96" i="8"/>
  <c r="J93" i="8"/>
  <c r="I101" i="8"/>
  <c r="K294" i="12"/>
  <c r="K262" i="12"/>
  <c r="N52" i="11"/>
  <c r="N228" i="11" s="1"/>
  <c r="H110" i="12"/>
  <c r="O47" i="12"/>
  <c r="O52" i="12" s="1"/>
  <c r="O228" i="12" s="1"/>
  <c r="O44" i="12"/>
  <c r="O224" i="12" s="1"/>
  <c r="O92" i="11"/>
  <c r="O95" i="11" s="1"/>
  <c r="O92" i="12"/>
  <c r="O95" i="12" s="1"/>
  <c r="O176" i="12" s="1"/>
  <c r="O92" i="8"/>
  <c r="O95" i="8" s="1"/>
  <c r="O92" i="10"/>
  <c r="O95" i="10" s="1"/>
  <c r="O92" i="9"/>
  <c r="O95" i="9" s="1"/>
  <c r="O92" i="7"/>
  <c r="O95" i="7" s="1"/>
  <c r="H294" i="8"/>
  <c r="H262" i="8"/>
  <c r="I230" i="12"/>
  <c r="I249" i="12"/>
  <c r="H262" i="10"/>
  <c r="H294" i="10"/>
  <c r="N290" i="12"/>
  <c r="N258" i="12"/>
  <c r="G262" i="11"/>
  <c r="G294" i="11"/>
  <c r="H110" i="10"/>
  <c r="N290" i="8"/>
  <c r="N258" i="8"/>
  <c r="H109" i="11"/>
  <c r="I102" i="12"/>
  <c r="I101" i="12"/>
  <c r="I100" i="12"/>
  <c r="I96" i="12"/>
  <c r="I177" i="12" s="1"/>
  <c r="J93" i="12"/>
  <c r="O47" i="11"/>
  <c r="O44" i="11"/>
  <c r="O224" i="11" s="1"/>
  <c r="H110" i="7"/>
  <c r="J294" i="8"/>
  <c r="J262" i="8"/>
  <c r="K294" i="8"/>
  <c r="K262" i="8"/>
  <c r="H249" i="8"/>
  <c r="H230" i="8"/>
  <c r="J294" i="10"/>
  <c r="J262" i="10"/>
  <c r="G294" i="10"/>
  <c r="G262" i="10"/>
  <c r="H109" i="8"/>
  <c r="N258" i="10"/>
  <c r="N290" i="10"/>
  <c r="I294" i="12"/>
  <c r="I262" i="12"/>
  <c r="L294" i="12"/>
  <c r="L262" i="12"/>
  <c r="H110" i="9"/>
  <c r="J294" i="9"/>
  <c r="J262" i="9"/>
  <c r="N294" i="9"/>
  <c r="N262" i="9"/>
  <c r="H121" i="7"/>
  <c r="H117" i="7"/>
  <c r="H177" i="7" s="1"/>
  <c r="I114" i="7"/>
  <c r="H123" i="7"/>
  <c r="H122" i="7"/>
  <c r="L294" i="11"/>
  <c r="L262" i="11"/>
  <c r="G290" i="12"/>
  <c r="G232" i="12"/>
  <c r="G233" i="12" s="1"/>
  <c r="G244" i="12" s="1"/>
  <c r="G258" i="12"/>
  <c r="H117" i="11"/>
  <c r="H177" i="11" s="1"/>
  <c r="H123" i="11"/>
  <c r="H122" i="11"/>
  <c r="I114" i="11"/>
  <c r="H121" i="11"/>
  <c r="G294" i="7"/>
  <c r="G298" i="7" s="1"/>
  <c r="G299" i="7" s="1"/>
  <c r="G310" i="7" s="1"/>
  <c r="G262" i="7"/>
  <c r="G266" i="7" s="1"/>
  <c r="G267" i="7" s="1"/>
  <c r="G278" i="7" s="1"/>
  <c r="O290" i="7"/>
  <c r="O258" i="7"/>
  <c r="H131" i="7" l="1"/>
  <c r="H179" i="7" s="1"/>
  <c r="H239" i="7" s="1"/>
  <c r="H131" i="10"/>
  <c r="G266" i="10"/>
  <c r="G267" i="10" s="1"/>
  <c r="G278" i="10" s="1"/>
  <c r="G279" i="10" s="1"/>
  <c r="G280" i="10" s="1"/>
  <c r="G298" i="10"/>
  <c r="G299" i="10" s="1"/>
  <c r="G310" i="10" s="1"/>
  <c r="G298" i="11"/>
  <c r="G299" i="11" s="1"/>
  <c r="G310" i="11" s="1"/>
  <c r="G311" i="11" s="1"/>
  <c r="G312" i="11" s="1"/>
  <c r="G266" i="11"/>
  <c r="G267" i="11" s="1"/>
  <c r="G278" i="11" s="1"/>
  <c r="G279" i="11" s="1"/>
  <c r="G280" i="11" s="1"/>
  <c r="G266" i="12"/>
  <c r="G267" i="12" s="1"/>
  <c r="G278" i="12" s="1"/>
  <c r="G279" i="12" s="1"/>
  <c r="G280" i="12" s="1"/>
  <c r="I110" i="14"/>
  <c r="H131" i="13"/>
  <c r="H179" i="13" s="1"/>
  <c r="H225" i="13" s="1"/>
  <c r="I109" i="8"/>
  <c r="I110" i="12"/>
  <c r="I110" i="7"/>
  <c r="I109" i="13"/>
  <c r="G298" i="12"/>
  <c r="G299" i="12" s="1"/>
  <c r="G310" i="12" s="1"/>
  <c r="G311" i="12" s="1"/>
  <c r="G312" i="12" s="1"/>
  <c r="N294" i="14"/>
  <c r="N262" i="14"/>
  <c r="O290" i="13"/>
  <c r="O258" i="13"/>
  <c r="H130" i="14"/>
  <c r="K93" i="14"/>
  <c r="J102" i="14"/>
  <c r="J100" i="14"/>
  <c r="J101" i="14"/>
  <c r="J96" i="14"/>
  <c r="J177" i="14" s="1"/>
  <c r="K249" i="13"/>
  <c r="K230" i="13"/>
  <c r="I122" i="13"/>
  <c r="J114" i="13"/>
  <c r="I121" i="13"/>
  <c r="I117" i="13"/>
  <c r="I177" i="13" s="1"/>
  <c r="I123" i="13"/>
  <c r="I110" i="11"/>
  <c r="H131" i="12"/>
  <c r="H179" i="12" s="1"/>
  <c r="O52" i="13"/>
  <c r="O228" i="13" s="1"/>
  <c r="I122" i="14"/>
  <c r="I117" i="14"/>
  <c r="I121" i="14"/>
  <c r="J114" i="14"/>
  <c r="I123" i="14"/>
  <c r="I110" i="13"/>
  <c r="O224" i="14"/>
  <c r="H131" i="14"/>
  <c r="H179" i="14" s="1"/>
  <c r="H178" i="14"/>
  <c r="Q39" i="14"/>
  <c r="Q39" i="13"/>
  <c r="P92" i="13"/>
  <c r="P95" i="13" s="1"/>
  <c r="P92" i="14"/>
  <c r="P95" i="14" s="1"/>
  <c r="P176" i="14" s="1"/>
  <c r="P219" i="14" s="1"/>
  <c r="P221" i="14" s="1"/>
  <c r="P44" i="7"/>
  <c r="P224" i="7" s="1"/>
  <c r="P290" i="7" s="1"/>
  <c r="I109" i="10"/>
  <c r="O52" i="14"/>
  <c r="O228" i="14" s="1"/>
  <c r="J102" i="13"/>
  <c r="J100" i="13"/>
  <c r="J96" i="13"/>
  <c r="J101" i="13"/>
  <c r="K93" i="13"/>
  <c r="I109" i="14"/>
  <c r="P44" i="14"/>
  <c r="P224" i="14" s="1"/>
  <c r="P47" i="14"/>
  <c r="L113" i="14"/>
  <c r="L116" i="14" s="1"/>
  <c r="L113" i="13"/>
  <c r="L116" i="13" s="1"/>
  <c r="L176" i="13" s="1"/>
  <c r="L219" i="13" s="1"/>
  <c r="L221" i="13" s="1"/>
  <c r="O249" i="14"/>
  <c r="O230" i="14"/>
  <c r="H130" i="13"/>
  <c r="H178" i="13" s="1"/>
  <c r="P44" i="13"/>
  <c r="P224" i="13" s="1"/>
  <c r="P47" i="13"/>
  <c r="H225" i="7"/>
  <c r="H182" i="7"/>
  <c r="H183" i="7" s="1"/>
  <c r="P44" i="10"/>
  <c r="P224" i="10" s="1"/>
  <c r="P47" i="10"/>
  <c r="P52" i="10" s="1"/>
  <c r="P228" i="10" s="1"/>
  <c r="O224" i="10"/>
  <c r="I109" i="11"/>
  <c r="G279" i="9"/>
  <c r="G280" i="9" s="1"/>
  <c r="I123" i="12"/>
  <c r="I122" i="12"/>
  <c r="I117" i="12"/>
  <c r="J114" i="12"/>
  <c r="I121" i="12"/>
  <c r="J101" i="10"/>
  <c r="J100" i="10"/>
  <c r="J96" i="10"/>
  <c r="K93" i="10"/>
  <c r="J102" i="10"/>
  <c r="J101" i="9"/>
  <c r="J100" i="9"/>
  <c r="J96" i="9"/>
  <c r="K93" i="9"/>
  <c r="J102" i="9"/>
  <c r="I122" i="9"/>
  <c r="I121" i="9"/>
  <c r="I117" i="9"/>
  <c r="I177" i="9" s="1"/>
  <c r="I123" i="9"/>
  <c r="J114" i="9"/>
  <c r="K249" i="8"/>
  <c r="K230" i="8"/>
  <c r="G279" i="7"/>
  <c r="G280" i="7" s="1"/>
  <c r="O294" i="12"/>
  <c r="O262" i="12"/>
  <c r="G311" i="10"/>
  <c r="G312" i="10" s="1"/>
  <c r="O290" i="11"/>
  <c r="O258" i="11"/>
  <c r="H179" i="10"/>
  <c r="N262" i="11"/>
  <c r="N294" i="11"/>
  <c r="J96" i="7"/>
  <c r="K93" i="7"/>
  <c r="J102" i="7"/>
  <c r="J101" i="7"/>
  <c r="J100" i="7"/>
  <c r="P47" i="9"/>
  <c r="P52" i="9" s="1"/>
  <c r="P228" i="9" s="1"/>
  <c r="P44" i="9"/>
  <c r="P224" i="9" s="1"/>
  <c r="O52" i="10"/>
  <c r="O228" i="10" s="1"/>
  <c r="I121" i="10"/>
  <c r="I117" i="10"/>
  <c r="I177" i="10" s="1"/>
  <c r="J114" i="10"/>
  <c r="I123" i="10"/>
  <c r="I122" i="10"/>
  <c r="I121" i="8"/>
  <c r="I117" i="8"/>
  <c r="I177" i="8" s="1"/>
  <c r="J114" i="8"/>
  <c r="I123" i="8"/>
  <c r="I122" i="8"/>
  <c r="G245" i="10"/>
  <c r="G246" i="10" s="1"/>
  <c r="K230" i="9"/>
  <c r="K249" i="9"/>
  <c r="G311" i="7"/>
  <c r="G312" i="7" s="1"/>
  <c r="I121" i="7"/>
  <c r="I117" i="7"/>
  <c r="I177" i="7" s="1"/>
  <c r="I123" i="7"/>
  <c r="I122" i="7"/>
  <c r="J114" i="7"/>
  <c r="I110" i="8"/>
  <c r="G279" i="8"/>
  <c r="G280" i="8" s="1"/>
  <c r="P47" i="8"/>
  <c r="P52" i="8" s="1"/>
  <c r="P228" i="8" s="1"/>
  <c r="P44" i="8"/>
  <c r="P224" i="8" s="1"/>
  <c r="K249" i="12"/>
  <c r="K230" i="12"/>
  <c r="L113" i="10"/>
  <c r="L116" i="10" s="1"/>
  <c r="L176" i="10" s="1"/>
  <c r="L219" i="10" s="1"/>
  <c r="L221" i="10" s="1"/>
  <c r="L113" i="11"/>
  <c r="L116" i="11" s="1"/>
  <c r="L176" i="11" s="1"/>
  <c r="L219" i="11" s="1"/>
  <c r="L221" i="11" s="1"/>
  <c r="L113" i="12"/>
  <c r="L116" i="12" s="1"/>
  <c r="L219" i="12" s="1"/>
  <c r="L221" i="12" s="1"/>
  <c r="L113" i="9"/>
  <c r="L116" i="9" s="1"/>
  <c r="L176" i="9" s="1"/>
  <c r="L219" i="9" s="1"/>
  <c r="L221" i="9" s="1"/>
  <c r="L113" i="8"/>
  <c r="L116" i="8" s="1"/>
  <c r="L176" i="8" s="1"/>
  <c r="L219" i="8" s="1"/>
  <c r="L221" i="8" s="1"/>
  <c r="L113" i="7"/>
  <c r="L116" i="7" s="1"/>
  <c r="L176" i="7" s="1"/>
  <c r="L219" i="7" s="1"/>
  <c r="L221" i="7" s="1"/>
  <c r="J96" i="12"/>
  <c r="J177" i="12" s="1"/>
  <c r="K93" i="12"/>
  <c r="J102" i="12"/>
  <c r="J101" i="12"/>
  <c r="J100" i="12"/>
  <c r="O258" i="12"/>
  <c r="O290" i="12"/>
  <c r="I109" i="7"/>
  <c r="P47" i="11"/>
  <c r="P44" i="11"/>
  <c r="P224" i="11" s="1"/>
  <c r="H130" i="8"/>
  <c r="H178" i="8" s="1"/>
  <c r="H202" i="8" s="1"/>
  <c r="O290" i="8"/>
  <c r="O258" i="8"/>
  <c r="I110" i="10"/>
  <c r="I109" i="9"/>
  <c r="H130" i="9"/>
  <c r="H178" i="9" s="1"/>
  <c r="H202" i="9" s="1"/>
  <c r="K249" i="11"/>
  <c r="K230" i="11"/>
  <c r="P92" i="11"/>
  <c r="P95" i="11" s="1"/>
  <c r="P92" i="12"/>
  <c r="P95" i="12" s="1"/>
  <c r="P176" i="12" s="1"/>
  <c r="P92" i="10"/>
  <c r="P95" i="10" s="1"/>
  <c r="P92" i="8"/>
  <c r="P95" i="8" s="1"/>
  <c r="P92" i="9"/>
  <c r="P95" i="9" s="1"/>
  <c r="P92" i="7"/>
  <c r="P95" i="7" s="1"/>
  <c r="H131" i="11"/>
  <c r="H179" i="11" s="1"/>
  <c r="H130" i="11"/>
  <c r="H178" i="11" s="1"/>
  <c r="K93" i="8"/>
  <c r="J101" i="8"/>
  <c r="J102" i="8"/>
  <c r="J96" i="8"/>
  <c r="J100" i="8"/>
  <c r="P44" i="12"/>
  <c r="P224" i="12" s="1"/>
  <c r="P47" i="12"/>
  <c r="P52" i="12" s="1"/>
  <c r="P228" i="12" s="1"/>
  <c r="G245" i="11"/>
  <c r="G246" i="11" s="1"/>
  <c r="O52" i="11"/>
  <c r="O228" i="11" s="1"/>
  <c r="H130" i="10"/>
  <c r="H178" i="10" s="1"/>
  <c r="H202" i="10" s="1"/>
  <c r="O290" i="9"/>
  <c r="O258" i="9"/>
  <c r="O52" i="8"/>
  <c r="O228" i="8" s="1"/>
  <c r="H130" i="12"/>
  <c r="H178" i="12" s="1"/>
  <c r="I110" i="9"/>
  <c r="K249" i="10"/>
  <c r="K230" i="10"/>
  <c r="Q39" i="7"/>
  <c r="Q47" i="7" s="1"/>
  <c r="Q52" i="7" s="1"/>
  <c r="Q39" i="12"/>
  <c r="Q39" i="11"/>
  <c r="Q39" i="10"/>
  <c r="Q39" i="9"/>
  <c r="Q39" i="8"/>
  <c r="I121" i="11"/>
  <c r="I117" i="11"/>
  <c r="I177" i="11" s="1"/>
  <c r="J114" i="11"/>
  <c r="I123" i="11"/>
  <c r="I122" i="11"/>
  <c r="G245" i="12"/>
  <c r="G246" i="12" s="1"/>
  <c r="H130" i="7"/>
  <c r="H178" i="7" s="1"/>
  <c r="I109" i="12"/>
  <c r="K93" i="11"/>
  <c r="J96" i="11"/>
  <c r="J102" i="11"/>
  <c r="J101" i="11"/>
  <c r="J100" i="11"/>
  <c r="G311" i="9"/>
  <c r="G312" i="9" s="1"/>
  <c r="O52" i="9"/>
  <c r="O228" i="9" s="1"/>
  <c r="H131" i="8"/>
  <c r="H179" i="8" s="1"/>
  <c r="H131" i="9"/>
  <c r="H179" i="9" s="1"/>
  <c r="K249" i="7"/>
  <c r="K230" i="7"/>
  <c r="I131" i="8" l="1"/>
  <c r="J110" i="10"/>
  <c r="J110" i="14"/>
  <c r="Q44" i="7"/>
  <c r="Q224" i="7" s="1"/>
  <c r="H182" i="13"/>
  <c r="H183" i="13" s="1"/>
  <c r="J109" i="13"/>
  <c r="J109" i="14"/>
  <c r="J109" i="12"/>
  <c r="I131" i="13"/>
  <c r="I179" i="13" s="1"/>
  <c r="P290" i="14"/>
  <c r="P258" i="14"/>
  <c r="K96" i="14"/>
  <c r="K177" i="14" s="1"/>
  <c r="L93" i="14"/>
  <c r="K102" i="14"/>
  <c r="K101" i="14"/>
  <c r="K100" i="14"/>
  <c r="Q92" i="14"/>
  <c r="Q95" i="14" s="1"/>
  <c r="Q176" i="14" s="1"/>
  <c r="Q219" i="14" s="1"/>
  <c r="Q221" i="14" s="1"/>
  <c r="Q92" i="13"/>
  <c r="Q95" i="13" s="1"/>
  <c r="P258" i="7"/>
  <c r="J109" i="8"/>
  <c r="P290" i="13"/>
  <c r="P258" i="13"/>
  <c r="J110" i="13"/>
  <c r="H182" i="14"/>
  <c r="H183" i="14" s="1"/>
  <c r="H225" i="14"/>
  <c r="H239" i="14"/>
  <c r="K114" i="14"/>
  <c r="J123" i="14"/>
  <c r="J117" i="14"/>
  <c r="J122" i="14"/>
  <c r="J121" i="14"/>
  <c r="P249" i="14"/>
  <c r="P230" i="14"/>
  <c r="I130" i="14"/>
  <c r="I178" i="14" s="1"/>
  <c r="O294" i="13"/>
  <c r="O262" i="13"/>
  <c r="J110" i="7"/>
  <c r="H181" i="13"/>
  <c r="H189" i="13"/>
  <c r="H226" i="13" s="1"/>
  <c r="L249" i="13"/>
  <c r="L230" i="13"/>
  <c r="O290" i="14"/>
  <c r="O258" i="14"/>
  <c r="P52" i="13"/>
  <c r="P228" i="13" s="1"/>
  <c r="I130" i="13"/>
  <c r="I178" i="13" s="1"/>
  <c r="H259" i="13"/>
  <c r="H291" i="13"/>
  <c r="M113" i="14"/>
  <c r="M116" i="14" s="1"/>
  <c r="M113" i="13"/>
  <c r="M116" i="13" s="1"/>
  <c r="M176" i="13" s="1"/>
  <c r="M219" i="13" s="1"/>
  <c r="M221" i="13" s="1"/>
  <c r="I130" i="11"/>
  <c r="I178" i="11" s="1"/>
  <c r="I130" i="7"/>
  <c r="I178" i="7" s="1"/>
  <c r="I130" i="10"/>
  <c r="I178" i="10" s="1"/>
  <c r="I202" i="10" s="1"/>
  <c r="K101" i="13"/>
  <c r="K100" i="13"/>
  <c r="L93" i="13"/>
  <c r="K96" i="13"/>
  <c r="K102" i="13"/>
  <c r="Q44" i="13"/>
  <c r="Q47" i="13"/>
  <c r="Q52" i="13" s="1"/>
  <c r="Q228" i="13" s="1"/>
  <c r="H181" i="14"/>
  <c r="H189" i="14"/>
  <c r="H226" i="14" s="1"/>
  <c r="J117" i="13"/>
  <c r="J177" i="13" s="1"/>
  <c r="J123" i="13"/>
  <c r="J122" i="13"/>
  <c r="K114" i="13"/>
  <c r="J121" i="13"/>
  <c r="R39" i="14"/>
  <c r="R39" i="13"/>
  <c r="J109" i="11"/>
  <c r="I130" i="8"/>
  <c r="I178" i="8" s="1"/>
  <c r="I189" i="8" s="1"/>
  <c r="I226" i="8" s="1"/>
  <c r="I131" i="12"/>
  <c r="I179" i="12" s="1"/>
  <c r="I239" i="12" s="1"/>
  <c r="P52" i="14"/>
  <c r="P228" i="14" s="1"/>
  <c r="O294" i="14"/>
  <c r="O262" i="14"/>
  <c r="Q47" i="14"/>
  <c r="Q44" i="14"/>
  <c r="Q224" i="14" s="1"/>
  <c r="I131" i="14"/>
  <c r="I179" i="14" s="1"/>
  <c r="H227" i="10"/>
  <c r="H241" i="10"/>
  <c r="H241" i="9"/>
  <c r="H227" i="9"/>
  <c r="H227" i="8"/>
  <c r="H241" i="8"/>
  <c r="H202" i="7"/>
  <c r="H189" i="7"/>
  <c r="H226" i="7" s="1"/>
  <c r="H181" i="7"/>
  <c r="H189" i="11"/>
  <c r="H226" i="11" s="1"/>
  <c r="H181" i="11"/>
  <c r="H202" i="11"/>
  <c r="K96" i="11"/>
  <c r="K101" i="11"/>
  <c r="L93" i="11"/>
  <c r="K102" i="11"/>
  <c r="K100" i="11"/>
  <c r="H239" i="12"/>
  <c r="H225" i="12"/>
  <c r="H182" i="12"/>
  <c r="H183" i="12" s="1"/>
  <c r="J117" i="11"/>
  <c r="J177" i="11" s="1"/>
  <c r="J121" i="11"/>
  <c r="K114" i="11"/>
  <c r="J123" i="11"/>
  <c r="J122" i="11"/>
  <c r="Q47" i="11"/>
  <c r="Q52" i="11" s="1"/>
  <c r="Q228" i="11" s="1"/>
  <c r="Q44" i="11"/>
  <c r="O262" i="8"/>
  <c r="O294" i="8"/>
  <c r="O294" i="11"/>
  <c r="O262" i="11"/>
  <c r="J110" i="8"/>
  <c r="K101" i="12"/>
  <c r="K96" i="12"/>
  <c r="K177" i="12" s="1"/>
  <c r="L93" i="12"/>
  <c r="K100" i="12"/>
  <c r="K102" i="12"/>
  <c r="L230" i="11"/>
  <c r="L249" i="11"/>
  <c r="I131" i="7"/>
  <c r="I179" i="7" s="1"/>
  <c r="K114" i="10"/>
  <c r="J123" i="10"/>
  <c r="J122" i="10"/>
  <c r="J121" i="10"/>
  <c r="J117" i="10"/>
  <c r="J177" i="10" s="1"/>
  <c r="I130" i="9"/>
  <c r="I178" i="9" s="1"/>
  <c r="J110" i="9"/>
  <c r="J109" i="10"/>
  <c r="P262" i="10"/>
  <c r="P294" i="10"/>
  <c r="Q47" i="12"/>
  <c r="Q52" i="12" s="1"/>
  <c r="Q228" i="12" s="1"/>
  <c r="Q44" i="12"/>
  <c r="P294" i="12"/>
  <c r="P262" i="12"/>
  <c r="H181" i="9"/>
  <c r="H189" i="9"/>
  <c r="H226" i="9" s="1"/>
  <c r="L249" i="10"/>
  <c r="L230" i="10"/>
  <c r="O290" i="10"/>
  <c r="O258" i="10"/>
  <c r="P52" i="11"/>
  <c r="P228" i="11" s="1"/>
  <c r="H225" i="9"/>
  <c r="H182" i="9"/>
  <c r="H183" i="9" s="1"/>
  <c r="H239" i="9"/>
  <c r="P262" i="9"/>
  <c r="P294" i="9"/>
  <c r="H239" i="11"/>
  <c r="H225" i="11"/>
  <c r="H182" i="11"/>
  <c r="H183" i="11" s="1"/>
  <c r="L230" i="7"/>
  <c r="L249" i="7"/>
  <c r="P290" i="9"/>
  <c r="P258" i="9"/>
  <c r="K101" i="7"/>
  <c r="K100" i="7"/>
  <c r="K96" i="7"/>
  <c r="L93" i="7"/>
  <c r="K102" i="7"/>
  <c r="J123" i="9"/>
  <c r="K114" i="9"/>
  <c r="J117" i="9"/>
  <c r="J177" i="9" s="1"/>
  <c r="J122" i="9"/>
  <c r="J121" i="9"/>
  <c r="Q92" i="11"/>
  <c r="Q95" i="11" s="1"/>
  <c r="Q92" i="12"/>
  <c r="Q95" i="12" s="1"/>
  <c r="Q176" i="12" s="1"/>
  <c r="Q92" i="10"/>
  <c r="Q95" i="10" s="1"/>
  <c r="Q92" i="9"/>
  <c r="Q95" i="9" s="1"/>
  <c r="Q92" i="8"/>
  <c r="Q95" i="8" s="1"/>
  <c r="Q92" i="7"/>
  <c r="Q95" i="7" s="1"/>
  <c r="H182" i="8"/>
  <c r="H183" i="8" s="1"/>
  <c r="H225" i="8"/>
  <c r="H239" i="8"/>
  <c r="Q47" i="8"/>
  <c r="Q44" i="8"/>
  <c r="Q224" i="8" s="1"/>
  <c r="L249" i="8"/>
  <c r="L230" i="8"/>
  <c r="I179" i="8"/>
  <c r="J122" i="7"/>
  <c r="K114" i="7"/>
  <c r="J117" i="7"/>
  <c r="J177" i="7" s="1"/>
  <c r="J123" i="7"/>
  <c r="J121" i="7"/>
  <c r="I131" i="10"/>
  <c r="O262" i="10"/>
  <c r="O294" i="10"/>
  <c r="I131" i="9"/>
  <c r="I179" i="9" s="1"/>
  <c r="K101" i="9"/>
  <c r="L93" i="9"/>
  <c r="K102" i="9"/>
  <c r="K96" i="9"/>
  <c r="K100" i="9"/>
  <c r="I130" i="12"/>
  <c r="I178" i="12" s="1"/>
  <c r="P290" i="10"/>
  <c r="P258" i="10"/>
  <c r="H291" i="7"/>
  <c r="H259" i="7"/>
  <c r="J110" i="11"/>
  <c r="H181" i="8"/>
  <c r="H189" i="8"/>
  <c r="H226" i="8" s="1"/>
  <c r="Q44" i="9"/>
  <c r="Q224" i="9" s="1"/>
  <c r="Q47" i="9"/>
  <c r="P262" i="8"/>
  <c r="P294" i="8"/>
  <c r="H181" i="10"/>
  <c r="H189" i="10"/>
  <c r="H226" i="10" s="1"/>
  <c r="P290" i="11"/>
  <c r="P258" i="11"/>
  <c r="L249" i="9"/>
  <c r="L230" i="9"/>
  <c r="P290" i="8"/>
  <c r="P258" i="8"/>
  <c r="K102" i="10"/>
  <c r="L93" i="10"/>
  <c r="K101" i="10"/>
  <c r="K100" i="10"/>
  <c r="K96" i="10"/>
  <c r="J121" i="12"/>
  <c r="J117" i="12"/>
  <c r="J123" i="12"/>
  <c r="J122" i="12"/>
  <c r="K114" i="12"/>
  <c r="H305" i="7"/>
  <c r="H273" i="7"/>
  <c r="R39" i="7"/>
  <c r="R44" i="7" s="1"/>
  <c r="R224" i="7" s="1"/>
  <c r="R39" i="12"/>
  <c r="R39" i="11"/>
  <c r="R39" i="10"/>
  <c r="R39" i="9"/>
  <c r="R39" i="8"/>
  <c r="M113" i="10"/>
  <c r="M116" i="10" s="1"/>
  <c r="M176" i="10" s="1"/>
  <c r="M219" i="10" s="1"/>
  <c r="M221" i="10" s="1"/>
  <c r="M113" i="11"/>
  <c r="M116" i="11" s="1"/>
  <c r="M176" i="11" s="1"/>
  <c r="M219" i="11" s="1"/>
  <c r="M221" i="11" s="1"/>
  <c r="M113" i="12"/>
  <c r="M116" i="12" s="1"/>
  <c r="M219" i="12" s="1"/>
  <c r="M221" i="12" s="1"/>
  <c r="M113" i="9"/>
  <c r="M116" i="9" s="1"/>
  <c r="M176" i="9" s="1"/>
  <c r="M219" i="9" s="1"/>
  <c r="M221" i="9" s="1"/>
  <c r="M113" i="8"/>
  <c r="M116" i="8" s="1"/>
  <c r="M176" i="8" s="1"/>
  <c r="M219" i="8" s="1"/>
  <c r="M221" i="8" s="1"/>
  <c r="M113" i="7"/>
  <c r="M116" i="7" s="1"/>
  <c r="M176" i="7" s="1"/>
  <c r="M219" i="7" s="1"/>
  <c r="M221" i="7" s="1"/>
  <c r="O294" i="9"/>
  <c r="O262" i="9"/>
  <c r="I131" i="11"/>
  <c r="I179" i="11" s="1"/>
  <c r="Q47" i="10"/>
  <c r="Q44" i="10"/>
  <c r="H181" i="12"/>
  <c r="H189" i="12"/>
  <c r="H226" i="12" s="1"/>
  <c r="P290" i="12"/>
  <c r="P258" i="12"/>
  <c r="K100" i="8"/>
  <c r="K102" i="8"/>
  <c r="K96" i="8"/>
  <c r="L93" i="8"/>
  <c r="K101" i="8"/>
  <c r="J110" i="12"/>
  <c r="L249" i="12"/>
  <c r="L230" i="12"/>
  <c r="K114" i="8"/>
  <c r="J123" i="8"/>
  <c r="J121" i="8"/>
  <c r="J122" i="8"/>
  <c r="J117" i="8"/>
  <c r="J177" i="8" s="1"/>
  <c r="J109" i="7"/>
  <c r="H239" i="10"/>
  <c r="H225" i="10"/>
  <c r="H182" i="10"/>
  <c r="H183" i="10" s="1"/>
  <c r="J109" i="9"/>
  <c r="Q290" i="7"/>
  <c r="Q258" i="7"/>
  <c r="I189" i="10" l="1"/>
  <c r="I226" i="10" s="1"/>
  <c r="K110" i="10"/>
  <c r="R47" i="7"/>
  <c r="R52" i="7" s="1"/>
  <c r="J131" i="13"/>
  <c r="J179" i="13" s="1"/>
  <c r="J131" i="14"/>
  <c r="J179" i="14" s="1"/>
  <c r="J225" i="14" s="1"/>
  <c r="K110" i="8"/>
  <c r="I181" i="10"/>
  <c r="I227" i="10"/>
  <c r="I293" i="10" s="1"/>
  <c r="I241" i="10"/>
  <c r="J131" i="10"/>
  <c r="J179" i="10" s="1"/>
  <c r="J182" i="10" s="1"/>
  <c r="I225" i="12"/>
  <c r="I259" i="12" s="1"/>
  <c r="I182" i="12"/>
  <c r="I183" i="12" s="1"/>
  <c r="I181" i="14"/>
  <c r="I189" i="14"/>
  <c r="I226" i="14" s="1"/>
  <c r="J130" i="7"/>
  <c r="J178" i="7" s="1"/>
  <c r="J202" i="7" s="1"/>
  <c r="I181" i="8"/>
  <c r="Q290" i="14"/>
  <c r="Q258" i="14"/>
  <c r="J130" i="13"/>
  <c r="J178" i="13" s="1"/>
  <c r="K109" i="13"/>
  <c r="M249" i="13"/>
  <c r="M230" i="13"/>
  <c r="L101" i="14"/>
  <c r="L100" i="14"/>
  <c r="M93" i="14"/>
  <c r="L96" i="14"/>
  <c r="L177" i="14" s="1"/>
  <c r="L102" i="14"/>
  <c r="I202" i="8"/>
  <c r="I241" i="8" s="1"/>
  <c r="Q52" i="14"/>
  <c r="Q228" i="14" s="1"/>
  <c r="R47" i="13"/>
  <c r="R52" i="13" s="1"/>
  <c r="R228" i="13" s="1"/>
  <c r="R44" i="13"/>
  <c r="R224" i="13" s="1"/>
  <c r="K117" i="13"/>
  <c r="K177" i="13" s="1"/>
  <c r="L114" i="13"/>
  <c r="K123" i="13"/>
  <c r="K122" i="13"/>
  <c r="K121" i="13"/>
  <c r="Q224" i="13"/>
  <c r="P294" i="13"/>
  <c r="P262" i="13"/>
  <c r="K121" i="14"/>
  <c r="L114" i="14"/>
  <c r="K122" i="14"/>
  <c r="K117" i="14"/>
  <c r="K123" i="14"/>
  <c r="R92" i="14"/>
  <c r="R95" i="14" s="1"/>
  <c r="R176" i="14" s="1"/>
  <c r="R219" i="14" s="1"/>
  <c r="R221" i="14" s="1"/>
  <c r="R92" i="13"/>
  <c r="R95" i="13" s="1"/>
  <c r="Q294" i="13"/>
  <c r="Q262" i="13"/>
  <c r="M93" i="13"/>
  <c r="L102" i="13"/>
  <c r="L100" i="13"/>
  <c r="L101" i="13"/>
  <c r="L96" i="13"/>
  <c r="N113" i="14"/>
  <c r="N116" i="14" s="1"/>
  <c r="N113" i="13"/>
  <c r="N116" i="13" s="1"/>
  <c r="N176" i="13" s="1"/>
  <c r="N219" i="13" s="1"/>
  <c r="N221" i="13" s="1"/>
  <c r="S39" i="14"/>
  <c r="S39" i="13"/>
  <c r="K110" i="12"/>
  <c r="P294" i="14"/>
  <c r="P262" i="14"/>
  <c r="R47" i="14"/>
  <c r="R52" i="14" s="1"/>
  <c r="R228" i="14" s="1"/>
  <c r="R44" i="14"/>
  <c r="R224" i="14" s="1"/>
  <c r="I182" i="13"/>
  <c r="I183" i="13" s="1"/>
  <c r="I225" i="13"/>
  <c r="K110" i="13"/>
  <c r="J130" i="14"/>
  <c r="J178" i="14" s="1"/>
  <c r="H305" i="14"/>
  <c r="H273" i="14"/>
  <c r="Q249" i="14"/>
  <c r="Q230" i="14"/>
  <c r="K109" i="7"/>
  <c r="H292" i="13"/>
  <c r="H260" i="13"/>
  <c r="H240" i="13"/>
  <c r="H259" i="14"/>
  <c r="H291" i="14"/>
  <c r="K109" i="14"/>
  <c r="I181" i="13"/>
  <c r="I189" i="13"/>
  <c r="I226" i="13" s="1"/>
  <c r="K109" i="11"/>
  <c r="I239" i="14"/>
  <c r="I225" i="14"/>
  <c r="I182" i="14"/>
  <c r="I183" i="14" s="1"/>
  <c r="H292" i="14"/>
  <c r="H260" i="14"/>
  <c r="H240" i="14"/>
  <c r="K110" i="14"/>
  <c r="I181" i="9"/>
  <c r="I189" i="9"/>
  <c r="I226" i="9" s="1"/>
  <c r="I202" i="9"/>
  <c r="I181" i="12"/>
  <c r="I189" i="12"/>
  <c r="I226" i="12" s="1"/>
  <c r="I225" i="9"/>
  <c r="I182" i="9"/>
  <c r="I183" i="9" s="1"/>
  <c r="I239" i="9"/>
  <c r="I181" i="11"/>
  <c r="I189" i="11"/>
  <c r="I226" i="11" s="1"/>
  <c r="H305" i="10"/>
  <c r="H273" i="10"/>
  <c r="J131" i="8"/>
  <c r="J179" i="8" s="1"/>
  <c r="K109" i="8"/>
  <c r="Q224" i="10"/>
  <c r="M230" i="7"/>
  <c r="M249" i="7"/>
  <c r="R47" i="8"/>
  <c r="R52" i="8" s="1"/>
  <c r="R228" i="8" s="1"/>
  <c r="R44" i="8"/>
  <c r="R224" i="8" s="1"/>
  <c r="L100" i="10"/>
  <c r="L96" i="10"/>
  <c r="L101" i="10"/>
  <c r="M93" i="10"/>
  <c r="L102" i="10"/>
  <c r="M93" i="9"/>
  <c r="L100" i="9"/>
  <c r="L96" i="9"/>
  <c r="L102" i="9"/>
  <c r="L101" i="9"/>
  <c r="I225" i="8"/>
  <c r="I182" i="8"/>
  <c r="I183" i="8" s="1"/>
  <c r="I239" i="8"/>
  <c r="L101" i="7"/>
  <c r="M93" i="7"/>
  <c r="L102" i="7"/>
  <c r="L96" i="7"/>
  <c r="L100" i="7"/>
  <c r="H240" i="9"/>
  <c r="H260" i="9"/>
  <c r="H292" i="9"/>
  <c r="H291" i="12"/>
  <c r="H259" i="12"/>
  <c r="I275" i="10"/>
  <c r="I307" i="10"/>
  <c r="H307" i="10"/>
  <c r="H275" i="10"/>
  <c r="J130" i="8"/>
  <c r="J178" i="8" s="1"/>
  <c r="J202" i="8" s="1"/>
  <c r="Q52" i="10"/>
  <c r="Q228" i="10" s="1"/>
  <c r="M230" i="8"/>
  <c r="M249" i="8"/>
  <c r="R47" i="9"/>
  <c r="R44" i="9"/>
  <c r="R224" i="9" s="1"/>
  <c r="J130" i="12"/>
  <c r="J178" i="12" s="1"/>
  <c r="Q258" i="8"/>
  <c r="Q290" i="8"/>
  <c r="I181" i="7"/>
  <c r="I189" i="7"/>
  <c r="I226" i="7" s="1"/>
  <c r="H291" i="11"/>
  <c r="H259" i="11"/>
  <c r="H273" i="9"/>
  <c r="H305" i="9"/>
  <c r="Q224" i="12"/>
  <c r="H305" i="12"/>
  <c r="H273" i="12"/>
  <c r="I305" i="12"/>
  <c r="I273" i="12"/>
  <c r="H260" i="7"/>
  <c r="H240" i="7"/>
  <c r="H292" i="7"/>
  <c r="H307" i="8"/>
  <c r="H275" i="8"/>
  <c r="H293" i="10"/>
  <c r="H261" i="10"/>
  <c r="I182" i="11"/>
  <c r="I183" i="11" s="1"/>
  <c r="I239" i="11"/>
  <c r="I225" i="11"/>
  <c r="M230" i="9"/>
  <c r="M249" i="9"/>
  <c r="R47" i="10"/>
  <c r="R44" i="10"/>
  <c r="R224" i="10" s="1"/>
  <c r="Q294" i="12"/>
  <c r="Q262" i="12"/>
  <c r="K109" i="9"/>
  <c r="Q52" i="8"/>
  <c r="Q228" i="8" s="1"/>
  <c r="K123" i="9"/>
  <c r="L114" i="9"/>
  <c r="K122" i="9"/>
  <c r="K121" i="9"/>
  <c r="K117" i="9"/>
  <c r="K177" i="9" s="1"/>
  <c r="H305" i="11"/>
  <c r="H273" i="11"/>
  <c r="L114" i="10"/>
  <c r="K123" i="10"/>
  <c r="K117" i="10"/>
  <c r="K177" i="10" s="1"/>
  <c r="K121" i="10"/>
  <c r="K122" i="10"/>
  <c r="K109" i="12"/>
  <c r="K117" i="11"/>
  <c r="K177" i="11" s="1"/>
  <c r="L114" i="11"/>
  <c r="K123" i="11"/>
  <c r="K121" i="11"/>
  <c r="K122" i="11"/>
  <c r="I240" i="10"/>
  <c r="I292" i="10"/>
  <c r="I260" i="10"/>
  <c r="H241" i="11"/>
  <c r="H227" i="11"/>
  <c r="H241" i="7"/>
  <c r="H227" i="7"/>
  <c r="H261" i="8"/>
  <c r="H293" i="8"/>
  <c r="R92" i="11"/>
  <c r="R95" i="11" s="1"/>
  <c r="R92" i="12"/>
  <c r="R95" i="12" s="1"/>
  <c r="R176" i="12" s="1"/>
  <c r="R92" i="10"/>
  <c r="R95" i="10" s="1"/>
  <c r="R92" i="9"/>
  <c r="R95" i="9" s="1"/>
  <c r="R92" i="8"/>
  <c r="R95" i="8" s="1"/>
  <c r="R92" i="7"/>
  <c r="R95" i="7" s="1"/>
  <c r="L114" i="8"/>
  <c r="K123" i="8"/>
  <c r="K121" i="8"/>
  <c r="K117" i="8"/>
  <c r="K177" i="8" s="1"/>
  <c r="K122" i="8"/>
  <c r="Q294" i="11"/>
  <c r="Q262" i="11"/>
  <c r="L102" i="8"/>
  <c r="L101" i="8"/>
  <c r="L100" i="8"/>
  <c r="L96" i="8"/>
  <c r="M93" i="8"/>
  <c r="M230" i="12"/>
  <c r="M249" i="12"/>
  <c r="R47" i="11"/>
  <c r="R52" i="11" s="1"/>
  <c r="R228" i="11" s="1"/>
  <c r="R44" i="11"/>
  <c r="R224" i="11" s="1"/>
  <c r="K123" i="12"/>
  <c r="K117" i="12"/>
  <c r="K122" i="12"/>
  <c r="K121" i="12"/>
  <c r="L114" i="12"/>
  <c r="R52" i="9"/>
  <c r="R228" i="9" s="1"/>
  <c r="Q52" i="9"/>
  <c r="Q228" i="9" s="1"/>
  <c r="K110" i="9"/>
  <c r="I179" i="10"/>
  <c r="J131" i="9"/>
  <c r="J179" i="9" s="1"/>
  <c r="H291" i="9"/>
  <c r="H259" i="9"/>
  <c r="H232" i="9"/>
  <c r="H233" i="9" s="1"/>
  <c r="H244" i="9" s="1"/>
  <c r="H245" i="9" s="1"/>
  <c r="I202" i="7"/>
  <c r="I239" i="7"/>
  <c r="I182" i="7"/>
  <c r="I183" i="7" s="1"/>
  <c r="I225" i="7"/>
  <c r="L102" i="12"/>
  <c r="L96" i="12"/>
  <c r="L177" i="12" s="1"/>
  <c r="L101" i="12"/>
  <c r="M93" i="12"/>
  <c r="L100" i="12"/>
  <c r="J131" i="11"/>
  <c r="J179" i="11" s="1"/>
  <c r="J130" i="11"/>
  <c r="J178" i="11" s="1"/>
  <c r="I291" i="12"/>
  <c r="H240" i="12"/>
  <c r="H292" i="12"/>
  <c r="H260" i="12"/>
  <c r="M249" i="11"/>
  <c r="M230" i="11"/>
  <c r="R44" i="12"/>
  <c r="R224" i="12" s="1"/>
  <c r="R47" i="12"/>
  <c r="J131" i="12"/>
  <c r="J179" i="12" s="1"/>
  <c r="K109" i="10"/>
  <c r="Q258" i="9"/>
  <c r="Q290" i="9"/>
  <c r="K123" i="7"/>
  <c r="K122" i="7"/>
  <c r="L114" i="7"/>
  <c r="K121" i="7"/>
  <c r="K117" i="7"/>
  <c r="K177" i="7" s="1"/>
  <c r="H305" i="8"/>
  <c r="H273" i="8"/>
  <c r="K110" i="7"/>
  <c r="P294" i="11"/>
  <c r="P262" i="11"/>
  <c r="J130" i="10"/>
  <c r="J178" i="10" s="1"/>
  <c r="Q224" i="11"/>
  <c r="M93" i="11"/>
  <c r="L102" i="11"/>
  <c r="L101" i="11"/>
  <c r="L100" i="11"/>
  <c r="L96" i="11"/>
  <c r="H292" i="11"/>
  <c r="H260" i="11"/>
  <c r="H240" i="11"/>
  <c r="H293" i="9"/>
  <c r="H261" i="9"/>
  <c r="N113" i="11"/>
  <c r="N116" i="11" s="1"/>
  <c r="N176" i="11" s="1"/>
  <c r="N219" i="11" s="1"/>
  <c r="N221" i="11" s="1"/>
  <c r="N113" i="12"/>
  <c r="N116" i="12" s="1"/>
  <c r="N219" i="12" s="1"/>
  <c r="N221" i="12" s="1"/>
  <c r="N113" i="10"/>
  <c r="N116" i="10" s="1"/>
  <c r="N176" i="10" s="1"/>
  <c r="N219" i="10" s="1"/>
  <c r="N221" i="10" s="1"/>
  <c r="N113" i="9"/>
  <c r="N116" i="9" s="1"/>
  <c r="N176" i="9" s="1"/>
  <c r="N219" i="9" s="1"/>
  <c r="N221" i="9" s="1"/>
  <c r="N113" i="8"/>
  <c r="N116" i="8" s="1"/>
  <c r="N176" i="8" s="1"/>
  <c r="N219" i="8" s="1"/>
  <c r="N221" i="8" s="1"/>
  <c r="N113" i="7"/>
  <c r="N116" i="7" s="1"/>
  <c r="N176" i="7" s="1"/>
  <c r="N219" i="7" s="1"/>
  <c r="N221" i="7" s="1"/>
  <c r="S39" i="7"/>
  <c r="S47" i="7" s="1"/>
  <c r="S52" i="7" s="1"/>
  <c r="S39" i="12"/>
  <c r="S39" i="11"/>
  <c r="S39" i="9"/>
  <c r="S39" i="10"/>
  <c r="S39" i="8"/>
  <c r="H232" i="10"/>
  <c r="H233" i="10" s="1"/>
  <c r="H244" i="10" s="1"/>
  <c r="H245" i="10" s="1"/>
  <c r="H291" i="10"/>
  <c r="H259" i="10"/>
  <c r="M249" i="10"/>
  <c r="M230" i="10"/>
  <c r="H260" i="10"/>
  <c r="H240" i="10"/>
  <c r="H292" i="10"/>
  <c r="H260" i="8"/>
  <c r="H240" i="8"/>
  <c r="H292" i="8"/>
  <c r="J131" i="7"/>
  <c r="J179" i="7" s="1"/>
  <c r="H291" i="8"/>
  <c r="H259" i="8"/>
  <c r="H232" i="8"/>
  <c r="H233" i="8" s="1"/>
  <c r="H244" i="8" s="1"/>
  <c r="H245" i="8" s="1"/>
  <c r="J130" i="9"/>
  <c r="J178" i="9" s="1"/>
  <c r="K110" i="11"/>
  <c r="I292" i="8"/>
  <c r="I240" i="8"/>
  <c r="I260" i="8"/>
  <c r="I202" i="11"/>
  <c r="H307" i="9"/>
  <c r="H275" i="9"/>
  <c r="R290" i="7"/>
  <c r="R258" i="7"/>
  <c r="J182" i="14" l="1"/>
  <c r="J239" i="14"/>
  <c r="I261" i="10"/>
  <c r="K131" i="13"/>
  <c r="J239" i="10"/>
  <c r="J273" i="10" s="1"/>
  <c r="I227" i="8"/>
  <c r="I232" i="8" s="1"/>
  <c r="I233" i="8" s="1"/>
  <c r="I244" i="8" s="1"/>
  <c r="I245" i="8" s="1"/>
  <c r="J225" i="10"/>
  <c r="J291" i="10" s="1"/>
  <c r="L109" i="14"/>
  <c r="S44" i="7"/>
  <c r="S224" i="7" s="1"/>
  <c r="S290" i="7" s="1"/>
  <c r="L110" i="8"/>
  <c r="J183" i="14"/>
  <c r="R262" i="14"/>
  <c r="R294" i="14"/>
  <c r="J259" i="14"/>
  <c r="J291" i="14"/>
  <c r="O113" i="14"/>
  <c r="O116" i="14" s="1"/>
  <c r="O113" i="13"/>
  <c r="O116" i="13" s="1"/>
  <c r="O176" i="13" s="1"/>
  <c r="O219" i="13" s="1"/>
  <c r="O221" i="13" s="1"/>
  <c r="K131" i="8"/>
  <c r="K179" i="8" s="1"/>
  <c r="K182" i="8" s="1"/>
  <c r="J189" i="14"/>
  <c r="J226" i="14" s="1"/>
  <c r="J181" i="14"/>
  <c r="R294" i="13"/>
  <c r="R262" i="13"/>
  <c r="K130" i="14"/>
  <c r="K178" i="14" s="1"/>
  <c r="Q290" i="13"/>
  <c r="Q258" i="13"/>
  <c r="L122" i="13"/>
  <c r="L121" i="13"/>
  <c r="L117" i="13"/>
  <c r="L177" i="13" s="1"/>
  <c r="M114" i="13"/>
  <c r="L123" i="13"/>
  <c r="Q294" i="14"/>
  <c r="Q262" i="14"/>
  <c r="M96" i="14"/>
  <c r="M177" i="14" s="1"/>
  <c r="M101" i="14"/>
  <c r="N93" i="14"/>
  <c r="M102" i="14"/>
  <c r="M100" i="14"/>
  <c r="K131" i="9"/>
  <c r="K179" i="9" s="1"/>
  <c r="L109" i="9"/>
  <c r="I260" i="13"/>
  <c r="I292" i="13"/>
  <c r="I240" i="13"/>
  <c r="R258" i="14"/>
  <c r="R290" i="14"/>
  <c r="I292" i="14"/>
  <c r="I240" i="14"/>
  <c r="I260" i="14"/>
  <c r="S92" i="13"/>
  <c r="S95" i="13" s="1"/>
  <c r="S92" i="14"/>
  <c r="S95" i="14" s="1"/>
  <c r="S176" i="14" s="1"/>
  <c r="S219" i="14" s="1"/>
  <c r="S221" i="14" s="1"/>
  <c r="S47" i="13"/>
  <c r="S44" i="13"/>
  <c r="L109" i="13"/>
  <c r="K131" i="14"/>
  <c r="K179" i="14" s="1"/>
  <c r="K130" i="13"/>
  <c r="K178" i="13" s="1"/>
  <c r="R258" i="13"/>
  <c r="R290" i="13"/>
  <c r="T39" i="14"/>
  <c r="T39" i="13"/>
  <c r="H306" i="14"/>
  <c r="H274" i="14"/>
  <c r="L122" i="14"/>
  <c r="M114" i="14"/>
  <c r="L121" i="14"/>
  <c r="L123" i="14"/>
  <c r="L117" i="14"/>
  <c r="J182" i="13"/>
  <c r="J183" i="13" s="1"/>
  <c r="J225" i="13"/>
  <c r="L110" i="11"/>
  <c r="K130" i="7"/>
  <c r="K178" i="7" s="1"/>
  <c r="K181" i="7" s="1"/>
  <c r="K130" i="10"/>
  <c r="K178" i="10" s="1"/>
  <c r="L110" i="10"/>
  <c r="I291" i="14"/>
  <c r="I259" i="14"/>
  <c r="H306" i="13"/>
  <c r="H274" i="13"/>
  <c r="S44" i="14"/>
  <c r="S224" i="14" s="1"/>
  <c r="S47" i="14"/>
  <c r="R249" i="14"/>
  <c r="R230" i="14"/>
  <c r="I259" i="13"/>
  <c r="I291" i="13"/>
  <c r="M100" i="13"/>
  <c r="M96" i="13"/>
  <c r="N93" i="13"/>
  <c r="M102" i="13"/>
  <c r="M101" i="13"/>
  <c r="J189" i="13"/>
  <c r="J226" i="13" s="1"/>
  <c r="J181" i="13"/>
  <c r="L110" i="12"/>
  <c r="H266" i="9"/>
  <c r="H267" i="9" s="1"/>
  <c r="H278" i="9" s="1"/>
  <c r="H279" i="9" s="1"/>
  <c r="L110" i="7"/>
  <c r="I273" i="14"/>
  <c r="I305" i="14"/>
  <c r="K179" i="13"/>
  <c r="N249" i="13"/>
  <c r="N230" i="13"/>
  <c r="L110" i="13"/>
  <c r="L110" i="14"/>
  <c r="J305" i="14"/>
  <c r="J273" i="14"/>
  <c r="J227" i="8"/>
  <c r="J241" i="8"/>
  <c r="J181" i="9"/>
  <c r="J189" i="9"/>
  <c r="J226" i="9" s="1"/>
  <c r="J202" i="9"/>
  <c r="J225" i="11"/>
  <c r="J182" i="11"/>
  <c r="J183" i="11" s="1"/>
  <c r="J239" i="11"/>
  <c r="J189" i="10"/>
  <c r="J226" i="10" s="1"/>
  <c r="J181" i="10"/>
  <c r="J202" i="10"/>
  <c r="J239" i="9"/>
  <c r="J225" i="9"/>
  <c r="J182" i="9"/>
  <c r="J183" i="9" s="1"/>
  <c r="I241" i="11"/>
  <c r="I227" i="11"/>
  <c r="H306" i="8"/>
  <c r="H274" i="8"/>
  <c r="S47" i="10"/>
  <c r="S44" i="10"/>
  <c r="S224" i="10" s="1"/>
  <c r="N249" i="8"/>
  <c r="N230" i="8"/>
  <c r="R290" i="12"/>
  <c r="R258" i="12"/>
  <c r="I239" i="10"/>
  <c r="I225" i="10"/>
  <c r="I182" i="10"/>
  <c r="I183" i="10" s="1"/>
  <c r="J183" i="10" s="1"/>
  <c r="Q294" i="9"/>
  <c r="Q262" i="9"/>
  <c r="H293" i="7"/>
  <c r="H261" i="7"/>
  <c r="K130" i="11"/>
  <c r="K178" i="11" s="1"/>
  <c r="L122" i="9"/>
  <c r="L117" i="9"/>
  <c r="L177" i="9" s="1"/>
  <c r="M114" i="9"/>
  <c r="L121" i="9"/>
  <c r="L123" i="9"/>
  <c r="Q262" i="8"/>
  <c r="Q294" i="8"/>
  <c r="R290" i="10"/>
  <c r="R258" i="10"/>
  <c r="L109" i="7"/>
  <c r="I305" i="8"/>
  <c r="I273" i="8"/>
  <c r="Q258" i="10"/>
  <c r="Q290" i="10"/>
  <c r="I259" i="9"/>
  <c r="I291" i="9"/>
  <c r="J305" i="10"/>
  <c r="S44" i="9"/>
  <c r="S224" i="9" s="1"/>
  <c r="S47" i="9"/>
  <c r="N230" i="9"/>
  <c r="N249" i="9"/>
  <c r="H306" i="11"/>
  <c r="H274" i="11"/>
  <c r="L121" i="7"/>
  <c r="M114" i="7"/>
  <c r="L117" i="7"/>
  <c r="L177" i="7" s="1"/>
  <c r="L122" i="7"/>
  <c r="L123" i="7"/>
  <c r="J241" i="7"/>
  <c r="J227" i="7"/>
  <c r="R290" i="11"/>
  <c r="R258" i="11"/>
  <c r="M96" i="8"/>
  <c r="N93" i="8"/>
  <c r="M101" i="8"/>
  <c r="M100" i="8"/>
  <c r="M102" i="8"/>
  <c r="L123" i="8"/>
  <c r="M114" i="8"/>
  <c r="L122" i="8"/>
  <c r="L121" i="8"/>
  <c r="L117" i="8"/>
  <c r="L177" i="8" s="1"/>
  <c r="H275" i="7"/>
  <c r="H307" i="7"/>
  <c r="I274" i="10"/>
  <c r="I306" i="10"/>
  <c r="H306" i="7"/>
  <c r="H274" i="7"/>
  <c r="Q290" i="12"/>
  <c r="Q258" i="12"/>
  <c r="J181" i="12"/>
  <c r="J189" i="12"/>
  <c r="J226" i="12" s="1"/>
  <c r="Q294" i="10"/>
  <c r="Q262" i="10"/>
  <c r="R258" i="8"/>
  <c r="R290" i="8"/>
  <c r="I260" i="11"/>
  <c r="I292" i="11"/>
  <c r="I240" i="11"/>
  <c r="T39" i="7"/>
  <c r="T44" i="7" s="1"/>
  <c r="T224" i="7" s="1"/>
  <c r="T39" i="11"/>
  <c r="T39" i="12"/>
  <c r="T39" i="10"/>
  <c r="T39" i="8"/>
  <c r="T39" i="9"/>
  <c r="I274" i="8"/>
  <c r="I306" i="8"/>
  <c r="R294" i="11"/>
  <c r="R262" i="11"/>
  <c r="J225" i="8"/>
  <c r="J182" i="8"/>
  <c r="J183" i="8" s="1"/>
  <c r="J239" i="8"/>
  <c r="H266" i="10"/>
  <c r="H267" i="10" s="1"/>
  <c r="H278" i="10" s="1"/>
  <c r="H279" i="10" s="1"/>
  <c r="S47" i="11"/>
  <c r="S44" i="11"/>
  <c r="S224" i="11" s="1"/>
  <c r="N230" i="10"/>
  <c r="N249" i="10"/>
  <c r="N93" i="11"/>
  <c r="M100" i="11"/>
  <c r="M96" i="11"/>
  <c r="M101" i="11"/>
  <c r="M102" i="11"/>
  <c r="H246" i="8"/>
  <c r="I259" i="7"/>
  <c r="I291" i="7"/>
  <c r="H298" i="9"/>
  <c r="H299" i="9" s="1"/>
  <c r="H310" i="9" s="1"/>
  <c r="H311" i="9" s="1"/>
  <c r="L121" i="12"/>
  <c r="L117" i="12"/>
  <c r="M114" i="12"/>
  <c r="L123" i="12"/>
  <c r="L122" i="12"/>
  <c r="M114" i="11"/>
  <c r="L121" i="11"/>
  <c r="L123" i="11"/>
  <c r="L122" i="11"/>
  <c r="L117" i="11"/>
  <c r="L177" i="11" s="1"/>
  <c r="H246" i="9"/>
  <c r="I260" i="7"/>
  <c r="I292" i="7"/>
  <c r="I240" i="7"/>
  <c r="R258" i="9"/>
  <c r="R290" i="9"/>
  <c r="I291" i="8"/>
  <c r="I259" i="8"/>
  <c r="N93" i="10"/>
  <c r="M100" i="10"/>
  <c r="M102" i="10"/>
  <c r="M101" i="10"/>
  <c r="M96" i="10"/>
  <c r="I240" i="12"/>
  <c r="I292" i="12"/>
  <c r="I260" i="12"/>
  <c r="I227" i="9"/>
  <c r="I232" i="9" s="1"/>
  <c r="I233" i="9" s="1"/>
  <c r="I244" i="9" s="1"/>
  <c r="I241" i="9"/>
  <c r="O113" i="12"/>
  <c r="O116" i="12" s="1"/>
  <c r="O219" i="12" s="1"/>
  <c r="O221" i="12" s="1"/>
  <c r="O113" i="10"/>
  <c r="O116" i="10" s="1"/>
  <c r="O176" i="10" s="1"/>
  <c r="O219" i="10" s="1"/>
  <c r="O221" i="10" s="1"/>
  <c r="O113" i="11"/>
  <c r="O116" i="11" s="1"/>
  <c r="O176" i="11" s="1"/>
  <c r="O219" i="11" s="1"/>
  <c r="O221" i="11" s="1"/>
  <c r="O113" i="9"/>
  <c r="O116" i="9" s="1"/>
  <c r="O176" i="9" s="1"/>
  <c r="O219" i="9" s="1"/>
  <c r="O221" i="9" s="1"/>
  <c r="O113" i="8"/>
  <c r="O116" i="8" s="1"/>
  <c r="O176" i="8" s="1"/>
  <c r="O219" i="8" s="1"/>
  <c r="O221" i="8" s="1"/>
  <c r="O113" i="7"/>
  <c r="O116" i="7" s="1"/>
  <c r="O176" i="7" s="1"/>
  <c r="O219" i="7" s="1"/>
  <c r="O221" i="7" s="1"/>
  <c r="J239" i="7"/>
  <c r="J225" i="7"/>
  <c r="J182" i="7"/>
  <c r="J183" i="7" s="1"/>
  <c r="H274" i="10"/>
  <c r="H306" i="10"/>
  <c r="S47" i="12"/>
  <c r="S52" i="12" s="1"/>
  <c r="S228" i="12" s="1"/>
  <c r="S44" i="12"/>
  <c r="S224" i="12" s="1"/>
  <c r="N249" i="12"/>
  <c r="N230" i="12"/>
  <c r="L109" i="12"/>
  <c r="R262" i="9"/>
  <c r="R294" i="9"/>
  <c r="K130" i="12"/>
  <c r="K178" i="12" s="1"/>
  <c r="L109" i="8"/>
  <c r="H261" i="11"/>
  <c r="H266" i="11" s="1"/>
  <c r="H267" i="11" s="1"/>
  <c r="H278" i="11" s="1"/>
  <c r="H279" i="11" s="1"/>
  <c r="H293" i="11"/>
  <c r="H298" i="11" s="1"/>
  <c r="H299" i="11" s="1"/>
  <c r="H310" i="11" s="1"/>
  <c r="H311" i="11" s="1"/>
  <c r="H298" i="10"/>
  <c r="H299" i="10" s="1"/>
  <c r="H310" i="10" s="1"/>
  <c r="H311" i="10" s="1"/>
  <c r="J181" i="7"/>
  <c r="J189" i="7"/>
  <c r="J226" i="7" s="1"/>
  <c r="J189" i="8"/>
  <c r="J226" i="8" s="1"/>
  <c r="J181" i="8"/>
  <c r="M101" i="7"/>
  <c r="M100" i="7"/>
  <c r="M102" i="7"/>
  <c r="M96" i="7"/>
  <c r="N93" i="7"/>
  <c r="N93" i="9"/>
  <c r="M102" i="9"/>
  <c r="M101" i="9"/>
  <c r="M100" i="9"/>
  <c r="M96" i="9"/>
  <c r="I292" i="9"/>
  <c r="I240" i="9"/>
  <c r="I260" i="9"/>
  <c r="N230" i="11"/>
  <c r="N249" i="11"/>
  <c r="Q258" i="11"/>
  <c r="Q290" i="11"/>
  <c r="K131" i="7"/>
  <c r="K179" i="7" s="1"/>
  <c r="J182" i="12"/>
  <c r="J183" i="12" s="1"/>
  <c r="J239" i="12"/>
  <c r="J225" i="12"/>
  <c r="N93" i="12"/>
  <c r="M100" i="12"/>
  <c r="M102" i="12"/>
  <c r="M101" i="12"/>
  <c r="M96" i="12"/>
  <c r="M177" i="12" s="1"/>
  <c r="I305" i="7"/>
  <c r="I273" i="7"/>
  <c r="K131" i="12"/>
  <c r="K179" i="12" s="1"/>
  <c r="K130" i="8"/>
  <c r="K178" i="8" s="1"/>
  <c r="H298" i="8"/>
  <c r="H299" i="8" s="1"/>
  <c r="H310" i="8" s="1"/>
  <c r="H311" i="8" s="1"/>
  <c r="H307" i="11"/>
  <c r="H275" i="11"/>
  <c r="K131" i="11"/>
  <c r="K179" i="11" s="1"/>
  <c r="M114" i="10"/>
  <c r="L123" i="10"/>
  <c r="L122" i="10"/>
  <c r="L117" i="10"/>
  <c r="L177" i="10" s="1"/>
  <c r="L121" i="10"/>
  <c r="K130" i="9"/>
  <c r="K178" i="9" s="1"/>
  <c r="I291" i="11"/>
  <c r="I259" i="11"/>
  <c r="I232" i="11"/>
  <c r="I233" i="11" s="1"/>
  <c r="I244" i="11" s="1"/>
  <c r="I245" i="11" s="1"/>
  <c r="L110" i="9"/>
  <c r="H246" i="10"/>
  <c r="I305" i="9"/>
  <c r="I273" i="9"/>
  <c r="S92" i="11"/>
  <c r="S95" i="11" s="1"/>
  <c r="S92" i="12"/>
  <c r="S95" i="12" s="1"/>
  <c r="S176" i="12" s="1"/>
  <c r="S92" i="10"/>
  <c r="S95" i="10" s="1"/>
  <c r="S92" i="8"/>
  <c r="S95" i="8" s="1"/>
  <c r="S92" i="9"/>
  <c r="S95" i="9" s="1"/>
  <c r="S92" i="7"/>
  <c r="S95" i="7" s="1"/>
  <c r="S44" i="8"/>
  <c r="S224" i="8" s="1"/>
  <c r="S47" i="8"/>
  <c r="N249" i="7"/>
  <c r="N230" i="7"/>
  <c r="L109" i="11"/>
  <c r="I275" i="8"/>
  <c r="I307" i="8"/>
  <c r="R52" i="12"/>
  <c r="R228" i="12" s="1"/>
  <c r="H306" i="12"/>
  <c r="H274" i="12"/>
  <c r="J181" i="11"/>
  <c r="J189" i="11"/>
  <c r="J226" i="11" s="1"/>
  <c r="I241" i="7"/>
  <c r="I227" i="7"/>
  <c r="J202" i="11"/>
  <c r="H266" i="8"/>
  <c r="H267" i="8" s="1"/>
  <c r="H278" i="8" s="1"/>
  <c r="H279" i="8" s="1"/>
  <c r="K131" i="10"/>
  <c r="R294" i="8"/>
  <c r="R262" i="8"/>
  <c r="I305" i="11"/>
  <c r="I273" i="11"/>
  <c r="H232" i="11"/>
  <c r="H233" i="11" s="1"/>
  <c r="H244" i="11" s="1"/>
  <c r="H245" i="11" s="1"/>
  <c r="R52" i="10"/>
  <c r="R228" i="10" s="1"/>
  <c r="H274" i="9"/>
  <c r="H306" i="9"/>
  <c r="L109" i="10"/>
  <c r="J259" i="10" l="1"/>
  <c r="I261" i="8"/>
  <c r="I293" i="8"/>
  <c r="I298" i="8" s="1"/>
  <c r="I299" i="8" s="1"/>
  <c r="I310" i="8" s="1"/>
  <c r="I311" i="8" s="1"/>
  <c r="T47" i="7"/>
  <c r="T52" i="7" s="1"/>
  <c r="S258" i="7"/>
  <c r="H280" i="10"/>
  <c r="K225" i="8"/>
  <c r="K259" i="8" s="1"/>
  <c r="K239" i="8"/>
  <c r="K273" i="8" s="1"/>
  <c r="H312" i="9"/>
  <c r="H312" i="10"/>
  <c r="L131" i="13"/>
  <c r="L179" i="13" s="1"/>
  <c r="K182" i="9"/>
  <c r="K183" i="9" s="1"/>
  <c r="K239" i="9"/>
  <c r="K305" i="9" s="1"/>
  <c r="L131" i="10"/>
  <c r="L179" i="10" s="1"/>
  <c r="L182" i="10" s="1"/>
  <c r="L131" i="12"/>
  <c r="L179" i="12" s="1"/>
  <c r="L239" i="12" s="1"/>
  <c r="K202" i="7"/>
  <c r="K241" i="7" s="1"/>
  <c r="M110" i="14"/>
  <c r="M110" i="12"/>
  <c r="M110" i="11"/>
  <c r="K225" i="14"/>
  <c r="K239" i="14"/>
  <c r="K182" i="14"/>
  <c r="K183" i="14" s="1"/>
  <c r="O249" i="13"/>
  <c r="O230" i="13"/>
  <c r="U39" i="14"/>
  <c r="U39" i="13"/>
  <c r="K225" i="9"/>
  <c r="K291" i="9" s="1"/>
  <c r="T47" i="13"/>
  <c r="T44" i="13"/>
  <c r="T224" i="13" s="1"/>
  <c r="N100" i="13"/>
  <c r="O93" i="13"/>
  <c r="N102" i="13"/>
  <c r="N101" i="13"/>
  <c r="N96" i="13"/>
  <c r="L130" i="14"/>
  <c r="L178" i="14" s="1"/>
  <c r="K181" i="13"/>
  <c r="K189" i="13"/>
  <c r="K226" i="13" s="1"/>
  <c r="S52" i="13"/>
  <c r="S228" i="13" s="1"/>
  <c r="M123" i="13"/>
  <c r="M122" i="13"/>
  <c r="M121" i="13"/>
  <c r="N114" i="13"/>
  <c r="M117" i="13"/>
  <c r="M177" i="13" s="1"/>
  <c r="P113" i="13"/>
  <c r="P116" i="13" s="1"/>
  <c r="P176" i="13" s="1"/>
  <c r="P219" i="13" s="1"/>
  <c r="P221" i="13" s="1"/>
  <c r="P113" i="14"/>
  <c r="P116" i="14" s="1"/>
  <c r="H280" i="9"/>
  <c r="M109" i="8"/>
  <c r="L130" i="7"/>
  <c r="L178" i="7" s="1"/>
  <c r="L131" i="9"/>
  <c r="L179" i="9" s="1"/>
  <c r="J291" i="13"/>
  <c r="J259" i="13"/>
  <c r="M117" i="14"/>
  <c r="N114" i="14"/>
  <c r="M123" i="14"/>
  <c r="M122" i="14"/>
  <c r="M121" i="14"/>
  <c r="I274" i="14"/>
  <c r="I306" i="14"/>
  <c r="M109" i="14"/>
  <c r="S249" i="14"/>
  <c r="S230" i="14"/>
  <c r="S290" i="14"/>
  <c r="S258" i="14"/>
  <c r="K181" i="14"/>
  <c r="K189" i="14"/>
  <c r="K226" i="14" s="1"/>
  <c r="T44" i="14"/>
  <c r="T224" i="14" s="1"/>
  <c r="T47" i="14"/>
  <c r="M110" i="7"/>
  <c r="L130" i="8"/>
  <c r="L178" i="8" s="1"/>
  <c r="H280" i="11"/>
  <c r="K189" i="7"/>
  <c r="K226" i="7" s="1"/>
  <c r="K292" i="7" s="1"/>
  <c r="J292" i="13"/>
  <c r="J260" i="13"/>
  <c r="J240" i="13"/>
  <c r="M109" i="13"/>
  <c r="S52" i="14"/>
  <c r="S228" i="14" s="1"/>
  <c r="L130" i="13"/>
  <c r="L178" i="13" s="1"/>
  <c r="J292" i="14"/>
  <c r="J240" i="14"/>
  <c r="J260" i="14"/>
  <c r="S224" i="13"/>
  <c r="T92" i="13"/>
  <c r="T95" i="13" s="1"/>
  <c r="T92" i="14"/>
  <c r="T95" i="14" s="1"/>
  <c r="T176" i="14" s="1"/>
  <c r="T219" i="14" s="1"/>
  <c r="T221" i="14" s="1"/>
  <c r="M109" i="12"/>
  <c r="M110" i="9"/>
  <c r="K182" i="13"/>
  <c r="K183" i="13" s="1"/>
  <c r="K225" i="13"/>
  <c r="M110" i="13"/>
  <c r="L131" i="14"/>
  <c r="L179" i="14" s="1"/>
  <c r="I274" i="13"/>
  <c r="I306" i="13"/>
  <c r="N100" i="14"/>
  <c r="N96" i="14"/>
  <c r="N177" i="14" s="1"/>
  <c r="O93" i="14"/>
  <c r="N102" i="14"/>
  <c r="N101" i="14"/>
  <c r="I246" i="11"/>
  <c r="H312" i="11"/>
  <c r="K202" i="9"/>
  <c r="K189" i="9"/>
  <c r="K226" i="9" s="1"/>
  <c r="K181" i="9"/>
  <c r="K189" i="8"/>
  <c r="K226" i="8" s="1"/>
  <c r="K181" i="8"/>
  <c r="K202" i="8"/>
  <c r="K182" i="7"/>
  <c r="K183" i="7" s="1"/>
  <c r="K225" i="7"/>
  <c r="K239" i="7"/>
  <c r="K182" i="11"/>
  <c r="K183" i="11" s="1"/>
  <c r="K239" i="11"/>
  <c r="K225" i="11"/>
  <c r="I245" i="9"/>
  <c r="I246" i="9" s="1"/>
  <c r="T92" i="12"/>
  <c r="T95" i="12" s="1"/>
  <c r="T176" i="12" s="1"/>
  <c r="T92" i="11"/>
  <c r="T95" i="11" s="1"/>
  <c r="T92" i="10"/>
  <c r="T95" i="10" s="1"/>
  <c r="T92" i="9"/>
  <c r="T95" i="9" s="1"/>
  <c r="T92" i="8"/>
  <c r="T95" i="8" s="1"/>
  <c r="T92" i="7"/>
  <c r="T95" i="7" s="1"/>
  <c r="S290" i="8"/>
  <c r="S258" i="8"/>
  <c r="M123" i="10"/>
  <c r="M122" i="10"/>
  <c r="M121" i="10"/>
  <c r="M117" i="10"/>
  <c r="N114" i="10"/>
  <c r="J273" i="12"/>
  <c r="J305" i="12"/>
  <c r="M109" i="9"/>
  <c r="O249" i="11"/>
  <c r="O230" i="11"/>
  <c r="N100" i="10"/>
  <c r="N96" i="10"/>
  <c r="O93" i="10"/>
  <c r="N102" i="10"/>
  <c r="N101" i="10"/>
  <c r="N96" i="11"/>
  <c r="O93" i="11"/>
  <c r="N102" i="11"/>
  <c r="N101" i="11"/>
  <c r="N100" i="11"/>
  <c r="J305" i="8"/>
  <c r="J273" i="8"/>
  <c r="M117" i="9"/>
  <c r="M177" i="9" s="1"/>
  <c r="M123" i="9"/>
  <c r="N114" i="9"/>
  <c r="M122" i="9"/>
  <c r="M121" i="9"/>
  <c r="K181" i="11"/>
  <c r="K189" i="11"/>
  <c r="K226" i="11" s="1"/>
  <c r="S290" i="10"/>
  <c r="S258" i="10"/>
  <c r="K202" i="11"/>
  <c r="J305" i="9"/>
  <c r="J273" i="9"/>
  <c r="J307" i="8"/>
  <c r="J275" i="8"/>
  <c r="R262" i="10"/>
  <c r="R294" i="10"/>
  <c r="J241" i="11"/>
  <c r="J227" i="11"/>
  <c r="J232" i="11" s="1"/>
  <c r="J233" i="11" s="1"/>
  <c r="J244" i="11" s="1"/>
  <c r="J245" i="11" s="1"/>
  <c r="K225" i="12"/>
  <c r="K182" i="12"/>
  <c r="K183" i="12" s="1"/>
  <c r="K239" i="12"/>
  <c r="J260" i="7"/>
  <c r="J240" i="7"/>
  <c r="J292" i="7"/>
  <c r="J291" i="7"/>
  <c r="J259" i="7"/>
  <c r="O249" i="10"/>
  <c r="O230" i="10"/>
  <c r="I274" i="12"/>
  <c r="I306" i="12"/>
  <c r="T44" i="9"/>
  <c r="T224" i="9" s="1"/>
  <c r="T47" i="9"/>
  <c r="T52" i="9" s="1"/>
  <c r="T228" i="9" s="1"/>
  <c r="I306" i="11"/>
  <c r="I274" i="11"/>
  <c r="M122" i="7"/>
  <c r="M117" i="7"/>
  <c r="M177" i="7" s="1"/>
  <c r="M123" i="7"/>
  <c r="M121" i="7"/>
  <c r="N114" i="7"/>
  <c r="S52" i="10"/>
  <c r="S228" i="10" s="1"/>
  <c r="K183" i="8"/>
  <c r="J259" i="11"/>
  <c r="J291" i="11"/>
  <c r="J293" i="8"/>
  <c r="J261" i="8"/>
  <c r="U39" i="7"/>
  <c r="U47" i="7" s="1"/>
  <c r="U39" i="11"/>
  <c r="U39" i="12"/>
  <c r="U39" i="10"/>
  <c r="U39" i="9"/>
  <c r="U39" i="8"/>
  <c r="H246" i="11"/>
  <c r="L130" i="10"/>
  <c r="L178" i="10" s="1"/>
  <c r="L202" i="10" s="1"/>
  <c r="I306" i="9"/>
  <c r="I274" i="9"/>
  <c r="M109" i="7"/>
  <c r="S290" i="12"/>
  <c r="S258" i="12"/>
  <c r="J305" i="7"/>
  <c r="J273" i="7"/>
  <c r="O249" i="12"/>
  <c r="O230" i="12"/>
  <c r="M177" i="10"/>
  <c r="I266" i="8"/>
  <c r="I267" i="8" s="1"/>
  <c r="I278" i="8" s="1"/>
  <c r="I279" i="8" s="1"/>
  <c r="J291" i="8"/>
  <c r="J259" i="8"/>
  <c r="J232" i="8"/>
  <c r="J233" i="8" s="1"/>
  <c r="J244" i="8" s="1"/>
  <c r="J245" i="8" s="1"/>
  <c r="T44" i="8"/>
  <c r="T224" i="8" s="1"/>
  <c r="T47" i="8"/>
  <c r="T52" i="8" s="1"/>
  <c r="T228" i="8" s="1"/>
  <c r="J292" i="12"/>
  <c r="J240" i="12"/>
  <c r="J260" i="12"/>
  <c r="M110" i="8"/>
  <c r="J261" i="7"/>
  <c r="J293" i="7"/>
  <c r="S52" i="9"/>
  <c r="S228" i="9" s="1"/>
  <c r="I246" i="8"/>
  <c r="I291" i="10"/>
  <c r="I298" i="10" s="1"/>
  <c r="I299" i="10" s="1"/>
  <c r="I310" i="10" s="1"/>
  <c r="I311" i="10" s="1"/>
  <c r="I259" i="10"/>
  <c r="I266" i="10" s="1"/>
  <c r="I267" i="10" s="1"/>
  <c r="I278" i="10" s="1"/>
  <c r="I279" i="10" s="1"/>
  <c r="I232" i="10"/>
  <c r="I233" i="10" s="1"/>
  <c r="I244" i="10" s="1"/>
  <c r="I245" i="10" s="1"/>
  <c r="J241" i="10"/>
  <c r="J227" i="10"/>
  <c r="I261" i="7"/>
  <c r="I293" i="7"/>
  <c r="N101" i="12"/>
  <c r="N96" i="12"/>
  <c r="N177" i="12" s="1"/>
  <c r="O93" i="12"/>
  <c r="N100" i="12"/>
  <c r="N102" i="12"/>
  <c r="H312" i="8"/>
  <c r="N100" i="9"/>
  <c r="N102" i="9"/>
  <c r="N96" i="9"/>
  <c r="O93" i="9"/>
  <c r="N101" i="9"/>
  <c r="K202" i="10"/>
  <c r="K189" i="10"/>
  <c r="K226" i="10" s="1"/>
  <c r="K181" i="10"/>
  <c r="O249" i="7"/>
  <c r="O230" i="7"/>
  <c r="I275" i="9"/>
  <c r="I307" i="9"/>
  <c r="M110" i="10"/>
  <c r="L130" i="11"/>
  <c r="L178" i="11" s="1"/>
  <c r="M123" i="12"/>
  <c r="M121" i="12"/>
  <c r="M122" i="12"/>
  <c r="M117" i="12"/>
  <c r="N114" i="12"/>
  <c r="S290" i="11"/>
  <c r="S258" i="11"/>
  <c r="T47" i="10"/>
  <c r="T44" i="10"/>
  <c r="L131" i="8"/>
  <c r="L179" i="8" s="1"/>
  <c r="N101" i="8"/>
  <c r="N96" i="8"/>
  <c r="O93" i="8"/>
  <c r="N100" i="8"/>
  <c r="N102" i="8"/>
  <c r="J307" i="7"/>
  <c r="J275" i="7"/>
  <c r="S290" i="9"/>
  <c r="S258" i="9"/>
  <c r="I273" i="10"/>
  <c r="I305" i="10"/>
  <c r="J241" i="9"/>
  <c r="J227" i="9"/>
  <c r="P113" i="12"/>
  <c r="P116" i="12" s="1"/>
  <c r="P219" i="12" s="1"/>
  <c r="P221" i="12" s="1"/>
  <c r="P113" i="10"/>
  <c r="P116" i="10" s="1"/>
  <c r="P176" i="10" s="1"/>
  <c r="P219" i="10" s="1"/>
  <c r="P221" i="10" s="1"/>
  <c r="P113" i="11"/>
  <c r="P116" i="11" s="1"/>
  <c r="P176" i="11" s="1"/>
  <c r="P219" i="11" s="1"/>
  <c r="P221" i="11" s="1"/>
  <c r="P113" i="8"/>
  <c r="P116" i="8" s="1"/>
  <c r="P176" i="8" s="1"/>
  <c r="P219" i="8" s="1"/>
  <c r="P221" i="8" s="1"/>
  <c r="P113" i="9"/>
  <c r="P116" i="9" s="1"/>
  <c r="P176" i="9" s="1"/>
  <c r="P219" i="9" s="1"/>
  <c r="P221" i="9" s="1"/>
  <c r="P113" i="7"/>
  <c r="P116" i="7" s="1"/>
  <c r="P176" i="7" s="1"/>
  <c r="P219" i="7" s="1"/>
  <c r="P221" i="7" s="1"/>
  <c r="K179" i="10"/>
  <c r="I307" i="7"/>
  <c r="I275" i="7"/>
  <c r="R294" i="12"/>
  <c r="R262" i="12"/>
  <c r="K181" i="12"/>
  <c r="K189" i="12"/>
  <c r="K226" i="12" s="1"/>
  <c r="H280" i="8"/>
  <c r="O249" i="8"/>
  <c r="O230" i="8"/>
  <c r="I261" i="9"/>
  <c r="I266" i="9" s="1"/>
  <c r="I267" i="9" s="1"/>
  <c r="I278" i="9" s="1"/>
  <c r="I279" i="9" s="1"/>
  <c r="I293" i="9"/>
  <c r="I298" i="9" s="1"/>
  <c r="I299" i="9" s="1"/>
  <c r="I310" i="9" s="1"/>
  <c r="I311" i="9" s="1"/>
  <c r="M123" i="11"/>
  <c r="M117" i="11"/>
  <c r="M177" i="11" s="1"/>
  <c r="N114" i="11"/>
  <c r="M121" i="11"/>
  <c r="M122" i="11"/>
  <c r="S52" i="11"/>
  <c r="S228" i="11" s="1"/>
  <c r="T44" i="12"/>
  <c r="T224" i="12" s="1"/>
  <c r="T47" i="12"/>
  <c r="M123" i="8"/>
  <c r="N114" i="8"/>
  <c r="M122" i="8"/>
  <c r="M121" i="8"/>
  <c r="M117" i="8"/>
  <c r="M177" i="8" s="1"/>
  <c r="L131" i="7"/>
  <c r="L179" i="7" s="1"/>
  <c r="I261" i="11"/>
  <c r="I266" i="11" s="1"/>
  <c r="I267" i="11" s="1"/>
  <c r="I278" i="11" s="1"/>
  <c r="I293" i="11"/>
  <c r="I298" i="11" s="1"/>
  <c r="I299" i="11" s="1"/>
  <c r="I310" i="11" s="1"/>
  <c r="I311" i="11" s="1"/>
  <c r="J292" i="10"/>
  <c r="J240" i="10"/>
  <c r="J260" i="10"/>
  <c r="J292" i="9"/>
  <c r="J240" i="9"/>
  <c r="J260" i="9"/>
  <c r="J292" i="11"/>
  <c r="J260" i="11"/>
  <c r="J240" i="11"/>
  <c r="S294" i="12"/>
  <c r="S262" i="12"/>
  <c r="S52" i="8"/>
  <c r="S228" i="8" s="1"/>
  <c r="J291" i="12"/>
  <c r="J259" i="12"/>
  <c r="N100" i="7"/>
  <c r="O93" i="7"/>
  <c r="N101" i="7"/>
  <c r="N96" i="7"/>
  <c r="N102" i="7"/>
  <c r="J292" i="8"/>
  <c r="J240" i="8"/>
  <c r="J260" i="8"/>
  <c r="O249" i="9"/>
  <c r="O230" i="9"/>
  <c r="M109" i="10"/>
  <c r="I306" i="7"/>
  <c r="I274" i="7"/>
  <c r="L131" i="11"/>
  <c r="L179" i="11" s="1"/>
  <c r="L130" i="12"/>
  <c r="L178" i="12" s="1"/>
  <c r="M109" i="11"/>
  <c r="T47" i="11"/>
  <c r="T52" i="11" s="1"/>
  <c r="T228" i="11" s="1"/>
  <c r="T44" i="11"/>
  <c r="T224" i="11" s="1"/>
  <c r="L130" i="9"/>
  <c r="L178" i="9" s="1"/>
  <c r="I307" i="11"/>
  <c r="I275" i="11"/>
  <c r="J259" i="9"/>
  <c r="J291" i="9"/>
  <c r="J232" i="9"/>
  <c r="J233" i="9" s="1"/>
  <c r="J244" i="9" s="1"/>
  <c r="J245" i="9" s="1"/>
  <c r="J273" i="11"/>
  <c r="J305" i="11"/>
  <c r="T258" i="7"/>
  <c r="T290" i="7"/>
  <c r="K240" i="7" l="1"/>
  <c r="K260" i="7"/>
  <c r="L225" i="10"/>
  <c r="N110" i="10"/>
  <c r="L239" i="10"/>
  <c r="L273" i="10" s="1"/>
  <c r="M131" i="14"/>
  <c r="M179" i="14" s="1"/>
  <c r="K305" i="8"/>
  <c r="L225" i="12"/>
  <c r="L259" i="12" s="1"/>
  <c r="L182" i="12"/>
  <c r="L183" i="12" s="1"/>
  <c r="K291" i="8"/>
  <c r="K227" i="7"/>
  <c r="K259" i="9"/>
  <c r="N109" i="13"/>
  <c r="N110" i="12"/>
  <c r="M131" i="11"/>
  <c r="M179" i="11" s="1"/>
  <c r="M182" i="11" s="1"/>
  <c r="K273" i="9"/>
  <c r="I312" i="10"/>
  <c r="N110" i="14"/>
  <c r="J246" i="11"/>
  <c r="I312" i="8"/>
  <c r="N110" i="8"/>
  <c r="M131" i="13"/>
  <c r="M179" i="13" s="1"/>
  <c r="N109" i="9"/>
  <c r="M130" i="12"/>
  <c r="M178" i="12" s="1"/>
  <c r="I280" i="8"/>
  <c r="L225" i="9"/>
  <c r="L291" i="9" s="1"/>
  <c r="L182" i="9"/>
  <c r="L183" i="9" s="1"/>
  <c r="L239" i="9"/>
  <c r="L305" i="9" s="1"/>
  <c r="L189" i="8"/>
  <c r="L226" i="8" s="1"/>
  <c r="L292" i="8" s="1"/>
  <c r="L181" i="8"/>
  <c r="L202" i="8"/>
  <c r="L239" i="14"/>
  <c r="L225" i="14"/>
  <c r="L182" i="14"/>
  <c r="L183" i="14" s="1"/>
  <c r="Q113" i="14"/>
  <c r="Q116" i="14" s="1"/>
  <c r="Q113" i="13"/>
  <c r="Q116" i="13" s="1"/>
  <c r="Q176" i="13" s="1"/>
  <c r="Q219" i="13" s="1"/>
  <c r="Q221" i="13" s="1"/>
  <c r="V39" i="13"/>
  <c r="V39" i="14"/>
  <c r="M131" i="8"/>
  <c r="M179" i="8" s="1"/>
  <c r="M130" i="9"/>
  <c r="M178" i="9" s="1"/>
  <c r="M202" i="9" s="1"/>
  <c r="T249" i="14"/>
  <c r="T230" i="14"/>
  <c r="J306" i="14"/>
  <c r="J274" i="14"/>
  <c r="J306" i="13"/>
  <c r="J274" i="13"/>
  <c r="P249" i="13"/>
  <c r="P230" i="13"/>
  <c r="N110" i="13"/>
  <c r="K292" i="14"/>
  <c r="K260" i="14"/>
  <c r="K240" i="14"/>
  <c r="N123" i="14"/>
  <c r="N121" i="14"/>
  <c r="N122" i="14"/>
  <c r="N117" i="14"/>
  <c r="O114" i="14"/>
  <c r="M131" i="10"/>
  <c r="M179" i="10" s="1"/>
  <c r="K291" i="13"/>
  <c r="K259" i="13"/>
  <c r="U44" i="13"/>
  <c r="U224" i="13" s="1"/>
  <c r="U47" i="13"/>
  <c r="U52" i="13" s="1"/>
  <c r="U228" i="13" s="1"/>
  <c r="T52" i="14"/>
  <c r="T228" i="14" s="1"/>
  <c r="K273" i="14"/>
  <c r="K305" i="14"/>
  <c r="U44" i="7"/>
  <c r="U224" i="7" s="1"/>
  <c r="U258" i="7" s="1"/>
  <c r="M130" i="7"/>
  <c r="M178" i="7" s="1"/>
  <c r="M202" i="7" s="1"/>
  <c r="O96" i="14"/>
  <c r="O177" i="14" s="1"/>
  <c r="P93" i="14"/>
  <c r="O102" i="14"/>
  <c r="O101" i="14"/>
  <c r="O100" i="14"/>
  <c r="S258" i="13"/>
  <c r="S290" i="13"/>
  <c r="L181" i="13"/>
  <c r="L189" i="13"/>
  <c r="L226" i="13" s="1"/>
  <c r="M130" i="14"/>
  <c r="M178" i="14" s="1"/>
  <c r="S294" i="13"/>
  <c r="S262" i="13"/>
  <c r="U47" i="14"/>
  <c r="U44" i="14"/>
  <c r="U224" i="14" s="1"/>
  <c r="K291" i="14"/>
  <c r="K259" i="14"/>
  <c r="L181" i="14"/>
  <c r="L189" i="14"/>
  <c r="L226" i="14" s="1"/>
  <c r="U92" i="14"/>
  <c r="U95" i="14" s="1"/>
  <c r="U176" i="14" s="1"/>
  <c r="U219" i="14" s="1"/>
  <c r="U221" i="14" s="1"/>
  <c r="U92" i="13"/>
  <c r="U95" i="13" s="1"/>
  <c r="N109" i="7"/>
  <c r="M131" i="12"/>
  <c r="M179" i="12" s="1"/>
  <c r="M239" i="12" s="1"/>
  <c r="L225" i="13"/>
  <c r="L182" i="13"/>
  <c r="L183" i="13" s="1"/>
  <c r="T290" i="14"/>
  <c r="T258" i="14"/>
  <c r="O114" i="13"/>
  <c r="N121" i="13"/>
  <c r="N117" i="13"/>
  <c r="N177" i="13" s="1"/>
  <c r="N123" i="13"/>
  <c r="N122" i="13"/>
  <c r="K260" i="13"/>
  <c r="K240" i="13"/>
  <c r="K292" i="13"/>
  <c r="T258" i="13"/>
  <c r="T290" i="13"/>
  <c r="N109" i="14"/>
  <c r="S262" i="14"/>
  <c r="S294" i="14"/>
  <c r="M130" i="13"/>
  <c r="M178" i="13" s="1"/>
  <c r="O96" i="13"/>
  <c r="O100" i="13"/>
  <c r="O102" i="13"/>
  <c r="O101" i="13"/>
  <c r="P93" i="13"/>
  <c r="T52" i="13"/>
  <c r="T228" i="13" s="1"/>
  <c r="I280" i="9"/>
  <c r="I312" i="11"/>
  <c r="I246" i="10"/>
  <c r="I279" i="11"/>
  <c r="I280" i="11" s="1"/>
  <c r="T294" i="11"/>
  <c r="T262" i="11"/>
  <c r="L202" i="11"/>
  <c r="L181" i="11"/>
  <c r="L189" i="11"/>
  <c r="L226" i="11" s="1"/>
  <c r="L241" i="10"/>
  <c r="L227" i="10"/>
  <c r="N121" i="8"/>
  <c r="O114" i="8"/>
  <c r="N117" i="8"/>
  <c r="N177" i="8" s="1"/>
  <c r="N123" i="8"/>
  <c r="N122" i="8"/>
  <c r="K239" i="10"/>
  <c r="K182" i="10"/>
  <c r="K183" i="10" s="1"/>
  <c r="L183" i="10" s="1"/>
  <c r="K225" i="10"/>
  <c r="P249" i="10"/>
  <c r="P230" i="10"/>
  <c r="L239" i="8"/>
  <c r="L182" i="8"/>
  <c r="L183" i="8" s="1"/>
  <c r="L225" i="8"/>
  <c r="K241" i="10"/>
  <c r="K227" i="10"/>
  <c r="N110" i="9"/>
  <c r="L189" i="10"/>
  <c r="L226" i="10" s="1"/>
  <c r="L232" i="10" s="1"/>
  <c r="L233" i="10" s="1"/>
  <c r="L244" i="10" s="1"/>
  <c r="L245" i="10" s="1"/>
  <c r="L181" i="10"/>
  <c r="U47" i="9"/>
  <c r="U44" i="9"/>
  <c r="U224" i="9" s="1"/>
  <c r="J298" i="8"/>
  <c r="J299" i="8" s="1"/>
  <c r="J310" i="8" s="1"/>
  <c r="J311" i="8" s="1"/>
  <c r="M131" i="7"/>
  <c r="M179" i="7" s="1"/>
  <c r="J306" i="7"/>
  <c r="J274" i="7"/>
  <c r="N109" i="11"/>
  <c r="N109" i="10"/>
  <c r="K291" i="7"/>
  <c r="K259" i="7"/>
  <c r="K227" i="8"/>
  <c r="K241" i="8"/>
  <c r="L239" i="11"/>
  <c r="L225" i="11"/>
  <c r="L182" i="11"/>
  <c r="L183" i="11" s="1"/>
  <c r="O102" i="7"/>
  <c r="O101" i="7"/>
  <c r="O100" i="7"/>
  <c r="O96" i="7"/>
  <c r="P93" i="7"/>
  <c r="J274" i="10"/>
  <c r="J306" i="10"/>
  <c r="L239" i="7"/>
  <c r="L182" i="7"/>
  <c r="L183" i="7" s="1"/>
  <c r="L225" i="7"/>
  <c r="P249" i="12"/>
  <c r="P230" i="12"/>
  <c r="N123" i="12"/>
  <c r="N121" i="12"/>
  <c r="N122" i="12"/>
  <c r="N117" i="12"/>
  <c r="O114" i="12"/>
  <c r="J261" i="10"/>
  <c r="J266" i="10" s="1"/>
  <c r="J267" i="10" s="1"/>
  <c r="J278" i="10" s="1"/>
  <c r="J279" i="10" s="1"/>
  <c r="J293" i="10"/>
  <c r="J298" i="10" s="1"/>
  <c r="J299" i="10" s="1"/>
  <c r="J310" i="10" s="1"/>
  <c r="J311" i="10" s="1"/>
  <c r="J232" i="10"/>
  <c r="J233" i="10" s="1"/>
  <c r="J244" i="10" s="1"/>
  <c r="J245" i="10" s="1"/>
  <c r="U44" i="10"/>
  <c r="U224" i="10" s="1"/>
  <c r="U47" i="10"/>
  <c r="U52" i="10" s="1"/>
  <c r="U228" i="10" s="1"/>
  <c r="J293" i="11"/>
  <c r="J298" i="11" s="1"/>
  <c r="J299" i="11" s="1"/>
  <c r="J310" i="11" s="1"/>
  <c r="J311" i="11" s="1"/>
  <c r="J261" i="11"/>
  <c r="J266" i="11" s="1"/>
  <c r="J267" i="11" s="1"/>
  <c r="J278" i="11" s="1"/>
  <c r="J279" i="11" s="1"/>
  <c r="K306" i="7"/>
  <c r="K274" i="7"/>
  <c r="K227" i="11"/>
  <c r="K232" i="11" s="1"/>
  <c r="K233" i="11" s="1"/>
  <c r="K244" i="11" s="1"/>
  <c r="K245" i="11" s="1"/>
  <c r="K241" i="11"/>
  <c r="Q113" i="10"/>
  <c r="Q116" i="10" s="1"/>
  <c r="Q176" i="10" s="1"/>
  <c r="Q219" i="10" s="1"/>
  <c r="Q221" i="10" s="1"/>
  <c r="Q113" i="11"/>
  <c r="Q116" i="11" s="1"/>
  <c r="Q176" i="11" s="1"/>
  <c r="Q219" i="11" s="1"/>
  <c r="Q221" i="11" s="1"/>
  <c r="Q113" i="12"/>
  <c r="Q116" i="12" s="1"/>
  <c r="Q219" i="12" s="1"/>
  <c r="Q221" i="12" s="1"/>
  <c r="Q113" i="9"/>
  <c r="Q116" i="9" s="1"/>
  <c r="Q176" i="9" s="1"/>
  <c r="Q219" i="9" s="1"/>
  <c r="Q221" i="9" s="1"/>
  <c r="Q113" i="8"/>
  <c r="Q116" i="8" s="1"/>
  <c r="Q176" i="8" s="1"/>
  <c r="Q219" i="8" s="1"/>
  <c r="Q221" i="8" s="1"/>
  <c r="Q113" i="7"/>
  <c r="Q116" i="7" s="1"/>
  <c r="Q176" i="7" s="1"/>
  <c r="Q219" i="7" s="1"/>
  <c r="Q221" i="7" s="1"/>
  <c r="T290" i="11"/>
  <c r="T258" i="11"/>
  <c r="J274" i="8"/>
  <c r="J306" i="8"/>
  <c r="P230" i="7"/>
  <c r="P249" i="7"/>
  <c r="N109" i="8"/>
  <c r="T224" i="10"/>
  <c r="L240" i="8"/>
  <c r="J307" i="10"/>
  <c r="J275" i="10"/>
  <c r="T290" i="8"/>
  <c r="T258" i="8"/>
  <c r="I312" i="9"/>
  <c r="U44" i="12"/>
  <c r="U224" i="12" s="1"/>
  <c r="U47" i="12"/>
  <c r="U52" i="12" s="1"/>
  <c r="U228" i="12" s="1"/>
  <c r="K273" i="12"/>
  <c r="K305" i="12"/>
  <c r="J307" i="11"/>
  <c r="J275" i="11"/>
  <c r="N110" i="11"/>
  <c r="O114" i="10"/>
  <c r="N123" i="10"/>
  <c r="N122" i="10"/>
  <c r="N117" i="10"/>
  <c r="N177" i="10" s="1"/>
  <c r="N121" i="10"/>
  <c r="L291" i="12"/>
  <c r="L259" i="10"/>
  <c r="L291" i="10"/>
  <c r="K292" i="8"/>
  <c r="K260" i="8"/>
  <c r="K240" i="8"/>
  <c r="V39" i="7"/>
  <c r="V44" i="7" s="1"/>
  <c r="V224" i="7" s="1"/>
  <c r="V39" i="12"/>
  <c r="V39" i="11"/>
  <c r="V39" i="8"/>
  <c r="V39" i="9"/>
  <c r="V39" i="10"/>
  <c r="U92" i="11"/>
  <c r="U95" i="11" s="1"/>
  <c r="U92" i="12"/>
  <c r="U95" i="12" s="1"/>
  <c r="U176" i="12" s="1"/>
  <c r="U92" i="8"/>
  <c r="U95" i="8" s="1"/>
  <c r="U92" i="10"/>
  <c r="U95" i="10" s="1"/>
  <c r="U92" i="9"/>
  <c r="U95" i="9" s="1"/>
  <c r="U92" i="7"/>
  <c r="U95" i="7" s="1"/>
  <c r="L181" i="9"/>
  <c r="L189" i="9"/>
  <c r="L226" i="9" s="1"/>
  <c r="T52" i="12"/>
  <c r="T228" i="12" s="1"/>
  <c r="M130" i="11"/>
  <c r="M178" i="11" s="1"/>
  <c r="K292" i="12"/>
  <c r="K260" i="12"/>
  <c r="K240" i="12"/>
  <c r="P230" i="9"/>
  <c r="P249" i="9"/>
  <c r="O96" i="8"/>
  <c r="P93" i="8"/>
  <c r="O102" i="8"/>
  <c r="O101" i="8"/>
  <c r="O100" i="8"/>
  <c r="T52" i="10"/>
  <c r="T228" i="10" s="1"/>
  <c r="T294" i="9"/>
  <c r="T262" i="9"/>
  <c r="S262" i="9"/>
  <c r="S294" i="9"/>
  <c r="J306" i="12"/>
  <c r="J274" i="12"/>
  <c r="U47" i="11"/>
  <c r="U52" i="11" s="1"/>
  <c r="U228" i="11" s="1"/>
  <c r="U44" i="11"/>
  <c r="U224" i="11" s="1"/>
  <c r="O114" i="9"/>
  <c r="N122" i="9"/>
  <c r="N121" i="9"/>
  <c r="N117" i="9"/>
  <c r="N177" i="9" s="1"/>
  <c r="N123" i="9"/>
  <c r="J246" i="8"/>
  <c r="O102" i="11"/>
  <c r="P93" i="11"/>
  <c r="O100" i="11"/>
  <c r="O96" i="11"/>
  <c r="O101" i="11"/>
  <c r="L181" i="7"/>
  <c r="L189" i="7"/>
  <c r="L226" i="7" s="1"/>
  <c r="N110" i="7"/>
  <c r="S294" i="8"/>
  <c r="S262" i="8"/>
  <c r="J274" i="9"/>
  <c r="J306" i="9"/>
  <c r="M130" i="8"/>
  <c r="M178" i="8" s="1"/>
  <c r="M202" i="8" s="1"/>
  <c r="T290" i="12"/>
  <c r="T258" i="12"/>
  <c r="S262" i="11"/>
  <c r="S294" i="11"/>
  <c r="O114" i="11"/>
  <c r="N122" i="11"/>
  <c r="N121" i="11"/>
  <c r="N123" i="11"/>
  <c r="N117" i="11"/>
  <c r="N177" i="11" s="1"/>
  <c r="P249" i="8"/>
  <c r="P230" i="8"/>
  <c r="J261" i="9"/>
  <c r="J266" i="9" s="1"/>
  <c r="J267" i="9" s="1"/>
  <c r="J278" i="9" s="1"/>
  <c r="J279" i="9" s="1"/>
  <c r="J293" i="9"/>
  <c r="J298" i="9" s="1"/>
  <c r="J299" i="9" s="1"/>
  <c r="J310" i="9" s="1"/>
  <c r="J311" i="9" s="1"/>
  <c r="O102" i="9"/>
  <c r="O101" i="9"/>
  <c r="O100" i="9"/>
  <c r="O96" i="9"/>
  <c r="P93" i="9"/>
  <c r="N109" i="12"/>
  <c r="K261" i="7"/>
  <c r="K293" i="7"/>
  <c r="T290" i="9"/>
  <c r="T258" i="9"/>
  <c r="K259" i="12"/>
  <c r="K291" i="12"/>
  <c r="J246" i="9"/>
  <c r="O102" i="10"/>
  <c r="O101" i="10"/>
  <c r="O100" i="10"/>
  <c r="O96" i="10"/>
  <c r="P93" i="10"/>
  <c r="M130" i="10"/>
  <c r="M178" i="10" s="1"/>
  <c r="L305" i="12"/>
  <c r="L273" i="12"/>
  <c r="K259" i="11"/>
  <c r="K291" i="11"/>
  <c r="K292" i="9"/>
  <c r="K260" i="9"/>
  <c r="K240" i="9"/>
  <c r="L181" i="12"/>
  <c r="L189" i="12"/>
  <c r="L226" i="12" s="1"/>
  <c r="T294" i="8"/>
  <c r="T262" i="8"/>
  <c r="J306" i="11"/>
  <c r="J274" i="11"/>
  <c r="P249" i="11"/>
  <c r="P230" i="11"/>
  <c r="J307" i="9"/>
  <c r="J275" i="9"/>
  <c r="I280" i="10"/>
  <c r="K240" i="10"/>
  <c r="K292" i="10"/>
  <c r="K260" i="10"/>
  <c r="O96" i="12"/>
  <c r="O177" i="12" s="1"/>
  <c r="P93" i="12"/>
  <c r="O100" i="12"/>
  <c r="O102" i="12"/>
  <c r="O101" i="12"/>
  <c r="K307" i="7"/>
  <c r="K275" i="7"/>
  <c r="L202" i="9"/>
  <c r="U47" i="8"/>
  <c r="U44" i="8"/>
  <c r="U224" i="8" s="1"/>
  <c r="J266" i="8"/>
  <c r="J267" i="8" s="1"/>
  <c r="J278" i="8" s="1"/>
  <c r="J279" i="8" s="1"/>
  <c r="S294" i="10"/>
  <c r="S262" i="10"/>
  <c r="N122" i="7"/>
  <c r="N121" i="7"/>
  <c r="N117" i="7"/>
  <c r="N177" i="7" s="1"/>
  <c r="O114" i="7"/>
  <c r="N123" i="7"/>
  <c r="K260" i="11"/>
  <c r="K292" i="11"/>
  <c r="K240" i="11"/>
  <c r="M131" i="9"/>
  <c r="M179" i="9" s="1"/>
  <c r="L202" i="7"/>
  <c r="K273" i="11"/>
  <c r="K305" i="11"/>
  <c r="K305" i="7"/>
  <c r="K273" i="7"/>
  <c r="K241" i="9"/>
  <c r="K227" i="9"/>
  <c r="U52" i="7"/>
  <c r="L305" i="10" l="1"/>
  <c r="L273" i="9"/>
  <c r="M225" i="11"/>
  <c r="M182" i="14"/>
  <c r="M183" i="14" s="1"/>
  <c r="M239" i="14"/>
  <c r="M225" i="14"/>
  <c r="M291" i="14" s="1"/>
  <c r="L260" i="8"/>
  <c r="M239" i="11"/>
  <c r="M273" i="11" s="1"/>
  <c r="U290" i="7"/>
  <c r="O110" i="10"/>
  <c r="M189" i="12"/>
  <c r="M226" i="12" s="1"/>
  <c r="O110" i="14"/>
  <c r="O110" i="7"/>
  <c r="J312" i="8"/>
  <c r="V47" i="7"/>
  <c r="V52" i="7" s="1"/>
  <c r="M181" i="12"/>
  <c r="N131" i="9"/>
  <c r="N179" i="9" s="1"/>
  <c r="L259" i="9"/>
  <c r="N131" i="7"/>
  <c r="N179" i="7" s="1"/>
  <c r="N225" i="7" s="1"/>
  <c r="O110" i="12"/>
  <c r="M227" i="7"/>
  <c r="M293" i="7" s="1"/>
  <c r="M241" i="7"/>
  <c r="M307" i="7" s="1"/>
  <c r="M181" i="14"/>
  <c r="M189" i="14"/>
  <c r="M226" i="14" s="1"/>
  <c r="J312" i="11"/>
  <c r="T262" i="13"/>
  <c r="T294" i="13"/>
  <c r="O109" i="13"/>
  <c r="N131" i="13"/>
  <c r="N179" i="13" s="1"/>
  <c r="O109" i="14"/>
  <c r="U262" i="13"/>
  <c r="U294" i="13"/>
  <c r="L291" i="14"/>
  <c r="L259" i="14"/>
  <c r="L227" i="8"/>
  <c r="L241" i="8"/>
  <c r="W39" i="14"/>
  <c r="W39" i="13"/>
  <c r="M181" i="7"/>
  <c r="U290" i="13"/>
  <c r="U258" i="13"/>
  <c r="V44" i="14"/>
  <c r="V224" i="14" s="1"/>
  <c r="V47" i="14"/>
  <c r="V52" i="14" s="1"/>
  <c r="V228" i="14" s="1"/>
  <c r="M189" i="7"/>
  <c r="M226" i="7" s="1"/>
  <c r="M240" i="7" s="1"/>
  <c r="N131" i="12"/>
  <c r="N179" i="12" s="1"/>
  <c r="N239" i="12" s="1"/>
  <c r="M182" i="12"/>
  <c r="M183" i="12" s="1"/>
  <c r="O110" i="13"/>
  <c r="U249" i="14"/>
  <c r="U230" i="14"/>
  <c r="N130" i="14"/>
  <c r="N178" i="14" s="1"/>
  <c r="V44" i="13"/>
  <c r="V224" i="13" s="1"/>
  <c r="V47" i="13"/>
  <c r="V52" i="13" s="1"/>
  <c r="V228" i="13" s="1"/>
  <c r="V92" i="13"/>
  <c r="V95" i="13" s="1"/>
  <c r="V92" i="14"/>
  <c r="V95" i="14" s="1"/>
  <c r="V176" i="14" s="1"/>
  <c r="V219" i="14" s="1"/>
  <c r="V221" i="14" s="1"/>
  <c r="U52" i="14"/>
  <c r="U228" i="14" s="1"/>
  <c r="T294" i="14"/>
  <c r="T262" i="14"/>
  <c r="O122" i="14"/>
  <c r="P114" i="14"/>
  <c r="O121" i="14"/>
  <c r="O117" i="14"/>
  <c r="O123" i="14"/>
  <c r="R113" i="14"/>
  <c r="R116" i="14" s="1"/>
  <c r="R113" i="13"/>
  <c r="R116" i="13" s="1"/>
  <c r="R176" i="13" s="1"/>
  <c r="R219" i="13" s="1"/>
  <c r="R221" i="13" s="1"/>
  <c r="O110" i="9"/>
  <c r="M225" i="13"/>
  <c r="M182" i="13"/>
  <c r="M183" i="13" s="1"/>
  <c r="L305" i="14"/>
  <c r="L273" i="14"/>
  <c r="M225" i="12"/>
  <c r="M291" i="12" s="1"/>
  <c r="P96" i="13"/>
  <c r="P101" i="13"/>
  <c r="P102" i="13"/>
  <c r="P100" i="13"/>
  <c r="Q93" i="13"/>
  <c r="M189" i="13"/>
  <c r="M226" i="13" s="1"/>
  <c r="M181" i="13"/>
  <c r="N130" i="13"/>
  <c r="N178" i="13" s="1"/>
  <c r="L259" i="13"/>
  <c r="L291" i="13"/>
  <c r="Q93" i="14"/>
  <c r="P101" i="14"/>
  <c r="P100" i="14"/>
  <c r="P102" i="14"/>
  <c r="P96" i="14"/>
  <c r="P177" i="14" s="1"/>
  <c r="Q249" i="13"/>
  <c r="Q230" i="13"/>
  <c r="M305" i="14"/>
  <c r="M273" i="14"/>
  <c r="O110" i="11"/>
  <c r="K306" i="13"/>
  <c r="K274" i="13"/>
  <c r="O117" i="13"/>
  <c r="O177" i="13" s="1"/>
  <c r="O123" i="13"/>
  <c r="O122" i="13"/>
  <c r="P114" i="13"/>
  <c r="O121" i="13"/>
  <c r="L292" i="14"/>
  <c r="L240" i="14"/>
  <c r="L260" i="14"/>
  <c r="U290" i="14"/>
  <c r="U258" i="14"/>
  <c r="L240" i="13"/>
  <c r="L260" i="13"/>
  <c r="L292" i="13"/>
  <c r="N131" i="14"/>
  <c r="N179" i="14" s="1"/>
  <c r="K306" i="14"/>
  <c r="K274" i="14"/>
  <c r="J280" i="9"/>
  <c r="K246" i="11"/>
  <c r="J280" i="8"/>
  <c r="M183" i="11"/>
  <c r="M241" i="9"/>
  <c r="M227" i="9"/>
  <c r="M241" i="8"/>
  <c r="M227" i="8"/>
  <c r="J312" i="9"/>
  <c r="M181" i="10"/>
  <c r="M189" i="10"/>
  <c r="M226" i="10" s="1"/>
  <c r="M202" i="10"/>
  <c r="R113" i="10"/>
  <c r="R116" i="10" s="1"/>
  <c r="R176" i="10" s="1"/>
  <c r="R219" i="10" s="1"/>
  <c r="R221" i="10" s="1"/>
  <c r="R113" i="11"/>
  <c r="R116" i="11" s="1"/>
  <c r="R176" i="11" s="1"/>
  <c r="R219" i="11" s="1"/>
  <c r="R221" i="11" s="1"/>
  <c r="R113" i="12"/>
  <c r="R116" i="12" s="1"/>
  <c r="R219" i="12" s="1"/>
  <c r="R221" i="12" s="1"/>
  <c r="R113" i="9"/>
  <c r="R116" i="9" s="1"/>
  <c r="R176" i="9" s="1"/>
  <c r="R219" i="9" s="1"/>
  <c r="R221" i="9" s="1"/>
  <c r="R113" i="8"/>
  <c r="R116" i="8" s="1"/>
  <c r="R176" i="8" s="1"/>
  <c r="R219" i="8" s="1"/>
  <c r="R221" i="8" s="1"/>
  <c r="R113" i="7"/>
  <c r="R116" i="7" s="1"/>
  <c r="R176" i="7" s="1"/>
  <c r="R219" i="7" s="1"/>
  <c r="R221" i="7" s="1"/>
  <c r="K293" i="9"/>
  <c r="K298" i="9" s="1"/>
  <c r="K299" i="9" s="1"/>
  <c r="K310" i="9" s="1"/>
  <c r="K311" i="9" s="1"/>
  <c r="K261" i="9"/>
  <c r="K266" i="9" s="1"/>
  <c r="K267" i="9" s="1"/>
  <c r="K278" i="9" s="1"/>
  <c r="K279" i="9" s="1"/>
  <c r="K232" i="9"/>
  <c r="K233" i="9" s="1"/>
  <c r="K244" i="9" s="1"/>
  <c r="K245" i="9" s="1"/>
  <c r="O123" i="11"/>
  <c r="O122" i="11"/>
  <c r="O117" i="11"/>
  <c r="O177" i="11" s="1"/>
  <c r="P114" i="11"/>
  <c r="O121" i="11"/>
  <c r="M181" i="11"/>
  <c r="M189" i="11"/>
  <c r="M226" i="11" s="1"/>
  <c r="U262" i="11"/>
  <c r="U294" i="11"/>
  <c r="O109" i="8"/>
  <c r="V47" i="9"/>
  <c r="V52" i="9" s="1"/>
  <c r="V228" i="9" s="1"/>
  <c r="V44" i="9"/>
  <c r="V224" i="9" s="1"/>
  <c r="N130" i="10"/>
  <c r="N178" i="10" s="1"/>
  <c r="N202" i="10" s="1"/>
  <c r="Q230" i="12"/>
  <c r="Q249" i="12"/>
  <c r="U294" i="10"/>
  <c r="U262" i="10"/>
  <c r="N130" i="12"/>
  <c r="N178" i="12" s="1"/>
  <c r="L291" i="7"/>
  <c r="L259" i="7"/>
  <c r="M305" i="12"/>
  <c r="M273" i="12"/>
  <c r="L275" i="10"/>
  <c r="L307" i="10"/>
  <c r="K307" i="9"/>
  <c r="K275" i="9"/>
  <c r="M239" i="9"/>
  <c r="M225" i="9"/>
  <c r="M182" i="9"/>
  <c r="M183" i="9" s="1"/>
  <c r="N239" i="7"/>
  <c r="L241" i="9"/>
  <c r="L227" i="9"/>
  <c r="L260" i="12"/>
  <c r="L240" i="12"/>
  <c r="L292" i="12"/>
  <c r="Q93" i="10"/>
  <c r="P100" i="10"/>
  <c r="P102" i="10"/>
  <c r="P101" i="10"/>
  <c r="P96" i="10"/>
  <c r="L260" i="7"/>
  <c r="L240" i="7"/>
  <c r="L292" i="7"/>
  <c r="P114" i="9"/>
  <c r="O123" i="9"/>
  <c r="O122" i="9"/>
  <c r="O121" i="9"/>
  <c r="O117" i="9"/>
  <c r="K306" i="12"/>
  <c r="K274" i="12"/>
  <c r="V47" i="8"/>
  <c r="V52" i="8" s="1"/>
  <c r="V228" i="8" s="1"/>
  <c r="V44" i="8"/>
  <c r="V224" i="8" s="1"/>
  <c r="U262" i="12"/>
  <c r="U294" i="12"/>
  <c r="Q249" i="11"/>
  <c r="Q230" i="11"/>
  <c r="U258" i="10"/>
  <c r="U290" i="10"/>
  <c r="U290" i="9"/>
  <c r="U258" i="9"/>
  <c r="K259" i="10"/>
  <c r="K291" i="10"/>
  <c r="K232" i="10"/>
  <c r="K233" i="10" s="1"/>
  <c r="K244" i="10" s="1"/>
  <c r="K245" i="10" s="1"/>
  <c r="M291" i="11"/>
  <c r="M259" i="11"/>
  <c r="L227" i="7"/>
  <c r="L241" i="7"/>
  <c r="K306" i="11"/>
  <c r="K274" i="11"/>
  <c r="O109" i="12"/>
  <c r="K274" i="10"/>
  <c r="K306" i="10"/>
  <c r="J280" i="11"/>
  <c r="P102" i="9"/>
  <c r="P101" i="9"/>
  <c r="P100" i="9"/>
  <c r="P96" i="9"/>
  <c r="Q93" i="9"/>
  <c r="M292" i="12"/>
  <c r="M260" i="12"/>
  <c r="M240" i="12"/>
  <c r="O110" i="8"/>
  <c r="T262" i="12"/>
  <c r="T294" i="12"/>
  <c r="V47" i="11"/>
  <c r="V52" i="11" s="1"/>
  <c r="V228" i="11" s="1"/>
  <c r="V44" i="11"/>
  <c r="V224" i="11" s="1"/>
  <c r="U290" i="12"/>
  <c r="U258" i="12"/>
  <c r="L306" i="8"/>
  <c r="L274" i="8"/>
  <c r="Q249" i="10"/>
  <c r="Q230" i="10"/>
  <c r="L305" i="7"/>
  <c r="L273" i="7"/>
  <c r="P96" i="7"/>
  <c r="P100" i="7"/>
  <c r="Q93" i="7"/>
  <c r="P102" i="7"/>
  <c r="P101" i="7"/>
  <c r="L291" i="11"/>
  <c r="L259" i="11"/>
  <c r="U52" i="9"/>
  <c r="U228" i="9" s="1"/>
  <c r="K261" i="10"/>
  <c r="K293" i="10"/>
  <c r="L259" i="8"/>
  <c r="L291" i="8"/>
  <c r="O121" i="8"/>
  <c r="O117" i="8"/>
  <c r="O177" i="8" s="1"/>
  <c r="P114" i="8"/>
  <c r="O123" i="8"/>
  <c r="O122" i="8"/>
  <c r="L260" i="11"/>
  <c r="L240" i="11"/>
  <c r="L292" i="11"/>
  <c r="V92" i="11"/>
  <c r="V95" i="11" s="1"/>
  <c r="V92" i="12"/>
  <c r="V95" i="12" s="1"/>
  <c r="V176" i="12" s="1"/>
  <c r="V92" i="10"/>
  <c r="V95" i="10" s="1"/>
  <c r="V92" i="8"/>
  <c r="V95" i="8" s="1"/>
  <c r="V92" i="9"/>
  <c r="V95" i="9" s="1"/>
  <c r="V92" i="7"/>
  <c r="V95" i="7" s="1"/>
  <c r="W39" i="7"/>
  <c r="W44" i="7" s="1"/>
  <c r="W224" i="7" s="1"/>
  <c r="W39" i="12"/>
  <c r="W39" i="11"/>
  <c r="W39" i="10"/>
  <c r="W39" i="9"/>
  <c r="W39" i="8"/>
  <c r="O122" i="7"/>
  <c r="P114" i="7"/>
  <c r="O123" i="7"/>
  <c r="O121" i="7"/>
  <c r="O117" i="7"/>
  <c r="O177" i="7" s="1"/>
  <c r="P101" i="12"/>
  <c r="P100" i="12"/>
  <c r="P96" i="12"/>
  <c r="P177" i="12" s="1"/>
  <c r="Q93" i="12"/>
  <c r="P102" i="12"/>
  <c r="K306" i="9"/>
  <c r="K274" i="9"/>
  <c r="O109" i="10"/>
  <c r="O177" i="9"/>
  <c r="O109" i="11"/>
  <c r="P101" i="8"/>
  <c r="P102" i="8"/>
  <c r="P96" i="8"/>
  <c r="Q93" i="8"/>
  <c r="P100" i="8"/>
  <c r="L240" i="9"/>
  <c r="L292" i="9"/>
  <c r="L260" i="9"/>
  <c r="V44" i="12"/>
  <c r="V224" i="12" s="1"/>
  <c r="V47" i="12"/>
  <c r="V52" i="12" s="1"/>
  <c r="V228" i="12" s="1"/>
  <c r="T258" i="10"/>
  <c r="T290" i="10"/>
  <c r="Q249" i="7"/>
  <c r="Q230" i="7"/>
  <c r="M225" i="8"/>
  <c r="M239" i="8"/>
  <c r="M182" i="8"/>
  <c r="M183" i="8" s="1"/>
  <c r="O121" i="12"/>
  <c r="O123" i="12"/>
  <c r="O122" i="12"/>
  <c r="O117" i="12"/>
  <c r="P114" i="12"/>
  <c r="J246" i="10"/>
  <c r="L305" i="11"/>
  <c r="L273" i="11"/>
  <c r="K275" i="10"/>
  <c r="K307" i="10"/>
  <c r="K305" i="10"/>
  <c r="K273" i="10"/>
  <c r="N130" i="8"/>
  <c r="N178" i="8" s="1"/>
  <c r="U290" i="8"/>
  <c r="U258" i="8"/>
  <c r="O109" i="9"/>
  <c r="N131" i="11"/>
  <c r="N179" i="11" s="1"/>
  <c r="N130" i="11"/>
  <c r="N178" i="11" s="1"/>
  <c r="P102" i="11"/>
  <c r="P96" i="11"/>
  <c r="P101" i="11"/>
  <c r="P100" i="11"/>
  <c r="Q93" i="11"/>
  <c r="T294" i="10"/>
  <c r="T262" i="10"/>
  <c r="O122" i="10"/>
  <c r="O121" i="10"/>
  <c r="O117" i="10"/>
  <c r="O177" i="10" s="1"/>
  <c r="P114" i="10"/>
  <c r="O123" i="10"/>
  <c r="Q230" i="8"/>
  <c r="Q249" i="8"/>
  <c r="K275" i="11"/>
  <c r="K307" i="11"/>
  <c r="J312" i="10"/>
  <c r="O109" i="7"/>
  <c r="K307" i="8"/>
  <c r="K275" i="8"/>
  <c r="L305" i="8"/>
  <c r="L273" i="8"/>
  <c r="N131" i="8"/>
  <c r="N179" i="8" s="1"/>
  <c r="L241" i="11"/>
  <c r="L227" i="11"/>
  <c r="N130" i="7"/>
  <c r="N178" i="7" s="1"/>
  <c r="U52" i="8"/>
  <c r="U228" i="8" s="1"/>
  <c r="M189" i="9"/>
  <c r="M226" i="9" s="1"/>
  <c r="M181" i="9"/>
  <c r="M189" i="8"/>
  <c r="M226" i="8" s="1"/>
  <c r="M181" i="8"/>
  <c r="N130" i="9"/>
  <c r="N178" i="9" s="1"/>
  <c r="U290" i="11"/>
  <c r="U258" i="11"/>
  <c r="V44" i="10"/>
  <c r="V224" i="10" s="1"/>
  <c r="V47" i="10"/>
  <c r="V52" i="10" s="1"/>
  <c r="V228" i="10" s="1"/>
  <c r="K306" i="8"/>
  <c r="K274" i="8"/>
  <c r="N131" i="10"/>
  <c r="N179" i="10" s="1"/>
  <c r="M239" i="10"/>
  <c r="M225" i="10"/>
  <c r="M182" i="10"/>
  <c r="M183" i="10" s="1"/>
  <c r="Q230" i="9"/>
  <c r="Q249" i="9"/>
  <c r="K261" i="11"/>
  <c r="K266" i="11" s="1"/>
  <c r="K267" i="11" s="1"/>
  <c r="K278" i="11" s="1"/>
  <c r="K279" i="11" s="1"/>
  <c r="K293" i="11"/>
  <c r="K298" i="11" s="1"/>
  <c r="K299" i="11" s="1"/>
  <c r="K310" i="11" s="1"/>
  <c r="K311" i="11" s="1"/>
  <c r="M292" i="7"/>
  <c r="M202" i="11"/>
  <c r="J280" i="10"/>
  <c r="K261" i="8"/>
  <c r="K266" i="8" s="1"/>
  <c r="K267" i="8" s="1"/>
  <c r="K278" i="8" s="1"/>
  <c r="K279" i="8" s="1"/>
  <c r="K293" i="8"/>
  <c r="K298" i="8" s="1"/>
  <c r="K299" i="8" s="1"/>
  <c r="K310" i="8" s="1"/>
  <c r="K311" i="8" s="1"/>
  <c r="K232" i="8"/>
  <c r="K233" i="8" s="1"/>
  <c r="K244" i="8" s="1"/>
  <c r="K245" i="8" s="1"/>
  <c r="M182" i="7"/>
  <c r="M183" i="7" s="1"/>
  <c r="M225" i="7"/>
  <c r="M239" i="7"/>
  <c r="L260" i="10"/>
  <c r="L240" i="10"/>
  <c r="L292" i="10"/>
  <c r="L293" i="10"/>
  <c r="L261" i="10"/>
  <c r="V290" i="7"/>
  <c r="V258" i="7"/>
  <c r="M259" i="14" l="1"/>
  <c r="M305" i="11"/>
  <c r="M260" i="7"/>
  <c r="M261" i="7"/>
  <c r="N239" i="9"/>
  <c r="N182" i="9"/>
  <c r="N183" i="9" s="1"/>
  <c r="P110" i="13"/>
  <c r="P110" i="7"/>
  <c r="P110" i="9"/>
  <c r="N225" i="9"/>
  <c r="N259" i="9" s="1"/>
  <c r="N182" i="12"/>
  <c r="N183" i="12" s="1"/>
  <c r="N225" i="12"/>
  <c r="N259" i="12" s="1"/>
  <c r="O130" i="14"/>
  <c r="M275" i="7"/>
  <c r="P110" i="10"/>
  <c r="L298" i="10"/>
  <c r="L299" i="10" s="1"/>
  <c r="L310" i="10" s="1"/>
  <c r="L311" i="10" s="1"/>
  <c r="P109" i="14"/>
  <c r="O131" i="7"/>
  <c r="O179" i="7" s="1"/>
  <c r="O225" i="7" s="1"/>
  <c r="L266" i="10"/>
  <c r="L267" i="10" s="1"/>
  <c r="L278" i="10" s="1"/>
  <c r="L279" i="10" s="1"/>
  <c r="P110" i="12"/>
  <c r="O131" i="9"/>
  <c r="O179" i="9" s="1"/>
  <c r="O182" i="9" s="1"/>
  <c r="N182" i="7"/>
  <c r="N183" i="7" s="1"/>
  <c r="K246" i="9"/>
  <c r="N182" i="14"/>
  <c r="N183" i="14" s="1"/>
  <c r="N239" i="14"/>
  <c r="N225" i="14"/>
  <c r="O130" i="13"/>
  <c r="Q102" i="14"/>
  <c r="Q100" i="14"/>
  <c r="Q101" i="14"/>
  <c r="Q96" i="14"/>
  <c r="Q177" i="14" s="1"/>
  <c r="R93" i="14"/>
  <c r="W44" i="14"/>
  <c r="W224" i="14" s="1"/>
  <c r="W47" i="14"/>
  <c r="O178" i="13"/>
  <c r="P117" i="13"/>
  <c r="P177" i="13" s="1"/>
  <c r="P123" i="13"/>
  <c r="P122" i="13"/>
  <c r="Q114" i="13"/>
  <c r="P121" i="13"/>
  <c r="Q102" i="13"/>
  <c r="Q96" i="13"/>
  <c r="R93" i="13"/>
  <c r="Q100" i="13"/>
  <c r="Q101" i="13"/>
  <c r="Q114" i="14"/>
  <c r="P121" i="14"/>
  <c r="P123" i="14"/>
  <c r="P117" i="14"/>
  <c r="P122" i="14"/>
  <c r="N189" i="14"/>
  <c r="N226" i="14" s="1"/>
  <c r="N181" i="14"/>
  <c r="L275" i="8"/>
  <c r="L307" i="8"/>
  <c r="O131" i="13"/>
  <c r="O179" i="13" s="1"/>
  <c r="P109" i="13"/>
  <c r="R230" i="13"/>
  <c r="R249" i="13"/>
  <c r="O131" i="14"/>
  <c r="O179" i="14" s="1"/>
  <c r="V262" i="14"/>
  <c r="V294" i="14"/>
  <c r="L293" i="8"/>
  <c r="L261" i="8"/>
  <c r="L266" i="8" s="1"/>
  <c r="L267" i="8" s="1"/>
  <c r="L278" i="8" s="1"/>
  <c r="L279" i="8" s="1"/>
  <c r="M260" i="14"/>
  <c r="M240" i="14"/>
  <c r="M292" i="14"/>
  <c r="W92" i="14"/>
  <c r="W95" i="14" s="1"/>
  <c r="W176" i="14" s="1"/>
  <c r="W219" i="14" s="1"/>
  <c r="W221" i="14" s="1"/>
  <c r="W92" i="13"/>
  <c r="W95" i="13" s="1"/>
  <c r="K298" i="10"/>
  <c r="K299" i="10" s="1"/>
  <c r="K310" i="10" s="1"/>
  <c r="K311" i="10" s="1"/>
  <c r="X39" i="14"/>
  <c r="X39" i="13"/>
  <c r="K246" i="10"/>
  <c r="O130" i="12"/>
  <c r="O178" i="12" s="1"/>
  <c r="O189" i="12" s="1"/>
  <c r="O226" i="12" s="1"/>
  <c r="L232" i="8"/>
  <c r="L233" i="8" s="1"/>
  <c r="L244" i="8" s="1"/>
  <c r="O131" i="11"/>
  <c r="O179" i="11" s="1"/>
  <c r="O225" i="11" s="1"/>
  <c r="P110" i="14"/>
  <c r="N181" i="13"/>
  <c r="N189" i="13"/>
  <c r="N226" i="13" s="1"/>
  <c r="V290" i="14"/>
  <c r="V258" i="14"/>
  <c r="W47" i="7"/>
  <c r="W52" i="7" s="1"/>
  <c r="M259" i="12"/>
  <c r="P109" i="8"/>
  <c r="O131" i="8"/>
  <c r="O179" i="8" s="1"/>
  <c r="L298" i="8"/>
  <c r="L299" i="8" s="1"/>
  <c r="L310" i="8" s="1"/>
  <c r="L311" i="8" s="1"/>
  <c r="K312" i="11"/>
  <c r="L306" i="14"/>
  <c r="L274" i="14"/>
  <c r="U294" i="14"/>
  <c r="U262" i="14"/>
  <c r="V294" i="13"/>
  <c r="V262" i="13"/>
  <c r="O178" i="14"/>
  <c r="S113" i="14"/>
  <c r="S116" i="14" s="1"/>
  <c r="S113" i="13"/>
  <c r="S116" i="13" s="1"/>
  <c r="S176" i="13" s="1"/>
  <c r="S219" i="13" s="1"/>
  <c r="S221" i="13" s="1"/>
  <c r="O130" i="10"/>
  <c r="O178" i="10" s="1"/>
  <c r="L274" i="13"/>
  <c r="L306" i="13"/>
  <c r="N225" i="13"/>
  <c r="N182" i="13"/>
  <c r="N183" i="13" s="1"/>
  <c r="M240" i="13"/>
  <c r="M292" i="13"/>
  <c r="M260" i="13"/>
  <c r="M259" i="13"/>
  <c r="M291" i="13"/>
  <c r="V230" i="14"/>
  <c r="V249" i="14"/>
  <c r="V290" i="13"/>
  <c r="V258" i="13"/>
  <c r="W47" i="13"/>
  <c r="W52" i="13" s="1"/>
  <c r="W228" i="13" s="1"/>
  <c r="W44" i="13"/>
  <c r="W224" i="13" s="1"/>
  <c r="K280" i="11"/>
  <c r="M306" i="7"/>
  <c r="M274" i="7"/>
  <c r="K246" i="8"/>
  <c r="U294" i="8"/>
  <c r="U262" i="8"/>
  <c r="L307" i="11"/>
  <c r="L275" i="11"/>
  <c r="O131" i="10"/>
  <c r="O179" i="10" s="1"/>
  <c r="P110" i="11"/>
  <c r="K280" i="9"/>
  <c r="W47" i="11"/>
  <c r="W52" i="11" s="1"/>
  <c r="W228" i="11" s="1"/>
  <c r="W44" i="11"/>
  <c r="W224" i="11" s="1"/>
  <c r="O130" i="8"/>
  <c r="O178" i="8" s="1"/>
  <c r="O202" i="8" s="1"/>
  <c r="L307" i="9"/>
  <c r="L275" i="9"/>
  <c r="M305" i="9"/>
  <c r="M273" i="9"/>
  <c r="R249" i="9"/>
  <c r="R230" i="9"/>
  <c r="M240" i="10"/>
  <c r="M292" i="10"/>
  <c r="M260" i="10"/>
  <c r="S113" i="10"/>
  <c r="S116" i="10" s="1"/>
  <c r="S176" i="10" s="1"/>
  <c r="S219" i="10" s="1"/>
  <c r="S221" i="10" s="1"/>
  <c r="S113" i="11"/>
  <c r="S116" i="11" s="1"/>
  <c r="S176" i="11" s="1"/>
  <c r="S219" i="11" s="1"/>
  <c r="S221" i="11" s="1"/>
  <c r="S113" i="12"/>
  <c r="S116" i="12" s="1"/>
  <c r="S219" i="12" s="1"/>
  <c r="S221" i="12" s="1"/>
  <c r="S113" i="9"/>
  <c r="S116" i="9" s="1"/>
  <c r="S176" i="9" s="1"/>
  <c r="S219" i="9" s="1"/>
  <c r="S221" i="9" s="1"/>
  <c r="S113" i="8"/>
  <c r="S116" i="8" s="1"/>
  <c r="S176" i="8" s="1"/>
  <c r="S219" i="8" s="1"/>
  <c r="S221" i="8" s="1"/>
  <c r="S113" i="7"/>
  <c r="S116" i="7" s="1"/>
  <c r="S176" i="7" s="1"/>
  <c r="S219" i="7" s="1"/>
  <c r="S221" i="7" s="1"/>
  <c r="M305" i="7"/>
  <c r="M273" i="7"/>
  <c r="M259" i="10"/>
  <c r="M291" i="10"/>
  <c r="K280" i="8"/>
  <c r="M292" i="9"/>
  <c r="M260" i="9"/>
  <c r="M240" i="9"/>
  <c r="V262" i="8"/>
  <c r="V294" i="8"/>
  <c r="N225" i="8"/>
  <c r="N239" i="8"/>
  <c r="N182" i="8"/>
  <c r="N183" i="8" s="1"/>
  <c r="L306" i="9"/>
  <c r="L274" i="9"/>
  <c r="K312" i="9"/>
  <c r="P109" i="12"/>
  <c r="P122" i="7"/>
  <c r="P117" i="7"/>
  <c r="P177" i="7" s="1"/>
  <c r="P121" i="7"/>
  <c r="Q114" i="7"/>
  <c r="P123" i="7"/>
  <c r="W47" i="12"/>
  <c r="W52" i="12" s="1"/>
  <c r="W228" i="12" s="1"/>
  <c r="W44" i="12"/>
  <c r="W224" i="12" s="1"/>
  <c r="V262" i="9"/>
  <c r="V294" i="9"/>
  <c r="Q102" i="9"/>
  <c r="Q100" i="9"/>
  <c r="Q96" i="9"/>
  <c r="R93" i="9"/>
  <c r="Q101" i="9"/>
  <c r="P117" i="9"/>
  <c r="P177" i="9" s="1"/>
  <c r="P121" i="9"/>
  <c r="P122" i="9"/>
  <c r="P123" i="9"/>
  <c r="Q114" i="9"/>
  <c r="V290" i="9"/>
  <c r="V258" i="9"/>
  <c r="M260" i="11"/>
  <c r="M240" i="11"/>
  <c r="M292" i="11"/>
  <c r="R230" i="12"/>
  <c r="R249" i="12"/>
  <c r="M293" i="8"/>
  <c r="M261" i="8"/>
  <c r="M259" i="7"/>
  <c r="M291" i="7"/>
  <c r="M305" i="10"/>
  <c r="M273" i="10"/>
  <c r="K312" i="8"/>
  <c r="N181" i="7"/>
  <c r="N189" i="7"/>
  <c r="N226" i="7" s="1"/>
  <c r="N189" i="8"/>
  <c r="N226" i="8" s="1"/>
  <c r="N181" i="8"/>
  <c r="R93" i="11"/>
  <c r="Q102" i="11"/>
  <c r="Q101" i="11"/>
  <c r="Q100" i="11"/>
  <c r="Q96" i="11"/>
  <c r="V262" i="12"/>
  <c r="V294" i="12"/>
  <c r="N202" i="8"/>
  <c r="V290" i="11"/>
  <c r="V258" i="11"/>
  <c r="N291" i="7"/>
  <c r="N259" i="7"/>
  <c r="N181" i="12"/>
  <c r="N189" i="12"/>
  <c r="N226" i="12" s="1"/>
  <c r="R249" i="11"/>
  <c r="R230" i="11"/>
  <c r="N202" i="7"/>
  <c r="M307" i="8"/>
  <c r="M275" i="8"/>
  <c r="M241" i="11"/>
  <c r="M227" i="11"/>
  <c r="N239" i="11"/>
  <c r="N225" i="11"/>
  <c r="N182" i="11"/>
  <c r="N183" i="11" s="1"/>
  <c r="V262" i="10"/>
  <c r="V294" i="10"/>
  <c r="N181" i="9"/>
  <c r="N189" i="9"/>
  <c r="N226" i="9" s="1"/>
  <c r="N202" i="9"/>
  <c r="N227" i="10"/>
  <c r="N241" i="10"/>
  <c r="P109" i="11"/>
  <c r="O131" i="12"/>
  <c r="O179" i="12" s="1"/>
  <c r="V290" i="12"/>
  <c r="V258" i="12"/>
  <c r="Q100" i="8"/>
  <c r="Q96" i="8"/>
  <c r="R93" i="8"/>
  <c r="Q102" i="8"/>
  <c r="Q101" i="8"/>
  <c r="W47" i="8"/>
  <c r="W52" i="8" s="1"/>
  <c r="W228" i="8" s="1"/>
  <c r="W44" i="8"/>
  <c r="W224" i="8" s="1"/>
  <c r="P122" i="8"/>
  <c r="P117" i="8"/>
  <c r="P177" i="8" s="1"/>
  <c r="P121" i="8"/>
  <c r="Q114" i="8"/>
  <c r="P123" i="8"/>
  <c r="U294" i="9"/>
  <c r="U262" i="9"/>
  <c r="V294" i="11"/>
  <c r="V262" i="11"/>
  <c r="M306" i="12"/>
  <c r="M274" i="12"/>
  <c r="P109" i="9"/>
  <c r="L307" i="7"/>
  <c r="L275" i="7"/>
  <c r="K266" i="10"/>
  <c r="K267" i="10" s="1"/>
  <c r="K278" i="10" s="1"/>
  <c r="K279" i="10" s="1"/>
  <c r="N305" i="12"/>
  <c r="N273" i="12"/>
  <c r="V290" i="8"/>
  <c r="V258" i="8"/>
  <c r="L306" i="12"/>
  <c r="L274" i="12"/>
  <c r="N273" i="7"/>
  <c r="N305" i="7"/>
  <c r="O130" i="11"/>
  <c r="O178" i="11" s="1"/>
  <c r="R249" i="10"/>
  <c r="R230" i="10"/>
  <c r="N305" i="9"/>
  <c r="N273" i="9"/>
  <c r="W92" i="11"/>
  <c r="W95" i="11" s="1"/>
  <c r="W92" i="12"/>
  <c r="W95" i="12" s="1"/>
  <c r="W176" i="12" s="1"/>
  <c r="W92" i="10"/>
  <c r="W95" i="10" s="1"/>
  <c r="W92" i="9"/>
  <c r="W95" i="9" s="1"/>
  <c r="W92" i="8"/>
  <c r="W95" i="8" s="1"/>
  <c r="W92" i="7"/>
  <c r="W95" i="7" s="1"/>
  <c r="N181" i="11"/>
  <c r="N189" i="11"/>
  <c r="N226" i="11" s="1"/>
  <c r="N239" i="10"/>
  <c r="N225" i="10"/>
  <c r="N182" i="10"/>
  <c r="N183" i="10" s="1"/>
  <c r="V290" i="10"/>
  <c r="V258" i="10"/>
  <c r="P121" i="12"/>
  <c r="P123" i="12"/>
  <c r="P122" i="12"/>
  <c r="P117" i="12"/>
  <c r="Q114" i="12"/>
  <c r="M305" i="8"/>
  <c r="M273" i="8"/>
  <c r="R93" i="12"/>
  <c r="Q101" i="12"/>
  <c r="Q100" i="12"/>
  <c r="Q102" i="12"/>
  <c r="Q96" i="12"/>
  <c r="Q177" i="12" s="1"/>
  <c r="W47" i="9"/>
  <c r="W52" i="9" s="1"/>
  <c r="W228" i="9" s="1"/>
  <c r="W44" i="9"/>
  <c r="W224" i="9" s="1"/>
  <c r="L306" i="11"/>
  <c r="L274" i="11"/>
  <c r="Q100" i="7"/>
  <c r="Q101" i="7"/>
  <c r="Q102" i="7"/>
  <c r="Q96" i="7"/>
  <c r="R93" i="7"/>
  <c r="L261" i="7"/>
  <c r="L293" i="7"/>
  <c r="O130" i="9"/>
  <c r="O178" i="9" s="1"/>
  <c r="L306" i="7"/>
  <c r="L274" i="7"/>
  <c r="P109" i="10"/>
  <c r="P123" i="11"/>
  <c r="P122" i="11"/>
  <c r="P121" i="11"/>
  <c r="Q114" i="11"/>
  <c r="P117" i="11"/>
  <c r="P177" i="11" s="1"/>
  <c r="N202" i="11"/>
  <c r="R249" i="7"/>
  <c r="R230" i="7"/>
  <c r="M293" i="9"/>
  <c r="M261" i="9"/>
  <c r="X39" i="7"/>
  <c r="X47" i="7" s="1"/>
  <c r="X39" i="12"/>
  <c r="X39" i="11"/>
  <c r="X39" i="10"/>
  <c r="X39" i="9"/>
  <c r="X39" i="8"/>
  <c r="L274" i="10"/>
  <c r="L306" i="10"/>
  <c r="L246" i="10"/>
  <c r="M240" i="8"/>
  <c r="M292" i="8"/>
  <c r="M260" i="8"/>
  <c r="L293" i="11"/>
  <c r="L298" i="11" s="1"/>
  <c r="L299" i="11" s="1"/>
  <c r="L310" i="11" s="1"/>
  <c r="L311" i="11" s="1"/>
  <c r="L261" i="11"/>
  <c r="L266" i="11" s="1"/>
  <c r="L267" i="11" s="1"/>
  <c r="L278" i="11" s="1"/>
  <c r="L279" i="11" s="1"/>
  <c r="N181" i="10"/>
  <c r="N189" i="10"/>
  <c r="N226" i="10" s="1"/>
  <c r="Q114" i="10"/>
  <c r="P121" i="10"/>
  <c r="P123" i="10"/>
  <c r="P122" i="10"/>
  <c r="P117" i="10"/>
  <c r="P177" i="10" s="1"/>
  <c r="M259" i="8"/>
  <c r="M291" i="8"/>
  <c r="M232" i="8"/>
  <c r="M233" i="8" s="1"/>
  <c r="M244" i="8" s="1"/>
  <c r="M245" i="8" s="1"/>
  <c r="P110" i="8"/>
  <c r="O130" i="7"/>
  <c r="O178" i="7" s="1"/>
  <c r="W47" i="10"/>
  <c r="W52" i="10" s="1"/>
  <c r="W228" i="10" s="1"/>
  <c r="W44" i="10"/>
  <c r="W224" i="10" s="1"/>
  <c r="L232" i="11"/>
  <c r="L233" i="11" s="1"/>
  <c r="L244" i="11" s="1"/>
  <c r="L245" i="11" s="1"/>
  <c r="P109" i="7"/>
  <c r="Q96" i="10"/>
  <c r="R93" i="10"/>
  <c r="Q102" i="10"/>
  <c r="Q101" i="10"/>
  <c r="Q100" i="10"/>
  <c r="L261" i="9"/>
  <c r="L266" i="9" s="1"/>
  <c r="L267" i="9" s="1"/>
  <c r="L278" i="9" s="1"/>
  <c r="L279" i="9" s="1"/>
  <c r="L293" i="9"/>
  <c r="L298" i="9" s="1"/>
  <c r="L299" i="9" s="1"/>
  <c r="L310" i="9" s="1"/>
  <c r="L311" i="9" s="1"/>
  <c r="L232" i="9"/>
  <c r="L233" i="9" s="1"/>
  <c r="L244" i="9" s="1"/>
  <c r="L245" i="9" s="1"/>
  <c r="L246" i="9" s="1"/>
  <c r="M259" i="9"/>
  <c r="M291" i="9"/>
  <c r="M232" i="9"/>
  <c r="M233" i="9" s="1"/>
  <c r="M244" i="9" s="1"/>
  <c r="M245" i="9" s="1"/>
  <c r="R249" i="8"/>
  <c r="R230" i="8"/>
  <c r="M241" i="10"/>
  <c r="M227" i="10"/>
  <c r="M232" i="10" s="1"/>
  <c r="M233" i="10" s="1"/>
  <c r="M244" i="10" s="1"/>
  <c r="M245" i="10" s="1"/>
  <c r="N291" i="9"/>
  <c r="M307" i="9"/>
  <c r="M275" i="9"/>
  <c r="X44" i="7"/>
  <c r="X224" i="7" s="1"/>
  <c r="W290" i="7"/>
  <c r="W258" i="7"/>
  <c r="L312" i="10" l="1"/>
  <c r="N291" i="12"/>
  <c r="O182" i="7"/>
  <c r="L280" i="10"/>
  <c r="O239" i="7"/>
  <c r="M266" i="9"/>
  <c r="M267" i="9" s="1"/>
  <c r="M278" i="9" s="1"/>
  <c r="M279" i="9" s="1"/>
  <c r="O182" i="11"/>
  <c r="O183" i="11" s="1"/>
  <c r="K312" i="10"/>
  <c r="Q110" i="9"/>
  <c r="Q109" i="11"/>
  <c r="P131" i="9"/>
  <c r="P179" i="9" s="1"/>
  <c r="P239" i="9" s="1"/>
  <c r="X52" i="7"/>
  <c r="Q109" i="12"/>
  <c r="O239" i="9"/>
  <c r="O305" i="9" s="1"/>
  <c r="P131" i="13"/>
  <c r="P179" i="13" s="1"/>
  <c r="P225" i="13" s="1"/>
  <c r="O225" i="9"/>
  <c r="O259" i="9" s="1"/>
  <c r="Q109" i="13"/>
  <c r="O181" i="12"/>
  <c r="L280" i="8"/>
  <c r="T113" i="14"/>
  <c r="T116" i="14" s="1"/>
  <c r="T113" i="13"/>
  <c r="T116" i="13" s="1"/>
  <c r="T176" i="13" s="1"/>
  <c r="T219" i="13" s="1"/>
  <c r="T221" i="13" s="1"/>
  <c r="K280" i="10"/>
  <c r="Q110" i="8"/>
  <c r="P131" i="7"/>
  <c r="P179" i="7" s="1"/>
  <c r="P239" i="7" s="1"/>
  <c r="O239" i="11"/>
  <c r="O305" i="11" s="1"/>
  <c r="W230" i="14"/>
  <c r="W249" i="14"/>
  <c r="P130" i="14"/>
  <c r="P178" i="14" s="1"/>
  <c r="Q110" i="13"/>
  <c r="O181" i="14"/>
  <c r="O189" i="14"/>
  <c r="O226" i="14" s="1"/>
  <c r="N292" i="14"/>
  <c r="N260" i="14"/>
  <c r="N240" i="14"/>
  <c r="R114" i="14"/>
  <c r="Q121" i="14"/>
  <c r="Q117" i="14"/>
  <c r="Q123" i="14"/>
  <c r="Q122" i="14"/>
  <c r="O181" i="13"/>
  <c r="O189" i="13"/>
  <c r="O226" i="13" s="1"/>
  <c r="R96" i="14"/>
  <c r="R177" i="14" s="1"/>
  <c r="R102" i="14"/>
  <c r="S93" i="14"/>
  <c r="R100" i="14"/>
  <c r="R101" i="14"/>
  <c r="M298" i="9"/>
  <c r="M299" i="9" s="1"/>
  <c r="M310" i="9" s="1"/>
  <c r="M311" i="9" s="1"/>
  <c r="Q110" i="7"/>
  <c r="P130" i="12"/>
  <c r="P178" i="12" s="1"/>
  <c r="P181" i="12" s="1"/>
  <c r="X44" i="13"/>
  <c r="X224" i="13" s="1"/>
  <c r="X47" i="13"/>
  <c r="X52" i="13" s="1"/>
  <c r="X228" i="13" s="1"/>
  <c r="M306" i="14"/>
  <c r="M274" i="14"/>
  <c r="O182" i="13"/>
  <c r="O183" i="13" s="1"/>
  <c r="O225" i="13"/>
  <c r="P131" i="14"/>
  <c r="P179" i="14" s="1"/>
  <c r="W52" i="14"/>
  <c r="W228" i="14" s="1"/>
  <c r="N291" i="14"/>
  <c r="N259" i="14"/>
  <c r="L312" i="8"/>
  <c r="W290" i="13"/>
  <c r="W258" i="13"/>
  <c r="N291" i="13"/>
  <c r="N259" i="13"/>
  <c r="X44" i="14"/>
  <c r="X224" i="14" s="1"/>
  <c r="X47" i="14"/>
  <c r="O225" i="14"/>
  <c r="O239" i="14"/>
  <c r="O182" i="14"/>
  <c r="O183" i="14" s="1"/>
  <c r="W290" i="14"/>
  <c r="W258" i="14"/>
  <c r="N273" i="14"/>
  <c r="N305" i="14"/>
  <c r="W294" i="13"/>
  <c r="W262" i="13"/>
  <c r="S230" i="13"/>
  <c r="S249" i="13"/>
  <c r="N260" i="13"/>
  <c r="N292" i="13"/>
  <c r="N240" i="13"/>
  <c r="L245" i="8"/>
  <c r="L246" i="8" s="1"/>
  <c r="R102" i="13"/>
  <c r="R101" i="13"/>
  <c r="R96" i="13"/>
  <c r="R100" i="13"/>
  <c r="S93" i="13"/>
  <c r="P130" i="13"/>
  <c r="P178" i="13" s="1"/>
  <c r="Q109" i="14"/>
  <c r="X92" i="14"/>
  <c r="X95" i="14" s="1"/>
  <c r="X176" i="14" s="1"/>
  <c r="X219" i="14" s="1"/>
  <c r="X221" i="14" s="1"/>
  <c r="X92" i="13"/>
  <c r="X95" i="13" s="1"/>
  <c r="Y39" i="14"/>
  <c r="Y39" i="13"/>
  <c r="M246" i="8"/>
  <c r="P130" i="11"/>
  <c r="P178" i="11" s="1"/>
  <c r="M306" i="13"/>
  <c r="M274" i="13"/>
  <c r="R114" i="13"/>
  <c r="Q122" i="13"/>
  <c r="Q121" i="13"/>
  <c r="Q117" i="13"/>
  <c r="Q177" i="13" s="1"/>
  <c r="Q123" i="13"/>
  <c r="Q110" i="14"/>
  <c r="O181" i="9"/>
  <c r="O189" i="9"/>
  <c r="O226" i="9" s="1"/>
  <c r="O202" i="9"/>
  <c r="M246" i="10"/>
  <c r="O181" i="11"/>
  <c r="O189" i="11"/>
  <c r="O226" i="11" s="1"/>
  <c r="O202" i="11"/>
  <c r="L280" i="11"/>
  <c r="O189" i="7"/>
  <c r="O226" i="7" s="1"/>
  <c r="O181" i="7"/>
  <c r="O202" i="7"/>
  <c r="L312" i="11"/>
  <c r="X92" i="11"/>
  <c r="X95" i="11" s="1"/>
  <c r="X92" i="12"/>
  <c r="X95" i="12" s="1"/>
  <c r="X176" i="12" s="1"/>
  <c r="X92" i="10"/>
  <c r="X95" i="10" s="1"/>
  <c r="X92" i="9"/>
  <c r="X95" i="9" s="1"/>
  <c r="X92" i="8"/>
  <c r="X95" i="8" s="1"/>
  <c r="X92" i="7"/>
  <c r="X95" i="7" s="1"/>
  <c r="Y39" i="7"/>
  <c r="Y44" i="7" s="1"/>
  <c r="Y224" i="7" s="1"/>
  <c r="Y39" i="12"/>
  <c r="Y39" i="11"/>
  <c r="Y39" i="9"/>
  <c r="Y39" i="10"/>
  <c r="Y39" i="8"/>
  <c r="Q109" i="10"/>
  <c r="R114" i="10"/>
  <c r="Q117" i="10"/>
  <c r="Q177" i="10" s="1"/>
  <c r="Q121" i="10"/>
  <c r="Q122" i="10"/>
  <c r="Q123" i="10"/>
  <c r="X47" i="9"/>
  <c r="X52" i="9" s="1"/>
  <c r="X228" i="9" s="1"/>
  <c r="X44" i="9"/>
  <c r="X224" i="9" s="1"/>
  <c r="Q110" i="12"/>
  <c r="P130" i="8"/>
  <c r="P178" i="8" s="1"/>
  <c r="P202" i="8" s="1"/>
  <c r="N307" i="10"/>
  <c r="N275" i="10"/>
  <c r="N292" i="12"/>
  <c r="N260" i="12"/>
  <c r="N240" i="12"/>
  <c r="Q110" i="11"/>
  <c r="M266" i="8"/>
  <c r="M267" i="8" s="1"/>
  <c r="M278" i="8" s="1"/>
  <c r="M279" i="8" s="1"/>
  <c r="R114" i="9"/>
  <c r="Q122" i="9"/>
  <c r="Q121" i="9"/>
  <c r="Q117" i="9"/>
  <c r="Q177" i="9" s="1"/>
  <c r="Q123" i="9"/>
  <c r="W290" i="12"/>
  <c r="W258" i="12"/>
  <c r="L312" i="9"/>
  <c r="S230" i="8"/>
  <c r="S249" i="8"/>
  <c r="O273" i="7"/>
  <c r="O305" i="7"/>
  <c r="M293" i="10"/>
  <c r="M298" i="10" s="1"/>
  <c r="M299" i="10" s="1"/>
  <c r="M310" i="10" s="1"/>
  <c r="M311" i="10" s="1"/>
  <c r="M261" i="10"/>
  <c r="M266" i="10" s="1"/>
  <c r="M267" i="10" s="1"/>
  <c r="M278" i="10" s="1"/>
  <c r="M279" i="10" s="1"/>
  <c r="O241" i="8"/>
  <c r="O227" i="8"/>
  <c r="N240" i="10"/>
  <c r="N292" i="10"/>
  <c r="N260" i="10"/>
  <c r="M306" i="8"/>
  <c r="M274" i="8"/>
  <c r="X47" i="10"/>
  <c r="X52" i="10" s="1"/>
  <c r="X228" i="10" s="1"/>
  <c r="X44" i="10"/>
  <c r="X224" i="10" s="1"/>
  <c r="R114" i="11"/>
  <c r="Q121" i="11"/>
  <c r="Q123" i="11"/>
  <c r="Q122" i="11"/>
  <c r="Q117" i="11"/>
  <c r="Q177" i="11" s="1"/>
  <c r="W258" i="9"/>
  <c r="W290" i="9"/>
  <c r="P189" i="12"/>
  <c r="P226" i="12" s="1"/>
  <c r="N259" i="10"/>
  <c r="N291" i="10"/>
  <c r="N232" i="10"/>
  <c r="N233" i="10" s="1"/>
  <c r="N244" i="10" s="1"/>
  <c r="N245" i="10" s="1"/>
  <c r="N261" i="10"/>
  <c r="N293" i="10"/>
  <c r="N292" i="8"/>
  <c r="N240" i="8"/>
  <c r="N260" i="8"/>
  <c r="M298" i="8"/>
  <c r="M299" i="8" s="1"/>
  <c r="M310" i="8" s="1"/>
  <c r="M311" i="8" s="1"/>
  <c r="O225" i="8"/>
  <c r="O182" i="8"/>
  <c r="O183" i="8" s="1"/>
  <c r="O239" i="8"/>
  <c r="W294" i="12"/>
  <c r="W262" i="12"/>
  <c r="S249" i="9"/>
  <c r="S230" i="9"/>
  <c r="M274" i="10"/>
  <c r="M306" i="10"/>
  <c r="O291" i="7"/>
  <c r="O259" i="7"/>
  <c r="T113" i="11"/>
  <c r="T116" i="11" s="1"/>
  <c r="T176" i="11" s="1"/>
  <c r="T219" i="11" s="1"/>
  <c r="T221" i="11" s="1"/>
  <c r="T113" i="12"/>
  <c r="T116" i="12" s="1"/>
  <c r="T219" i="12" s="1"/>
  <c r="T221" i="12" s="1"/>
  <c r="T113" i="10"/>
  <c r="T116" i="10" s="1"/>
  <c r="T176" i="10" s="1"/>
  <c r="T219" i="10" s="1"/>
  <c r="T221" i="10" s="1"/>
  <c r="T113" i="9"/>
  <c r="T116" i="9" s="1"/>
  <c r="T176" i="9" s="1"/>
  <c r="T219" i="9" s="1"/>
  <c r="T221" i="9" s="1"/>
  <c r="T113" i="8"/>
  <c r="T116" i="8" s="1"/>
  <c r="T176" i="8" s="1"/>
  <c r="T219" i="8" s="1"/>
  <c r="T221" i="8" s="1"/>
  <c r="T113" i="7"/>
  <c r="T116" i="7" s="1"/>
  <c r="T176" i="7" s="1"/>
  <c r="T219" i="7" s="1"/>
  <c r="T221" i="7" s="1"/>
  <c r="M307" i="10"/>
  <c r="M275" i="10"/>
  <c r="Q110" i="10"/>
  <c r="X47" i="11"/>
  <c r="X52" i="11" s="1"/>
  <c r="X228" i="11" s="1"/>
  <c r="X44" i="11"/>
  <c r="X224" i="11" s="1"/>
  <c r="W294" i="9"/>
  <c r="W262" i="9"/>
  <c r="P131" i="12"/>
  <c r="P179" i="12" s="1"/>
  <c r="N273" i="10"/>
  <c r="N305" i="10"/>
  <c r="N241" i="9"/>
  <c r="N227" i="9"/>
  <c r="N291" i="11"/>
  <c r="N259" i="11"/>
  <c r="M306" i="9"/>
  <c r="M274" i="9"/>
  <c r="S230" i="12"/>
  <c r="S249" i="12"/>
  <c r="O291" i="11"/>
  <c r="O259" i="11"/>
  <c r="R100" i="10"/>
  <c r="S93" i="10"/>
  <c r="R102" i="10"/>
  <c r="R101" i="10"/>
  <c r="R96" i="10"/>
  <c r="W290" i="10"/>
  <c r="W258" i="10"/>
  <c r="P131" i="10"/>
  <c r="P179" i="10" s="1"/>
  <c r="X44" i="12"/>
  <c r="X224" i="12" s="1"/>
  <c r="X47" i="12"/>
  <c r="X52" i="12" s="1"/>
  <c r="X228" i="12" s="1"/>
  <c r="Q109" i="7"/>
  <c r="R101" i="12"/>
  <c r="R100" i="12"/>
  <c r="R102" i="12"/>
  <c r="R96" i="12"/>
  <c r="R177" i="12" s="1"/>
  <c r="S93" i="12"/>
  <c r="R114" i="12"/>
  <c r="Q123" i="12"/>
  <c r="Q121" i="12"/>
  <c r="Q117" i="12"/>
  <c r="Q122" i="12"/>
  <c r="N240" i="11"/>
  <c r="N260" i="11"/>
  <c r="N292" i="11"/>
  <c r="R96" i="8"/>
  <c r="S93" i="8"/>
  <c r="R102" i="8"/>
  <c r="R101" i="8"/>
  <c r="R100" i="8"/>
  <c r="O225" i="12"/>
  <c r="O239" i="12"/>
  <c r="O182" i="12"/>
  <c r="O183" i="12" s="1"/>
  <c r="N260" i="9"/>
  <c r="N292" i="9"/>
  <c r="N240" i="9"/>
  <c r="N305" i="11"/>
  <c r="N273" i="11"/>
  <c r="N227" i="7"/>
  <c r="N241" i="7"/>
  <c r="N240" i="7"/>
  <c r="N260" i="7"/>
  <c r="N292" i="7"/>
  <c r="P130" i="9"/>
  <c r="P178" i="9" s="1"/>
  <c r="P202" i="9" s="1"/>
  <c r="S93" i="9"/>
  <c r="R102" i="9"/>
  <c r="R100" i="9"/>
  <c r="R101" i="9"/>
  <c r="R96" i="9"/>
  <c r="S249" i="11"/>
  <c r="S230" i="11"/>
  <c r="W290" i="11"/>
  <c r="W258" i="11"/>
  <c r="O182" i="10"/>
  <c r="O183" i="10" s="1"/>
  <c r="O239" i="10"/>
  <c r="O225" i="10"/>
  <c r="W294" i="10"/>
  <c r="W262" i="10"/>
  <c r="L246" i="11"/>
  <c r="N241" i="11"/>
  <c r="N227" i="11"/>
  <c r="O181" i="10"/>
  <c r="O189" i="10"/>
  <c r="O226" i="10" s="1"/>
  <c r="Q117" i="8"/>
  <c r="Q177" i="8" s="1"/>
  <c r="Q122" i="8"/>
  <c r="R114" i="8"/>
  <c r="Q123" i="8"/>
  <c r="Q121" i="8"/>
  <c r="W290" i="8"/>
  <c r="W258" i="8"/>
  <c r="M293" i="11"/>
  <c r="M298" i="11" s="1"/>
  <c r="M299" i="11" s="1"/>
  <c r="M310" i="11" s="1"/>
  <c r="M311" i="11" s="1"/>
  <c r="M261" i="11"/>
  <c r="M266" i="11" s="1"/>
  <c r="M267" i="11" s="1"/>
  <c r="M278" i="11" s="1"/>
  <c r="M279" i="11" s="1"/>
  <c r="M232" i="11"/>
  <c r="M233" i="11" s="1"/>
  <c r="M244" i="11" s="1"/>
  <c r="M245" i="11" s="1"/>
  <c r="O260" i="12"/>
  <c r="O240" i="12"/>
  <c r="O292" i="12"/>
  <c r="Q121" i="7"/>
  <c r="Q122" i="7"/>
  <c r="Q117" i="7"/>
  <c r="Q177" i="7" s="1"/>
  <c r="R114" i="7"/>
  <c r="Q123" i="7"/>
  <c r="N273" i="8"/>
  <c r="N305" i="8"/>
  <c r="S230" i="10"/>
  <c r="S249" i="10"/>
  <c r="M246" i="9"/>
  <c r="W294" i="11"/>
  <c r="W262" i="11"/>
  <c r="O202" i="10"/>
  <c r="P130" i="10"/>
  <c r="P178" i="10" s="1"/>
  <c r="X47" i="8"/>
  <c r="X52" i="8" s="1"/>
  <c r="X228" i="8" s="1"/>
  <c r="X44" i="8"/>
  <c r="X224" i="8" s="1"/>
  <c r="P131" i="11"/>
  <c r="P179" i="11" s="1"/>
  <c r="O181" i="8"/>
  <c r="O189" i="8"/>
  <c r="O226" i="8" s="1"/>
  <c r="R100" i="7"/>
  <c r="R102" i="7"/>
  <c r="R101" i="7"/>
  <c r="R96" i="7"/>
  <c r="S93" i="7"/>
  <c r="P131" i="8"/>
  <c r="P179" i="8" s="1"/>
  <c r="W294" i="8"/>
  <c r="W262" i="8"/>
  <c r="Q109" i="8"/>
  <c r="M307" i="11"/>
  <c r="M275" i="11"/>
  <c r="N241" i="8"/>
  <c r="N227" i="8"/>
  <c r="R100" i="11"/>
  <c r="R96" i="11"/>
  <c r="S93" i="11"/>
  <c r="R102" i="11"/>
  <c r="R101" i="11"/>
  <c r="M306" i="11"/>
  <c r="M274" i="11"/>
  <c r="Q109" i="9"/>
  <c r="P130" i="7"/>
  <c r="P178" i="7" s="1"/>
  <c r="L280" i="9"/>
  <c r="N291" i="8"/>
  <c r="N259" i="8"/>
  <c r="S249" i="7"/>
  <c r="S230" i="7"/>
  <c r="O183" i="7"/>
  <c r="O183" i="9"/>
  <c r="X290" i="7"/>
  <c r="X258" i="7"/>
  <c r="O291" i="9" l="1"/>
  <c r="P182" i="7"/>
  <c r="P225" i="7"/>
  <c r="O273" i="9"/>
  <c r="Q131" i="14"/>
  <c r="Q179" i="14" s="1"/>
  <c r="M280" i="9"/>
  <c r="P182" i="13"/>
  <c r="P183" i="13" s="1"/>
  <c r="R109" i="13"/>
  <c r="Y47" i="7"/>
  <c r="Y52" i="7" s="1"/>
  <c r="P225" i="9"/>
  <c r="P259" i="9" s="1"/>
  <c r="P182" i="9"/>
  <c r="P183" i="9" s="1"/>
  <c r="M312" i="9"/>
  <c r="R109" i="14"/>
  <c r="Q131" i="8"/>
  <c r="Q179" i="8" s="1"/>
  <c r="Q225" i="8" s="1"/>
  <c r="Q131" i="12"/>
  <c r="Q179" i="12" s="1"/>
  <c r="Q130" i="13"/>
  <c r="Q178" i="13" s="1"/>
  <c r="Q181" i="13" s="1"/>
  <c r="R110" i="8"/>
  <c r="R110" i="11"/>
  <c r="Q130" i="14"/>
  <c r="Q178" i="14" s="1"/>
  <c r="M312" i="8"/>
  <c r="M280" i="8"/>
  <c r="O273" i="14"/>
  <c r="O305" i="14"/>
  <c r="O291" i="13"/>
  <c r="O259" i="13"/>
  <c r="U113" i="14"/>
  <c r="U116" i="14" s="1"/>
  <c r="U113" i="13"/>
  <c r="U116" i="13" s="1"/>
  <c r="U176" i="13" s="1"/>
  <c r="U219" i="13" s="1"/>
  <c r="U221" i="13" s="1"/>
  <c r="O273" i="11"/>
  <c r="N246" i="10"/>
  <c r="Q131" i="13"/>
  <c r="Q179" i="13" s="1"/>
  <c r="W294" i="14"/>
  <c r="W262" i="14"/>
  <c r="R110" i="14"/>
  <c r="O260" i="13"/>
  <c r="O292" i="13"/>
  <c r="O240" i="13"/>
  <c r="Y92" i="13"/>
  <c r="Y95" i="13" s="1"/>
  <c r="Y92" i="14"/>
  <c r="Y95" i="14" s="1"/>
  <c r="Y176" i="14" s="1"/>
  <c r="Y219" i="14" s="1"/>
  <c r="Y221" i="14" s="1"/>
  <c r="P181" i="13"/>
  <c r="P189" i="13"/>
  <c r="P226" i="13" s="1"/>
  <c r="X294" i="13"/>
  <c r="X262" i="13"/>
  <c r="T230" i="13"/>
  <c r="T249" i="13"/>
  <c r="R123" i="14"/>
  <c r="R117" i="14"/>
  <c r="R121" i="14"/>
  <c r="R122" i="14"/>
  <c r="S114" i="14"/>
  <c r="Q130" i="10"/>
  <c r="Q178" i="10" s="1"/>
  <c r="Y44" i="14"/>
  <c r="Y224" i="14" s="1"/>
  <c r="Y47" i="14"/>
  <c r="Y52" i="14" s="1"/>
  <c r="Y228" i="14" s="1"/>
  <c r="O259" i="14"/>
  <c r="O291" i="14"/>
  <c r="S102" i="14"/>
  <c r="T93" i="14"/>
  <c r="S101" i="14"/>
  <c r="S96" i="14"/>
  <c r="S177" i="14" s="1"/>
  <c r="S100" i="14"/>
  <c r="N274" i="14"/>
  <c r="N306" i="14"/>
  <c r="P225" i="14"/>
  <c r="P182" i="14"/>
  <c r="P183" i="14" s="1"/>
  <c r="P239" i="14"/>
  <c r="P181" i="14"/>
  <c r="P189" i="14"/>
  <c r="P226" i="14" s="1"/>
  <c r="T93" i="13"/>
  <c r="S102" i="13"/>
  <c r="S101" i="13"/>
  <c r="S100" i="13"/>
  <c r="S96" i="13"/>
  <c r="R110" i="7"/>
  <c r="Q130" i="7"/>
  <c r="R109" i="10"/>
  <c r="N306" i="13"/>
  <c r="N274" i="13"/>
  <c r="X52" i="14"/>
  <c r="X228" i="14" s="1"/>
  <c r="Y47" i="13"/>
  <c r="Y52" i="13" s="1"/>
  <c r="Y228" i="13" s="1"/>
  <c r="Y44" i="13"/>
  <c r="Y224" i="13" s="1"/>
  <c r="X290" i="13"/>
  <c r="X258" i="13"/>
  <c r="Z39" i="14"/>
  <c r="Z39" i="13"/>
  <c r="R109" i="9"/>
  <c r="R122" i="13"/>
  <c r="R123" i="13"/>
  <c r="R121" i="13"/>
  <c r="R117" i="13"/>
  <c r="R177" i="13" s="1"/>
  <c r="S114" i="13"/>
  <c r="X249" i="14"/>
  <c r="X230" i="14"/>
  <c r="R110" i="13"/>
  <c r="X290" i="14"/>
  <c r="X258" i="14"/>
  <c r="O292" i="14"/>
  <c r="O260" i="14"/>
  <c r="O240" i="14"/>
  <c r="P291" i="13"/>
  <c r="P259" i="13"/>
  <c r="M246" i="11"/>
  <c r="P225" i="8"/>
  <c r="P239" i="8"/>
  <c r="P182" i="8"/>
  <c r="P183" i="8" s="1"/>
  <c r="P241" i="9"/>
  <c r="P227" i="9"/>
  <c r="P239" i="11"/>
  <c r="P225" i="11"/>
  <c r="P182" i="11"/>
  <c r="P183" i="11" s="1"/>
  <c r="P241" i="8"/>
  <c r="P227" i="8"/>
  <c r="P189" i="7"/>
  <c r="P226" i="7" s="1"/>
  <c r="P181" i="7"/>
  <c r="P202" i="7"/>
  <c r="U113" i="12"/>
  <c r="U116" i="12" s="1"/>
  <c r="U219" i="12" s="1"/>
  <c r="U221" i="12" s="1"/>
  <c r="U113" i="10"/>
  <c r="U116" i="10" s="1"/>
  <c r="U176" i="10" s="1"/>
  <c r="U219" i="10" s="1"/>
  <c r="U221" i="10" s="1"/>
  <c r="U113" i="11"/>
  <c r="U116" i="11" s="1"/>
  <c r="U176" i="11" s="1"/>
  <c r="U219" i="11" s="1"/>
  <c r="U221" i="11" s="1"/>
  <c r="U113" i="9"/>
  <c r="U116" i="9" s="1"/>
  <c r="U176" i="9" s="1"/>
  <c r="U219" i="9" s="1"/>
  <c r="U221" i="9" s="1"/>
  <c r="U113" i="8"/>
  <c r="U116" i="8" s="1"/>
  <c r="U176" i="8" s="1"/>
  <c r="U219" i="8" s="1"/>
  <c r="U221" i="8" s="1"/>
  <c r="U113" i="7"/>
  <c r="U116" i="7" s="1"/>
  <c r="U176" i="7" s="1"/>
  <c r="U219" i="7" s="1"/>
  <c r="U221" i="7" s="1"/>
  <c r="M312" i="11"/>
  <c r="R109" i="11"/>
  <c r="R123" i="8"/>
  <c r="R117" i="8"/>
  <c r="R177" i="8" s="1"/>
  <c r="R121" i="8"/>
  <c r="R122" i="8"/>
  <c r="S114" i="8"/>
  <c r="N275" i="11"/>
  <c r="N307" i="11"/>
  <c r="O305" i="12"/>
  <c r="O273" i="12"/>
  <c r="T93" i="8"/>
  <c r="S100" i="8"/>
  <c r="S96" i="8"/>
  <c r="S102" i="8"/>
  <c r="S101" i="8"/>
  <c r="R110" i="10"/>
  <c r="X290" i="11"/>
  <c r="X258" i="11"/>
  <c r="T230" i="8"/>
  <c r="T249" i="8"/>
  <c r="M312" i="10"/>
  <c r="O273" i="8"/>
  <c r="O305" i="8"/>
  <c r="N306" i="8"/>
  <c r="N274" i="8"/>
  <c r="X294" i="10"/>
  <c r="X262" i="10"/>
  <c r="O293" i="8"/>
  <c r="O261" i="8"/>
  <c r="Q130" i="9"/>
  <c r="Q178" i="9" s="1"/>
  <c r="Q202" i="9" s="1"/>
  <c r="Y47" i="11"/>
  <c r="Y52" i="11" s="1"/>
  <c r="Y228" i="11" s="1"/>
  <c r="Y44" i="11"/>
  <c r="Y224" i="11" s="1"/>
  <c r="O260" i="7"/>
  <c r="O292" i="7"/>
  <c r="O240" i="7"/>
  <c r="O260" i="11"/>
  <c r="O240" i="11"/>
  <c r="O292" i="11"/>
  <c r="P305" i="7"/>
  <c r="P273" i="7"/>
  <c r="Y92" i="11"/>
  <c r="Y95" i="11" s="1"/>
  <c r="Y92" i="12"/>
  <c r="Y95" i="12" s="1"/>
  <c r="Y176" i="12" s="1"/>
  <c r="Y92" i="10"/>
  <c r="Y95" i="10" s="1"/>
  <c r="Y92" i="9"/>
  <c r="Y95" i="9" s="1"/>
  <c r="Y92" i="8"/>
  <c r="Y95" i="8" s="1"/>
  <c r="Y92" i="7"/>
  <c r="Y95" i="7" s="1"/>
  <c r="N293" i="8"/>
  <c r="N298" i="8" s="1"/>
  <c r="N299" i="8" s="1"/>
  <c r="N310" i="8" s="1"/>
  <c r="N311" i="8" s="1"/>
  <c r="N261" i="8"/>
  <c r="N266" i="8" s="1"/>
  <c r="N267" i="8" s="1"/>
  <c r="N278" i="8" s="1"/>
  <c r="N279" i="8" s="1"/>
  <c r="X290" i="8"/>
  <c r="X258" i="8"/>
  <c r="O227" i="10"/>
  <c r="O232" i="10" s="1"/>
  <c r="O233" i="10" s="1"/>
  <c r="O244" i="10" s="1"/>
  <c r="O245" i="10" s="1"/>
  <c r="O241" i="10"/>
  <c r="R117" i="7"/>
  <c r="R177" i="7" s="1"/>
  <c r="R122" i="7"/>
  <c r="S114" i="7"/>
  <c r="R121" i="7"/>
  <c r="R123" i="7"/>
  <c r="O274" i="12"/>
  <c r="O306" i="12"/>
  <c r="N306" i="7"/>
  <c r="N274" i="7"/>
  <c r="O291" i="12"/>
  <c r="O259" i="12"/>
  <c r="N306" i="11"/>
  <c r="N274" i="11"/>
  <c r="R121" i="12"/>
  <c r="R117" i="12"/>
  <c r="S114" i="12"/>
  <c r="R122" i="12"/>
  <c r="R123" i="12"/>
  <c r="Q178" i="7"/>
  <c r="X294" i="11"/>
  <c r="X262" i="11"/>
  <c r="T249" i="9"/>
  <c r="T230" i="9"/>
  <c r="M280" i="10"/>
  <c r="O275" i="8"/>
  <c r="O307" i="8"/>
  <c r="Y47" i="12"/>
  <c r="Y52" i="12" s="1"/>
  <c r="Y228" i="12" s="1"/>
  <c r="Y44" i="12"/>
  <c r="Y224" i="12" s="1"/>
  <c r="N307" i="8"/>
  <c r="N275" i="8"/>
  <c r="X294" i="8"/>
  <c r="X262" i="8"/>
  <c r="O292" i="10"/>
  <c r="O260" i="10"/>
  <c r="O240" i="10"/>
  <c r="N306" i="9"/>
  <c r="N274" i="9"/>
  <c r="S102" i="12"/>
  <c r="S96" i="12"/>
  <c r="S177" i="12" s="1"/>
  <c r="T93" i="12"/>
  <c r="S101" i="12"/>
  <c r="S100" i="12"/>
  <c r="X294" i="12"/>
  <c r="X262" i="12"/>
  <c r="N261" i="9"/>
  <c r="N266" i="9" s="1"/>
  <c r="N267" i="9" s="1"/>
  <c r="N278" i="9" s="1"/>
  <c r="N279" i="9" s="1"/>
  <c r="N293" i="9"/>
  <c r="N298" i="9" s="1"/>
  <c r="N299" i="9" s="1"/>
  <c r="N310" i="9" s="1"/>
  <c r="N311" i="9" s="1"/>
  <c r="N232" i="9"/>
  <c r="N233" i="9" s="1"/>
  <c r="N244" i="9" s="1"/>
  <c r="N245" i="9" s="1"/>
  <c r="P239" i="12"/>
  <c r="P182" i="12"/>
  <c r="P183" i="12" s="1"/>
  <c r="P225" i="12"/>
  <c r="T230" i="10"/>
  <c r="T249" i="10"/>
  <c r="O259" i="8"/>
  <c r="O291" i="8"/>
  <c r="O232" i="8"/>
  <c r="O233" i="8" s="1"/>
  <c r="O244" i="8" s="1"/>
  <c r="O245" i="8" s="1"/>
  <c r="Q131" i="11"/>
  <c r="Q179" i="11" s="1"/>
  <c r="R117" i="9"/>
  <c r="R177" i="9" s="1"/>
  <c r="R123" i="9"/>
  <c r="S114" i="9"/>
  <c r="R122" i="9"/>
  <c r="R121" i="9"/>
  <c r="O227" i="9"/>
  <c r="O241" i="9"/>
  <c r="R109" i="7"/>
  <c r="P181" i="10"/>
  <c r="P189" i="10"/>
  <c r="P226" i="10" s="1"/>
  <c r="O291" i="10"/>
  <c r="O259" i="10"/>
  <c r="S100" i="9"/>
  <c r="S96" i="9"/>
  <c r="S102" i="9"/>
  <c r="S101" i="9"/>
  <c r="T93" i="9"/>
  <c r="N307" i="7"/>
  <c r="N275" i="7"/>
  <c r="R109" i="8"/>
  <c r="X290" i="12"/>
  <c r="X258" i="12"/>
  <c r="N307" i="9"/>
  <c r="N275" i="9"/>
  <c r="T249" i="12"/>
  <c r="T230" i="12"/>
  <c r="N298" i="10"/>
  <c r="N299" i="10" s="1"/>
  <c r="N310" i="10" s="1"/>
  <c r="N311" i="10" s="1"/>
  <c r="Q130" i="11"/>
  <c r="Q178" i="11" s="1"/>
  <c r="X258" i="9"/>
  <c r="X290" i="9"/>
  <c r="R117" i="10"/>
  <c r="R177" i="10" s="1"/>
  <c r="R122" i="10"/>
  <c r="S114" i="10"/>
  <c r="R123" i="10"/>
  <c r="R121" i="10"/>
  <c r="Y44" i="8"/>
  <c r="Y224" i="8" s="1"/>
  <c r="Y47" i="8"/>
  <c r="Y52" i="8" s="1"/>
  <c r="Y228" i="8" s="1"/>
  <c r="O292" i="9"/>
  <c r="O260" i="9"/>
  <c r="O240" i="9"/>
  <c r="N232" i="8"/>
  <c r="N233" i="8" s="1"/>
  <c r="N244" i="8" s="1"/>
  <c r="N245" i="8" s="1"/>
  <c r="S100" i="11"/>
  <c r="S102" i="11"/>
  <c r="T93" i="11"/>
  <c r="S96" i="11"/>
  <c r="S101" i="11"/>
  <c r="O292" i="8"/>
  <c r="O240" i="8"/>
  <c r="O260" i="8"/>
  <c r="Q130" i="8"/>
  <c r="Q178" i="8" s="1"/>
  <c r="O273" i="10"/>
  <c r="O305" i="10"/>
  <c r="R110" i="9"/>
  <c r="P181" i="9"/>
  <c r="P189" i="9"/>
  <c r="P226" i="9" s="1"/>
  <c r="N261" i="7"/>
  <c r="N293" i="7"/>
  <c r="P239" i="10"/>
  <c r="P225" i="10"/>
  <c r="P182" i="10"/>
  <c r="P183" i="10" s="1"/>
  <c r="T249" i="11"/>
  <c r="T230" i="11"/>
  <c r="N266" i="10"/>
  <c r="N267" i="10" s="1"/>
  <c r="N278" i="10" s="1"/>
  <c r="N279" i="10" s="1"/>
  <c r="R123" i="11"/>
  <c r="R122" i="11"/>
  <c r="R117" i="11"/>
  <c r="R177" i="11" s="1"/>
  <c r="S114" i="11"/>
  <c r="R121" i="11"/>
  <c r="Q131" i="9"/>
  <c r="Q179" i="9" s="1"/>
  <c r="P181" i="8"/>
  <c r="P189" i="8"/>
  <c r="P226" i="8" s="1"/>
  <c r="X294" i="9"/>
  <c r="X262" i="9"/>
  <c r="Q131" i="10"/>
  <c r="Q179" i="10" s="1"/>
  <c r="Y47" i="10"/>
  <c r="Y52" i="10" s="1"/>
  <c r="Y228" i="10" s="1"/>
  <c r="Y44" i="10"/>
  <c r="Y224" i="10" s="1"/>
  <c r="O227" i="7"/>
  <c r="O241" i="7"/>
  <c r="P305" i="9"/>
  <c r="P273" i="9"/>
  <c r="P183" i="7"/>
  <c r="Z39" i="7"/>
  <c r="Z44" i="7" s="1"/>
  <c r="Z224" i="7" s="1"/>
  <c r="Z39" i="11"/>
  <c r="Z39" i="12"/>
  <c r="Z39" i="10"/>
  <c r="Z39" i="8"/>
  <c r="Z39" i="9"/>
  <c r="M280" i="11"/>
  <c r="P181" i="11"/>
  <c r="P189" i="11"/>
  <c r="P226" i="11" s="1"/>
  <c r="S96" i="7"/>
  <c r="T93" i="7"/>
  <c r="S101" i="7"/>
  <c r="S100" i="7"/>
  <c r="S102" i="7"/>
  <c r="Q131" i="7"/>
  <c r="Q179" i="7" s="1"/>
  <c r="N293" i="11"/>
  <c r="N298" i="11" s="1"/>
  <c r="N299" i="11" s="1"/>
  <c r="N310" i="11" s="1"/>
  <c r="N311" i="11" s="1"/>
  <c r="N261" i="11"/>
  <c r="N266" i="11" s="1"/>
  <c r="N267" i="11" s="1"/>
  <c r="N278" i="11" s="1"/>
  <c r="N279" i="11" s="1"/>
  <c r="Q130" i="12"/>
  <c r="Q178" i="12" s="1"/>
  <c r="R110" i="12"/>
  <c r="R109" i="12"/>
  <c r="T93" i="10"/>
  <c r="S102" i="10"/>
  <c r="S101" i="10"/>
  <c r="S100" i="10"/>
  <c r="S96" i="10"/>
  <c r="N232" i="11"/>
  <c r="N233" i="11" s="1"/>
  <c r="N244" i="11" s="1"/>
  <c r="N245" i="11" s="1"/>
  <c r="T249" i="7"/>
  <c r="T230" i="7"/>
  <c r="P240" i="12"/>
  <c r="P292" i="12"/>
  <c r="P260" i="12"/>
  <c r="X258" i="10"/>
  <c r="X290" i="10"/>
  <c r="N274" i="10"/>
  <c r="N306" i="10"/>
  <c r="N274" i="12"/>
  <c r="N306" i="12"/>
  <c r="P202" i="11"/>
  <c r="Y47" i="9"/>
  <c r="Y52" i="9" s="1"/>
  <c r="Y228" i="9" s="1"/>
  <c r="Y44" i="9"/>
  <c r="Y224" i="9" s="1"/>
  <c r="O241" i="11"/>
  <c r="O227" i="11"/>
  <c r="P291" i="7"/>
  <c r="P259" i="7"/>
  <c r="P202" i="10"/>
  <c r="Y290" i="7"/>
  <c r="Y258" i="7"/>
  <c r="S110" i="13" l="1"/>
  <c r="P291" i="9"/>
  <c r="Q239" i="8"/>
  <c r="Q273" i="8" s="1"/>
  <c r="S109" i="12"/>
  <c r="Q239" i="12"/>
  <c r="Q305" i="12" s="1"/>
  <c r="Q182" i="12"/>
  <c r="Q183" i="12" s="1"/>
  <c r="Q225" i="12"/>
  <c r="Q259" i="12" s="1"/>
  <c r="S109" i="9"/>
  <c r="R131" i="14"/>
  <c r="R179" i="14" s="1"/>
  <c r="Q182" i="8"/>
  <c r="Q183" i="8" s="1"/>
  <c r="Q189" i="13"/>
  <c r="Q226" i="13" s="1"/>
  <c r="Q240" i="13" s="1"/>
  <c r="Q189" i="14"/>
  <c r="Q226" i="14" s="1"/>
  <c r="Q240" i="14" s="1"/>
  <c r="Q181" i="14"/>
  <c r="R130" i="8"/>
  <c r="R178" i="8" s="1"/>
  <c r="R130" i="13"/>
  <c r="R178" i="13" s="1"/>
  <c r="R181" i="13" s="1"/>
  <c r="S110" i="14"/>
  <c r="R131" i="10"/>
  <c r="R179" i="10" s="1"/>
  <c r="T101" i="14"/>
  <c r="T100" i="14"/>
  <c r="U93" i="14"/>
  <c r="T102" i="14"/>
  <c r="T96" i="14"/>
  <c r="T177" i="14" s="1"/>
  <c r="S122" i="14"/>
  <c r="S123" i="14"/>
  <c r="S121" i="14"/>
  <c r="S117" i="14"/>
  <c r="T114" i="14"/>
  <c r="P260" i="13"/>
  <c r="P292" i="13"/>
  <c r="P240" i="13"/>
  <c r="O306" i="13"/>
  <c r="O274" i="13"/>
  <c r="S109" i="11"/>
  <c r="O306" i="14"/>
  <c r="O274" i="14"/>
  <c r="T114" i="13"/>
  <c r="S121" i="13"/>
  <c r="S117" i="13"/>
  <c r="S177" i="13" s="1"/>
  <c r="S123" i="13"/>
  <c r="S122" i="13"/>
  <c r="Z47" i="13"/>
  <c r="Z52" i="13" s="1"/>
  <c r="Z228" i="13" s="1"/>
  <c r="Z44" i="13"/>
  <c r="Z224" i="13" s="1"/>
  <c r="Y258" i="13"/>
  <c r="Y290" i="13"/>
  <c r="X262" i="14"/>
  <c r="X294" i="14"/>
  <c r="T102" i="13"/>
  <c r="U93" i="13"/>
  <c r="T100" i="13"/>
  <c r="T101" i="13"/>
  <c r="T96" i="13"/>
  <c r="P260" i="14"/>
  <c r="P292" i="14"/>
  <c r="P240" i="14"/>
  <c r="Y294" i="14"/>
  <c r="Y262" i="14"/>
  <c r="Q292" i="14"/>
  <c r="Z47" i="14"/>
  <c r="Z52" i="14" s="1"/>
  <c r="Z228" i="14" s="1"/>
  <c r="Z44" i="14"/>
  <c r="Z224" i="14" s="1"/>
  <c r="Y294" i="13"/>
  <c r="Y262" i="13"/>
  <c r="Y290" i="14"/>
  <c r="Y258" i="14"/>
  <c r="R130" i="14"/>
  <c r="R178" i="14" s="1"/>
  <c r="Q182" i="13"/>
  <c r="Q183" i="13" s="1"/>
  <c r="Q225" i="13"/>
  <c r="Q239" i="14"/>
  <c r="Q182" i="14"/>
  <c r="Q183" i="14" s="1"/>
  <c r="Q225" i="14"/>
  <c r="P273" i="14"/>
  <c r="P305" i="14"/>
  <c r="S109" i="14"/>
  <c r="AA39" i="14"/>
  <c r="AA39" i="13"/>
  <c r="S109" i="7"/>
  <c r="R131" i="9"/>
  <c r="R179" i="9" s="1"/>
  <c r="R130" i="12"/>
  <c r="R178" i="12" s="1"/>
  <c r="R131" i="13"/>
  <c r="R179" i="13" s="1"/>
  <c r="S109" i="13"/>
  <c r="Y249" i="14"/>
  <c r="Y230" i="14"/>
  <c r="Z92" i="13"/>
  <c r="Z95" i="13" s="1"/>
  <c r="Z92" i="14"/>
  <c r="Z95" i="14" s="1"/>
  <c r="Z176" i="14" s="1"/>
  <c r="Z219" i="14" s="1"/>
  <c r="Z221" i="14" s="1"/>
  <c r="V113" i="13"/>
  <c r="V116" i="13" s="1"/>
  <c r="V176" i="13" s="1"/>
  <c r="V219" i="13" s="1"/>
  <c r="V221" i="13" s="1"/>
  <c r="V113" i="14"/>
  <c r="V116" i="14" s="1"/>
  <c r="S110" i="10"/>
  <c r="N312" i="9"/>
  <c r="P259" i="14"/>
  <c r="P291" i="14"/>
  <c r="U230" i="13"/>
  <c r="U249" i="13"/>
  <c r="N312" i="10"/>
  <c r="N246" i="8"/>
  <c r="N280" i="10"/>
  <c r="Q189" i="8"/>
  <c r="Q226" i="8" s="1"/>
  <c r="Q181" i="8"/>
  <c r="Q202" i="8"/>
  <c r="Q239" i="10"/>
  <c r="Q182" i="10"/>
  <c r="Q183" i="10" s="1"/>
  <c r="Q225" i="10"/>
  <c r="Z92" i="12"/>
  <c r="Z95" i="12" s="1"/>
  <c r="Z176" i="12" s="1"/>
  <c r="Z92" i="11"/>
  <c r="Z95" i="11" s="1"/>
  <c r="Z92" i="10"/>
  <c r="Z95" i="10" s="1"/>
  <c r="Z92" i="9"/>
  <c r="Z95" i="9" s="1"/>
  <c r="Z92" i="8"/>
  <c r="Z95" i="8" s="1"/>
  <c r="Z92" i="7"/>
  <c r="Z95" i="7" s="1"/>
  <c r="N246" i="11"/>
  <c r="Z47" i="11"/>
  <c r="Z52" i="11" s="1"/>
  <c r="Z228" i="11" s="1"/>
  <c r="Z44" i="11"/>
  <c r="Z224" i="11" s="1"/>
  <c r="O307" i="7"/>
  <c r="O275" i="7"/>
  <c r="R131" i="11"/>
  <c r="R179" i="11" s="1"/>
  <c r="R130" i="11"/>
  <c r="R178" i="11" s="1"/>
  <c r="P305" i="10"/>
  <c r="P273" i="10"/>
  <c r="O266" i="8"/>
  <c r="O267" i="8" s="1"/>
  <c r="O278" i="8" s="1"/>
  <c r="O279" i="8" s="1"/>
  <c r="T114" i="9"/>
  <c r="S117" i="9"/>
  <c r="S177" i="9" s="1"/>
  <c r="S122" i="9"/>
  <c r="S121" i="9"/>
  <c r="S123" i="9"/>
  <c r="N280" i="9"/>
  <c r="S121" i="12"/>
  <c r="S122" i="12"/>
  <c r="S117" i="12"/>
  <c r="S123" i="12"/>
  <c r="T114" i="12"/>
  <c r="U249" i="7"/>
  <c r="U230" i="7"/>
  <c r="P292" i="7"/>
  <c r="P240" i="7"/>
  <c r="P260" i="7"/>
  <c r="P261" i="9"/>
  <c r="P293" i="9"/>
  <c r="P227" i="10"/>
  <c r="P232" i="10" s="1"/>
  <c r="P233" i="10" s="1"/>
  <c r="P244" i="10" s="1"/>
  <c r="P245" i="10" s="1"/>
  <c r="P241" i="10"/>
  <c r="Y290" i="9"/>
  <c r="Y258" i="9"/>
  <c r="T101" i="10"/>
  <c r="T96" i="10"/>
  <c r="T100" i="10"/>
  <c r="U93" i="10"/>
  <c r="T102" i="10"/>
  <c r="T102" i="7"/>
  <c r="T100" i="7"/>
  <c r="T101" i="7"/>
  <c r="T96" i="7"/>
  <c r="U93" i="7"/>
  <c r="O293" i="7"/>
  <c r="O261" i="7"/>
  <c r="T114" i="11"/>
  <c r="S121" i="11"/>
  <c r="S123" i="11"/>
  <c r="S122" i="11"/>
  <c r="S117" i="11"/>
  <c r="O274" i="8"/>
  <c r="O306" i="8"/>
  <c r="S123" i="10"/>
  <c r="S122" i="10"/>
  <c r="S117" i="10"/>
  <c r="S177" i="10" s="1"/>
  <c r="S121" i="10"/>
  <c r="T114" i="10"/>
  <c r="Q181" i="11"/>
  <c r="Q189" i="11"/>
  <c r="Q226" i="11" s="1"/>
  <c r="P305" i="12"/>
  <c r="P273" i="12"/>
  <c r="Q291" i="12"/>
  <c r="Y290" i="12"/>
  <c r="Y258" i="12"/>
  <c r="O274" i="11"/>
  <c r="O306" i="11"/>
  <c r="Y258" i="11"/>
  <c r="Y290" i="11"/>
  <c r="N280" i="11"/>
  <c r="U230" i="8"/>
  <c r="U249" i="8"/>
  <c r="P261" i="8"/>
  <c r="P293" i="8"/>
  <c r="P307" i="9"/>
  <c r="P275" i="9"/>
  <c r="Y294" i="9"/>
  <c r="Y262" i="9"/>
  <c r="P306" i="12"/>
  <c r="P274" i="12"/>
  <c r="Z44" i="9"/>
  <c r="Z224" i="9" s="1"/>
  <c r="Z47" i="9"/>
  <c r="Z52" i="9" s="1"/>
  <c r="Z228" i="9" s="1"/>
  <c r="P292" i="8"/>
  <c r="P260" i="8"/>
  <c r="P240" i="8"/>
  <c r="S110" i="11"/>
  <c r="T102" i="9"/>
  <c r="T100" i="9"/>
  <c r="T101" i="9"/>
  <c r="T96" i="9"/>
  <c r="U93" i="9"/>
  <c r="O307" i="9"/>
  <c r="O275" i="9"/>
  <c r="Q202" i="10"/>
  <c r="Q181" i="10"/>
  <c r="Q189" i="10"/>
  <c r="Q226" i="10" s="1"/>
  <c r="Y294" i="12"/>
  <c r="Y262" i="12"/>
  <c r="Q181" i="7"/>
  <c r="Q189" i="7"/>
  <c r="Q226" i="7" s="1"/>
  <c r="O307" i="10"/>
  <c r="O275" i="10"/>
  <c r="Y262" i="11"/>
  <c r="Y294" i="11"/>
  <c r="S109" i="8"/>
  <c r="U249" i="9"/>
  <c r="U230" i="9"/>
  <c r="Q291" i="8"/>
  <c r="Q259" i="8"/>
  <c r="P275" i="8"/>
  <c r="P307" i="8"/>
  <c r="Q202" i="7"/>
  <c r="V113" i="12"/>
  <c r="V116" i="12" s="1"/>
  <c r="V219" i="12" s="1"/>
  <c r="V221" i="12" s="1"/>
  <c r="V113" i="10"/>
  <c r="V116" i="10" s="1"/>
  <c r="V176" i="10" s="1"/>
  <c r="V219" i="10" s="1"/>
  <c r="V221" i="10" s="1"/>
  <c r="V113" i="11"/>
  <c r="V116" i="11" s="1"/>
  <c r="V176" i="11" s="1"/>
  <c r="V219" i="11" s="1"/>
  <c r="V221" i="11" s="1"/>
  <c r="V113" i="8"/>
  <c r="V116" i="8" s="1"/>
  <c r="V176" i="8" s="1"/>
  <c r="V219" i="8" s="1"/>
  <c r="V221" i="8" s="1"/>
  <c r="V113" i="9"/>
  <c r="V116" i="9" s="1"/>
  <c r="V176" i="9" s="1"/>
  <c r="V219" i="9" s="1"/>
  <c r="V221" i="9" s="1"/>
  <c r="V113" i="7"/>
  <c r="V116" i="7" s="1"/>
  <c r="V176" i="7" s="1"/>
  <c r="V219" i="7" s="1"/>
  <c r="V221" i="7" s="1"/>
  <c r="AA39" i="7"/>
  <c r="AA47" i="7" s="1"/>
  <c r="AA39" i="11"/>
  <c r="AA39" i="12"/>
  <c r="AA39" i="10"/>
  <c r="AA39" i="9"/>
  <c r="AA39" i="8"/>
  <c r="Z47" i="7"/>
  <c r="Z52" i="7" s="1"/>
  <c r="P241" i="11"/>
  <c r="P227" i="11"/>
  <c r="P232" i="11" s="1"/>
  <c r="P233" i="11" s="1"/>
  <c r="P244" i="11" s="1"/>
  <c r="S109" i="10"/>
  <c r="P260" i="11"/>
  <c r="P292" i="11"/>
  <c r="P240" i="11"/>
  <c r="Z44" i="8"/>
  <c r="Z224" i="8" s="1"/>
  <c r="Z47" i="8"/>
  <c r="Z52" i="8" s="1"/>
  <c r="Z228" i="8" s="1"/>
  <c r="Y258" i="10"/>
  <c r="Y290" i="10"/>
  <c r="Y262" i="8"/>
  <c r="Y294" i="8"/>
  <c r="O293" i="9"/>
  <c r="O298" i="9" s="1"/>
  <c r="O299" i="9" s="1"/>
  <c r="O310" i="9" s="1"/>
  <c r="O311" i="9" s="1"/>
  <c r="O261" i="9"/>
  <c r="O266" i="9" s="1"/>
  <c r="O267" i="9" s="1"/>
  <c r="O278" i="9" s="1"/>
  <c r="O279" i="9" s="1"/>
  <c r="O232" i="9"/>
  <c r="O233" i="9" s="1"/>
  <c r="O244" i="9" s="1"/>
  <c r="O245" i="9" s="1"/>
  <c r="S110" i="12"/>
  <c r="O306" i="10"/>
  <c r="O274" i="10"/>
  <c r="N312" i="11"/>
  <c r="R130" i="7"/>
  <c r="R178" i="7" s="1"/>
  <c r="O293" i="10"/>
  <c r="O298" i="10" s="1"/>
  <c r="O299" i="10" s="1"/>
  <c r="O310" i="10" s="1"/>
  <c r="O311" i="10" s="1"/>
  <c r="O261" i="10"/>
  <c r="O266" i="10" s="1"/>
  <c r="O267" i="10" s="1"/>
  <c r="O278" i="10" s="1"/>
  <c r="O279" i="10" s="1"/>
  <c r="O306" i="7"/>
  <c r="O274" i="7"/>
  <c r="Q181" i="9"/>
  <c r="Q189" i="9"/>
  <c r="Q226" i="9" s="1"/>
  <c r="N312" i="8"/>
  <c r="T100" i="8"/>
  <c r="T96" i="8"/>
  <c r="U93" i="8"/>
  <c r="T102" i="8"/>
  <c r="T101" i="8"/>
  <c r="U249" i="11"/>
  <c r="U230" i="11"/>
  <c r="O261" i="11"/>
  <c r="O266" i="11" s="1"/>
  <c r="O267" i="11" s="1"/>
  <c r="O278" i="11" s="1"/>
  <c r="O279" i="11" s="1"/>
  <c r="O293" i="11"/>
  <c r="O298" i="11" s="1"/>
  <c r="O299" i="11" s="1"/>
  <c r="O310" i="11" s="1"/>
  <c r="O311" i="11" s="1"/>
  <c r="O232" i="11"/>
  <c r="O233" i="11" s="1"/>
  <c r="O244" i="11" s="1"/>
  <c r="O245" i="11" s="1"/>
  <c r="Q189" i="12"/>
  <c r="Q226" i="12" s="1"/>
  <c r="Q181" i="12"/>
  <c r="Q241" i="9"/>
  <c r="Q227" i="9"/>
  <c r="Z47" i="10"/>
  <c r="Z52" i="10" s="1"/>
  <c r="Z228" i="10" s="1"/>
  <c r="Z44" i="10"/>
  <c r="Z224" i="10" s="1"/>
  <c r="Y294" i="10"/>
  <c r="Y262" i="10"/>
  <c r="Q225" i="11"/>
  <c r="Q239" i="11"/>
  <c r="Q182" i="11"/>
  <c r="Q183" i="11" s="1"/>
  <c r="P292" i="9"/>
  <c r="P260" i="9"/>
  <c r="P240" i="9"/>
  <c r="S177" i="11"/>
  <c r="O306" i="9"/>
  <c r="O274" i="9"/>
  <c r="Y290" i="8"/>
  <c r="Y258" i="8"/>
  <c r="S110" i="9"/>
  <c r="P232" i="9"/>
  <c r="P233" i="9" s="1"/>
  <c r="P244" i="9" s="1"/>
  <c r="P245" i="9" s="1"/>
  <c r="R130" i="9"/>
  <c r="R178" i="9" s="1"/>
  <c r="R202" i="9" s="1"/>
  <c r="Q202" i="11"/>
  <c r="T96" i="12"/>
  <c r="T177" i="12" s="1"/>
  <c r="U93" i="12"/>
  <c r="T101" i="12"/>
  <c r="T100" i="12"/>
  <c r="T102" i="12"/>
  <c r="S121" i="7"/>
  <c r="S123" i="7"/>
  <c r="S122" i="7"/>
  <c r="T114" i="7"/>
  <c r="S117" i="7"/>
  <c r="S177" i="7" s="1"/>
  <c r="O246" i="8"/>
  <c r="S110" i="8"/>
  <c r="R131" i="8"/>
  <c r="R179" i="8" s="1"/>
  <c r="U249" i="10"/>
  <c r="U230" i="10"/>
  <c r="P241" i="7"/>
  <c r="P227" i="7"/>
  <c r="P291" i="11"/>
  <c r="P259" i="11"/>
  <c r="P305" i="8"/>
  <c r="P273" i="8"/>
  <c r="O307" i="11"/>
  <c r="O275" i="11"/>
  <c r="Q182" i="7"/>
  <c r="Q183" i="7" s="1"/>
  <c r="Q239" i="7"/>
  <c r="Q225" i="7"/>
  <c r="S110" i="7"/>
  <c r="Z47" i="12"/>
  <c r="Z52" i="12" s="1"/>
  <c r="Z228" i="12" s="1"/>
  <c r="Z44" i="12"/>
  <c r="Z224" i="12" s="1"/>
  <c r="Q225" i="9"/>
  <c r="Q239" i="9"/>
  <c r="Q182" i="9"/>
  <c r="Q183" i="9" s="1"/>
  <c r="P259" i="10"/>
  <c r="P291" i="10"/>
  <c r="N280" i="8"/>
  <c r="U93" i="11"/>
  <c r="T102" i="11"/>
  <c r="T101" i="11"/>
  <c r="T100" i="11"/>
  <c r="T96" i="11"/>
  <c r="R130" i="10"/>
  <c r="R178" i="10" s="1"/>
  <c r="P292" i="10"/>
  <c r="P260" i="10"/>
  <c r="P240" i="10"/>
  <c r="P291" i="12"/>
  <c r="P259" i="12"/>
  <c r="N246" i="9"/>
  <c r="R131" i="12"/>
  <c r="R179" i="12" s="1"/>
  <c r="R131" i="7"/>
  <c r="R179" i="7" s="1"/>
  <c r="O298" i="8"/>
  <c r="O299" i="8" s="1"/>
  <c r="O310" i="8" s="1"/>
  <c r="O311" i="8" s="1"/>
  <c r="T114" i="8"/>
  <c r="S121" i="8"/>
  <c r="S123" i="8"/>
  <c r="S122" i="8"/>
  <c r="S117" i="8"/>
  <c r="S177" i="8" s="1"/>
  <c r="U249" i="12"/>
  <c r="U230" i="12"/>
  <c r="P305" i="11"/>
  <c r="P273" i="11"/>
  <c r="P259" i="8"/>
  <c r="P291" i="8"/>
  <c r="P232" i="8"/>
  <c r="P233" i="8" s="1"/>
  <c r="P244" i="8" s="1"/>
  <c r="P245" i="8" s="1"/>
  <c r="Z290" i="7"/>
  <c r="Z258" i="7"/>
  <c r="AA52" i="7" l="1"/>
  <c r="AA44" i="7"/>
  <c r="AA224" i="7" s="1"/>
  <c r="Q305" i="8"/>
  <c r="R202" i="8"/>
  <c r="R227" i="8" s="1"/>
  <c r="R189" i="8"/>
  <c r="R226" i="8" s="1"/>
  <c r="R181" i="8"/>
  <c r="Q273" i="12"/>
  <c r="Q260" i="14"/>
  <c r="Q292" i="13"/>
  <c r="T110" i="8"/>
  <c r="S131" i="14"/>
  <c r="S179" i="14" s="1"/>
  <c r="S182" i="14" s="1"/>
  <c r="S131" i="11"/>
  <c r="S179" i="11" s="1"/>
  <c r="R241" i="8"/>
  <c r="Q260" i="13"/>
  <c r="O280" i="8"/>
  <c r="T110" i="14"/>
  <c r="T109" i="11"/>
  <c r="S131" i="7"/>
  <c r="S179" i="7" s="1"/>
  <c r="S225" i="7" s="1"/>
  <c r="R189" i="13"/>
  <c r="R226" i="13" s="1"/>
  <c r="R260" i="13" s="1"/>
  <c r="S130" i="13"/>
  <c r="T110" i="12"/>
  <c r="AA92" i="14"/>
  <c r="AA95" i="14" s="1"/>
  <c r="AA176" i="14" s="1"/>
  <c r="AA219" i="14" s="1"/>
  <c r="AA221" i="14" s="1"/>
  <c r="AA92" i="13"/>
  <c r="AA95" i="13" s="1"/>
  <c r="W113" i="14"/>
  <c r="W116" i="14" s="1"/>
  <c r="W113" i="13"/>
  <c r="W116" i="13" s="1"/>
  <c r="W176" i="13" s="1"/>
  <c r="W219" i="13" s="1"/>
  <c r="W221" i="13" s="1"/>
  <c r="P266" i="8"/>
  <c r="P267" i="8" s="1"/>
  <c r="P278" i="8" s="1"/>
  <c r="P279" i="8" s="1"/>
  <c r="AB39" i="13"/>
  <c r="AB39" i="14"/>
  <c r="S130" i="8"/>
  <c r="S178" i="8" s="1"/>
  <c r="S202" i="8" s="1"/>
  <c r="S131" i="12"/>
  <c r="S179" i="12" s="1"/>
  <c r="R182" i="13"/>
  <c r="R183" i="13" s="1"/>
  <c r="R225" i="13"/>
  <c r="AA44" i="13"/>
  <c r="AA224" i="13" s="1"/>
  <c r="AA47" i="13"/>
  <c r="AA52" i="13" s="1"/>
  <c r="AA228" i="13" s="1"/>
  <c r="Q306" i="13"/>
  <c r="Q274" i="13"/>
  <c r="Z258" i="14"/>
  <c r="Z290" i="14"/>
  <c r="T110" i="13"/>
  <c r="T109" i="14"/>
  <c r="Z262" i="14"/>
  <c r="Z294" i="14"/>
  <c r="T109" i="13"/>
  <c r="S130" i="10"/>
  <c r="S178" i="10" s="1"/>
  <c r="S178" i="13"/>
  <c r="R239" i="14"/>
  <c r="R182" i="14"/>
  <c r="R183" i="14" s="1"/>
  <c r="R225" i="14"/>
  <c r="Q291" i="14"/>
  <c r="Q259" i="14"/>
  <c r="Q291" i="13"/>
  <c r="Q259" i="13"/>
  <c r="P306" i="14"/>
  <c r="P274" i="14"/>
  <c r="U102" i="13"/>
  <c r="U101" i="13"/>
  <c r="U96" i="13"/>
  <c r="V93" i="13"/>
  <c r="U100" i="13"/>
  <c r="T117" i="14"/>
  <c r="U114" i="14"/>
  <c r="T121" i="14"/>
  <c r="T123" i="14"/>
  <c r="T122" i="14"/>
  <c r="AA44" i="14"/>
  <c r="AA224" i="14" s="1"/>
  <c r="AA47" i="14"/>
  <c r="Q274" i="14"/>
  <c r="Q306" i="14"/>
  <c r="Z290" i="13"/>
  <c r="Z258" i="13"/>
  <c r="T110" i="7"/>
  <c r="V230" i="13"/>
  <c r="V249" i="13"/>
  <c r="Q273" i="14"/>
  <c r="Q305" i="14"/>
  <c r="R189" i="14"/>
  <c r="R226" i="14" s="1"/>
  <c r="R181" i="14"/>
  <c r="Z262" i="13"/>
  <c r="Z294" i="13"/>
  <c r="T121" i="13"/>
  <c r="T117" i="13"/>
  <c r="T177" i="13" s="1"/>
  <c r="T123" i="13"/>
  <c r="T122" i="13"/>
  <c r="U114" i="13"/>
  <c r="T109" i="9"/>
  <c r="T110" i="10"/>
  <c r="Z249" i="14"/>
  <c r="Z230" i="14"/>
  <c r="S131" i="13"/>
  <c r="S179" i="13" s="1"/>
  <c r="P306" i="13"/>
  <c r="P274" i="13"/>
  <c r="S130" i="14"/>
  <c r="S178" i="14" s="1"/>
  <c r="U96" i="14"/>
  <c r="U177" i="14" s="1"/>
  <c r="U102" i="14"/>
  <c r="U100" i="14"/>
  <c r="V93" i="14"/>
  <c r="U101" i="14"/>
  <c r="P245" i="11"/>
  <c r="R241" i="9"/>
  <c r="R227" i="9"/>
  <c r="AB39" i="7"/>
  <c r="AB47" i="7" s="1"/>
  <c r="AB52" i="7" s="1"/>
  <c r="AB39" i="12"/>
  <c r="AB39" i="11"/>
  <c r="AB39" i="8"/>
  <c r="AB39" i="9"/>
  <c r="AB39" i="10"/>
  <c r="T110" i="11"/>
  <c r="Q259" i="9"/>
  <c r="Q291" i="9"/>
  <c r="Q232" i="9"/>
  <c r="Q233" i="9" s="1"/>
  <c r="Q244" i="9" s="1"/>
  <c r="Q245" i="9" s="1"/>
  <c r="Q305" i="7"/>
  <c r="Q273" i="7"/>
  <c r="S130" i="7"/>
  <c r="S178" i="7" s="1"/>
  <c r="Z290" i="10"/>
  <c r="Z258" i="10"/>
  <c r="Q292" i="12"/>
  <c r="Q260" i="12"/>
  <c r="Q240" i="12"/>
  <c r="R181" i="7"/>
  <c r="R189" i="7"/>
  <c r="R226" i="7" s="1"/>
  <c r="AA44" i="9"/>
  <c r="AA224" i="9" s="1"/>
  <c r="AA47" i="9"/>
  <c r="AA52" i="9" s="1"/>
  <c r="AA228" i="9" s="1"/>
  <c r="V249" i="9"/>
  <c r="V230" i="9"/>
  <c r="P306" i="8"/>
  <c r="P274" i="8"/>
  <c r="T117" i="10"/>
  <c r="T177" i="10" s="1"/>
  <c r="U114" i="10"/>
  <c r="T123" i="10"/>
  <c r="T122" i="10"/>
  <c r="T121" i="10"/>
  <c r="P298" i="9"/>
  <c r="P299" i="9" s="1"/>
  <c r="P310" i="9" s="1"/>
  <c r="P311" i="9" s="1"/>
  <c r="Q259" i="10"/>
  <c r="Q291" i="10"/>
  <c r="S239" i="7"/>
  <c r="U96" i="12"/>
  <c r="U177" i="12" s="1"/>
  <c r="V93" i="12"/>
  <c r="U101" i="12"/>
  <c r="U100" i="12"/>
  <c r="U102" i="12"/>
  <c r="Q305" i="11"/>
  <c r="Q273" i="11"/>
  <c r="Z262" i="10"/>
  <c r="Z294" i="10"/>
  <c r="U101" i="8"/>
  <c r="U100" i="8"/>
  <c r="U96" i="8"/>
  <c r="V93" i="8"/>
  <c r="U102" i="8"/>
  <c r="Z262" i="8"/>
  <c r="Z294" i="8"/>
  <c r="AA44" i="10"/>
  <c r="AA224" i="10" s="1"/>
  <c r="AA47" i="10"/>
  <c r="AA52" i="10" s="1"/>
  <c r="AA228" i="10" s="1"/>
  <c r="V230" i="8"/>
  <c r="V249" i="8"/>
  <c r="P266" i="9"/>
  <c r="P267" i="9" s="1"/>
  <c r="P278" i="9" s="1"/>
  <c r="P279" i="9" s="1"/>
  <c r="Z258" i="11"/>
  <c r="Z290" i="11"/>
  <c r="Q260" i="8"/>
  <c r="Q292" i="8"/>
  <c r="Q240" i="8"/>
  <c r="AA92" i="11"/>
  <c r="AA95" i="11" s="1"/>
  <c r="AA92" i="12"/>
  <c r="AA95" i="12" s="1"/>
  <c r="AA176" i="12" s="1"/>
  <c r="AA92" i="8"/>
  <c r="AA95" i="8" s="1"/>
  <c r="AA92" i="10"/>
  <c r="AA95" i="10" s="1"/>
  <c r="AA92" i="9"/>
  <c r="AA95" i="9" s="1"/>
  <c r="AA92" i="7"/>
  <c r="AA95" i="7" s="1"/>
  <c r="W113" i="10"/>
  <c r="W116" i="10" s="1"/>
  <c r="W176" i="10" s="1"/>
  <c r="W219" i="10" s="1"/>
  <c r="W221" i="10" s="1"/>
  <c r="W113" i="11"/>
  <c r="W116" i="11" s="1"/>
  <c r="W176" i="11" s="1"/>
  <c r="W219" i="11" s="1"/>
  <c r="W221" i="11" s="1"/>
  <c r="W113" i="12"/>
  <c r="W116" i="12" s="1"/>
  <c r="W219" i="12" s="1"/>
  <c r="W221" i="12" s="1"/>
  <c r="W113" i="9"/>
  <c r="W116" i="9" s="1"/>
  <c r="W176" i="9" s="1"/>
  <c r="W219" i="9" s="1"/>
  <c r="W221" i="9" s="1"/>
  <c r="W113" i="8"/>
  <c r="W116" i="8" s="1"/>
  <c r="W176" i="8" s="1"/>
  <c r="W219" i="8" s="1"/>
  <c r="W221" i="8" s="1"/>
  <c r="W113" i="7"/>
  <c r="W116" i="7" s="1"/>
  <c r="W176" i="7" s="1"/>
  <c r="W219" i="7" s="1"/>
  <c r="W221" i="7" s="1"/>
  <c r="T121" i="8"/>
  <c r="T117" i="8"/>
  <c r="T177" i="8" s="1"/>
  <c r="U114" i="8"/>
  <c r="T123" i="8"/>
  <c r="T122" i="8"/>
  <c r="R239" i="7"/>
  <c r="R225" i="7"/>
  <c r="R182" i="7"/>
  <c r="R183" i="7" s="1"/>
  <c r="R292" i="8"/>
  <c r="R240" i="8"/>
  <c r="R260" i="8"/>
  <c r="Z258" i="12"/>
  <c r="Z290" i="12"/>
  <c r="R225" i="8"/>
  <c r="R182" i="8"/>
  <c r="R183" i="8" s="1"/>
  <c r="R239" i="8"/>
  <c r="P306" i="9"/>
  <c r="P274" i="9"/>
  <c r="Q291" i="11"/>
  <c r="Q259" i="11"/>
  <c r="Z290" i="8"/>
  <c r="Z258" i="8"/>
  <c r="P261" i="11"/>
  <c r="P266" i="11" s="1"/>
  <c r="P267" i="11" s="1"/>
  <c r="P278" i="11" s="1"/>
  <c r="P279" i="11" s="1"/>
  <c r="P293" i="11"/>
  <c r="P298" i="11" s="1"/>
  <c r="P299" i="11" s="1"/>
  <c r="P310" i="11" s="1"/>
  <c r="P311" i="11" s="1"/>
  <c r="AA47" i="12"/>
  <c r="AA52" i="12" s="1"/>
  <c r="AA228" i="12" s="1"/>
  <c r="AA44" i="12"/>
  <c r="AA224" i="12" s="1"/>
  <c r="V230" i="11"/>
  <c r="V249" i="11"/>
  <c r="R225" i="10"/>
  <c r="R182" i="10"/>
  <c r="R183" i="10" s="1"/>
  <c r="R239" i="10"/>
  <c r="P298" i="8"/>
  <c r="P299" i="8" s="1"/>
  <c r="P310" i="8" s="1"/>
  <c r="P311" i="8" s="1"/>
  <c r="O312" i="8"/>
  <c r="U101" i="7"/>
  <c r="U96" i="7"/>
  <c r="V93" i="7"/>
  <c r="U100" i="7"/>
  <c r="U102" i="7"/>
  <c r="S130" i="12"/>
  <c r="S178" i="12" s="1"/>
  <c r="U114" i="9"/>
  <c r="T122" i="9"/>
  <c r="T121" i="9"/>
  <c r="T117" i="9"/>
  <c r="T177" i="9" s="1"/>
  <c r="T123" i="9"/>
  <c r="Z294" i="11"/>
  <c r="Z262" i="11"/>
  <c r="Q305" i="10"/>
  <c r="Q273" i="10"/>
  <c r="S131" i="8"/>
  <c r="S179" i="8" s="1"/>
  <c r="Z294" i="12"/>
  <c r="Z262" i="12"/>
  <c r="T122" i="7"/>
  <c r="T123" i="7"/>
  <c r="T121" i="7"/>
  <c r="U114" i="7"/>
  <c r="T117" i="7"/>
  <c r="T177" i="7" s="1"/>
  <c r="Q241" i="11"/>
  <c r="Q227" i="11"/>
  <c r="Q293" i="9"/>
  <c r="Q261" i="9"/>
  <c r="R181" i="11"/>
  <c r="R189" i="11"/>
  <c r="R226" i="11" s="1"/>
  <c r="T109" i="8"/>
  <c r="P306" i="11"/>
  <c r="P274" i="11"/>
  <c r="P307" i="11"/>
  <c r="P275" i="11"/>
  <c r="AA47" i="11"/>
  <c r="AA52" i="11" s="1"/>
  <c r="AA228" i="11" s="1"/>
  <c r="AA44" i="11"/>
  <c r="AA224" i="11" s="1"/>
  <c r="V249" i="10"/>
  <c r="V230" i="10"/>
  <c r="R181" i="12"/>
  <c r="R189" i="12"/>
  <c r="R226" i="12" s="1"/>
  <c r="Q260" i="10"/>
  <c r="Q292" i="10"/>
  <c r="Q240" i="10"/>
  <c r="U100" i="9"/>
  <c r="U96" i="9"/>
  <c r="U102" i="9"/>
  <c r="V93" i="9"/>
  <c r="U101" i="9"/>
  <c r="Z262" i="9"/>
  <c r="Z294" i="9"/>
  <c r="U96" i="10"/>
  <c r="V93" i="10"/>
  <c r="U102" i="10"/>
  <c r="U101" i="10"/>
  <c r="U100" i="10"/>
  <c r="P306" i="7"/>
  <c r="P274" i="7"/>
  <c r="R293" i="8"/>
  <c r="R261" i="8"/>
  <c r="P274" i="10"/>
  <c r="P306" i="10"/>
  <c r="P293" i="7"/>
  <c r="P261" i="7"/>
  <c r="R181" i="9"/>
  <c r="R189" i="9"/>
  <c r="R226" i="9" s="1"/>
  <c r="Q307" i="9"/>
  <c r="Q275" i="9"/>
  <c r="V249" i="12"/>
  <c r="V230" i="12"/>
  <c r="Q240" i="7"/>
  <c r="Q260" i="7"/>
  <c r="Q292" i="7"/>
  <c r="T110" i="9"/>
  <c r="Z290" i="9"/>
  <c r="Z258" i="9"/>
  <c r="Q260" i="11"/>
  <c r="Q292" i="11"/>
  <c r="Q240" i="11"/>
  <c r="S131" i="10"/>
  <c r="S179" i="10" s="1"/>
  <c r="S130" i="11"/>
  <c r="S178" i="11" s="1"/>
  <c r="T109" i="10"/>
  <c r="P275" i="10"/>
  <c r="P307" i="10"/>
  <c r="T122" i="12"/>
  <c r="T117" i="12"/>
  <c r="U114" i="12"/>
  <c r="T123" i="12"/>
  <c r="T121" i="12"/>
  <c r="R239" i="11"/>
  <c r="R225" i="11"/>
  <c r="R182" i="11"/>
  <c r="R183" i="11" s="1"/>
  <c r="R275" i="8"/>
  <c r="R307" i="8"/>
  <c r="R202" i="7"/>
  <c r="R225" i="12"/>
  <c r="R182" i="12"/>
  <c r="R183" i="12" s="1"/>
  <c r="R239" i="12"/>
  <c r="R181" i="10"/>
  <c r="R189" i="10"/>
  <c r="R226" i="10" s="1"/>
  <c r="U100" i="11"/>
  <c r="U101" i="11"/>
  <c r="U102" i="11"/>
  <c r="V93" i="11"/>
  <c r="U96" i="11"/>
  <c r="Q305" i="9"/>
  <c r="Q273" i="9"/>
  <c r="Q291" i="7"/>
  <c r="Q259" i="7"/>
  <c r="P246" i="8"/>
  <c r="P275" i="7"/>
  <c r="P307" i="7"/>
  <c r="T109" i="12"/>
  <c r="Q292" i="9"/>
  <c r="Q260" i="9"/>
  <c r="Q240" i="9"/>
  <c r="AA47" i="8"/>
  <c r="AA52" i="8" s="1"/>
  <c r="AA228" i="8" s="1"/>
  <c r="AA44" i="8"/>
  <c r="AA224" i="8" s="1"/>
  <c r="V249" i="7"/>
  <c r="V230" i="7"/>
  <c r="Q227" i="7"/>
  <c r="Q241" i="7"/>
  <c r="Q241" i="10"/>
  <c r="Q227" i="10"/>
  <c r="U114" i="11"/>
  <c r="T123" i="11"/>
  <c r="T117" i="11"/>
  <c r="T177" i="11" s="1"/>
  <c r="T121" i="11"/>
  <c r="T122" i="11"/>
  <c r="T109" i="7"/>
  <c r="P293" i="10"/>
  <c r="P298" i="10" s="1"/>
  <c r="P299" i="10" s="1"/>
  <c r="P310" i="10" s="1"/>
  <c r="P311" i="10" s="1"/>
  <c r="P261" i="10"/>
  <c r="P266" i="10" s="1"/>
  <c r="P267" i="10" s="1"/>
  <c r="P278" i="10" s="1"/>
  <c r="P279" i="10" s="1"/>
  <c r="S131" i="9"/>
  <c r="S179" i="9" s="1"/>
  <c r="S130" i="9"/>
  <c r="S178" i="9" s="1"/>
  <c r="R225" i="9"/>
  <c r="R182" i="9"/>
  <c r="R183" i="9" s="1"/>
  <c r="R239" i="9"/>
  <c r="R202" i="10"/>
  <c r="Q241" i="8"/>
  <c r="Q227" i="8"/>
  <c r="R202" i="11"/>
  <c r="AB44" i="7"/>
  <c r="AB224" i="7" s="1"/>
  <c r="AA258" i="7"/>
  <c r="AA290" i="7"/>
  <c r="S182" i="7" l="1"/>
  <c r="U109" i="10"/>
  <c r="U110" i="8"/>
  <c r="T131" i="10"/>
  <c r="T179" i="10" s="1"/>
  <c r="T225" i="10" s="1"/>
  <c r="R292" i="13"/>
  <c r="R240" i="13"/>
  <c r="U110" i="14"/>
  <c r="S225" i="14"/>
  <c r="S291" i="14" s="1"/>
  <c r="T130" i="13"/>
  <c r="T178" i="13" s="1"/>
  <c r="S239" i="14"/>
  <c r="S305" i="14" s="1"/>
  <c r="T130" i="14"/>
  <c r="T178" i="14" s="1"/>
  <c r="T131" i="9"/>
  <c r="T179" i="9" s="1"/>
  <c r="S183" i="14"/>
  <c r="P280" i="8"/>
  <c r="S202" i="10"/>
  <c r="S181" i="10"/>
  <c r="S189" i="10"/>
  <c r="S226" i="10" s="1"/>
  <c r="S240" i="10" s="1"/>
  <c r="AA290" i="14"/>
  <c r="AA258" i="14"/>
  <c r="R305" i="14"/>
  <c r="R273" i="14"/>
  <c r="V102" i="14"/>
  <c r="V100" i="14"/>
  <c r="V96" i="14"/>
  <c r="V177" i="14" s="1"/>
  <c r="V101" i="14"/>
  <c r="W93" i="14"/>
  <c r="T130" i="11"/>
  <c r="T178" i="11" s="1"/>
  <c r="T181" i="11" s="1"/>
  <c r="U109" i="7"/>
  <c r="U109" i="14"/>
  <c r="T131" i="13"/>
  <c r="T179" i="13" s="1"/>
  <c r="S189" i="14"/>
  <c r="S226" i="14" s="1"/>
  <c r="S181" i="14"/>
  <c r="AA290" i="13"/>
  <c r="AA258" i="13"/>
  <c r="AB44" i="14"/>
  <c r="AB224" i="14" s="1"/>
  <c r="AB47" i="14"/>
  <c r="AB52" i="14" s="1"/>
  <c r="AB228" i="14" s="1"/>
  <c r="AA230" i="14"/>
  <c r="AA249" i="14"/>
  <c r="R260" i="14"/>
  <c r="R240" i="14"/>
  <c r="R292" i="14"/>
  <c r="U122" i="14"/>
  <c r="V114" i="14"/>
  <c r="U121" i="14"/>
  <c r="U117" i="14"/>
  <c r="U123" i="14"/>
  <c r="U110" i="13"/>
  <c r="S189" i="13"/>
  <c r="S226" i="13" s="1"/>
  <c r="S181" i="13"/>
  <c r="AA262" i="13"/>
  <c r="AA294" i="13"/>
  <c r="X113" i="14"/>
  <c r="X116" i="14" s="1"/>
  <c r="X113" i="13"/>
  <c r="X116" i="13" s="1"/>
  <c r="X176" i="13" s="1"/>
  <c r="X219" i="13" s="1"/>
  <c r="X221" i="13" s="1"/>
  <c r="AC39" i="14"/>
  <c r="AC39" i="13"/>
  <c r="AB92" i="13"/>
  <c r="AB95" i="13" s="1"/>
  <c r="AB92" i="14"/>
  <c r="AB95" i="14" s="1"/>
  <c r="AB176" i="14" s="1"/>
  <c r="AB219" i="14" s="1"/>
  <c r="AB221" i="14" s="1"/>
  <c r="U109" i="11"/>
  <c r="S182" i="13"/>
  <c r="S183" i="13" s="1"/>
  <c r="S225" i="13"/>
  <c r="U121" i="13"/>
  <c r="U117" i="13"/>
  <c r="U177" i="13" s="1"/>
  <c r="U123" i="13"/>
  <c r="U122" i="13"/>
  <c r="V114" i="13"/>
  <c r="U109" i="13"/>
  <c r="R259" i="13"/>
  <c r="R291" i="13"/>
  <c r="AB47" i="13"/>
  <c r="AB52" i="13" s="1"/>
  <c r="AB228" i="13" s="1"/>
  <c r="AB44" i="13"/>
  <c r="AB224" i="13" s="1"/>
  <c r="T131" i="7"/>
  <c r="T179" i="7" s="1"/>
  <c r="T239" i="7" s="1"/>
  <c r="T131" i="14"/>
  <c r="T179" i="14" s="1"/>
  <c r="V102" i="13"/>
  <c r="W93" i="13"/>
  <c r="V101" i="13"/>
  <c r="V100" i="13"/>
  <c r="V96" i="13"/>
  <c r="R259" i="14"/>
  <c r="R291" i="14"/>
  <c r="T130" i="8"/>
  <c r="T178" i="8" s="1"/>
  <c r="AA52" i="14"/>
  <c r="AA228" i="14" s="1"/>
  <c r="R306" i="13"/>
  <c r="R274" i="13"/>
  <c r="W249" i="13"/>
  <c r="W230" i="13"/>
  <c r="S241" i="8"/>
  <c r="S227" i="8"/>
  <c r="T239" i="10"/>
  <c r="S239" i="9"/>
  <c r="S225" i="9"/>
  <c r="S182" i="9"/>
  <c r="S183" i="9" s="1"/>
  <c r="X113" i="10"/>
  <c r="X116" i="10" s="1"/>
  <c r="X176" i="10" s="1"/>
  <c r="X219" i="10" s="1"/>
  <c r="X221" i="10" s="1"/>
  <c r="X113" i="11"/>
  <c r="X116" i="11" s="1"/>
  <c r="X176" i="11" s="1"/>
  <c r="X219" i="11" s="1"/>
  <c r="X221" i="11" s="1"/>
  <c r="X113" i="12"/>
  <c r="X116" i="12" s="1"/>
  <c r="X219" i="12" s="1"/>
  <c r="X221" i="12" s="1"/>
  <c r="X113" i="9"/>
  <c r="X116" i="9" s="1"/>
  <c r="X176" i="9" s="1"/>
  <c r="X219" i="9" s="1"/>
  <c r="X221" i="9" s="1"/>
  <c r="X113" i="8"/>
  <c r="X116" i="8" s="1"/>
  <c r="X176" i="8" s="1"/>
  <c r="X219" i="8" s="1"/>
  <c r="X221" i="8" s="1"/>
  <c r="X113" i="7"/>
  <c r="X116" i="7" s="1"/>
  <c r="X176" i="7" s="1"/>
  <c r="X219" i="7" s="1"/>
  <c r="X221" i="7" s="1"/>
  <c r="Q307" i="8"/>
  <c r="Q275" i="8"/>
  <c r="S181" i="9"/>
  <c r="S189" i="9"/>
  <c r="S226" i="9" s="1"/>
  <c r="T131" i="11"/>
  <c r="T179" i="11" s="1"/>
  <c r="Q293" i="7"/>
  <c r="Q261" i="7"/>
  <c r="R259" i="12"/>
  <c r="R291" i="12"/>
  <c r="R259" i="11"/>
  <c r="R291" i="11"/>
  <c r="U110" i="10"/>
  <c r="Q293" i="11"/>
  <c r="Q298" i="11" s="1"/>
  <c r="Q299" i="11" s="1"/>
  <c r="Q310" i="11" s="1"/>
  <c r="Q261" i="11"/>
  <c r="Q266" i="11" s="1"/>
  <c r="Q267" i="11" s="1"/>
  <c r="Q278" i="11" s="1"/>
  <c r="Q279" i="11" s="1"/>
  <c r="U122" i="9"/>
  <c r="U121" i="9"/>
  <c r="U117" i="9"/>
  <c r="U177" i="9" s="1"/>
  <c r="U123" i="9"/>
  <c r="V114" i="9"/>
  <c r="R305" i="8"/>
  <c r="R273" i="8"/>
  <c r="W230" i="11"/>
  <c r="W249" i="11"/>
  <c r="AA262" i="10"/>
  <c r="AA294" i="10"/>
  <c r="S305" i="7"/>
  <c r="S273" i="7"/>
  <c r="AA290" i="9"/>
  <c r="AA258" i="9"/>
  <c r="AB44" i="12"/>
  <c r="AB224" i="12" s="1"/>
  <c r="AB47" i="12"/>
  <c r="AB52" i="12" s="1"/>
  <c r="AB228" i="12" s="1"/>
  <c r="AC39" i="7"/>
  <c r="AC44" i="7" s="1"/>
  <c r="AC224" i="7" s="1"/>
  <c r="AC39" i="12"/>
  <c r="AC39" i="11"/>
  <c r="AC39" i="10"/>
  <c r="AC39" i="8"/>
  <c r="AC39" i="9"/>
  <c r="AB92" i="11"/>
  <c r="AB95" i="11" s="1"/>
  <c r="AB92" i="12"/>
  <c r="AB95" i="12" s="1"/>
  <c r="AB176" i="12" s="1"/>
  <c r="AB92" i="10"/>
  <c r="AB95" i="10" s="1"/>
  <c r="AB92" i="9"/>
  <c r="AB95" i="9" s="1"/>
  <c r="AB92" i="8"/>
  <c r="AB95" i="8" s="1"/>
  <c r="AB92" i="7"/>
  <c r="AB95" i="7" s="1"/>
  <c r="R227" i="10"/>
  <c r="R232" i="10" s="1"/>
  <c r="R233" i="10" s="1"/>
  <c r="R244" i="10" s="1"/>
  <c r="R245" i="10" s="1"/>
  <c r="R241" i="10"/>
  <c r="Q274" i="9"/>
  <c r="Q306" i="9"/>
  <c r="R241" i="7"/>
  <c r="R227" i="7"/>
  <c r="R305" i="11"/>
  <c r="R273" i="11"/>
  <c r="S225" i="8"/>
  <c r="S239" i="8"/>
  <c r="S182" i="8"/>
  <c r="S183" i="8" s="1"/>
  <c r="W93" i="9"/>
  <c r="V102" i="9"/>
  <c r="V100" i="9"/>
  <c r="V101" i="9"/>
  <c r="V96" i="9"/>
  <c r="AA290" i="11"/>
  <c r="AA258" i="11"/>
  <c r="Q307" i="11"/>
  <c r="Q275" i="11"/>
  <c r="S181" i="12"/>
  <c r="S189" i="12"/>
  <c r="S226" i="12" s="1"/>
  <c r="V101" i="7"/>
  <c r="W93" i="7"/>
  <c r="V100" i="7"/>
  <c r="V102" i="7"/>
  <c r="V96" i="7"/>
  <c r="R291" i="7"/>
  <c r="R259" i="7"/>
  <c r="W249" i="10"/>
  <c r="W230" i="10"/>
  <c r="AA290" i="10"/>
  <c r="AA258" i="10"/>
  <c r="V101" i="8"/>
  <c r="V102" i="8"/>
  <c r="W93" i="8"/>
  <c r="V96" i="8"/>
  <c r="V100" i="8"/>
  <c r="U110" i="12"/>
  <c r="U109" i="12"/>
  <c r="S259" i="7"/>
  <c r="S291" i="7"/>
  <c r="S189" i="7"/>
  <c r="S226" i="7" s="1"/>
  <c r="S181" i="7"/>
  <c r="R261" i="9"/>
  <c r="R293" i="9"/>
  <c r="U110" i="11"/>
  <c r="R292" i="10"/>
  <c r="R240" i="10"/>
  <c r="R260" i="10"/>
  <c r="T130" i="12"/>
  <c r="T178" i="12" s="1"/>
  <c r="S239" i="10"/>
  <c r="S182" i="10"/>
  <c r="S183" i="10" s="1"/>
  <c r="S225" i="10"/>
  <c r="R292" i="12"/>
  <c r="R260" i="12"/>
  <c r="R240" i="12"/>
  <c r="AA294" i="11"/>
  <c r="AA262" i="11"/>
  <c r="R292" i="11"/>
  <c r="R240" i="11"/>
  <c r="R260" i="11"/>
  <c r="AA290" i="12"/>
  <c r="AA258" i="12"/>
  <c r="R291" i="8"/>
  <c r="R298" i="8" s="1"/>
  <c r="R299" i="8" s="1"/>
  <c r="R310" i="8" s="1"/>
  <c r="R311" i="8" s="1"/>
  <c r="R259" i="8"/>
  <c r="R266" i="8" s="1"/>
  <c r="R267" i="8" s="1"/>
  <c r="R278" i="8" s="1"/>
  <c r="R279" i="8" s="1"/>
  <c r="R232" i="8"/>
  <c r="R233" i="8" s="1"/>
  <c r="R244" i="8" s="1"/>
  <c r="R245" i="8" s="1"/>
  <c r="R305" i="7"/>
  <c r="R273" i="7"/>
  <c r="W230" i="7"/>
  <c r="W249" i="7"/>
  <c r="Q306" i="8"/>
  <c r="Q274" i="8"/>
  <c r="V114" i="10"/>
  <c r="U123" i="10"/>
  <c r="U122" i="10"/>
  <c r="U121" i="10"/>
  <c r="U117" i="10"/>
  <c r="U177" i="10" s="1"/>
  <c r="P312" i="8"/>
  <c r="R292" i="7"/>
  <c r="R260" i="7"/>
  <c r="R240" i="7"/>
  <c r="AB44" i="10"/>
  <c r="AB224" i="10" s="1"/>
  <c r="AB47" i="10"/>
  <c r="AB52" i="10" s="1"/>
  <c r="AB228" i="10" s="1"/>
  <c r="R307" i="9"/>
  <c r="R275" i="9"/>
  <c r="R273" i="9"/>
  <c r="R305" i="9"/>
  <c r="Q293" i="10"/>
  <c r="Q298" i="10" s="1"/>
  <c r="Q299" i="10" s="1"/>
  <c r="Q310" i="10" s="1"/>
  <c r="Q311" i="10" s="1"/>
  <c r="Q261" i="10"/>
  <c r="Q266" i="10" s="1"/>
  <c r="Q267" i="10" s="1"/>
  <c r="Q278" i="10" s="1"/>
  <c r="Q279" i="10" s="1"/>
  <c r="AA258" i="8"/>
  <c r="AA290" i="8"/>
  <c r="Q306" i="11"/>
  <c r="Q274" i="11"/>
  <c r="Q306" i="7"/>
  <c r="Q274" i="7"/>
  <c r="U123" i="7"/>
  <c r="U122" i="7"/>
  <c r="U121" i="7"/>
  <c r="U117" i="7"/>
  <c r="U177" i="7" s="1"/>
  <c r="V114" i="7"/>
  <c r="R273" i="10"/>
  <c r="R305" i="10"/>
  <c r="AA294" i="12"/>
  <c r="AA262" i="12"/>
  <c r="W230" i="8"/>
  <c r="W249" i="8"/>
  <c r="S189" i="8"/>
  <c r="S226" i="8" s="1"/>
  <c r="S181" i="8"/>
  <c r="V96" i="12"/>
  <c r="V177" i="12" s="1"/>
  <c r="W93" i="12"/>
  <c r="V102" i="12"/>
  <c r="V101" i="12"/>
  <c r="V100" i="12"/>
  <c r="AB47" i="9"/>
  <c r="AB52" i="9" s="1"/>
  <c r="AB228" i="9" s="1"/>
  <c r="AB44" i="9"/>
  <c r="AB224" i="9" s="1"/>
  <c r="R227" i="11"/>
  <c r="R232" i="11" s="1"/>
  <c r="R233" i="11" s="1"/>
  <c r="R244" i="11" s="1"/>
  <c r="R245" i="11" s="1"/>
  <c r="R241" i="11"/>
  <c r="U121" i="11"/>
  <c r="U117" i="11"/>
  <c r="U177" i="11" s="1"/>
  <c r="V114" i="11"/>
  <c r="U123" i="11"/>
  <c r="U122" i="11"/>
  <c r="Q307" i="10"/>
  <c r="Q275" i="10"/>
  <c r="AA262" i="8"/>
  <c r="AA294" i="8"/>
  <c r="W93" i="11"/>
  <c r="V96" i="11"/>
  <c r="V102" i="11"/>
  <c r="V101" i="11"/>
  <c r="V100" i="11"/>
  <c r="R305" i="12"/>
  <c r="R273" i="12"/>
  <c r="T131" i="12"/>
  <c r="T179" i="12" s="1"/>
  <c r="V100" i="10"/>
  <c r="V96" i="10"/>
  <c r="W93" i="10"/>
  <c r="V102" i="10"/>
  <c r="V101" i="10"/>
  <c r="U109" i="9"/>
  <c r="Q266" i="9"/>
  <c r="Q267" i="9" s="1"/>
  <c r="Q278" i="9" s="1"/>
  <c r="Q279" i="9" s="1"/>
  <c r="T130" i="9"/>
  <c r="T178" i="9" s="1"/>
  <c r="U110" i="7"/>
  <c r="Q232" i="11"/>
  <c r="Q233" i="11" s="1"/>
  <c r="Q244" i="11" s="1"/>
  <c r="Q245" i="11" s="1"/>
  <c r="R274" i="8"/>
  <c r="R306" i="8"/>
  <c r="T131" i="8"/>
  <c r="T179" i="8" s="1"/>
  <c r="W249" i="9"/>
  <c r="W230" i="9"/>
  <c r="S182" i="12"/>
  <c r="S183" i="12" s="1"/>
  <c r="S239" i="12"/>
  <c r="S225" i="12"/>
  <c r="U109" i="8"/>
  <c r="S202" i="9"/>
  <c r="Q306" i="12"/>
  <c r="Q274" i="12"/>
  <c r="AB47" i="8"/>
  <c r="AB52" i="8" s="1"/>
  <c r="AB228" i="8" s="1"/>
  <c r="AB44" i="8"/>
  <c r="AB224" i="8" s="1"/>
  <c r="Q293" i="8"/>
  <c r="Q298" i="8" s="1"/>
  <c r="Q299" i="8" s="1"/>
  <c r="Q310" i="8" s="1"/>
  <c r="Q311" i="8" s="1"/>
  <c r="Q261" i="8"/>
  <c r="Q266" i="8" s="1"/>
  <c r="Q267" i="8" s="1"/>
  <c r="Q278" i="8" s="1"/>
  <c r="Q279" i="8" s="1"/>
  <c r="Q232" i="8"/>
  <c r="Q233" i="8" s="1"/>
  <c r="Q244" i="8" s="1"/>
  <c r="Q245" i="8" s="1"/>
  <c r="R259" i="9"/>
  <c r="R291" i="9"/>
  <c r="R232" i="9"/>
  <c r="R233" i="9" s="1"/>
  <c r="R244" i="9" s="1"/>
  <c r="R245" i="9" s="1"/>
  <c r="Q307" i="7"/>
  <c r="Q275" i="7"/>
  <c r="U121" i="12"/>
  <c r="U117" i="12"/>
  <c r="V114" i="12"/>
  <c r="U123" i="12"/>
  <c r="U122" i="12"/>
  <c r="S181" i="11"/>
  <c r="S189" i="11"/>
  <c r="S226" i="11" s="1"/>
  <c r="S225" i="11"/>
  <c r="S182" i="11"/>
  <c r="S183" i="11" s="1"/>
  <c r="S239" i="11"/>
  <c r="R292" i="9"/>
  <c r="R240" i="9"/>
  <c r="R260" i="9"/>
  <c r="U110" i="9"/>
  <c r="Q306" i="10"/>
  <c r="Q274" i="10"/>
  <c r="Q298" i="9"/>
  <c r="Q299" i="9" s="1"/>
  <c r="Q310" i="9" s="1"/>
  <c r="Q311" i="9" s="1"/>
  <c r="T130" i="7"/>
  <c r="T178" i="7" s="1"/>
  <c r="R259" i="10"/>
  <c r="R291" i="10"/>
  <c r="S202" i="7"/>
  <c r="U117" i="8"/>
  <c r="U177" i="8" s="1"/>
  <c r="V114" i="8"/>
  <c r="U122" i="8"/>
  <c r="U123" i="8"/>
  <c r="U121" i="8"/>
  <c r="W249" i="12"/>
  <c r="W230" i="12"/>
  <c r="S202" i="11"/>
  <c r="S183" i="7"/>
  <c r="Q232" i="10"/>
  <c r="Q233" i="10" s="1"/>
  <c r="Q244" i="10" s="1"/>
  <c r="Q245" i="10" s="1"/>
  <c r="T130" i="10"/>
  <c r="T178" i="10" s="1"/>
  <c r="AA294" i="9"/>
  <c r="AA262" i="9"/>
  <c r="AB47" i="11"/>
  <c r="AB52" i="11" s="1"/>
  <c r="AB228" i="11" s="1"/>
  <c r="AB44" i="11"/>
  <c r="AB224" i="11" s="1"/>
  <c r="AC47" i="7"/>
  <c r="AC52" i="7" s="1"/>
  <c r="AB290" i="7"/>
  <c r="AB258" i="7"/>
  <c r="T182" i="10" l="1"/>
  <c r="T189" i="11"/>
  <c r="T226" i="11" s="1"/>
  <c r="S292" i="10"/>
  <c r="S273" i="14"/>
  <c r="T202" i="11"/>
  <c r="S259" i="14"/>
  <c r="V109" i="11"/>
  <c r="T225" i="7"/>
  <c r="T259" i="7" s="1"/>
  <c r="U131" i="9"/>
  <c r="U179" i="9" s="1"/>
  <c r="U182" i="9" s="1"/>
  <c r="R266" i="9"/>
  <c r="R267" i="9" s="1"/>
  <c r="R278" i="9" s="1"/>
  <c r="R279" i="9" s="1"/>
  <c r="U130" i="7"/>
  <c r="U178" i="7" s="1"/>
  <c r="U202" i="7" s="1"/>
  <c r="S260" i="10"/>
  <c r="V109" i="14"/>
  <c r="V110" i="7"/>
  <c r="U131" i="12"/>
  <c r="U179" i="12" s="1"/>
  <c r="U225" i="12" s="1"/>
  <c r="V109" i="10"/>
  <c r="T182" i="7"/>
  <c r="T183" i="7" s="1"/>
  <c r="U131" i="14"/>
  <c r="U179" i="14" s="1"/>
  <c r="U182" i="14" s="1"/>
  <c r="Q311" i="11"/>
  <c r="V109" i="8"/>
  <c r="V109" i="13"/>
  <c r="AB290" i="13"/>
  <c r="AB258" i="13"/>
  <c r="AB249" i="14"/>
  <c r="AB230" i="14"/>
  <c r="AB262" i="14"/>
  <c r="AB294" i="14"/>
  <c r="V123" i="13"/>
  <c r="V122" i="13"/>
  <c r="V117" i="13"/>
  <c r="V177" i="13" s="1"/>
  <c r="W114" i="13"/>
  <c r="V121" i="13"/>
  <c r="S292" i="13"/>
  <c r="S260" i="13"/>
  <c r="S240" i="13"/>
  <c r="T239" i="14"/>
  <c r="T182" i="14"/>
  <c r="T183" i="14" s="1"/>
  <c r="T225" i="14"/>
  <c r="V109" i="9"/>
  <c r="T225" i="13"/>
  <c r="T182" i="13"/>
  <c r="T183" i="13" s="1"/>
  <c r="T189" i="14"/>
  <c r="T226" i="14" s="1"/>
  <c r="T181" i="14"/>
  <c r="AB262" i="13"/>
  <c r="AB294" i="13"/>
  <c r="R274" i="14"/>
  <c r="R306" i="14"/>
  <c r="AB290" i="14"/>
  <c r="AB258" i="14"/>
  <c r="S292" i="14"/>
  <c r="S240" i="14"/>
  <c r="S260" i="14"/>
  <c r="T181" i="13"/>
  <c r="T189" i="13"/>
  <c r="T226" i="13" s="1"/>
  <c r="X230" i="13"/>
  <c r="X249" i="13"/>
  <c r="W114" i="14"/>
  <c r="V121" i="14"/>
  <c r="V123" i="14"/>
  <c r="V117" i="14"/>
  <c r="V122" i="14"/>
  <c r="Y113" i="14"/>
  <c r="Y116" i="14" s="1"/>
  <c r="Y113" i="13"/>
  <c r="Y116" i="13" s="1"/>
  <c r="Y176" i="13" s="1"/>
  <c r="Y219" i="13" s="1"/>
  <c r="Y221" i="13" s="1"/>
  <c r="AC92" i="14"/>
  <c r="AC95" i="14" s="1"/>
  <c r="AC176" i="14" s="1"/>
  <c r="AC219" i="14" s="1"/>
  <c r="AC221" i="14" s="1"/>
  <c r="AC92" i="13"/>
  <c r="AC95" i="13" s="1"/>
  <c r="AA294" i="14"/>
  <c r="AA262" i="14"/>
  <c r="W102" i="13"/>
  <c r="W101" i="13"/>
  <c r="W100" i="13"/>
  <c r="W96" i="13"/>
  <c r="X93" i="13"/>
  <c r="U130" i="13"/>
  <c r="U178" i="13" s="1"/>
  <c r="AC44" i="13"/>
  <c r="AC224" i="13" s="1"/>
  <c r="AC47" i="13"/>
  <c r="AC52" i="13" s="1"/>
  <c r="AC228" i="13" s="1"/>
  <c r="W96" i="14"/>
  <c r="W177" i="14" s="1"/>
  <c r="X93" i="14"/>
  <c r="W102" i="14"/>
  <c r="W101" i="14"/>
  <c r="W100" i="14"/>
  <c r="S241" i="10"/>
  <c r="S227" i="10"/>
  <c r="S232" i="10" s="1"/>
  <c r="S233" i="10" s="1"/>
  <c r="S244" i="10" s="1"/>
  <c r="S245" i="10" s="1"/>
  <c r="AD39" i="14"/>
  <c r="AD39" i="13"/>
  <c r="U130" i="8"/>
  <c r="U178" i="8" s="1"/>
  <c r="U181" i="8" s="1"/>
  <c r="T183" i="10"/>
  <c r="V110" i="13"/>
  <c r="U131" i="13"/>
  <c r="U179" i="13" s="1"/>
  <c r="S291" i="13"/>
  <c r="S259" i="13"/>
  <c r="AC47" i="14"/>
  <c r="AC52" i="14" s="1"/>
  <c r="AC228" i="14" s="1"/>
  <c r="AC44" i="14"/>
  <c r="AC224" i="14" s="1"/>
  <c r="U130" i="14"/>
  <c r="U178" i="14" s="1"/>
  <c r="V110" i="14"/>
  <c r="T189" i="10"/>
  <c r="T226" i="10" s="1"/>
  <c r="T181" i="10"/>
  <c r="T202" i="10"/>
  <c r="Y113" i="10"/>
  <c r="Y116" i="10" s="1"/>
  <c r="Y176" i="10" s="1"/>
  <c r="Y219" i="10" s="1"/>
  <c r="Y221" i="10" s="1"/>
  <c r="Y113" i="11"/>
  <c r="Y116" i="11" s="1"/>
  <c r="Y176" i="11" s="1"/>
  <c r="Y219" i="11" s="1"/>
  <c r="Y221" i="11" s="1"/>
  <c r="Y113" i="12"/>
  <c r="Y116" i="12" s="1"/>
  <c r="Y219" i="12" s="1"/>
  <c r="Y221" i="12" s="1"/>
  <c r="Y113" i="8"/>
  <c r="Y116" i="8" s="1"/>
  <c r="Y176" i="8" s="1"/>
  <c r="Y219" i="8" s="1"/>
  <c r="Y221" i="8" s="1"/>
  <c r="Y113" i="9"/>
  <c r="Y116" i="9" s="1"/>
  <c r="Y176" i="9" s="1"/>
  <c r="Y219" i="9" s="1"/>
  <c r="Y221" i="9" s="1"/>
  <c r="Y113" i="7"/>
  <c r="Y116" i="7" s="1"/>
  <c r="Y176" i="7" s="1"/>
  <c r="Y219" i="7" s="1"/>
  <c r="Y221" i="7" s="1"/>
  <c r="AB294" i="11"/>
  <c r="AB262" i="11"/>
  <c r="S241" i="11"/>
  <c r="S227" i="11"/>
  <c r="S232" i="11" s="1"/>
  <c r="S233" i="11" s="1"/>
  <c r="S244" i="11" s="1"/>
  <c r="S245" i="11" s="1"/>
  <c r="U131" i="8"/>
  <c r="U179" i="8" s="1"/>
  <c r="R306" i="9"/>
  <c r="R274" i="9"/>
  <c r="U130" i="12"/>
  <c r="U178" i="12" s="1"/>
  <c r="AB290" i="8"/>
  <c r="AB258" i="8"/>
  <c r="U130" i="11"/>
  <c r="U178" i="11" s="1"/>
  <c r="V109" i="12"/>
  <c r="R306" i="7"/>
  <c r="R274" i="7"/>
  <c r="U130" i="10"/>
  <c r="U178" i="10" s="1"/>
  <c r="S259" i="10"/>
  <c r="S291" i="10"/>
  <c r="V110" i="8"/>
  <c r="T181" i="8"/>
  <c r="T189" i="8"/>
  <c r="T226" i="8" s="1"/>
  <c r="W101" i="7"/>
  <c r="X93" i="7"/>
  <c r="W100" i="7"/>
  <c r="W102" i="7"/>
  <c r="W96" i="7"/>
  <c r="S305" i="8"/>
  <c r="S273" i="8"/>
  <c r="R275" i="7"/>
  <c r="R307" i="7"/>
  <c r="R293" i="10"/>
  <c r="R298" i="10" s="1"/>
  <c r="R299" i="10" s="1"/>
  <c r="R310" i="10" s="1"/>
  <c r="R311" i="10" s="1"/>
  <c r="R261" i="10"/>
  <c r="R266" i="10" s="1"/>
  <c r="R267" i="10" s="1"/>
  <c r="R278" i="10" s="1"/>
  <c r="R279" i="10" s="1"/>
  <c r="T239" i="9"/>
  <c r="T225" i="9"/>
  <c r="T182" i="9"/>
  <c r="T183" i="9" s="1"/>
  <c r="X249" i="12"/>
  <c r="X230" i="12"/>
  <c r="W114" i="8"/>
  <c r="V121" i="8"/>
  <c r="V123" i="8"/>
  <c r="V122" i="8"/>
  <c r="V117" i="8"/>
  <c r="V177" i="8" s="1"/>
  <c r="AB262" i="8"/>
  <c r="AB294" i="8"/>
  <c r="W101" i="10"/>
  <c r="W100" i="10"/>
  <c r="W96" i="10"/>
  <c r="X93" i="10"/>
  <c r="W102" i="10"/>
  <c r="S274" i="10"/>
  <c r="S306" i="10"/>
  <c r="S260" i="7"/>
  <c r="S240" i="7"/>
  <c r="S292" i="7"/>
  <c r="S291" i="8"/>
  <c r="S259" i="8"/>
  <c r="S232" i="8"/>
  <c r="S233" i="8" s="1"/>
  <c r="S244" i="8" s="1"/>
  <c r="S245" i="8" s="1"/>
  <c r="AC47" i="9"/>
  <c r="AC52" i="9" s="1"/>
  <c r="AC228" i="9" s="1"/>
  <c r="AC44" i="9"/>
  <c r="AC224" i="9" s="1"/>
  <c r="AB262" i="12"/>
  <c r="AB294" i="12"/>
  <c r="X230" i="11"/>
  <c r="X249" i="11"/>
  <c r="T292" i="11"/>
  <c r="T260" i="11"/>
  <c r="T240" i="11"/>
  <c r="T305" i="7"/>
  <c r="T273" i="7"/>
  <c r="AC92" i="11"/>
  <c r="AC95" i="11" s="1"/>
  <c r="AC92" i="12"/>
  <c r="AC95" i="12" s="1"/>
  <c r="AC176" i="12" s="1"/>
  <c r="AC92" i="10"/>
  <c r="AC95" i="10" s="1"/>
  <c r="AC92" i="9"/>
  <c r="AC95" i="9" s="1"/>
  <c r="AC92" i="8"/>
  <c r="AC95" i="8" s="1"/>
  <c r="AC92" i="7"/>
  <c r="AC95" i="7" s="1"/>
  <c r="S305" i="11"/>
  <c r="S273" i="11"/>
  <c r="T181" i="9"/>
  <c r="T189" i="9"/>
  <c r="T226" i="9" s="1"/>
  <c r="X93" i="11"/>
  <c r="W102" i="11"/>
  <c r="W101" i="11"/>
  <c r="W100" i="11"/>
  <c r="W96" i="11"/>
  <c r="AB290" i="9"/>
  <c r="AB258" i="9"/>
  <c r="S260" i="8"/>
  <c r="S292" i="8"/>
  <c r="S240" i="8"/>
  <c r="U131" i="7"/>
  <c r="U179" i="7" s="1"/>
  <c r="Q246" i="8"/>
  <c r="S273" i="10"/>
  <c r="S305" i="10"/>
  <c r="T202" i="9"/>
  <c r="AC47" i="8"/>
  <c r="AC52" i="8" s="1"/>
  <c r="AC228" i="8" s="1"/>
  <c r="AC44" i="8"/>
  <c r="AC224" i="8" s="1"/>
  <c r="AB290" i="12"/>
  <c r="AB258" i="12"/>
  <c r="V121" i="9"/>
  <c r="W114" i="9"/>
  <c r="V122" i="9"/>
  <c r="V123" i="9"/>
  <c r="V117" i="9"/>
  <c r="V177" i="9" s="1"/>
  <c r="X249" i="10"/>
  <c r="X230" i="10"/>
  <c r="T259" i="10"/>
  <c r="T291" i="10"/>
  <c r="S293" i="8"/>
  <c r="S261" i="8"/>
  <c r="AD39" i="7"/>
  <c r="AD47" i="7" s="1"/>
  <c r="AD52" i="7" s="1"/>
  <c r="AD39" i="12"/>
  <c r="AD39" i="11"/>
  <c r="AD39" i="10"/>
  <c r="AD39" i="9"/>
  <c r="AD39" i="8"/>
  <c r="S291" i="12"/>
  <c r="S259" i="12"/>
  <c r="T239" i="8"/>
  <c r="T182" i="8"/>
  <c r="T183" i="8" s="1"/>
  <c r="T225" i="8"/>
  <c r="V110" i="11"/>
  <c r="V123" i="11"/>
  <c r="V121" i="11"/>
  <c r="V117" i="11"/>
  <c r="V177" i="11" s="1"/>
  <c r="V122" i="11"/>
  <c r="W114" i="11"/>
  <c r="AB262" i="9"/>
  <c r="AB294" i="9"/>
  <c r="W96" i="12"/>
  <c r="W177" i="12" s="1"/>
  <c r="X93" i="12"/>
  <c r="W102" i="12"/>
  <c r="W101" i="12"/>
  <c r="W100" i="12"/>
  <c r="V123" i="10"/>
  <c r="V122" i="10"/>
  <c r="V121" i="10"/>
  <c r="V117" i="10"/>
  <c r="V177" i="10" s="1"/>
  <c r="W114" i="10"/>
  <c r="Q280" i="8"/>
  <c r="R306" i="12"/>
  <c r="R274" i="12"/>
  <c r="T189" i="12"/>
  <c r="T226" i="12" s="1"/>
  <c r="T181" i="12"/>
  <c r="X93" i="8"/>
  <c r="W102" i="8"/>
  <c r="W96" i="8"/>
  <c r="W101" i="8"/>
  <c r="W100" i="8"/>
  <c r="S292" i="12"/>
  <c r="S260" i="12"/>
  <c r="S240" i="12"/>
  <c r="W102" i="9"/>
  <c r="X93" i="9"/>
  <c r="W96" i="9"/>
  <c r="W100" i="9"/>
  <c r="W101" i="9"/>
  <c r="AC47" i="10"/>
  <c r="AC52" i="10" s="1"/>
  <c r="AC228" i="10" s="1"/>
  <c r="AC44" i="10"/>
  <c r="AC224" i="10" s="1"/>
  <c r="R246" i="8"/>
  <c r="X249" i="7"/>
  <c r="X230" i="7"/>
  <c r="T305" i="10"/>
  <c r="T273" i="10"/>
  <c r="S307" i="8"/>
  <c r="S275" i="8"/>
  <c r="U189" i="8"/>
  <c r="U226" i="8" s="1"/>
  <c r="S241" i="7"/>
  <c r="S227" i="7"/>
  <c r="T181" i="7"/>
  <c r="T189" i="7"/>
  <c r="T226" i="7" s="1"/>
  <c r="U202" i="10"/>
  <c r="S291" i="11"/>
  <c r="S259" i="11"/>
  <c r="V117" i="12"/>
  <c r="W114" i="12"/>
  <c r="V123" i="12"/>
  <c r="V122" i="12"/>
  <c r="V121" i="12"/>
  <c r="S305" i="12"/>
  <c r="S273" i="12"/>
  <c r="R275" i="11"/>
  <c r="R307" i="11"/>
  <c r="AB262" i="10"/>
  <c r="AB294" i="10"/>
  <c r="U131" i="10"/>
  <c r="U179" i="10" s="1"/>
  <c r="Q312" i="8"/>
  <c r="V110" i="9"/>
  <c r="AC47" i="11"/>
  <c r="AC52" i="11" s="1"/>
  <c r="AC228" i="11" s="1"/>
  <c r="AC44" i="11"/>
  <c r="AC224" i="11" s="1"/>
  <c r="R280" i="8"/>
  <c r="T202" i="7"/>
  <c r="X249" i="8"/>
  <c r="X230" i="8"/>
  <c r="T241" i="11"/>
  <c r="T227" i="11"/>
  <c r="S291" i="9"/>
  <c r="S259" i="9"/>
  <c r="T202" i="8"/>
  <c r="AB290" i="11"/>
  <c r="AB258" i="11"/>
  <c r="S292" i="11"/>
  <c r="S260" i="11"/>
  <c r="S240" i="11"/>
  <c r="R298" i="9"/>
  <c r="R299" i="9" s="1"/>
  <c r="R310" i="9" s="1"/>
  <c r="R311" i="9" s="1"/>
  <c r="S241" i="9"/>
  <c r="S227" i="9"/>
  <c r="S232" i="9" s="1"/>
  <c r="S233" i="9" s="1"/>
  <c r="S244" i="9" s="1"/>
  <c r="S245" i="9" s="1"/>
  <c r="V110" i="10"/>
  <c r="T239" i="12"/>
  <c r="T182" i="12"/>
  <c r="T183" i="12" s="1"/>
  <c r="T225" i="12"/>
  <c r="U131" i="11"/>
  <c r="U179" i="11" s="1"/>
  <c r="R293" i="11"/>
  <c r="R298" i="11" s="1"/>
  <c r="R299" i="11" s="1"/>
  <c r="R310" i="11" s="1"/>
  <c r="R261" i="11"/>
  <c r="R266" i="11" s="1"/>
  <c r="R267" i="11" s="1"/>
  <c r="R278" i="11" s="1"/>
  <c r="R279" i="11" s="1"/>
  <c r="V110" i="12"/>
  <c r="V117" i="7"/>
  <c r="V177" i="7" s="1"/>
  <c r="W114" i="7"/>
  <c r="V121" i="7"/>
  <c r="V123" i="7"/>
  <c r="V122" i="7"/>
  <c r="AB290" i="10"/>
  <c r="AB258" i="10"/>
  <c r="R306" i="11"/>
  <c r="R274" i="11"/>
  <c r="R306" i="10"/>
  <c r="R274" i="10"/>
  <c r="T239" i="11"/>
  <c r="T225" i="11"/>
  <c r="T182" i="11"/>
  <c r="T183" i="11" s="1"/>
  <c r="V109" i="7"/>
  <c r="R293" i="7"/>
  <c r="R261" i="7"/>
  <c r="R307" i="10"/>
  <c r="R275" i="10"/>
  <c r="AC47" i="12"/>
  <c r="AC52" i="12" s="1"/>
  <c r="AC228" i="12" s="1"/>
  <c r="AC44" i="12"/>
  <c r="AC224" i="12" s="1"/>
  <c r="R312" i="8"/>
  <c r="U130" i="9"/>
  <c r="U178" i="9" s="1"/>
  <c r="S292" i="9"/>
  <c r="S260" i="9"/>
  <c r="S240" i="9"/>
  <c r="X249" i="9"/>
  <c r="X230" i="9"/>
  <c r="S305" i="9"/>
  <c r="S273" i="9"/>
  <c r="AC290" i="7"/>
  <c r="AC258" i="7"/>
  <c r="T291" i="7" l="1"/>
  <c r="U189" i="7"/>
  <c r="U226" i="7" s="1"/>
  <c r="U182" i="12"/>
  <c r="U239" i="12"/>
  <c r="U305" i="12" s="1"/>
  <c r="AD44" i="7"/>
  <c r="AD224" i="7" s="1"/>
  <c r="AD258" i="7" s="1"/>
  <c r="V131" i="13"/>
  <c r="V179" i="13" s="1"/>
  <c r="V130" i="10"/>
  <c r="V178" i="10" s="1"/>
  <c r="S246" i="8"/>
  <c r="U181" i="7"/>
  <c r="U225" i="9"/>
  <c r="U291" i="9" s="1"/>
  <c r="V131" i="9"/>
  <c r="V179" i="9" s="1"/>
  <c r="V239" i="9" s="1"/>
  <c r="W110" i="10"/>
  <c r="W110" i="14"/>
  <c r="W109" i="13"/>
  <c r="U239" i="14"/>
  <c r="U305" i="14" s="1"/>
  <c r="W109" i="11"/>
  <c r="U225" i="14"/>
  <c r="U259" i="14" s="1"/>
  <c r="V131" i="14"/>
  <c r="V179" i="14" s="1"/>
  <c r="U181" i="13"/>
  <c r="U189" i="13"/>
  <c r="U226" i="13" s="1"/>
  <c r="U181" i="14"/>
  <c r="U189" i="14"/>
  <c r="U226" i="14" s="1"/>
  <c r="X100" i="13"/>
  <c r="Y93" i="13"/>
  <c r="X102" i="13"/>
  <c r="X101" i="13"/>
  <c r="X96" i="13"/>
  <c r="U225" i="13"/>
  <c r="U182" i="13"/>
  <c r="U183" i="13" s="1"/>
  <c r="T305" i="14"/>
  <c r="T273" i="14"/>
  <c r="V130" i="11"/>
  <c r="V178" i="11" s="1"/>
  <c r="V181" i="11" s="1"/>
  <c r="W109" i="7"/>
  <c r="S275" i="10"/>
  <c r="S307" i="10"/>
  <c r="T260" i="14"/>
  <c r="T240" i="14"/>
  <c r="T292" i="14"/>
  <c r="U202" i="8"/>
  <c r="V130" i="13"/>
  <c r="V178" i="13" s="1"/>
  <c r="AD92" i="14"/>
  <c r="AD95" i="14" s="1"/>
  <c r="AD176" i="14" s="1"/>
  <c r="AD219" i="14" s="1"/>
  <c r="AD221" i="14" s="1"/>
  <c r="AD92" i="13"/>
  <c r="AD95" i="13" s="1"/>
  <c r="Z113" i="14"/>
  <c r="Z116" i="14" s="1"/>
  <c r="Z113" i="13"/>
  <c r="Z116" i="13" s="1"/>
  <c r="Z176" i="13" s="1"/>
  <c r="Z219" i="13" s="1"/>
  <c r="Z221" i="13" s="1"/>
  <c r="AC294" i="14"/>
  <c r="AC262" i="14"/>
  <c r="AC294" i="13"/>
  <c r="AC262" i="13"/>
  <c r="V130" i="14"/>
  <c r="V178" i="14" s="1"/>
  <c r="S274" i="13"/>
  <c r="S306" i="13"/>
  <c r="W123" i="13"/>
  <c r="X114" i="13"/>
  <c r="W122" i="13"/>
  <c r="W121" i="13"/>
  <c r="W117" i="13"/>
  <c r="W177" i="13" s="1"/>
  <c r="U183" i="14"/>
  <c r="Y230" i="13"/>
  <c r="Y249" i="13"/>
  <c r="S261" i="10"/>
  <c r="S266" i="10" s="1"/>
  <c r="S267" i="10" s="1"/>
  <c r="S278" i="10" s="1"/>
  <c r="S279" i="10" s="1"/>
  <c r="S293" i="10"/>
  <c r="S298" i="10" s="1"/>
  <c r="S299" i="10" s="1"/>
  <c r="S310" i="10" s="1"/>
  <c r="S311" i="10" s="1"/>
  <c r="X100" i="14"/>
  <c r="X96" i="14"/>
  <c r="X177" i="14" s="1"/>
  <c r="Y93" i="14"/>
  <c r="X101" i="14"/>
  <c r="X102" i="14"/>
  <c r="S306" i="14"/>
  <c r="S274" i="14"/>
  <c r="AE39" i="14"/>
  <c r="AE39" i="13"/>
  <c r="V130" i="12"/>
  <c r="W110" i="9"/>
  <c r="W109" i="12"/>
  <c r="U239" i="9"/>
  <c r="U273" i="9" s="1"/>
  <c r="AD44" i="13"/>
  <c r="AD224" i="13" s="1"/>
  <c r="AD47" i="13"/>
  <c r="AD52" i="13" s="1"/>
  <c r="AD228" i="13" s="1"/>
  <c r="W109" i="14"/>
  <c r="AC258" i="13"/>
  <c r="AC290" i="13"/>
  <c r="W110" i="13"/>
  <c r="W122" i="14"/>
  <c r="W117" i="14"/>
  <c r="W123" i="14"/>
  <c r="W121" i="14"/>
  <c r="X114" i="14"/>
  <c r="T292" i="13"/>
  <c r="T240" i="13"/>
  <c r="T260" i="13"/>
  <c r="AC290" i="14"/>
  <c r="AC258" i="14"/>
  <c r="V131" i="7"/>
  <c r="V179" i="7" s="1"/>
  <c r="V182" i="7" s="1"/>
  <c r="AD47" i="14"/>
  <c r="AD52" i="14" s="1"/>
  <c r="AD228" i="14" s="1"/>
  <c r="AD44" i="14"/>
  <c r="AD224" i="14" s="1"/>
  <c r="AC230" i="14"/>
  <c r="AC249" i="14"/>
  <c r="T259" i="13"/>
  <c r="T291" i="13"/>
  <c r="T259" i="14"/>
  <c r="T291" i="14"/>
  <c r="R311" i="11"/>
  <c r="U225" i="7"/>
  <c r="U182" i="7"/>
  <c r="U183" i="7" s="1"/>
  <c r="U239" i="7"/>
  <c r="U225" i="11"/>
  <c r="U182" i="11"/>
  <c r="U183" i="11" s="1"/>
  <c r="U239" i="11"/>
  <c r="U189" i="9"/>
  <c r="U226" i="9" s="1"/>
  <c r="U181" i="9"/>
  <c r="U202" i="9"/>
  <c r="AD92" i="11"/>
  <c r="AD95" i="11" s="1"/>
  <c r="AD92" i="12"/>
  <c r="AD95" i="12" s="1"/>
  <c r="AD176" i="12" s="1"/>
  <c r="AD92" i="10"/>
  <c r="AD95" i="10" s="1"/>
  <c r="AD92" i="9"/>
  <c r="AD95" i="9" s="1"/>
  <c r="AD92" i="8"/>
  <c r="AD95" i="8" s="1"/>
  <c r="AD92" i="7"/>
  <c r="AD95" i="7" s="1"/>
  <c r="Z113" i="11"/>
  <c r="Z116" i="11" s="1"/>
  <c r="Z176" i="11" s="1"/>
  <c r="Z219" i="11" s="1"/>
  <c r="Z221" i="11" s="1"/>
  <c r="Z113" i="12"/>
  <c r="Z116" i="12" s="1"/>
  <c r="Z219" i="12" s="1"/>
  <c r="Z221" i="12" s="1"/>
  <c r="Z113" i="10"/>
  <c r="Z116" i="10" s="1"/>
  <c r="Z176" i="10" s="1"/>
  <c r="Z219" i="10" s="1"/>
  <c r="Z221" i="10" s="1"/>
  <c r="Z113" i="9"/>
  <c r="Z116" i="9" s="1"/>
  <c r="Z176" i="9" s="1"/>
  <c r="Z219" i="9" s="1"/>
  <c r="Z221" i="9" s="1"/>
  <c r="Z113" i="8"/>
  <c r="Z116" i="8" s="1"/>
  <c r="Z176" i="8" s="1"/>
  <c r="Z219" i="8" s="1"/>
  <c r="Z221" i="8" s="1"/>
  <c r="Z113" i="7"/>
  <c r="Z116" i="7" s="1"/>
  <c r="Z176" i="7" s="1"/>
  <c r="Z219" i="7" s="1"/>
  <c r="Z221" i="7" s="1"/>
  <c r="AC294" i="12"/>
  <c r="AC262" i="12"/>
  <c r="T305" i="12"/>
  <c r="T273" i="12"/>
  <c r="T241" i="8"/>
  <c r="T227" i="8"/>
  <c r="W122" i="12"/>
  <c r="W121" i="12"/>
  <c r="W117" i="12"/>
  <c r="W123" i="12"/>
  <c r="X114" i="12"/>
  <c r="T240" i="7"/>
  <c r="T292" i="7"/>
  <c r="T260" i="7"/>
  <c r="W109" i="8"/>
  <c r="T240" i="12"/>
  <c r="T292" i="12"/>
  <c r="T260" i="12"/>
  <c r="W110" i="12"/>
  <c r="AC294" i="8"/>
  <c r="AC262" i="8"/>
  <c r="AC294" i="9"/>
  <c r="AC262" i="9"/>
  <c r="U260" i="7"/>
  <c r="U292" i="7"/>
  <c r="U240" i="7"/>
  <c r="W117" i="8"/>
  <c r="W177" i="8" s="1"/>
  <c r="X114" i="8"/>
  <c r="W122" i="8"/>
  <c r="W123" i="8"/>
  <c r="W121" i="8"/>
  <c r="T291" i="9"/>
  <c r="T259" i="9"/>
  <c r="S307" i="11"/>
  <c r="S275" i="11"/>
  <c r="Y230" i="12"/>
  <c r="Y249" i="12"/>
  <c r="U225" i="10"/>
  <c r="U239" i="10"/>
  <c r="U182" i="10"/>
  <c r="U183" i="10" s="1"/>
  <c r="S306" i="12"/>
  <c r="S274" i="12"/>
  <c r="T273" i="8"/>
  <c r="T305" i="8"/>
  <c r="AD47" i="8"/>
  <c r="AD52" i="8" s="1"/>
  <c r="AD228" i="8" s="1"/>
  <c r="AD44" i="8"/>
  <c r="AD224" i="8" s="1"/>
  <c r="W122" i="9"/>
  <c r="W121" i="9"/>
  <c r="W117" i="9"/>
  <c r="W177" i="9" s="1"/>
  <c r="W123" i="9"/>
  <c r="X114" i="9"/>
  <c r="T260" i="9"/>
  <c r="T240" i="9"/>
  <c r="T292" i="9"/>
  <c r="S306" i="7"/>
  <c r="S274" i="7"/>
  <c r="T305" i="9"/>
  <c r="T273" i="9"/>
  <c r="V178" i="12"/>
  <c r="Y249" i="11"/>
  <c r="Y230" i="11"/>
  <c r="AE39" i="7"/>
  <c r="AE47" i="7" s="1"/>
  <c r="AE52" i="7" s="1"/>
  <c r="AE39" i="12"/>
  <c r="AE39" i="11"/>
  <c r="AE39" i="9"/>
  <c r="AE39" i="10"/>
  <c r="AE39" i="8"/>
  <c r="S293" i="9"/>
  <c r="S298" i="9" s="1"/>
  <c r="S299" i="9" s="1"/>
  <c r="S310" i="9" s="1"/>
  <c r="S311" i="9" s="1"/>
  <c r="S261" i="9"/>
  <c r="S266" i="9" s="1"/>
  <c r="S267" i="9" s="1"/>
  <c r="S278" i="9" s="1"/>
  <c r="S279" i="9" s="1"/>
  <c r="T227" i="7"/>
  <c r="T241" i="7"/>
  <c r="V131" i="12"/>
  <c r="V179" i="12" s="1"/>
  <c r="S293" i="7"/>
  <c r="S261" i="7"/>
  <c r="W109" i="9"/>
  <c r="AD47" i="9"/>
  <c r="AD52" i="9" s="1"/>
  <c r="AD228" i="9" s="1"/>
  <c r="AD44" i="9"/>
  <c r="AD224" i="9" s="1"/>
  <c r="V130" i="9"/>
  <c r="V178" i="9" s="1"/>
  <c r="U241" i="7"/>
  <c r="U227" i="7"/>
  <c r="X101" i="10"/>
  <c r="Y93" i="10"/>
  <c r="X102" i="10"/>
  <c r="X96" i="10"/>
  <c r="X100" i="10"/>
  <c r="Y93" i="7"/>
  <c r="X100" i="7"/>
  <c r="X102" i="7"/>
  <c r="X96" i="7"/>
  <c r="X101" i="7"/>
  <c r="U202" i="11"/>
  <c r="U181" i="11"/>
  <c r="U189" i="11"/>
  <c r="U226" i="11" s="1"/>
  <c r="Y249" i="10"/>
  <c r="Y230" i="10"/>
  <c r="T291" i="11"/>
  <c r="T259" i="11"/>
  <c r="T232" i="11"/>
  <c r="T233" i="11" s="1"/>
  <c r="T244" i="11" s="1"/>
  <c r="T245" i="11" s="1"/>
  <c r="V130" i="7"/>
  <c r="V178" i="7" s="1"/>
  <c r="V202" i="7" s="1"/>
  <c r="S275" i="9"/>
  <c r="S307" i="9"/>
  <c r="U181" i="12"/>
  <c r="U189" i="12"/>
  <c r="U226" i="12" s="1"/>
  <c r="S275" i="7"/>
  <c r="S307" i="7"/>
  <c r="AC290" i="10"/>
  <c r="AC258" i="10"/>
  <c r="V131" i="11"/>
  <c r="V179" i="11" s="1"/>
  <c r="AD47" i="10"/>
  <c r="AD52" i="10" s="1"/>
  <c r="AD228" i="10" s="1"/>
  <c r="AD44" i="10"/>
  <c r="AD224" i="10" s="1"/>
  <c r="T274" i="11"/>
  <c r="T306" i="11"/>
  <c r="S266" i="8"/>
  <c r="S267" i="8" s="1"/>
  <c r="S278" i="8" s="1"/>
  <c r="S279" i="8" s="1"/>
  <c r="U183" i="12"/>
  <c r="Y230" i="7"/>
  <c r="Y249" i="7"/>
  <c r="T241" i="10"/>
  <c r="T227" i="10"/>
  <c r="S306" i="9"/>
  <c r="S274" i="9"/>
  <c r="T305" i="11"/>
  <c r="T273" i="11"/>
  <c r="W122" i="7"/>
  <c r="W121" i="7"/>
  <c r="X114" i="7"/>
  <c r="W123" i="7"/>
  <c r="W117" i="7"/>
  <c r="W177" i="7" s="1"/>
  <c r="T291" i="12"/>
  <c r="T259" i="12"/>
  <c r="T261" i="11"/>
  <c r="T293" i="11"/>
  <c r="AC290" i="11"/>
  <c r="AC258" i="11"/>
  <c r="AC294" i="10"/>
  <c r="AC262" i="10"/>
  <c r="Y93" i="9"/>
  <c r="X102" i="9"/>
  <c r="X101" i="9"/>
  <c r="X100" i="9"/>
  <c r="X96" i="9"/>
  <c r="X102" i="8"/>
  <c r="X101" i="8"/>
  <c r="X96" i="8"/>
  <c r="X100" i="8"/>
  <c r="Y93" i="8"/>
  <c r="V131" i="10"/>
  <c r="V179" i="10" s="1"/>
  <c r="X96" i="12"/>
  <c r="X177" i="12" s="1"/>
  <c r="Y93" i="12"/>
  <c r="X102" i="12"/>
  <c r="X101" i="12"/>
  <c r="X100" i="12"/>
  <c r="X114" i="11"/>
  <c r="W121" i="11"/>
  <c r="W123" i="11"/>
  <c r="W122" i="11"/>
  <c r="W117" i="11"/>
  <c r="W177" i="11" s="1"/>
  <c r="AD47" i="11"/>
  <c r="AD52" i="11" s="1"/>
  <c r="AD228" i="11" s="1"/>
  <c r="AD44" i="11"/>
  <c r="AD224" i="11" s="1"/>
  <c r="T241" i="9"/>
  <c r="T227" i="9"/>
  <c r="T232" i="9" s="1"/>
  <c r="T233" i="9" s="1"/>
  <c r="T244" i="9" s="1"/>
  <c r="T245" i="9" s="1"/>
  <c r="X100" i="11"/>
  <c r="X96" i="11"/>
  <c r="Y93" i="11"/>
  <c r="X102" i="11"/>
  <c r="X101" i="11"/>
  <c r="S298" i="8"/>
  <c r="S299" i="8" s="1"/>
  <c r="S310" i="8" s="1"/>
  <c r="S311" i="8" s="1"/>
  <c r="W109" i="10"/>
  <c r="U273" i="12"/>
  <c r="V131" i="8"/>
  <c r="V179" i="8" s="1"/>
  <c r="W110" i="7"/>
  <c r="T292" i="8"/>
  <c r="T260" i="8"/>
  <c r="T240" i="8"/>
  <c r="U189" i="10"/>
  <c r="U226" i="10" s="1"/>
  <c r="U181" i="10"/>
  <c r="U239" i="8"/>
  <c r="U225" i="8"/>
  <c r="U182" i="8"/>
  <c r="U183" i="8" s="1"/>
  <c r="Y249" i="9"/>
  <c r="Y230" i="9"/>
  <c r="AC290" i="12"/>
  <c r="AC258" i="12"/>
  <c r="S306" i="11"/>
  <c r="S274" i="11"/>
  <c r="T307" i="11"/>
  <c r="T275" i="11"/>
  <c r="AC294" i="11"/>
  <c r="AC262" i="11"/>
  <c r="U227" i="10"/>
  <c r="U241" i="10"/>
  <c r="U292" i="8"/>
  <c r="U260" i="8"/>
  <c r="U240" i="8"/>
  <c r="W110" i="8"/>
  <c r="W123" i="10"/>
  <c r="W117" i="10"/>
  <c r="W177" i="10" s="1"/>
  <c r="X114" i="10"/>
  <c r="W121" i="10"/>
  <c r="W122" i="10"/>
  <c r="T291" i="8"/>
  <c r="T259" i="8"/>
  <c r="T232" i="8"/>
  <c r="T233" i="8" s="1"/>
  <c r="T244" i="8" s="1"/>
  <c r="T245" i="8" s="1"/>
  <c r="U183" i="9"/>
  <c r="AD44" i="12"/>
  <c r="AD224" i="12" s="1"/>
  <c r="AD47" i="12"/>
  <c r="AD52" i="12" s="1"/>
  <c r="AD228" i="12" s="1"/>
  <c r="AC258" i="8"/>
  <c r="AC290" i="8"/>
  <c r="S306" i="8"/>
  <c r="S274" i="8"/>
  <c r="W110" i="11"/>
  <c r="AC290" i="9"/>
  <c r="AC258" i="9"/>
  <c r="U291" i="12"/>
  <c r="U259" i="12"/>
  <c r="V130" i="8"/>
  <c r="V178" i="8" s="1"/>
  <c r="S293" i="11"/>
  <c r="S298" i="11" s="1"/>
  <c r="S299" i="11" s="1"/>
  <c r="S310" i="11" s="1"/>
  <c r="S311" i="11" s="1"/>
  <c r="S261" i="11"/>
  <c r="S266" i="11" s="1"/>
  <c r="S267" i="11" s="1"/>
  <c r="S278" i="11" s="1"/>
  <c r="S279" i="11" s="1"/>
  <c r="Y230" i="8"/>
  <c r="Y249" i="8"/>
  <c r="T292" i="10"/>
  <c r="T260" i="10"/>
  <c r="T240" i="10"/>
  <c r="AD290" i="7"/>
  <c r="U259" i="9" l="1"/>
  <c r="V202" i="10"/>
  <c r="V181" i="10"/>
  <c r="V189" i="10"/>
  <c r="V226" i="10" s="1"/>
  <c r="V225" i="13"/>
  <c r="V291" i="13" s="1"/>
  <c r="V182" i="13"/>
  <c r="V183" i="13" s="1"/>
  <c r="V225" i="9"/>
  <c r="V259" i="9" s="1"/>
  <c r="V239" i="7"/>
  <c r="V305" i="7" s="1"/>
  <c r="V225" i="7"/>
  <c r="V259" i="7" s="1"/>
  <c r="V182" i="9"/>
  <c r="V183" i="9" s="1"/>
  <c r="U273" i="14"/>
  <c r="X110" i="9"/>
  <c r="X110" i="13"/>
  <c r="U291" i="14"/>
  <c r="X110" i="14"/>
  <c r="X109" i="8"/>
  <c r="V202" i="11"/>
  <c r="V227" i="11" s="1"/>
  <c r="V261" i="11" s="1"/>
  <c r="W131" i="11"/>
  <c r="W179" i="11" s="1"/>
  <c r="V189" i="11"/>
  <c r="V226" i="11" s="1"/>
  <c r="V240" i="11" s="1"/>
  <c r="W130" i="14"/>
  <c r="W178" i="14" s="1"/>
  <c r="X109" i="13"/>
  <c r="W130" i="13"/>
  <c r="W178" i="13" s="1"/>
  <c r="AA113" i="14"/>
  <c r="AA116" i="14" s="1"/>
  <c r="AA113" i="13"/>
  <c r="AA116" i="13" s="1"/>
  <c r="AA176" i="13" s="1"/>
  <c r="AA219" i="13" s="1"/>
  <c r="AA221" i="13" s="1"/>
  <c r="Y96" i="14"/>
  <c r="Y177" i="14" s="1"/>
  <c r="Y100" i="14"/>
  <c r="Y101" i="14"/>
  <c r="Z93" i="14"/>
  <c r="Y102" i="14"/>
  <c r="V181" i="14"/>
  <c r="V189" i="14"/>
  <c r="V226" i="14" s="1"/>
  <c r="T306" i="14"/>
  <c r="T274" i="14"/>
  <c r="W130" i="7"/>
  <c r="W178" i="7" s="1"/>
  <c r="W181" i="7" s="1"/>
  <c r="W130" i="9"/>
  <c r="W178" i="9" s="1"/>
  <c r="W131" i="8"/>
  <c r="W179" i="8" s="1"/>
  <c r="Z249" i="13"/>
  <c r="Z230" i="13"/>
  <c r="U292" i="13"/>
  <c r="U240" i="13"/>
  <c r="U260" i="13"/>
  <c r="AE44" i="7"/>
  <c r="AE224" i="7" s="1"/>
  <c r="AE258" i="7" s="1"/>
  <c r="S280" i="8"/>
  <c r="T306" i="13"/>
  <c r="T274" i="13"/>
  <c r="X109" i="14"/>
  <c r="X121" i="13"/>
  <c r="X117" i="13"/>
  <c r="X177" i="13" s="1"/>
  <c r="Y114" i="13"/>
  <c r="X123" i="13"/>
  <c r="X122" i="13"/>
  <c r="AE92" i="13"/>
  <c r="AE95" i="13" s="1"/>
  <c r="AE92" i="14"/>
  <c r="AE95" i="14" s="1"/>
  <c r="AE176" i="14" s="1"/>
  <c r="AE219" i="14" s="1"/>
  <c r="AE221" i="14" s="1"/>
  <c r="U291" i="13"/>
  <c r="U259" i="13"/>
  <c r="AF39" i="14"/>
  <c r="AF39" i="13"/>
  <c r="AD294" i="14"/>
  <c r="AD262" i="14"/>
  <c r="U305" i="9"/>
  <c r="W131" i="7"/>
  <c r="W179" i="7" s="1"/>
  <c r="X110" i="10"/>
  <c r="AD294" i="13"/>
  <c r="AD262" i="13"/>
  <c r="V239" i="14"/>
  <c r="V182" i="14"/>
  <c r="V183" i="14" s="1"/>
  <c r="V225" i="14"/>
  <c r="AD290" i="14"/>
  <c r="AD258" i="14"/>
  <c r="AE44" i="14"/>
  <c r="AE224" i="14" s="1"/>
  <c r="AE47" i="14"/>
  <c r="W131" i="14"/>
  <c r="W179" i="14" s="1"/>
  <c r="Z93" i="13"/>
  <c r="Y100" i="13"/>
  <c r="Y102" i="13"/>
  <c r="Y96" i="13"/>
  <c r="Y101" i="13"/>
  <c r="T246" i="8"/>
  <c r="T246" i="11"/>
  <c r="X110" i="7"/>
  <c r="V181" i="13"/>
  <c r="V189" i="13"/>
  <c r="V226" i="13" s="1"/>
  <c r="X117" i="14"/>
  <c r="X122" i="14"/>
  <c r="X121" i="14"/>
  <c r="X123" i="14"/>
  <c r="Y114" i="14"/>
  <c r="AD258" i="13"/>
  <c r="AD290" i="13"/>
  <c r="AE47" i="13"/>
  <c r="AE52" i="13" s="1"/>
  <c r="AE228" i="13" s="1"/>
  <c r="AE44" i="13"/>
  <c r="AE224" i="13" s="1"/>
  <c r="W131" i="13"/>
  <c r="W179" i="13" s="1"/>
  <c r="AD230" i="14"/>
  <c r="AD249" i="14"/>
  <c r="U227" i="8"/>
  <c r="U241" i="8"/>
  <c r="U240" i="14"/>
  <c r="U260" i="14"/>
  <c r="U292" i="14"/>
  <c r="V239" i="12"/>
  <c r="V182" i="12"/>
  <c r="V183" i="12" s="1"/>
  <c r="V225" i="12"/>
  <c r="V225" i="11"/>
  <c r="V182" i="11"/>
  <c r="V183" i="11" s="1"/>
  <c r="V239" i="11"/>
  <c r="V241" i="7"/>
  <c r="V227" i="7"/>
  <c r="T246" i="9"/>
  <c r="V239" i="8"/>
  <c r="V225" i="8"/>
  <c r="V182" i="8"/>
  <c r="V183" i="8" s="1"/>
  <c r="AA113" i="12"/>
  <c r="AA116" i="12" s="1"/>
  <c r="AA219" i="12" s="1"/>
  <c r="AA221" i="12" s="1"/>
  <c r="AA113" i="10"/>
  <c r="AA116" i="10" s="1"/>
  <c r="AA176" i="10" s="1"/>
  <c r="AA219" i="10" s="1"/>
  <c r="AA221" i="10" s="1"/>
  <c r="AA113" i="11"/>
  <c r="AA116" i="11" s="1"/>
  <c r="AA176" i="11" s="1"/>
  <c r="AA219" i="11" s="1"/>
  <c r="AA221" i="11" s="1"/>
  <c r="AA113" i="9"/>
  <c r="AA116" i="9" s="1"/>
  <c r="AA176" i="9" s="1"/>
  <c r="AA219" i="9" s="1"/>
  <c r="AA221" i="9" s="1"/>
  <c r="AA113" i="8"/>
  <c r="AA116" i="8" s="1"/>
  <c r="AA176" i="8" s="1"/>
  <c r="AA219" i="8" s="1"/>
  <c r="AA221" i="8" s="1"/>
  <c r="AA113" i="7"/>
  <c r="AA116" i="7" s="1"/>
  <c r="AA176" i="7" s="1"/>
  <c r="AA219" i="7" s="1"/>
  <c r="AA221" i="7" s="1"/>
  <c r="V189" i="8"/>
  <c r="V226" i="8" s="1"/>
  <c r="V181" i="8"/>
  <c r="W130" i="10"/>
  <c r="W178" i="10" s="1"/>
  <c r="U291" i="8"/>
  <c r="U259" i="8"/>
  <c r="Y101" i="11"/>
  <c r="Y96" i="11"/>
  <c r="Z93" i="11"/>
  <c r="Y100" i="11"/>
  <c r="Y102" i="11"/>
  <c r="X109" i="12"/>
  <c r="Y101" i="8"/>
  <c r="Y102" i="8"/>
  <c r="Y96" i="8"/>
  <c r="Y100" i="8"/>
  <c r="Z93" i="8"/>
  <c r="X109" i="9"/>
  <c r="T307" i="10"/>
  <c r="T275" i="10"/>
  <c r="T298" i="11"/>
  <c r="T299" i="11" s="1"/>
  <c r="T310" i="11" s="1"/>
  <c r="T311" i="11" s="1"/>
  <c r="X109" i="10"/>
  <c r="U261" i="7"/>
  <c r="U293" i="7"/>
  <c r="T306" i="9"/>
  <c r="T274" i="9"/>
  <c r="V291" i="7"/>
  <c r="Y114" i="12"/>
  <c r="X123" i="12"/>
  <c r="X122" i="12"/>
  <c r="X121" i="12"/>
  <c r="X117" i="12"/>
  <c r="Z230" i="11"/>
  <c r="Z249" i="11"/>
  <c r="V293" i="11"/>
  <c r="U291" i="7"/>
  <c r="U259" i="7"/>
  <c r="Y114" i="10"/>
  <c r="X123" i="10"/>
  <c r="X122" i="10"/>
  <c r="X121" i="10"/>
  <c r="X117" i="10"/>
  <c r="X177" i="10" s="1"/>
  <c r="U273" i="8"/>
  <c r="U305" i="8"/>
  <c r="AD290" i="11"/>
  <c r="AD258" i="11"/>
  <c r="Y114" i="7"/>
  <c r="X122" i="7"/>
  <c r="X117" i="7"/>
  <c r="X177" i="7" s="1"/>
  <c r="X123" i="7"/>
  <c r="X121" i="7"/>
  <c r="S312" i="8"/>
  <c r="U307" i="7"/>
  <c r="U275" i="7"/>
  <c r="AE44" i="8"/>
  <c r="AE224" i="8" s="1"/>
  <c r="AE47" i="8"/>
  <c r="AE52" i="8" s="1"/>
  <c r="AE228" i="8" s="1"/>
  <c r="T306" i="12"/>
  <c r="T274" i="12"/>
  <c r="Z249" i="7"/>
  <c r="Z230" i="7"/>
  <c r="U305" i="11"/>
  <c r="U273" i="11"/>
  <c r="V260" i="10"/>
  <c r="V292" i="10"/>
  <c r="V240" i="10"/>
  <c r="T306" i="10"/>
  <c r="T274" i="10"/>
  <c r="U307" i="10"/>
  <c r="U275" i="10"/>
  <c r="X109" i="11"/>
  <c r="AD294" i="11"/>
  <c r="AD262" i="11"/>
  <c r="W189" i="7"/>
  <c r="W226" i="7" s="1"/>
  <c r="V202" i="8"/>
  <c r="V305" i="9"/>
  <c r="V273" i="9"/>
  <c r="AE47" i="10"/>
  <c r="AE52" i="10" s="1"/>
  <c r="AE228" i="10" s="1"/>
  <c r="AE44" i="10"/>
  <c r="AE224" i="10" s="1"/>
  <c r="Y114" i="8"/>
  <c r="X117" i="8"/>
  <c r="X177" i="8" s="1"/>
  <c r="X121" i="8"/>
  <c r="X122" i="8"/>
  <c r="X123" i="8"/>
  <c r="T261" i="8"/>
  <c r="T266" i="8" s="1"/>
  <c r="T267" i="8" s="1"/>
  <c r="T278" i="8" s="1"/>
  <c r="T279" i="8" s="1"/>
  <c r="T293" i="8"/>
  <c r="T298" i="8" s="1"/>
  <c r="T299" i="8" s="1"/>
  <c r="T310" i="8" s="1"/>
  <c r="Z249" i="8"/>
  <c r="Z230" i="8"/>
  <c r="U241" i="9"/>
  <c r="U227" i="9"/>
  <c r="AE92" i="11"/>
  <c r="AE95" i="11" s="1"/>
  <c r="AE92" i="12"/>
  <c r="AE95" i="12" s="1"/>
  <c r="AE176" i="12" s="1"/>
  <c r="AE92" i="10"/>
  <c r="AE95" i="10" s="1"/>
  <c r="AE92" i="9"/>
  <c r="AE95" i="9" s="1"/>
  <c r="AE92" i="8"/>
  <c r="AE95" i="8" s="1"/>
  <c r="AE92" i="7"/>
  <c r="AE95" i="7" s="1"/>
  <c r="U293" i="10"/>
  <c r="U261" i="10"/>
  <c r="U240" i="10"/>
  <c r="U292" i="10"/>
  <c r="U260" i="10"/>
  <c r="W130" i="11"/>
  <c r="W178" i="11" s="1"/>
  <c r="Z93" i="12"/>
  <c r="Y102" i="12"/>
  <c r="Y101" i="12"/>
  <c r="Y100" i="12"/>
  <c r="Y96" i="12"/>
  <c r="Y177" i="12" s="1"/>
  <c r="X110" i="8"/>
  <c r="Z93" i="9"/>
  <c r="Y102" i="9"/>
  <c r="Y101" i="9"/>
  <c r="Y100" i="9"/>
  <c r="Y96" i="9"/>
  <c r="AD258" i="10"/>
  <c r="AD290" i="10"/>
  <c r="V181" i="7"/>
  <c r="V189" i="7"/>
  <c r="V226" i="7" s="1"/>
  <c r="U292" i="11"/>
  <c r="U260" i="11"/>
  <c r="U240" i="11"/>
  <c r="X109" i="7"/>
  <c r="Y96" i="10"/>
  <c r="Z93" i="10"/>
  <c r="Y102" i="10"/>
  <c r="Y101" i="10"/>
  <c r="Y100" i="10"/>
  <c r="V181" i="9"/>
  <c r="V189" i="9"/>
  <c r="V226" i="9" s="1"/>
  <c r="T307" i="7"/>
  <c r="T275" i="7"/>
  <c r="AE47" i="9"/>
  <c r="AE52" i="9" s="1"/>
  <c r="AE228" i="9" s="1"/>
  <c r="AE44" i="9"/>
  <c r="AE224" i="9" s="1"/>
  <c r="V181" i="12"/>
  <c r="V189" i="12"/>
  <c r="V226" i="12" s="1"/>
  <c r="W131" i="9"/>
  <c r="W179" i="9" s="1"/>
  <c r="AD258" i="8"/>
  <c r="AD290" i="8"/>
  <c r="U273" i="10"/>
  <c r="U305" i="10"/>
  <c r="W130" i="12"/>
  <c r="W178" i="12" s="1"/>
  <c r="T307" i="8"/>
  <c r="T275" i="8"/>
  <c r="V202" i="9"/>
  <c r="Z230" i="9"/>
  <c r="Z249" i="9"/>
  <c r="U291" i="11"/>
  <c r="U259" i="11"/>
  <c r="AD294" i="12"/>
  <c r="AD262" i="12"/>
  <c r="T274" i="8"/>
  <c r="T306" i="8"/>
  <c r="T261" i="9"/>
  <c r="T266" i="9" s="1"/>
  <c r="T267" i="9" s="1"/>
  <c r="T278" i="9" s="1"/>
  <c r="T279" i="9" s="1"/>
  <c r="T293" i="9"/>
  <c r="T298" i="9" s="1"/>
  <c r="T299" i="9" s="1"/>
  <c r="T310" i="9" s="1"/>
  <c r="T311" i="9" s="1"/>
  <c r="X121" i="11"/>
  <c r="X123" i="11"/>
  <c r="X122" i="11"/>
  <c r="X117" i="11"/>
  <c r="X177" i="11" s="1"/>
  <c r="Y114" i="11"/>
  <c r="AD294" i="10"/>
  <c r="AD262" i="10"/>
  <c r="U292" i="12"/>
  <c r="U260" i="12"/>
  <c r="U240" i="12"/>
  <c r="Y100" i="7"/>
  <c r="Y102" i="7"/>
  <c r="Y96" i="7"/>
  <c r="Y101" i="7"/>
  <c r="Z93" i="7"/>
  <c r="AD290" i="9"/>
  <c r="AD258" i="9"/>
  <c r="T293" i="7"/>
  <c r="T261" i="7"/>
  <c r="AE47" i="11"/>
  <c r="AE52" i="11" s="1"/>
  <c r="AE228" i="11" s="1"/>
  <c r="AE44" i="11"/>
  <c r="AE224" i="11" s="1"/>
  <c r="X123" i="9"/>
  <c r="X117" i="9"/>
  <c r="X177" i="9" s="1"/>
  <c r="Y114" i="9"/>
  <c r="X122" i="9"/>
  <c r="X121" i="9"/>
  <c r="AD294" i="8"/>
  <c r="AD262" i="8"/>
  <c r="U291" i="10"/>
  <c r="U259" i="10"/>
  <c r="U232" i="10"/>
  <c r="U233" i="10" s="1"/>
  <c r="U244" i="10" s="1"/>
  <c r="U245" i="10" s="1"/>
  <c r="U274" i="7"/>
  <c r="U306" i="7"/>
  <c r="W131" i="12"/>
  <c r="W179" i="12" s="1"/>
  <c r="Z249" i="10"/>
  <c r="Z230" i="10"/>
  <c r="U292" i="9"/>
  <c r="U240" i="9"/>
  <c r="U260" i="9"/>
  <c r="U305" i="7"/>
  <c r="U273" i="7"/>
  <c r="AF39" i="7"/>
  <c r="AF47" i="7" s="1"/>
  <c r="AF52" i="7" s="1"/>
  <c r="AF39" i="11"/>
  <c r="AF39" i="12"/>
  <c r="AF39" i="10"/>
  <c r="AF39" i="9"/>
  <c r="AF39" i="8"/>
  <c r="AD290" i="12"/>
  <c r="AD258" i="12"/>
  <c r="W131" i="10"/>
  <c r="W179" i="10" s="1"/>
  <c r="U306" i="8"/>
  <c r="U274" i="8"/>
  <c r="X110" i="11"/>
  <c r="T307" i="9"/>
  <c r="T275" i="9"/>
  <c r="X110" i="12"/>
  <c r="V239" i="10"/>
  <c r="V182" i="10"/>
  <c r="V183" i="10" s="1"/>
  <c r="V225" i="10"/>
  <c r="T293" i="10"/>
  <c r="T298" i="10" s="1"/>
  <c r="T299" i="10" s="1"/>
  <c r="T310" i="10" s="1"/>
  <c r="T311" i="10" s="1"/>
  <c r="T261" i="10"/>
  <c r="T266" i="10" s="1"/>
  <c r="T267" i="10" s="1"/>
  <c r="T278" i="10" s="1"/>
  <c r="T279" i="10" s="1"/>
  <c r="T232" i="10"/>
  <c r="T233" i="10" s="1"/>
  <c r="T244" i="10" s="1"/>
  <c r="T245" i="10" s="1"/>
  <c r="T266" i="11"/>
  <c r="T267" i="11" s="1"/>
  <c r="T278" i="11" s="1"/>
  <c r="T279" i="11" s="1"/>
  <c r="U227" i="11"/>
  <c r="U241" i="11"/>
  <c r="AD262" i="9"/>
  <c r="AD294" i="9"/>
  <c r="AE47" i="12"/>
  <c r="AE52" i="12" s="1"/>
  <c r="AE228" i="12" s="1"/>
  <c r="AE44" i="12"/>
  <c r="AE224" i="12" s="1"/>
  <c r="W130" i="8"/>
  <c r="W178" i="8" s="1"/>
  <c r="T306" i="7"/>
  <c r="T274" i="7"/>
  <c r="Z230" i="12"/>
  <c r="Z249" i="12"/>
  <c r="V183" i="7"/>
  <c r="V241" i="10"/>
  <c r="V227" i="10"/>
  <c r="V273" i="7" l="1"/>
  <c r="V259" i="13"/>
  <c r="V291" i="9"/>
  <c r="V241" i="11"/>
  <c r="X130" i="13"/>
  <c r="X178" i="13" s="1"/>
  <c r="X189" i="13" s="1"/>
  <c r="X226" i="13" s="1"/>
  <c r="V260" i="11"/>
  <c r="W181" i="13"/>
  <c r="X131" i="14"/>
  <c r="X179" i="14" s="1"/>
  <c r="X239" i="14" s="1"/>
  <c r="Y109" i="12"/>
  <c r="X131" i="7"/>
  <c r="X179" i="7" s="1"/>
  <c r="X239" i="7" s="1"/>
  <c r="AE290" i="7"/>
  <c r="AF44" i="7"/>
  <c r="AF224" i="7" s="1"/>
  <c r="AF258" i="7" s="1"/>
  <c r="T280" i="8"/>
  <c r="W189" i="13"/>
  <c r="W226" i="13" s="1"/>
  <c r="W292" i="13" s="1"/>
  <c r="X131" i="13"/>
  <c r="X179" i="13" s="1"/>
  <c r="X182" i="13" s="1"/>
  <c r="Y110" i="8"/>
  <c r="W225" i="8"/>
  <c r="W291" i="8" s="1"/>
  <c r="W182" i="8"/>
  <c r="W183" i="8" s="1"/>
  <c r="W239" i="8"/>
  <c r="W273" i="8" s="1"/>
  <c r="V292" i="11"/>
  <c r="X130" i="14"/>
  <c r="X178" i="14" s="1"/>
  <c r="Y109" i="10"/>
  <c r="T312" i="11"/>
  <c r="X181" i="13"/>
  <c r="W182" i="7"/>
  <c r="W183" i="7" s="1"/>
  <c r="W239" i="7"/>
  <c r="W305" i="7" s="1"/>
  <c r="W225" i="7"/>
  <c r="W189" i="9"/>
  <c r="W226" i="9" s="1"/>
  <c r="W260" i="9" s="1"/>
  <c r="W202" i="9"/>
  <c r="W181" i="9"/>
  <c r="V240" i="14"/>
  <c r="V260" i="14"/>
  <c r="V292" i="14"/>
  <c r="AB113" i="13"/>
  <c r="AB116" i="13" s="1"/>
  <c r="AB176" i="13" s="1"/>
  <c r="AB219" i="13" s="1"/>
  <c r="AB221" i="13" s="1"/>
  <c r="AB113" i="14"/>
  <c r="AB116" i="14" s="1"/>
  <c r="W202" i="7"/>
  <c r="W227" i="7" s="1"/>
  <c r="Y110" i="10"/>
  <c r="Y109" i="13"/>
  <c r="AE52" i="14"/>
  <c r="AE228" i="14" s="1"/>
  <c r="V305" i="14"/>
  <c r="V273" i="14"/>
  <c r="Y109" i="14"/>
  <c r="AE290" i="13"/>
  <c r="AE258" i="13"/>
  <c r="AF47" i="13"/>
  <c r="AF52" i="13" s="1"/>
  <c r="AF228" i="13" s="1"/>
  <c r="AF44" i="13"/>
  <c r="AF224" i="13" s="1"/>
  <c r="Y121" i="13"/>
  <c r="Y117" i="13"/>
  <c r="Y177" i="13" s="1"/>
  <c r="Y122" i="13"/>
  <c r="Y123" i="13"/>
  <c r="Z114" i="13"/>
  <c r="X130" i="8"/>
  <c r="X178" i="8" s="1"/>
  <c r="X202" i="8" s="1"/>
  <c r="U293" i="8"/>
  <c r="U298" i="8" s="1"/>
  <c r="U299" i="8" s="1"/>
  <c r="U310" i="8" s="1"/>
  <c r="U311" i="8" s="1"/>
  <c r="U261" i="8"/>
  <c r="U266" i="8" s="1"/>
  <c r="U267" i="8" s="1"/>
  <c r="U278" i="8" s="1"/>
  <c r="U279" i="8" s="1"/>
  <c r="AF47" i="14"/>
  <c r="AF52" i="14" s="1"/>
  <c r="AF228" i="14" s="1"/>
  <c r="AF44" i="14"/>
  <c r="AF224" i="14" s="1"/>
  <c r="AG39" i="14"/>
  <c r="AG39" i="13"/>
  <c r="U232" i="8"/>
  <c r="U233" i="8" s="1"/>
  <c r="U244" i="8" s="1"/>
  <c r="Z102" i="13"/>
  <c r="Z100" i="13"/>
  <c r="Z96" i="13"/>
  <c r="Z101" i="13"/>
  <c r="AA93" i="13"/>
  <c r="AE258" i="14"/>
  <c r="AE290" i="14"/>
  <c r="U274" i="13"/>
  <c r="U306" i="13"/>
  <c r="X130" i="12"/>
  <c r="X178" i="12" s="1"/>
  <c r="Y110" i="13"/>
  <c r="Y110" i="14"/>
  <c r="U275" i="8"/>
  <c r="U307" i="8"/>
  <c r="V292" i="13"/>
  <c r="V240" i="13"/>
  <c r="V260" i="13"/>
  <c r="V291" i="14"/>
  <c r="V259" i="14"/>
  <c r="Z100" i="14"/>
  <c r="Z96" i="14"/>
  <c r="Z177" i="14" s="1"/>
  <c r="AA93" i="14"/>
  <c r="Z101" i="14"/>
  <c r="Z102" i="14"/>
  <c r="AE262" i="13"/>
  <c r="AE294" i="13"/>
  <c r="Z114" i="14"/>
  <c r="Y123" i="14"/>
  <c r="Y122" i="14"/>
  <c r="Y121" i="14"/>
  <c r="Y117" i="14"/>
  <c r="AF92" i="13"/>
  <c r="AF95" i="13" s="1"/>
  <c r="AF92" i="14"/>
  <c r="AF95" i="14" s="1"/>
  <c r="AF176" i="14" s="1"/>
  <c r="AF219" i="14" s="1"/>
  <c r="AF221" i="14" s="1"/>
  <c r="U298" i="10"/>
  <c r="U299" i="10" s="1"/>
  <c r="U310" i="10" s="1"/>
  <c r="U311" i="10" s="1"/>
  <c r="Y110" i="12"/>
  <c r="Y109" i="11"/>
  <c r="U306" i="14"/>
  <c r="U274" i="14"/>
  <c r="W225" i="13"/>
  <c r="W182" i="13"/>
  <c r="W183" i="13" s="1"/>
  <c r="W239" i="14"/>
  <c r="W182" i="14"/>
  <c r="W183" i="14" s="1"/>
  <c r="W225" i="14"/>
  <c r="AE249" i="14"/>
  <c r="AE230" i="14"/>
  <c r="W189" i="14"/>
  <c r="W226" i="14" s="1"/>
  <c r="W181" i="14"/>
  <c r="AA249" i="13"/>
  <c r="AA230" i="13"/>
  <c r="W189" i="8"/>
  <c r="W226" i="8" s="1"/>
  <c r="W181" i="8"/>
  <c r="W202" i="8"/>
  <c r="W181" i="10"/>
  <c r="W189" i="10"/>
  <c r="W226" i="10" s="1"/>
  <c r="W202" i="10"/>
  <c r="T311" i="8"/>
  <c r="T312" i="8" s="1"/>
  <c r="V307" i="10"/>
  <c r="V275" i="10"/>
  <c r="U307" i="11"/>
  <c r="U275" i="11"/>
  <c r="W225" i="10"/>
  <c r="W239" i="10"/>
  <c r="W182" i="10"/>
  <c r="W183" i="10" s="1"/>
  <c r="AF47" i="12"/>
  <c r="AF52" i="12" s="1"/>
  <c r="AF228" i="12" s="1"/>
  <c r="AF44" i="12"/>
  <c r="AF224" i="12" s="1"/>
  <c r="U306" i="9"/>
  <c r="U274" i="9"/>
  <c r="W239" i="12"/>
  <c r="W182" i="12"/>
  <c r="W183" i="12" s="1"/>
  <c r="W225" i="12"/>
  <c r="X131" i="11"/>
  <c r="X179" i="11" s="1"/>
  <c r="V240" i="12"/>
  <c r="V292" i="12"/>
  <c r="V260" i="12"/>
  <c r="V292" i="9"/>
  <c r="V260" i="9"/>
  <c r="V240" i="9"/>
  <c r="Z101" i="10"/>
  <c r="Z100" i="10"/>
  <c r="Z96" i="10"/>
  <c r="AA93" i="10"/>
  <c r="Z102" i="10"/>
  <c r="V240" i="7"/>
  <c r="V260" i="7"/>
  <c r="V292" i="7"/>
  <c r="Y109" i="9"/>
  <c r="W181" i="11"/>
  <c r="W189" i="11"/>
  <c r="W226" i="11" s="1"/>
  <c r="X131" i="8"/>
  <c r="X179" i="8" s="1"/>
  <c r="V241" i="8"/>
  <c r="V227" i="8"/>
  <c r="V232" i="8" s="1"/>
  <c r="V233" i="8" s="1"/>
  <c r="V244" i="8" s="1"/>
  <c r="V245" i="8" s="1"/>
  <c r="T280" i="10"/>
  <c r="X130" i="10"/>
  <c r="X178" i="10" s="1"/>
  <c r="X202" i="10" s="1"/>
  <c r="Y123" i="12"/>
  <c r="Y121" i="12"/>
  <c r="Y122" i="12"/>
  <c r="Y117" i="12"/>
  <c r="Z114" i="12"/>
  <c r="AA249" i="10"/>
  <c r="AA230" i="10"/>
  <c r="V293" i="7"/>
  <c r="V261" i="7"/>
  <c r="W202" i="11"/>
  <c r="U293" i="11"/>
  <c r="U298" i="11" s="1"/>
  <c r="U299" i="11" s="1"/>
  <c r="U310" i="11" s="1"/>
  <c r="U261" i="11"/>
  <c r="U266" i="11" s="1"/>
  <c r="U267" i="11" s="1"/>
  <c r="U278" i="11" s="1"/>
  <c r="U279" i="11" s="1"/>
  <c r="AF47" i="11"/>
  <c r="AF52" i="11" s="1"/>
  <c r="AF228" i="11" s="1"/>
  <c r="AF44" i="11"/>
  <c r="AF224" i="11" s="1"/>
  <c r="W181" i="12"/>
  <c r="W189" i="12"/>
  <c r="W226" i="12" s="1"/>
  <c r="W239" i="11"/>
  <c r="W225" i="11"/>
  <c r="W182" i="11"/>
  <c r="W183" i="11" s="1"/>
  <c r="T312" i="10"/>
  <c r="W292" i="9"/>
  <c r="Z100" i="11"/>
  <c r="Z96" i="11"/>
  <c r="AA93" i="11"/>
  <c r="Z102" i="11"/>
  <c r="Z101" i="11"/>
  <c r="V292" i="8"/>
  <c r="V260" i="8"/>
  <c r="V240" i="8"/>
  <c r="AA230" i="12"/>
  <c r="AA249" i="12"/>
  <c r="V275" i="7"/>
  <c r="V307" i="7"/>
  <c r="AE290" i="12"/>
  <c r="AE258" i="12"/>
  <c r="V259" i="10"/>
  <c r="V291" i="10"/>
  <c r="AE290" i="11"/>
  <c r="AE258" i="11"/>
  <c r="Y109" i="7"/>
  <c r="X130" i="11"/>
  <c r="X178" i="11" s="1"/>
  <c r="AE290" i="9"/>
  <c r="AE258" i="9"/>
  <c r="U293" i="9"/>
  <c r="U298" i="9" s="1"/>
  <c r="U299" i="9" s="1"/>
  <c r="U310" i="9" s="1"/>
  <c r="U311" i="9" s="1"/>
  <c r="U261" i="9"/>
  <c r="U266" i="9" s="1"/>
  <c r="U267" i="9" s="1"/>
  <c r="U278" i="9" s="1"/>
  <c r="U279" i="9" s="1"/>
  <c r="U232" i="9"/>
  <c r="U233" i="9" s="1"/>
  <c r="U244" i="9" s="1"/>
  <c r="U245" i="9" s="1"/>
  <c r="W292" i="7"/>
  <c r="W260" i="7"/>
  <c r="W240" i="7"/>
  <c r="V274" i="10"/>
  <c r="V306" i="10"/>
  <c r="AE294" i="8"/>
  <c r="AE262" i="8"/>
  <c r="AA249" i="7"/>
  <c r="AA230" i="7"/>
  <c r="V305" i="11"/>
  <c r="V273" i="11"/>
  <c r="V291" i="12"/>
  <c r="V259" i="12"/>
  <c r="AE294" i="12"/>
  <c r="AE262" i="12"/>
  <c r="AF44" i="8"/>
  <c r="AF224" i="8" s="1"/>
  <c r="AF47" i="8"/>
  <c r="AF52" i="8" s="1"/>
  <c r="AF228" i="8" s="1"/>
  <c r="X130" i="9"/>
  <c r="X178" i="9" s="1"/>
  <c r="AE262" i="11"/>
  <c r="AE294" i="11"/>
  <c r="Y110" i="7"/>
  <c r="U274" i="12"/>
  <c r="U306" i="12"/>
  <c r="AE262" i="9"/>
  <c r="AE294" i="9"/>
  <c r="U274" i="11"/>
  <c r="U306" i="11"/>
  <c r="Z100" i="9"/>
  <c r="Z96" i="9"/>
  <c r="AA93" i="9"/>
  <c r="Z102" i="9"/>
  <c r="Z101" i="9"/>
  <c r="U306" i="10"/>
  <c r="U274" i="10"/>
  <c r="U307" i="9"/>
  <c r="U275" i="9"/>
  <c r="Y121" i="8"/>
  <c r="Y117" i="8"/>
  <c r="Y177" i="8" s="1"/>
  <c r="Y122" i="8"/>
  <c r="Z114" i="8"/>
  <c r="Y123" i="8"/>
  <c r="AE290" i="8"/>
  <c r="AE258" i="8"/>
  <c r="T280" i="11"/>
  <c r="Y121" i="7"/>
  <c r="Z114" i="7"/>
  <c r="Y122" i="7"/>
  <c r="Y117" i="7"/>
  <c r="Y177" i="7" s="1"/>
  <c r="Y123" i="7"/>
  <c r="W291" i="7"/>
  <c r="W259" i="7"/>
  <c r="Y121" i="10"/>
  <c r="Y117" i="10"/>
  <c r="Y177" i="10" s="1"/>
  <c r="Z114" i="10"/>
  <c r="Y123" i="10"/>
  <c r="Y122" i="10"/>
  <c r="Y110" i="11"/>
  <c r="AA230" i="8"/>
  <c r="AA249" i="8"/>
  <c r="V259" i="8"/>
  <c r="V291" i="8"/>
  <c r="AF92" i="12"/>
  <c r="AF95" i="12" s="1"/>
  <c r="AF176" i="12" s="1"/>
  <c r="AF92" i="11"/>
  <c r="AF95" i="11" s="1"/>
  <c r="AF92" i="10"/>
  <c r="AF95" i="10" s="1"/>
  <c r="AF92" i="9"/>
  <c r="AF95" i="9" s="1"/>
  <c r="AF92" i="8"/>
  <c r="AF95" i="8" s="1"/>
  <c r="AF92" i="7"/>
  <c r="AF95" i="7" s="1"/>
  <c r="AB113" i="12"/>
  <c r="AB116" i="12" s="1"/>
  <c r="AB219" i="12" s="1"/>
  <c r="AB221" i="12" s="1"/>
  <c r="AB113" i="10"/>
  <c r="AB116" i="10" s="1"/>
  <c r="AB176" i="10" s="1"/>
  <c r="AB219" i="10" s="1"/>
  <c r="AB221" i="10" s="1"/>
  <c r="AB113" i="11"/>
  <c r="AB116" i="11" s="1"/>
  <c r="AB176" i="11" s="1"/>
  <c r="AB219" i="11" s="1"/>
  <c r="AB221" i="11" s="1"/>
  <c r="AB113" i="8"/>
  <c r="AB116" i="8" s="1"/>
  <c r="AB176" i="8" s="1"/>
  <c r="AB219" i="8" s="1"/>
  <c r="AB221" i="8" s="1"/>
  <c r="AB113" i="9"/>
  <c r="AB116" i="9" s="1"/>
  <c r="AB176" i="9" s="1"/>
  <c r="AB219" i="9" s="1"/>
  <c r="AB221" i="9" s="1"/>
  <c r="AB113" i="7"/>
  <c r="AB116" i="7" s="1"/>
  <c r="AB176" i="7" s="1"/>
  <c r="AB219" i="7" s="1"/>
  <c r="AB221" i="7" s="1"/>
  <c r="V305" i="10"/>
  <c r="V273" i="10"/>
  <c r="AF44" i="9"/>
  <c r="AF224" i="9" s="1"/>
  <c r="AF47" i="9"/>
  <c r="AF52" i="9" s="1"/>
  <c r="AF228" i="9" s="1"/>
  <c r="X131" i="9"/>
  <c r="X179" i="9" s="1"/>
  <c r="Z102" i="7"/>
  <c r="AA93" i="7"/>
  <c r="Z101" i="7"/>
  <c r="Z100" i="7"/>
  <c r="Z96" i="7"/>
  <c r="Y123" i="11"/>
  <c r="Y121" i="11"/>
  <c r="Y122" i="11"/>
  <c r="Y117" i="11"/>
  <c r="Y177" i="11" s="1"/>
  <c r="Z114" i="11"/>
  <c r="U232" i="11"/>
  <c r="U233" i="11" s="1"/>
  <c r="U244" i="11" s="1"/>
  <c r="U245" i="11" s="1"/>
  <c r="V227" i="9"/>
  <c r="V241" i="9"/>
  <c r="U246" i="10"/>
  <c r="Y110" i="9"/>
  <c r="AE290" i="10"/>
  <c r="AE258" i="10"/>
  <c r="X130" i="7"/>
  <c r="X178" i="7" s="1"/>
  <c r="X202" i="7" s="1"/>
  <c r="W273" i="7"/>
  <c r="X131" i="10"/>
  <c r="X179" i="10" s="1"/>
  <c r="T280" i="9"/>
  <c r="Z102" i="8"/>
  <c r="AA93" i="8"/>
  <c r="Z101" i="8"/>
  <c r="Z100" i="8"/>
  <c r="Z96" i="8"/>
  <c r="AA249" i="9"/>
  <c r="AA230" i="9"/>
  <c r="V305" i="8"/>
  <c r="V273" i="8"/>
  <c r="V259" i="11"/>
  <c r="V266" i="11" s="1"/>
  <c r="V267" i="11" s="1"/>
  <c r="V278" i="11" s="1"/>
  <c r="V279" i="11" s="1"/>
  <c r="V291" i="11"/>
  <c r="V232" i="11"/>
  <c r="V233" i="11" s="1"/>
  <c r="V244" i="11" s="1"/>
  <c r="V245" i="11" s="1"/>
  <c r="V273" i="12"/>
  <c r="V305" i="12"/>
  <c r="AG39" i="7"/>
  <c r="AG44" i="7" s="1"/>
  <c r="AG224" i="7" s="1"/>
  <c r="AG39" i="11"/>
  <c r="AG39" i="12"/>
  <c r="AG39" i="10"/>
  <c r="AG39" i="9"/>
  <c r="AG39" i="8"/>
  <c r="V232" i="10"/>
  <c r="V233" i="10" s="1"/>
  <c r="V244" i="10" s="1"/>
  <c r="V245" i="10" s="1"/>
  <c r="V261" i="10"/>
  <c r="V293" i="10"/>
  <c r="AF47" i="10"/>
  <c r="AF52" i="10" s="1"/>
  <c r="AF228" i="10" s="1"/>
  <c r="AF44" i="10"/>
  <c r="AF224" i="10" s="1"/>
  <c r="U266" i="10"/>
  <c r="U267" i="10" s="1"/>
  <c r="U278" i="10" s="1"/>
  <c r="U279" i="10" s="1"/>
  <c r="Y121" i="9"/>
  <c r="Y117" i="9"/>
  <c r="Y177" i="9" s="1"/>
  <c r="Z114" i="9"/>
  <c r="Y123" i="9"/>
  <c r="Y122" i="9"/>
  <c r="W225" i="9"/>
  <c r="W239" i="9"/>
  <c r="W182" i="9"/>
  <c r="W183" i="9" s="1"/>
  <c r="Z100" i="12"/>
  <c r="Z96" i="12"/>
  <c r="Z177" i="12" s="1"/>
  <c r="AA93" i="12"/>
  <c r="Z102" i="12"/>
  <c r="Z101" i="12"/>
  <c r="AE294" i="10"/>
  <c r="AE262" i="10"/>
  <c r="V306" i="11"/>
  <c r="V274" i="11"/>
  <c r="T246" i="10"/>
  <c r="X131" i="12"/>
  <c r="X179" i="12" s="1"/>
  <c r="T312" i="9"/>
  <c r="Y109" i="8"/>
  <c r="AA249" i="11"/>
  <c r="AA230" i="11"/>
  <c r="W241" i="7" l="1"/>
  <c r="W305" i="8"/>
  <c r="W259" i="8"/>
  <c r="X225" i="13"/>
  <c r="X182" i="14"/>
  <c r="X183" i="14" s="1"/>
  <c r="W240" i="13"/>
  <c r="W274" i="13" s="1"/>
  <c r="X225" i="14"/>
  <c r="X291" i="14" s="1"/>
  <c r="W260" i="13"/>
  <c r="V275" i="11"/>
  <c r="V280" i="11" s="1"/>
  <c r="V307" i="11"/>
  <c r="AF290" i="7"/>
  <c r="Y131" i="13"/>
  <c r="Y179" i="13" s="1"/>
  <c r="X225" i="7"/>
  <c r="X182" i="7"/>
  <c r="X183" i="7" s="1"/>
  <c r="X189" i="8"/>
  <c r="X226" i="8" s="1"/>
  <c r="X240" i="8" s="1"/>
  <c r="Y131" i="7"/>
  <c r="Y179" i="7" s="1"/>
  <c r="Y130" i="14"/>
  <c r="Y178" i="14" s="1"/>
  <c r="V298" i="11"/>
  <c r="V299" i="11" s="1"/>
  <c r="V310" i="11" s="1"/>
  <c r="V311" i="11" s="1"/>
  <c r="Z110" i="12"/>
  <c r="X181" i="8"/>
  <c r="U246" i="11"/>
  <c r="U280" i="8"/>
  <c r="Z109" i="13"/>
  <c r="Y131" i="9"/>
  <c r="Y179" i="9" s="1"/>
  <c r="Y239" i="9" s="1"/>
  <c r="Z109" i="14"/>
  <c r="V298" i="10"/>
  <c r="V299" i="10" s="1"/>
  <c r="V310" i="10" s="1"/>
  <c r="V311" i="10" s="1"/>
  <c r="U311" i="11"/>
  <c r="U312" i="11" s="1"/>
  <c r="U312" i="8"/>
  <c r="AF262" i="14"/>
  <c r="AF294" i="14"/>
  <c r="W291" i="14"/>
  <c r="W259" i="14"/>
  <c r="AF249" i="14"/>
  <c r="AF230" i="14"/>
  <c r="Z110" i="14"/>
  <c r="X183" i="13"/>
  <c r="W241" i="9"/>
  <c r="W227" i="9"/>
  <c r="W232" i="9" s="1"/>
  <c r="W233" i="9" s="1"/>
  <c r="W244" i="9" s="1"/>
  <c r="W245" i="9" s="1"/>
  <c r="X181" i="14"/>
  <c r="X189" i="14"/>
  <c r="X226" i="14" s="1"/>
  <c r="AA102" i="13"/>
  <c r="AA101" i="13"/>
  <c r="AB93" i="13"/>
  <c r="AA100" i="13"/>
  <c r="AA96" i="13"/>
  <c r="U245" i="8"/>
  <c r="U246" i="8" s="1"/>
  <c r="X259" i="13"/>
  <c r="X291" i="13"/>
  <c r="Y130" i="13"/>
  <c r="AB249" i="13"/>
  <c r="AB230" i="13"/>
  <c r="AH39" i="13"/>
  <c r="AH39" i="14"/>
  <c r="X181" i="12"/>
  <c r="W240" i="9"/>
  <c r="W274" i="9" s="1"/>
  <c r="W305" i="14"/>
  <c r="W273" i="14"/>
  <c r="AG47" i="13"/>
  <c r="AG52" i="13" s="1"/>
  <c r="AG228" i="13" s="1"/>
  <c r="AG44" i="13"/>
  <c r="AG224" i="13" s="1"/>
  <c r="Z117" i="13"/>
  <c r="Z177" i="13" s="1"/>
  <c r="Z123" i="13"/>
  <c r="AA114" i="13"/>
  <c r="Z122" i="13"/>
  <c r="Z121" i="13"/>
  <c r="AE262" i="14"/>
  <c r="AE294" i="14"/>
  <c r="X240" i="13"/>
  <c r="X292" i="13"/>
  <c r="X260" i="13"/>
  <c r="AG92" i="14"/>
  <c r="AG95" i="14" s="1"/>
  <c r="AG176" i="14" s="1"/>
  <c r="AG219" i="14" s="1"/>
  <c r="AG221" i="14" s="1"/>
  <c r="AG92" i="13"/>
  <c r="AG95" i="13" s="1"/>
  <c r="X189" i="12"/>
  <c r="X226" i="12" s="1"/>
  <c r="X260" i="12" s="1"/>
  <c r="W260" i="14"/>
  <c r="W240" i="14"/>
  <c r="W292" i="14"/>
  <c r="Z121" i="14"/>
  <c r="Z122" i="14"/>
  <c r="Z117" i="14"/>
  <c r="AA114" i="14"/>
  <c r="Z123" i="14"/>
  <c r="AA96" i="14"/>
  <c r="AA177" i="14" s="1"/>
  <c r="AB93" i="14"/>
  <c r="AA101" i="14"/>
  <c r="AA102" i="14"/>
  <c r="AA100" i="14"/>
  <c r="Z110" i="13"/>
  <c r="AG47" i="14"/>
  <c r="AG52" i="14" s="1"/>
  <c r="AG228" i="14" s="1"/>
  <c r="AG44" i="14"/>
  <c r="AG224" i="14" s="1"/>
  <c r="AF290" i="13"/>
  <c r="AF258" i="13"/>
  <c r="W306" i="13"/>
  <c r="Y178" i="13"/>
  <c r="X305" i="14"/>
  <c r="X273" i="14"/>
  <c r="AC113" i="14"/>
  <c r="AC116" i="14" s="1"/>
  <c r="AC113" i="13"/>
  <c r="AC116" i="13" s="1"/>
  <c r="AC176" i="13" s="1"/>
  <c r="AC219" i="13" s="1"/>
  <c r="AC221" i="13" s="1"/>
  <c r="U312" i="10"/>
  <c r="Y130" i="7"/>
  <c r="Y178" i="7" s="1"/>
  <c r="Y202" i="7" s="1"/>
  <c r="W291" i="13"/>
  <c r="W259" i="13"/>
  <c r="Y131" i="14"/>
  <c r="Y179" i="14" s="1"/>
  <c r="V306" i="13"/>
  <c r="V274" i="13"/>
  <c r="AF290" i="14"/>
  <c r="AF258" i="14"/>
  <c r="AF294" i="13"/>
  <c r="AF262" i="13"/>
  <c r="V274" i="14"/>
  <c r="V306" i="14"/>
  <c r="V246" i="8"/>
  <c r="U280" i="10"/>
  <c r="X181" i="11"/>
  <c r="X189" i="11"/>
  <c r="X226" i="11" s="1"/>
  <c r="X202" i="11"/>
  <c r="X227" i="7"/>
  <c r="X241" i="7"/>
  <c r="X225" i="12"/>
  <c r="X239" i="12"/>
  <c r="X182" i="12"/>
  <c r="X183" i="12" s="1"/>
  <c r="AG92" i="11"/>
  <c r="AG95" i="11" s="1"/>
  <c r="AG92" i="12"/>
  <c r="AG95" i="12" s="1"/>
  <c r="AG176" i="12" s="1"/>
  <c r="AG92" i="8"/>
  <c r="AG95" i="8" s="1"/>
  <c r="AG92" i="10"/>
  <c r="AG95" i="10" s="1"/>
  <c r="AG92" i="9"/>
  <c r="AG95" i="9" s="1"/>
  <c r="AG92" i="7"/>
  <c r="AG95" i="7" s="1"/>
  <c r="AG47" i="7"/>
  <c r="AG52" i="7" s="1"/>
  <c r="X227" i="10"/>
  <c r="X241" i="10"/>
  <c r="W305" i="9"/>
  <c r="W273" i="9"/>
  <c r="Y130" i="9"/>
  <c r="Y178" i="9" s="1"/>
  <c r="AG47" i="11"/>
  <c r="AG52" i="11" s="1"/>
  <c r="AG228" i="11" s="1"/>
  <c r="AG44" i="11"/>
  <c r="AG224" i="11" s="1"/>
  <c r="AB93" i="7"/>
  <c r="AA102" i="7"/>
  <c r="AA101" i="7"/>
  <c r="AA100" i="7"/>
  <c r="AA96" i="7"/>
  <c r="AB249" i="10"/>
  <c r="AB230" i="10"/>
  <c r="U280" i="11"/>
  <c r="AF294" i="8"/>
  <c r="AF262" i="8"/>
  <c r="V266" i="10"/>
  <c r="V267" i="10" s="1"/>
  <c r="V278" i="10" s="1"/>
  <c r="V279" i="10" s="1"/>
  <c r="AF290" i="11"/>
  <c r="AF258" i="11"/>
  <c r="W241" i="11"/>
  <c r="W227" i="11"/>
  <c r="AF294" i="12"/>
  <c r="AF262" i="12"/>
  <c r="W241" i="10"/>
  <c r="W227" i="10"/>
  <c r="W232" i="10" s="1"/>
  <c r="W233" i="10" s="1"/>
  <c r="W244" i="10" s="1"/>
  <c r="W245" i="10" s="1"/>
  <c r="W291" i="9"/>
  <c r="W259" i="9"/>
  <c r="X225" i="10"/>
  <c r="X239" i="10"/>
  <c r="X182" i="10"/>
  <c r="X183" i="10" s="1"/>
  <c r="V307" i="9"/>
  <c r="V275" i="9"/>
  <c r="Y131" i="11"/>
  <c r="Y179" i="11" s="1"/>
  <c r="Y130" i="11"/>
  <c r="Y178" i="11" s="1"/>
  <c r="Y202" i="11" s="1"/>
  <c r="AB249" i="12"/>
  <c r="AB230" i="12"/>
  <c r="Y225" i="7"/>
  <c r="Y239" i="7"/>
  <c r="Y182" i="7"/>
  <c r="Z123" i="8"/>
  <c r="Z122" i="8"/>
  <c r="AA114" i="8"/>
  <c r="Z121" i="8"/>
  <c r="Z117" i="8"/>
  <c r="Z177" i="8" s="1"/>
  <c r="AA102" i="9"/>
  <c r="AA101" i="9"/>
  <c r="AA100" i="9"/>
  <c r="AA96" i="9"/>
  <c r="AB93" i="9"/>
  <c r="AF290" i="8"/>
  <c r="AF258" i="8"/>
  <c r="X291" i="7"/>
  <c r="X259" i="7"/>
  <c r="AF262" i="11"/>
  <c r="AF294" i="11"/>
  <c r="V261" i="8"/>
  <c r="V293" i="8"/>
  <c r="V298" i="8" s="1"/>
  <c r="V299" i="8" s="1"/>
  <c r="V310" i="8" s="1"/>
  <c r="V311" i="8" s="1"/>
  <c r="AA100" i="10"/>
  <c r="AA102" i="10"/>
  <c r="AA96" i="10"/>
  <c r="AB93" i="10"/>
  <c r="AA101" i="10"/>
  <c r="W305" i="12"/>
  <c r="W273" i="12"/>
  <c r="W260" i="10"/>
  <c r="W292" i="10"/>
  <c r="W240" i="10"/>
  <c r="AH39" i="7"/>
  <c r="AH47" i="7" s="1"/>
  <c r="AH39" i="12"/>
  <c r="AH39" i="11"/>
  <c r="AH39" i="8"/>
  <c r="AH39" i="9"/>
  <c r="AH39" i="10"/>
  <c r="Z109" i="12"/>
  <c r="AF290" i="10"/>
  <c r="AF258" i="10"/>
  <c r="AG47" i="8"/>
  <c r="AG52" i="8" s="1"/>
  <c r="AG228" i="8" s="1"/>
  <c r="AG44" i="8"/>
  <c r="AG224" i="8" s="1"/>
  <c r="Z109" i="8"/>
  <c r="V261" i="9"/>
  <c r="V266" i="9" s="1"/>
  <c r="V267" i="9" s="1"/>
  <c r="V278" i="9" s="1"/>
  <c r="V279" i="9" s="1"/>
  <c r="V293" i="9"/>
  <c r="V298" i="9" s="1"/>
  <c r="V299" i="9" s="1"/>
  <c r="V310" i="9" s="1"/>
  <c r="V311" i="9" s="1"/>
  <c r="X239" i="9"/>
  <c r="X182" i="9"/>
  <c r="X183" i="9" s="1"/>
  <c r="X225" i="9"/>
  <c r="AB249" i="7"/>
  <c r="AB230" i="7"/>
  <c r="AA114" i="10"/>
  <c r="Z123" i="10"/>
  <c r="Z122" i="10"/>
  <c r="Z121" i="10"/>
  <c r="Z117" i="10"/>
  <c r="Z177" i="10" s="1"/>
  <c r="X239" i="11"/>
  <c r="X225" i="11"/>
  <c r="X182" i="11"/>
  <c r="X183" i="11" s="1"/>
  <c r="V246" i="11"/>
  <c r="V306" i="8"/>
  <c r="V274" i="8"/>
  <c r="AB93" i="11"/>
  <c r="AA102" i="11"/>
  <c r="AA96" i="11"/>
  <c r="AA100" i="11"/>
  <c r="AA101" i="11"/>
  <c r="W240" i="12"/>
  <c r="W260" i="12"/>
  <c r="W292" i="12"/>
  <c r="Z122" i="12"/>
  <c r="Z117" i="12"/>
  <c r="AA114" i="12"/>
  <c r="Z123" i="12"/>
  <c r="Z121" i="12"/>
  <c r="V307" i="8"/>
  <c r="V275" i="8"/>
  <c r="U246" i="9"/>
  <c r="W273" i="10"/>
  <c r="W305" i="10"/>
  <c r="W227" i="8"/>
  <c r="W241" i="8"/>
  <c r="X182" i="8"/>
  <c r="X183" i="8" s="1"/>
  <c r="X239" i="8"/>
  <c r="X225" i="8"/>
  <c r="AF262" i="10"/>
  <c r="AF294" i="10"/>
  <c r="AG44" i="9"/>
  <c r="AG224" i="9" s="1"/>
  <c r="AG47" i="9"/>
  <c r="AG52" i="9" s="1"/>
  <c r="AG228" i="9" s="1"/>
  <c r="AF262" i="9"/>
  <c r="AF294" i="9"/>
  <c r="AB249" i="9"/>
  <c r="AB230" i="9"/>
  <c r="X181" i="9"/>
  <c r="X189" i="9"/>
  <c r="X226" i="9" s="1"/>
  <c r="Z109" i="9"/>
  <c r="X240" i="12"/>
  <c r="X292" i="12"/>
  <c r="X305" i="7"/>
  <c r="X273" i="7"/>
  <c r="W259" i="11"/>
  <c r="W291" i="11"/>
  <c r="X202" i="9"/>
  <c r="Z109" i="10"/>
  <c r="U280" i="9"/>
  <c r="W291" i="10"/>
  <c r="W259" i="10"/>
  <c r="X292" i="8"/>
  <c r="AC113" i="10"/>
  <c r="AC116" i="10" s="1"/>
  <c r="AC176" i="10" s="1"/>
  <c r="AC219" i="10" s="1"/>
  <c r="AC221" i="10" s="1"/>
  <c r="AC113" i="11"/>
  <c r="AC116" i="11" s="1"/>
  <c r="AC176" i="11" s="1"/>
  <c r="AC219" i="11" s="1"/>
  <c r="AC221" i="11" s="1"/>
  <c r="AC113" i="12"/>
  <c r="AC116" i="12" s="1"/>
  <c r="AC219" i="12" s="1"/>
  <c r="AC221" i="12" s="1"/>
  <c r="AC113" i="9"/>
  <c r="AC116" i="9" s="1"/>
  <c r="AC176" i="9" s="1"/>
  <c r="AC219" i="9" s="1"/>
  <c r="AC221" i="9" s="1"/>
  <c r="AC113" i="8"/>
  <c r="AC116" i="8" s="1"/>
  <c r="AC176" i="8" s="1"/>
  <c r="AC219" i="8" s="1"/>
  <c r="AC221" i="8" s="1"/>
  <c r="AC113" i="7"/>
  <c r="AC116" i="7" s="1"/>
  <c r="AC176" i="7" s="1"/>
  <c r="AC219" i="7" s="1"/>
  <c r="AC221" i="7" s="1"/>
  <c r="Z123" i="9"/>
  <c r="AA114" i="9"/>
  <c r="Z122" i="9"/>
  <c r="Z121" i="9"/>
  <c r="Z117" i="9"/>
  <c r="Z177" i="9" s="1"/>
  <c r="AG44" i="10"/>
  <c r="AG224" i="10" s="1"/>
  <c r="AG47" i="10"/>
  <c r="AG52" i="10" s="1"/>
  <c r="AG228" i="10" s="1"/>
  <c r="AB93" i="8"/>
  <c r="AA101" i="8"/>
  <c r="AA102" i="8"/>
  <c r="AA100" i="8"/>
  <c r="AA96" i="8"/>
  <c r="X181" i="7"/>
  <c r="X189" i="7"/>
  <c r="X226" i="7" s="1"/>
  <c r="Z121" i="11"/>
  <c r="Z123" i="11"/>
  <c r="Z122" i="11"/>
  <c r="Z117" i="11"/>
  <c r="Z177" i="11" s="1"/>
  <c r="AA114" i="11"/>
  <c r="Z109" i="7"/>
  <c r="AF290" i="9"/>
  <c r="AF258" i="9"/>
  <c r="AB230" i="8"/>
  <c r="AB249" i="8"/>
  <c r="X181" i="10"/>
  <c r="X189" i="10"/>
  <c r="X226" i="10" s="1"/>
  <c r="Y130" i="10"/>
  <c r="Y178" i="10" s="1"/>
  <c r="Y202" i="10" s="1"/>
  <c r="Y130" i="8"/>
  <c r="Y178" i="8" s="1"/>
  <c r="Z110" i="9"/>
  <c r="Z109" i="11"/>
  <c r="W305" i="11"/>
  <c r="W273" i="11"/>
  <c r="Y131" i="12"/>
  <c r="Y179" i="12" s="1"/>
  <c r="V274" i="7"/>
  <c r="V306" i="7"/>
  <c r="V274" i="12"/>
  <c r="V306" i="12"/>
  <c r="U312" i="9"/>
  <c r="W261" i="7"/>
  <c r="W293" i="7"/>
  <c r="W260" i="8"/>
  <c r="W240" i="8"/>
  <c r="W292" i="8"/>
  <c r="AA100" i="12"/>
  <c r="AA96" i="12"/>
  <c r="AA177" i="12" s="1"/>
  <c r="AB93" i="12"/>
  <c r="AA102" i="12"/>
  <c r="AA101" i="12"/>
  <c r="AG44" i="12"/>
  <c r="AG224" i="12" s="1"/>
  <c r="AG47" i="12"/>
  <c r="AG52" i="12" s="1"/>
  <c r="AG228" i="12" s="1"/>
  <c r="Z110" i="8"/>
  <c r="V232" i="9"/>
  <c r="V233" i="9" s="1"/>
  <c r="V244" i="9" s="1"/>
  <c r="V245" i="9" s="1"/>
  <c r="Z110" i="7"/>
  <c r="V246" i="10"/>
  <c r="AB249" i="11"/>
  <c r="AB230" i="11"/>
  <c r="V266" i="8"/>
  <c r="V267" i="8" s="1"/>
  <c r="V278" i="8" s="1"/>
  <c r="V279" i="8" s="1"/>
  <c r="Y131" i="10"/>
  <c r="Y179" i="10" s="1"/>
  <c r="Z123" i="7"/>
  <c r="Z122" i="7"/>
  <c r="Z121" i="7"/>
  <c r="Z117" i="7"/>
  <c r="Z177" i="7" s="1"/>
  <c r="AA114" i="7"/>
  <c r="Y131" i="8"/>
  <c r="Y179" i="8" s="1"/>
  <c r="W306" i="7"/>
  <c r="W274" i="7"/>
  <c r="Z110" i="11"/>
  <c r="Y130" i="12"/>
  <c r="Y178" i="12" s="1"/>
  <c r="W260" i="11"/>
  <c r="W292" i="11"/>
  <c r="W240" i="11"/>
  <c r="Z110" i="10"/>
  <c r="V306" i="9"/>
  <c r="V274" i="9"/>
  <c r="W291" i="12"/>
  <c r="W259" i="12"/>
  <c r="AF290" i="12"/>
  <c r="AF258" i="12"/>
  <c r="W307" i="7"/>
  <c r="W275" i="7"/>
  <c r="X227" i="8"/>
  <c r="X241" i="8"/>
  <c r="AG290" i="7"/>
  <c r="AG258" i="7"/>
  <c r="X260" i="8" l="1"/>
  <c r="X259" i="14"/>
  <c r="W306" i="9"/>
  <c r="V312" i="11"/>
  <c r="AH52" i="7"/>
  <c r="Y189" i="14"/>
  <c r="Y226" i="14" s="1"/>
  <c r="Y260" i="14" s="1"/>
  <c r="Y181" i="14"/>
  <c r="Y182" i="9"/>
  <c r="Y183" i="9" s="1"/>
  <c r="V312" i="10"/>
  <c r="Z130" i="14"/>
  <c r="Z178" i="14" s="1"/>
  <c r="Z130" i="13"/>
  <c r="Z178" i="13" s="1"/>
  <c r="Z189" i="13" s="1"/>
  <c r="Z226" i="13" s="1"/>
  <c r="AA109" i="9"/>
  <c r="Y183" i="7"/>
  <c r="AA110" i="12"/>
  <c r="AA109" i="14"/>
  <c r="Y225" i="9"/>
  <c r="Y291" i="9" s="1"/>
  <c r="Z130" i="7"/>
  <c r="Z178" i="7" s="1"/>
  <c r="AG249" i="14"/>
  <c r="AG230" i="14"/>
  <c r="AG290" i="13"/>
  <c r="AG258" i="13"/>
  <c r="Y239" i="14"/>
  <c r="Y225" i="14"/>
  <c r="Y182" i="14"/>
  <c r="Y183" i="14" s="1"/>
  <c r="AG294" i="13"/>
  <c r="AG262" i="13"/>
  <c r="AA110" i="13"/>
  <c r="W246" i="9"/>
  <c r="AC249" i="13"/>
  <c r="AC230" i="13"/>
  <c r="AI39" i="14"/>
  <c r="AI39" i="13"/>
  <c r="V312" i="9"/>
  <c r="Z131" i="9"/>
  <c r="Z179" i="9" s="1"/>
  <c r="AA110" i="7"/>
  <c r="AG290" i="14"/>
  <c r="AG258" i="14"/>
  <c r="AA121" i="14"/>
  <c r="AA122" i="14"/>
  <c r="AB114" i="14"/>
  <c r="AA123" i="14"/>
  <c r="AA117" i="14"/>
  <c r="X306" i="13"/>
  <c r="X274" i="13"/>
  <c r="AA123" i="13"/>
  <c r="AA122" i="13"/>
  <c r="AA121" i="13"/>
  <c r="AB114" i="13"/>
  <c r="AA117" i="13"/>
  <c r="AA177" i="13" s="1"/>
  <c r="X292" i="14"/>
  <c r="X260" i="14"/>
  <c r="X240" i="14"/>
  <c r="W275" i="9"/>
  <c r="W307" i="9"/>
  <c r="AH44" i="7"/>
  <c r="AH224" i="7" s="1"/>
  <c r="AH258" i="7" s="1"/>
  <c r="AA110" i="9"/>
  <c r="AG262" i="14"/>
  <c r="AG294" i="14"/>
  <c r="AA110" i="14"/>
  <c r="Z131" i="13"/>
  <c r="Z179" i="13" s="1"/>
  <c r="AH44" i="14"/>
  <c r="AH224" i="14" s="1"/>
  <c r="AH47" i="14"/>
  <c r="AH52" i="14" s="1"/>
  <c r="AH228" i="14" s="1"/>
  <c r="AA109" i="13"/>
  <c r="AD113" i="14"/>
  <c r="AD116" i="14" s="1"/>
  <c r="AD113" i="13"/>
  <c r="AD116" i="13" s="1"/>
  <c r="AD176" i="13" s="1"/>
  <c r="AD219" i="13" s="1"/>
  <c r="AD221" i="13" s="1"/>
  <c r="Y181" i="13"/>
  <c r="Y189" i="13"/>
  <c r="Y226" i="13" s="1"/>
  <c r="Z131" i="14"/>
  <c r="Z179" i="14" s="1"/>
  <c r="Z181" i="13"/>
  <c r="AH92" i="13"/>
  <c r="AH95" i="13" s="1"/>
  <c r="AH92" i="14"/>
  <c r="AH95" i="14" s="1"/>
  <c r="AH176" i="14" s="1"/>
  <c r="AH219" i="14" s="1"/>
  <c r="AH221" i="14" s="1"/>
  <c r="AA110" i="8"/>
  <c r="W306" i="14"/>
  <c r="W274" i="14"/>
  <c r="W293" i="9"/>
  <c r="W298" i="9" s="1"/>
  <c r="W299" i="9" s="1"/>
  <c r="W310" i="9" s="1"/>
  <c r="W311" i="9" s="1"/>
  <c r="W261" i="9"/>
  <c r="W266" i="9" s="1"/>
  <c r="W267" i="9" s="1"/>
  <c r="W278" i="9" s="1"/>
  <c r="Y225" i="13"/>
  <c r="Y182" i="13"/>
  <c r="Y183" i="13" s="1"/>
  <c r="Z130" i="8"/>
  <c r="Z178" i="8" s="1"/>
  <c r="AB102" i="14"/>
  <c r="AB100" i="14"/>
  <c r="AC93" i="14"/>
  <c r="AB101" i="14"/>
  <c r="AB96" i="14"/>
  <c r="AB177" i="14" s="1"/>
  <c r="Y240" i="14"/>
  <c r="Y292" i="14"/>
  <c r="AH44" i="13"/>
  <c r="AH224" i="13" s="1"/>
  <c r="AH47" i="13"/>
  <c r="AH52" i="13" s="1"/>
  <c r="AH228" i="13" s="1"/>
  <c r="AB102" i="13"/>
  <c r="AC93" i="13"/>
  <c r="AB96" i="13"/>
  <c r="AB100" i="13"/>
  <c r="AB101" i="13"/>
  <c r="V312" i="8"/>
  <c r="V280" i="10"/>
  <c r="Y241" i="10"/>
  <c r="Y227" i="10"/>
  <c r="X293" i="8"/>
  <c r="X261" i="8"/>
  <c r="W274" i="11"/>
  <c r="W306" i="11"/>
  <c r="Z131" i="7"/>
  <c r="Z179" i="7" s="1"/>
  <c r="Y239" i="10"/>
  <c r="Y225" i="10"/>
  <c r="Y182" i="10"/>
  <c r="Y183" i="10" s="1"/>
  <c r="AA109" i="12"/>
  <c r="Y182" i="12"/>
  <c r="Y183" i="12" s="1"/>
  <c r="Y239" i="12"/>
  <c r="Y225" i="12"/>
  <c r="AA117" i="11"/>
  <c r="AA177" i="11" s="1"/>
  <c r="AB114" i="11"/>
  <c r="AA123" i="11"/>
  <c r="AA122" i="11"/>
  <c r="AA121" i="11"/>
  <c r="AC230" i="9"/>
  <c r="AC249" i="9"/>
  <c r="AG294" i="9"/>
  <c r="AG262" i="9"/>
  <c r="Z130" i="12"/>
  <c r="Z178" i="12" s="1"/>
  <c r="AB96" i="11"/>
  <c r="AC93" i="11"/>
  <c r="AB102" i="11"/>
  <c r="AB101" i="11"/>
  <c r="AB100" i="11"/>
  <c r="Z131" i="10"/>
  <c r="Z179" i="10" s="1"/>
  <c r="AH47" i="11"/>
  <c r="AH52" i="11" s="1"/>
  <c r="AH228" i="11" s="1"/>
  <c r="AH44" i="11"/>
  <c r="AH224" i="11" s="1"/>
  <c r="Y241" i="11"/>
  <c r="Y227" i="11"/>
  <c r="Y273" i="7"/>
  <c r="Y305" i="7"/>
  <c r="X291" i="10"/>
  <c r="X259" i="10"/>
  <c r="X232" i="10"/>
  <c r="X233" i="10" s="1"/>
  <c r="X244" i="10" s="1"/>
  <c r="X245" i="10" s="1"/>
  <c r="X293" i="7"/>
  <c r="X261" i="7"/>
  <c r="AH92" i="11"/>
  <c r="AH95" i="11" s="1"/>
  <c r="AH92" i="12"/>
  <c r="AH95" i="12" s="1"/>
  <c r="AH176" i="12" s="1"/>
  <c r="AH92" i="10"/>
  <c r="AH95" i="10" s="1"/>
  <c r="AH92" i="9"/>
  <c r="AH95" i="9" s="1"/>
  <c r="AH92" i="8"/>
  <c r="AH95" i="8" s="1"/>
  <c r="AH92" i="7"/>
  <c r="AH95" i="7" s="1"/>
  <c r="AB114" i="7"/>
  <c r="AA122" i="7"/>
  <c r="AA121" i="7"/>
  <c r="AA123" i="7"/>
  <c r="AA117" i="7"/>
  <c r="AA177" i="7" s="1"/>
  <c r="Y189" i="8"/>
  <c r="Y226" i="8" s="1"/>
  <c r="Y181" i="8"/>
  <c r="AA122" i="9"/>
  <c r="AB114" i="9"/>
  <c r="AA121" i="9"/>
  <c r="AA117" i="9"/>
  <c r="AA177" i="9" s="1"/>
  <c r="AA123" i="9"/>
  <c r="AC249" i="12"/>
  <c r="AC230" i="12"/>
  <c r="AG290" i="9"/>
  <c r="AG258" i="9"/>
  <c r="W307" i="8"/>
  <c r="W275" i="8"/>
  <c r="W306" i="12"/>
  <c r="W274" i="12"/>
  <c r="V280" i="8"/>
  <c r="X291" i="11"/>
  <c r="X259" i="11"/>
  <c r="AH44" i="12"/>
  <c r="AH224" i="12" s="1"/>
  <c r="AH47" i="12"/>
  <c r="AH52" i="12" s="1"/>
  <c r="AH228" i="12" s="1"/>
  <c r="AB102" i="9"/>
  <c r="AB101" i="9"/>
  <c r="AB100" i="9"/>
  <c r="AB96" i="9"/>
  <c r="AC93" i="9"/>
  <c r="Y291" i="7"/>
  <c r="Y259" i="7"/>
  <c r="W232" i="11"/>
  <c r="W233" i="11" s="1"/>
  <c r="W244" i="11" s="1"/>
  <c r="W245" i="11" s="1"/>
  <c r="W293" i="11"/>
  <c r="W298" i="11" s="1"/>
  <c r="W299" i="11" s="1"/>
  <c r="W310" i="11" s="1"/>
  <c r="W311" i="11" s="1"/>
  <c r="W261" i="11"/>
  <c r="W266" i="11" s="1"/>
  <c r="W267" i="11" s="1"/>
  <c r="W278" i="11" s="1"/>
  <c r="W279" i="11" s="1"/>
  <c r="AB100" i="7"/>
  <c r="AB96" i="7"/>
  <c r="AC93" i="7"/>
  <c r="AB102" i="7"/>
  <c r="AB101" i="7"/>
  <c r="AI39" i="7"/>
  <c r="AI47" i="7" s="1"/>
  <c r="AI52" i="7" s="1"/>
  <c r="AI39" i="12"/>
  <c r="AI39" i="11"/>
  <c r="AI39" i="10"/>
  <c r="AI39" i="8"/>
  <c r="AI39" i="9"/>
  <c r="V246" i="9"/>
  <c r="Y181" i="10"/>
  <c r="Y189" i="10"/>
  <c r="Y226" i="10" s="1"/>
  <c r="Z131" i="11"/>
  <c r="Z179" i="11" s="1"/>
  <c r="AA109" i="8"/>
  <c r="AG294" i="10"/>
  <c r="AG262" i="10"/>
  <c r="AC249" i="11"/>
  <c r="AC230" i="11"/>
  <c r="X227" i="9"/>
  <c r="X232" i="9" s="1"/>
  <c r="X233" i="9" s="1"/>
  <c r="X244" i="9" s="1"/>
  <c r="X245" i="9" s="1"/>
  <c r="X241" i="9"/>
  <c r="Y241" i="7"/>
  <c r="Y227" i="7"/>
  <c r="W293" i="8"/>
  <c r="W298" i="8" s="1"/>
  <c r="W299" i="8" s="1"/>
  <c r="W310" i="8" s="1"/>
  <c r="W311" i="8" s="1"/>
  <c r="W261" i="8"/>
  <c r="W266" i="8" s="1"/>
  <c r="W267" i="8" s="1"/>
  <c r="W278" i="8" s="1"/>
  <c r="W279" i="8" s="1"/>
  <c r="W232" i="8"/>
  <c r="W233" i="8" s="1"/>
  <c r="W244" i="8" s="1"/>
  <c r="W245" i="8" s="1"/>
  <c r="AA122" i="12"/>
  <c r="AA121" i="12"/>
  <c r="AA117" i="12"/>
  <c r="AB114" i="12"/>
  <c r="AA123" i="12"/>
  <c r="X305" i="11"/>
  <c r="X273" i="11"/>
  <c r="AA123" i="10"/>
  <c r="AA122" i="10"/>
  <c r="AA121" i="10"/>
  <c r="AA117" i="10"/>
  <c r="AA177" i="10" s="1"/>
  <c r="AB114" i="10"/>
  <c r="X291" i="9"/>
  <c r="X259" i="9"/>
  <c r="AA109" i="10"/>
  <c r="AA121" i="8"/>
  <c r="AB114" i="8"/>
  <c r="AA123" i="8"/>
  <c r="AA117" i="8"/>
  <c r="AA177" i="8" s="1"/>
  <c r="AA122" i="8"/>
  <c r="W293" i="10"/>
  <c r="W298" i="10" s="1"/>
  <c r="W299" i="10" s="1"/>
  <c r="W310" i="10" s="1"/>
  <c r="W311" i="10" s="1"/>
  <c r="W261" i="10"/>
  <c r="W266" i="10" s="1"/>
  <c r="W267" i="10" s="1"/>
  <c r="W278" i="10" s="1"/>
  <c r="W307" i="11"/>
  <c r="W275" i="11"/>
  <c r="AG290" i="11"/>
  <c r="AG258" i="11"/>
  <c r="X227" i="11"/>
  <c r="X241" i="11"/>
  <c r="V280" i="9"/>
  <c r="Y181" i="12"/>
  <c r="Y189" i="12"/>
  <c r="Y226" i="12" s="1"/>
  <c r="AG294" i="12"/>
  <c r="AG262" i="12"/>
  <c r="W306" i="8"/>
  <c r="W274" i="8"/>
  <c r="W246" i="8"/>
  <c r="X292" i="10"/>
  <c r="X240" i="10"/>
  <c r="X260" i="10"/>
  <c r="AG290" i="10"/>
  <c r="AG258" i="10"/>
  <c r="AC249" i="10"/>
  <c r="AC230" i="10"/>
  <c r="X240" i="9"/>
  <c r="X260" i="9"/>
  <c r="X292" i="9"/>
  <c r="W246" i="10"/>
  <c r="AA110" i="11"/>
  <c r="AA109" i="11"/>
  <c r="Y239" i="11"/>
  <c r="Y182" i="11"/>
  <c r="Y183" i="11" s="1"/>
  <c r="Y225" i="11"/>
  <c r="AG290" i="8"/>
  <c r="AG258" i="8"/>
  <c r="AH44" i="10"/>
  <c r="AH224" i="10" s="1"/>
  <c r="AH47" i="10"/>
  <c r="AH52" i="10" s="1"/>
  <c r="AH228" i="10" s="1"/>
  <c r="W274" i="10"/>
  <c r="W306" i="10"/>
  <c r="Y202" i="9"/>
  <c r="Y181" i="9"/>
  <c r="Y189" i="9"/>
  <c r="Y226" i="9" s="1"/>
  <c r="Z131" i="8"/>
  <c r="Z179" i="8" s="1"/>
  <c r="Y305" i="9"/>
  <c r="Y273" i="9"/>
  <c r="W307" i="10"/>
  <c r="W275" i="10"/>
  <c r="AG262" i="11"/>
  <c r="AG294" i="11"/>
  <c r="X305" i="12"/>
  <c r="X273" i="12"/>
  <c r="X292" i="11"/>
  <c r="X240" i="11"/>
  <c r="X260" i="11"/>
  <c r="AG290" i="12"/>
  <c r="AG258" i="12"/>
  <c r="AB100" i="12"/>
  <c r="AB96" i="12"/>
  <c r="AB177" i="12" s="1"/>
  <c r="AC93" i="12"/>
  <c r="AB102" i="12"/>
  <c r="AB101" i="12"/>
  <c r="Z130" i="11"/>
  <c r="Z178" i="11" s="1"/>
  <c r="AC249" i="7"/>
  <c r="AC230" i="7"/>
  <c r="X306" i="8"/>
  <c r="X274" i="8"/>
  <c r="X306" i="12"/>
  <c r="X274" i="12"/>
  <c r="X291" i="8"/>
  <c r="X259" i="8"/>
  <c r="X266" i="8" s="1"/>
  <c r="X267" i="8" s="1"/>
  <c r="X278" i="8" s="1"/>
  <c r="X279" i="8" s="1"/>
  <c r="X232" i="8"/>
  <c r="X233" i="8" s="1"/>
  <c r="X244" i="8" s="1"/>
  <c r="X245" i="8" s="1"/>
  <c r="X305" i="9"/>
  <c r="X273" i="9"/>
  <c r="AG294" i="8"/>
  <c r="AG262" i="8"/>
  <c r="AH44" i="9"/>
  <c r="AH224" i="9" s="1"/>
  <c r="AH47" i="9"/>
  <c r="AH52" i="9" s="1"/>
  <c r="AH228" i="9" s="1"/>
  <c r="AC93" i="10"/>
  <c r="AB100" i="10"/>
  <c r="AB102" i="10"/>
  <c r="AB101" i="10"/>
  <c r="AB96" i="10"/>
  <c r="AA109" i="7"/>
  <c r="X307" i="10"/>
  <c r="X275" i="10"/>
  <c r="X291" i="12"/>
  <c r="X259" i="12"/>
  <c r="AD113" i="10"/>
  <c r="AD116" i="10" s="1"/>
  <c r="AD176" i="10" s="1"/>
  <c r="AD219" i="10" s="1"/>
  <c r="AD221" i="10" s="1"/>
  <c r="AD113" i="11"/>
  <c r="AD116" i="11" s="1"/>
  <c r="AD176" i="11" s="1"/>
  <c r="AD219" i="11" s="1"/>
  <c r="AD221" i="11" s="1"/>
  <c r="AD113" i="12"/>
  <c r="AD116" i="12" s="1"/>
  <c r="AD219" i="12" s="1"/>
  <c r="AD221" i="12" s="1"/>
  <c r="AD113" i="9"/>
  <c r="AD116" i="9" s="1"/>
  <c r="AD176" i="9" s="1"/>
  <c r="AD219" i="9" s="1"/>
  <c r="AD221" i="9" s="1"/>
  <c r="AD113" i="8"/>
  <c r="AD116" i="8" s="1"/>
  <c r="AD176" i="8" s="1"/>
  <c r="AD219" i="8" s="1"/>
  <c r="AD221" i="8" s="1"/>
  <c r="AD113" i="7"/>
  <c r="AD116" i="7" s="1"/>
  <c r="AD176" i="7" s="1"/>
  <c r="AD219" i="7" s="1"/>
  <c r="AD221" i="7" s="1"/>
  <c r="X307" i="8"/>
  <c r="X275" i="8"/>
  <c r="Y239" i="8"/>
  <c r="Y182" i="8"/>
  <c r="Y183" i="8" s="1"/>
  <c r="Y225" i="8"/>
  <c r="X240" i="7"/>
  <c r="X260" i="7"/>
  <c r="X292" i="7"/>
  <c r="AB100" i="8"/>
  <c r="AB101" i="8"/>
  <c r="AB96" i="8"/>
  <c r="AC93" i="8"/>
  <c r="AB102" i="8"/>
  <c r="Z130" i="9"/>
  <c r="Z178" i="9" s="1"/>
  <c r="AC230" i="8"/>
  <c r="AC249" i="8"/>
  <c r="X305" i="8"/>
  <c r="X273" i="8"/>
  <c r="Z131" i="12"/>
  <c r="Z179" i="12" s="1"/>
  <c r="Z130" i="10"/>
  <c r="Z178" i="10" s="1"/>
  <c r="Z202" i="10" s="1"/>
  <c r="AH47" i="8"/>
  <c r="AH52" i="8" s="1"/>
  <c r="AH228" i="8" s="1"/>
  <c r="AH44" i="8"/>
  <c r="AH224" i="8" s="1"/>
  <c r="AA110" i="10"/>
  <c r="Y181" i="11"/>
  <c r="Y189" i="11"/>
  <c r="Y226" i="11" s="1"/>
  <c r="X273" i="10"/>
  <c r="X305" i="10"/>
  <c r="Y181" i="7"/>
  <c r="Y189" i="7"/>
  <c r="Y226" i="7" s="1"/>
  <c r="X261" i="10"/>
  <c r="X293" i="10"/>
  <c r="X275" i="7"/>
  <c r="X307" i="7"/>
  <c r="Y202" i="8"/>
  <c r="AH290" i="7"/>
  <c r="Y259" i="9" l="1"/>
  <c r="AB110" i="10"/>
  <c r="AA131" i="14"/>
  <c r="AA179" i="14" s="1"/>
  <c r="W246" i="11"/>
  <c r="Z189" i="14"/>
  <c r="Z226" i="14" s="1"/>
  <c r="Z292" i="14" s="1"/>
  <c r="Z181" i="14"/>
  <c r="AA131" i="13"/>
  <c r="AA179" i="13" s="1"/>
  <c r="AA225" i="13" s="1"/>
  <c r="AB110" i="13"/>
  <c r="AB109" i="14"/>
  <c r="AI44" i="7"/>
  <c r="AI224" i="7" s="1"/>
  <c r="AI258" i="7" s="1"/>
  <c r="X246" i="10"/>
  <c r="AB110" i="9"/>
  <c r="W312" i="9"/>
  <c r="Z239" i="14"/>
  <c r="Z182" i="14"/>
  <c r="Z183" i="14" s="1"/>
  <c r="Z225" i="14"/>
  <c r="W279" i="9"/>
  <c r="W280" i="9" s="1"/>
  <c r="Z240" i="13"/>
  <c r="Z260" i="13"/>
  <c r="Z292" i="13"/>
  <c r="AH294" i="14"/>
  <c r="AH262" i="14"/>
  <c r="AI92" i="14"/>
  <c r="AI95" i="14" s="1"/>
  <c r="AI176" i="14" s="1"/>
  <c r="AI219" i="14" s="1"/>
  <c r="AI221" i="14" s="1"/>
  <c r="AI92" i="13"/>
  <c r="AI95" i="13" s="1"/>
  <c r="AA130" i="12"/>
  <c r="AA178" i="12" s="1"/>
  <c r="AH262" i="13"/>
  <c r="AH294" i="13"/>
  <c r="Y259" i="13"/>
  <c r="Y291" i="13"/>
  <c r="AH258" i="14"/>
  <c r="AH290" i="14"/>
  <c r="AA130" i="14"/>
  <c r="AA178" i="14" s="1"/>
  <c r="AH258" i="13"/>
  <c r="AH290" i="13"/>
  <c r="Z225" i="13"/>
  <c r="Z182" i="13"/>
  <c r="Z183" i="13" s="1"/>
  <c r="AD230" i="13"/>
  <c r="AD249" i="13"/>
  <c r="X298" i="8"/>
  <c r="X299" i="8" s="1"/>
  <c r="X310" i="8" s="1"/>
  <c r="X311" i="8" s="1"/>
  <c r="AB110" i="12"/>
  <c r="AA131" i="11"/>
  <c r="AA179" i="11" s="1"/>
  <c r="W312" i="11"/>
  <c r="AB109" i="13"/>
  <c r="AH230" i="14"/>
  <c r="AH249" i="14"/>
  <c r="Y260" i="13"/>
  <c r="Y240" i="13"/>
  <c r="Y292" i="13"/>
  <c r="AB122" i="13"/>
  <c r="AB121" i="13"/>
  <c r="AB117" i="13"/>
  <c r="AB177" i="13" s="1"/>
  <c r="AC114" i="13"/>
  <c r="AB123" i="13"/>
  <c r="AI44" i="13"/>
  <c r="AI224" i="13" s="1"/>
  <c r="AI47" i="13"/>
  <c r="AI52" i="13" s="1"/>
  <c r="AI228" i="13" s="1"/>
  <c r="AA131" i="9"/>
  <c r="AA179" i="9" s="1"/>
  <c r="AA182" i="9" s="1"/>
  <c r="AB110" i="14"/>
  <c r="X306" i="14"/>
  <c r="X274" i="14"/>
  <c r="AJ39" i="14"/>
  <c r="AJ39" i="13"/>
  <c r="AE113" i="14"/>
  <c r="AE116" i="14" s="1"/>
  <c r="AE113" i="13"/>
  <c r="AE116" i="13" s="1"/>
  <c r="AE176" i="13" s="1"/>
  <c r="AE219" i="13" s="1"/>
  <c r="AE221" i="13" s="1"/>
  <c r="AA131" i="8"/>
  <c r="AA179" i="8" s="1"/>
  <c r="AA225" i="8" s="1"/>
  <c r="AB109" i="9"/>
  <c r="AA130" i="13"/>
  <c r="AA178" i="13" s="1"/>
  <c r="AI44" i="14"/>
  <c r="AI224" i="14" s="1"/>
  <c r="AI47" i="14"/>
  <c r="AI52" i="14" s="1"/>
  <c r="AI228" i="14" s="1"/>
  <c r="Y291" i="14"/>
  <c r="Y259" i="14"/>
  <c r="AA131" i="7"/>
  <c r="AA179" i="7" s="1"/>
  <c r="AA239" i="7" s="1"/>
  <c r="AC96" i="13"/>
  <c r="AC101" i="13"/>
  <c r="AC102" i="13"/>
  <c r="AC100" i="13"/>
  <c r="AD93" i="13"/>
  <c r="Y274" i="14"/>
  <c r="Y306" i="14"/>
  <c r="AC100" i="14"/>
  <c r="AD93" i="14"/>
  <c r="AC96" i="14"/>
  <c r="AC177" i="14" s="1"/>
  <c r="AC102" i="14"/>
  <c r="AC101" i="14"/>
  <c r="AB123" i="14"/>
  <c r="AC114" i="14"/>
  <c r="AB117" i="14"/>
  <c r="AB122" i="14"/>
  <c r="AB121" i="14"/>
  <c r="Y305" i="14"/>
  <c r="Y273" i="14"/>
  <c r="X246" i="8"/>
  <c r="X280" i="8"/>
  <c r="W312" i="10"/>
  <c r="Z239" i="8"/>
  <c r="Z182" i="8"/>
  <c r="Z183" i="8" s="1"/>
  <c r="Z225" i="8"/>
  <c r="Z189" i="11"/>
  <c r="Z226" i="11" s="1"/>
  <c r="Z181" i="11"/>
  <c r="Z202" i="11"/>
  <c r="Z227" i="10"/>
  <c r="Z241" i="10"/>
  <c r="Z189" i="9"/>
  <c r="Z226" i="9" s="1"/>
  <c r="Z181" i="9"/>
  <c r="Z202" i="9"/>
  <c r="W279" i="10"/>
  <c r="W280" i="10" s="1"/>
  <c r="Y227" i="8"/>
  <c r="Y232" i="8" s="1"/>
  <c r="Y233" i="8" s="1"/>
  <c r="Y244" i="8" s="1"/>
  <c r="Y245" i="8" s="1"/>
  <c r="Y241" i="8"/>
  <c r="Y292" i="7"/>
  <c r="Y260" i="7"/>
  <c r="Y240" i="7"/>
  <c r="AD249" i="8"/>
  <c r="AD230" i="8"/>
  <c r="AC96" i="10"/>
  <c r="AD93" i="10"/>
  <c r="AC102" i="10"/>
  <c r="AC101" i="10"/>
  <c r="AC100" i="10"/>
  <c r="X293" i="11"/>
  <c r="X298" i="11" s="1"/>
  <c r="X299" i="11" s="1"/>
  <c r="X310" i="11" s="1"/>
  <c r="X311" i="11" s="1"/>
  <c r="X261" i="11"/>
  <c r="X266" i="11" s="1"/>
  <c r="X267" i="11" s="1"/>
  <c r="X278" i="11" s="1"/>
  <c r="X279" i="11" s="1"/>
  <c r="AA130" i="8"/>
  <c r="AA178" i="8" s="1"/>
  <c r="Y240" i="10"/>
  <c r="Y292" i="10"/>
  <c r="Y260" i="10"/>
  <c r="AI47" i="8"/>
  <c r="AI52" i="8" s="1"/>
  <c r="AI228" i="8" s="1"/>
  <c r="AI44" i="8"/>
  <c r="AI224" i="8" s="1"/>
  <c r="W280" i="11"/>
  <c r="AH262" i="12"/>
  <c r="AH294" i="12"/>
  <c r="X298" i="10"/>
  <c r="X299" i="10" s="1"/>
  <c r="X310" i="10" s="1"/>
  <c r="X311" i="10" s="1"/>
  <c r="Y305" i="12"/>
  <c r="Y273" i="12"/>
  <c r="Z182" i="7"/>
  <c r="Z183" i="7" s="1"/>
  <c r="Z239" i="7"/>
  <c r="Z225" i="7"/>
  <c r="Y305" i="8"/>
  <c r="Y273" i="8"/>
  <c r="AD230" i="9"/>
  <c r="AD249" i="9"/>
  <c r="AH294" i="9"/>
  <c r="AH262" i="9"/>
  <c r="AC96" i="12"/>
  <c r="AC177" i="12" s="1"/>
  <c r="AD93" i="12"/>
  <c r="AC102" i="12"/>
  <c r="AC101" i="12"/>
  <c r="AC100" i="12"/>
  <c r="Y241" i="9"/>
  <c r="Y227" i="9"/>
  <c r="AB123" i="10"/>
  <c r="AB122" i="10"/>
  <c r="AB121" i="10"/>
  <c r="AB117" i="10"/>
  <c r="AC114" i="10"/>
  <c r="Y293" i="7"/>
  <c r="Y261" i="7"/>
  <c r="AI47" i="10"/>
  <c r="AI52" i="10" s="1"/>
  <c r="AI228" i="10" s="1"/>
  <c r="AI44" i="10"/>
  <c r="AI224" i="10" s="1"/>
  <c r="AC96" i="9"/>
  <c r="AC101" i="9"/>
  <c r="AC102" i="9"/>
  <c r="AC100" i="9"/>
  <c r="AD93" i="9"/>
  <c r="AH290" i="12"/>
  <c r="AH258" i="12"/>
  <c r="AH258" i="11"/>
  <c r="AH290" i="11"/>
  <c r="AD93" i="11"/>
  <c r="AC102" i="11"/>
  <c r="AC101" i="11"/>
  <c r="AC100" i="11"/>
  <c r="AC96" i="11"/>
  <c r="AB122" i="11"/>
  <c r="AB117" i="11"/>
  <c r="AB177" i="11" s="1"/>
  <c r="AC114" i="11"/>
  <c r="AB123" i="11"/>
  <c r="AB121" i="11"/>
  <c r="Z239" i="11"/>
  <c r="Z225" i="11"/>
  <c r="Z182" i="11"/>
  <c r="Z183" i="11" s="1"/>
  <c r="AI92" i="11"/>
  <c r="AI95" i="11" s="1"/>
  <c r="AI92" i="12"/>
  <c r="AI95" i="12" s="1"/>
  <c r="AI176" i="12" s="1"/>
  <c r="AI92" i="10"/>
  <c r="AI95" i="10" s="1"/>
  <c r="AI92" i="9"/>
  <c r="AI95" i="9" s="1"/>
  <c r="AI92" i="8"/>
  <c r="AI95" i="8" s="1"/>
  <c r="AI92" i="7"/>
  <c r="AI95" i="7" s="1"/>
  <c r="AH258" i="8"/>
  <c r="AH290" i="8"/>
  <c r="AC101" i="8"/>
  <c r="AC102" i="8"/>
  <c r="AC100" i="8"/>
  <c r="AC96" i="8"/>
  <c r="AD93" i="8"/>
  <c r="X274" i="7"/>
  <c r="X306" i="7"/>
  <c r="Z225" i="10"/>
  <c r="Z182" i="10"/>
  <c r="Z183" i="10" s="1"/>
  <c r="Z239" i="10"/>
  <c r="AD249" i="12"/>
  <c r="AD230" i="12"/>
  <c r="AB177" i="10"/>
  <c r="AH290" i="9"/>
  <c r="AH258" i="9"/>
  <c r="X306" i="11"/>
  <c r="X274" i="11"/>
  <c r="W280" i="8"/>
  <c r="Y292" i="12"/>
  <c r="Y260" i="12"/>
  <c r="Y240" i="12"/>
  <c r="Y275" i="7"/>
  <c r="Y307" i="7"/>
  <c r="AI47" i="11"/>
  <c r="AI52" i="11" s="1"/>
  <c r="AI228" i="11" s="1"/>
  <c r="AI44" i="11"/>
  <c r="AI224" i="11" s="1"/>
  <c r="AB110" i="7"/>
  <c r="X232" i="11"/>
  <c r="X233" i="11" s="1"/>
  <c r="X244" i="11" s="1"/>
  <c r="X245" i="11" s="1"/>
  <c r="AH294" i="11"/>
  <c r="AH262" i="11"/>
  <c r="Y293" i="10"/>
  <c r="Y261" i="10"/>
  <c r="AH294" i="8"/>
  <c r="AH262" i="8"/>
  <c r="Z181" i="7"/>
  <c r="Z189" i="7"/>
  <c r="Z226" i="7" s="1"/>
  <c r="AD230" i="11"/>
  <c r="AD249" i="11"/>
  <c r="AB109" i="12"/>
  <c r="Y259" i="11"/>
  <c r="Y291" i="11"/>
  <c r="X306" i="10"/>
  <c r="X274" i="10"/>
  <c r="W312" i="8"/>
  <c r="Z181" i="8"/>
  <c r="Z189" i="8"/>
  <c r="Z226" i="8" s="1"/>
  <c r="AA130" i="10"/>
  <c r="AA178" i="10" s="1"/>
  <c r="AA202" i="10" s="1"/>
  <c r="AA131" i="12"/>
  <c r="AA179" i="12" s="1"/>
  <c r="X307" i="9"/>
  <c r="X275" i="9"/>
  <c r="AI47" i="12"/>
  <c r="AI52" i="12" s="1"/>
  <c r="AI228" i="12" s="1"/>
  <c r="AI44" i="12"/>
  <c r="AI224" i="12" s="1"/>
  <c r="AC102" i="7"/>
  <c r="AC101" i="7"/>
  <c r="AC96" i="7"/>
  <c r="AD93" i="7"/>
  <c r="AC100" i="7"/>
  <c r="Z202" i="8"/>
  <c r="AA130" i="7"/>
  <c r="AA178" i="7" s="1"/>
  <c r="Z181" i="12"/>
  <c r="Z189" i="12"/>
  <c r="Z226" i="12" s="1"/>
  <c r="Z239" i="9"/>
  <c r="Z225" i="9"/>
  <c r="Z182" i="9"/>
  <c r="Z183" i="9" s="1"/>
  <c r="Z202" i="7"/>
  <c r="Y307" i="10"/>
  <c r="Y275" i="10"/>
  <c r="AJ39" i="7"/>
  <c r="AJ47" i="7" s="1"/>
  <c r="AJ52" i="7" s="1"/>
  <c r="AJ39" i="12"/>
  <c r="AJ39" i="11"/>
  <c r="AJ39" i="10"/>
  <c r="AJ39" i="9"/>
  <c r="AJ39" i="8"/>
  <c r="Z181" i="10"/>
  <c r="Z189" i="10"/>
  <c r="Z226" i="10" s="1"/>
  <c r="AB110" i="8"/>
  <c r="AD230" i="10"/>
  <c r="AD249" i="10"/>
  <c r="AH262" i="10"/>
  <c r="AH294" i="10"/>
  <c r="X261" i="9"/>
  <c r="X266" i="9" s="1"/>
  <c r="X267" i="9" s="1"/>
  <c r="X278" i="9" s="1"/>
  <c r="X279" i="9" s="1"/>
  <c r="X293" i="9"/>
  <c r="X298" i="9" s="1"/>
  <c r="X299" i="9" s="1"/>
  <c r="X310" i="9" s="1"/>
  <c r="X311" i="9" s="1"/>
  <c r="AA130" i="9"/>
  <c r="AA178" i="9" s="1"/>
  <c r="Y261" i="11"/>
  <c r="Y293" i="11"/>
  <c r="AB109" i="11"/>
  <c r="AA130" i="11"/>
  <c r="AA178" i="11" s="1"/>
  <c r="Y259" i="10"/>
  <c r="Y291" i="10"/>
  <c r="Y232" i="10"/>
  <c r="Y233" i="10" s="1"/>
  <c r="Y244" i="10" s="1"/>
  <c r="Y245" i="10" s="1"/>
  <c r="AE113" i="10"/>
  <c r="AE116" i="10" s="1"/>
  <c r="AE176" i="10" s="1"/>
  <c r="AE219" i="10" s="1"/>
  <c r="AE221" i="10" s="1"/>
  <c r="AE113" i="11"/>
  <c r="AE116" i="11" s="1"/>
  <c r="AE176" i="11" s="1"/>
  <c r="AE219" i="11" s="1"/>
  <c r="AE221" i="11" s="1"/>
  <c r="AE113" i="12"/>
  <c r="AE116" i="12" s="1"/>
  <c r="AE219" i="12" s="1"/>
  <c r="AE221" i="12" s="1"/>
  <c r="AE113" i="9"/>
  <c r="AE116" i="9" s="1"/>
  <c r="AE176" i="9" s="1"/>
  <c r="AE219" i="9" s="1"/>
  <c r="AE221" i="9" s="1"/>
  <c r="AE113" i="8"/>
  <c r="AE116" i="8" s="1"/>
  <c r="AE176" i="8" s="1"/>
  <c r="AE219" i="8" s="1"/>
  <c r="AE221" i="8" s="1"/>
  <c r="AE113" i="7"/>
  <c r="AE116" i="7" s="1"/>
  <c r="AE176" i="7" s="1"/>
  <c r="AE219" i="7" s="1"/>
  <c r="AE221" i="7" s="1"/>
  <c r="Y232" i="11"/>
  <c r="Y233" i="11" s="1"/>
  <c r="Y244" i="11" s="1"/>
  <c r="Y245" i="11" s="1"/>
  <c r="Y292" i="11"/>
  <c r="Y260" i="11"/>
  <c r="Y240" i="11"/>
  <c r="Z239" i="12"/>
  <c r="Z225" i="12"/>
  <c r="Z182" i="12"/>
  <c r="Z183" i="12" s="1"/>
  <c r="AB109" i="8"/>
  <c r="Y291" i="8"/>
  <c r="Y259" i="8"/>
  <c r="AD249" i="7"/>
  <c r="AD230" i="7"/>
  <c r="AB109" i="10"/>
  <c r="X246" i="9"/>
  <c r="Y240" i="9"/>
  <c r="Y292" i="9"/>
  <c r="Y260" i="9"/>
  <c r="AH290" i="10"/>
  <c r="AH258" i="10"/>
  <c r="Y305" i="11"/>
  <c r="Y273" i="11"/>
  <c r="X274" i="9"/>
  <c r="X306" i="9"/>
  <c r="X307" i="11"/>
  <c r="X275" i="11"/>
  <c r="AB117" i="8"/>
  <c r="AB177" i="8" s="1"/>
  <c r="AB123" i="8"/>
  <c r="AC114" i="8"/>
  <c r="AB122" i="8"/>
  <c r="AB121" i="8"/>
  <c r="AA131" i="10"/>
  <c r="AA179" i="10" s="1"/>
  <c r="AB117" i="12"/>
  <c r="AC114" i="12"/>
  <c r="AB123" i="12"/>
  <c r="AB122" i="12"/>
  <c r="AB121" i="12"/>
  <c r="AI44" i="9"/>
  <c r="AI224" i="9" s="1"/>
  <c r="AI47" i="9"/>
  <c r="AI52" i="9" s="1"/>
  <c r="AI228" i="9" s="1"/>
  <c r="AB109" i="7"/>
  <c r="AB117" i="9"/>
  <c r="AB177" i="9" s="1"/>
  <c r="AB123" i="9"/>
  <c r="AB121" i="9"/>
  <c r="AC114" i="9"/>
  <c r="AB122" i="9"/>
  <c r="Y260" i="8"/>
  <c r="Y292" i="8"/>
  <c r="Y240" i="8"/>
  <c r="AB123" i="7"/>
  <c r="AB121" i="7"/>
  <c r="AC114" i="7"/>
  <c r="AB122" i="7"/>
  <c r="AB117" i="7"/>
  <c r="AB177" i="7" s="1"/>
  <c r="X266" i="10"/>
  <c r="X267" i="10" s="1"/>
  <c r="X278" i="10" s="1"/>
  <c r="X279" i="10" s="1"/>
  <c r="Y307" i="11"/>
  <c r="Y275" i="11"/>
  <c r="AB110" i="11"/>
  <c r="Y291" i="12"/>
  <c r="Y259" i="12"/>
  <c r="Y273" i="10"/>
  <c r="Y305" i="10"/>
  <c r="AA182" i="7" l="1"/>
  <c r="AA225" i="7"/>
  <c r="AA182" i="8"/>
  <c r="AA239" i="8"/>
  <c r="AC110" i="12"/>
  <c r="AJ44" i="7"/>
  <c r="AJ224" i="7" s="1"/>
  <c r="AC109" i="11"/>
  <c r="Z260" i="14"/>
  <c r="AB130" i="14"/>
  <c r="AB178" i="14" s="1"/>
  <c r="AB189" i="14" s="1"/>
  <c r="AB226" i="14" s="1"/>
  <c r="Z240" i="14"/>
  <c r="Z274" i="14" s="1"/>
  <c r="AI290" i="7"/>
  <c r="AA182" i="13"/>
  <c r="AA183" i="13" s="1"/>
  <c r="AC109" i="14"/>
  <c r="Y266" i="10"/>
  <c r="Y267" i="10" s="1"/>
  <c r="Y278" i="10" s="1"/>
  <c r="Y279" i="10" s="1"/>
  <c r="AA189" i="12"/>
  <c r="AA226" i="12" s="1"/>
  <c r="AA292" i="12" s="1"/>
  <c r="AA239" i="9"/>
  <c r="AA305" i="9" s="1"/>
  <c r="X312" i="8"/>
  <c r="AB130" i="11"/>
  <c r="AB178" i="11" s="1"/>
  <c r="AB202" i="11" s="1"/>
  <c r="AA181" i="12"/>
  <c r="AC110" i="10"/>
  <c r="X280" i="11"/>
  <c r="AC110" i="9"/>
  <c r="AC110" i="13"/>
  <c r="AB130" i="13"/>
  <c r="AB178" i="13" s="1"/>
  <c r="AC110" i="8"/>
  <c r="AB131" i="9"/>
  <c r="AB179" i="9" s="1"/>
  <c r="AB225" i="9" s="1"/>
  <c r="Y246" i="8"/>
  <c r="AA225" i="14"/>
  <c r="AA182" i="14"/>
  <c r="AA183" i="14" s="1"/>
  <c r="AA239" i="14"/>
  <c r="AE230" i="13"/>
  <c r="AE249" i="13"/>
  <c r="Z306" i="14"/>
  <c r="AA181" i="14"/>
  <c r="AA189" i="14"/>
  <c r="AA226" i="14" s="1"/>
  <c r="Z305" i="14"/>
  <c r="Z273" i="14"/>
  <c r="AC110" i="14"/>
  <c r="AA181" i="13"/>
  <c r="AA189" i="13"/>
  <c r="AA226" i="13" s="1"/>
  <c r="AB131" i="13"/>
  <c r="AB179" i="13" s="1"/>
  <c r="Z306" i="13"/>
  <c r="Z274" i="13"/>
  <c r="X280" i="9"/>
  <c r="X312" i="11"/>
  <c r="AA225" i="9"/>
  <c r="AA291" i="9" s="1"/>
  <c r="AB131" i="14"/>
  <c r="AB179" i="14" s="1"/>
  <c r="AI294" i="14"/>
  <c r="AI262" i="14"/>
  <c r="AJ47" i="13"/>
  <c r="AJ52" i="13" s="1"/>
  <c r="AJ228" i="13" s="1"/>
  <c r="AJ44" i="13"/>
  <c r="AJ224" i="13" s="1"/>
  <c r="AI290" i="13"/>
  <c r="AI258" i="13"/>
  <c r="AB131" i="8"/>
  <c r="AB179" i="8" s="1"/>
  <c r="AI294" i="13"/>
  <c r="AI262" i="13"/>
  <c r="AF113" i="14"/>
  <c r="AF116" i="14" s="1"/>
  <c r="AF113" i="13"/>
  <c r="AF116" i="13" s="1"/>
  <c r="AF176" i="13" s="1"/>
  <c r="AF219" i="13" s="1"/>
  <c r="AF221" i="13" s="1"/>
  <c r="AK39" i="14"/>
  <c r="AK39" i="13"/>
  <c r="AJ92" i="14"/>
  <c r="AJ95" i="14" s="1"/>
  <c r="AJ176" i="14" s="1"/>
  <c r="AJ219" i="14" s="1"/>
  <c r="AJ221" i="14" s="1"/>
  <c r="AJ92" i="13"/>
  <c r="AJ95" i="13" s="1"/>
  <c r="AI290" i="14"/>
  <c r="AI258" i="14"/>
  <c r="AJ47" i="14"/>
  <c r="AJ52" i="14" s="1"/>
  <c r="AJ228" i="14" s="1"/>
  <c r="AJ44" i="14"/>
  <c r="AJ224" i="14" s="1"/>
  <c r="Y274" i="13"/>
  <c r="Y306" i="13"/>
  <c r="AB130" i="10"/>
  <c r="AB178" i="10" s="1"/>
  <c r="AC122" i="14"/>
  <c r="AC123" i="14"/>
  <c r="AC121" i="14"/>
  <c r="AC117" i="14"/>
  <c r="AD114" i="14"/>
  <c r="AD102" i="13"/>
  <c r="AD101" i="13"/>
  <c r="AD100" i="13"/>
  <c r="AD96" i="13"/>
  <c r="AE93" i="13"/>
  <c r="AC117" i="13"/>
  <c r="AC177" i="13" s="1"/>
  <c r="AC123" i="13"/>
  <c r="AD114" i="13"/>
  <c r="AC122" i="13"/>
  <c r="AC121" i="13"/>
  <c r="Z259" i="14"/>
  <c r="Z291" i="14"/>
  <c r="Y298" i="10"/>
  <c r="Y299" i="10" s="1"/>
  <c r="Y310" i="10" s="1"/>
  <c r="Y311" i="10" s="1"/>
  <c r="AC109" i="7"/>
  <c r="AC109" i="10"/>
  <c r="AE93" i="14"/>
  <c r="AD100" i="14"/>
  <c r="AD102" i="14"/>
  <c r="AD101" i="14"/>
  <c r="AD96" i="14"/>
  <c r="AD177" i="14" s="1"/>
  <c r="AC109" i="13"/>
  <c r="Z291" i="13"/>
  <c r="Z259" i="13"/>
  <c r="AI230" i="14"/>
  <c r="AI249" i="14"/>
  <c r="AA259" i="13"/>
  <c r="AA291" i="13"/>
  <c r="AA181" i="11"/>
  <c r="AA189" i="11"/>
  <c r="AA226" i="11" s="1"/>
  <c r="AA202" i="11"/>
  <c r="AA241" i="10"/>
  <c r="AA227" i="10"/>
  <c r="AA182" i="10"/>
  <c r="AA183" i="10" s="1"/>
  <c r="AA239" i="10"/>
  <c r="AA225" i="10"/>
  <c r="Y246" i="10"/>
  <c r="AB130" i="12"/>
  <c r="AB178" i="12" s="1"/>
  <c r="AB130" i="8"/>
  <c r="AB178" i="8" s="1"/>
  <c r="Y306" i="9"/>
  <c r="Y274" i="9"/>
  <c r="Z305" i="12"/>
  <c r="Z273" i="12"/>
  <c r="AE230" i="8"/>
  <c r="AE249" i="8"/>
  <c r="AJ47" i="9"/>
  <c r="AJ52" i="9" s="1"/>
  <c r="AJ228" i="9" s="1"/>
  <c r="AJ44" i="9"/>
  <c r="AJ224" i="9" s="1"/>
  <c r="Z260" i="12"/>
  <c r="Z240" i="12"/>
  <c r="Z292" i="12"/>
  <c r="AC110" i="7"/>
  <c r="AI290" i="12"/>
  <c r="AI258" i="12"/>
  <c r="Z260" i="8"/>
  <c r="Z240" i="8"/>
  <c r="Z292" i="8"/>
  <c r="Y298" i="11"/>
  <c r="Y299" i="11" s="1"/>
  <c r="Y310" i="11" s="1"/>
  <c r="Y311" i="11" s="1"/>
  <c r="AA291" i="7"/>
  <c r="AA259" i="7"/>
  <c r="AI294" i="11"/>
  <c r="AI262" i="11"/>
  <c r="AB131" i="11"/>
  <c r="AB179" i="11" s="1"/>
  <c r="AC110" i="11"/>
  <c r="Y293" i="9"/>
  <c r="Y298" i="9" s="1"/>
  <c r="Y299" i="9" s="1"/>
  <c r="Y310" i="9" s="1"/>
  <c r="Y311" i="9" s="1"/>
  <c r="Y261" i="9"/>
  <c r="Y266" i="9" s="1"/>
  <c r="Y267" i="9" s="1"/>
  <c r="Y278" i="9" s="1"/>
  <c r="Y279" i="9" s="1"/>
  <c r="Y232" i="9"/>
  <c r="Y233" i="9" s="1"/>
  <c r="Y244" i="9" s="1"/>
  <c r="Y245" i="9" s="1"/>
  <c r="AD100" i="10"/>
  <c r="AD101" i="10"/>
  <c r="AD102" i="10"/>
  <c r="AE93" i="10"/>
  <c r="AD96" i="10"/>
  <c r="AA291" i="8"/>
  <c r="AA259" i="8"/>
  <c r="Y306" i="11"/>
  <c r="Y274" i="11"/>
  <c r="AE230" i="9"/>
  <c r="AE249" i="9"/>
  <c r="AJ47" i="10"/>
  <c r="AJ52" i="10" s="1"/>
  <c r="AJ228" i="10" s="1"/>
  <c r="AJ44" i="10"/>
  <c r="AJ224" i="10" s="1"/>
  <c r="Z227" i="7"/>
  <c r="Z241" i="7"/>
  <c r="AI294" i="12"/>
  <c r="AI262" i="12"/>
  <c r="AA273" i="7"/>
  <c r="AA305" i="7"/>
  <c r="Z305" i="10"/>
  <c r="Z273" i="10"/>
  <c r="AD96" i="8"/>
  <c r="AE93" i="8"/>
  <c r="AD102" i="8"/>
  <c r="AD101" i="8"/>
  <c r="AD100" i="8"/>
  <c r="AA260" i="12"/>
  <c r="AA240" i="12"/>
  <c r="Y307" i="9"/>
  <c r="Y275" i="9"/>
  <c r="AE93" i="12"/>
  <c r="AD96" i="12"/>
  <c r="AD177" i="12" s="1"/>
  <c r="AD102" i="12"/>
  <c r="AD101" i="12"/>
  <c r="AD100" i="12"/>
  <c r="Z259" i="7"/>
  <c r="Z291" i="7"/>
  <c r="AI258" i="8"/>
  <c r="AI290" i="8"/>
  <c r="Y307" i="8"/>
  <c r="Y275" i="8"/>
  <c r="Z260" i="9"/>
  <c r="Z292" i="9"/>
  <c r="Z240" i="9"/>
  <c r="AA273" i="8"/>
  <c r="AA305" i="8"/>
  <c r="AA183" i="9"/>
  <c r="AC117" i="7"/>
  <c r="AC177" i="7" s="1"/>
  <c r="AD114" i="7"/>
  <c r="AC123" i="7"/>
  <c r="AC122" i="7"/>
  <c r="AC121" i="7"/>
  <c r="AD114" i="8"/>
  <c r="AC123" i="8"/>
  <c r="AC122" i="8"/>
  <c r="AC121" i="8"/>
  <c r="AC117" i="8"/>
  <c r="AC177" i="8" s="1"/>
  <c r="X312" i="9"/>
  <c r="Y266" i="11"/>
  <c r="Y267" i="11" s="1"/>
  <c r="Y278" i="11" s="1"/>
  <c r="Y279" i="11" s="1"/>
  <c r="AE249" i="12"/>
  <c r="AE230" i="12"/>
  <c r="AJ47" i="11"/>
  <c r="AJ52" i="11" s="1"/>
  <c r="AJ228" i="11" s="1"/>
  <c r="AJ44" i="11"/>
  <c r="AJ224" i="11" s="1"/>
  <c r="AD101" i="7"/>
  <c r="AD102" i="7"/>
  <c r="AD96" i="7"/>
  <c r="AE93" i="7"/>
  <c r="AD100" i="7"/>
  <c r="Z305" i="7"/>
  <c r="Z273" i="7"/>
  <c r="AI262" i="8"/>
  <c r="AI294" i="8"/>
  <c r="Y293" i="8"/>
  <c r="Y298" i="8" s="1"/>
  <c r="Y299" i="8" s="1"/>
  <c r="Y310" i="8" s="1"/>
  <c r="Y311" i="8" s="1"/>
  <c r="Y261" i="8"/>
  <c r="Y266" i="8" s="1"/>
  <c r="Y267" i="8" s="1"/>
  <c r="Y278" i="8" s="1"/>
  <c r="Y279" i="8" s="1"/>
  <c r="Z275" i="10"/>
  <c r="Z307" i="10"/>
  <c r="X246" i="11"/>
  <c r="AB130" i="7"/>
  <c r="AB178" i="7" s="1"/>
  <c r="AI294" i="9"/>
  <c r="AI262" i="9"/>
  <c r="AC117" i="12"/>
  <c r="AC123" i="12"/>
  <c r="AD114" i="12"/>
  <c r="AC122" i="12"/>
  <c r="AC121" i="12"/>
  <c r="AA189" i="7"/>
  <c r="AA226" i="7" s="1"/>
  <c r="AA181" i="7"/>
  <c r="AE249" i="11"/>
  <c r="AE230" i="11"/>
  <c r="AA189" i="9"/>
  <c r="AA226" i="9" s="1"/>
  <c r="AA181" i="9"/>
  <c r="Z292" i="10"/>
  <c r="Z260" i="10"/>
  <c r="Z240" i="10"/>
  <c r="AJ44" i="12"/>
  <c r="AJ224" i="12" s="1"/>
  <c r="AJ47" i="12"/>
  <c r="AJ52" i="12" s="1"/>
  <c r="AJ228" i="12" s="1"/>
  <c r="Z291" i="10"/>
  <c r="Z259" i="10"/>
  <c r="Z232" i="10"/>
  <c r="Z233" i="10" s="1"/>
  <c r="Z244" i="10" s="1"/>
  <c r="Z245" i="10" s="1"/>
  <c r="AC109" i="8"/>
  <c r="AC121" i="11"/>
  <c r="AC123" i="11"/>
  <c r="AC117" i="11"/>
  <c r="AC177" i="11" s="1"/>
  <c r="AD114" i="11"/>
  <c r="AC122" i="11"/>
  <c r="AD102" i="9"/>
  <c r="AD101" i="9"/>
  <c r="AD100" i="9"/>
  <c r="AD96" i="9"/>
  <c r="AE93" i="9"/>
  <c r="AI290" i="10"/>
  <c r="AI258" i="10"/>
  <c r="AA183" i="7"/>
  <c r="Z261" i="10"/>
  <c r="Z293" i="10"/>
  <c r="Z241" i="11"/>
  <c r="Z227" i="11"/>
  <c r="Z232" i="11" s="1"/>
  <c r="Z233" i="11" s="1"/>
  <c r="Z244" i="11" s="1"/>
  <c r="Z245" i="11" s="1"/>
  <c r="Z291" i="8"/>
  <c r="Z259" i="8"/>
  <c r="AF113" i="11"/>
  <c r="AF116" i="11" s="1"/>
  <c r="AF176" i="11" s="1"/>
  <c r="AF219" i="11" s="1"/>
  <c r="AF221" i="11" s="1"/>
  <c r="AF113" i="12"/>
  <c r="AF116" i="12" s="1"/>
  <c r="AF219" i="12" s="1"/>
  <c r="AF221" i="12" s="1"/>
  <c r="AF113" i="10"/>
  <c r="AF116" i="10" s="1"/>
  <c r="AF176" i="10" s="1"/>
  <c r="AF219" i="10" s="1"/>
  <c r="AF221" i="10" s="1"/>
  <c r="AF113" i="9"/>
  <c r="AF116" i="9" s="1"/>
  <c r="AF176" i="9" s="1"/>
  <c r="AF219" i="9" s="1"/>
  <c r="AF221" i="9" s="1"/>
  <c r="AF113" i="8"/>
  <c r="AF116" i="8" s="1"/>
  <c r="AF176" i="8" s="1"/>
  <c r="AF219" i="8" s="1"/>
  <c r="AF221" i="8" s="1"/>
  <c r="AF113" i="7"/>
  <c r="AF116" i="7" s="1"/>
  <c r="AF176" i="7" s="1"/>
  <c r="AF219" i="7" s="1"/>
  <c r="AF221" i="7" s="1"/>
  <c r="AC123" i="9"/>
  <c r="AD114" i="9"/>
  <c r="AC122" i="9"/>
  <c r="AC121" i="9"/>
  <c r="AC117" i="9"/>
  <c r="AC177" i="9" s="1"/>
  <c r="AI258" i="9"/>
  <c r="AI290" i="9"/>
  <c r="Y246" i="11"/>
  <c r="AE230" i="10"/>
  <c r="AE249" i="10"/>
  <c r="AA181" i="8"/>
  <c r="AA189" i="8"/>
  <c r="AA226" i="8" s="1"/>
  <c r="Z291" i="9"/>
  <c r="Z259" i="9"/>
  <c r="AA239" i="12"/>
  <c r="AA225" i="12"/>
  <c r="AA182" i="12"/>
  <c r="AA183" i="12" s="1"/>
  <c r="X280" i="10"/>
  <c r="Y306" i="12"/>
  <c r="Y274" i="12"/>
  <c r="Z291" i="11"/>
  <c r="Z259" i="11"/>
  <c r="AA202" i="7"/>
  <c r="AC109" i="9"/>
  <c r="AI294" i="10"/>
  <c r="AI262" i="10"/>
  <c r="AB131" i="10"/>
  <c r="AB179" i="10" s="1"/>
  <c r="AA202" i="9"/>
  <c r="AC109" i="12"/>
  <c r="Y274" i="7"/>
  <c r="Y306" i="7"/>
  <c r="AK39" i="7"/>
  <c r="AK44" i="7" s="1"/>
  <c r="AK224" i="7" s="1"/>
  <c r="AK39" i="12"/>
  <c r="AK39" i="11"/>
  <c r="AK39" i="10"/>
  <c r="AK39" i="9"/>
  <c r="AK39" i="8"/>
  <c r="AJ92" i="11"/>
  <c r="AJ95" i="11" s="1"/>
  <c r="AJ92" i="12"/>
  <c r="AJ95" i="12" s="1"/>
  <c r="AJ176" i="12" s="1"/>
  <c r="AJ92" i="10"/>
  <c r="AJ95" i="10" s="1"/>
  <c r="AJ92" i="9"/>
  <c r="AJ95" i="9" s="1"/>
  <c r="AJ92" i="8"/>
  <c r="AJ95" i="8" s="1"/>
  <c r="AJ92" i="7"/>
  <c r="AJ95" i="7" s="1"/>
  <c r="AB131" i="7"/>
  <c r="AB179" i="7" s="1"/>
  <c r="Y306" i="8"/>
  <c r="Y274" i="8"/>
  <c r="AB130" i="9"/>
  <c r="AB178" i="9" s="1"/>
  <c r="AB202" i="9" s="1"/>
  <c r="AB131" i="12"/>
  <c r="AB179" i="12" s="1"/>
  <c r="Z291" i="12"/>
  <c r="Z259" i="12"/>
  <c r="AE249" i="7"/>
  <c r="AE230" i="7"/>
  <c r="AJ47" i="8"/>
  <c r="AJ52" i="8" s="1"/>
  <c r="AJ228" i="8" s="1"/>
  <c r="AJ44" i="8"/>
  <c r="AJ224" i="8" s="1"/>
  <c r="Z305" i="9"/>
  <c r="Z273" i="9"/>
  <c r="Z227" i="8"/>
  <c r="Z232" i="8" s="1"/>
  <c r="Z233" i="8" s="1"/>
  <c r="Z244" i="8" s="1"/>
  <c r="Z245" i="8" s="1"/>
  <c r="Z241" i="8"/>
  <c r="AA181" i="10"/>
  <c r="AA189" i="10"/>
  <c r="AA226" i="10" s="1"/>
  <c r="X312" i="10"/>
  <c r="Z292" i="7"/>
  <c r="Z260" i="7"/>
  <c r="Z240" i="7"/>
  <c r="AI290" i="11"/>
  <c r="AI258" i="11"/>
  <c r="Z273" i="11"/>
  <c r="Z305" i="11"/>
  <c r="AD96" i="11"/>
  <c r="AD101" i="11"/>
  <c r="AE93" i="11"/>
  <c r="AD102" i="11"/>
  <c r="AD100" i="11"/>
  <c r="AA202" i="8"/>
  <c r="AC121" i="10"/>
  <c r="AC122" i="10"/>
  <c r="AC117" i="10"/>
  <c r="AC177" i="10" s="1"/>
  <c r="AD114" i="10"/>
  <c r="AC123" i="10"/>
  <c r="AA225" i="11"/>
  <c r="AA239" i="11"/>
  <c r="AA182" i="11"/>
  <c r="AA183" i="11" s="1"/>
  <c r="Y306" i="10"/>
  <c r="Y274" i="10"/>
  <c r="Z227" i="9"/>
  <c r="Z241" i="9"/>
  <c r="AA183" i="8"/>
  <c r="Z292" i="11"/>
  <c r="Z260" i="11"/>
  <c r="Z240" i="11"/>
  <c r="Z305" i="8"/>
  <c r="Z273" i="8"/>
  <c r="AJ290" i="7"/>
  <c r="AJ258" i="7"/>
  <c r="AB181" i="14" l="1"/>
  <c r="AA273" i="9"/>
  <c r="AC131" i="10"/>
  <c r="AC179" i="10" s="1"/>
  <c r="AC225" i="10" s="1"/>
  <c r="Y312" i="10"/>
  <c r="Y280" i="10"/>
  <c r="AB181" i="10"/>
  <c r="AB189" i="10"/>
  <c r="AB226" i="10" s="1"/>
  <c r="AB292" i="10" s="1"/>
  <c r="AC130" i="12"/>
  <c r="AC178" i="12" s="1"/>
  <c r="AD110" i="14"/>
  <c r="AC131" i="8"/>
  <c r="AC179" i="8" s="1"/>
  <c r="AC130" i="11"/>
  <c r="AC178" i="11" s="1"/>
  <c r="AC181" i="11" s="1"/>
  <c r="AD109" i="13"/>
  <c r="AB239" i="9"/>
  <c r="AD109" i="11"/>
  <c r="AB202" i="10"/>
  <c r="AB227" i="10" s="1"/>
  <c r="AB182" i="9"/>
  <c r="AB183" i="9" s="1"/>
  <c r="AD110" i="7"/>
  <c r="AD110" i="9"/>
  <c r="AC131" i="9"/>
  <c r="AC179" i="9" s="1"/>
  <c r="AC182" i="9" s="1"/>
  <c r="AC131" i="13"/>
  <c r="AC179" i="13" s="1"/>
  <c r="AC182" i="13" s="1"/>
  <c r="AC131" i="7"/>
  <c r="AC179" i="7" s="1"/>
  <c r="AC130" i="14"/>
  <c r="AC178" i="14" s="1"/>
  <c r="AC189" i="14" s="1"/>
  <c r="AC226" i="14" s="1"/>
  <c r="AD121" i="13"/>
  <c r="AD117" i="13"/>
  <c r="AD177" i="13" s="1"/>
  <c r="AE114" i="13"/>
  <c r="AD123" i="13"/>
  <c r="AD122" i="13"/>
  <c r="AK47" i="13"/>
  <c r="AK52" i="13" s="1"/>
  <c r="AK228" i="13" s="1"/>
  <c r="AK44" i="13"/>
  <c r="AK44" i="14"/>
  <c r="AK47" i="14"/>
  <c r="AK52" i="14" s="1"/>
  <c r="AK228" i="14" s="1"/>
  <c r="AA259" i="9"/>
  <c r="AJ290" i="14"/>
  <c r="AJ258" i="14"/>
  <c r="AF249" i="13"/>
  <c r="AF230" i="13"/>
  <c r="AA292" i="13"/>
  <c r="AA240" i="13"/>
  <c r="AA260" i="13"/>
  <c r="Z266" i="10"/>
  <c r="Z267" i="10" s="1"/>
  <c r="Z278" i="10" s="1"/>
  <c r="Z279" i="10" s="1"/>
  <c r="AD110" i="13"/>
  <c r="AB181" i="13"/>
  <c r="AB189" i="13"/>
  <c r="AB226" i="13" s="1"/>
  <c r="AJ262" i="14"/>
  <c r="AJ294" i="14"/>
  <c r="AA260" i="14"/>
  <c r="AA292" i="14"/>
  <c r="AA240" i="14"/>
  <c r="AA305" i="14"/>
  <c r="AA273" i="14"/>
  <c r="AB240" i="14"/>
  <c r="AB292" i="14"/>
  <c r="AB260" i="14"/>
  <c r="AJ290" i="13"/>
  <c r="AJ258" i="13"/>
  <c r="Y312" i="8"/>
  <c r="AB225" i="13"/>
  <c r="AB182" i="13"/>
  <c r="AB183" i="13" s="1"/>
  <c r="AK92" i="13"/>
  <c r="AK95" i="13" s="1"/>
  <c r="AK92" i="14"/>
  <c r="AK95" i="14" s="1"/>
  <c r="AK176" i="14" s="1"/>
  <c r="AK219" i="14" s="1"/>
  <c r="AK221" i="14" s="1"/>
  <c r="AC202" i="11"/>
  <c r="AB239" i="14"/>
  <c r="AB182" i="14"/>
  <c r="AB183" i="14" s="1"/>
  <c r="AB225" i="14"/>
  <c r="AD109" i="14"/>
  <c r="AC130" i="13"/>
  <c r="AC178" i="13" s="1"/>
  <c r="AE100" i="13"/>
  <c r="AE96" i="13"/>
  <c r="AE101" i="13"/>
  <c r="AF93" i="13"/>
  <c r="AE102" i="13"/>
  <c r="AC131" i="14"/>
  <c r="AC179" i="14" s="1"/>
  <c r="AC131" i="11"/>
  <c r="AC179" i="11" s="1"/>
  <c r="AJ262" i="13"/>
  <c r="AJ294" i="13"/>
  <c r="AG113" i="14"/>
  <c r="AG116" i="14" s="1"/>
  <c r="AG113" i="13"/>
  <c r="AG116" i="13" s="1"/>
  <c r="AG176" i="13" s="1"/>
  <c r="AG219" i="13" s="1"/>
  <c r="AG221" i="13" s="1"/>
  <c r="AC130" i="10"/>
  <c r="AC178" i="10" s="1"/>
  <c r="AC181" i="10" s="1"/>
  <c r="AC130" i="9"/>
  <c r="AC178" i="9" s="1"/>
  <c r="AC131" i="12"/>
  <c r="AC179" i="12" s="1"/>
  <c r="AC225" i="12" s="1"/>
  <c r="Y312" i="11"/>
  <c r="AE100" i="14"/>
  <c r="AE101" i="14"/>
  <c r="AF93" i="14"/>
  <c r="AE102" i="14"/>
  <c r="AE96" i="14"/>
  <c r="AE177" i="14" s="1"/>
  <c r="AD121" i="14"/>
  <c r="AD122" i="14"/>
  <c r="AD123" i="14"/>
  <c r="AD117" i="14"/>
  <c r="AE114" i="14"/>
  <c r="AJ230" i="14"/>
  <c r="AJ249" i="14"/>
  <c r="AA291" i="14"/>
  <c r="AA259" i="14"/>
  <c r="Z246" i="11"/>
  <c r="Z246" i="10"/>
  <c r="Y246" i="9"/>
  <c r="AB227" i="11"/>
  <c r="AB241" i="11"/>
  <c r="AC241" i="11"/>
  <c r="AC227" i="11"/>
  <c r="AB227" i="9"/>
  <c r="AB241" i="9"/>
  <c r="AK92" i="11"/>
  <c r="AK95" i="11" s="1"/>
  <c r="AK92" i="12"/>
  <c r="AK95" i="12" s="1"/>
  <c r="AK176" i="12" s="1"/>
  <c r="AK92" i="10"/>
  <c r="AK95" i="10" s="1"/>
  <c r="AK92" i="8"/>
  <c r="AK95" i="8" s="1"/>
  <c r="AK92" i="9"/>
  <c r="AK95" i="9" s="1"/>
  <c r="AK92" i="7"/>
  <c r="AK95" i="7" s="1"/>
  <c r="AK47" i="7"/>
  <c r="AK52" i="7" s="1"/>
  <c r="Z306" i="11"/>
  <c r="Z274" i="11"/>
  <c r="AA291" i="11"/>
  <c r="AA259" i="11"/>
  <c r="AA292" i="10"/>
  <c r="AA260" i="10"/>
  <c r="AA240" i="10"/>
  <c r="AK47" i="12"/>
  <c r="AK52" i="12" s="1"/>
  <c r="AK228" i="12" s="1"/>
  <c r="AK44" i="12"/>
  <c r="AA241" i="9"/>
  <c r="AA227" i="9"/>
  <c r="AA232" i="9" s="1"/>
  <c r="AA233" i="9" s="1"/>
  <c r="AA244" i="9" s="1"/>
  <c r="AA245" i="9" s="1"/>
  <c r="AC225" i="9"/>
  <c r="AF249" i="7"/>
  <c r="AF230" i="7"/>
  <c r="AJ294" i="12"/>
  <c r="AJ262" i="12"/>
  <c r="AA292" i="9"/>
  <c r="AA240" i="9"/>
  <c r="AA260" i="9"/>
  <c r="AB181" i="7"/>
  <c r="AB189" i="7"/>
  <c r="AB226" i="7" s="1"/>
  <c r="Z306" i="9"/>
  <c r="Z274" i="9"/>
  <c r="AD109" i="12"/>
  <c r="AJ290" i="10"/>
  <c r="AJ258" i="10"/>
  <c r="Y280" i="11"/>
  <c r="Z306" i="8"/>
  <c r="Z274" i="8"/>
  <c r="AB239" i="11"/>
  <c r="AB182" i="11"/>
  <c r="AB183" i="11" s="1"/>
  <c r="AB225" i="11"/>
  <c r="AA293" i="10"/>
  <c r="AA261" i="10"/>
  <c r="AA241" i="8"/>
  <c r="AA227" i="8"/>
  <c r="AA232" i="8" s="1"/>
  <c r="AA233" i="8" s="1"/>
  <c r="AA244" i="8" s="1"/>
  <c r="AA245" i="8" s="1"/>
  <c r="AJ258" i="8"/>
  <c r="AJ290" i="8"/>
  <c r="AB225" i="7"/>
  <c r="AB182" i="7"/>
  <c r="AB183" i="7" s="1"/>
  <c r="AB239" i="7"/>
  <c r="AB239" i="10"/>
  <c r="AB225" i="10"/>
  <c r="AB182" i="10"/>
  <c r="AB183" i="10" s="1"/>
  <c r="AF230" i="8"/>
  <c r="AF249" i="8"/>
  <c r="AJ258" i="12"/>
  <c r="AJ290" i="12"/>
  <c r="AB181" i="12"/>
  <c r="AB189" i="12"/>
  <c r="AB226" i="12" s="1"/>
  <c r="AC239" i="7"/>
  <c r="AC182" i="7"/>
  <c r="AC225" i="7"/>
  <c r="AA274" i="12"/>
  <c r="AA306" i="12"/>
  <c r="AJ294" i="10"/>
  <c r="AJ262" i="10"/>
  <c r="Z274" i="12"/>
  <c r="Z306" i="12"/>
  <c r="Y280" i="9"/>
  <c r="AA275" i="10"/>
  <c r="AA307" i="10"/>
  <c r="AA241" i="11"/>
  <c r="AA227" i="11"/>
  <c r="AA232" i="11" s="1"/>
  <c r="AA233" i="11" s="1"/>
  <c r="AA244" i="11" s="1"/>
  <c r="AA245" i="11" s="1"/>
  <c r="AG113" i="12"/>
  <c r="AG116" i="12" s="1"/>
  <c r="AG219" i="12" s="1"/>
  <c r="AG221" i="12" s="1"/>
  <c r="AG113" i="10"/>
  <c r="AG116" i="10" s="1"/>
  <c r="AG176" i="10" s="1"/>
  <c r="AG219" i="10" s="1"/>
  <c r="AG221" i="10" s="1"/>
  <c r="AG113" i="11"/>
  <c r="AG116" i="11" s="1"/>
  <c r="AG176" i="11" s="1"/>
  <c r="AG219" i="11" s="1"/>
  <c r="AG221" i="11" s="1"/>
  <c r="AG113" i="9"/>
  <c r="AG116" i="9" s="1"/>
  <c r="AG176" i="9" s="1"/>
  <c r="AG219" i="9" s="1"/>
  <c r="AG221" i="9" s="1"/>
  <c r="AG113" i="8"/>
  <c r="AG116" i="8" s="1"/>
  <c r="AG176" i="8" s="1"/>
  <c r="AG219" i="8" s="1"/>
  <c r="AG221" i="8" s="1"/>
  <c r="AG113" i="7"/>
  <c r="AG116" i="7" s="1"/>
  <c r="AG176" i="7" s="1"/>
  <c r="AG219" i="7" s="1"/>
  <c r="AG221" i="7" s="1"/>
  <c r="Z306" i="7"/>
  <c r="Z274" i="7"/>
  <c r="Z307" i="8"/>
  <c r="Z275" i="8"/>
  <c r="AJ294" i="8"/>
  <c r="AJ262" i="8"/>
  <c r="AK44" i="8"/>
  <c r="AK224" i="8" s="1"/>
  <c r="AK47" i="8"/>
  <c r="AK52" i="8" s="1"/>
  <c r="AK228" i="8" s="1"/>
  <c r="AA240" i="8"/>
  <c r="AA260" i="8"/>
  <c r="AA292" i="8"/>
  <c r="AF230" i="9"/>
  <c r="AF249" i="9"/>
  <c r="AE100" i="9"/>
  <c r="AE102" i="9"/>
  <c r="AE96" i="9"/>
  <c r="AF93" i="9"/>
  <c r="AE101" i="9"/>
  <c r="Z306" i="10"/>
  <c r="Z274" i="10"/>
  <c r="AD109" i="7"/>
  <c r="AJ290" i="11"/>
  <c r="AJ258" i="11"/>
  <c r="AC130" i="8"/>
  <c r="AC178" i="8" s="1"/>
  <c r="AC130" i="7"/>
  <c r="AC178" i="7" s="1"/>
  <c r="AD109" i="8"/>
  <c r="AD109" i="10"/>
  <c r="Y312" i="9"/>
  <c r="AA291" i="10"/>
  <c r="AA259" i="10"/>
  <c r="AA232" i="10"/>
  <c r="AA233" i="10" s="1"/>
  <c r="AA244" i="10" s="1"/>
  <c r="AA245" i="10" s="1"/>
  <c r="AB259" i="9"/>
  <c r="AB291" i="9"/>
  <c r="AA260" i="11"/>
  <c r="AA292" i="11"/>
  <c r="AA240" i="11"/>
  <c r="Z246" i="8"/>
  <c r="AD117" i="10"/>
  <c r="AD177" i="10" s="1"/>
  <c r="AE114" i="10"/>
  <c r="AD123" i="10"/>
  <c r="AD122" i="10"/>
  <c r="AD121" i="10"/>
  <c r="Z261" i="8"/>
  <c r="Z266" i="8" s="1"/>
  <c r="Z267" i="8" s="1"/>
  <c r="Z278" i="8" s="1"/>
  <c r="Z279" i="8" s="1"/>
  <c r="Z293" i="8"/>
  <c r="Z298" i="8" s="1"/>
  <c r="Z299" i="8" s="1"/>
  <c r="Z310" i="8" s="1"/>
  <c r="Z311" i="8" s="1"/>
  <c r="AB181" i="11"/>
  <c r="AB189" i="11"/>
  <c r="AB226" i="11" s="1"/>
  <c r="AB182" i="12"/>
  <c r="AB183" i="12" s="1"/>
  <c r="AB225" i="12"/>
  <c r="AB239" i="12"/>
  <c r="AK47" i="9"/>
  <c r="AK52" i="9" s="1"/>
  <c r="AK228" i="9" s="1"/>
  <c r="AK44" i="9"/>
  <c r="AK224" i="9" s="1"/>
  <c r="AA291" i="12"/>
  <c r="AA259" i="12"/>
  <c r="AF249" i="10"/>
  <c r="AF230" i="10"/>
  <c r="Z293" i="11"/>
  <c r="Z298" i="11" s="1"/>
  <c r="Z299" i="11" s="1"/>
  <c r="Z310" i="11" s="1"/>
  <c r="Z311" i="11" s="1"/>
  <c r="Z261" i="11"/>
  <c r="Z266" i="11" s="1"/>
  <c r="Z267" i="11" s="1"/>
  <c r="Z278" i="11" s="1"/>
  <c r="Z279" i="11" s="1"/>
  <c r="AE114" i="11"/>
  <c r="AD122" i="11"/>
  <c r="AD121" i="11"/>
  <c r="AD123" i="11"/>
  <c r="AD117" i="11"/>
  <c r="AD177" i="11" s="1"/>
  <c r="AB181" i="8"/>
  <c r="AB189" i="8"/>
  <c r="AB226" i="8" s="1"/>
  <c r="AF93" i="7"/>
  <c r="AE102" i="7"/>
  <c r="AE96" i="7"/>
  <c r="AE101" i="7"/>
  <c r="AE100" i="7"/>
  <c r="AJ262" i="11"/>
  <c r="AJ294" i="11"/>
  <c r="AD110" i="8"/>
  <c r="AJ258" i="9"/>
  <c r="AJ290" i="9"/>
  <c r="AA305" i="10"/>
  <c r="AA273" i="10"/>
  <c r="Z275" i="9"/>
  <c r="Z307" i="9"/>
  <c r="AE100" i="11"/>
  <c r="AE101" i="11"/>
  <c r="AF93" i="11"/>
  <c r="AE102" i="11"/>
  <c r="AE96" i="11"/>
  <c r="AB189" i="9"/>
  <c r="AB226" i="9" s="1"/>
  <c r="AB181" i="9"/>
  <c r="AK47" i="10"/>
  <c r="AK52" i="10" s="1"/>
  <c r="AK228" i="10" s="1"/>
  <c r="AK44" i="10"/>
  <c r="AA305" i="12"/>
  <c r="AA273" i="12"/>
  <c r="AD123" i="9"/>
  <c r="AD117" i="9"/>
  <c r="AD177" i="9" s="1"/>
  <c r="AE114" i="9"/>
  <c r="AD122" i="9"/>
  <c r="AD121" i="9"/>
  <c r="AF249" i="12"/>
  <c r="AF230" i="12"/>
  <c r="Z307" i="11"/>
  <c r="Z275" i="11"/>
  <c r="AD109" i="9"/>
  <c r="AD123" i="12"/>
  <c r="AD122" i="12"/>
  <c r="AD121" i="12"/>
  <c r="AD117" i="12"/>
  <c r="AE114" i="12"/>
  <c r="Y280" i="8"/>
  <c r="AB182" i="8"/>
  <c r="AB183" i="8" s="1"/>
  <c r="AB239" i="8"/>
  <c r="AB225" i="8"/>
  <c r="AE96" i="12"/>
  <c r="AE177" i="12" s="1"/>
  <c r="AF93" i="12"/>
  <c r="AE102" i="12"/>
  <c r="AE101" i="12"/>
  <c r="AE100" i="12"/>
  <c r="Z307" i="7"/>
  <c r="Z275" i="7"/>
  <c r="AE102" i="10"/>
  <c r="AE101" i="10"/>
  <c r="AE100" i="10"/>
  <c r="AE96" i="10"/>
  <c r="AF93" i="10"/>
  <c r="AJ294" i="9"/>
  <c r="AJ262" i="9"/>
  <c r="AB305" i="9"/>
  <c r="AB273" i="9"/>
  <c r="Z261" i="9"/>
  <c r="Z266" i="9" s="1"/>
  <c r="Z267" i="9" s="1"/>
  <c r="Z278" i="9" s="1"/>
  <c r="Z293" i="9"/>
  <c r="Z298" i="9" s="1"/>
  <c r="Z299" i="9" s="1"/>
  <c r="Z310" i="9" s="1"/>
  <c r="Z311" i="9" s="1"/>
  <c r="AA305" i="11"/>
  <c r="AA273" i="11"/>
  <c r="AD110" i="11"/>
  <c r="AK47" i="11"/>
  <c r="AK52" i="11" s="1"/>
  <c r="AK228" i="11" s="1"/>
  <c r="AK44" i="11"/>
  <c r="AA227" i="7"/>
  <c r="AA241" i="7"/>
  <c r="Z232" i="9"/>
  <c r="Z233" i="9" s="1"/>
  <c r="Z244" i="9" s="1"/>
  <c r="Z245" i="9" s="1"/>
  <c r="AF249" i="11"/>
  <c r="AF230" i="11"/>
  <c r="Z298" i="10"/>
  <c r="Z299" i="10" s="1"/>
  <c r="Z310" i="10" s="1"/>
  <c r="Z311" i="10" s="1"/>
  <c r="AA292" i="7"/>
  <c r="AA260" i="7"/>
  <c r="AA240" i="7"/>
  <c r="AD123" i="8"/>
  <c r="AD117" i="8"/>
  <c r="AD177" i="8" s="1"/>
  <c r="AD121" i="8"/>
  <c r="AE114" i="8"/>
  <c r="AD122" i="8"/>
  <c r="AD122" i="7"/>
  <c r="AD117" i="7"/>
  <c r="AD177" i="7" s="1"/>
  <c r="AE114" i="7"/>
  <c r="AD123" i="7"/>
  <c r="AD121" i="7"/>
  <c r="AD110" i="12"/>
  <c r="AE102" i="8"/>
  <c r="AE96" i="8"/>
  <c r="AE100" i="8"/>
  <c r="AF93" i="8"/>
  <c r="AE101" i="8"/>
  <c r="Z293" i="7"/>
  <c r="Z261" i="7"/>
  <c r="AD110" i="10"/>
  <c r="AB202" i="7"/>
  <c r="AB202" i="8"/>
  <c r="AK290" i="7"/>
  <c r="AK258" i="7"/>
  <c r="AB260" i="10" l="1"/>
  <c r="AC182" i="10"/>
  <c r="AE109" i="12"/>
  <c r="AC239" i="10"/>
  <c r="AC273" i="10" s="1"/>
  <c r="AC181" i="14"/>
  <c r="AD131" i="14"/>
  <c r="AD179" i="14" s="1"/>
  <c r="AD182" i="14" s="1"/>
  <c r="AB240" i="10"/>
  <c r="AB274" i="10" s="1"/>
  <c r="Z312" i="10"/>
  <c r="AC239" i="8"/>
  <c r="AC273" i="8" s="1"/>
  <c r="AC182" i="8"/>
  <c r="AC183" i="8" s="1"/>
  <c r="AC225" i="8"/>
  <c r="AC259" i="8" s="1"/>
  <c r="AC202" i="9"/>
  <c r="AC227" i="9" s="1"/>
  <c r="AC181" i="9"/>
  <c r="AD131" i="7"/>
  <c r="AD179" i="7" s="1"/>
  <c r="AD239" i="7" s="1"/>
  <c r="AC239" i="9"/>
  <c r="AC305" i="9" s="1"/>
  <c r="AC239" i="12"/>
  <c r="AC273" i="12" s="1"/>
  <c r="AC189" i="11"/>
  <c r="AC226" i="11" s="1"/>
  <c r="AC292" i="11" s="1"/>
  <c r="AE109" i="13"/>
  <c r="AC225" i="13"/>
  <c r="AC291" i="13" s="1"/>
  <c r="Z280" i="8"/>
  <c r="AC182" i="12"/>
  <c r="AD130" i="10"/>
  <c r="AD178" i="10" s="1"/>
  <c r="Z280" i="10"/>
  <c r="AE110" i="9"/>
  <c r="AC202" i="10"/>
  <c r="AC227" i="10" s="1"/>
  <c r="AE110" i="7"/>
  <c r="AE109" i="14"/>
  <c r="AC189" i="10"/>
  <c r="AC226" i="10" s="1"/>
  <c r="AD131" i="13"/>
  <c r="AD179" i="13" s="1"/>
  <c r="AB241" i="10"/>
  <c r="AB275" i="10" s="1"/>
  <c r="AC183" i="7"/>
  <c r="AE110" i="10"/>
  <c r="AD131" i="12"/>
  <c r="AD179" i="12" s="1"/>
  <c r="AA246" i="11"/>
  <c r="AA246" i="10"/>
  <c r="Z312" i="8"/>
  <c r="AC239" i="14"/>
  <c r="AC182" i="14"/>
  <c r="AC183" i="14" s="1"/>
  <c r="AC225" i="14"/>
  <c r="AF96" i="14"/>
  <c r="AF177" i="14" s="1"/>
  <c r="AG93" i="14"/>
  <c r="AF102" i="14"/>
  <c r="AF101" i="14"/>
  <c r="AF100" i="14"/>
  <c r="AF100" i="13"/>
  <c r="AF96" i="13"/>
  <c r="AF102" i="13"/>
  <c r="AF101" i="13"/>
  <c r="AG93" i="13"/>
  <c r="AB291" i="14"/>
  <c r="AB259" i="14"/>
  <c r="AA306" i="14"/>
  <c r="AA274" i="14"/>
  <c r="AC189" i="9"/>
  <c r="AC226" i="9" s="1"/>
  <c r="AC292" i="9" s="1"/>
  <c r="AD130" i="14"/>
  <c r="AD178" i="14" s="1"/>
  <c r="AB260" i="13"/>
  <c r="AB240" i="13"/>
  <c r="AB292" i="13"/>
  <c r="AC183" i="13"/>
  <c r="AH113" i="13"/>
  <c r="AH116" i="13" s="1"/>
  <c r="AH176" i="13" s="1"/>
  <c r="AH219" i="13" s="1"/>
  <c r="AH221" i="13" s="1"/>
  <c r="AH113" i="14"/>
  <c r="AH116" i="14" s="1"/>
  <c r="AE117" i="14"/>
  <c r="AF114" i="14"/>
  <c r="AE123" i="14"/>
  <c r="AE122" i="14"/>
  <c r="AE121" i="14"/>
  <c r="AE110" i="14"/>
  <c r="AC181" i="13"/>
  <c r="AC189" i="13"/>
  <c r="AC226" i="13" s="1"/>
  <c r="AK224" i="14"/>
  <c r="AL44" i="14"/>
  <c r="AL46" i="14" s="1"/>
  <c r="AE121" i="13"/>
  <c r="AF114" i="13"/>
  <c r="AE117" i="13"/>
  <c r="AE177" i="13" s="1"/>
  <c r="AE123" i="13"/>
  <c r="AE122" i="13"/>
  <c r="AD131" i="11"/>
  <c r="AD179" i="11" s="1"/>
  <c r="AB305" i="14"/>
  <c r="AB273" i="14"/>
  <c r="AB306" i="14"/>
  <c r="AB274" i="14"/>
  <c r="AE109" i="8"/>
  <c r="AE109" i="11"/>
  <c r="AG249" i="13"/>
  <c r="AG230" i="13"/>
  <c r="AA306" i="13"/>
  <c r="AA274" i="13"/>
  <c r="AK224" i="13"/>
  <c r="AL44" i="13"/>
  <c r="AL46" i="13" s="1"/>
  <c r="AK262" i="14"/>
  <c r="AK294" i="14"/>
  <c r="AD131" i="8"/>
  <c r="AD179" i="8" s="1"/>
  <c r="AD239" i="8" s="1"/>
  <c r="Z312" i="11"/>
  <c r="AC292" i="14"/>
  <c r="AC260" i="14"/>
  <c r="AC240" i="14"/>
  <c r="AE110" i="13"/>
  <c r="AK230" i="14"/>
  <c r="AK249" i="14"/>
  <c r="G250" i="14" s="1"/>
  <c r="AB259" i="13"/>
  <c r="AB291" i="13"/>
  <c r="AK294" i="13"/>
  <c r="AK262" i="13"/>
  <c r="AD130" i="13"/>
  <c r="AD178" i="13" s="1"/>
  <c r="AA266" i="10"/>
  <c r="AA267" i="10" s="1"/>
  <c r="AA278" i="10" s="1"/>
  <c r="AA279" i="10" s="1"/>
  <c r="Z246" i="9"/>
  <c r="Z312" i="9"/>
  <c r="AC181" i="8"/>
  <c r="AC189" i="8"/>
  <c r="AC226" i="8" s="1"/>
  <c r="AC202" i="8"/>
  <c r="Z279" i="9"/>
  <c r="Z280" i="9" s="1"/>
  <c r="Z280" i="11"/>
  <c r="AA293" i="7"/>
  <c r="AA261" i="7"/>
  <c r="AB240" i="9"/>
  <c r="AB260" i="9"/>
  <c r="AB292" i="9"/>
  <c r="AB259" i="12"/>
  <c r="AB291" i="12"/>
  <c r="AC181" i="7"/>
  <c r="AC189" i="7"/>
  <c r="AC226" i="7" s="1"/>
  <c r="AC181" i="12"/>
  <c r="AC189" i="12"/>
  <c r="AC226" i="12" s="1"/>
  <c r="AK290" i="8"/>
  <c r="AK258" i="8"/>
  <c r="AG249" i="7"/>
  <c r="AG230" i="7"/>
  <c r="AA261" i="11"/>
  <c r="AA266" i="11" s="1"/>
  <c r="AA267" i="11" s="1"/>
  <c r="AA278" i="11" s="1"/>
  <c r="AA279" i="11" s="1"/>
  <c r="AA293" i="11"/>
  <c r="AA298" i="11" s="1"/>
  <c r="AA299" i="11" s="1"/>
  <c r="AA310" i="11" s="1"/>
  <c r="AA311" i="11" s="1"/>
  <c r="AC291" i="7"/>
  <c r="AC259" i="7"/>
  <c r="AA307" i="8"/>
  <c r="AA275" i="8"/>
  <c r="AC305" i="12"/>
  <c r="AK224" i="11"/>
  <c r="AL44" i="11"/>
  <c r="AL46" i="11" s="1"/>
  <c r="AG93" i="10"/>
  <c r="AF102" i="10"/>
  <c r="AF101" i="10"/>
  <c r="AF100" i="10"/>
  <c r="AF96" i="10"/>
  <c r="AF101" i="12"/>
  <c r="AF100" i="12"/>
  <c r="AF96" i="12"/>
  <c r="AF177" i="12" s="1"/>
  <c r="AG93" i="12"/>
  <c r="AF102" i="12"/>
  <c r="AB232" i="9"/>
  <c r="AB233" i="9" s="1"/>
  <c r="AB244" i="9" s="1"/>
  <c r="AB245" i="9" s="1"/>
  <c r="AG249" i="8"/>
  <c r="AG230" i="8"/>
  <c r="AA307" i="11"/>
  <c r="AA275" i="11"/>
  <c r="AB291" i="7"/>
  <c r="AB259" i="7"/>
  <c r="AC240" i="11"/>
  <c r="AB307" i="9"/>
  <c r="AB275" i="9"/>
  <c r="AC305" i="8"/>
  <c r="AB227" i="8"/>
  <c r="AB232" i="8" s="1"/>
  <c r="AB233" i="8" s="1"/>
  <c r="AB244" i="8" s="1"/>
  <c r="AB245" i="8" s="1"/>
  <c r="AB241" i="8"/>
  <c r="AE110" i="8"/>
  <c r="AK262" i="11"/>
  <c r="AK294" i="11"/>
  <c r="AD130" i="9"/>
  <c r="AD178" i="9" s="1"/>
  <c r="AD202" i="9" s="1"/>
  <c r="AK224" i="10"/>
  <c r="AL44" i="10"/>
  <c r="AL46" i="10" s="1"/>
  <c r="AK290" i="9"/>
  <c r="AK258" i="9"/>
  <c r="AB292" i="11"/>
  <c r="AB260" i="11"/>
  <c r="AB240" i="11"/>
  <c r="AC225" i="11"/>
  <c r="AC182" i="11"/>
  <c r="AC183" i="11" s="1"/>
  <c r="AC239" i="11"/>
  <c r="AG249" i="9"/>
  <c r="AG230" i="9"/>
  <c r="AC305" i="7"/>
  <c r="AC273" i="7"/>
  <c r="AB291" i="10"/>
  <c r="AB259" i="10"/>
  <c r="AB232" i="10"/>
  <c r="AB233" i="10" s="1"/>
  <c r="AB244" i="10" s="1"/>
  <c r="AB245" i="10" s="1"/>
  <c r="AA298" i="10"/>
  <c r="AA299" i="10" s="1"/>
  <c r="AA310" i="10" s="1"/>
  <c r="AA311" i="10" s="1"/>
  <c r="AA293" i="9"/>
  <c r="AA298" i="9" s="1"/>
  <c r="AA299" i="9" s="1"/>
  <c r="AA310" i="9" s="1"/>
  <c r="AA311" i="9" s="1"/>
  <c r="AA261" i="9"/>
  <c r="AA266" i="9" s="1"/>
  <c r="AA267" i="9" s="1"/>
  <c r="AA278" i="9" s="1"/>
  <c r="AA279" i="9" s="1"/>
  <c r="AA274" i="10"/>
  <c r="AA306" i="10"/>
  <c r="AB293" i="9"/>
  <c r="AB261" i="9"/>
  <c r="AB266" i="9" s="1"/>
  <c r="AB267" i="9" s="1"/>
  <c r="AB278" i="9" s="1"/>
  <c r="AB279" i="9" s="1"/>
  <c r="AB307" i="11"/>
  <c r="AB275" i="11"/>
  <c r="AH113" i="12"/>
  <c r="AH116" i="12" s="1"/>
  <c r="AH219" i="12" s="1"/>
  <c r="AH221" i="12" s="1"/>
  <c r="AH113" i="10"/>
  <c r="AH116" i="10" s="1"/>
  <c r="AH176" i="10" s="1"/>
  <c r="AH219" i="10" s="1"/>
  <c r="AH221" i="10" s="1"/>
  <c r="AH113" i="11"/>
  <c r="AH116" i="11" s="1"/>
  <c r="AH176" i="11" s="1"/>
  <c r="AH219" i="11" s="1"/>
  <c r="AH221" i="11" s="1"/>
  <c r="AH113" i="8"/>
  <c r="AH116" i="8" s="1"/>
  <c r="AH176" i="8" s="1"/>
  <c r="AH219" i="8" s="1"/>
  <c r="AH221" i="8" s="1"/>
  <c r="AH113" i="9"/>
  <c r="AH116" i="9" s="1"/>
  <c r="AH176" i="9" s="1"/>
  <c r="AH219" i="9" s="1"/>
  <c r="AH221" i="9" s="1"/>
  <c r="AH113" i="7"/>
  <c r="AH116" i="7" s="1"/>
  <c r="AH176" i="7" s="1"/>
  <c r="AH219" i="7" s="1"/>
  <c r="AH221" i="7" s="1"/>
  <c r="AB241" i="7"/>
  <c r="AB227" i="7"/>
  <c r="AG93" i="8"/>
  <c r="AF102" i="8"/>
  <c r="AF96" i="8"/>
  <c r="AF101" i="8"/>
  <c r="AF100" i="8"/>
  <c r="AD130" i="7"/>
  <c r="AD178" i="7" s="1"/>
  <c r="AA306" i="7"/>
  <c r="AA274" i="7"/>
  <c r="AE109" i="10"/>
  <c r="AE110" i="12"/>
  <c r="AE117" i="12"/>
  <c r="AE123" i="12"/>
  <c r="AE121" i="12"/>
  <c r="AF114" i="12"/>
  <c r="AE122" i="12"/>
  <c r="AD131" i="9"/>
  <c r="AD179" i="9" s="1"/>
  <c r="AK262" i="10"/>
  <c r="AK294" i="10"/>
  <c r="AF101" i="7"/>
  <c r="AF102" i="7"/>
  <c r="AF96" i="7"/>
  <c r="AF100" i="7"/>
  <c r="AG93" i="7"/>
  <c r="AD130" i="11"/>
  <c r="AD178" i="11" s="1"/>
  <c r="AK294" i="9"/>
  <c r="AK262" i="9"/>
  <c r="AA306" i="11"/>
  <c r="AA274" i="11"/>
  <c r="AE109" i="9"/>
  <c r="AA306" i="8"/>
  <c r="AA274" i="8"/>
  <c r="AA246" i="8"/>
  <c r="AG249" i="11"/>
  <c r="AG230" i="11"/>
  <c r="AB292" i="12"/>
  <c r="AB240" i="12"/>
  <c r="AB260" i="12"/>
  <c r="AB305" i="10"/>
  <c r="AB273" i="10"/>
  <c r="AB291" i="11"/>
  <c r="AB259" i="11"/>
  <c r="AB232" i="11"/>
  <c r="AB233" i="11" s="1"/>
  <c r="AB244" i="11" s="1"/>
  <c r="AB245" i="11" s="1"/>
  <c r="AA306" i="9"/>
  <c r="AA274" i="9"/>
  <c r="AA246" i="9"/>
  <c r="AC183" i="9"/>
  <c r="AA307" i="9"/>
  <c r="AA275" i="9"/>
  <c r="AC183" i="10"/>
  <c r="AB293" i="11"/>
  <c r="AB261" i="11"/>
  <c r="AE117" i="8"/>
  <c r="AE177" i="8" s="1"/>
  <c r="AE123" i="8"/>
  <c r="AE122" i="8"/>
  <c r="AF114" i="8"/>
  <c r="AE121" i="8"/>
  <c r="AB291" i="8"/>
  <c r="AB259" i="8"/>
  <c r="AE121" i="9"/>
  <c r="AE122" i="9"/>
  <c r="AE117" i="9"/>
  <c r="AE177" i="9" s="1"/>
  <c r="AE123" i="9"/>
  <c r="AF114" i="9"/>
  <c r="AE110" i="11"/>
  <c r="AB260" i="8"/>
  <c r="AB292" i="8"/>
  <c r="AB240" i="8"/>
  <c r="AF114" i="10"/>
  <c r="AE123" i="10"/>
  <c r="AE122" i="10"/>
  <c r="AE121" i="10"/>
  <c r="AE117" i="10"/>
  <c r="AE177" i="10" s="1"/>
  <c r="AG249" i="10"/>
  <c r="AG230" i="10"/>
  <c r="AC202" i="7"/>
  <c r="AK224" i="12"/>
  <c r="AL44" i="12"/>
  <c r="AL46" i="12" s="1"/>
  <c r="AC183" i="12"/>
  <c r="AC305" i="10"/>
  <c r="AC293" i="11"/>
  <c r="AC261" i="11"/>
  <c r="AC260" i="10"/>
  <c r="AC240" i="10"/>
  <c r="AC292" i="10"/>
  <c r="AE121" i="7"/>
  <c r="AE122" i="7"/>
  <c r="AE117" i="7"/>
  <c r="AE177" i="7" s="1"/>
  <c r="AF114" i="7"/>
  <c r="AE123" i="7"/>
  <c r="AD130" i="8"/>
  <c r="AD178" i="8" s="1"/>
  <c r="AA307" i="7"/>
  <c r="AA275" i="7"/>
  <c r="AB305" i="8"/>
  <c r="AB273" i="8"/>
  <c r="AD130" i="12"/>
  <c r="AD178" i="12" s="1"/>
  <c r="AB261" i="10"/>
  <c r="AB293" i="10"/>
  <c r="AF101" i="11"/>
  <c r="AF100" i="11"/>
  <c r="AF96" i="11"/>
  <c r="AG93" i="11"/>
  <c r="AF102" i="11"/>
  <c r="AE109" i="7"/>
  <c r="AE122" i="11"/>
  <c r="AE121" i="11"/>
  <c r="AE123" i="11"/>
  <c r="AE117" i="11"/>
  <c r="AE177" i="11" s="1"/>
  <c r="AF114" i="11"/>
  <c r="AB305" i="12"/>
  <c r="AB273" i="12"/>
  <c r="AD131" i="10"/>
  <c r="AD179" i="10" s="1"/>
  <c r="AF100" i="9"/>
  <c r="AG93" i="9"/>
  <c r="AF102" i="9"/>
  <c r="AF101" i="9"/>
  <c r="AF96" i="9"/>
  <c r="AK294" i="8"/>
  <c r="AK262" i="8"/>
  <c r="AG249" i="12"/>
  <c r="AG230" i="12"/>
  <c r="AB305" i="7"/>
  <c r="AB273" i="7"/>
  <c r="AA261" i="8"/>
  <c r="AA266" i="8" s="1"/>
  <c r="AA267" i="8" s="1"/>
  <c r="AA278" i="8" s="1"/>
  <c r="AA279" i="8" s="1"/>
  <c r="AA293" i="8"/>
  <c r="AA298" i="8" s="1"/>
  <c r="AA299" i="8" s="1"/>
  <c r="AA310" i="8" s="1"/>
  <c r="AA311" i="8" s="1"/>
  <c r="AB273" i="11"/>
  <c r="AB305" i="11"/>
  <c r="AB240" i="7"/>
  <c r="AB260" i="7"/>
  <c r="AB292" i="7"/>
  <c r="AC259" i="9"/>
  <c r="AC291" i="9"/>
  <c r="AK294" i="12"/>
  <c r="AK262" i="12"/>
  <c r="AC259" i="12"/>
  <c r="AC291" i="12"/>
  <c r="AC259" i="10"/>
  <c r="AC291" i="10"/>
  <c r="AC307" i="11"/>
  <c r="AC275" i="11"/>
  <c r="AC291" i="8" l="1"/>
  <c r="AB306" i="10"/>
  <c r="AC260" i="11"/>
  <c r="AC273" i="9"/>
  <c r="AD225" i="7"/>
  <c r="AD182" i="7"/>
  <c r="AD183" i="7" s="1"/>
  <c r="AC232" i="10"/>
  <c r="AC233" i="10" s="1"/>
  <c r="AC244" i="10" s="1"/>
  <c r="AC245" i="10" s="1"/>
  <c r="AC259" i="13"/>
  <c r="AD239" i="14"/>
  <c r="AD273" i="14" s="1"/>
  <c r="AC260" i="9"/>
  <c r="AD225" i="14"/>
  <c r="AD259" i="14" s="1"/>
  <c r="AB298" i="9"/>
  <c r="AB299" i="9" s="1"/>
  <c r="AB310" i="9" s="1"/>
  <c r="AB311" i="9" s="1"/>
  <c r="AE130" i="10"/>
  <c r="AE178" i="10" s="1"/>
  <c r="AE131" i="8"/>
  <c r="AE179" i="8" s="1"/>
  <c r="AC241" i="9"/>
  <c r="AF110" i="9"/>
  <c r="AF109" i="13"/>
  <c r="AD183" i="14"/>
  <c r="AC241" i="10"/>
  <c r="AC307" i="10" s="1"/>
  <c r="AC240" i="9"/>
  <c r="AC306" i="9" s="1"/>
  <c r="AF110" i="11"/>
  <c r="AC232" i="9"/>
  <c r="AC233" i="9" s="1"/>
  <c r="AC244" i="9" s="1"/>
  <c r="AC245" i="9" s="1"/>
  <c r="AE130" i="9"/>
  <c r="AE130" i="12"/>
  <c r="AE178" i="12" s="1"/>
  <c r="AE189" i="12" s="1"/>
  <c r="AE226" i="12" s="1"/>
  <c r="AC261" i="9"/>
  <c r="AC293" i="9"/>
  <c r="AC298" i="9" s="1"/>
  <c r="AC299" i="9" s="1"/>
  <c r="AC310" i="9" s="1"/>
  <c r="AE131" i="13"/>
  <c r="AE179" i="13" s="1"/>
  <c r="AB307" i="10"/>
  <c r="AF110" i="13"/>
  <c r="AB246" i="10"/>
  <c r="AF110" i="14"/>
  <c r="AA280" i="10"/>
  <c r="AE130" i="11"/>
  <c r="AE178" i="11" s="1"/>
  <c r="AE202" i="11" s="1"/>
  <c r="AF109" i="12"/>
  <c r="AK290" i="14"/>
  <c r="AK258" i="14"/>
  <c r="AC260" i="13"/>
  <c r="AC240" i="13"/>
  <c r="AC292" i="13"/>
  <c r="AC291" i="14"/>
  <c r="AC259" i="14"/>
  <c r="AD225" i="8"/>
  <c r="AD291" i="8" s="1"/>
  <c r="AC306" i="14"/>
  <c r="AC274" i="14"/>
  <c r="AD182" i="13"/>
  <c r="AD183" i="13" s="1"/>
  <c r="AD225" i="13"/>
  <c r="AF122" i="14"/>
  <c r="AF117" i="14"/>
  <c r="AG114" i="14"/>
  <c r="AF123" i="14"/>
  <c r="AF121" i="14"/>
  <c r="AG102" i="14"/>
  <c r="AG101" i="14"/>
  <c r="AH93" i="14"/>
  <c r="AG100" i="14"/>
  <c r="AG96" i="14"/>
  <c r="AG177" i="14" s="1"/>
  <c r="AI113" i="14"/>
  <c r="AI116" i="14" s="1"/>
  <c r="AI113" i="13"/>
  <c r="AI116" i="13" s="1"/>
  <c r="AI176" i="13" s="1"/>
  <c r="AI219" i="13" s="1"/>
  <c r="AI221" i="13" s="1"/>
  <c r="AE131" i="12"/>
  <c r="AE179" i="12" s="1"/>
  <c r="AE225" i="12" s="1"/>
  <c r="AF110" i="8"/>
  <c r="AD182" i="8"/>
  <c r="AD183" i="8" s="1"/>
  <c r="AD181" i="13"/>
  <c r="AD189" i="13"/>
  <c r="AD226" i="13" s="1"/>
  <c r="AG96" i="13"/>
  <c r="AG102" i="13"/>
  <c r="AH93" i="13"/>
  <c r="AG101" i="13"/>
  <c r="AG100" i="13"/>
  <c r="AC273" i="14"/>
  <c r="AC305" i="14"/>
  <c r="AD181" i="14"/>
  <c r="AD189" i="14"/>
  <c r="AD226" i="14" s="1"/>
  <c r="AK290" i="13"/>
  <c r="AK258" i="13"/>
  <c r="AF122" i="13"/>
  <c r="AG114" i="13"/>
  <c r="AF121" i="13"/>
  <c r="AF117" i="13"/>
  <c r="AF177" i="13" s="1"/>
  <c r="AF123" i="13"/>
  <c r="AE130" i="14"/>
  <c r="AE178" i="14" s="1"/>
  <c r="AB306" i="13"/>
  <c r="AB274" i="13"/>
  <c r="AD291" i="14"/>
  <c r="AE130" i="7"/>
  <c r="AE178" i="7" s="1"/>
  <c r="AF110" i="10"/>
  <c r="AE130" i="13"/>
  <c r="AE178" i="13" s="1"/>
  <c r="AE131" i="14"/>
  <c r="AE179" i="14" s="1"/>
  <c r="AH230" i="13"/>
  <c r="AH249" i="13"/>
  <c r="AF109" i="14"/>
  <c r="AB246" i="11"/>
  <c r="AD181" i="8"/>
  <c r="AD189" i="8"/>
  <c r="AD226" i="8" s="1"/>
  <c r="AD202" i="8"/>
  <c r="AD225" i="10"/>
  <c r="AD239" i="10"/>
  <c r="AD182" i="10"/>
  <c r="AD183" i="10" s="1"/>
  <c r="AE131" i="11"/>
  <c r="AE179" i="11" s="1"/>
  <c r="AK290" i="12"/>
  <c r="AK258" i="12"/>
  <c r="AE178" i="9"/>
  <c r="AB298" i="11"/>
  <c r="AB299" i="11" s="1"/>
  <c r="AB310" i="11" s="1"/>
  <c r="AB311" i="11" s="1"/>
  <c r="AB306" i="12"/>
  <c r="AB274" i="12"/>
  <c r="AA312" i="8"/>
  <c r="AF110" i="7"/>
  <c r="AD239" i="9"/>
  <c r="AD225" i="9"/>
  <c r="AD182" i="9"/>
  <c r="AD183" i="9" s="1"/>
  <c r="AF109" i="8"/>
  <c r="AB307" i="7"/>
  <c r="AB275" i="7"/>
  <c r="AH230" i="12"/>
  <c r="AH249" i="12"/>
  <c r="AB261" i="8"/>
  <c r="AB266" i="8" s="1"/>
  <c r="AB267" i="8" s="1"/>
  <c r="AB278" i="8" s="1"/>
  <c r="AB279" i="8" s="1"/>
  <c r="AB293" i="8"/>
  <c r="AB298" i="8" s="1"/>
  <c r="AB299" i="8" s="1"/>
  <c r="AB310" i="8" s="1"/>
  <c r="AB311" i="8" s="1"/>
  <c r="AC293" i="10"/>
  <c r="AC298" i="10" s="1"/>
  <c r="AC299" i="10" s="1"/>
  <c r="AC310" i="10" s="1"/>
  <c r="AC311" i="10" s="1"/>
  <c r="AC261" i="10"/>
  <c r="AC266" i="10" s="1"/>
  <c r="AC267" i="10" s="1"/>
  <c r="AC278" i="10" s="1"/>
  <c r="AC279" i="10" s="1"/>
  <c r="AF123" i="11"/>
  <c r="AF122" i="11"/>
  <c r="AF117" i="11"/>
  <c r="AF121" i="11"/>
  <c r="AG114" i="11"/>
  <c r="AD239" i="11"/>
  <c r="AD225" i="11"/>
  <c r="AD182" i="11"/>
  <c r="AD183" i="11" s="1"/>
  <c r="AF123" i="7"/>
  <c r="AF122" i="7"/>
  <c r="AF121" i="7"/>
  <c r="AF117" i="7"/>
  <c r="AF177" i="7" s="1"/>
  <c r="AG114" i="7"/>
  <c r="AG114" i="10"/>
  <c r="AF123" i="10"/>
  <c r="AF122" i="10"/>
  <c r="AF117" i="10"/>
  <c r="AF177" i="10" s="1"/>
  <c r="AF121" i="10"/>
  <c r="AH249" i="7"/>
  <c r="AH230" i="7"/>
  <c r="AB306" i="11"/>
  <c r="AB274" i="11"/>
  <c r="AE202" i="10"/>
  <c r="AD273" i="7"/>
  <c r="AD305" i="7"/>
  <c r="AC292" i="12"/>
  <c r="AC260" i="12"/>
  <c r="AC240" i="12"/>
  <c r="AD241" i="9"/>
  <c r="AD227" i="9"/>
  <c r="AB306" i="9"/>
  <c r="AB274" i="9"/>
  <c r="AB280" i="9" s="1"/>
  <c r="AB246" i="9"/>
  <c r="AG96" i="9"/>
  <c r="AH93" i="9"/>
  <c r="AG102" i="9"/>
  <c r="AG101" i="9"/>
  <c r="AG100" i="9"/>
  <c r="AC274" i="10"/>
  <c r="AC306" i="10"/>
  <c r="AE131" i="10"/>
  <c r="AE179" i="10" s="1"/>
  <c r="AB306" i="8"/>
  <c r="AB274" i="8"/>
  <c r="AF121" i="9"/>
  <c r="AF117" i="9"/>
  <c r="AF122" i="9"/>
  <c r="AG114" i="9"/>
  <c r="AF123" i="9"/>
  <c r="AA280" i="9"/>
  <c r="AD181" i="10"/>
  <c r="AD189" i="10"/>
  <c r="AD226" i="10" s="1"/>
  <c r="AD202" i="11"/>
  <c r="AD181" i="11"/>
  <c r="AD189" i="11"/>
  <c r="AD226" i="11" s="1"/>
  <c r="AA312" i="10"/>
  <c r="AH230" i="9"/>
  <c r="AH249" i="9"/>
  <c r="AH93" i="10"/>
  <c r="AG102" i="10"/>
  <c r="AG96" i="10"/>
  <c r="AG101" i="10"/>
  <c r="AG100" i="10"/>
  <c r="AD225" i="12"/>
  <c r="AD239" i="12"/>
  <c r="AD182" i="12"/>
  <c r="AD183" i="12" s="1"/>
  <c r="AD202" i="10"/>
  <c r="AF109" i="9"/>
  <c r="AG102" i="11"/>
  <c r="AG96" i="11"/>
  <c r="AG100" i="11"/>
  <c r="AG101" i="11"/>
  <c r="AH93" i="11"/>
  <c r="AD189" i="12"/>
  <c r="AD226" i="12" s="1"/>
  <c r="AD181" i="12"/>
  <c r="AC227" i="7"/>
  <c r="AC241" i="7"/>
  <c r="AE131" i="9"/>
  <c r="AE179" i="9" s="1"/>
  <c r="AA312" i="9"/>
  <c r="AH93" i="7"/>
  <c r="AG102" i="7"/>
  <c r="AG100" i="7"/>
  <c r="AG101" i="7"/>
  <c r="AG96" i="7"/>
  <c r="AG114" i="12"/>
  <c r="AF122" i="12"/>
  <c r="AF117" i="12"/>
  <c r="AF123" i="12"/>
  <c r="AF121" i="12"/>
  <c r="AH249" i="8"/>
  <c r="AH230" i="8"/>
  <c r="AB266" i="10"/>
  <c r="AB267" i="10" s="1"/>
  <c r="AB278" i="10" s="1"/>
  <c r="AB279" i="10" s="1"/>
  <c r="AC273" i="11"/>
  <c r="AC305" i="11"/>
  <c r="AK290" i="10"/>
  <c r="AK258" i="10"/>
  <c r="AC292" i="7"/>
  <c r="AC260" i="7"/>
  <c r="AC240" i="7"/>
  <c r="AF177" i="11"/>
  <c r="AB246" i="8"/>
  <c r="AE181" i="10"/>
  <c r="AE189" i="10"/>
  <c r="AE226" i="10" s="1"/>
  <c r="AE130" i="8"/>
  <c r="AE178" i="8" s="1"/>
  <c r="AE202" i="8" s="1"/>
  <c r="AA280" i="11"/>
  <c r="AF109" i="7"/>
  <c r="AE181" i="12"/>
  <c r="AG101" i="8"/>
  <c r="AG102" i="8"/>
  <c r="AG96" i="8"/>
  <c r="AG100" i="8"/>
  <c r="AH93" i="8"/>
  <c r="AH249" i="11"/>
  <c r="AH230" i="11"/>
  <c r="AB298" i="10"/>
  <c r="AB299" i="10" s="1"/>
  <c r="AB310" i="10" s="1"/>
  <c r="AB311" i="10" s="1"/>
  <c r="AC306" i="11"/>
  <c r="AC274" i="11"/>
  <c r="AF110" i="12"/>
  <c r="AK258" i="11"/>
  <c r="AK290" i="11"/>
  <c r="AC241" i="8"/>
  <c r="AC227" i="8"/>
  <c r="AD273" i="8"/>
  <c r="AD305" i="8"/>
  <c r="AI113" i="10"/>
  <c r="AI116" i="10" s="1"/>
  <c r="AI176" i="10" s="1"/>
  <c r="AI219" i="10" s="1"/>
  <c r="AI221" i="10" s="1"/>
  <c r="AI113" i="11"/>
  <c r="AI116" i="11" s="1"/>
  <c r="AI176" i="11" s="1"/>
  <c r="AI219" i="11" s="1"/>
  <c r="AI221" i="11" s="1"/>
  <c r="AI113" i="12"/>
  <c r="AI116" i="12" s="1"/>
  <c r="AI219" i="12" s="1"/>
  <c r="AI221" i="12" s="1"/>
  <c r="AI113" i="9"/>
  <c r="AI116" i="9" s="1"/>
  <c r="AI176" i="9" s="1"/>
  <c r="AI219" i="9" s="1"/>
  <c r="AI221" i="9" s="1"/>
  <c r="AI113" i="8"/>
  <c r="AI116" i="8" s="1"/>
  <c r="AI176" i="8" s="1"/>
  <c r="AI219" i="8" s="1"/>
  <c r="AI221" i="8" s="1"/>
  <c r="AI113" i="7"/>
  <c r="AI116" i="7" s="1"/>
  <c r="AI176" i="7" s="1"/>
  <c r="AI219" i="7" s="1"/>
  <c r="AI221" i="7" s="1"/>
  <c r="AB306" i="7"/>
  <c r="AB274" i="7"/>
  <c r="AF177" i="9"/>
  <c r="AD181" i="7"/>
  <c r="AD189" i="7"/>
  <c r="AD226" i="7" s="1"/>
  <c r="AF109" i="11"/>
  <c r="AE131" i="7"/>
  <c r="AE179" i="7" s="1"/>
  <c r="AF121" i="8"/>
  <c r="AF123" i="8"/>
  <c r="AF117" i="8"/>
  <c r="AF177" i="8" s="1"/>
  <c r="AG114" i="8"/>
  <c r="AF122" i="8"/>
  <c r="AB266" i="11"/>
  <c r="AB267" i="11" s="1"/>
  <c r="AB278" i="11" s="1"/>
  <c r="AB279" i="11" s="1"/>
  <c r="AA280" i="8"/>
  <c r="AA312" i="11"/>
  <c r="AB293" i="7"/>
  <c r="AB261" i="7"/>
  <c r="AH249" i="10"/>
  <c r="AH230" i="10"/>
  <c r="AC291" i="11"/>
  <c r="AC298" i="11" s="1"/>
  <c r="AC299" i="11" s="1"/>
  <c r="AC310" i="11" s="1"/>
  <c r="AC311" i="11" s="1"/>
  <c r="AC259" i="11"/>
  <c r="AC266" i="11" s="1"/>
  <c r="AC267" i="11" s="1"/>
  <c r="AC278" i="11" s="1"/>
  <c r="AC279" i="11" s="1"/>
  <c r="AC232" i="11"/>
  <c r="AC233" i="11" s="1"/>
  <c r="AC244" i="11" s="1"/>
  <c r="AC245" i="11" s="1"/>
  <c r="AD181" i="9"/>
  <c r="AD189" i="9"/>
  <c r="AD226" i="9" s="1"/>
  <c r="AB275" i="8"/>
  <c r="AB307" i="8"/>
  <c r="AG100" i="12"/>
  <c r="AG96" i="12"/>
  <c r="AG177" i="12" s="1"/>
  <c r="AH93" i="12"/>
  <c r="AG102" i="12"/>
  <c r="AG101" i="12"/>
  <c r="AF109" i="10"/>
  <c r="AD259" i="7"/>
  <c r="AD291" i="7"/>
  <c r="AC260" i="8"/>
  <c r="AC240" i="8"/>
  <c r="AC292" i="8"/>
  <c r="AD202" i="7"/>
  <c r="AC266" i="9" l="1"/>
  <c r="AC267" i="9" s="1"/>
  <c r="AC278" i="9" s="1"/>
  <c r="AC279" i="9" s="1"/>
  <c r="AC246" i="10"/>
  <c r="AC275" i="10"/>
  <c r="AE189" i="11"/>
  <c r="AE226" i="11" s="1"/>
  <c r="AE292" i="11" s="1"/>
  <c r="AD305" i="14"/>
  <c r="AB312" i="9"/>
  <c r="AE182" i="12"/>
  <c r="AE183" i="12" s="1"/>
  <c r="AE239" i="12"/>
  <c r="AE273" i="12" s="1"/>
  <c r="AE181" i="11"/>
  <c r="AC274" i="9"/>
  <c r="AD259" i="8"/>
  <c r="AC275" i="9"/>
  <c r="AC307" i="9"/>
  <c r="AC246" i="9"/>
  <c r="AF130" i="14"/>
  <c r="AF178" i="14" s="1"/>
  <c r="AG110" i="10"/>
  <c r="AG110" i="11"/>
  <c r="AG110" i="14"/>
  <c r="AF131" i="10"/>
  <c r="AF179" i="10" s="1"/>
  <c r="AF182" i="10" s="1"/>
  <c r="AC311" i="9"/>
  <c r="AG110" i="13"/>
  <c r="AB312" i="11"/>
  <c r="AF130" i="13"/>
  <c r="AF178" i="13" s="1"/>
  <c r="AF181" i="13" s="1"/>
  <c r="AE182" i="14"/>
  <c r="AE183" i="14" s="1"/>
  <c r="AE239" i="14"/>
  <c r="AE225" i="14"/>
  <c r="AI230" i="13"/>
  <c r="AI249" i="13"/>
  <c r="AJ113" i="14"/>
  <c r="AJ116" i="14" s="1"/>
  <c r="AJ113" i="13"/>
  <c r="AJ116" i="13" s="1"/>
  <c r="AJ176" i="13" s="1"/>
  <c r="AJ219" i="13" s="1"/>
  <c r="AJ221" i="13" s="1"/>
  <c r="AG109" i="8"/>
  <c r="AG110" i="9"/>
  <c r="AF130" i="11"/>
  <c r="AF178" i="11" s="1"/>
  <c r="AG121" i="13"/>
  <c r="AG117" i="13"/>
  <c r="AG177" i="13" s="1"/>
  <c r="AH114" i="13"/>
  <c r="AG123" i="13"/>
  <c r="AG122" i="13"/>
  <c r="AH102" i="13"/>
  <c r="AI93" i="13"/>
  <c r="AH100" i="13"/>
  <c r="AH96" i="13"/>
  <c r="AH101" i="13"/>
  <c r="AD260" i="13"/>
  <c r="AD292" i="13"/>
  <c r="AD240" i="13"/>
  <c r="AC306" i="13"/>
  <c r="AC274" i="13"/>
  <c r="AE225" i="13"/>
  <c r="AE182" i="13"/>
  <c r="AE183" i="13" s="1"/>
  <c r="AG110" i="12"/>
  <c r="AF131" i="7"/>
  <c r="AF179" i="7" s="1"/>
  <c r="AF239" i="7" s="1"/>
  <c r="AE189" i="14"/>
  <c r="AE226" i="14" s="1"/>
  <c r="AE181" i="14"/>
  <c r="AH114" i="14"/>
  <c r="AG123" i="14"/>
  <c r="AG122" i="14"/>
  <c r="AG121" i="14"/>
  <c r="AG117" i="14"/>
  <c r="AF131" i="13"/>
  <c r="AF179" i="13" s="1"/>
  <c r="AE181" i="13"/>
  <c r="AE189" i="13"/>
  <c r="AE226" i="13" s="1"/>
  <c r="AD260" i="14"/>
  <c r="AD240" i="14"/>
  <c r="AD292" i="14"/>
  <c r="AG109" i="14"/>
  <c r="AG110" i="8"/>
  <c r="AF130" i="10"/>
  <c r="AF178" i="10" s="1"/>
  <c r="AG109" i="13"/>
  <c r="AH102" i="14"/>
  <c r="AI93" i="14"/>
  <c r="AH101" i="14"/>
  <c r="AH100" i="14"/>
  <c r="AH96" i="14"/>
  <c r="AH177" i="14" s="1"/>
  <c r="AF131" i="14"/>
  <c r="AF179" i="14" s="1"/>
  <c r="AD259" i="13"/>
  <c r="AD291" i="13"/>
  <c r="AH102" i="12"/>
  <c r="AH101" i="12"/>
  <c r="AH100" i="12"/>
  <c r="AH96" i="12"/>
  <c r="AH177" i="12" s="1"/>
  <c r="AI93" i="12"/>
  <c r="AD240" i="9"/>
  <c r="AD260" i="9"/>
  <c r="AD292" i="9"/>
  <c r="AE225" i="11"/>
  <c r="AE239" i="11"/>
  <c r="AE182" i="11"/>
  <c r="AE183" i="11" s="1"/>
  <c r="AI249" i="12"/>
  <c r="AI230" i="12"/>
  <c r="AC293" i="8"/>
  <c r="AC298" i="8" s="1"/>
  <c r="AC299" i="8" s="1"/>
  <c r="AC310" i="8" s="1"/>
  <c r="AC311" i="8" s="1"/>
  <c r="AC261" i="8"/>
  <c r="AC266" i="8" s="1"/>
  <c r="AC267" i="8" s="1"/>
  <c r="AC278" i="8" s="1"/>
  <c r="AC279" i="8" s="1"/>
  <c r="AC232" i="8"/>
  <c r="AC233" i="8" s="1"/>
  <c r="AC244" i="8" s="1"/>
  <c r="AC245" i="8" s="1"/>
  <c r="AE181" i="8"/>
  <c r="AE189" i="8"/>
  <c r="AE226" i="8" s="1"/>
  <c r="AC306" i="7"/>
  <c r="AC274" i="7"/>
  <c r="AC246" i="11"/>
  <c r="AF130" i="12"/>
  <c r="AF178" i="12" s="1"/>
  <c r="AB280" i="10"/>
  <c r="AD291" i="12"/>
  <c r="AD259" i="12"/>
  <c r="AH101" i="10"/>
  <c r="AH100" i="10"/>
  <c r="AH96" i="10"/>
  <c r="AI93" i="10"/>
  <c r="AH102" i="10"/>
  <c r="AG123" i="9"/>
  <c r="AG117" i="9"/>
  <c r="AG177" i="9" s="1"/>
  <c r="AG121" i="9"/>
  <c r="AG122" i="9"/>
  <c r="AH114" i="9"/>
  <c r="AE239" i="10"/>
  <c r="AE225" i="10"/>
  <c r="AE182" i="10"/>
  <c r="AE183" i="10" s="1"/>
  <c r="AG109" i="9"/>
  <c r="AD307" i="9"/>
  <c r="AD275" i="9"/>
  <c r="AH114" i="10"/>
  <c r="AG121" i="10"/>
  <c r="AG123" i="10"/>
  <c r="AG122" i="10"/>
  <c r="AG117" i="10"/>
  <c r="AG177" i="10" s="1"/>
  <c r="AF182" i="7"/>
  <c r="AG122" i="11"/>
  <c r="AG121" i="11"/>
  <c r="AG117" i="11"/>
  <c r="AG177" i="11" s="1"/>
  <c r="AH114" i="11"/>
  <c r="AG123" i="11"/>
  <c r="AE240" i="11"/>
  <c r="AD292" i="8"/>
  <c r="AD240" i="8"/>
  <c r="AD260" i="8"/>
  <c r="AC274" i="8"/>
  <c r="AC306" i="8"/>
  <c r="AE227" i="8"/>
  <c r="AE241" i="8"/>
  <c r="AI230" i="11"/>
  <c r="AI249" i="11"/>
  <c r="AC307" i="8"/>
  <c r="AC275" i="8"/>
  <c r="AE225" i="8"/>
  <c r="AE239" i="8"/>
  <c r="AE182" i="8"/>
  <c r="AE183" i="8" s="1"/>
  <c r="AE292" i="12"/>
  <c r="AE240" i="12"/>
  <c r="AE260" i="12"/>
  <c r="AE240" i="10"/>
  <c r="AE292" i="10"/>
  <c r="AE260" i="10"/>
  <c r="AC312" i="11"/>
  <c r="AD260" i="12"/>
  <c r="AD292" i="12"/>
  <c r="AD240" i="12"/>
  <c r="AC306" i="12"/>
  <c r="AC274" i="12"/>
  <c r="AC312" i="10"/>
  <c r="AE189" i="7"/>
  <c r="AE226" i="7" s="1"/>
  <c r="AE181" i="7"/>
  <c r="AJ113" i="10"/>
  <c r="AJ116" i="10" s="1"/>
  <c r="AJ176" i="10" s="1"/>
  <c r="AJ219" i="10" s="1"/>
  <c r="AJ221" i="10" s="1"/>
  <c r="AJ113" i="11"/>
  <c r="AJ116" i="11" s="1"/>
  <c r="AJ176" i="11" s="1"/>
  <c r="AJ219" i="11" s="1"/>
  <c r="AJ221" i="11" s="1"/>
  <c r="AJ113" i="12"/>
  <c r="AJ116" i="12" s="1"/>
  <c r="AJ219" i="12" s="1"/>
  <c r="AJ221" i="12" s="1"/>
  <c r="AJ113" i="9"/>
  <c r="AJ116" i="9" s="1"/>
  <c r="AJ176" i="9" s="1"/>
  <c r="AJ219" i="9" s="1"/>
  <c r="AJ221" i="9" s="1"/>
  <c r="AJ113" i="8"/>
  <c r="AJ116" i="8" s="1"/>
  <c r="AJ176" i="8" s="1"/>
  <c r="AJ219" i="8" s="1"/>
  <c r="AJ221" i="8" s="1"/>
  <c r="AJ113" i="7"/>
  <c r="AJ116" i="7" s="1"/>
  <c r="AJ176" i="7" s="1"/>
  <c r="AJ219" i="7" s="1"/>
  <c r="AJ221" i="7" s="1"/>
  <c r="AG109" i="12"/>
  <c r="AH114" i="8"/>
  <c r="AG123" i="8"/>
  <c r="AG122" i="8"/>
  <c r="AG121" i="8"/>
  <c r="AG117" i="8"/>
  <c r="AG177" i="8" s="1"/>
  <c r="AE182" i="7"/>
  <c r="AE183" i="7" s="1"/>
  <c r="AE239" i="7"/>
  <c r="AE225" i="7"/>
  <c r="AI249" i="10"/>
  <c r="AI230" i="10"/>
  <c r="AH100" i="8"/>
  <c r="AH96" i="8"/>
  <c r="AH101" i="8"/>
  <c r="AI93" i="8"/>
  <c r="AH102" i="8"/>
  <c r="AC280" i="11"/>
  <c r="AF131" i="12"/>
  <c r="AF179" i="12" s="1"/>
  <c r="AG109" i="7"/>
  <c r="AD227" i="10"/>
  <c r="AD232" i="10" s="1"/>
  <c r="AD233" i="10" s="1"/>
  <c r="AD244" i="10" s="1"/>
  <c r="AD245" i="10" s="1"/>
  <c r="AD241" i="10"/>
  <c r="AG109" i="10"/>
  <c r="AD292" i="11"/>
  <c r="AD260" i="11"/>
  <c r="AD240" i="11"/>
  <c r="AC280" i="10"/>
  <c r="AE241" i="10"/>
  <c r="AE227" i="10"/>
  <c r="AG122" i="7"/>
  <c r="AG117" i="7"/>
  <c r="AG177" i="7" s="1"/>
  <c r="AG121" i="7"/>
  <c r="AG123" i="7"/>
  <c r="AH114" i="7"/>
  <c r="AD291" i="11"/>
  <c r="AD259" i="11"/>
  <c r="AD273" i="10"/>
  <c r="AD305" i="10"/>
  <c r="AI230" i="7"/>
  <c r="AI249" i="7"/>
  <c r="AE182" i="9"/>
  <c r="AE183" i="9" s="1"/>
  <c r="AE225" i="9"/>
  <c r="AE239" i="9"/>
  <c r="AH102" i="11"/>
  <c r="AH101" i="11"/>
  <c r="AH100" i="11"/>
  <c r="AH96" i="11"/>
  <c r="AI93" i="11"/>
  <c r="AF130" i="9"/>
  <c r="AF178" i="9" s="1"/>
  <c r="AH102" i="9"/>
  <c r="AH101" i="9"/>
  <c r="AH100" i="9"/>
  <c r="AH96" i="9"/>
  <c r="AI93" i="9"/>
  <c r="AB280" i="11"/>
  <c r="AE291" i="12"/>
  <c r="AE259" i="12"/>
  <c r="AD273" i="11"/>
  <c r="AD305" i="11"/>
  <c r="AD291" i="9"/>
  <c r="AD259" i="9"/>
  <c r="AD232" i="9"/>
  <c r="AD233" i="9" s="1"/>
  <c r="AD244" i="9" s="1"/>
  <c r="AD245" i="9" s="1"/>
  <c r="AD259" i="10"/>
  <c r="AD291" i="10"/>
  <c r="AF131" i="8"/>
  <c r="AF179" i="8" s="1"/>
  <c r="AD292" i="7"/>
  <c r="AD260" i="7"/>
  <c r="AD240" i="7"/>
  <c r="AI230" i="8"/>
  <c r="AI249" i="8"/>
  <c r="AH101" i="7"/>
  <c r="AH100" i="7"/>
  <c r="AH96" i="7"/>
  <c r="AI93" i="7"/>
  <c r="AH102" i="7"/>
  <c r="AC275" i="7"/>
  <c r="AC307" i="7"/>
  <c r="AD241" i="11"/>
  <c r="AD227" i="11"/>
  <c r="AF131" i="9"/>
  <c r="AF179" i="9" s="1"/>
  <c r="AB280" i="8"/>
  <c r="AF130" i="7"/>
  <c r="AF178" i="7" s="1"/>
  <c r="AF202" i="7" s="1"/>
  <c r="AD273" i="9"/>
  <c r="AD305" i="9"/>
  <c r="AE189" i="9"/>
  <c r="AE226" i="9" s="1"/>
  <c r="AE181" i="9"/>
  <c r="AE202" i="9"/>
  <c r="AD241" i="7"/>
  <c r="AD227" i="7"/>
  <c r="AF130" i="8"/>
  <c r="AF178" i="8" s="1"/>
  <c r="AI249" i="9"/>
  <c r="AI230" i="9"/>
  <c r="AB312" i="10"/>
  <c r="AG122" i="12"/>
  <c r="AH114" i="12"/>
  <c r="AG117" i="12"/>
  <c r="AG121" i="12"/>
  <c r="AG123" i="12"/>
  <c r="AG110" i="7"/>
  <c r="AC261" i="7"/>
  <c r="AC293" i="7"/>
  <c r="AG109" i="11"/>
  <c r="AD273" i="12"/>
  <c r="AD305" i="12"/>
  <c r="AD292" i="10"/>
  <c r="AD260" i="10"/>
  <c r="AD240" i="10"/>
  <c r="AB312" i="8"/>
  <c r="AE202" i="7"/>
  <c r="AD261" i="9"/>
  <c r="AD293" i="9"/>
  <c r="AF131" i="11"/>
  <c r="AF179" i="11" s="1"/>
  <c r="AD227" i="8"/>
  <c r="AD232" i="8" s="1"/>
  <c r="AD233" i="8" s="1"/>
  <c r="AD244" i="8" s="1"/>
  <c r="AD245" i="8" s="1"/>
  <c r="AD241" i="8"/>
  <c r="AE227" i="11"/>
  <c r="AE241" i="11"/>
  <c r="AE260" i="11" l="1"/>
  <c r="AE305" i="12"/>
  <c r="AF239" i="10"/>
  <c r="AC280" i="9"/>
  <c r="AH110" i="14"/>
  <c r="AF225" i="10"/>
  <c r="AF225" i="7"/>
  <c r="AF259" i="7" s="1"/>
  <c r="AC312" i="9"/>
  <c r="AH109" i="11"/>
  <c r="AF181" i="11"/>
  <c r="AF189" i="11"/>
  <c r="AF226" i="11" s="1"/>
  <c r="AF202" i="11"/>
  <c r="AF227" i="11" s="1"/>
  <c r="AH109" i="9"/>
  <c r="AF183" i="7"/>
  <c r="AG130" i="14"/>
  <c r="AG178" i="14" s="1"/>
  <c r="AF189" i="13"/>
  <c r="AF226" i="13" s="1"/>
  <c r="AF240" i="13" s="1"/>
  <c r="AH109" i="8"/>
  <c r="AD246" i="10"/>
  <c r="AH109" i="13"/>
  <c r="AH109" i="7"/>
  <c r="AF181" i="10"/>
  <c r="AF202" i="10"/>
  <c r="AF241" i="10" s="1"/>
  <c r="AF189" i="10"/>
  <c r="AF226" i="10" s="1"/>
  <c r="AF292" i="10" s="1"/>
  <c r="AE292" i="13"/>
  <c r="AE260" i="13"/>
  <c r="AE240" i="13"/>
  <c r="AF225" i="13"/>
  <c r="AF182" i="13"/>
  <c r="AF183" i="13" s="1"/>
  <c r="AD306" i="13"/>
  <c r="AD274" i="13"/>
  <c r="AI96" i="13"/>
  <c r="AI102" i="13"/>
  <c r="AI101" i="13"/>
  <c r="AJ93" i="13"/>
  <c r="AI100" i="13"/>
  <c r="AH122" i="13"/>
  <c r="AH117" i="13"/>
  <c r="AH177" i="13" s="1"/>
  <c r="AI114" i="13"/>
  <c r="AH123" i="13"/>
  <c r="AH121" i="13"/>
  <c r="AK113" i="14"/>
  <c r="AK116" i="14" s="1"/>
  <c r="AK113" i="13"/>
  <c r="AK116" i="13" s="1"/>
  <c r="AK176" i="13" s="1"/>
  <c r="AK219" i="13" s="1"/>
  <c r="AK221" i="13" s="1"/>
  <c r="AG130" i="10"/>
  <c r="AG178" i="10" s="1"/>
  <c r="AH109" i="14"/>
  <c r="AE260" i="14"/>
  <c r="AE240" i="14"/>
  <c r="AE292" i="14"/>
  <c r="AE291" i="13"/>
  <c r="AE259" i="13"/>
  <c r="AH110" i="13"/>
  <c r="AG130" i="7"/>
  <c r="AG131" i="11"/>
  <c r="AG179" i="11" s="1"/>
  <c r="AG239" i="11" s="1"/>
  <c r="AG130" i="9"/>
  <c r="AG178" i="9" s="1"/>
  <c r="AH122" i="14"/>
  <c r="AH121" i="14"/>
  <c r="AH117" i="14"/>
  <c r="AH123" i="14"/>
  <c r="AI114" i="14"/>
  <c r="AG130" i="13"/>
  <c r="AG178" i="13" s="1"/>
  <c r="AJ249" i="13"/>
  <c r="AJ230" i="13"/>
  <c r="AE291" i="14"/>
  <c r="AE259" i="14"/>
  <c r="AG130" i="12"/>
  <c r="AG178" i="12" s="1"/>
  <c r="AG189" i="12" s="1"/>
  <c r="AG226" i="12" s="1"/>
  <c r="AG131" i="8"/>
  <c r="AG179" i="8" s="1"/>
  <c r="AG182" i="8" s="1"/>
  <c r="AI101" i="14"/>
  <c r="AI102" i="14"/>
  <c r="AI96" i="14"/>
  <c r="AI177" i="14" s="1"/>
  <c r="AJ93" i="14"/>
  <c r="AI100" i="14"/>
  <c r="AF181" i="14"/>
  <c r="AF189" i="14"/>
  <c r="AF226" i="14" s="1"/>
  <c r="AG131" i="14"/>
  <c r="AG179" i="14" s="1"/>
  <c r="AG131" i="13"/>
  <c r="AG179" i="13" s="1"/>
  <c r="AE305" i="14"/>
  <c r="AE273" i="14"/>
  <c r="AF239" i="14"/>
  <c r="AF182" i="14"/>
  <c r="AF183" i="14" s="1"/>
  <c r="AF225" i="14"/>
  <c r="AD306" i="14"/>
  <c r="AD274" i="14"/>
  <c r="AD246" i="9"/>
  <c r="AC246" i="8"/>
  <c r="AF181" i="9"/>
  <c r="AF189" i="9"/>
  <c r="AF226" i="9" s="1"/>
  <c r="AF202" i="9"/>
  <c r="AF189" i="8"/>
  <c r="AF226" i="8" s="1"/>
  <c r="AF181" i="8"/>
  <c r="AF202" i="8"/>
  <c r="AK113" i="10"/>
  <c r="AK116" i="10" s="1"/>
  <c r="AK176" i="10" s="1"/>
  <c r="AK219" i="10" s="1"/>
  <c r="AK221" i="10" s="1"/>
  <c r="AK113" i="11"/>
  <c r="AK116" i="11" s="1"/>
  <c r="AK176" i="11" s="1"/>
  <c r="AK219" i="11" s="1"/>
  <c r="AK221" i="11" s="1"/>
  <c r="AK113" i="12"/>
  <c r="AK116" i="12" s="1"/>
  <c r="AK219" i="12" s="1"/>
  <c r="AK221" i="12" s="1"/>
  <c r="AK113" i="9"/>
  <c r="AK116" i="9" s="1"/>
  <c r="AK176" i="9" s="1"/>
  <c r="AK219" i="9" s="1"/>
  <c r="AK221" i="9" s="1"/>
  <c r="AK113" i="8"/>
  <c r="AK116" i="8" s="1"/>
  <c r="AK176" i="8" s="1"/>
  <c r="AK219" i="8" s="1"/>
  <c r="AK221" i="8" s="1"/>
  <c r="AK113" i="7"/>
  <c r="AK116" i="7" s="1"/>
  <c r="AK176" i="7" s="1"/>
  <c r="AK219" i="7" s="1"/>
  <c r="AK221" i="7" s="1"/>
  <c r="AD293" i="8"/>
  <c r="AD298" i="8" s="1"/>
  <c r="AD299" i="8" s="1"/>
  <c r="AD310" i="8" s="1"/>
  <c r="AD311" i="8" s="1"/>
  <c r="AD261" i="8"/>
  <c r="AD266" i="8" s="1"/>
  <c r="AD267" i="8" s="1"/>
  <c r="AD278" i="8" s="1"/>
  <c r="AD279" i="8" s="1"/>
  <c r="AD266" i="9"/>
  <c r="AD267" i="9" s="1"/>
  <c r="AD278" i="9" s="1"/>
  <c r="AD279" i="9" s="1"/>
  <c r="AG131" i="12"/>
  <c r="AG179" i="12" s="1"/>
  <c r="AD293" i="11"/>
  <c r="AD298" i="11" s="1"/>
  <c r="AD299" i="11" s="1"/>
  <c r="AD310" i="11" s="1"/>
  <c r="AD311" i="11" s="1"/>
  <c r="AD261" i="11"/>
  <c r="AD266" i="11" s="1"/>
  <c r="AD267" i="11" s="1"/>
  <c r="AD278" i="11" s="1"/>
  <c r="AD279" i="11" s="1"/>
  <c r="AD306" i="7"/>
  <c r="AD274" i="7"/>
  <c r="AF227" i="7"/>
  <c r="AF241" i="7"/>
  <c r="AH110" i="11"/>
  <c r="AE273" i="9"/>
  <c r="AE305" i="9"/>
  <c r="AE293" i="10"/>
  <c r="AE261" i="10"/>
  <c r="AF225" i="12"/>
  <c r="AF239" i="12"/>
  <c r="AF182" i="12"/>
  <c r="AF183" i="12" s="1"/>
  <c r="AE305" i="7"/>
  <c r="AE273" i="7"/>
  <c r="AJ249" i="12"/>
  <c r="AJ230" i="12"/>
  <c r="AD306" i="12"/>
  <c r="AD274" i="12"/>
  <c r="AE306" i="10"/>
  <c r="AE274" i="10"/>
  <c r="AE305" i="8"/>
  <c r="AE273" i="8"/>
  <c r="AE307" i="8"/>
  <c r="AE275" i="8"/>
  <c r="AI100" i="10"/>
  <c r="AI96" i="10"/>
  <c r="AJ93" i="10"/>
  <c r="AI102" i="10"/>
  <c r="AI101" i="10"/>
  <c r="AE291" i="11"/>
  <c r="AE259" i="11"/>
  <c r="AE232" i="11"/>
  <c r="AE233" i="11" s="1"/>
  <c r="AE244" i="11" s="1"/>
  <c r="AE245" i="11" s="1"/>
  <c r="AH109" i="12"/>
  <c r="AE241" i="7"/>
  <c r="AE227" i="7"/>
  <c r="AD293" i="7"/>
  <c r="AD261" i="7"/>
  <c r="AE292" i="9"/>
  <c r="AE260" i="9"/>
  <c r="AE240" i="9"/>
  <c r="AD307" i="11"/>
  <c r="AD275" i="11"/>
  <c r="AI100" i="7"/>
  <c r="AI101" i="7"/>
  <c r="AI102" i="7"/>
  <c r="AI96" i="7"/>
  <c r="AJ93" i="7"/>
  <c r="AI102" i="11"/>
  <c r="AI101" i="11"/>
  <c r="AI100" i="11"/>
  <c r="AI96" i="11"/>
  <c r="AJ93" i="11"/>
  <c r="AE291" i="9"/>
  <c r="AE259" i="9"/>
  <c r="AF292" i="11"/>
  <c r="AF240" i="11"/>
  <c r="AF260" i="11"/>
  <c r="AH121" i="7"/>
  <c r="AI114" i="7"/>
  <c r="AH122" i="7"/>
  <c r="AH117" i="7"/>
  <c r="AH177" i="7" s="1"/>
  <c r="AH123" i="7"/>
  <c r="AE307" i="10"/>
  <c r="AE275" i="10"/>
  <c r="AI114" i="8"/>
  <c r="AH123" i="8"/>
  <c r="AH122" i="8"/>
  <c r="AH121" i="8"/>
  <c r="AH117" i="8"/>
  <c r="AH177" i="8" s="1"/>
  <c r="AJ230" i="11"/>
  <c r="AJ249" i="11"/>
  <c r="AE291" i="8"/>
  <c r="AE259" i="8"/>
  <c r="AE232" i="8"/>
  <c r="AE233" i="8" s="1"/>
  <c r="AE244" i="8" s="1"/>
  <c r="AE245" i="8" s="1"/>
  <c r="AE293" i="8"/>
  <c r="AE261" i="8"/>
  <c r="AD306" i="8"/>
  <c r="AD274" i="8"/>
  <c r="AD246" i="8"/>
  <c r="AF291" i="7"/>
  <c r="AI114" i="10"/>
  <c r="AH123" i="10"/>
  <c r="AH122" i="10"/>
  <c r="AH121" i="10"/>
  <c r="AH117" i="10"/>
  <c r="AH177" i="10" s="1"/>
  <c r="AE292" i="8"/>
  <c r="AE260" i="8"/>
  <c r="AE240" i="8"/>
  <c r="AF239" i="11"/>
  <c r="AF225" i="11"/>
  <c r="AF182" i="11"/>
  <c r="AF183" i="11" s="1"/>
  <c r="AD275" i="7"/>
  <c r="AD307" i="7"/>
  <c r="AH110" i="9"/>
  <c r="AG131" i="7"/>
  <c r="AG179" i="7" s="1"/>
  <c r="AD275" i="10"/>
  <c r="AD307" i="10"/>
  <c r="AH110" i="8"/>
  <c r="AF227" i="10"/>
  <c r="AJ230" i="10"/>
  <c r="AJ249" i="10"/>
  <c r="AE306" i="12"/>
  <c r="AE274" i="12"/>
  <c r="AI114" i="11"/>
  <c r="AH117" i="11"/>
  <c r="AH177" i="11" s="1"/>
  <c r="AH121" i="11"/>
  <c r="AH123" i="11"/>
  <c r="AH122" i="11"/>
  <c r="AF273" i="7"/>
  <c r="AF305" i="7"/>
  <c r="AG131" i="9"/>
  <c r="AG179" i="9" s="1"/>
  <c r="AH109" i="10"/>
  <c r="AF183" i="10"/>
  <c r="AE307" i="11"/>
  <c r="AE275" i="11"/>
  <c r="AD306" i="10"/>
  <c r="AD274" i="10"/>
  <c r="AE241" i="9"/>
  <c r="AE227" i="9"/>
  <c r="AE232" i="9" s="1"/>
  <c r="AE233" i="9" s="1"/>
  <c r="AE244" i="9" s="1"/>
  <c r="AE245" i="9" s="1"/>
  <c r="AF225" i="8"/>
  <c r="AF182" i="8"/>
  <c r="AF183" i="8" s="1"/>
  <c r="AF239" i="8"/>
  <c r="AD293" i="10"/>
  <c r="AD298" i="10" s="1"/>
  <c r="AD299" i="10" s="1"/>
  <c r="AD310" i="10" s="1"/>
  <c r="AD311" i="10" s="1"/>
  <c r="AD261" i="10"/>
  <c r="AD266" i="10" s="1"/>
  <c r="AD267" i="10" s="1"/>
  <c r="AD278" i="10" s="1"/>
  <c r="AD279" i="10" s="1"/>
  <c r="AJ249" i="7"/>
  <c r="AJ230" i="7"/>
  <c r="AE306" i="11"/>
  <c r="AE274" i="11"/>
  <c r="AE259" i="10"/>
  <c r="AE291" i="10"/>
  <c r="AE232" i="10"/>
  <c r="AE233" i="10" s="1"/>
  <c r="AE244" i="10" s="1"/>
  <c r="AE245" i="10" s="1"/>
  <c r="AE246" i="10" s="1"/>
  <c r="AF189" i="12"/>
  <c r="AF226" i="12" s="1"/>
  <c r="AF181" i="12"/>
  <c r="AD274" i="9"/>
  <c r="AD306" i="9"/>
  <c r="AH110" i="12"/>
  <c r="AF273" i="10"/>
  <c r="AF305" i="10"/>
  <c r="AE261" i="11"/>
  <c r="AE293" i="11"/>
  <c r="AH110" i="7"/>
  <c r="AD232" i="11"/>
  <c r="AD233" i="11" s="1"/>
  <c r="AD244" i="11" s="1"/>
  <c r="AD245" i="11" s="1"/>
  <c r="AD274" i="11"/>
  <c r="AD306" i="11"/>
  <c r="AI96" i="8"/>
  <c r="AJ93" i="8"/>
  <c r="AI101" i="8"/>
  <c r="AI102" i="8"/>
  <c r="AI100" i="8"/>
  <c r="AG130" i="8"/>
  <c r="AG178" i="8" s="1"/>
  <c r="AJ249" i="8"/>
  <c r="AJ230" i="8"/>
  <c r="AE260" i="7"/>
  <c r="AE240" i="7"/>
  <c r="AE292" i="7"/>
  <c r="AC312" i="8"/>
  <c r="AG130" i="11"/>
  <c r="AG178" i="11" s="1"/>
  <c r="AE273" i="10"/>
  <c r="AE305" i="10"/>
  <c r="AI102" i="12"/>
  <c r="AI101" i="12"/>
  <c r="AI100" i="12"/>
  <c r="AI96" i="12"/>
  <c r="AI177" i="12" s="1"/>
  <c r="AJ93" i="12"/>
  <c r="AF259" i="10"/>
  <c r="AF291" i="10"/>
  <c r="AD275" i="8"/>
  <c r="AD307" i="8"/>
  <c r="AD298" i="9"/>
  <c r="AD299" i="9" s="1"/>
  <c r="AD310" i="9" s="1"/>
  <c r="AD311" i="9" s="1"/>
  <c r="AH123" i="12"/>
  <c r="AH122" i="12"/>
  <c r="AH117" i="12"/>
  <c r="AH121" i="12"/>
  <c r="AI114" i="12"/>
  <c r="AF189" i="7"/>
  <c r="AF226" i="7" s="1"/>
  <c r="AF181" i="7"/>
  <c r="AF239" i="9"/>
  <c r="AF225" i="9"/>
  <c r="AF182" i="9"/>
  <c r="AF183" i="9" s="1"/>
  <c r="AJ93" i="9"/>
  <c r="AI100" i="9"/>
  <c r="AI101" i="9"/>
  <c r="AI96" i="9"/>
  <c r="AI102" i="9"/>
  <c r="AG178" i="7"/>
  <c r="AE259" i="7"/>
  <c r="AE291" i="7"/>
  <c r="AJ249" i="9"/>
  <c r="AJ230" i="9"/>
  <c r="AC280" i="8"/>
  <c r="AG131" i="10"/>
  <c r="AG179" i="10" s="1"/>
  <c r="AI114" i="9"/>
  <c r="AH123" i="9"/>
  <c r="AH121" i="9"/>
  <c r="AH117" i="9"/>
  <c r="AH177" i="9" s="1"/>
  <c r="AH122" i="9"/>
  <c r="AH110" i="10"/>
  <c r="AE305" i="11"/>
  <c r="AE273" i="11"/>
  <c r="AG181" i="12" l="1"/>
  <c r="AE266" i="10"/>
  <c r="AE267" i="10" s="1"/>
  <c r="AE278" i="10" s="1"/>
  <c r="AE279" i="10" s="1"/>
  <c r="AH131" i="7"/>
  <c r="AF241" i="11"/>
  <c r="AF275" i="11" s="1"/>
  <c r="AG239" i="8"/>
  <c r="AE246" i="11"/>
  <c r="AI110" i="12"/>
  <c r="AE298" i="10"/>
  <c r="AE299" i="10" s="1"/>
  <c r="AE310" i="10" s="1"/>
  <c r="AE311" i="10" s="1"/>
  <c r="AH131" i="13"/>
  <c r="AH179" i="13" s="1"/>
  <c r="AI110" i="14"/>
  <c r="AI110" i="7"/>
  <c r="AF260" i="13"/>
  <c r="AG182" i="11"/>
  <c r="AF292" i="13"/>
  <c r="AG225" i="11"/>
  <c r="AG259" i="11" s="1"/>
  <c r="AH131" i="14"/>
  <c r="AH179" i="14" s="1"/>
  <c r="AH225" i="14" s="1"/>
  <c r="AI109" i="13"/>
  <c r="AG202" i="9"/>
  <c r="AG227" i="9" s="1"/>
  <c r="AG261" i="9" s="1"/>
  <c r="AG189" i="9"/>
  <c r="AG226" i="9" s="1"/>
  <c r="AG292" i="9" s="1"/>
  <c r="AG181" i="9"/>
  <c r="AF240" i="10"/>
  <c r="AI109" i="10"/>
  <c r="AF232" i="10"/>
  <c r="AF233" i="10" s="1"/>
  <c r="AF244" i="10" s="1"/>
  <c r="AF245" i="10" s="1"/>
  <c r="AL245" i="10" s="1"/>
  <c r="AF260" i="10"/>
  <c r="AH131" i="9"/>
  <c r="AH179" i="9" s="1"/>
  <c r="AH225" i="9" s="1"/>
  <c r="AH131" i="12"/>
  <c r="AH179" i="12" s="1"/>
  <c r="AH239" i="12" s="1"/>
  <c r="AE298" i="8"/>
  <c r="AE299" i="8" s="1"/>
  <c r="AE310" i="8" s="1"/>
  <c r="AE311" i="8" s="1"/>
  <c r="AD312" i="11"/>
  <c r="AD280" i="9"/>
  <c r="AG189" i="10"/>
  <c r="AG226" i="10" s="1"/>
  <c r="AG292" i="10" s="1"/>
  <c r="AG181" i="10"/>
  <c r="AG202" i="10"/>
  <c r="AG241" i="10" s="1"/>
  <c r="AG183" i="8"/>
  <c r="AF240" i="14"/>
  <c r="AF260" i="14"/>
  <c r="AF292" i="14"/>
  <c r="AG181" i="14"/>
  <c r="AG189" i="14"/>
  <c r="AG226" i="14" s="1"/>
  <c r="AF306" i="13"/>
  <c r="AL240" i="13"/>
  <c r="AF274" i="13"/>
  <c r="AI109" i="8"/>
  <c r="AH131" i="11"/>
  <c r="AH179" i="11" s="1"/>
  <c r="AD280" i="10"/>
  <c r="AF291" i="14"/>
  <c r="AF259" i="14"/>
  <c r="AG182" i="13"/>
  <c r="AG183" i="13" s="1"/>
  <c r="AG225" i="13"/>
  <c r="AI121" i="14"/>
  <c r="AI117" i="14"/>
  <c r="AJ114" i="14"/>
  <c r="AI123" i="14"/>
  <c r="AI122" i="14"/>
  <c r="AE274" i="14"/>
  <c r="AE306" i="14"/>
  <c r="AK249" i="13"/>
  <c r="G250" i="13" s="1"/>
  <c r="AK230" i="13"/>
  <c r="AH130" i="13"/>
  <c r="AH178" i="13" s="1"/>
  <c r="AJ100" i="13"/>
  <c r="AK93" i="13"/>
  <c r="AJ96" i="13"/>
  <c r="AJ102" i="13"/>
  <c r="AJ101" i="13"/>
  <c r="AI109" i="9"/>
  <c r="AH131" i="8"/>
  <c r="AH179" i="8" s="1"/>
  <c r="AG225" i="8"/>
  <c r="AG259" i="8" s="1"/>
  <c r="AF273" i="14"/>
  <c r="AF305" i="14"/>
  <c r="AG225" i="14"/>
  <c r="AG239" i="14"/>
  <c r="AG182" i="14"/>
  <c r="AG183" i="14" s="1"/>
  <c r="AI109" i="14"/>
  <c r="AI121" i="13"/>
  <c r="AI123" i="13"/>
  <c r="AI117" i="13"/>
  <c r="AI177" i="13" s="1"/>
  <c r="AJ114" i="13"/>
  <c r="AI122" i="13"/>
  <c r="AI110" i="13"/>
  <c r="AH131" i="10"/>
  <c r="AH179" i="10" s="1"/>
  <c r="AH182" i="10" s="1"/>
  <c r="AJ100" i="14"/>
  <c r="AJ96" i="14"/>
  <c r="AJ177" i="14" s="1"/>
  <c r="AK93" i="14"/>
  <c r="AJ102" i="14"/>
  <c r="AJ101" i="14"/>
  <c r="AG181" i="13"/>
  <c r="AG189" i="13"/>
  <c r="AG226" i="13" s="1"/>
  <c r="AH130" i="14"/>
  <c r="AH178" i="14" s="1"/>
  <c r="AF291" i="13"/>
  <c r="AF259" i="13"/>
  <c r="AE306" i="13"/>
  <c r="AE274" i="13"/>
  <c r="AD312" i="10"/>
  <c r="AE280" i="10"/>
  <c r="AG181" i="11"/>
  <c r="AG189" i="11"/>
  <c r="AG226" i="11" s="1"/>
  <c r="AG202" i="11"/>
  <c r="AH130" i="9"/>
  <c r="AH178" i="9" s="1"/>
  <c r="AF291" i="9"/>
  <c r="AF259" i="9"/>
  <c r="AH130" i="12"/>
  <c r="AH178" i="12" s="1"/>
  <c r="AI109" i="12"/>
  <c r="AF291" i="8"/>
  <c r="AF259" i="8"/>
  <c r="AF275" i="10"/>
  <c r="AF307" i="10"/>
  <c r="AF259" i="11"/>
  <c r="AF291" i="11"/>
  <c r="AF232" i="11"/>
  <c r="AF233" i="11" s="1"/>
  <c r="AF244" i="11" s="1"/>
  <c r="AD280" i="8"/>
  <c r="AI109" i="11"/>
  <c r="AF291" i="12"/>
  <c r="AF259" i="12"/>
  <c r="AK249" i="11"/>
  <c r="G250" i="11" s="1"/>
  <c r="AK230" i="11"/>
  <c r="AG305" i="8"/>
  <c r="AG273" i="8"/>
  <c r="AF305" i="9"/>
  <c r="AF273" i="9"/>
  <c r="AJ96" i="8"/>
  <c r="AJ102" i="8"/>
  <c r="AJ101" i="8"/>
  <c r="AJ100" i="8"/>
  <c r="AK93" i="8"/>
  <c r="AG292" i="12"/>
  <c r="AG260" i="12"/>
  <c r="AG240" i="12"/>
  <c r="AF305" i="11"/>
  <c r="AF273" i="11"/>
  <c r="AD312" i="8"/>
  <c r="AI122" i="7"/>
  <c r="AI121" i="7"/>
  <c r="AJ114" i="7"/>
  <c r="AI117" i="7"/>
  <c r="AI177" i="7" s="1"/>
  <c r="AI123" i="7"/>
  <c r="AK93" i="7"/>
  <c r="AJ102" i="7"/>
  <c r="AJ100" i="7"/>
  <c r="AJ101" i="7"/>
  <c r="AJ96" i="7"/>
  <c r="AE266" i="11"/>
  <c r="AE267" i="11" s="1"/>
  <c r="AE278" i="11" s="1"/>
  <c r="AE279" i="11" s="1"/>
  <c r="AK249" i="10"/>
  <c r="G250" i="10" s="1"/>
  <c r="AK230" i="10"/>
  <c r="AJ114" i="9"/>
  <c r="AI123" i="9"/>
  <c r="AI121" i="9"/>
  <c r="AI117" i="9"/>
  <c r="AI177" i="9" s="1"/>
  <c r="AI122" i="9"/>
  <c r="AG181" i="8"/>
  <c r="AG189" i="8"/>
  <c r="AG226" i="8" s="1"/>
  <c r="AD246" i="11"/>
  <c r="AG182" i="9"/>
  <c r="AG183" i="9" s="1"/>
  <c r="AG239" i="9"/>
  <c r="AG225" i="9"/>
  <c r="AE274" i="8"/>
  <c r="AE306" i="8"/>
  <c r="AI122" i="10"/>
  <c r="AI121" i="10"/>
  <c r="AI123" i="10"/>
  <c r="AJ114" i="10"/>
  <c r="AI117" i="10"/>
  <c r="AI177" i="10" s="1"/>
  <c r="AI121" i="8"/>
  <c r="AI123" i="8"/>
  <c r="AI122" i="8"/>
  <c r="AI117" i="8"/>
  <c r="AI177" i="8" s="1"/>
  <c r="AJ114" i="8"/>
  <c r="AH130" i="7"/>
  <c r="AH178" i="7" s="1"/>
  <c r="AE298" i="11"/>
  <c r="AE299" i="11" s="1"/>
  <c r="AE310" i="11" s="1"/>
  <c r="AE311" i="11" s="1"/>
  <c r="AK230" i="7"/>
  <c r="AK249" i="7"/>
  <c r="G250" i="7" s="1"/>
  <c r="AG305" i="11"/>
  <c r="AG273" i="11"/>
  <c r="AF241" i="9"/>
  <c r="AF227" i="9"/>
  <c r="AG182" i="10"/>
  <c r="AG183" i="10" s="1"/>
  <c r="AG239" i="10"/>
  <c r="AG225" i="10"/>
  <c r="AG189" i="7"/>
  <c r="AG226" i="7" s="1"/>
  <c r="AG181" i="7"/>
  <c r="AF292" i="7"/>
  <c r="AF240" i="7"/>
  <c r="AF260" i="7"/>
  <c r="AF306" i="10"/>
  <c r="AL306" i="10" s="1"/>
  <c r="AL240" i="10"/>
  <c r="AF274" i="10"/>
  <c r="AL274" i="10" s="1"/>
  <c r="AD312" i="9"/>
  <c r="AH130" i="11"/>
  <c r="AH178" i="11" s="1"/>
  <c r="AH179" i="7"/>
  <c r="AI110" i="11"/>
  <c r="AE274" i="9"/>
  <c r="AE306" i="9"/>
  <c r="AE293" i="7"/>
  <c r="AE261" i="7"/>
  <c r="AF275" i="7"/>
  <c r="AF307" i="7"/>
  <c r="AK249" i="8"/>
  <c r="G250" i="8" s="1"/>
  <c r="AK230" i="8"/>
  <c r="AG183" i="11"/>
  <c r="AF241" i="8"/>
  <c r="AF227" i="8"/>
  <c r="AF240" i="9"/>
  <c r="AF260" i="9"/>
  <c r="AF292" i="9"/>
  <c r="AJ96" i="9"/>
  <c r="AJ102" i="9"/>
  <c r="AK93" i="9"/>
  <c r="AJ101" i="9"/>
  <c r="AJ100" i="9"/>
  <c r="AJ101" i="12"/>
  <c r="AJ100" i="12"/>
  <c r="AK93" i="12"/>
  <c r="AJ96" i="12"/>
  <c r="AJ177" i="12" s="1"/>
  <c r="AJ102" i="12"/>
  <c r="AE306" i="7"/>
  <c r="AE274" i="7"/>
  <c r="AD280" i="11"/>
  <c r="AF305" i="8"/>
  <c r="AF273" i="8"/>
  <c r="AE293" i="9"/>
  <c r="AE298" i="9" s="1"/>
  <c r="AE299" i="9" s="1"/>
  <c r="AE310" i="9" s="1"/>
  <c r="AE311" i="9" s="1"/>
  <c r="AE261" i="9"/>
  <c r="AE266" i="9" s="1"/>
  <c r="AE267" i="9" s="1"/>
  <c r="AE278" i="9" s="1"/>
  <c r="AE279" i="9" s="1"/>
  <c r="AG182" i="7"/>
  <c r="AG183" i="7" s="1"/>
  <c r="AG239" i="7"/>
  <c r="AG225" i="7"/>
  <c r="AG202" i="8"/>
  <c r="AL240" i="11"/>
  <c r="AF274" i="11"/>
  <c r="AL274" i="11" s="1"/>
  <c r="AF306" i="11"/>
  <c r="AL306" i="11" s="1"/>
  <c r="AJ102" i="11"/>
  <c r="AJ101" i="11"/>
  <c r="AK93" i="11"/>
  <c r="AJ100" i="11"/>
  <c r="AJ96" i="11"/>
  <c r="AF261" i="11"/>
  <c r="AF293" i="11"/>
  <c r="AE307" i="7"/>
  <c r="AE275" i="7"/>
  <c r="AI110" i="10"/>
  <c r="AE246" i="8"/>
  <c r="AE246" i="9"/>
  <c r="AF261" i="7"/>
  <c r="AF293" i="7"/>
  <c r="AG225" i="12"/>
  <c r="AG239" i="12"/>
  <c r="AG182" i="12"/>
  <c r="AG183" i="12" s="1"/>
  <c r="AK249" i="9"/>
  <c r="G250" i="9" s="1"/>
  <c r="AK230" i="9"/>
  <c r="AG291" i="11"/>
  <c r="AI110" i="9"/>
  <c r="AI123" i="12"/>
  <c r="AI121" i="12"/>
  <c r="AI117" i="12"/>
  <c r="AI122" i="12"/>
  <c r="AJ114" i="12"/>
  <c r="AI110" i="8"/>
  <c r="AG202" i="7"/>
  <c r="AF240" i="12"/>
  <c r="AF292" i="12"/>
  <c r="AF260" i="12"/>
  <c r="AE307" i="9"/>
  <c r="AE275" i="9"/>
  <c r="AI122" i="11"/>
  <c r="AI123" i="11"/>
  <c r="AI121" i="11"/>
  <c r="AI117" i="11"/>
  <c r="AI177" i="11" s="1"/>
  <c r="AJ114" i="11"/>
  <c r="AF293" i="10"/>
  <c r="AF298" i="10" s="1"/>
  <c r="AF299" i="10" s="1"/>
  <c r="AF310" i="10" s="1"/>
  <c r="AF261" i="10"/>
  <c r="AH130" i="10"/>
  <c r="AH178" i="10" s="1"/>
  <c r="AE266" i="8"/>
  <c r="AE267" i="8" s="1"/>
  <c r="AE278" i="8" s="1"/>
  <c r="AE279" i="8" s="1"/>
  <c r="AH130" i="8"/>
  <c r="AH178" i="8" s="1"/>
  <c r="AF307" i="11"/>
  <c r="AI109" i="7"/>
  <c r="AJ96" i="10"/>
  <c r="AJ100" i="10"/>
  <c r="AJ101" i="10"/>
  <c r="AJ102" i="10"/>
  <c r="AK93" i="10"/>
  <c r="AF273" i="12"/>
  <c r="AF305" i="12"/>
  <c r="AK249" i="12"/>
  <c r="G250" i="12" s="1"/>
  <c r="AK230" i="12"/>
  <c r="AF292" i="8"/>
  <c r="AF240" i="8"/>
  <c r="AF260" i="8"/>
  <c r="AH182" i="9" l="1"/>
  <c r="AE312" i="10"/>
  <c r="AH239" i="14"/>
  <c r="AH273" i="14" s="1"/>
  <c r="AH239" i="9"/>
  <c r="AL244" i="10"/>
  <c r="AH182" i="13"/>
  <c r="AH183" i="13" s="1"/>
  <c r="AH225" i="13"/>
  <c r="AH291" i="13" s="1"/>
  <c r="AH182" i="14"/>
  <c r="AH183" i="14" s="1"/>
  <c r="AI130" i="7"/>
  <c r="AH182" i="12"/>
  <c r="AG241" i="9"/>
  <c r="AG291" i="8"/>
  <c r="AG240" i="9"/>
  <c r="AG306" i="9" s="1"/>
  <c r="AE312" i="8"/>
  <c r="AF246" i="10"/>
  <c r="AG293" i="9"/>
  <c r="AJ109" i="12"/>
  <c r="AJ109" i="7"/>
  <c r="AH225" i="12"/>
  <c r="AH259" i="12" s="1"/>
  <c r="AG260" i="9"/>
  <c r="AG240" i="10"/>
  <c r="AG260" i="10"/>
  <c r="AG232" i="9"/>
  <c r="AG233" i="9" s="1"/>
  <c r="AG244" i="9" s="1"/>
  <c r="AG245" i="9" s="1"/>
  <c r="AJ110" i="13"/>
  <c r="AF266" i="10"/>
  <c r="AF267" i="10" s="1"/>
  <c r="AF278" i="10" s="1"/>
  <c r="AL278" i="10" s="1"/>
  <c r="AJ109" i="14"/>
  <c r="AJ110" i="11"/>
  <c r="AI130" i="13"/>
  <c r="AI178" i="13" s="1"/>
  <c r="AI131" i="11"/>
  <c r="AI179" i="11" s="1"/>
  <c r="AI130" i="14"/>
  <c r="AI178" i="14" s="1"/>
  <c r="AG273" i="14"/>
  <c r="AG305" i="14"/>
  <c r="AK114" i="14"/>
  <c r="AJ122" i="14"/>
  <c r="AJ117" i="14"/>
  <c r="AJ121" i="14"/>
  <c r="AJ123" i="14"/>
  <c r="AJ110" i="12"/>
  <c r="AI131" i="13"/>
  <c r="AI179" i="13" s="1"/>
  <c r="AG291" i="14"/>
  <c r="AG259" i="14"/>
  <c r="AL274" i="13"/>
  <c r="AJ110" i="10"/>
  <c r="AJ109" i="9"/>
  <c r="AH189" i="14"/>
  <c r="AH226" i="14" s="1"/>
  <c r="AH181" i="14"/>
  <c r="AG227" i="10"/>
  <c r="AG232" i="10" s="1"/>
  <c r="AG233" i="10" s="1"/>
  <c r="AG244" i="10" s="1"/>
  <c r="AG245" i="10" s="1"/>
  <c r="AK96" i="14"/>
  <c r="AK177" i="14" s="1"/>
  <c r="AK100" i="14"/>
  <c r="AK101" i="14"/>
  <c r="AK102" i="14"/>
  <c r="AJ117" i="13"/>
  <c r="AJ177" i="13" s="1"/>
  <c r="AJ121" i="13"/>
  <c r="AJ123" i="13"/>
  <c r="AJ122" i="13"/>
  <c r="AK114" i="13"/>
  <c r="AK102" i="13"/>
  <c r="AK101" i="13"/>
  <c r="AK100" i="13"/>
  <c r="AK96" i="13"/>
  <c r="AG259" i="13"/>
  <c r="AG291" i="13"/>
  <c r="AL306" i="13"/>
  <c r="AF274" i="14"/>
  <c r="AL274" i="14" s="1"/>
  <c r="AF306" i="14"/>
  <c r="AL306" i="14" s="1"/>
  <c r="AL240" i="14"/>
  <c r="AH225" i="10"/>
  <c r="AH291" i="10" s="1"/>
  <c r="AJ109" i="13"/>
  <c r="AH291" i="14"/>
  <c r="AH259" i="14"/>
  <c r="AI131" i="12"/>
  <c r="AI179" i="12" s="1"/>
  <c r="AI239" i="12" s="1"/>
  <c r="AJ110" i="9"/>
  <c r="AI131" i="9"/>
  <c r="AI179" i="9" s="1"/>
  <c r="AJ109" i="8"/>
  <c r="AH239" i="10"/>
  <c r="AH273" i="10" s="1"/>
  <c r="AG292" i="13"/>
  <c r="AG260" i="13"/>
  <c r="AG240" i="13"/>
  <c r="AJ110" i="14"/>
  <c r="AH189" i="13"/>
  <c r="AH226" i="13" s="1"/>
  <c r="AH181" i="13"/>
  <c r="AI131" i="14"/>
  <c r="AI179" i="14" s="1"/>
  <c r="AG292" i="14"/>
  <c r="AG240" i="14"/>
  <c r="AG260" i="14"/>
  <c r="AE280" i="9"/>
  <c r="AF311" i="10"/>
  <c r="AL311" i="10" s="1"/>
  <c r="AL310" i="10"/>
  <c r="AH181" i="10"/>
  <c r="AH189" i="10"/>
  <c r="AH226" i="10" s="1"/>
  <c r="AH202" i="10"/>
  <c r="AI130" i="12"/>
  <c r="AI178" i="12" s="1"/>
  <c r="AK102" i="11"/>
  <c r="AK96" i="11"/>
  <c r="AK101" i="11"/>
  <c r="AK100" i="11"/>
  <c r="AE312" i="11"/>
  <c r="AK101" i="9"/>
  <c r="AK102" i="9"/>
  <c r="AK100" i="9"/>
  <c r="AK96" i="9"/>
  <c r="AF306" i="9"/>
  <c r="AL306" i="9" s="1"/>
  <c r="AF274" i="9"/>
  <c r="AL274" i="9" s="1"/>
  <c r="AL240" i="9"/>
  <c r="AF306" i="7"/>
  <c r="AL306" i="7" s="1"/>
  <c r="AF274" i="7"/>
  <c r="AL274" i="7" s="1"/>
  <c r="AL240" i="7"/>
  <c r="AG273" i="10"/>
  <c r="AG305" i="10"/>
  <c r="AF232" i="9"/>
  <c r="AF233" i="9" s="1"/>
  <c r="AF244" i="9" s="1"/>
  <c r="AF261" i="9"/>
  <c r="AF266" i="9" s="1"/>
  <c r="AF267" i="9" s="1"/>
  <c r="AF278" i="9" s="1"/>
  <c r="AF293" i="9"/>
  <c r="AF298" i="9" s="1"/>
  <c r="AF299" i="9" s="1"/>
  <c r="AF310" i="9" s="1"/>
  <c r="AJ117" i="8"/>
  <c r="AJ177" i="8" s="1"/>
  <c r="AJ122" i="8"/>
  <c r="AJ121" i="8"/>
  <c r="AK114" i="8"/>
  <c r="AJ123" i="8"/>
  <c r="AE280" i="8"/>
  <c r="AH225" i="8"/>
  <c r="AH239" i="8"/>
  <c r="AH182" i="8"/>
  <c r="AH183" i="8" s="1"/>
  <c r="AF266" i="11"/>
  <c r="AF267" i="11" s="1"/>
  <c r="AF278" i="11" s="1"/>
  <c r="AG227" i="11"/>
  <c r="AG241" i="11"/>
  <c r="AH189" i="8"/>
  <c r="AH226" i="8" s="1"/>
  <c r="AH181" i="8"/>
  <c r="AJ122" i="11"/>
  <c r="AJ121" i="11"/>
  <c r="AK114" i="11"/>
  <c r="AJ117" i="11"/>
  <c r="AJ177" i="11" s="1"/>
  <c r="AJ123" i="11"/>
  <c r="AF306" i="12"/>
  <c r="AL306" i="12" s="1"/>
  <c r="AF274" i="12"/>
  <c r="AL274" i="12" s="1"/>
  <c r="AL240" i="12"/>
  <c r="AG227" i="8"/>
  <c r="AG241" i="8"/>
  <c r="AK101" i="12"/>
  <c r="AK100" i="12"/>
  <c r="AK96" i="12"/>
  <c r="AK177" i="12" s="1"/>
  <c r="AK102" i="12"/>
  <c r="AF261" i="8"/>
  <c r="AF266" i="8" s="1"/>
  <c r="AF267" i="8" s="1"/>
  <c r="AF278" i="8" s="1"/>
  <c r="AF293" i="8"/>
  <c r="AF298" i="8" s="1"/>
  <c r="AF299" i="8" s="1"/>
  <c r="AF310" i="8" s="1"/>
  <c r="AF275" i="9"/>
  <c r="AF307" i="9"/>
  <c r="AJ122" i="10"/>
  <c r="AJ121" i="10"/>
  <c r="AK114" i="10"/>
  <c r="AJ117" i="10"/>
  <c r="AJ177" i="10" s="1"/>
  <c r="AJ123" i="10"/>
  <c r="AG291" i="9"/>
  <c r="AG259" i="9"/>
  <c r="AH225" i="11"/>
  <c r="AH182" i="11"/>
  <c r="AH183" i="11" s="1"/>
  <c r="AH239" i="11"/>
  <c r="AK114" i="7"/>
  <c r="AJ123" i="7"/>
  <c r="AJ117" i="7"/>
  <c r="AJ177" i="7" s="1"/>
  <c r="AJ122" i="7"/>
  <c r="AJ121" i="7"/>
  <c r="AK100" i="8"/>
  <c r="AK102" i="8"/>
  <c r="AK101" i="8"/>
  <c r="AK96" i="8"/>
  <c r="AF232" i="8"/>
  <c r="AF233" i="8" s="1"/>
  <c r="AF244" i="8" s="1"/>
  <c r="AH202" i="9"/>
  <c r="AH189" i="9"/>
  <c r="AH226" i="9" s="1"/>
  <c r="AH181" i="9"/>
  <c r="AG292" i="11"/>
  <c r="AG260" i="11"/>
  <c r="AG240" i="11"/>
  <c r="AJ121" i="12"/>
  <c r="AJ117" i="12"/>
  <c r="AK114" i="12"/>
  <c r="AJ122" i="12"/>
  <c r="AJ123" i="12"/>
  <c r="AG259" i="7"/>
  <c r="AG291" i="7"/>
  <c r="AF275" i="8"/>
  <c r="AF307" i="8"/>
  <c r="AH239" i="7"/>
  <c r="AH182" i="7"/>
  <c r="AH183" i="7" s="1"/>
  <c r="AH225" i="7"/>
  <c r="AH183" i="9"/>
  <c r="AG305" i="9"/>
  <c r="AG273" i="9"/>
  <c r="AI178" i="7"/>
  <c r="AI202" i="7" s="1"/>
  <c r="AG274" i="12"/>
  <c r="AG306" i="12"/>
  <c r="AG275" i="10"/>
  <c r="AG307" i="10"/>
  <c r="AH202" i="8"/>
  <c r="AL240" i="8"/>
  <c r="AF306" i="8"/>
  <c r="AL306" i="8" s="1"/>
  <c r="AF274" i="8"/>
  <c r="AL274" i="8" s="1"/>
  <c r="AJ109" i="10"/>
  <c r="AI130" i="11"/>
  <c r="AI178" i="11" s="1"/>
  <c r="AG305" i="7"/>
  <c r="AG273" i="7"/>
  <c r="AH181" i="11"/>
  <c r="AH189" i="11"/>
  <c r="AH226" i="11" s="1"/>
  <c r="AH305" i="9"/>
  <c r="AH273" i="9"/>
  <c r="AI131" i="8"/>
  <c r="AI179" i="8" s="1"/>
  <c r="AI130" i="10"/>
  <c r="AI178" i="10" s="1"/>
  <c r="AG292" i="8"/>
  <c r="AG260" i="8"/>
  <c r="AG240" i="8"/>
  <c r="AI130" i="9"/>
  <c r="AI178" i="9" s="1"/>
  <c r="AI202" i="9" s="1"/>
  <c r="AK96" i="7"/>
  <c r="AK100" i="7"/>
  <c r="AK102" i="7"/>
  <c r="AK101" i="7"/>
  <c r="AJ110" i="8"/>
  <c r="AH202" i="11"/>
  <c r="AH183" i="10"/>
  <c r="AG274" i="10"/>
  <c r="AG306" i="10"/>
  <c r="AG241" i="7"/>
  <c r="AG227" i="7"/>
  <c r="AG273" i="12"/>
  <c r="AG305" i="12"/>
  <c r="AG260" i="7"/>
  <c r="AG292" i="7"/>
  <c r="AG240" i="7"/>
  <c r="AH291" i="9"/>
  <c r="AH259" i="9"/>
  <c r="AI130" i="8"/>
  <c r="AI178" i="8" s="1"/>
  <c r="AJ110" i="7"/>
  <c r="AI131" i="7"/>
  <c r="AI179" i="7" s="1"/>
  <c r="AL244" i="11"/>
  <c r="AF245" i="11"/>
  <c r="AH181" i="12"/>
  <c r="AH189" i="12"/>
  <c r="AH226" i="12" s="1"/>
  <c r="AH183" i="12"/>
  <c r="AK96" i="10"/>
  <c r="AK101" i="10"/>
  <c r="AK102" i="10"/>
  <c r="AK100" i="10"/>
  <c r="AG291" i="12"/>
  <c r="AG259" i="12"/>
  <c r="AJ109" i="11"/>
  <c r="AE312" i="9"/>
  <c r="AE280" i="11"/>
  <c r="AG291" i="10"/>
  <c r="AG259" i="10"/>
  <c r="AH202" i="7"/>
  <c r="AH181" i="7"/>
  <c r="AH189" i="7"/>
  <c r="AH226" i="7" s="1"/>
  <c r="AI131" i="10"/>
  <c r="AI179" i="10" s="1"/>
  <c r="AJ122" i="9"/>
  <c r="AK114" i="9"/>
  <c r="AJ123" i="9"/>
  <c r="AJ121" i="9"/>
  <c r="AJ117" i="9"/>
  <c r="AJ177" i="9" s="1"/>
  <c r="AF298" i="11"/>
  <c r="AF299" i="11" s="1"/>
  <c r="AF310" i="11" s="1"/>
  <c r="AH273" i="12"/>
  <c r="AH305" i="12"/>
  <c r="AG298" i="9" l="1"/>
  <c r="AG299" i="9" s="1"/>
  <c r="AG310" i="9" s="1"/>
  <c r="AG311" i="9" s="1"/>
  <c r="AH305" i="14"/>
  <c r="AH259" i="13"/>
  <c r="AH305" i="10"/>
  <c r="AG261" i="10"/>
  <c r="AG266" i="9"/>
  <c r="AG267" i="9" s="1"/>
  <c r="AG278" i="9" s="1"/>
  <c r="AG279" i="9" s="1"/>
  <c r="AI189" i="13"/>
  <c r="AI226" i="13" s="1"/>
  <c r="AI260" i="13" s="1"/>
  <c r="AK109" i="13"/>
  <c r="AJ131" i="13"/>
  <c r="AJ179" i="13" s="1"/>
  <c r="AJ182" i="13" s="1"/>
  <c r="AG246" i="9"/>
  <c r="AG307" i="9"/>
  <c r="AG312" i="9" s="1"/>
  <c r="AG275" i="9"/>
  <c r="AG274" i="9"/>
  <c r="AF279" i="10"/>
  <c r="AL279" i="10" s="1"/>
  <c r="AK109" i="9"/>
  <c r="AJ130" i="10"/>
  <c r="AJ178" i="10" s="1"/>
  <c r="AH291" i="12"/>
  <c r="AH259" i="10"/>
  <c r="AJ131" i="14"/>
  <c r="AJ179" i="14" s="1"/>
  <c r="AK109" i="7"/>
  <c r="AK110" i="8"/>
  <c r="AI181" i="13"/>
  <c r="AK109" i="11"/>
  <c r="AK109" i="10"/>
  <c r="AJ131" i="12"/>
  <c r="AJ179" i="12" s="1"/>
  <c r="AJ239" i="12" s="1"/>
  <c r="AK110" i="9"/>
  <c r="AI225" i="12"/>
  <c r="AI291" i="12" s="1"/>
  <c r="AI182" i="12"/>
  <c r="AI183" i="12" s="1"/>
  <c r="AG293" i="10"/>
  <c r="AG298" i="10" s="1"/>
  <c r="AG299" i="10" s="1"/>
  <c r="AG310" i="10" s="1"/>
  <c r="AG311" i="10" s="1"/>
  <c r="AH292" i="13"/>
  <c r="AH260" i="13"/>
  <c r="AH240" i="13"/>
  <c r="AK117" i="13"/>
  <c r="AK177" i="13" s="1"/>
  <c r="AK122" i="13"/>
  <c r="AK123" i="13"/>
  <c r="AK121" i="13"/>
  <c r="AG274" i="14"/>
  <c r="AG306" i="14"/>
  <c r="AH260" i="14"/>
  <c r="AH292" i="14"/>
  <c r="AH240" i="14"/>
  <c r="AK110" i="12"/>
  <c r="AL110" i="12" s="1"/>
  <c r="AJ130" i="11"/>
  <c r="AJ178" i="11" s="1"/>
  <c r="AI181" i="14"/>
  <c r="AI189" i="14"/>
  <c r="AI226" i="14" s="1"/>
  <c r="AK109" i="14"/>
  <c r="AJ130" i="14"/>
  <c r="AJ178" i="14" s="1"/>
  <c r="AK122" i="14"/>
  <c r="AK121" i="14"/>
  <c r="AK117" i="14"/>
  <c r="AK123" i="14"/>
  <c r="AK110" i="13"/>
  <c r="AJ130" i="13"/>
  <c r="AJ178" i="13" s="1"/>
  <c r="AI225" i="13"/>
  <c r="AI182" i="13"/>
  <c r="AI183" i="13" s="1"/>
  <c r="AJ130" i="9"/>
  <c r="AJ178" i="9" s="1"/>
  <c r="AJ189" i="9" s="1"/>
  <c r="AJ226" i="9" s="1"/>
  <c r="AG266" i="10"/>
  <c r="AG267" i="10" s="1"/>
  <c r="AG278" i="10" s="1"/>
  <c r="AG279" i="10" s="1"/>
  <c r="AG280" i="10" s="1"/>
  <c r="AI239" i="14"/>
  <c r="AI225" i="14"/>
  <c r="AI182" i="14"/>
  <c r="AI183" i="14" s="1"/>
  <c r="AG274" i="13"/>
  <c r="AG306" i="13"/>
  <c r="AK110" i="14"/>
  <c r="AI181" i="11"/>
  <c r="AI189" i="11"/>
  <c r="AI226" i="11" s="1"/>
  <c r="AI202" i="11"/>
  <c r="AI227" i="9"/>
  <c r="AI241" i="9"/>
  <c r="AJ181" i="9"/>
  <c r="AI181" i="8"/>
  <c r="AI189" i="8"/>
  <c r="AI226" i="8" s="1"/>
  <c r="AH305" i="7"/>
  <c r="AH273" i="7"/>
  <c r="AJ130" i="12"/>
  <c r="AJ178" i="12" s="1"/>
  <c r="AH240" i="9"/>
  <c r="AH260" i="9"/>
  <c r="AH292" i="9"/>
  <c r="AJ130" i="7"/>
  <c r="AJ178" i="7" s="1"/>
  <c r="AJ202" i="7" s="1"/>
  <c r="AH305" i="11"/>
  <c r="AH273" i="11"/>
  <c r="AG275" i="8"/>
  <c r="AG307" i="8"/>
  <c r="AG275" i="11"/>
  <c r="AG307" i="11"/>
  <c r="AI259" i="12"/>
  <c r="AI182" i="10"/>
  <c r="AI183" i="10" s="1"/>
  <c r="AI239" i="10"/>
  <c r="AI225" i="10"/>
  <c r="AI182" i="8"/>
  <c r="AI183" i="8" s="1"/>
  <c r="AI239" i="8"/>
  <c r="AI225" i="8"/>
  <c r="AL245" i="11"/>
  <c r="AF246" i="11"/>
  <c r="AH227" i="9"/>
  <c r="AH241" i="9"/>
  <c r="AK122" i="10"/>
  <c r="AK117" i="10"/>
  <c r="AK177" i="10" s="1"/>
  <c r="AK121" i="10"/>
  <c r="AK123" i="10"/>
  <c r="AG293" i="8"/>
  <c r="AG298" i="8" s="1"/>
  <c r="AG299" i="8" s="1"/>
  <c r="AG310" i="8" s="1"/>
  <c r="AG311" i="8" s="1"/>
  <c r="AG261" i="8"/>
  <c r="AG266" i="8" s="1"/>
  <c r="AG267" i="8" s="1"/>
  <c r="AG278" i="8" s="1"/>
  <c r="AG279" i="8" s="1"/>
  <c r="AG232" i="8"/>
  <c r="AG233" i="8" s="1"/>
  <c r="AG244" i="8" s="1"/>
  <c r="AG245" i="8" s="1"/>
  <c r="AK123" i="11"/>
  <c r="AK122" i="11"/>
  <c r="AK121" i="11"/>
  <c r="AK117" i="11"/>
  <c r="AG293" i="11"/>
  <c r="AG298" i="11" s="1"/>
  <c r="AG299" i="11" s="1"/>
  <c r="AG310" i="11" s="1"/>
  <c r="AG311" i="11" s="1"/>
  <c r="AG261" i="11"/>
  <c r="AG266" i="11" s="1"/>
  <c r="AG267" i="11" s="1"/>
  <c r="AG278" i="11" s="1"/>
  <c r="AG279" i="11" s="1"/>
  <c r="AG232" i="11"/>
  <c r="AG233" i="11" s="1"/>
  <c r="AG244" i="11" s="1"/>
  <c r="AG245" i="11" s="1"/>
  <c r="AF311" i="9"/>
  <c r="AL310" i="9"/>
  <c r="AH260" i="7"/>
  <c r="AH240" i="7"/>
  <c r="AH292" i="7"/>
  <c r="AI182" i="7"/>
  <c r="AI183" i="7" s="1"/>
  <c r="AI239" i="7"/>
  <c r="AI225" i="7"/>
  <c r="AI181" i="10"/>
  <c r="AI189" i="10"/>
  <c r="AI226" i="10" s="1"/>
  <c r="AG306" i="11"/>
  <c r="AG274" i="11"/>
  <c r="AL244" i="8"/>
  <c r="AF245" i="8"/>
  <c r="AH291" i="11"/>
  <c r="AH259" i="11"/>
  <c r="AI182" i="11"/>
  <c r="AI183" i="11" s="1"/>
  <c r="AI225" i="11"/>
  <c r="AI239" i="11"/>
  <c r="AL278" i="11"/>
  <c r="AF279" i="11"/>
  <c r="AK117" i="8"/>
  <c r="AK177" i="8" s="1"/>
  <c r="AK123" i="8"/>
  <c r="AK122" i="8"/>
  <c r="AK121" i="8"/>
  <c r="AL278" i="9"/>
  <c r="AF279" i="9"/>
  <c r="AL279" i="9" s="1"/>
  <c r="AI273" i="12"/>
  <c r="AI305" i="12"/>
  <c r="AI202" i="10"/>
  <c r="AF311" i="11"/>
  <c r="AL311" i="11" s="1"/>
  <c r="AL310" i="11"/>
  <c r="AJ131" i="9"/>
  <c r="AJ179" i="9" s="1"/>
  <c r="AG293" i="7"/>
  <c r="AG261" i="7"/>
  <c r="AH292" i="11"/>
  <c r="AH260" i="11"/>
  <c r="AH240" i="11"/>
  <c r="AH227" i="8"/>
  <c r="AH241" i="8"/>
  <c r="AJ131" i="10"/>
  <c r="AJ179" i="10" s="1"/>
  <c r="AF311" i="8"/>
  <c r="AL310" i="8"/>
  <c r="AK109" i="12"/>
  <c r="AJ131" i="11"/>
  <c r="AJ179" i="11" s="1"/>
  <c r="AJ130" i="8"/>
  <c r="AJ178" i="8" s="1"/>
  <c r="AJ202" i="8" s="1"/>
  <c r="AF245" i="9"/>
  <c r="AL244" i="9"/>
  <c r="AK110" i="11"/>
  <c r="AH227" i="10"/>
  <c r="AH241" i="10"/>
  <c r="AI202" i="8"/>
  <c r="AK123" i="9"/>
  <c r="AK122" i="9"/>
  <c r="AK121" i="9"/>
  <c r="AK117" i="9"/>
  <c r="AK177" i="9" s="1"/>
  <c r="AH241" i="7"/>
  <c r="AH227" i="7"/>
  <c r="AK110" i="10"/>
  <c r="AL110" i="10" s="1"/>
  <c r="AG275" i="7"/>
  <c r="AG307" i="7"/>
  <c r="AI181" i="12"/>
  <c r="AI189" i="12"/>
  <c r="AI226" i="12" s="1"/>
  <c r="AK110" i="7"/>
  <c r="AI189" i="9"/>
  <c r="AI226" i="9" s="1"/>
  <c r="AI181" i="9"/>
  <c r="AI227" i="7"/>
  <c r="AI241" i="7"/>
  <c r="AI182" i="9"/>
  <c r="AI183" i="9" s="1"/>
  <c r="AI225" i="9"/>
  <c r="AI239" i="9"/>
  <c r="AH291" i="7"/>
  <c r="AH259" i="7"/>
  <c r="AK123" i="12"/>
  <c r="AK121" i="12"/>
  <c r="AK117" i="12"/>
  <c r="AK122" i="12"/>
  <c r="AK117" i="7"/>
  <c r="AK177" i="7" s="1"/>
  <c r="AK121" i="7"/>
  <c r="AK122" i="7"/>
  <c r="AK123" i="7"/>
  <c r="AF279" i="8"/>
  <c r="AL278" i="8"/>
  <c r="AH305" i="8"/>
  <c r="AH273" i="8"/>
  <c r="AJ131" i="8"/>
  <c r="AJ179" i="8" s="1"/>
  <c r="AG246" i="10"/>
  <c r="AK177" i="11"/>
  <c r="AH240" i="10"/>
  <c r="AH292" i="10"/>
  <c r="AH260" i="10"/>
  <c r="AF312" i="10"/>
  <c r="AH292" i="12"/>
  <c r="AH240" i="12"/>
  <c r="AH260" i="12"/>
  <c r="AG306" i="7"/>
  <c r="AG274" i="7"/>
  <c r="AH241" i="11"/>
  <c r="AH227" i="11"/>
  <c r="AH232" i="11" s="1"/>
  <c r="AH233" i="11" s="1"/>
  <c r="AH244" i="11" s="1"/>
  <c r="AH245" i="11" s="1"/>
  <c r="AG306" i="8"/>
  <c r="AG274" i="8"/>
  <c r="AI189" i="7"/>
  <c r="AI226" i="7" s="1"/>
  <c r="AI181" i="7"/>
  <c r="AK109" i="8"/>
  <c r="AJ131" i="7"/>
  <c r="AJ179" i="7" s="1"/>
  <c r="AH260" i="8"/>
  <c r="AH240" i="8"/>
  <c r="AH292" i="8"/>
  <c r="AH291" i="8"/>
  <c r="AH259" i="8"/>
  <c r="AI292" i="13" l="1"/>
  <c r="AI240" i="13"/>
  <c r="AG280" i="9"/>
  <c r="AJ225" i="13"/>
  <c r="AF280" i="10"/>
  <c r="AJ202" i="10"/>
  <c r="AJ227" i="10" s="1"/>
  <c r="AJ189" i="10"/>
  <c r="AJ226" i="10" s="1"/>
  <c r="AJ292" i="10" s="1"/>
  <c r="AJ181" i="10"/>
  <c r="AK131" i="12"/>
  <c r="AL131" i="12" s="1"/>
  <c r="AJ202" i="9"/>
  <c r="AJ227" i="9" s="1"/>
  <c r="AJ293" i="9" s="1"/>
  <c r="AG246" i="8"/>
  <c r="AG312" i="10"/>
  <c r="AJ182" i="12"/>
  <c r="AJ183" i="12" s="1"/>
  <c r="AJ225" i="12"/>
  <c r="AJ259" i="12" s="1"/>
  <c r="AK131" i="11"/>
  <c r="AK179" i="11" s="1"/>
  <c r="AK131" i="14"/>
  <c r="AL131" i="14" s="1"/>
  <c r="AK131" i="13"/>
  <c r="AL131" i="13" s="1"/>
  <c r="AK131" i="8"/>
  <c r="AK179" i="8" s="1"/>
  <c r="AK225" i="8" s="1"/>
  <c r="AJ181" i="13"/>
  <c r="AJ189" i="13"/>
  <c r="AJ226" i="13" s="1"/>
  <c r="AJ181" i="11"/>
  <c r="AJ189" i="11"/>
  <c r="AJ226" i="11" s="1"/>
  <c r="AJ260" i="11" s="1"/>
  <c r="AJ202" i="11"/>
  <c r="AJ241" i="11" s="1"/>
  <c r="AK130" i="9"/>
  <c r="AK178" i="9" s="1"/>
  <c r="AK189" i="9" s="1"/>
  <c r="AK226" i="9" s="1"/>
  <c r="AI273" i="14"/>
  <c r="AI305" i="14"/>
  <c r="AI274" i="13"/>
  <c r="AI306" i="13"/>
  <c r="AG280" i="8"/>
  <c r="AI259" i="13"/>
  <c r="AI291" i="13"/>
  <c r="AK130" i="13"/>
  <c r="AK178" i="13" s="1"/>
  <c r="AL121" i="13"/>
  <c r="AI291" i="14"/>
  <c r="AI259" i="14"/>
  <c r="AK131" i="7"/>
  <c r="AK179" i="7" s="1"/>
  <c r="AI292" i="14"/>
  <c r="AI240" i="14"/>
  <c r="AI260" i="14"/>
  <c r="AJ183" i="13"/>
  <c r="AH306" i="13"/>
  <c r="AH274" i="13"/>
  <c r="AK131" i="10"/>
  <c r="AK179" i="10" s="1"/>
  <c r="AL110" i="14"/>
  <c r="AJ239" i="14"/>
  <c r="AJ225" i="14"/>
  <c r="AJ182" i="14"/>
  <c r="AJ183" i="14" s="1"/>
  <c r="AJ259" i="13"/>
  <c r="AJ291" i="13"/>
  <c r="AL110" i="13"/>
  <c r="AK131" i="9"/>
  <c r="AK179" i="9" s="1"/>
  <c r="AK225" i="9" s="1"/>
  <c r="AK130" i="14"/>
  <c r="AK178" i="14" s="1"/>
  <c r="AL121" i="14"/>
  <c r="AJ181" i="14"/>
  <c r="AJ189" i="14"/>
  <c r="AJ226" i="14" s="1"/>
  <c r="AH306" i="14"/>
  <c r="AH274" i="14"/>
  <c r="AJ225" i="7"/>
  <c r="AJ239" i="7"/>
  <c r="AJ182" i="7"/>
  <c r="AJ183" i="7" s="1"/>
  <c r="AI261" i="7"/>
  <c r="AI293" i="7"/>
  <c r="AH307" i="7"/>
  <c r="AH275" i="7"/>
  <c r="AL110" i="11"/>
  <c r="AJ182" i="11"/>
  <c r="AJ183" i="11" s="1"/>
  <c r="AJ239" i="11"/>
  <c r="AJ225" i="11"/>
  <c r="AH307" i="8"/>
  <c r="AH275" i="8"/>
  <c r="AL245" i="8"/>
  <c r="AF246" i="8"/>
  <c r="AI292" i="10"/>
  <c r="AI240" i="10"/>
  <c r="AI260" i="10"/>
  <c r="AI291" i="7"/>
  <c r="AI259" i="7"/>
  <c r="AL311" i="9"/>
  <c r="AF312" i="9"/>
  <c r="AH307" i="9"/>
  <c r="AH275" i="9"/>
  <c r="AI291" i="10"/>
  <c r="AI259" i="10"/>
  <c r="AJ181" i="12"/>
  <c r="AJ189" i="12"/>
  <c r="AJ226" i="12" s="1"/>
  <c r="AI275" i="9"/>
  <c r="AI307" i="9"/>
  <c r="AL279" i="8"/>
  <c r="AF280" i="8"/>
  <c r="AH261" i="8"/>
  <c r="AH266" i="8" s="1"/>
  <c r="AH267" i="8" s="1"/>
  <c r="AH278" i="8" s="1"/>
  <c r="AH279" i="8" s="1"/>
  <c r="AH293" i="8"/>
  <c r="AH298" i="8" s="1"/>
  <c r="AH299" i="8" s="1"/>
  <c r="AH310" i="8" s="1"/>
  <c r="AJ225" i="8"/>
  <c r="AJ239" i="8"/>
  <c r="AJ182" i="8"/>
  <c r="AJ183" i="8" s="1"/>
  <c r="AJ227" i="8"/>
  <c r="AJ241" i="8"/>
  <c r="AI305" i="7"/>
  <c r="AI273" i="7"/>
  <c r="AH306" i="7"/>
  <c r="AH274" i="7"/>
  <c r="AH261" i="9"/>
  <c r="AH266" i="9" s="1"/>
  <c r="AH267" i="9" s="1"/>
  <c r="AH278" i="9" s="1"/>
  <c r="AH279" i="9" s="1"/>
  <c r="AH293" i="9"/>
  <c r="AH298" i="9" s="1"/>
  <c r="AH299" i="9" s="1"/>
  <c r="AH310" i="9" s="1"/>
  <c r="AH311" i="9" s="1"/>
  <c r="AH232" i="9"/>
  <c r="AH233" i="9" s="1"/>
  <c r="AH244" i="9" s="1"/>
  <c r="AH245" i="9" s="1"/>
  <c r="AI273" i="10"/>
  <c r="AI305" i="10"/>
  <c r="AI293" i="9"/>
  <c r="AI261" i="9"/>
  <c r="AG312" i="8"/>
  <c r="AI305" i="9"/>
  <c r="AI273" i="9"/>
  <c r="AI240" i="9"/>
  <c r="AI260" i="9"/>
  <c r="AI292" i="9"/>
  <c r="AI227" i="10"/>
  <c r="AI232" i="10" s="1"/>
  <c r="AI233" i="10" s="1"/>
  <c r="AI244" i="10" s="1"/>
  <c r="AI245" i="10" s="1"/>
  <c r="AI241" i="10"/>
  <c r="AL279" i="11"/>
  <c r="AF280" i="11"/>
  <c r="AG246" i="11"/>
  <c r="AK130" i="10"/>
  <c r="AK178" i="10" s="1"/>
  <c r="AK202" i="10" s="1"/>
  <c r="AL121" i="10"/>
  <c r="AJ181" i="7"/>
  <c r="AJ189" i="7"/>
  <c r="AJ226" i="7" s="1"/>
  <c r="AJ292" i="9"/>
  <c r="AJ240" i="9"/>
  <c r="AJ260" i="9"/>
  <c r="AF280" i="9"/>
  <c r="AH306" i="8"/>
  <c r="AH274" i="8"/>
  <c r="AH293" i="11"/>
  <c r="AH298" i="11" s="1"/>
  <c r="AH299" i="11" s="1"/>
  <c r="AH310" i="11" s="1"/>
  <c r="AH311" i="11" s="1"/>
  <c r="AH261" i="11"/>
  <c r="AH266" i="11" s="1"/>
  <c r="AH267" i="11" s="1"/>
  <c r="AH278" i="11" s="1"/>
  <c r="AH279" i="11" s="1"/>
  <c r="AI291" i="9"/>
  <c r="AI259" i="9"/>
  <c r="AI232" i="9"/>
  <c r="AI233" i="9" s="1"/>
  <c r="AI244" i="9" s="1"/>
  <c r="AI245" i="9" s="1"/>
  <c r="AI227" i="8"/>
  <c r="AI232" i="8" s="1"/>
  <c r="AI233" i="8" s="1"/>
  <c r="AI244" i="8" s="1"/>
  <c r="AI245" i="8" s="1"/>
  <c r="AI241" i="8"/>
  <c r="AL245" i="9"/>
  <c r="AF246" i="9"/>
  <c r="AL311" i="8"/>
  <c r="AF312" i="8"/>
  <c r="AJ240" i="10"/>
  <c r="AJ239" i="9"/>
  <c r="AJ182" i="9"/>
  <c r="AJ183" i="9" s="1"/>
  <c r="AJ225" i="9"/>
  <c r="AG280" i="11"/>
  <c r="AI259" i="8"/>
  <c r="AI291" i="8"/>
  <c r="AI227" i="11"/>
  <c r="AI232" i="11" s="1"/>
  <c r="AI233" i="11" s="1"/>
  <c r="AI244" i="11" s="1"/>
  <c r="AI245" i="11" s="1"/>
  <c r="AI241" i="11"/>
  <c r="AI292" i="7"/>
  <c r="AI260" i="7"/>
  <c r="AI240" i="7"/>
  <c r="AH275" i="11"/>
  <c r="AH307" i="11"/>
  <c r="AH306" i="12"/>
  <c r="AH274" i="12"/>
  <c r="AK130" i="12"/>
  <c r="AK178" i="12" s="1"/>
  <c r="AL121" i="12"/>
  <c r="AI292" i="12"/>
  <c r="AI260" i="12"/>
  <c r="AI240" i="12"/>
  <c r="AH307" i="10"/>
  <c r="AH275" i="10"/>
  <c r="AJ181" i="8"/>
  <c r="AJ189" i="8"/>
  <c r="AJ226" i="8" s="1"/>
  <c r="AJ225" i="10"/>
  <c r="AJ239" i="10"/>
  <c r="AJ182" i="10"/>
  <c r="AJ183" i="10" s="1"/>
  <c r="AH306" i="11"/>
  <c r="AH274" i="11"/>
  <c r="AF312" i="11"/>
  <c r="AK130" i="8"/>
  <c r="AK178" i="8" s="1"/>
  <c r="AI305" i="11"/>
  <c r="AI273" i="11"/>
  <c r="AJ227" i="7"/>
  <c r="AJ241" i="7"/>
  <c r="AG312" i="11"/>
  <c r="AJ292" i="11"/>
  <c r="AJ240" i="11"/>
  <c r="AJ273" i="12"/>
  <c r="AJ305" i="12"/>
  <c r="AI273" i="8"/>
  <c r="AI305" i="8"/>
  <c r="AI240" i="8"/>
  <c r="AI292" i="8"/>
  <c r="AI260" i="8"/>
  <c r="AI292" i="11"/>
  <c r="AI260" i="11"/>
  <c r="AI240" i="11"/>
  <c r="AH232" i="8"/>
  <c r="AH233" i="8" s="1"/>
  <c r="AH244" i="8" s="1"/>
  <c r="AH245" i="8" s="1"/>
  <c r="AH306" i="10"/>
  <c r="AH274" i="10"/>
  <c r="AK130" i="7"/>
  <c r="AK178" i="7" s="1"/>
  <c r="AK202" i="7" s="1"/>
  <c r="AI307" i="7"/>
  <c r="AI275" i="7"/>
  <c r="AH293" i="7"/>
  <c r="AH261" i="7"/>
  <c r="AH293" i="10"/>
  <c r="AH298" i="10" s="1"/>
  <c r="AH299" i="10" s="1"/>
  <c r="AH310" i="10" s="1"/>
  <c r="AH311" i="10" s="1"/>
  <c r="AH261" i="10"/>
  <c r="AH266" i="10" s="1"/>
  <c r="AH267" i="10" s="1"/>
  <c r="AH278" i="10" s="1"/>
  <c r="AH279" i="10" s="1"/>
  <c r="AH232" i="10"/>
  <c r="AH233" i="10" s="1"/>
  <c r="AH244" i="10" s="1"/>
  <c r="AH245" i="10" s="1"/>
  <c r="AI291" i="11"/>
  <c r="AI259" i="11"/>
  <c r="AK130" i="11"/>
  <c r="AK178" i="11" s="1"/>
  <c r="AK202" i="11" s="1"/>
  <c r="AL121" i="11"/>
  <c r="AH246" i="11"/>
  <c r="AH274" i="9"/>
  <c r="AH306" i="9"/>
  <c r="AJ260" i="10" l="1"/>
  <c r="AJ261" i="9"/>
  <c r="AH246" i="9"/>
  <c r="AK202" i="9"/>
  <c r="AK227" i="9" s="1"/>
  <c r="AK181" i="9"/>
  <c r="AJ241" i="10"/>
  <c r="AJ275" i="10" s="1"/>
  <c r="AK179" i="12"/>
  <c r="AK182" i="12" s="1"/>
  <c r="AK183" i="12" s="1"/>
  <c r="AJ261" i="10"/>
  <c r="AJ293" i="10"/>
  <c r="AK179" i="13"/>
  <c r="AK182" i="13" s="1"/>
  <c r="AK183" i="13" s="1"/>
  <c r="AJ241" i="9"/>
  <c r="AL131" i="11"/>
  <c r="AJ307" i="10"/>
  <c r="AJ291" i="12"/>
  <c r="AK179" i="14"/>
  <c r="AK225" i="14" s="1"/>
  <c r="AK239" i="8"/>
  <c r="AK305" i="8" s="1"/>
  <c r="AK182" i="8"/>
  <c r="AK183" i="8" s="1"/>
  <c r="AJ227" i="11"/>
  <c r="AL131" i="10"/>
  <c r="AK182" i="9"/>
  <c r="AK183" i="9" s="1"/>
  <c r="AH280" i="8"/>
  <c r="AJ291" i="14"/>
  <c r="AJ259" i="14"/>
  <c r="AJ260" i="14"/>
  <c r="AJ240" i="14"/>
  <c r="AJ292" i="14"/>
  <c r="AJ273" i="14"/>
  <c r="AJ305" i="14"/>
  <c r="AI306" i="14"/>
  <c r="AI274" i="14"/>
  <c r="AJ240" i="13"/>
  <c r="AJ260" i="13"/>
  <c r="AJ292" i="13"/>
  <c r="AK181" i="14"/>
  <c r="AK189" i="14"/>
  <c r="AK226" i="14" s="1"/>
  <c r="AK239" i="9"/>
  <c r="AL239" i="9" s="1"/>
  <c r="AK181" i="13"/>
  <c r="AK189" i="13"/>
  <c r="AK226" i="13" s="1"/>
  <c r="AH312" i="9"/>
  <c r="AI246" i="11"/>
  <c r="AI246" i="8"/>
  <c r="AH280" i="9"/>
  <c r="AK227" i="11"/>
  <c r="AK241" i="11"/>
  <c r="AL202" i="11"/>
  <c r="AK241" i="7"/>
  <c r="AK227" i="7"/>
  <c r="AH312" i="11"/>
  <c r="AH280" i="11"/>
  <c r="AH311" i="8"/>
  <c r="AH312" i="8" s="1"/>
  <c r="AH312" i="10"/>
  <c r="AK189" i="12"/>
  <c r="AK226" i="12" s="1"/>
  <c r="AK181" i="12"/>
  <c r="AI293" i="8"/>
  <c r="AI298" i="8" s="1"/>
  <c r="AI299" i="8" s="1"/>
  <c r="AI310" i="8" s="1"/>
  <c r="AI311" i="8" s="1"/>
  <c r="AI261" i="8"/>
  <c r="AI266" i="8" s="1"/>
  <c r="AI267" i="8" s="1"/>
  <c r="AI278" i="8" s="1"/>
  <c r="AI279" i="8" s="1"/>
  <c r="AH246" i="8"/>
  <c r="AK292" i="9"/>
  <c r="AK260" i="9"/>
  <c r="AK240" i="9"/>
  <c r="AK227" i="10"/>
  <c r="AK241" i="10"/>
  <c r="AL202" i="10"/>
  <c r="AI274" i="7"/>
  <c r="AI306" i="7"/>
  <c r="AJ273" i="9"/>
  <c r="AJ305" i="9"/>
  <c r="AJ273" i="8"/>
  <c r="AJ305" i="8"/>
  <c r="AJ292" i="12"/>
  <c r="AJ240" i="12"/>
  <c r="AJ260" i="12"/>
  <c r="AJ306" i="11"/>
  <c r="AJ274" i="11"/>
  <c r="AK181" i="8"/>
  <c r="AK189" i="8"/>
  <c r="AK226" i="8" s="1"/>
  <c r="AJ305" i="10"/>
  <c r="AJ273" i="10"/>
  <c r="AI274" i="12"/>
  <c r="AI306" i="12"/>
  <c r="AI307" i="10"/>
  <c r="AI275" i="10"/>
  <c r="AI274" i="9"/>
  <c r="AI306" i="9"/>
  <c r="AI298" i="9"/>
  <c r="AI299" i="9" s="1"/>
  <c r="AI310" i="9" s="1"/>
  <c r="AI311" i="9" s="1"/>
  <c r="AJ291" i="8"/>
  <c r="AJ259" i="8"/>
  <c r="AJ232" i="8"/>
  <c r="AJ233" i="8" s="1"/>
  <c r="AJ244" i="8" s="1"/>
  <c r="AJ245" i="8" s="1"/>
  <c r="AK239" i="11"/>
  <c r="AK225" i="11"/>
  <c r="AK182" i="11"/>
  <c r="AK183" i="11" s="1"/>
  <c r="AK239" i="10"/>
  <c r="AK225" i="10"/>
  <c r="AK182" i="10"/>
  <c r="AK183" i="10" s="1"/>
  <c r="AK202" i="8"/>
  <c r="AJ306" i="9"/>
  <c r="AJ274" i="9"/>
  <c r="AI306" i="11"/>
  <c r="AI274" i="11"/>
  <c r="AJ259" i="10"/>
  <c r="AJ291" i="10"/>
  <c r="AJ232" i="10"/>
  <c r="AJ233" i="10" s="1"/>
  <c r="AJ244" i="10" s="1"/>
  <c r="AJ245" i="10" s="1"/>
  <c r="AI266" i="9"/>
  <c r="AI267" i="9" s="1"/>
  <c r="AI278" i="9" s="1"/>
  <c r="AI279" i="9" s="1"/>
  <c r="AJ292" i="7"/>
  <c r="AJ260" i="7"/>
  <c r="AJ240" i="7"/>
  <c r="AK181" i="10"/>
  <c r="AK189" i="10"/>
  <c r="AK226" i="10" s="1"/>
  <c r="AI293" i="10"/>
  <c r="AI298" i="10" s="1"/>
  <c r="AI299" i="10" s="1"/>
  <c r="AI310" i="10" s="1"/>
  <c r="AI311" i="10" s="1"/>
  <c r="AI261" i="10"/>
  <c r="AI266" i="10" s="1"/>
  <c r="AI267" i="10" s="1"/>
  <c r="AI278" i="10" s="1"/>
  <c r="AI279" i="10" s="1"/>
  <c r="AI246" i="9"/>
  <c r="AK181" i="11"/>
  <c r="AK189" i="11"/>
  <c r="AK226" i="11" s="1"/>
  <c r="AH246" i="10"/>
  <c r="AJ307" i="7"/>
  <c r="AJ275" i="7"/>
  <c r="AJ260" i="8"/>
  <c r="AJ240" i="8"/>
  <c r="AJ292" i="8"/>
  <c r="AI307" i="11"/>
  <c r="AI275" i="11"/>
  <c r="AI246" i="10"/>
  <c r="AJ275" i="8"/>
  <c r="AJ307" i="8"/>
  <c r="AI306" i="10"/>
  <c r="AI274" i="10"/>
  <c r="AJ291" i="11"/>
  <c r="AJ259" i="11"/>
  <c r="AJ232" i="11"/>
  <c r="AJ233" i="11" s="1"/>
  <c r="AJ244" i="11" s="1"/>
  <c r="AJ245" i="11" s="1"/>
  <c r="AJ293" i="11"/>
  <c r="AJ261" i="11"/>
  <c r="AJ305" i="7"/>
  <c r="AJ273" i="7"/>
  <c r="AK239" i="7"/>
  <c r="AK182" i="7"/>
  <c r="AK183" i="7" s="1"/>
  <c r="AK225" i="7"/>
  <c r="AK181" i="7"/>
  <c r="AK189" i="7"/>
  <c r="AK226" i="7" s="1"/>
  <c r="AH280" i="10"/>
  <c r="AI306" i="8"/>
  <c r="AI274" i="8"/>
  <c r="AJ261" i="7"/>
  <c r="AJ293" i="7"/>
  <c r="AI293" i="11"/>
  <c r="AI298" i="11" s="1"/>
  <c r="AI299" i="11" s="1"/>
  <c r="AI310" i="11" s="1"/>
  <c r="AI311" i="11" s="1"/>
  <c r="AI261" i="11"/>
  <c r="AI266" i="11" s="1"/>
  <c r="AI267" i="11" s="1"/>
  <c r="AI278" i="11" s="1"/>
  <c r="AI279" i="11" s="1"/>
  <c r="AJ259" i="9"/>
  <c r="AJ266" i="9" s="1"/>
  <c r="AJ267" i="9" s="1"/>
  <c r="AJ278" i="9" s="1"/>
  <c r="AJ279" i="9" s="1"/>
  <c r="AJ291" i="9"/>
  <c r="AJ298" i="9" s="1"/>
  <c r="AJ299" i="9" s="1"/>
  <c r="AJ310" i="9" s="1"/>
  <c r="AJ311" i="9" s="1"/>
  <c r="AJ232" i="9"/>
  <c r="AJ233" i="9" s="1"/>
  <c r="AJ244" i="9" s="1"/>
  <c r="AJ245" i="9" s="1"/>
  <c r="AJ274" i="10"/>
  <c r="AJ306" i="10"/>
  <c r="AI307" i="8"/>
  <c r="AI275" i="8"/>
  <c r="AJ261" i="8"/>
  <c r="AJ293" i="8"/>
  <c r="AJ305" i="11"/>
  <c r="AJ273" i="11"/>
  <c r="AJ307" i="11"/>
  <c r="AJ275" i="11"/>
  <c r="AK291" i="9"/>
  <c r="AK259" i="9"/>
  <c r="AJ259" i="7"/>
  <c r="AJ291" i="7"/>
  <c r="AK291" i="8"/>
  <c r="AK259" i="8"/>
  <c r="AK241" i="9" l="1"/>
  <c r="AK239" i="12"/>
  <c r="AK225" i="12"/>
  <c r="AJ298" i="10"/>
  <c r="AJ299" i="10" s="1"/>
  <c r="AJ310" i="10" s="1"/>
  <c r="AJ311" i="10" s="1"/>
  <c r="AJ266" i="10"/>
  <c r="AJ267" i="10" s="1"/>
  <c r="AJ278" i="10" s="1"/>
  <c r="AJ279" i="10" s="1"/>
  <c r="AK273" i="9"/>
  <c r="AK225" i="13"/>
  <c r="AK291" i="13" s="1"/>
  <c r="AK273" i="8"/>
  <c r="AK182" i="14"/>
  <c r="AK183" i="14" s="1"/>
  <c r="AK239" i="14"/>
  <c r="AK305" i="14" s="1"/>
  <c r="AL239" i="8"/>
  <c r="AJ246" i="8"/>
  <c r="AJ275" i="9"/>
  <c r="AJ280" i="9" s="1"/>
  <c r="AJ307" i="9"/>
  <c r="AJ298" i="11"/>
  <c r="AJ299" i="11" s="1"/>
  <c r="AJ310" i="11" s="1"/>
  <c r="AJ311" i="11" s="1"/>
  <c r="AI312" i="8"/>
  <c r="AI280" i="10"/>
  <c r="AK305" i="9"/>
  <c r="AL305" i="9" s="1"/>
  <c r="AK259" i="13"/>
  <c r="AK240" i="13"/>
  <c r="AK292" i="13"/>
  <c r="AK260" i="13"/>
  <c r="AJ274" i="13"/>
  <c r="AJ306" i="13"/>
  <c r="AI312" i="10"/>
  <c r="AJ306" i="14"/>
  <c r="AJ274" i="14"/>
  <c r="AJ266" i="8"/>
  <c r="AJ267" i="8" s="1"/>
  <c r="AJ278" i="8" s="1"/>
  <c r="AJ279" i="8" s="1"/>
  <c r="AK291" i="14"/>
  <c r="AK259" i="14"/>
  <c r="AK292" i="14"/>
  <c r="AK260" i="14"/>
  <c r="AK240" i="14"/>
  <c r="AI280" i="11"/>
  <c r="AJ246" i="11"/>
  <c r="AJ312" i="10"/>
  <c r="AI312" i="9"/>
  <c r="AI312" i="11"/>
  <c r="AK305" i="7"/>
  <c r="AL305" i="7" s="1"/>
  <c r="AK273" i="7"/>
  <c r="AL273" i="7" s="1"/>
  <c r="AL239" i="7"/>
  <c r="AL273" i="9"/>
  <c r="AL305" i="8"/>
  <c r="AK273" i="10"/>
  <c r="AK305" i="10"/>
  <c r="AL239" i="10"/>
  <c r="AJ298" i="8"/>
  <c r="AJ299" i="8" s="1"/>
  <c r="AJ310" i="8" s="1"/>
  <c r="AJ311" i="8" s="1"/>
  <c r="AK260" i="12"/>
  <c r="AK240" i="12"/>
  <c r="AK292" i="12"/>
  <c r="AK293" i="7"/>
  <c r="AK261" i="7"/>
  <c r="AK260" i="7"/>
  <c r="AK240" i="7"/>
  <c r="AK292" i="7"/>
  <c r="AI280" i="9"/>
  <c r="AK240" i="11"/>
  <c r="AK292" i="11"/>
  <c r="AK260" i="11"/>
  <c r="AK260" i="10"/>
  <c r="AK292" i="10"/>
  <c r="AK240" i="10"/>
  <c r="AK259" i="11"/>
  <c r="AK291" i="11"/>
  <c r="AK232" i="11"/>
  <c r="AK233" i="11" s="1"/>
  <c r="AK244" i="11" s="1"/>
  <c r="AK245" i="11" s="1"/>
  <c r="AK273" i="12"/>
  <c r="AK305" i="12"/>
  <c r="AL239" i="12"/>
  <c r="AK307" i="10"/>
  <c r="AL307" i="10" s="1"/>
  <c r="AK275" i="10"/>
  <c r="AL275" i="10" s="1"/>
  <c r="AL241" i="10"/>
  <c r="AK307" i="7"/>
  <c r="AL307" i="7" s="1"/>
  <c r="AK275" i="7"/>
  <c r="AL275" i="7" s="1"/>
  <c r="AL241" i="7"/>
  <c r="AJ306" i="8"/>
  <c r="AJ274" i="8"/>
  <c r="AK275" i="9"/>
  <c r="AL275" i="9" s="1"/>
  <c r="AK307" i="9"/>
  <c r="AL307" i="9" s="1"/>
  <c r="AL241" i="9"/>
  <c r="AL246" i="9" s="1"/>
  <c r="AK227" i="8"/>
  <c r="AK241" i="8"/>
  <c r="AK273" i="11"/>
  <c r="AK305" i="11"/>
  <c r="AL239" i="11"/>
  <c r="AJ246" i="10"/>
  <c r="AK259" i="12"/>
  <c r="AK291" i="12"/>
  <c r="AK293" i="10"/>
  <c r="AK261" i="10"/>
  <c r="AL273" i="8"/>
  <c r="AK261" i="9"/>
  <c r="AK266" i="9" s="1"/>
  <c r="AK267" i="9" s="1"/>
  <c r="AK278" i="9" s="1"/>
  <c r="AK279" i="9" s="1"/>
  <c r="AK293" i="9"/>
  <c r="AK298" i="9" s="1"/>
  <c r="AK299" i="9" s="1"/>
  <c r="AK310" i="9" s="1"/>
  <c r="AK311" i="9" s="1"/>
  <c r="AJ306" i="7"/>
  <c r="AJ274" i="7"/>
  <c r="AK240" i="8"/>
  <c r="AK292" i="8"/>
  <c r="AK260" i="8"/>
  <c r="AJ306" i="12"/>
  <c r="AJ274" i="12"/>
  <c r="AJ246" i="9"/>
  <c r="AK306" i="9"/>
  <c r="AK274" i="9"/>
  <c r="AI280" i="8"/>
  <c r="AK275" i="11"/>
  <c r="AL275" i="11" s="1"/>
  <c r="AK307" i="11"/>
  <c r="AL307" i="11" s="1"/>
  <c r="AL241" i="11"/>
  <c r="AK291" i="7"/>
  <c r="AK259" i="7"/>
  <c r="AK232" i="9"/>
  <c r="AK233" i="9" s="1"/>
  <c r="AK244" i="9" s="1"/>
  <c r="AK245" i="9" s="1"/>
  <c r="AJ266" i="11"/>
  <c r="AJ267" i="11" s="1"/>
  <c r="AJ278" i="11" s="1"/>
  <c r="AJ279" i="11" s="1"/>
  <c r="AK291" i="10"/>
  <c r="AK259" i="10"/>
  <c r="AK232" i="10"/>
  <c r="AK233" i="10" s="1"/>
  <c r="AK244" i="10" s="1"/>
  <c r="AK245" i="10" s="1"/>
  <c r="AJ312" i="9"/>
  <c r="AK261" i="11"/>
  <c r="AK293" i="11"/>
  <c r="AJ280" i="10" l="1"/>
  <c r="AL239" i="14"/>
  <c r="AK273" i="14"/>
  <c r="AK266" i="10"/>
  <c r="AK267" i="10" s="1"/>
  <c r="AK278" i="10" s="1"/>
  <c r="AK279" i="10" s="1"/>
  <c r="AJ312" i="11"/>
  <c r="AK246" i="9"/>
  <c r="AK298" i="10"/>
  <c r="AK299" i="10" s="1"/>
  <c r="AK310" i="10" s="1"/>
  <c r="AK311" i="10" s="1"/>
  <c r="AK312" i="9"/>
  <c r="AL246" i="10"/>
  <c r="AL246" i="11"/>
  <c r="AJ280" i="8"/>
  <c r="AL305" i="14"/>
  <c r="AK306" i="13"/>
  <c r="AK274" i="13"/>
  <c r="AL280" i="9"/>
  <c r="AK306" i="14"/>
  <c r="AK274" i="14"/>
  <c r="AL273" i="14"/>
  <c r="AJ312" i="8"/>
  <c r="AK246" i="10"/>
  <c r="AK266" i="11"/>
  <c r="AK267" i="11" s="1"/>
  <c r="AK278" i="11" s="1"/>
  <c r="AK279" i="11" s="1"/>
  <c r="AL273" i="11"/>
  <c r="AL280" i="11" s="1"/>
  <c r="AL273" i="12"/>
  <c r="AK306" i="7"/>
  <c r="AK274" i="7"/>
  <c r="AK275" i="8"/>
  <c r="AL275" i="8" s="1"/>
  <c r="AL280" i="8" s="1"/>
  <c r="AK307" i="8"/>
  <c r="AL307" i="8" s="1"/>
  <c r="AL312" i="8" s="1"/>
  <c r="AL241" i="8"/>
  <c r="AL246" i="8" s="1"/>
  <c r="AK274" i="12"/>
  <c r="AK306" i="12"/>
  <c r="AK280" i="9"/>
  <c r="AK306" i="8"/>
  <c r="AK274" i="8"/>
  <c r="AK293" i="8"/>
  <c r="AK298" i="8" s="1"/>
  <c r="AK299" i="8" s="1"/>
  <c r="AK310" i="8" s="1"/>
  <c r="AK311" i="8" s="1"/>
  <c r="AK261" i="8"/>
  <c r="AK266" i="8" s="1"/>
  <c r="AK267" i="8" s="1"/>
  <c r="AK278" i="8" s="1"/>
  <c r="AK279" i="8" s="1"/>
  <c r="AK232" i="8"/>
  <c r="AK233" i="8" s="1"/>
  <c r="AK244" i="8" s="1"/>
  <c r="AK245" i="8" s="1"/>
  <c r="AK298" i="11"/>
  <c r="AK299" i="11" s="1"/>
  <c r="AK310" i="11" s="1"/>
  <c r="AK311" i="11" s="1"/>
  <c r="AL305" i="10"/>
  <c r="AL312" i="10" s="1"/>
  <c r="AK246" i="11"/>
  <c r="AK306" i="11"/>
  <c r="AK274" i="11"/>
  <c r="AJ280" i="11"/>
  <c r="AL273" i="10"/>
  <c r="AL280" i="10" s="1"/>
  <c r="AL305" i="11"/>
  <c r="AL312" i="11" s="1"/>
  <c r="AL312" i="9"/>
  <c r="AL305" i="12"/>
  <c r="AK306" i="10"/>
  <c r="AK274" i="10"/>
  <c r="AK280" i="10" s="1"/>
  <c r="AK312" i="10" l="1"/>
  <c r="AK312" i="11"/>
  <c r="AK280" i="11"/>
  <c r="AK246" i="8"/>
  <c r="G247" i="8" s="1"/>
  <c r="AK280" i="8"/>
  <c r="G281" i="8" s="1"/>
  <c r="AK312" i="8"/>
  <c r="G313" i="8" s="1"/>
  <c r="G251" i="8" l="1"/>
  <c r="G218" i="8"/>
  <c r="G282" i="8"/>
  <c r="G253" i="8"/>
  <c r="G317" i="8"/>
  <c r="G284" i="8"/>
  <c r="P24" i="7" l="1"/>
  <c r="P32" i="7" s="1"/>
  <c r="U24" i="7"/>
  <c r="U32" i="7" s="1"/>
  <c r="N23" i="7"/>
  <c r="N31" i="7" s="1"/>
  <c r="T24" i="7"/>
  <c r="T32" i="7" s="1"/>
  <c r="M23" i="7"/>
  <c r="K24" i="7"/>
  <c r="M31" i="7" l="1"/>
  <c r="K23" i="7"/>
  <c r="L23" i="7"/>
  <c r="H23" i="7"/>
  <c r="J24" i="7"/>
  <c r="J32" i="7" s="1"/>
  <c r="K32" i="7"/>
  <c r="I23" i="7"/>
  <c r="J23" i="7"/>
  <c r="Q24" i="7"/>
  <c r="Q32" i="7" s="1"/>
  <c r="M24" i="7"/>
  <c r="M32" i="7" s="1"/>
  <c r="V24" i="7"/>
  <c r="V32" i="7" s="1"/>
  <c r="R24" i="7"/>
  <c r="R32" i="7" s="1"/>
  <c r="S24" i="7"/>
  <c r="S32" i="7" s="1"/>
  <c r="L24" i="7"/>
  <c r="L32" i="7" s="1"/>
  <c r="N24" i="7"/>
  <c r="H24" i="7"/>
  <c r="H32" i="7" s="1"/>
  <c r="I24" i="7"/>
  <c r="I32" i="7" s="1"/>
  <c r="N28" i="7" l="1"/>
  <c r="N32" i="7"/>
  <c r="H31" i="7"/>
  <c r="H14" i="7"/>
  <c r="H28" i="7"/>
  <c r="H236" i="7" s="1"/>
  <c r="J31" i="7"/>
  <c r="J28" i="7"/>
  <c r="L31" i="7"/>
  <c r="L28" i="7"/>
  <c r="I31" i="7"/>
  <c r="I28" i="7"/>
  <c r="K31" i="7"/>
  <c r="K28" i="7"/>
  <c r="M28" i="7"/>
  <c r="I236" i="7" l="1"/>
  <c r="I14" i="7"/>
  <c r="H302" i="7"/>
  <c r="H270" i="7"/>
  <c r="L236" i="7"/>
  <c r="L14" i="7"/>
  <c r="L36" i="7"/>
  <c r="L228" i="7" s="1"/>
  <c r="K36" i="7"/>
  <c r="K228" i="7" s="1"/>
  <c r="J36" i="7"/>
  <c r="J228" i="7" s="1"/>
  <c r="N36" i="7"/>
  <c r="N228" i="7" s="1"/>
  <c r="H36" i="7"/>
  <c r="H228" i="7" s="1"/>
  <c r="I36" i="7"/>
  <c r="I228" i="7" s="1"/>
  <c r="M36" i="7"/>
  <c r="M228" i="7" s="1"/>
  <c r="M236" i="7"/>
  <c r="M14" i="7"/>
  <c r="K236" i="7"/>
  <c r="K14" i="7"/>
  <c r="J236" i="7"/>
  <c r="J14" i="7"/>
  <c r="N236" i="7"/>
  <c r="N14" i="7"/>
  <c r="Z28" i="7" l="1"/>
  <c r="Z236" i="7" s="1"/>
  <c r="Z270" i="7" s="1"/>
  <c r="W28" i="7"/>
  <c r="W236" i="7" s="1"/>
  <c r="W302" i="7" s="1"/>
  <c r="AJ28" i="7"/>
  <c r="J270" i="7"/>
  <c r="J302" i="7"/>
  <c r="N262" i="7"/>
  <c r="N266" i="7" s="1"/>
  <c r="N267" i="7" s="1"/>
  <c r="N278" i="7" s="1"/>
  <c r="N279" i="7" s="1"/>
  <c r="N294" i="7"/>
  <c r="N298" i="7" s="1"/>
  <c r="N299" i="7" s="1"/>
  <c r="N310" i="7" s="1"/>
  <c r="N311" i="7" s="1"/>
  <c r="N232" i="7"/>
  <c r="N233" i="7" s="1"/>
  <c r="N244" i="7" s="1"/>
  <c r="N245" i="7" s="1"/>
  <c r="N246" i="7" s="1"/>
  <c r="L302" i="7"/>
  <c r="L270" i="7"/>
  <c r="AD28" i="7"/>
  <c r="AD236" i="7" s="1"/>
  <c r="Q28" i="7"/>
  <c r="Q236" i="7" s="1"/>
  <c r="AA28" i="7"/>
  <c r="AA236" i="7" s="1"/>
  <c r="H294" i="7"/>
  <c r="H298" i="7" s="1"/>
  <c r="H299" i="7" s="1"/>
  <c r="H310" i="7" s="1"/>
  <c r="H311" i="7" s="1"/>
  <c r="H262" i="7"/>
  <c r="H266" i="7" s="1"/>
  <c r="H267" i="7" s="1"/>
  <c r="H278" i="7" s="1"/>
  <c r="H279" i="7" s="1"/>
  <c r="H232" i="7"/>
  <c r="H233" i="7" s="1"/>
  <c r="H244" i="7" s="1"/>
  <c r="K294" i="7"/>
  <c r="K298" i="7" s="1"/>
  <c r="K299" i="7" s="1"/>
  <c r="K310" i="7" s="1"/>
  <c r="K311" i="7" s="1"/>
  <c r="K262" i="7"/>
  <c r="K266" i="7" s="1"/>
  <c r="K267" i="7" s="1"/>
  <c r="K278" i="7" s="1"/>
  <c r="K279" i="7" s="1"/>
  <c r="K232" i="7"/>
  <c r="K233" i="7" s="1"/>
  <c r="K244" i="7" s="1"/>
  <c r="K245" i="7" s="1"/>
  <c r="AK28" i="7"/>
  <c r="X28" i="7"/>
  <c r="X236" i="7" s="1"/>
  <c r="AH28" i="7"/>
  <c r="AH236" i="7" s="1"/>
  <c r="U28" i="7"/>
  <c r="U236" i="7" s="1"/>
  <c r="T28" i="7"/>
  <c r="T236" i="7" s="1"/>
  <c r="K270" i="7"/>
  <c r="K302" i="7"/>
  <c r="M294" i="7"/>
  <c r="M298" i="7" s="1"/>
  <c r="M299" i="7" s="1"/>
  <c r="M310" i="7" s="1"/>
  <c r="M311" i="7" s="1"/>
  <c r="M262" i="7"/>
  <c r="M266" i="7" s="1"/>
  <c r="M267" i="7" s="1"/>
  <c r="M278" i="7" s="1"/>
  <c r="M279" i="7" s="1"/>
  <c r="M232" i="7"/>
  <c r="M233" i="7" s="1"/>
  <c r="M244" i="7" s="1"/>
  <c r="M245" i="7" s="1"/>
  <c r="J294" i="7"/>
  <c r="J298" i="7" s="1"/>
  <c r="J299" i="7" s="1"/>
  <c r="J310" i="7" s="1"/>
  <c r="J311" i="7" s="1"/>
  <c r="J262" i="7"/>
  <c r="J266" i="7" s="1"/>
  <c r="J267" i="7" s="1"/>
  <c r="J278" i="7" s="1"/>
  <c r="J279" i="7" s="1"/>
  <c r="J232" i="7"/>
  <c r="J233" i="7" s="1"/>
  <c r="J244" i="7" s="1"/>
  <c r="J245" i="7" s="1"/>
  <c r="J246" i="7" s="1"/>
  <c r="AE28" i="7"/>
  <c r="R28" i="7"/>
  <c r="R236" i="7" s="1"/>
  <c r="AB28" i="7"/>
  <c r="AB236" i="7" s="1"/>
  <c r="P28" i="7"/>
  <c r="P236" i="7" s="1"/>
  <c r="AG28" i="7"/>
  <c r="AG236" i="7" s="1"/>
  <c r="L294" i="7"/>
  <c r="L298" i="7" s="1"/>
  <c r="L299" i="7" s="1"/>
  <c r="L310" i="7" s="1"/>
  <c r="L311" i="7" s="1"/>
  <c r="L262" i="7"/>
  <c r="L266" i="7" s="1"/>
  <c r="L267" i="7" s="1"/>
  <c r="L278" i="7" s="1"/>
  <c r="L279" i="7" s="1"/>
  <c r="L232" i="7"/>
  <c r="L233" i="7" s="1"/>
  <c r="L244" i="7" s="1"/>
  <c r="L245" i="7" s="1"/>
  <c r="Y28" i="7"/>
  <c r="AI28" i="7"/>
  <c r="AI236" i="7" s="1"/>
  <c r="V28" i="7"/>
  <c r="V236" i="7" s="1"/>
  <c r="AF28" i="7"/>
  <c r="AF236" i="7" s="1"/>
  <c r="N302" i="7"/>
  <c r="N270" i="7"/>
  <c r="M302" i="7"/>
  <c r="M270" i="7"/>
  <c r="I294" i="7"/>
  <c r="I298" i="7" s="1"/>
  <c r="I299" i="7" s="1"/>
  <c r="I310" i="7" s="1"/>
  <c r="I311" i="7" s="1"/>
  <c r="I262" i="7"/>
  <c r="I266" i="7" s="1"/>
  <c r="I267" i="7" s="1"/>
  <c r="I278" i="7" s="1"/>
  <c r="I279" i="7" s="1"/>
  <c r="I232" i="7"/>
  <c r="I233" i="7" s="1"/>
  <c r="I244" i="7" s="1"/>
  <c r="I245" i="7" s="1"/>
  <c r="I246" i="7" s="1"/>
  <c r="S28" i="7"/>
  <c r="AC28" i="7"/>
  <c r="AC236" i="7" s="1"/>
  <c r="O28" i="7"/>
  <c r="O236" i="7" s="1"/>
  <c r="I302" i="7"/>
  <c r="I270" i="7"/>
  <c r="N280" i="7" l="1"/>
  <c r="W270" i="7"/>
  <c r="Z302" i="7"/>
  <c r="N312" i="7"/>
  <c r="I280" i="7"/>
  <c r="H312" i="7"/>
  <c r="I312" i="7"/>
  <c r="H280" i="7"/>
  <c r="J312" i="7"/>
  <c r="AB302" i="7"/>
  <c r="AB270" i="7"/>
  <c r="T302" i="7"/>
  <c r="T270" i="7"/>
  <c r="R302" i="7"/>
  <c r="R270" i="7"/>
  <c r="Q302" i="7"/>
  <c r="Q270" i="7"/>
  <c r="AF270" i="7"/>
  <c r="AF302" i="7"/>
  <c r="U302" i="7"/>
  <c r="U270" i="7"/>
  <c r="AD302" i="7"/>
  <c r="AD270" i="7"/>
  <c r="O302" i="7"/>
  <c r="O270" i="7"/>
  <c r="M246" i="7"/>
  <c r="V302" i="7"/>
  <c r="V270" i="7"/>
  <c r="AG302" i="7"/>
  <c r="AG270" i="7"/>
  <c r="K246" i="7"/>
  <c r="AH270" i="7"/>
  <c r="AH302" i="7"/>
  <c r="H245" i="7"/>
  <c r="H246" i="7" s="1"/>
  <c r="L246" i="7"/>
  <c r="AA302" i="7"/>
  <c r="AA270" i="7"/>
  <c r="M280" i="7"/>
  <c r="AI302" i="7"/>
  <c r="AI270" i="7"/>
  <c r="K312" i="7"/>
  <c r="X302" i="7"/>
  <c r="X270" i="7"/>
  <c r="L280" i="7"/>
  <c r="J280" i="7"/>
  <c r="AC270" i="7"/>
  <c r="AC302" i="7"/>
  <c r="M312" i="7"/>
  <c r="P302" i="7"/>
  <c r="P270" i="7"/>
  <c r="K280" i="7"/>
  <c r="L312" i="7"/>
  <c r="V27" i="7"/>
  <c r="AA26" i="7"/>
  <c r="AA34" i="7" s="1"/>
  <c r="Y27" i="7" l="1"/>
  <c r="AK27" i="7"/>
  <c r="AC27" i="7"/>
  <c r="AF26" i="7"/>
  <c r="AF34" i="7" s="1"/>
  <c r="AJ26" i="7"/>
  <c r="AJ34" i="7" s="1"/>
  <c r="AI25" i="7"/>
  <c r="AI33" i="7" s="1"/>
  <c r="AC25" i="7"/>
  <c r="AC33" i="7" s="1"/>
  <c r="AA27" i="7"/>
  <c r="AG25" i="7"/>
  <c r="AG33" i="7" s="1"/>
  <c r="AJ25" i="7"/>
  <c r="Z27" i="7"/>
  <c r="AB27" i="7"/>
  <c r="X27" i="7"/>
  <c r="AH25" i="7"/>
  <c r="AH33" i="7" s="1"/>
  <c r="Y25" i="7"/>
  <c r="Y33" i="7" s="1"/>
  <c r="AH26" i="7"/>
  <c r="AE25" i="7"/>
  <c r="AE33" i="7" s="1"/>
  <c r="AG26" i="7"/>
  <c r="AI26" i="7"/>
  <c r="AD25" i="7"/>
  <c r="AD33" i="7" s="1"/>
  <c r="W25" i="7"/>
  <c r="W33" i="7" s="1"/>
  <c r="AB25" i="7"/>
  <c r="AB33" i="7" s="1"/>
  <c r="AD26" i="7"/>
  <c r="AK25" i="7"/>
  <c r="AK33" i="7" s="1"/>
  <c r="AE26" i="7"/>
  <c r="W27" i="7"/>
  <c r="AB26" i="7"/>
  <c r="AF27" i="7" l="1"/>
  <c r="AD27" i="7"/>
  <c r="Y26" i="7"/>
  <c r="Y34" i="7" s="1"/>
  <c r="AE27" i="7"/>
  <c r="AH27" i="7"/>
  <c r="AI27" i="7"/>
  <c r="AJ236" i="7"/>
  <c r="AJ33" i="7"/>
  <c r="AJ27" i="7"/>
  <c r="Z25" i="7"/>
  <c r="Z33" i="7" s="1"/>
  <c r="AF25" i="7"/>
  <c r="AF33" i="7" s="1"/>
  <c r="AC26" i="7"/>
  <c r="AH34" i="7" s="1"/>
  <c r="AG27" i="7"/>
  <c r="AE34" i="7"/>
  <c r="AG34" i="7"/>
  <c r="AI34" i="7"/>
  <c r="W26" i="7"/>
  <c r="W34" i="7" s="1"/>
  <c r="AA25" i="7"/>
  <c r="AA33" i="7" s="1"/>
  <c r="Z26" i="7"/>
  <c r="Z34" i="7" s="1"/>
  <c r="AK26" i="7"/>
  <c r="AK34" i="7" s="1"/>
  <c r="X26" i="7"/>
  <c r="X34" i="7" s="1"/>
  <c r="X25" i="7"/>
  <c r="X33" i="7" s="1"/>
  <c r="AD34" i="7" l="1"/>
  <c r="AB34" i="7"/>
  <c r="AJ302" i="7"/>
  <c r="AJ270" i="7"/>
  <c r="AC34" i="7"/>
  <c r="O23" i="7" l="1"/>
  <c r="O31" i="7" s="1"/>
  <c r="P23" i="7" l="1"/>
  <c r="P31" i="7" s="1"/>
  <c r="AB23" i="7"/>
  <c r="AB31" i="7" s="1"/>
  <c r="AA23" i="7"/>
  <c r="AA31" i="7" s="1"/>
  <c r="Y23" i="7"/>
  <c r="S23" i="7"/>
  <c r="AF23" i="7"/>
  <c r="AF31" i="7" s="1"/>
  <c r="V23" i="7"/>
  <c r="V31" i="7" s="1"/>
  <c r="AH23" i="7"/>
  <c r="AH31" i="7" s="1"/>
  <c r="X23" i="7"/>
  <c r="X31" i="7" s="1"/>
  <c r="S236" i="7" l="1"/>
  <c r="S31" i="7"/>
  <c r="AK23" i="7"/>
  <c r="AC23" i="7"/>
  <c r="AC31" i="7" s="1"/>
  <c r="AG23" i="7"/>
  <c r="AG31" i="7" s="1"/>
  <c r="T23" i="7"/>
  <c r="T31" i="7" s="1"/>
  <c r="AD23" i="7"/>
  <c r="AD31" i="7" s="1"/>
  <c r="AJ23" i="7"/>
  <c r="AJ31" i="7" s="1"/>
  <c r="Z23" i="7"/>
  <c r="Z31" i="7" s="1"/>
  <c r="O24" i="7"/>
  <c r="O32" i="7" s="1"/>
  <c r="O36" i="7" s="1"/>
  <c r="O228" i="7" s="1"/>
  <c r="Q23" i="7"/>
  <c r="Q31" i="7" s="1"/>
  <c r="R23" i="7"/>
  <c r="R31" i="7" s="1"/>
  <c r="Y236" i="7"/>
  <c r="Y31" i="7"/>
  <c r="AE23" i="7"/>
  <c r="AI23" i="7"/>
  <c r="AI31" i="7" s="1"/>
  <c r="W23" i="7"/>
  <c r="W31" i="7" s="1"/>
  <c r="U23" i="7"/>
  <c r="U31" i="7" s="1"/>
  <c r="AI24" i="7"/>
  <c r="AI32" i="7" s="1"/>
  <c r="AJ24" i="7"/>
  <c r="AJ32" i="7" s="1"/>
  <c r="Z24" i="7"/>
  <c r="Z32" i="7" s="1"/>
  <c r="Y24" i="7"/>
  <c r="Y32" i="7" s="1"/>
  <c r="W24" i="7"/>
  <c r="W32" i="7" s="1"/>
  <c r="AH24" i="7"/>
  <c r="AH32" i="7" s="1"/>
  <c r="P36" i="7" l="1"/>
  <c r="P228" i="7" s="1"/>
  <c r="P262" i="7" s="1"/>
  <c r="P266" i="7" s="1"/>
  <c r="P267" i="7" s="1"/>
  <c r="P278" i="7" s="1"/>
  <c r="P279" i="7" s="1"/>
  <c r="P280" i="7" s="1"/>
  <c r="S36" i="7"/>
  <c r="S228" i="7" s="1"/>
  <c r="AK24" i="7"/>
  <c r="AK32" i="7" s="1"/>
  <c r="AD24" i="7"/>
  <c r="AD32" i="7" s="1"/>
  <c r="AF24" i="7"/>
  <c r="AF32" i="7" s="1"/>
  <c r="AE236" i="7"/>
  <c r="AE31" i="7"/>
  <c r="V36" i="7"/>
  <c r="V228" i="7" s="1"/>
  <c r="AK236" i="7"/>
  <c r="AK31" i="7"/>
  <c r="AC24" i="7"/>
  <c r="AC32" i="7" s="1"/>
  <c r="AE24" i="7"/>
  <c r="AE32" i="7" s="1"/>
  <c r="W36" i="7"/>
  <c r="W228" i="7" s="1"/>
  <c r="R36" i="7"/>
  <c r="R228" i="7" s="1"/>
  <c r="U36" i="7"/>
  <c r="U228" i="7" s="1"/>
  <c r="X24" i="7"/>
  <c r="X32" i="7" s="1"/>
  <c r="Z36" i="7" s="1"/>
  <c r="Z228" i="7" s="1"/>
  <c r="AG24" i="7"/>
  <c r="AG32" i="7" s="1"/>
  <c r="Q36" i="7"/>
  <c r="Q228" i="7" s="1"/>
  <c r="S270" i="7"/>
  <c r="S302" i="7"/>
  <c r="AA24" i="7"/>
  <c r="AA32" i="7" s="1"/>
  <c r="AB24" i="7"/>
  <c r="AB32" i="7" s="1"/>
  <c r="Y302" i="7"/>
  <c r="Y270" i="7"/>
  <c r="O294" i="7"/>
  <c r="O298" i="7" s="1"/>
  <c r="O299" i="7" s="1"/>
  <c r="O310" i="7" s="1"/>
  <c r="O262" i="7"/>
  <c r="O266" i="7" s="1"/>
  <c r="O267" i="7" s="1"/>
  <c r="O278" i="7" s="1"/>
  <c r="O232" i="7"/>
  <c r="O233" i="7" s="1"/>
  <c r="O244" i="7" s="1"/>
  <c r="T36" i="7"/>
  <c r="T228" i="7" s="1"/>
  <c r="P232" i="7" l="1"/>
  <c r="P233" i="7" s="1"/>
  <c r="P244" i="7" s="1"/>
  <c r="P294" i="7"/>
  <c r="P298" i="7" s="1"/>
  <c r="P299" i="7" s="1"/>
  <c r="P310" i="7" s="1"/>
  <c r="AH36" i="7"/>
  <c r="AH228" i="7" s="1"/>
  <c r="AH262" i="7" s="1"/>
  <c r="AH266" i="7" s="1"/>
  <c r="AH267" i="7" s="1"/>
  <c r="AH278" i="7" s="1"/>
  <c r="AK36" i="7"/>
  <c r="AK228" i="7" s="1"/>
  <c r="AK262" i="7" s="1"/>
  <c r="AK266" i="7" s="1"/>
  <c r="AK267" i="7" s="1"/>
  <c r="AK278" i="7" s="1"/>
  <c r="AK279" i="7" s="1"/>
  <c r="AG36" i="7"/>
  <c r="AG228" i="7" s="1"/>
  <c r="AG262" i="7" s="1"/>
  <c r="AG266" i="7" s="1"/>
  <c r="AG267" i="7" s="1"/>
  <c r="AG278" i="7" s="1"/>
  <c r="AI36" i="7"/>
  <c r="AI228" i="7" s="1"/>
  <c r="AI232" i="7" s="1"/>
  <c r="AI233" i="7" s="1"/>
  <c r="AI244" i="7" s="1"/>
  <c r="Z262" i="7"/>
  <c r="Z266" i="7" s="1"/>
  <c r="Z267" i="7" s="1"/>
  <c r="Z278" i="7" s="1"/>
  <c r="Z294" i="7"/>
  <c r="Z298" i="7" s="1"/>
  <c r="Z299" i="7" s="1"/>
  <c r="Z310" i="7" s="1"/>
  <c r="Z232" i="7"/>
  <c r="Z233" i="7" s="1"/>
  <c r="Z244" i="7" s="1"/>
  <c r="U262" i="7"/>
  <c r="U266" i="7" s="1"/>
  <c r="U267" i="7" s="1"/>
  <c r="U278" i="7" s="1"/>
  <c r="U294" i="7"/>
  <c r="U298" i="7" s="1"/>
  <c r="U299" i="7" s="1"/>
  <c r="U310" i="7" s="1"/>
  <c r="U232" i="7"/>
  <c r="U233" i="7" s="1"/>
  <c r="U244" i="7" s="1"/>
  <c r="V294" i="7"/>
  <c r="V298" i="7" s="1"/>
  <c r="V299" i="7" s="1"/>
  <c r="V310" i="7" s="1"/>
  <c r="V262" i="7"/>
  <c r="V266" i="7" s="1"/>
  <c r="V267" i="7" s="1"/>
  <c r="V278" i="7" s="1"/>
  <c r="V232" i="7"/>
  <c r="V233" i="7" s="1"/>
  <c r="V244" i="7" s="1"/>
  <c r="O245" i="7"/>
  <c r="O246" i="7" s="1"/>
  <c r="AA36" i="7"/>
  <c r="AA228" i="7" s="1"/>
  <c r="AJ36" i="7"/>
  <c r="AJ228" i="7" s="1"/>
  <c r="O279" i="7"/>
  <c r="O280" i="7" s="1"/>
  <c r="Q294" i="7"/>
  <c r="Q298" i="7" s="1"/>
  <c r="Q299" i="7" s="1"/>
  <c r="Q310" i="7" s="1"/>
  <c r="Q262" i="7"/>
  <c r="Q266" i="7" s="1"/>
  <c r="Q267" i="7" s="1"/>
  <c r="Q278" i="7" s="1"/>
  <c r="Q232" i="7"/>
  <c r="Q233" i="7" s="1"/>
  <c r="Q244" i="7" s="1"/>
  <c r="Q245" i="7" s="1"/>
  <c r="Q246" i="7" s="1"/>
  <c r="AB36" i="7"/>
  <c r="AB228" i="7" s="1"/>
  <c r="AK302" i="7"/>
  <c r="AK270" i="7"/>
  <c r="AE270" i="7"/>
  <c r="AE302" i="7"/>
  <c r="O311" i="7"/>
  <c r="O312" i="7" s="1"/>
  <c r="P245" i="7"/>
  <c r="P246" i="7" s="1"/>
  <c r="R262" i="7"/>
  <c r="R266" i="7" s="1"/>
  <c r="R267" i="7" s="1"/>
  <c r="R278" i="7" s="1"/>
  <c r="R294" i="7"/>
  <c r="R298" i="7" s="1"/>
  <c r="R299" i="7" s="1"/>
  <c r="R310" i="7" s="1"/>
  <c r="R232" i="7"/>
  <c r="R233" i="7" s="1"/>
  <c r="R244" i="7" s="1"/>
  <c r="AD36" i="7"/>
  <c r="AD228" i="7" s="1"/>
  <c r="Y36" i="7"/>
  <c r="Y228" i="7" s="1"/>
  <c r="P311" i="7"/>
  <c r="P312" i="7" s="1"/>
  <c r="AC36" i="7"/>
  <c r="AC228" i="7" s="1"/>
  <c r="W294" i="7"/>
  <c r="W298" i="7" s="1"/>
  <c r="W299" i="7" s="1"/>
  <c r="W310" i="7" s="1"/>
  <c r="W262" i="7"/>
  <c r="W266" i="7" s="1"/>
  <c r="W267" i="7" s="1"/>
  <c r="W278" i="7" s="1"/>
  <c r="W232" i="7"/>
  <c r="W233" i="7" s="1"/>
  <c r="W244" i="7" s="1"/>
  <c r="X36" i="7"/>
  <c r="X228" i="7" s="1"/>
  <c r="S294" i="7"/>
  <c r="S298" i="7" s="1"/>
  <c r="S299" i="7" s="1"/>
  <c r="S310" i="7" s="1"/>
  <c r="S311" i="7" s="1"/>
  <c r="S262" i="7"/>
  <c r="S266" i="7" s="1"/>
  <c r="S267" i="7" s="1"/>
  <c r="S278" i="7" s="1"/>
  <c r="S279" i="7" s="1"/>
  <c r="S232" i="7"/>
  <c r="S233" i="7" s="1"/>
  <c r="S244" i="7" s="1"/>
  <c r="T294" i="7"/>
  <c r="T298" i="7" s="1"/>
  <c r="T299" i="7" s="1"/>
  <c r="T310" i="7" s="1"/>
  <c r="T262" i="7"/>
  <c r="T266" i="7" s="1"/>
  <c r="T267" i="7" s="1"/>
  <c r="T278" i="7" s="1"/>
  <c r="T232" i="7"/>
  <c r="T233" i="7" s="1"/>
  <c r="T244" i="7" s="1"/>
  <c r="AE36" i="7"/>
  <c r="AE228" i="7" s="1"/>
  <c r="AF36" i="7"/>
  <c r="AF228" i="7" s="1"/>
  <c r="AK232" i="7" l="1"/>
  <c r="AK233" i="7" s="1"/>
  <c r="AK244" i="7" s="1"/>
  <c r="AK245" i="7" s="1"/>
  <c r="AK246" i="7" s="1"/>
  <c r="AK294" i="7"/>
  <c r="AK298" i="7" s="1"/>
  <c r="AK299" i="7" s="1"/>
  <c r="AK310" i="7" s="1"/>
  <c r="AK311" i="7" s="1"/>
  <c r="AK280" i="7"/>
  <c r="AI294" i="7"/>
  <c r="AI298" i="7" s="1"/>
  <c r="AI299" i="7" s="1"/>
  <c r="AI310" i="7" s="1"/>
  <c r="AI311" i="7" s="1"/>
  <c r="AI312" i="7" s="1"/>
  <c r="AK312" i="7"/>
  <c r="AI262" i="7"/>
  <c r="AI266" i="7" s="1"/>
  <c r="AI267" i="7" s="1"/>
  <c r="AI278" i="7" s="1"/>
  <c r="AH294" i="7"/>
  <c r="AH298" i="7" s="1"/>
  <c r="AH299" i="7" s="1"/>
  <c r="AH310" i="7" s="1"/>
  <c r="AH311" i="7" s="1"/>
  <c r="AH312" i="7" s="1"/>
  <c r="AH232" i="7"/>
  <c r="AH233" i="7" s="1"/>
  <c r="AH244" i="7" s="1"/>
  <c r="AH245" i="7" s="1"/>
  <c r="AH246" i="7" s="1"/>
  <c r="AG232" i="7"/>
  <c r="AG233" i="7" s="1"/>
  <c r="AG244" i="7" s="1"/>
  <c r="AG245" i="7" s="1"/>
  <c r="AG246" i="7" s="1"/>
  <c r="AG294" i="7"/>
  <c r="AG298" i="7" s="1"/>
  <c r="AG299" i="7" s="1"/>
  <c r="AG310" i="7" s="1"/>
  <c r="AG311" i="7" s="1"/>
  <c r="AG312" i="7" s="1"/>
  <c r="S312" i="7"/>
  <c r="AE262" i="7"/>
  <c r="AE266" i="7" s="1"/>
  <c r="AE267" i="7" s="1"/>
  <c r="AE278" i="7" s="1"/>
  <c r="AE279" i="7" s="1"/>
  <c r="AE294" i="7"/>
  <c r="AE298" i="7" s="1"/>
  <c r="AE299" i="7" s="1"/>
  <c r="AE310" i="7" s="1"/>
  <c r="AE311" i="7" s="1"/>
  <c r="AE232" i="7"/>
  <c r="AE233" i="7" s="1"/>
  <c r="AE244" i="7" s="1"/>
  <c r="U279" i="7"/>
  <c r="U280" i="7" s="1"/>
  <c r="W279" i="7"/>
  <c r="W280" i="7" s="1"/>
  <c r="AD262" i="7"/>
  <c r="AD266" i="7" s="1"/>
  <c r="AD267" i="7" s="1"/>
  <c r="AD278" i="7" s="1"/>
  <c r="AD294" i="7"/>
  <c r="AD298" i="7" s="1"/>
  <c r="AD299" i="7" s="1"/>
  <c r="AD310" i="7" s="1"/>
  <c r="AD232" i="7"/>
  <c r="AD233" i="7" s="1"/>
  <c r="AD244" i="7" s="1"/>
  <c r="V245" i="7"/>
  <c r="V246" i="7" s="1"/>
  <c r="AI245" i="7"/>
  <c r="AI246" i="7" s="1"/>
  <c r="AH279" i="7"/>
  <c r="AH280" i="7" s="1"/>
  <c r="Z311" i="7"/>
  <c r="Z312" i="7" s="1"/>
  <c r="Y294" i="7"/>
  <c r="Y298" i="7" s="1"/>
  <c r="Y299" i="7" s="1"/>
  <c r="Y310" i="7" s="1"/>
  <c r="Y262" i="7"/>
  <c r="Y266" i="7" s="1"/>
  <c r="Y267" i="7" s="1"/>
  <c r="Y278" i="7" s="1"/>
  <c r="Y232" i="7"/>
  <c r="Y233" i="7" s="1"/>
  <c r="Y244" i="7" s="1"/>
  <c r="S245" i="7"/>
  <c r="S246" i="7" s="1"/>
  <c r="W311" i="7"/>
  <c r="W312" i="7" s="1"/>
  <c r="R245" i="7"/>
  <c r="R246" i="7" s="1"/>
  <c r="AB262" i="7"/>
  <c r="AB266" i="7" s="1"/>
  <c r="AB267" i="7" s="1"/>
  <c r="AB278" i="7" s="1"/>
  <c r="AB294" i="7"/>
  <c r="AB298" i="7" s="1"/>
  <c r="AB299" i="7" s="1"/>
  <c r="AB310" i="7" s="1"/>
  <c r="AB232" i="7"/>
  <c r="AB233" i="7" s="1"/>
  <c r="AB244" i="7" s="1"/>
  <c r="AJ294" i="7"/>
  <c r="AJ298" i="7" s="1"/>
  <c r="AJ299" i="7" s="1"/>
  <c r="AJ310" i="7" s="1"/>
  <c r="AJ262" i="7"/>
  <c r="AJ266" i="7" s="1"/>
  <c r="AJ267" i="7" s="1"/>
  <c r="AJ278" i="7" s="1"/>
  <c r="AJ232" i="7"/>
  <c r="AJ233" i="7" s="1"/>
  <c r="AJ244" i="7" s="1"/>
  <c r="V279" i="7"/>
  <c r="V280" i="7" s="1"/>
  <c r="Z279" i="7"/>
  <c r="Z280" i="7" s="1"/>
  <c r="Z245" i="7"/>
  <c r="Z246" i="7" s="1"/>
  <c r="T245" i="7"/>
  <c r="T246" i="7" s="1"/>
  <c r="AC262" i="7"/>
  <c r="AC266" i="7" s="1"/>
  <c r="AC267" i="7" s="1"/>
  <c r="AC278" i="7" s="1"/>
  <c r="AC294" i="7"/>
  <c r="AC298" i="7" s="1"/>
  <c r="AC299" i="7" s="1"/>
  <c r="AC310" i="7" s="1"/>
  <c r="AC232" i="7"/>
  <c r="AC233" i="7" s="1"/>
  <c r="AC244" i="7" s="1"/>
  <c r="R311" i="7"/>
  <c r="R312" i="7" s="1"/>
  <c r="AA294" i="7"/>
  <c r="AA298" i="7" s="1"/>
  <c r="AA299" i="7" s="1"/>
  <c r="AA310" i="7" s="1"/>
  <c r="AA262" i="7"/>
  <c r="AA266" i="7" s="1"/>
  <c r="AA267" i="7" s="1"/>
  <c r="AA278" i="7" s="1"/>
  <c r="AA232" i="7"/>
  <c r="AA233" i="7" s="1"/>
  <c r="AA244" i="7" s="1"/>
  <c r="V311" i="7"/>
  <c r="V312" i="7" s="1"/>
  <c r="AI279" i="7"/>
  <c r="AI280" i="7" s="1"/>
  <c r="W245" i="7"/>
  <c r="W246" i="7" s="1"/>
  <c r="T279" i="7"/>
  <c r="T280" i="7" s="1"/>
  <c r="R279" i="7"/>
  <c r="R280" i="7" s="1"/>
  <c r="Q279" i="7"/>
  <c r="Q280" i="7" s="1"/>
  <c r="U245" i="7"/>
  <c r="U246" i="7" s="1"/>
  <c r="S280" i="7"/>
  <c r="AF262" i="7"/>
  <c r="AF266" i="7" s="1"/>
  <c r="AF267" i="7" s="1"/>
  <c r="AF278" i="7" s="1"/>
  <c r="AF294" i="7"/>
  <c r="AF298" i="7" s="1"/>
  <c r="AF299" i="7" s="1"/>
  <c r="AF310" i="7" s="1"/>
  <c r="AF232" i="7"/>
  <c r="AF233" i="7" s="1"/>
  <c r="AF244" i="7" s="1"/>
  <c r="T311" i="7"/>
  <c r="T312" i="7" s="1"/>
  <c r="X294" i="7"/>
  <c r="X298" i="7" s="1"/>
  <c r="X299" i="7" s="1"/>
  <c r="X310" i="7" s="1"/>
  <c r="X262" i="7"/>
  <c r="X266" i="7" s="1"/>
  <c r="X267" i="7" s="1"/>
  <c r="X278" i="7" s="1"/>
  <c r="X232" i="7"/>
  <c r="X233" i="7" s="1"/>
  <c r="X244" i="7" s="1"/>
  <c r="Q311" i="7"/>
  <c r="Q312" i="7" s="1"/>
  <c r="U311" i="7"/>
  <c r="U312" i="7" s="1"/>
  <c r="AG279" i="7"/>
  <c r="AG280" i="7" s="1"/>
  <c r="AE280" i="7" l="1"/>
  <c r="AE312" i="7"/>
  <c r="Y279" i="7"/>
  <c r="Y280" i="7" s="1"/>
  <c r="AL244" i="7"/>
  <c r="AF245" i="7"/>
  <c r="AL245" i="7" s="1"/>
  <c r="AJ311" i="7"/>
  <c r="AJ312" i="7" s="1"/>
  <c r="Y311" i="7"/>
  <c r="Y312" i="7" s="1"/>
  <c r="AJ279" i="7"/>
  <c r="AJ280" i="7" s="1"/>
  <c r="X245" i="7"/>
  <c r="X246" i="7" s="1"/>
  <c r="AF311" i="7"/>
  <c r="AL311" i="7" s="1"/>
  <c r="AL310" i="7"/>
  <c r="AB245" i="7"/>
  <c r="AB246" i="7" s="1"/>
  <c r="X279" i="7"/>
  <c r="X280" i="7" s="1"/>
  <c r="AF279" i="7"/>
  <c r="AL279" i="7" s="1"/>
  <c r="AL278" i="7"/>
  <c r="AC245" i="7"/>
  <c r="AC246" i="7" s="1"/>
  <c r="AB311" i="7"/>
  <c r="AB312" i="7" s="1"/>
  <c r="AA311" i="7"/>
  <c r="AA312" i="7" s="1"/>
  <c r="AE245" i="7"/>
  <c r="AE246" i="7" s="1"/>
  <c r="X311" i="7"/>
  <c r="X312" i="7" s="1"/>
  <c r="AA245" i="7"/>
  <c r="AA246" i="7" s="1"/>
  <c r="AC311" i="7"/>
  <c r="AC312" i="7" s="1"/>
  <c r="AB279" i="7"/>
  <c r="AB280" i="7" s="1"/>
  <c r="AD245" i="7"/>
  <c r="AD246" i="7" s="1"/>
  <c r="AD279" i="7"/>
  <c r="AD280" i="7" s="1"/>
  <c r="AA279" i="7"/>
  <c r="AA280" i="7" s="1"/>
  <c r="AC279" i="7"/>
  <c r="AC280" i="7" s="1"/>
  <c r="AJ245" i="7"/>
  <c r="AJ246" i="7" s="1"/>
  <c r="Y245" i="7"/>
  <c r="Y246" i="7" s="1"/>
  <c r="AD311" i="7"/>
  <c r="AD312" i="7" s="1"/>
  <c r="AL280" i="7" l="1"/>
  <c r="AF280" i="7"/>
  <c r="AF312" i="7"/>
  <c r="AL312" i="7"/>
  <c r="AF246" i="7"/>
  <c r="AL246" i="7"/>
  <c r="G281" i="7" l="1"/>
  <c r="G253" i="7" s="1"/>
  <c r="G313" i="7"/>
  <c r="G317" i="7" s="1"/>
  <c r="G247" i="7"/>
  <c r="G251" i="7" s="1"/>
  <c r="G282" i="7" l="1"/>
  <c r="G284" i="7"/>
  <c r="G218" i="7"/>
  <c r="G17" i="6" l="1"/>
  <c r="G17" i="1"/>
  <c r="H126" i="6" l="1"/>
  <c r="G126" i="6"/>
  <c r="H125" i="6"/>
  <c r="G125" i="6"/>
  <c r="H104" i="6"/>
  <c r="G104" i="6"/>
  <c r="G194"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AK113" i="6"/>
  <c r="AJ113" i="6"/>
  <c r="AI113"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AK39" i="6"/>
  <c r="AJ39" i="6"/>
  <c r="AI39"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AK27" i="6"/>
  <c r="AJ27" i="6"/>
  <c r="AI27"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AK25" i="6"/>
  <c r="AJ25" i="6"/>
  <c r="AI25"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A322" i="6" l="1"/>
  <c r="G287" i="6"/>
  <c r="G315" i="6" s="1"/>
  <c r="H286" i="6"/>
  <c r="H287" i="6" s="1"/>
  <c r="H296" i="6" s="1"/>
  <c r="A285" i="6"/>
  <c r="G264" i="6"/>
  <c r="G243" i="6"/>
  <c r="G242" i="6"/>
  <c r="G241" i="6"/>
  <c r="G239" i="6"/>
  <c r="AK238" i="6"/>
  <c r="AK304" i="6" s="1"/>
  <c r="AJ238" i="6"/>
  <c r="AI238" i="6"/>
  <c r="AH238" i="6"/>
  <c r="AH304" i="6" s="1"/>
  <c r="AG238" i="6"/>
  <c r="AG304" i="6" s="1"/>
  <c r="AF238" i="6"/>
  <c r="AE238" i="6"/>
  <c r="AD238" i="6"/>
  <c r="AC238" i="6"/>
  <c r="AC304" i="6" s="1"/>
  <c r="AB238" i="6"/>
  <c r="AA238" i="6"/>
  <c r="Z238" i="6"/>
  <c r="Z304" i="6" s="1"/>
  <c r="Y238" i="6"/>
  <c r="X238" i="6"/>
  <c r="W238" i="6"/>
  <c r="V238" i="6"/>
  <c r="U238" i="6"/>
  <c r="U304" i="6" s="1"/>
  <c r="T238" i="6"/>
  <c r="S238" i="6"/>
  <c r="R238" i="6"/>
  <c r="R304" i="6" s="1"/>
  <c r="Q238" i="6"/>
  <c r="P238" i="6"/>
  <c r="O238" i="6"/>
  <c r="N238" i="6"/>
  <c r="M238" i="6"/>
  <c r="M304" i="6" s="1"/>
  <c r="L238" i="6"/>
  <c r="K238" i="6"/>
  <c r="J238" i="6"/>
  <c r="J304" i="6" s="1"/>
  <c r="I238" i="6"/>
  <c r="H238" i="6"/>
  <c r="H304" i="6" s="1"/>
  <c r="G229" i="6"/>
  <c r="G227" i="6"/>
  <c r="G226" i="6"/>
  <c r="G292" i="6" s="1"/>
  <c r="G225" i="6"/>
  <c r="G291" i="6" s="1"/>
  <c r="H220" i="6"/>
  <c r="AK216" i="6"/>
  <c r="AK243" i="6" s="1"/>
  <c r="AJ216" i="6"/>
  <c r="AJ243" i="6" s="1"/>
  <c r="AI216" i="6"/>
  <c r="AI243" i="6" s="1"/>
  <c r="AH216" i="6"/>
  <c r="AH243" i="6" s="1"/>
  <c r="AG216" i="6"/>
  <c r="AG243" i="6" s="1"/>
  <c r="AF216" i="6"/>
  <c r="AF243" i="6" s="1"/>
  <c r="AE216" i="6"/>
  <c r="AE243" i="6" s="1"/>
  <c r="AD216" i="6"/>
  <c r="AD243" i="6" s="1"/>
  <c r="AC216" i="6"/>
  <c r="AC243" i="6" s="1"/>
  <c r="AB216" i="6"/>
  <c r="AB243" i="6" s="1"/>
  <c r="AA216" i="6"/>
  <c r="AA243" i="6" s="1"/>
  <c r="Z216" i="6"/>
  <c r="Z243" i="6" s="1"/>
  <c r="Y216" i="6"/>
  <c r="Y243" i="6" s="1"/>
  <c r="X216" i="6"/>
  <c r="X243" i="6" s="1"/>
  <c r="W216" i="6"/>
  <c r="W243" i="6" s="1"/>
  <c r="V216" i="6"/>
  <c r="V243" i="6" s="1"/>
  <c r="U216" i="6"/>
  <c r="U243" i="6" s="1"/>
  <c r="T216" i="6"/>
  <c r="T243" i="6" s="1"/>
  <c r="T309" i="6" s="1"/>
  <c r="S216" i="6"/>
  <c r="S243" i="6" s="1"/>
  <c r="R216" i="6"/>
  <c r="R243" i="6" s="1"/>
  <c r="Q216" i="6"/>
  <c r="Q243" i="6" s="1"/>
  <c r="P216" i="6"/>
  <c r="P243" i="6" s="1"/>
  <c r="O216" i="6"/>
  <c r="O243" i="6" s="1"/>
  <c r="N216" i="6"/>
  <c r="N243" i="6" s="1"/>
  <c r="M216" i="6"/>
  <c r="M243" i="6" s="1"/>
  <c r="L216" i="6"/>
  <c r="L243" i="6" s="1"/>
  <c r="K216" i="6"/>
  <c r="K243" i="6" s="1"/>
  <c r="J216" i="6"/>
  <c r="J243" i="6" s="1"/>
  <c r="I216" i="6"/>
  <c r="I243" i="6" s="1"/>
  <c r="H216" i="6"/>
  <c r="H243" i="6" s="1"/>
  <c r="AK209" i="6"/>
  <c r="AK242" i="6" s="1"/>
  <c r="AJ209" i="6"/>
  <c r="AI209" i="6"/>
  <c r="AH209" i="6"/>
  <c r="AH229" i="6" s="1"/>
  <c r="AG209" i="6"/>
  <c r="AG242" i="6" s="1"/>
  <c r="AF209" i="6"/>
  <c r="AF229" i="6" s="1"/>
  <c r="AE209" i="6"/>
  <c r="AE242" i="6" s="1"/>
  <c r="AD209" i="6"/>
  <c r="AD242" i="6" s="1"/>
  <c r="AC209" i="6"/>
  <c r="AB209" i="6"/>
  <c r="AA209" i="6"/>
  <c r="Z209" i="6"/>
  <c r="Z229" i="6" s="1"/>
  <c r="Y209" i="6"/>
  <c r="Y242" i="6" s="1"/>
  <c r="X209" i="6"/>
  <c r="X242" i="6" s="1"/>
  <c r="W209" i="6"/>
  <c r="W242" i="6" s="1"/>
  <c r="V209" i="6"/>
  <c r="V242" i="6" s="1"/>
  <c r="U209" i="6"/>
  <c r="U229" i="6" s="1"/>
  <c r="T209" i="6"/>
  <c r="S209" i="6"/>
  <c r="R209" i="6"/>
  <c r="R242" i="6" s="1"/>
  <c r="Q209" i="6"/>
  <c r="Q242" i="6" s="1"/>
  <c r="P209" i="6"/>
  <c r="O209" i="6"/>
  <c r="O229" i="6" s="1"/>
  <c r="N209" i="6"/>
  <c r="N242" i="6" s="1"/>
  <c r="M209" i="6"/>
  <c r="M229" i="6" s="1"/>
  <c r="L209" i="6"/>
  <c r="K209" i="6"/>
  <c r="J209" i="6"/>
  <c r="J242" i="6" s="1"/>
  <c r="I209" i="6"/>
  <c r="I229" i="6" s="1"/>
  <c r="H209" i="6"/>
  <c r="H242" i="6" s="1"/>
  <c r="H195" i="6"/>
  <c r="I195" i="6" s="1"/>
  <c r="J195" i="6" s="1"/>
  <c r="K195" i="6" s="1"/>
  <c r="L195" i="6" s="1"/>
  <c r="M195" i="6" s="1"/>
  <c r="N195" i="6" s="1"/>
  <c r="O195" i="6" s="1"/>
  <c r="P195" i="6" s="1"/>
  <c r="Q195" i="6" s="1"/>
  <c r="R195" i="6" s="1"/>
  <c r="S195" i="6" s="1"/>
  <c r="T195" i="6" s="1"/>
  <c r="U195" i="6" s="1"/>
  <c r="V195" i="6" s="1"/>
  <c r="W195" i="6" s="1"/>
  <c r="X195" i="6" s="1"/>
  <c r="Y195" i="6" s="1"/>
  <c r="Z195" i="6" s="1"/>
  <c r="AA195" i="6" s="1"/>
  <c r="AB195" i="6" s="1"/>
  <c r="AC195" i="6" s="1"/>
  <c r="AD195" i="6" s="1"/>
  <c r="AE195" i="6" s="1"/>
  <c r="AF195" i="6" s="1"/>
  <c r="AG195" i="6" s="1"/>
  <c r="AH195" i="6" s="1"/>
  <c r="AI195" i="6" s="1"/>
  <c r="AJ195" i="6" s="1"/>
  <c r="AK195" i="6" s="1"/>
  <c r="H194" i="6"/>
  <c r="H187" i="6"/>
  <c r="I187" i="6" s="1"/>
  <c r="C185" i="6"/>
  <c r="H170" i="6"/>
  <c r="I170" i="6" s="1"/>
  <c r="J170" i="6" s="1"/>
  <c r="K170" i="6" s="1"/>
  <c r="L170" i="6" s="1"/>
  <c r="M170" i="6" s="1"/>
  <c r="N170" i="6" s="1"/>
  <c r="O170" i="6" s="1"/>
  <c r="P170" i="6" s="1"/>
  <c r="Q170" i="6" s="1"/>
  <c r="R170" i="6" s="1"/>
  <c r="S170" i="6" s="1"/>
  <c r="T170" i="6" s="1"/>
  <c r="U170" i="6" s="1"/>
  <c r="V170" i="6" s="1"/>
  <c r="W170" i="6" s="1"/>
  <c r="X170" i="6" s="1"/>
  <c r="Y170" i="6" s="1"/>
  <c r="Z170" i="6" s="1"/>
  <c r="AA170" i="6" s="1"/>
  <c r="AB170" i="6" s="1"/>
  <c r="AC170" i="6" s="1"/>
  <c r="AD170" i="6" s="1"/>
  <c r="AE170" i="6" s="1"/>
  <c r="AF170" i="6" s="1"/>
  <c r="AG170" i="6" s="1"/>
  <c r="AH170" i="6" s="1"/>
  <c r="AI170" i="6" s="1"/>
  <c r="AJ170" i="6" s="1"/>
  <c r="AK170" i="6" s="1"/>
  <c r="H169" i="6"/>
  <c r="I169" i="6" s="1"/>
  <c r="J169" i="6" s="1"/>
  <c r="K169" i="6" s="1"/>
  <c r="L169" i="6" s="1"/>
  <c r="M169" i="6" s="1"/>
  <c r="N169" i="6" s="1"/>
  <c r="O169" i="6" s="1"/>
  <c r="P169" i="6" s="1"/>
  <c r="Q169" i="6" s="1"/>
  <c r="R169" i="6" s="1"/>
  <c r="S169" i="6" s="1"/>
  <c r="T169" i="6" s="1"/>
  <c r="U169" i="6" s="1"/>
  <c r="V169" i="6" s="1"/>
  <c r="W169" i="6" s="1"/>
  <c r="X169" i="6" s="1"/>
  <c r="Y169" i="6" s="1"/>
  <c r="Z169" i="6" s="1"/>
  <c r="AA169" i="6" s="1"/>
  <c r="AB169" i="6" s="1"/>
  <c r="AC169" i="6" s="1"/>
  <c r="AD169" i="6" s="1"/>
  <c r="AE169" i="6" s="1"/>
  <c r="AF169" i="6" s="1"/>
  <c r="AG169" i="6" s="1"/>
  <c r="AH169" i="6" s="1"/>
  <c r="AI169" i="6" s="1"/>
  <c r="AJ169" i="6" s="1"/>
  <c r="AK169" i="6" s="1"/>
  <c r="H168" i="6"/>
  <c r="I168" i="6" s="1"/>
  <c r="J168" i="6" s="1"/>
  <c r="K168" i="6" s="1"/>
  <c r="L168" i="6" s="1"/>
  <c r="M168" i="6" s="1"/>
  <c r="N168" i="6" s="1"/>
  <c r="O168" i="6" s="1"/>
  <c r="P168" i="6" s="1"/>
  <c r="Q168" i="6" s="1"/>
  <c r="R168" i="6" s="1"/>
  <c r="S168" i="6" s="1"/>
  <c r="T168" i="6" s="1"/>
  <c r="U168" i="6" s="1"/>
  <c r="V168" i="6" s="1"/>
  <c r="W168" i="6" s="1"/>
  <c r="X168" i="6" s="1"/>
  <c r="Y168" i="6" s="1"/>
  <c r="Z168" i="6" s="1"/>
  <c r="AA168" i="6" s="1"/>
  <c r="AB168" i="6" s="1"/>
  <c r="AC168" i="6" s="1"/>
  <c r="AD168" i="6" s="1"/>
  <c r="AE168" i="6" s="1"/>
  <c r="AF168" i="6" s="1"/>
  <c r="AG168" i="6" s="1"/>
  <c r="AH168" i="6" s="1"/>
  <c r="AI168" i="6" s="1"/>
  <c r="AJ168" i="6" s="1"/>
  <c r="AK168" i="6" s="1"/>
  <c r="H167" i="6"/>
  <c r="I167" i="6" s="1"/>
  <c r="J167" i="6" s="1"/>
  <c r="K167" i="6" s="1"/>
  <c r="L167" i="6" s="1"/>
  <c r="M167" i="6" s="1"/>
  <c r="N167" i="6" s="1"/>
  <c r="O167" i="6" s="1"/>
  <c r="P167" i="6" s="1"/>
  <c r="Q167" i="6" s="1"/>
  <c r="R167" i="6" s="1"/>
  <c r="S167" i="6" s="1"/>
  <c r="T167" i="6" s="1"/>
  <c r="U167" i="6" s="1"/>
  <c r="V167" i="6" s="1"/>
  <c r="W167" i="6" s="1"/>
  <c r="X167" i="6" s="1"/>
  <c r="Y167" i="6" s="1"/>
  <c r="Z167" i="6" s="1"/>
  <c r="AA167" i="6" s="1"/>
  <c r="AB167" i="6" s="1"/>
  <c r="AC167" i="6" s="1"/>
  <c r="AD167" i="6" s="1"/>
  <c r="AE167" i="6" s="1"/>
  <c r="AF167" i="6" s="1"/>
  <c r="AG167" i="6" s="1"/>
  <c r="AH167" i="6" s="1"/>
  <c r="AI167" i="6" s="1"/>
  <c r="AJ167" i="6" s="1"/>
  <c r="AK167" i="6" s="1"/>
  <c r="AK158" i="6"/>
  <c r="AJ158" i="6"/>
  <c r="AI158" i="6"/>
  <c r="AH158" i="6"/>
  <c r="AG158"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H156" i="6"/>
  <c r="H164" i="6" s="1"/>
  <c r="H149" i="6"/>
  <c r="I149" i="6" s="1"/>
  <c r="J149" i="6" s="1"/>
  <c r="K149" i="6" s="1"/>
  <c r="L149" i="6" s="1"/>
  <c r="M149" i="6" s="1"/>
  <c r="N149" i="6" s="1"/>
  <c r="O149" i="6" s="1"/>
  <c r="P149" i="6" s="1"/>
  <c r="Q149" i="6" s="1"/>
  <c r="R149" i="6" s="1"/>
  <c r="S149" i="6" s="1"/>
  <c r="T149" i="6" s="1"/>
  <c r="U149" i="6" s="1"/>
  <c r="V149" i="6" s="1"/>
  <c r="W149" i="6" s="1"/>
  <c r="X149" i="6" s="1"/>
  <c r="Y149" i="6" s="1"/>
  <c r="Z149" i="6" s="1"/>
  <c r="AA149" i="6" s="1"/>
  <c r="AB149" i="6" s="1"/>
  <c r="AC149" i="6" s="1"/>
  <c r="AD149" i="6" s="1"/>
  <c r="AE149" i="6" s="1"/>
  <c r="AF149" i="6" s="1"/>
  <c r="AG149" i="6" s="1"/>
  <c r="AH149" i="6" s="1"/>
  <c r="AI149" i="6" s="1"/>
  <c r="AJ149" i="6" s="1"/>
  <c r="AK149" i="6" s="1"/>
  <c r="H148" i="6"/>
  <c r="I148" i="6" s="1"/>
  <c r="J148" i="6" s="1"/>
  <c r="K148" i="6" s="1"/>
  <c r="L148" i="6" s="1"/>
  <c r="M148" i="6" s="1"/>
  <c r="N148" i="6" s="1"/>
  <c r="O148" i="6" s="1"/>
  <c r="P148" i="6" s="1"/>
  <c r="Q148" i="6" s="1"/>
  <c r="R148" i="6" s="1"/>
  <c r="S148" i="6" s="1"/>
  <c r="T148" i="6" s="1"/>
  <c r="U148" i="6" s="1"/>
  <c r="V148" i="6" s="1"/>
  <c r="W148" i="6" s="1"/>
  <c r="X148" i="6" s="1"/>
  <c r="Y148" i="6" s="1"/>
  <c r="Z148" i="6" s="1"/>
  <c r="AA148" i="6" s="1"/>
  <c r="AB148" i="6" s="1"/>
  <c r="AC148" i="6" s="1"/>
  <c r="AD148" i="6" s="1"/>
  <c r="AE148" i="6" s="1"/>
  <c r="AF148" i="6" s="1"/>
  <c r="AG148" i="6" s="1"/>
  <c r="AH148" i="6" s="1"/>
  <c r="AI148" i="6" s="1"/>
  <c r="AJ148" i="6" s="1"/>
  <c r="AK148" i="6" s="1"/>
  <c r="H147" i="6"/>
  <c r="I147" i="6" s="1"/>
  <c r="J147" i="6" s="1"/>
  <c r="K147" i="6" s="1"/>
  <c r="L147" i="6" s="1"/>
  <c r="M147" i="6" s="1"/>
  <c r="N147" i="6" s="1"/>
  <c r="O147" i="6" s="1"/>
  <c r="P147" i="6" s="1"/>
  <c r="Q147" i="6" s="1"/>
  <c r="R147" i="6" s="1"/>
  <c r="S147" i="6" s="1"/>
  <c r="T147" i="6" s="1"/>
  <c r="U147" i="6" s="1"/>
  <c r="V147" i="6" s="1"/>
  <c r="W147" i="6" s="1"/>
  <c r="X147" i="6" s="1"/>
  <c r="Y147" i="6" s="1"/>
  <c r="Z147" i="6" s="1"/>
  <c r="AA147" i="6" s="1"/>
  <c r="AB147" i="6" s="1"/>
  <c r="AC147" i="6" s="1"/>
  <c r="AD147" i="6" s="1"/>
  <c r="AE147" i="6" s="1"/>
  <c r="AF147" i="6" s="1"/>
  <c r="AG147" i="6" s="1"/>
  <c r="AH147" i="6" s="1"/>
  <c r="AI147" i="6" s="1"/>
  <c r="AJ147" i="6" s="1"/>
  <c r="AK147" i="6" s="1"/>
  <c r="H146" i="6"/>
  <c r="I146" i="6" s="1"/>
  <c r="J146" i="6" s="1"/>
  <c r="K146" i="6" s="1"/>
  <c r="L146" i="6" s="1"/>
  <c r="M146" i="6" s="1"/>
  <c r="N146" i="6" s="1"/>
  <c r="O146" i="6" s="1"/>
  <c r="P146" i="6" s="1"/>
  <c r="Q146" i="6" s="1"/>
  <c r="R146" i="6" s="1"/>
  <c r="S146" i="6" s="1"/>
  <c r="T146" i="6" s="1"/>
  <c r="U146" i="6" s="1"/>
  <c r="V146" i="6" s="1"/>
  <c r="W146" i="6" s="1"/>
  <c r="X146" i="6" s="1"/>
  <c r="Y146" i="6" s="1"/>
  <c r="Z146" i="6" s="1"/>
  <c r="AA146" i="6" s="1"/>
  <c r="AB146" i="6" s="1"/>
  <c r="AC146" i="6" s="1"/>
  <c r="AD146" i="6" s="1"/>
  <c r="AE146" i="6" s="1"/>
  <c r="AF146" i="6" s="1"/>
  <c r="AG146" i="6" s="1"/>
  <c r="AH146" i="6" s="1"/>
  <c r="AI146" i="6" s="1"/>
  <c r="AJ146" i="6" s="1"/>
  <c r="AK146" i="6" s="1"/>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H135" i="6"/>
  <c r="H144" i="6" s="1"/>
  <c r="H128" i="6"/>
  <c r="I128" i="6" s="1"/>
  <c r="J128" i="6" s="1"/>
  <c r="K128" i="6" s="1"/>
  <c r="L128" i="6" s="1"/>
  <c r="M128" i="6" s="1"/>
  <c r="N128" i="6" s="1"/>
  <c r="O128" i="6" s="1"/>
  <c r="P128" i="6" s="1"/>
  <c r="Q128" i="6" s="1"/>
  <c r="R128" i="6" s="1"/>
  <c r="S128" i="6" s="1"/>
  <c r="T128" i="6" s="1"/>
  <c r="U128" i="6" s="1"/>
  <c r="V128" i="6" s="1"/>
  <c r="W128" i="6" s="1"/>
  <c r="X128" i="6" s="1"/>
  <c r="Y128" i="6" s="1"/>
  <c r="Z128" i="6" s="1"/>
  <c r="AA128" i="6" s="1"/>
  <c r="AB128" i="6" s="1"/>
  <c r="AC128" i="6" s="1"/>
  <c r="AD128" i="6" s="1"/>
  <c r="AE128" i="6" s="1"/>
  <c r="AF128" i="6" s="1"/>
  <c r="AG128" i="6" s="1"/>
  <c r="AH128" i="6" s="1"/>
  <c r="AI128" i="6" s="1"/>
  <c r="AJ128" i="6" s="1"/>
  <c r="AK128" i="6" s="1"/>
  <c r="H127" i="6"/>
  <c r="I127" i="6" s="1"/>
  <c r="J127" i="6" s="1"/>
  <c r="K127" i="6" s="1"/>
  <c r="L127" i="6" s="1"/>
  <c r="M127" i="6" s="1"/>
  <c r="N127" i="6" s="1"/>
  <c r="O127" i="6" s="1"/>
  <c r="P127" i="6" s="1"/>
  <c r="Q127" i="6" s="1"/>
  <c r="R127" i="6" s="1"/>
  <c r="S127" i="6" s="1"/>
  <c r="T127" i="6" s="1"/>
  <c r="U127" i="6" s="1"/>
  <c r="V127" i="6" s="1"/>
  <c r="W127" i="6" s="1"/>
  <c r="X127" i="6" s="1"/>
  <c r="Y127" i="6" s="1"/>
  <c r="Z127" i="6" s="1"/>
  <c r="AA127" i="6" s="1"/>
  <c r="AB127" i="6" s="1"/>
  <c r="AC127" i="6" s="1"/>
  <c r="AD127" i="6" s="1"/>
  <c r="AE127" i="6" s="1"/>
  <c r="AF127" i="6" s="1"/>
  <c r="AG127" i="6" s="1"/>
  <c r="AH127" i="6" s="1"/>
  <c r="AI127" i="6" s="1"/>
  <c r="AJ127" i="6" s="1"/>
  <c r="AK127" i="6" s="1"/>
  <c r="I126" i="6"/>
  <c r="J126" i="6" s="1"/>
  <c r="K126" i="6" s="1"/>
  <c r="L126" i="6" s="1"/>
  <c r="M126" i="6" s="1"/>
  <c r="N126" i="6" s="1"/>
  <c r="O126" i="6" s="1"/>
  <c r="P126" i="6" s="1"/>
  <c r="Q126" i="6" s="1"/>
  <c r="R126" i="6" s="1"/>
  <c r="S126" i="6" s="1"/>
  <c r="T126" i="6" s="1"/>
  <c r="U126" i="6" s="1"/>
  <c r="V126" i="6" s="1"/>
  <c r="W126" i="6" s="1"/>
  <c r="X126" i="6" s="1"/>
  <c r="Y126" i="6" s="1"/>
  <c r="Z126" i="6" s="1"/>
  <c r="AA126" i="6" s="1"/>
  <c r="AB126" i="6" s="1"/>
  <c r="AC126" i="6" s="1"/>
  <c r="AD126" i="6" s="1"/>
  <c r="AE126" i="6" s="1"/>
  <c r="AF126" i="6" s="1"/>
  <c r="AG126" i="6" s="1"/>
  <c r="AH126" i="6" s="1"/>
  <c r="AI126" i="6" s="1"/>
  <c r="AJ126" i="6" s="1"/>
  <c r="AK126" i="6" s="1"/>
  <c r="I125" i="6"/>
  <c r="J125" i="6" s="1"/>
  <c r="K125" i="6" s="1"/>
  <c r="L125" i="6" s="1"/>
  <c r="M125" i="6" s="1"/>
  <c r="N125" i="6" s="1"/>
  <c r="O125" i="6" s="1"/>
  <c r="P125" i="6" s="1"/>
  <c r="Q125" i="6" s="1"/>
  <c r="R125" i="6" s="1"/>
  <c r="S125" i="6" s="1"/>
  <c r="T125" i="6" s="1"/>
  <c r="U125" i="6" s="1"/>
  <c r="V125" i="6" s="1"/>
  <c r="W125" i="6" s="1"/>
  <c r="X125" i="6" s="1"/>
  <c r="Y125" i="6" s="1"/>
  <c r="Z125" i="6" s="1"/>
  <c r="AA125" i="6" s="1"/>
  <c r="AB125" i="6" s="1"/>
  <c r="AC125" i="6" s="1"/>
  <c r="AD125" i="6" s="1"/>
  <c r="AE125" i="6" s="1"/>
  <c r="AF125" i="6" s="1"/>
  <c r="AG125" i="6" s="1"/>
  <c r="AH125" i="6" s="1"/>
  <c r="AI125" i="6" s="1"/>
  <c r="AJ125" i="6" s="1"/>
  <c r="AK125" i="6" s="1"/>
  <c r="AK116" i="6"/>
  <c r="AI116" i="6"/>
  <c r="AA116" i="6"/>
  <c r="U116" i="6"/>
  <c r="M116" i="6"/>
  <c r="K116" i="6"/>
  <c r="AJ116" i="6"/>
  <c r="AH116" i="6"/>
  <c r="AG116" i="6"/>
  <c r="AF116" i="6"/>
  <c r="AE116" i="6"/>
  <c r="AD116" i="6"/>
  <c r="AC116" i="6"/>
  <c r="AB116" i="6"/>
  <c r="Z116" i="6"/>
  <c r="Y116" i="6"/>
  <c r="X116" i="6"/>
  <c r="W116" i="6"/>
  <c r="V116" i="6"/>
  <c r="T116" i="6"/>
  <c r="S116" i="6"/>
  <c r="R116" i="6"/>
  <c r="Q116" i="6"/>
  <c r="P116" i="6"/>
  <c r="O116" i="6"/>
  <c r="N116" i="6"/>
  <c r="L116" i="6"/>
  <c r="J116" i="6"/>
  <c r="I116" i="6"/>
  <c r="H107" i="6"/>
  <c r="I107" i="6" s="1"/>
  <c r="J107" i="6" s="1"/>
  <c r="K107" i="6" s="1"/>
  <c r="L107" i="6" s="1"/>
  <c r="M107" i="6" s="1"/>
  <c r="N107" i="6" s="1"/>
  <c r="O107" i="6" s="1"/>
  <c r="P107" i="6" s="1"/>
  <c r="Q107" i="6" s="1"/>
  <c r="R107" i="6" s="1"/>
  <c r="S107" i="6" s="1"/>
  <c r="T107" i="6" s="1"/>
  <c r="U107" i="6" s="1"/>
  <c r="V107" i="6" s="1"/>
  <c r="W107" i="6" s="1"/>
  <c r="X107" i="6" s="1"/>
  <c r="Y107" i="6" s="1"/>
  <c r="Z107" i="6" s="1"/>
  <c r="AA107" i="6" s="1"/>
  <c r="AB107" i="6" s="1"/>
  <c r="AC107" i="6" s="1"/>
  <c r="AD107" i="6" s="1"/>
  <c r="AE107" i="6" s="1"/>
  <c r="AF107" i="6" s="1"/>
  <c r="AG107" i="6" s="1"/>
  <c r="AH107" i="6" s="1"/>
  <c r="AI107" i="6" s="1"/>
  <c r="AJ107" i="6" s="1"/>
  <c r="AK107" i="6" s="1"/>
  <c r="H106" i="6"/>
  <c r="I106" i="6" s="1"/>
  <c r="J106" i="6" s="1"/>
  <c r="K106" i="6" s="1"/>
  <c r="L106" i="6" s="1"/>
  <c r="M106" i="6" s="1"/>
  <c r="N106" i="6" s="1"/>
  <c r="O106" i="6" s="1"/>
  <c r="P106" i="6" s="1"/>
  <c r="Q106" i="6" s="1"/>
  <c r="R106" i="6" s="1"/>
  <c r="S106" i="6" s="1"/>
  <c r="T106" i="6" s="1"/>
  <c r="U106" i="6" s="1"/>
  <c r="V106" i="6" s="1"/>
  <c r="W106" i="6" s="1"/>
  <c r="X106" i="6" s="1"/>
  <c r="Y106" i="6" s="1"/>
  <c r="Z106" i="6" s="1"/>
  <c r="AA106" i="6" s="1"/>
  <c r="AB106" i="6" s="1"/>
  <c r="AC106" i="6" s="1"/>
  <c r="AD106" i="6" s="1"/>
  <c r="AE106" i="6" s="1"/>
  <c r="AF106" i="6" s="1"/>
  <c r="AG106" i="6" s="1"/>
  <c r="AH106" i="6" s="1"/>
  <c r="AI106" i="6" s="1"/>
  <c r="AJ106" i="6" s="1"/>
  <c r="AK106" i="6" s="1"/>
  <c r="H105" i="6"/>
  <c r="I105" i="6" s="1"/>
  <c r="J105" i="6" s="1"/>
  <c r="K105" i="6" s="1"/>
  <c r="L105" i="6" s="1"/>
  <c r="M105" i="6" s="1"/>
  <c r="N105" i="6" s="1"/>
  <c r="O105" i="6" s="1"/>
  <c r="P105" i="6" s="1"/>
  <c r="Q105" i="6" s="1"/>
  <c r="R105" i="6" s="1"/>
  <c r="S105" i="6" s="1"/>
  <c r="T105" i="6" s="1"/>
  <c r="U105" i="6" s="1"/>
  <c r="V105" i="6" s="1"/>
  <c r="W105" i="6" s="1"/>
  <c r="X105" i="6" s="1"/>
  <c r="Y105" i="6" s="1"/>
  <c r="Z105" i="6" s="1"/>
  <c r="AA105" i="6" s="1"/>
  <c r="AB105" i="6" s="1"/>
  <c r="AC105" i="6" s="1"/>
  <c r="AD105" i="6" s="1"/>
  <c r="AE105" i="6" s="1"/>
  <c r="AF105" i="6" s="1"/>
  <c r="AG105" i="6" s="1"/>
  <c r="AH105" i="6" s="1"/>
  <c r="AI105" i="6" s="1"/>
  <c r="AJ105" i="6" s="1"/>
  <c r="AK105" i="6" s="1"/>
  <c r="I104" i="6"/>
  <c r="J104" i="6" s="1"/>
  <c r="K104" i="6" s="1"/>
  <c r="L104" i="6" s="1"/>
  <c r="M104" i="6" s="1"/>
  <c r="N104" i="6" s="1"/>
  <c r="O104" i="6" s="1"/>
  <c r="P104" i="6" s="1"/>
  <c r="Q104" i="6" s="1"/>
  <c r="R104" i="6" s="1"/>
  <c r="S104" i="6" s="1"/>
  <c r="T104" i="6" s="1"/>
  <c r="U104" i="6" s="1"/>
  <c r="V104" i="6" s="1"/>
  <c r="W104" i="6" s="1"/>
  <c r="X104" i="6" s="1"/>
  <c r="Y104" i="6" s="1"/>
  <c r="Z104" i="6" s="1"/>
  <c r="AA104" i="6" s="1"/>
  <c r="AB104" i="6" s="1"/>
  <c r="AC104" i="6" s="1"/>
  <c r="AD104" i="6" s="1"/>
  <c r="AE104" i="6" s="1"/>
  <c r="AF104" i="6" s="1"/>
  <c r="AG104" i="6" s="1"/>
  <c r="AH104" i="6" s="1"/>
  <c r="AI104" i="6" s="1"/>
  <c r="AJ104" i="6" s="1"/>
  <c r="AK104" i="6" s="1"/>
  <c r="AI95" i="6"/>
  <c r="AG95" i="6"/>
  <c r="AD95" i="6"/>
  <c r="AA95" i="6"/>
  <c r="S95" i="6"/>
  <c r="R95" i="6"/>
  <c r="P95" i="6"/>
  <c r="H93" i="6"/>
  <c r="H102" i="6" s="1"/>
  <c r="AK95" i="6"/>
  <c r="AJ95" i="6"/>
  <c r="AH95" i="6"/>
  <c r="AF95" i="6"/>
  <c r="AE95" i="6"/>
  <c r="AC95" i="6"/>
  <c r="AB95" i="6"/>
  <c r="Z95" i="6"/>
  <c r="Y95" i="6"/>
  <c r="X95" i="6"/>
  <c r="W95" i="6"/>
  <c r="V95" i="6"/>
  <c r="U95" i="6"/>
  <c r="T95" i="6"/>
  <c r="Q95" i="6"/>
  <c r="O95" i="6"/>
  <c r="N95" i="6"/>
  <c r="M95" i="6"/>
  <c r="L95" i="6"/>
  <c r="K95" i="6"/>
  <c r="J95" i="6"/>
  <c r="I95" i="6"/>
  <c r="H95" i="6"/>
  <c r="C89"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AK81" i="6"/>
  <c r="AJ81" i="6"/>
  <c r="AI81"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AK80" i="6"/>
  <c r="AJ80" i="6"/>
  <c r="AI80"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E75" i="6"/>
  <c r="E82" i="6" s="1"/>
  <c r="E74" i="6"/>
  <c r="E81" i="6" s="1"/>
  <c r="E73" i="6"/>
  <c r="E80" i="6" s="1"/>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AK63" i="6"/>
  <c r="AK86" i="6" s="1"/>
  <c r="AK237" i="6" s="1"/>
  <c r="AJ63" i="6"/>
  <c r="AI63" i="6"/>
  <c r="AH63" i="6"/>
  <c r="AG63" i="6"/>
  <c r="AG86" i="6" s="1"/>
  <c r="AG237" i="6" s="1"/>
  <c r="AF63" i="6"/>
  <c r="AF86" i="6" s="1"/>
  <c r="AF237" i="6" s="1"/>
  <c r="AE63" i="6"/>
  <c r="AD63" i="6"/>
  <c r="AC63" i="6"/>
  <c r="AC86" i="6" s="1"/>
  <c r="AC237" i="6" s="1"/>
  <c r="AB63" i="6"/>
  <c r="AA63" i="6"/>
  <c r="Z63" i="6"/>
  <c r="Y63" i="6"/>
  <c r="Y86" i="6" s="1"/>
  <c r="Y237" i="6" s="1"/>
  <c r="X63" i="6"/>
  <c r="W63" i="6"/>
  <c r="V63" i="6"/>
  <c r="U63" i="6"/>
  <c r="U86" i="6" s="1"/>
  <c r="U237" i="6" s="1"/>
  <c r="T63" i="6"/>
  <c r="S63" i="6"/>
  <c r="R63" i="6"/>
  <c r="Q63" i="6"/>
  <c r="Q86" i="6" s="1"/>
  <c r="Q237" i="6" s="1"/>
  <c r="P63" i="6"/>
  <c r="O63" i="6"/>
  <c r="N63" i="6"/>
  <c r="M63" i="6"/>
  <c r="M86" i="6" s="1"/>
  <c r="M237" i="6" s="1"/>
  <c r="L63" i="6"/>
  <c r="K63" i="6"/>
  <c r="J63" i="6"/>
  <c r="I63" i="6"/>
  <c r="I86" i="6" s="1"/>
  <c r="I237" i="6" s="1"/>
  <c r="H63" i="6"/>
  <c r="G63" i="6"/>
  <c r="E61" i="6"/>
  <c r="E68" i="6" s="1"/>
  <c r="E60" i="6"/>
  <c r="E67" i="6" s="1"/>
  <c r="E59" i="6"/>
  <c r="E66" i="6" s="1"/>
  <c r="G55" i="6"/>
  <c r="G238" i="6" s="1"/>
  <c r="AK50" i="6"/>
  <c r="AJ50" i="6"/>
  <c r="AI50"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AK49" i="6"/>
  <c r="AJ49" i="6"/>
  <c r="AI49"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E42" i="6"/>
  <c r="E50" i="6" s="1"/>
  <c r="E41" i="6"/>
  <c r="E49" i="6" s="1"/>
  <c r="E40" i="6"/>
  <c r="E48" i="6" s="1"/>
  <c r="I44" i="6"/>
  <c r="I224" i="6" s="1"/>
  <c r="G44" i="6"/>
  <c r="G224" i="6" s="1"/>
  <c r="E39" i="6"/>
  <c r="E47" i="6" s="1"/>
  <c r="F38" i="6"/>
  <c r="T34" i="6"/>
  <c r="G34" i="6"/>
  <c r="E34" i="6"/>
  <c r="N33" i="6"/>
  <c r="M33" i="6"/>
  <c r="H33" i="6"/>
  <c r="V34" i="6"/>
  <c r="U34" i="6"/>
  <c r="S34" i="6"/>
  <c r="Q34" i="6"/>
  <c r="P34" i="6"/>
  <c r="N34" i="6"/>
  <c r="L34" i="6"/>
  <c r="K34" i="6"/>
  <c r="O34" i="6"/>
  <c r="I34" i="6"/>
  <c r="H34" i="6"/>
  <c r="V33" i="6"/>
  <c r="U33" i="6"/>
  <c r="T33" i="6"/>
  <c r="S33" i="6"/>
  <c r="R33" i="6"/>
  <c r="Q33" i="6"/>
  <c r="P33" i="6"/>
  <c r="O33" i="6"/>
  <c r="L33" i="6"/>
  <c r="K33" i="6"/>
  <c r="J33" i="6"/>
  <c r="I33" i="6"/>
  <c r="G33" i="6"/>
  <c r="E25" i="6"/>
  <c r="E33" i="6" s="1"/>
  <c r="G32" i="6"/>
  <c r="E24" i="6"/>
  <c r="E32" i="6" s="1"/>
  <c r="G31" i="6"/>
  <c r="E23" i="6"/>
  <c r="E31" i="6" s="1"/>
  <c r="S22" i="6"/>
  <c r="T22" i="6" s="1"/>
  <c r="U22" i="6" s="1"/>
  <c r="V22" i="6" s="1"/>
  <c r="W22" i="6" s="1"/>
  <c r="X22" i="6" s="1"/>
  <c r="Y22" i="6" s="1"/>
  <c r="Z22" i="6" s="1"/>
  <c r="AA22" i="6" s="1"/>
  <c r="AB22" i="6" s="1"/>
  <c r="AC22" i="6" s="1"/>
  <c r="AD22" i="6" s="1"/>
  <c r="AE22" i="6" s="1"/>
  <c r="AF22" i="6" s="1"/>
  <c r="AG22" i="6" s="1"/>
  <c r="AH22" i="6" s="1"/>
  <c r="AI22" i="6" s="1"/>
  <c r="AJ22" i="6" s="1"/>
  <c r="AK22" i="6" s="1"/>
  <c r="R22" i="6"/>
  <c r="Q22" i="6"/>
  <c r="P22" i="6"/>
  <c r="O22" i="6"/>
  <c r="N22" i="6"/>
  <c r="M22" i="6"/>
  <c r="L22" i="6"/>
  <c r="K22" i="6"/>
  <c r="J22" i="6"/>
  <c r="I22" i="6"/>
  <c r="S21" i="6"/>
  <c r="T21" i="6" s="1"/>
  <c r="U21" i="6" s="1"/>
  <c r="V21" i="6" s="1"/>
  <c r="W21" i="6" s="1"/>
  <c r="X21" i="6" s="1"/>
  <c r="Y21" i="6" s="1"/>
  <c r="Z21" i="6" s="1"/>
  <c r="AA21" i="6" s="1"/>
  <c r="AB21" i="6" s="1"/>
  <c r="AC21" i="6" s="1"/>
  <c r="AD21" i="6" s="1"/>
  <c r="AE21" i="6" s="1"/>
  <c r="AF21" i="6" s="1"/>
  <c r="AG21" i="6" s="1"/>
  <c r="AH21" i="6" s="1"/>
  <c r="AI21" i="6" s="1"/>
  <c r="AJ21" i="6" s="1"/>
  <c r="AK21" i="6" s="1"/>
  <c r="R21" i="6"/>
  <c r="Q21" i="6"/>
  <c r="P21" i="6"/>
  <c r="O21" i="6"/>
  <c r="N21" i="6"/>
  <c r="M21" i="6"/>
  <c r="L21" i="6"/>
  <c r="K21" i="6"/>
  <c r="J21" i="6"/>
  <c r="I21" i="6"/>
  <c r="H21" i="6"/>
  <c r="G8" i="6"/>
  <c r="AH86" i="6" l="1"/>
  <c r="AH237" i="6" s="1"/>
  <c r="G84" i="6"/>
  <c r="G86" i="6"/>
  <c r="G237" i="6" s="1"/>
  <c r="O86" i="6"/>
  <c r="O237" i="6" s="1"/>
  <c r="W86" i="6"/>
  <c r="W237" i="6" s="1"/>
  <c r="AE86" i="6"/>
  <c r="AE237" i="6" s="1"/>
  <c r="AI176" i="6"/>
  <c r="AI219" i="6" s="1"/>
  <c r="H159" i="6"/>
  <c r="K86" i="6"/>
  <c r="K237" i="6" s="1"/>
  <c r="K271" i="6" s="1"/>
  <c r="X229" i="6"/>
  <c r="R272" i="6"/>
  <c r="Y229" i="6"/>
  <c r="Y263" i="6" s="1"/>
  <c r="U272" i="6"/>
  <c r="H143" i="6"/>
  <c r="M242" i="6"/>
  <c r="M308" i="6" s="1"/>
  <c r="I277" i="6"/>
  <c r="I309" i="6"/>
  <c r="O242" i="6"/>
  <c r="W229" i="6"/>
  <c r="I242" i="6"/>
  <c r="M272" i="6"/>
  <c r="I286" i="6"/>
  <c r="Z86" i="6"/>
  <c r="Z237" i="6" s="1"/>
  <c r="Z271" i="6" s="1"/>
  <c r="AA86" i="6"/>
  <c r="AA237" i="6" s="1"/>
  <c r="AA271" i="6" s="1"/>
  <c r="AI86" i="6"/>
  <c r="AI237" i="6" s="1"/>
  <c r="AI303" i="6" s="1"/>
  <c r="H165" i="6"/>
  <c r="AE229" i="6"/>
  <c r="AC272" i="6"/>
  <c r="L86" i="6"/>
  <c r="L237" i="6" s="1"/>
  <c r="L303" i="6" s="1"/>
  <c r="T86" i="6"/>
  <c r="T237" i="6" s="1"/>
  <c r="T303" i="6" s="1"/>
  <c r="AB86" i="6"/>
  <c r="AB237" i="6" s="1"/>
  <c r="AB303" i="6" s="1"/>
  <c r="AJ86" i="6"/>
  <c r="AJ237" i="6" s="1"/>
  <c r="AJ303" i="6" s="1"/>
  <c r="AD70" i="6"/>
  <c r="J70" i="6"/>
  <c r="H229" i="6"/>
  <c r="AG229" i="6"/>
  <c r="AG263" i="6" s="1"/>
  <c r="AG272" i="6"/>
  <c r="J86" i="6"/>
  <c r="J237" i="6" s="1"/>
  <c r="J303" i="6" s="1"/>
  <c r="N86" i="6"/>
  <c r="N237" i="6" s="1"/>
  <c r="N271" i="6" s="1"/>
  <c r="V86" i="6"/>
  <c r="V237" i="6" s="1"/>
  <c r="V303" i="6" s="1"/>
  <c r="U84" i="6"/>
  <c r="J229" i="6"/>
  <c r="AK229" i="6"/>
  <c r="G240" i="6"/>
  <c r="G274" i="6" s="1"/>
  <c r="Z242" i="6"/>
  <c r="G259" i="6"/>
  <c r="T277" i="6"/>
  <c r="G296" i="6"/>
  <c r="R86" i="6"/>
  <c r="R237" i="6" s="1"/>
  <c r="R271" i="6" s="1"/>
  <c r="AF70" i="6"/>
  <c r="I135" i="6"/>
  <c r="H138" i="6"/>
  <c r="H86" i="6"/>
  <c r="H237" i="6" s="1"/>
  <c r="P86" i="6"/>
  <c r="P237" i="6" s="1"/>
  <c r="P303" i="6" s="1"/>
  <c r="X86" i="6"/>
  <c r="X237" i="6" s="1"/>
  <c r="X271" i="6" s="1"/>
  <c r="W84" i="6"/>
  <c r="H142" i="6"/>
  <c r="H152" i="6" s="1"/>
  <c r="R229" i="6"/>
  <c r="H272" i="6"/>
  <c r="K176" i="6"/>
  <c r="K219" i="6" s="1"/>
  <c r="J176" i="6"/>
  <c r="J219" i="6" s="1"/>
  <c r="AB176" i="6"/>
  <c r="AB219" i="6" s="1"/>
  <c r="Z176" i="6"/>
  <c r="Z219" i="6" s="1"/>
  <c r="I176" i="6"/>
  <c r="I219" i="6" s="1"/>
  <c r="AH176" i="6"/>
  <c r="AH219" i="6" s="1"/>
  <c r="AJ176" i="6"/>
  <c r="AJ219" i="6" s="1"/>
  <c r="Y176" i="6"/>
  <c r="Y219" i="6" s="1"/>
  <c r="R176" i="6"/>
  <c r="R219" i="6" s="1"/>
  <c r="AG176" i="6"/>
  <c r="AG219" i="6" s="1"/>
  <c r="T176" i="6"/>
  <c r="T219" i="6" s="1"/>
  <c r="AD176" i="6"/>
  <c r="AD219" i="6" s="1"/>
  <c r="AC176" i="6"/>
  <c r="AC219" i="6" s="1"/>
  <c r="N176" i="6"/>
  <c r="N219" i="6" s="1"/>
  <c r="I93" i="6"/>
  <c r="I102" i="6" s="1"/>
  <c r="X176" i="6"/>
  <c r="X219" i="6" s="1"/>
  <c r="S176" i="6"/>
  <c r="S219" i="6" s="1"/>
  <c r="M34" i="6"/>
  <c r="AA176" i="6"/>
  <c r="AA219" i="6" s="1"/>
  <c r="AK271" i="6"/>
  <c r="AK303" i="6"/>
  <c r="U271" i="6"/>
  <c r="U303" i="6"/>
  <c r="G36" i="6"/>
  <c r="M271" i="6"/>
  <c r="M303" i="6"/>
  <c r="G290" i="6"/>
  <c r="G258" i="6"/>
  <c r="I290" i="6"/>
  <c r="I258" i="6"/>
  <c r="N70" i="6"/>
  <c r="Z70" i="6"/>
  <c r="AJ70" i="6"/>
  <c r="M84" i="6"/>
  <c r="AE84" i="6"/>
  <c r="M176" i="6"/>
  <c r="M219" i="6" s="1"/>
  <c r="U176" i="6"/>
  <c r="U219" i="6" s="1"/>
  <c r="AK176" i="6"/>
  <c r="AK219" i="6" s="1"/>
  <c r="J34" i="6"/>
  <c r="I303" i="6"/>
  <c r="I271" i="6"/>
  <c r="Q303" i="6"/>
  <c r="Q271" i="6"/>
  <c r="Y303" i="6"/>
  <c r="Y271" i="6"/>
  <c r="AG303" i="6"/>
  <c r="AG271" i="6"/>
  <c r="P70" i="6"/>
  <c r="AA70" i="6"/>
  <c r="AK70" i="6"/>
  <c r="O84" i="6"/>
  <c r="AG84" i="6"/>
  <c r="H47" i="6"/>
  <c r="H44" i="6"/>
  <c r="H224" i="6" s="1"/>
  <c r="R34" i="6"/>
  <c r="G47" i="6"/>
  <c r="I47" i="6"/>
  <c r="R70" i="6"/>
  <c r="AB70" i="6"/>
  <c r="R84" i="6"/>
  <c r="AH84" i="6"/>
  <c r="O176" i="6"/>
  <c r="O219" i="6" s="1"/>
  <c r="W176" i="6"/>
  <c r="W219" i="6" s="1"/>
  <c r="AE176" i="6"/>
  <c r="AE219" i="6" s="1"/>
  <c r="G304" i="6"/>
  <c r="G272" i="6"/>
  <c r="S86" i="6"/>
  <c r="S237" i="6" s="1"/>
  <c r="H70" i="6"/>
  <c r="S70" i="6"/>
  <c r="AC70" i="6"/>
  <c r="T84" i="6"/>
  <c r="AJ84" i="6"/>
  <c r="T70" i="6"/>
  <c r="AF303" i="6"/>
  <c r="AF271" i="6"/>
  <c r="AC271" i="6"/>
  <c r="AC303" i="6"/>
  <c r="K70" i="6"/>
  <c r="U70" i="6"/>
  <c r="AK84" i="6"/>
  <c r="J84" i="6"/>
  <c r="J87" i="6" s="1"/>
  <c r="AH303" i="6"/>
  <c r="AH271" i="6"/>
  <c r="G28" i="6"/>
  <c r="AD86" i="6"/>
  <c r="AD237" i="6" s="1"/>
  <c r="AG70" i="6"/>
  <c r="Y70" i="6"/>
  <c r="Q70" i="6"/>
  <c r="I70" i="6"/>
  <c r="AE70" i="6"/>
  <c r="AE87" i="6" s="1"/>
  <c r="W70" i="6"/>
  <c r="O70" i="6"/>
  <c r="G70" i="6"/>
  <c r="G87" i="6" s="1"/>
  <c r="L70" i="6"/>
  <c r="V70" i="6"/>
  <c r="AH70" i="6"/>
  <c r="H303" i="6"/>
  <c r="H271" i="6"/>
  <c r="AI84" i="6"/>
  <c r="AB84" i="6"/>
  <c r="K84" i="6"/>
  <c r="Y84" i="6"/>
  <c r="G271" i="6"/>
  <c r="G303" i="6"/>
  <c r="O303" i="6"/>
  <c r="O271" i="6"/>
  <c r="W271" i="6"/>
  <c r="W303" i="6"/>
  <c r="AE303" i="6"/>
  <c r="AE271" i="6"/>
  <c r="M70" i="6"/>
  <c r="X70" i="6"/>
  <c r="AI70" i="6"/>
  <c r="AI87" i="6" s="1"/>
  <c r="L84" i="6"/>
  <c r="Z84" i="6"/>
  <c r="L176" i="6"/>
  <c r="L219" i="6" s="1"/>
  <c r="H114" i="6"/>
  <c r="H116" i="6"/>
  <c r="H176" i="6" s="1"/>
  <c r="H219" i="6" s="1"/>
  <c r="H221" i="6" s="1"/>
  <c r="Q84" i="6"/>
  <c r="AA84" i="6"/>
  <c r="H100" i="6"/>
  <c r="AF84" i="6"/>
  <c r="AF87" i="6" s="1"/>
  <c r="X84" i="6"/>
  <c r="P84" i="6"/>
  <c r="H84" i="6"/>
  <c r="AD84" i="6"/>
  <c r="V84" i="6"/>
  <c r="N84" i="6"/>
  <c r="I84" i="6"/>
  <c r="S84" i="6"/>
  <c r="AC84" i="6"/>
  <c r="P176" i="6"/>
  <c r="P219" i="6" s="1"/>
  <c r="Q176" i="6"/>
  <c r="Q219" i="6" s="1"/>
  <c r="H96" i="6"/>
  <c r="AF176" i="6"/>
  <c r="AF219" i="6" s="1"/>
  <c r="H101" i="6"/>
  <c r="V176" i="6"/>
  <c r="V219" i="6" s="1"/>
  <c r="I156" i="6"/>
  <c r="N308" i="6"/>
  <c r="N276" i="6"/>
  <c r="V308" i="6"/>
  <c r="V276" i="6"/>
  <c r="AD308" i="6"/>
  <c r="AD276" i="6"/>
  <c r="I144" i="6"/>
  <c r="I138" i="6"/>
  <c r="H276" i="6"/>
  <c r="H308" i="6"/>
  <c r="Z277" i="6"/>
  <c r="Z309" i="6"/>
  <c r="J187" i="6"/>
  <c r="R276" i="6"/>
  <c r="R308" i="6"/>
  <c r="H163" i="6"/>
  <c r="M295" i="6"/>
  <c r="M263" i="6"/>
  <c r="U295" i="6"/>
  <c r="U263" i="6"/>
  <c r="I308" i="6"/>
  <c r="I276" i="6"/>
  <c r="X263" i="6"/>
  <c r="X295" i="6"/>
  <c r="L304" i="6"/>
  <c r="L272" i="6"/>
  <c r="T272" i="6"/>
  <c r="T304" i="6"/>
  <c r="AB272" i="6"/>
  <c r="AB304" i="6"/>
  <c r="AJ272" i="6"/>
  <c r="AJ304" i="6"/>
  <c r="Y295" i="6"/>
  <c r="H309" i="6"/>
  <c r="H277" i="6"/>
  <c r="I194" i="6"/>
  <c r="P229" i="6"/>
  <c r="P242" i="6"/>
  <c r="X276" i="6"/>
  <c r="X308" i="6"/>
  <c r="AF295" i="6"/>
  <c r="AF263" i="6"/>
  <c r="J309" i="6"/>
  <c r="J277" i="6"/>
  <c r="R277" i="6"/>
  <c r="R309" i="6"/>
  <c r="AH277" i="6"/>
  <c r="AH309" i="6"/>
  <c r="G295" i="6"/>
  <c r="G263" i="6"/>
  <c r="N304" i="6"/>
  <c r="N272" i="6"/>
  <c r="V272" i="6"/>
  <c r="V304" i="6"/>
  <c r="AD304" i="6"/>
  <c r="AD272" i="6"/>
  <c r="G305" i="6"/>
  <c r="G273" i="6"/>
  <c r="W276" i="6"/>
  <c r="W308" i="6"/>
  <c r="H295" i="6"/>
  <c r="H263" i="6"/>
  <c r="M309" i="6"/>
  <c r="M277" i="6"/>
  <c r="AC309" i="6"/>
  <c r="AC277" i="6"/>
  <c r="J295" i="6"/>
  <c r="J263" i="6"/>
  <c r="AK295" i="6"/>
  <c r="AK263" i="6"/>
  <c r="Z276" i="6"/>
  <c r="Z308" i="6"/>
  <c r="O277" i="6"/>
  <c r="O309" i="6"/>
  <c r="AF277" i="6"/>
  <c r="AL277" i="6" s="1"/>
  <c r="AF309" i="6"/>
  <c r="AL309" i="6" s="1"/>
  <c r="AL243" i="6"/>
  <c r="P277" i="6"/>
  <c r="P309" i="6"/>
  <c r="R295" i="6"/>
  <c r="R263" i="6"/>
  <c r="AF242" i="6"/>
  <c r="I295" i="6"/>
  <c r="I263" i="6"/>
  <c r="Q308" i="6"/>
  <c r="Q276" i="6"/>
  <c r="K309" i="6"/>
  <c r="K277" i="6"/>
  <c r="S309" i="6"/>
  <c r="S277" i="6"/>
  <c r="AA309" i="6"/>
  <c r="AA277" i="6"/>
  <c r="AI309" i="6"/>
  <c r="AI277" i="6"/>
  <c r="I220" i="6"/>
  <c r="AE295" i="6"/>
  <c r="AE263" i="6"/>
  <c r="O304" i="6"/>
  <c r="O272" i="6"/>
  <c r="W304" i="6"/>
  <c r="W272" i="6"/>
  <c r="AE304" i="6"/>
  <c r="AE272" i="6"/>
  <c r="G307" i="6"/>
  <c r="G275" i="6"/>
  <c r="O308" i="6"/>
  <c r="O276" i="6"/>
  <c r="AG308" i="6"/>
  <c r="AG276" i="6"/>
  <c r="AG309" i="6"/>
  <c r="AG277" i="6"/>
  <c r="J276" i="6"/>
  <c r="J308" i="6"/>
  <c r="Z295" i="6"/>
  <c r="Z263" i="6"/>
  <c r="AH263" i="6"/>
  <c r="AH295" i="6"/>
  <c r="L309" i="6"/>
  <c r="L277" i="6"/>
  <c r="AB309" i="6"/>
  <c r="AB277" i="6"/>
  <c r="AJ309" i="6"/>
  <c r="AJ277" i="6"/>
  <c r="AH242" i="6"/>
  <c r="K242" i="6"/>
  <c r="K229" i="6"/>
  <c r="S242" i="6"/>
  <c r="S229" i="6"/>
  <c r="AA242" i="6"/>
  <c r="AA229" i="6"/>
  <c r="AK309" i="6"/>
  <c r="AK277" i="6"/>
  <c r="Q229" i="6"/>
  <c r="AG295" i="6"/>
  <c r="U242" i="6"/>
  <c r="G309" i="6"/>
  <c r="G277" i="6"/>
  <c r="U309" i="6"/>
  <c r="U277" i="6"/>
  <c r="AC229" i="6"/>
  <c r="AC242" i="6"/>
  <c r="AK308" i="6"/>
  <c r="AK276" i="6"/>
  <c r="W277" i="6"/>
  <c r="W309" i="6"/>
  <c r="AE277" i="6"/>
  <c r="AE309" i="6"/>
  <c r="G276" i="6"/>
  <c r="G308" i="6"/>
  <c r="Y308" i="6"/>
  <c r="Y276" i="6"/>
  <c r="Y277" i="6"/>
  <c r="Y309" i="6"/>
  <c r="G260" i="6"/>
  <c r="G293" i="6"/>
  <c r="G261" i="6"/>
  <c r="Q309" i="6"/>
  <c r="Q277" i="6"/>
  <c r="AI242" i="6"/>
  <c r="AI229" i="6"/>
  <c r="O295" i="6"/>
  <c r="O263" i="6"/>
  <c r="P304" i="6"/>
  <c r="P272" i="6"/>
  <c r="X304" i="6"/>
  <c r="X272" i="6"/>
  <c r="AF272" i="6"/>
  <c r="AF304" i="6"/>
  <c r="L242" i="6"/>
  <c r="L229" i="6"/>
  <c r="T242" i="6"/>
  <c r="T229" i="6"/>
  <c r="AB242" i="6"/>
  <c r="AB229" i="6"/>
  <c r="AJ242" i="6"/>
  <c r="AJ229" i="6"/>
  <c r="N309" i="6"/>
  <c r="N277" i="6"/>
  <c r="V309" i="6"/>
  <c r="V277" i="6"/>
  <c r="AD309" i="6"/>
  <c r="AD277" i="6"/>
  <c r="I304" i="6"/>
  <c r="I272" i="6"/>
  <c r="Q272" i="6"/>
  <c r="Q304" i="6"/>
  <c r="Y304" i="6"/>
  <c r="Y272" i="6"/>
  <c r="AE308" i="6"/>
  <c r="AE276" i="6"/>
  <c r="X309" i="6"/>
  <c r="X277" i="6"/>
  <c r="AH272" i="6"/>
  <c r="K304" i="6"/>
  <c r="K272" i="6"/>
  <c r="S304" i="6"/>
  <c r="S272" i="6"/>
  <c r="AA304" i="6"/>
  <c r="AA272" i="6"/>
  <c r="AI304" i="6"/>
  <c r="AI272" i="6"/>
  <c r="J272" i="6"/>
  <c r="AK272" i="6"/>
  <c r="N229" i="6"/>
  <c r="V229" i="6"/>
  <c r="AD229" i="6"/>
  <c r="Z272" i="6"/>
  <c r="H315" i="6"/>
  <c r="G306" i="6" l="1"/>
  <c r="Q87" i="6"/>
  <c r="AJ271" i="6"/>
  <c r="R303" i="6"/>
  <c r="AA303" i="6"/>
  <c r="K303" i="6"/>
  <c r="X87" i="6"/>
  <c r="M276" i="6"/>
  <c r="AD87" i="6"/>
  <c r="M87" i="6"/>
  <c r="U87" i="6"/>
  <c r="N303" i="6"/>
  <c r="AI271" i="6"/>
  <c r="H151" i="6"/>
  <c r="P271" i="6"/>
  <c r="W87" i="6"/>
  <c r="L271" i="6"/>
  <c r="V271" i="6"/>
  <c r="K87" i="6"/>
  <c r="T87" i="6"/>
  <c r="I101" i="6"/>
  <c r="I109" i="6" s="1"/>
  <c r="J93" i="6"/>
  <c r="J101" i="6" s="1"/>
  <c r="J286" i="6"/>
  <c r="I287" i="6"/>
  <c r="Y87" i="6"/>
  <c r="AC87" i="6"/>
  <c r="Z303" i="6"/>
  <c r="S87" i="6"/>
  <c r="X303" i="6"/>
  <c r="AB271" i="6"/>
  <c r="H87" i="6"/>
  <c r="J135" i="6"/>
  <c r="I143" i="6"/>
  <c r="I142" i="6"/>
  <c r="I151" i="6" s="1"/>
  <c r="W263" i="6"/>
  <c r="W295" i="6"/>
  <c r="J271" i="6"/>
  <c r="T271" i="6"/>
  <c r="AK87" i="6"/>
  <c r="AB87" i="6"/>
  <c r="I100" i="6"/>
  <c r="I96" i="6"/>
  <c r="G236" i="6"/>
  <c r="G270" i="6" s="1"/>
  <c r="H230" i="6"/>
  <c r="H249" i="6"/>
  <c r="P276" i="6"/>
  <c r="P308" i="6"/>
  <c r="AH276" i="6"/>
  <c r="AH308" i="6"/>
  <c r="K187" i="6"/>
  <c r="AI295" i="6"/>
  <c r="AI263" i="6"/>
  <c r="V87" i="6"/>
  <c r="S303" i="6"/>
  <c r="S271" i="6"/>
  <c r="AI308" i="6"/>
  <c r="AI276" i="6"/>
  <c r="AG87" i="6"/>
  <c r="AA87" i="6"/>
  <c r="AD295" i="6"/>
  <c r="AD263" i="6"/>
  <c r="AB295" i="6"/>
  <c r="AB263" i="6"/>
  <c r="AA308" i="6"/>
  <c r="AA276" i="6"/>
  <c r="AF276" i="6"/>
  <c r="AL276" i="6" s="1"/>
  <c r="AF308" i="6"/>
  <c r="AL308" i="6" s="1"/>
  <c r="AL242" i="6"/>
  <c r="AD303" i="6"/>
  <c r="AD271" i="6"/>
  <c r="P87" i="6"/>
  <c r="J194" i="6"/>
  <c r="AJ308" i="6"/>
  <c r="AJ276" i="6"/>
  <c r="AA295" i="6"/>
  <c r="AA263" i="6"/>
  <c r="L87" i="6"/>
  <c r="R87" i="6"/>
  <c r="V295" i="6"/>
  <c r="V263" i="6"/>
  <c r="AB308" i="6"/>
  <c r="AB276" i="6"/>
  <c r="AC276" i="6"/>
  <c r="AC308" i="6"/>
  <c r="U276" i="6"/>
  <c r="U308" i="6"/>
  <c r="S295" i="6"/>
  <c r="S263" i="6"/>
  <c r="H172" i="6"/>
  <c r="H173" i="6"/>
  <c r="O87" i="6"/>
  <c r="Q295" i="6"/>
  <c r="Q263" i="6"/>
  <c r="AJ295" i="6"/>
  <c r="AJ263" i="6"/>
  <c r="H109" i="6"/>
  <c r="N295" i="6"/>
  <c r="N263" i="6"/>
  <c r="T295" i="6"/>
  <c r="T263" i="6"/>
  <c r="AC295" i="6"/>
  <c r="AC263" i="6"/>
  <c r="S308" i="6"/>
  <c r="S276" i="6"/>
  <c r="I221" i="6"/>
  <c r="J220" i="6"/>
  <c r="I165" i="6"/>
  <c r="I159" i="6"/>
  <c r="I163" i="6"/>
  <c r="I164" i="6"/>
  <c r="J156" i="6"/>
  <c r="H117" i="6"/>
  <c r="H177" i="6" s="1"/>
  <c r="H122" i="6"/>
  <c r="I114" i="6"/>
  <c r="H123" i="6"/>
  <c r="H121" i="6"/>
  <c r="AJ87" i="6"/>
  <c r="K308" i="6"/>
  <c r="K276" i="6"/>
  <c r="T308" i="6"/>
  <c r="T276" i="6"/>
  <c r="K295" i="6"/>
  <c r="K263" i="6"/>
  <c r="K93" i="6"/>
  <c r="J102" i="6"/>
  <c r="J100" i="6"/>
  <c r="J96" i="6"/>
  <c r="H110" i="6"/>
  <c r="Z87" i="6"/>
  <c r="N87" i="6"/>
  <c r="I87" i="6"/>
  <c r="P295" i="6"/>
  <c r="P263" i="6"/>
  <c r="AH87" i="6"/>
  <c r="I52" i="6"/>
  <c r="H52" i="6"/>
  <c r="G52" i="6"/>
  <c r="G228" i="6" s="1"/>
  <c r="H290" i="6"/>
  <c r="H258" i="6"/>
  <c r="L295" i="6"/>
  <c r="L263" i="6"/>
  <c r="L308" i="6"/>
  <c r="L276" i="6"/>
  <c r="I110" i="6" l="1"/>
  <c r="I152" i="6"/>
  <c r="G302" i="6"/>
  <c r="I173" i="6"/>
  <c r="J143" i="6"/>
  <c r="K135" i="6"/>
  <c r="J144" i="6"/>
  <c r="J142" i="6"/>
  <c r="J138" i="6"/>
  <c r="I315" i="6"/>
  <c r="I296" i="6"/>
  <c r="K286" i="6"/>
  <c r="J287" i="6"/>
  <c r="H131" i="6"/>
  <c r="H179" i="6" s="1"/>
  <c r="J109" i="6"/>
  <c r="J110" i="6"/>
  <c r="G294" i="6"/>
  <c r="G298" i="6" s="1"/>
  <c r="G299" i="6" s="1"/>
  <c r="G310" i="6" s="1"/>
  <c r="G311" i="6" s="1"/>
  <c r="G312" i="6" s="1"/>
  <c r="G262" i="6"/>
  <c r="G266" i="6" s="1"/>
  <c r="G267" i="6" s="1"/>
  <c r="G278" i="6" s="1"/>
  <c r="G279" i="6" s="1"/>
  <c r="G232" i="6"/>
  <c r="G233" i="6" s="1"/>
  <c r="G244" i="6" s="1"/>
  <c r="H130" i="6"/>
  <c r="H178" i="6" s="1"/>
  <c r="I172" i="6"/>
  <c r="L187" i="6"/>
  <c r="I122" i="6"/>
  <c r="I123" i="6"/>
  <c r="I117" i="6"/>
  <c r="I177" i="6" s="1"/>
  <c r="I121" i="6"/>
  <c r="J114" i="6"/>
  <c r="K100" i="6"/>
  <c r="K102" i="6"/>
  <c r="K101" i="6"/>
  <c r="L93" i="6"/>
  <c r="K96" i="6"/>
  <c r="K220" i="6"/>
  <c r="J221" i="6"/>
  <c r="I249" i="6"/>
  <c r="I230" i="6"/>
  <c r="K194" i="6"/>
  <c r="J163" i="6"/>
  <c r="J165" i="6"/>
  <c r="J164" i="6"/>
  <c r="K156" i="6"/>
  <c r="J159" i="6"/>
  <c r="J152" i="6" l="1"/>
  <c r="J151" i="6"/>
  <c r="K143" i="6"/>
  <c r="L135" i="6"/>
  <c r="K144" i="6"/>
  <c r="K142" i="6"/>
  <c r="K138" i="6"/>
  <c r="J315" i="6"/>
  <c r="J296" i="6"/>
  <c r="L286" i="6"/>
  <c r="K287" i="6"/>
  <c r="K110" i="6"/>
  <c r="I130" i="6"/>
  <c r="I178" i="6" s="1"/>
  <c r="I181" i="6" s="1"/>
  <c r="K159" i="6"/>
  <c r="K163" i="6"/>
  <c r="L156" i="6"/>
  <c r="K164" i="6"/>
  <c r="K165" i="6"/>
  <c r="K109" i="6"/>
  <c r="H225" i="6"/>
  <c r="H239" i="6"/>
  <c r="H182" i="6"/>
  <c r="H183" i="6" s="1"/>
  <c r="J172" i="6"/>
  <c r="H181" i="6"/>
  <c r="H189" i="6"/>
  <c r="H226" i="6" s="1"/>
  <c r="M187" i="6"/>
  <c r="H202" i="6"/>
  <c r="J249" i="6"/>
  <c r="J230" i="6"/>
  <c r="I131" i="6"/>
  <c r="I179" i="6" s="1"/>
  <c r="L220" i="6"/>
  <c r="K221" i="6"/>
  <c r="G280" i="6"/>
  <c r="J173" i="6"/>
  <c r="J121" i="6"/>
  <c r="J122" i="6"/>
  <c r="J123" i="6"/>
  <c r="J117" i="6"/>
  <c r="J177" i="6" s="1"/>
  <c r="K114" i="6"/>
  <c r="L194" i="6"/>
  <c r="M93" i="6"/>
  <c r="L96" i="6"/>
  <c r="L100" i="6"/>
  <c r="L101" i="6"/>
  <c r="L102" i="6"/>
  <c r="G245" i="6"/>
  <c r="G246" i="6" s="1"/>
  <c r="K151" i="6" l="1"/>
  <c r="I202" i="6"/>
  <c r="I241" i="6" s="1"/>
  <c r="K296" i="6"/>
  <c r="K315" i="6"/>
  <c r="L142" i="6"/>
  <c r="L138" i="6"/>
  <c r="M135" i="6"/>
  <c r="L144" i="6"/>
  <c r="L143" i="6"/>
  <c r="M286" i="6"/>
  <c r="L287" i="6"/>
  <c r="K152" i="6"/>
  <c r="K172" i="6"/>
  <c r="K173" i="6"/>
  <c r="I189" i="6"/>
  <c r="I226" i="6" s="1"/>
  <c r="I260" i="6" s="1"/>
  <c r="J131" i="6"/>
  <c r="J179" i="6" s="1"/>
  <c r="L109" i="6"/>
  <c r="L110" i="6"/>
  <c r="H305" i="6"/>
  <c r="H273" i="6"/>
  <c r="M100" i="6"/>
  <c r="M101" i="6"/>
  <c r="M96" i="6"/>
  <c r="N93" i="6"/>
  <c r="M102" i="6"/>
  <c r="H241" i="6"/>
  <c r="H227" i="6"/>
  <c r="M194" i="6"/>
  <c r="J130" i="6"/>
  <c r="J178" i="6" s="1"/>
  <c r="J202" i="6" s="1"/>
  <c r="H291" i="6"/>
  <c r="H259" i="6"/>
  <c r="K249" i="6"/>
  <c r="K230" i="6"/>
  <c r="I239" i="6"/>
  <c r="I225" i="6"/>
  <c r="I182" i="6"/>
  <c r="I183" i="6" s="1"/>
  <c r="N187" i="6"/>
  <c r="M220" i="6"/>
  <c r="L221" i="6"/>
  <c r="L164" i="6"/>
  <c r="M156" i="6"/>
  <c r="L165" i="6"/>
  <c r="L163" i="6"/>
  <c r="L159" i="6"/>
  <c r="K123" i="6"/>
  <c r="K117" i="6"/>
  <c r="K177" i="6" s="1"/>
  <c r="K122" i="6"/>
  <c r="K121" i="6"/>
  <c r="L114" i="6"/>
  <c r="H292" i="6"/>
  <c r="H240" i="6"/>
  <c r="H260" i="6"/>
  <c r="I227" i="6" l="1"/>
  <c r="L152" i="6"/>
  <c r="M287" i="6"/>
  <c r="N286" i="6"/>
  <c r="M138" i="6"/>
  <c r="N135" i="6"/>
  <c r="M142" i="6"/>
  <c r="M143" i="6"/>
  <c r="M144" i="6"/>
  <c r="L151" i="6"/>
  <c r="L173" i="6"/>
  <c r="I240" i="6"/>
  <c r="I306" i="6" s="1"/>
  <c r="I292" i="6"/>
  <c r="L315" i="6"/>
  <c r="L296" i="6"/>
  <c r="M110" i="6"/>
  <c r="J227" i="6"/>
  <c r="J241" i="6"/>
  <c r="I291" i="6"/>
  <c r="I259" i="6"/>
  <c r="N101" i="6"/>
  <c r="O93" i="6"/>
  <c r="N102" i="6"/>
  <c r="N96" i="6"/>
  <c r="N100" i="6"/>
  <c r="I273" i="6"/>
  <c r="I305" i="6"/>
  <c r="K130" i="6"/>
  <c r="K178" i="6" s="1"/>
  <c r="K202" i="6" s="1"/>
  <c r="L249" i="6"/>
  <c r="L230" i="6"/>
  <c r="N194" i="6"/>
  <c r="I275" i="6"/>
  <c r="I307" i="6"/>
  <c r="L172" i="6"/>
  <c r="N220" i="6"/>
  <c r="M221" i="6"/>
  <c r="M109" i="6"/>
  <c r="I293" i="6"/>
  <c r="I261" i="6"/>
  <c r="H306" i="6"/>
  <c r="H274" i="6"/>
  <c r="K131" i="6"/>
  <c r="K179" i="6" s="1"/>
  <c r="H293" i="6"/>
  <c r="H261" i="6"/>
  <c r="M163" i="6"/>
  <c r="M164" i="6"/>
  <c r="M159" i="6"/>
  <c r="M165" i="6"/>
  <c r="N156" i="6"/>
  <c r="L121" i="6"/>
  <c r="L122" i="6"/>
  <c r="M114" i="6"/>
  <c r="L123" i="6"/>
  <c r="L117" i="6"/>
  <c r="L177" i="6" s="1"/>
  <c r="J181" i="6"/>
  <c r="J189" i="6"/>
  <c r="J226" i="6" s="1"/>
  <c r="J225" i="6"/>
  <c r="J239" i="6"/>
  <c r="J182" i="6"/>
  <c r="J183" i="6" s="1"/>
  <c r="O187" i="6"/>
  <c r="H307" i="6"/>
  <c r="H275" i="6"/>
  <c r="M172" i="6" l="1"/>
  <c r="I274" i="6"/>
  <c r="M152" i="6"/>
  <c r="M151" i="6"/>
  <c r="O135" i="6"/>
  <c r="N144" i="6"/>
  <c r="N143" i="6"/>
  <c r="N142" i="6"/>
  <c r="N138" i="6"/>
  <c r="O286" i="6"/>
  <c r="N287" i="6"/>
  <c r="M315" i="6"/>
  <c r="M296" i="6"/>
  <c r="N110" i="6"/>
  <c r="L130" i="6"/>
  <c r="L178" i="6" s="1"/>
  <c r="L181" i="6" s="1"/>
  <c r="M173" i="6"/>
  <c r="J259" i="6"/>
  <c r="J291" i="6"/>
  <c r="J292" i="6"/>
  <c r="J260" i="6"/>
  <c r="J240" i="6"/>
  <c r="N165" i="6"/>
  <c r="N163" i="6"/>
  <c r="O156" i="6"/>
  <c r="N159" i="6"/>
  <c r="N164" i="6"/>
  <c r="K239" i="6"/>
  <c r="K225" i="6"/>
  <c r="K182" i="6"/>
  <c r="K183" i="6" s="1"/>
  <c r="M230" i="6"/>
  <c r="M249" i="6"/>
  <c r="N109" i="6"/>
  <c r="M121" i="6"/>
  <c r="M123" i="6"/>
  <c r="N114" i="6"/>
  <c r="M117" i="6"/>
  <c r="M177" i="6" s="1"/>
  <c r="M122" i="6"/>
  <c r="K181" i="6"/>
  <c r="K189" i="6"/>
  <c r="K226" i="6" s="1"/>
  <c r="K241" i="6"/>
  <c r="K227" i="6"/>
  <c r="L131" i="6"/>
  <c r="L179" i="6" s="1"/>
  <c r="J307" i="6"/>
  <c r="J275" i="6"/>
  <c r="O194" i="6"/>
  <c r="J305" i="6"/>
  <c r="J273" i="6"/>
  <c r="N221" i="6"/>
  <c r="O220" i="6"/>
  <c r="P187" i="6"/>
  <c r="O101" i="6"/>
  <c r="O102" i="6"/>
  <c r="O96" i="6"/>
  <c r="O100" i="6"/>
  <c r="P93" i="6"/>
  <c r="J293" i="6"/>
  <c r="J261" i="6"/>
  <c r="N151" i="6" l="1"/>
  <c r="P286" i="6"/>
  <c r="O287" i="6"/>
  <c r="O110" i="6"/>
  <c r="L202" i="6"/>
  <c r="L227" i="6" s="1"/>
  <c r="O142" i="6"/>
  <c r="P135" i="6"/>
  <c r="O143" i="6"/>
  <c r="O138" i="6"/>
  <c r="O144" i="6"/>
  <c r="N152" i="6"/>
  <c r="N296" i="6"/>
  <c r="N315" i="6"/>
  <c r="O109" i="6"/>
  <c r="L189" i="6"/>
  <c r="L226" i="6" s="1"/>
  <c r="L292" i="6" s="1"/>
  <c r="M131" i="6"/>
  <c r="M179" i="6" s="1"/>
  <c r="M182" i="6" s="1"/>
  <c r="P100" i="6"/>
  <c r="P102" i="6"/>
  <c r="P96" i="6"/>
  <c r="Q93" i="6"/>
  <c r="P101" i="6"/>
  <c r="K305" i="6"/>
  <c r="K273" i="6"/>
  <c r="P220" i="6"/>
  <c r="O221" i="6"/>
  <c r="O164" i="6"/>
  <c r="O165" i="6"/>
  <c r="O163" i="6"/>
  <c r="O172" i="6" s="1"/>
  <c r="O159" i="6"/>
  <c r="P156" i="6"/>
  <c r="L239" i="6"/>
  <c r="L225" i="6"/>
  <c r="L182" i="6"/>
  <c r="L183" i="6" s="1"/>
  <c r="N172" i="6"/>
  <c r="K259" i="6"/>
  <c r="K291" i="6"/>
  <c r="Q187" i="6"/>
  <c r="N249" i="6"/>
  <c r="N230" i="6"/>
  <c r="K293" i="6"/>
  <c r="K261" i="6"/>
  <c r="N173" i="6"/>
  <c r="J306" i="6"/>
  <c r="J274" i="6"/>
  <c r="M130" i="6"/>
  <c r="M178" i="6" s="1"/>
  <c r="M202" i="6" s="1"/>
  <c r="K292" i="6"/>
  <c r="K260" i="6"/>
  <c r="K240" i="6"/>
  <c r="P194" i="6"/>
  <c r="K307" i="6"/>
  <c r="K275" i="6"/>
  <c r="N122" i="6"/>
  <c r="N123" i="6"/>
  <c r="N121" i="6"/>
  <c r="N117" i="6"/>
  <c r="N177" i="6" s="1"/>
  <c r="O114" i="6"/>
  <c r="O152" i="6" l="1"/>
  <c r="L241" i="6"/>
  <c r="L275" i="6" s="1"/>
  <c r="O151" i="6"/>
  <c r="P142" i="6"/>
  <c r="P144" i="6"/>
  <c r="P143" i="6"/>
  <c r="P138" i="6"/>
  <c r="Q135" i="6"/>
  <c r="M225" i="6"/>
  <c r="M291" i="6" s="1"/>
  <c r="O315" i="6"/>
  <c r="O296" i="6"/>
  <c r="M239" i="6"/>
  <c r="M305" i="6" s="1"/>
  <c r="P287" i="6"/>
  <c r="Q286" i="6"/>
  <c r="L240" i="6"/>
  <c r="L306" i="6" s="1"/>
  <c r="L260" i="6"/>
  <c r="M183" i="6"/>
  <c r="N130" i="6"/>
  <c r="N178" i="6" s="1"/>
  <c r="N202" i="6" s="1"/>
  <c r="M227" i="6"/>
  <c r="M241" i="6"/>
  <c r="Q194" i="6"/>
  <c r="L307" i="6"/>
  <c r="O121" i="6"/>
  <c r="O122" i="6"/>
  <c r="P114" i="6"/>
  <c r="O123" i="6"/>
  <c r="O117" i="6"/>
  <c r="O177" i="6" s="1"/>
  <c r="O249" i="6"/>
  <c r="O230" i="6"/>
  <c r="P221" i="6"/>
  <c r="Q220" i="6"/>
  <c r="N131" i="6"/>
  <c r="N179" i="6" s="1"/>
  <c r="R187" i="6"/>
  <c r="L291" i="6"/>
  <c r="L259" i="6"/>
  <c r="P164" i="6"/>
  <c r="P163" i="6"/>
  <c r="P159" i="6"/>
  <c r="P165" i="6"/>
  <c r="Q156" i="6"/>
  <c r="L293" i="6"/>
  <c r="L261" i="6"/>
  <c r="Q102" i="6"/>
  <c r="Q96" i="6"/>
  <c r="Q100" i="6"/>
  <c r="R93" i="6"/>
  <c r="Q101" i="6"/>
  <c r="M181" i="6"/>
  <c r="M189" i="6"/>
  <c r="M226" i="6" s="1"/>
  <c r="P109" i="6"/>
  <c r="L305" i="6"/>
  <c r="L273" i="6"/>
  <c r="O173" i="6"/>
  <c r="M273" i="6"/>
  <c r="K306" i="6"/>
  <c r="K274" i="6"/>
  <c r="P110" i="6"/>
  <c r="P173" i="6" l="1"/>
  <c r="M259" i="6"/>
  <c r="L274" i="6"/>
  <c r="Q138" i="6"/>
  <c r="Q143" i="6"/>
  <c r="R135" i="6"/>
  <c r="Q142" i="6"/>
  <c r="Q144" i="6"/>
  <c r="Q287" i="6"/>
  <c r="R286" i="6"/>
  <c r="P315" i="6"/>
  <c r="P296" i="6"/>
  <c r="P152" i="6"/>
  <c r="P151" i="6"/>
  <c r="N189" i="6"/>
  <c r="N226" i="6" s="1"/>
  <c r="N292" i="6" s="1"/>
  <c r="N181" i="6"/>
  <c r="O130" i="6"/>
  <c r="O178" i="6" s="1"/>
  <c r="O202" i="6" s="1"/>
  <c r="O131" i="6"/>
  <c r="O179" i="6" s="1"/>
  <c r="O225" i="6" s="1"/>
  <c r="N241" i="6"/>
  <c r="N227" i="6"/>
  <c r="Q109" i="6"/>
  <c r="P123" i="6"/>
  <c r="P117" i="6"/>
  <c r="P177" i="6" s="1"/>
  <c r="P122" i="6"/>
  <c r="Q114" i="6"/>
  <c r="P121" i="6"/>
  <c r="Q165" i="6"/>
  <c r="Q159" i="6"/>
  <c r="R156" i="6"/>
  <c r="Q164" i="6"/>
  <c r="Q163" i="6"/>
  <c r="R194" i="6"/>
  <c r="M275" i="6"/>
  <c r="M307" i="6"/>
  <c r="S187" i="6"/>
  <c r="M293" i="6"/>
  <c r="M261" i="6"/>
  <c r="N239" i="6"/>
  <c r="N225" i="6"/>
  <c r="N182" i="6"/>
  <c r="N183" i="6" s="1"/>
  <c r="M292" i="6"/>
  <c r="M260" i="6"/>
  <c r="M240" i="6"/>
  <c r="P172" i="6"/>
  <c r="R220" i="6"/>
  <c r="Q221" i="6"/>
  <c r="S93" i="6"/>
  <c r="R101" i="6"/>
  <c r="R96" i="6"/>
  <c r="R100" i="6"/>
  <c r="R102" i="6"/>
  <c r="P230" i="6"/>
  <c r="P249" i="6"/>
  <c r="Q110" i="6"/>
  <c r="N240" i="6" l="1"/>
  <c r="O181" i="6"/>
  <c r="N260" i="6"/>
  <c r="Q315" i="6"/>
  <c r="Q296" i="6"/>
  <c r="Q151" i="6"/>
  <c r="Q152" i="6"/>
  <c r="R138" i="6"/>
  <c r="R143" i="6"/>
  <c r="R142" i="6"/>
  <c r="S135" i="6"/>
  <c r="R144" i="6"/>
  <c r="R287" i="6"/>
  <c r="S286" i="6"/>
  <c r="O189" i="6"/>
  <c r="O226" i="6" s="1"/>
  <c r="O292" i="6" s="1"/>
  <c r="O182" i="6"/>
  <c r="O183" i="6" s="1"/>
  <c r="O239" i="6"/>
  <c r="O273" i="6" s="1"/>
  <c r="R110" i="6"/>
  <c r="P131" i="6"/>
  <c r="P179" i="6" s="1"/>
  <c r="P225" i="6" s="1"/>
  <c r="S100" i="6"/>
  <c r="S101" i="6"/>
  <c r="S96" i="6"/>
  <c r="T93" i="6"/>
  <c r="S102" i="6"/>
  <c r="N305" i="6"/>
  <c r="N273" i="6"/>
  <c r="R163" i="6"/>
  <c r="R165" i="6"/>
  <c r="R164" i="6"/>
  <c r="R159" i="6"/>
  <c r="S156" i="6"/>
  <c r="N291" i="6"/>
  <c r="N259" i="6"/>
  <c r="M306" i="6"/>
  <c r="M274" i="6"/>
  <c r="S194" i="6"/>
  <c r="T187" i="6"/>
  <c r="O227" i="6"/>
  <c r="O241" i="6"/>
  <c r="Q249" i="6"/>
  <c r="Q230" i="6"/>
  <c r="N306" i="6"/>
  <c r="N274" i="6"/>
  <c r="S220" i="6"/>
  <c r="R221" i="6"/>
  <c r="O291" i="6"/>
  <c r="O259" i="6"/>
  <c r="R109" i="6"/>
  <c r="Q172" i="6"/>
  <c r="P130" i="6"/>
  <c r="P178" i="6" s="1"/>
  <c r="N293" i="6"/>
  <c r="N261" i="6"/>
  <c r="Q173" i="6"/>
  <c r="Q122" i="6"/>
  <c r="Q123" i="6"/>
  <c r="Q117" i="6"/>
  <c r="Q177" i="6" s="1"/>
  <c r="R114" i="6"/>
  <c r="Q121" i="6"/>
  <c r="N307" i="6"/>
  <c r="N275" i="6"/>
  <c r="R151" i="6" l="1"/>
  <c r="O240" i="6"/>
  <c r="O260" i="6"/>
  <c r="R152" i="6"/>
  <c r="S287" i="6"/>
  <c r="T286" i="6"/>
  <c r="R296" i="6"/>
  <c r="R315" i="6"/>
  <c r="R173" i="6"/>
  <c r="P182" i="6"/>
  <c r="P183" i="6" s="1"/>
  <c r="S144" i="6"/>
  <c r="S143" i="6"/>
  <c r="T135" i="6"/>
  <c r="S138" i="6"/>
  <c r="S142" i="6"/>
  <c r="O305" i="6"/>
  <c r="S110" i="6"/>
  <c r="Q131" i="6"/>
  <c r="Q179" i="6" s="1"/>
  <c r="Q182" i="6" s="1"/>
  <c r="P239" i="6"/>
  <c r="P305" i="6" s="1"/>
  <c r="P291" i="6"/>
  <c r="P259" i="6"/>
  <c r="U187" i="6"/>
  <c r="S109" i="6"/>
  <c r="R172" i="6"/>
  <c r="T194" i="6"/>
  <c r="S159" i="6"/>
  <c r="S163" i="6"/>
  <c r="S165" i="6"/>
  <c r="S164" i="6"/>
  <c r="T156" i="6"/>
  <c r="P181" i="6"/>
  <c r="P189" i="6"/>
  <c r="P226" i="6" s="1"/>
  <c r="P202" i="6"/>
  <c r="O306" i="6"/>
  <c r="O274" i="6"/>
  <c r="Q130" i="6"/>
  <c r="Q178" i="6" s="1"/>
  <c r="Q202" i="6" s="1"/>
  <c r="R230" i="6"/>
  <c r="R249" i="6"/>
  <c r="O275" i="6"/>
  <c r="O307" i="6"/>
  <c r="R123" i="6"/>
  <c r="S114" i="6"/>
  <c r="R122" i="6"/>
  <c r="R121" i="6"/>
  <c r="R117" i="6"/>
  <c r="R177" i="6" s="1"/>
  <c r="T220" i="6"/>
  <c r="S221" i="6"/>
  <c r="O293" i="6"/>
  <c r="O261" i="6"/>
  <c r="U93" i="6"/>
  <c r="T102" i="6"/>
  <c r="T100" i="6"/>
  <c r="T101" i="6"/>
  <c r="T96" i="6"/>
  <c r="Q183" i="6" l="1"/>
  <c r="S151" i="6"/>
  <c r="T287" i="6"/>
  <c r="U286" i="6"/>
  <c r="Q239" i="6"/>
  <c r="Q305" i="6" s="1"/>
  <c r="U135" i="6"/>
  <c r="T138" i="6"/>
  <c r="T144" i="6"/>
  <c r="T142" i="6"/>
  <c r="T143" i="6"/>
  <c r="S315" i="6"/>
  <c r="S296" i="6"/>
  <c r="S173" i="6"/>
  <c r="S152" i="6"/>
  <c r="Q225" i="6"/>
  <c r="Q259" i="6" s="1"/>
  <c r="P273" i="6"/>
  <c r="R131" i="6"/>
  <c r="R179" i="6" s="1"/>
  <c r="R182" i="6" s="1"/>
  <c r="R183" i="6" s="1"/>
  <c r="T110" i="6"/>
  <c r="P241" i="6"/>
  <c r="P227" i="6"/>
  <c r="V187" i="6"/>
  <c r="S123" i="6"/>
  <c r="S117" i="6"/>
  <c r="S177" i="6" s="1"/>
  <c r="S122" i="6"/>
  <c r="S121" i="6"/>
  <c r="T114" i="6"/>
  <c r="S249" i="6"/>
  <c r="S230" i="6"/>
  <c r="S172" i="6"/>
  <c r="Q227" i="6"/>
  <c r="Q241" i="6"/>
  <c r="T164" i="6"/>
  <c r="U156" i="6"/>
  <c r="T165" i="6"/>
  <c r="T163" i="6"/>
  <c r="T159" i="6"/>
  <c r="T221" i="6"/>
  <c r="U220" i="6"/>
  <c r="T109" i="6"/>
  <c r="Q181" i="6"/>
  <c r="Q189" i="6"/>
  <c r="Q226" i="6" s="1"/>
  <c r="U194" i="6"/>
  <c r="P292" i="6"/>
  <c r="P260" i="6"/>
  <c r="P240" i="6"/>
  <c r="R130" i="6"/>
  <c r="R178" i="6" s="1"/>
  <c r="U100" i="6"/>
  <c r="U101" i="6"/>
  <c r="U102" i="6"/>
  <c r="V93" i="6"/>
  <c r="U96" i="6"/>
  <c r="Q273" i="6" l="1"/>
  <c r="Q291" i="6"/>
  <c r="T152" i="6"/>
  <c r="T151" i="6"/>
  <c r="U142" i="6"/>
  <c r="U143" i="6"/>
  <c r="U138" i="6"/>
  <c r="V135" i="6"/>
  <c r="U144" i="6"/>
  <c r="R239" i="6"/>
  <c r="R273" i="6" s="1"/>
  <c r="R225" i="6"/>
  <c r="R259" i="6" s="1"/>
  <c r="U287" i="6"/>
  <c r="V286" i="6"/>
  <c r="T296" i="6"/>
  <c r="T315" i="6"/>
  <c r="S130" i="6"/>
  <c r="S178" i="6" s="1"/>
  <c r="S181" i="6" s="1"/>
  <c r="R181" i="6"/>
  <c r="R189" i="6"/>
  <c r="R226" i="6" s="1"/>
  <c r="V194" i="6"/>
  <c r="W187" i="6"/>
  <c r="U109" i="6"/>
  <c r="S131" i="6"/>
  <c r="S179" i="6" s="1"/>
  <c r="Q307" i="6"/>
  <c r="Q275" i="6"/>
  <c r="T172" i="6"/>
  <c r="Q293" i="6"/>
  <c r="Q261" i="6"/>
  <c r="P307" i="6"/>
  <c r="P275" i="6"/>
  <c r="V220" i="6"/>
  <c r="U221" i="6"/>
  <c r="T249" i="6"/>
  <c r="T230" i="6"/>
  <c r="R202" i="6"/>
  <c r="P293" i="6"/>
  <c r="P261" i="6"/>
  <c r="V96" i="6"/>
  <c r="V100" i="6"/>
  <c r="V101" i="6"/>
  <c r="W93" i="6"/>
  <c r="V102" i="6"/>
  <c r="P274" i="6"/>
  <c r="P306" i="6"/>
  <c r="U163" i="6"/>
  <c r="U164" i="6"/>
  <c r="V156" i="6"/>
  <c r="U159" i="6"/>
  <c r="U165" i="6"/>
  <c r="Q292" i="6"/>
  <c r="Q260" i="6"/>
  <c r="Q240" i="6"/>
  <c r="U110" i="6"/>
  <c r="T173" i="6"/>
  <c r="T117" i="6"/>
  <c r="T177" i="6" s="1"/>
  <c r="T121" i="6"/>
  <c r="T123" i="6"/>
  <c r="T122" i="6"/>
  <c r="U114" i="6"/>
  <c r="U152" i="6" l="1"/>
  <c r="R291" i="6"/>
  <c r="V142" i="6"/>
  <c r="V143" i="6"/>
  <c r="W135" i="6"/>
  <c r="V144" i="6"/>
  <c r="V138" i="6"/>
  <c r="S202" i="6"/>
  <c r="S241" i="6" s="1"/>
  <c r="W286" i="6"/>
  <c r="V287" i="6"/>
  <c r="U151" i="6"/>
  <c r="U172" i="6"/>
  <c r="R305" i="6"/>
  <c r="U296" i="6"/>
  <c r="U315" i="6"/>
  <c r="S189" i="6"/>
  <c r="S226" i="6" s="1"/>
  <c r="S292" i="6" s="1"/>
  <c r="T130" i="6"/>
  <c r="T178" i="6" s="1"/>
  <c r="T181" i="6" s="1"/>
  <c r="V110" i="6"/>
  <c r="W101" i="6"/>
  <c r="W102" i="6"/>
  <c r="W96" i="6"/>
  <c r="W100" i="6"/>
  <c r="X93" i="6"/>
  <c r="U173" i="6"/>
  <c r="Q306" i="6"/>
  <c r="Q274" i="6"/>
  <c r="V109" i="6"/>
  <c r="R292" i="6"/>
  <c r="R260" i="6"/>
  <c r="R240" i="6"/>
  <c r="U230" i="6"/>
  <c r="U249" i="6"/>
  <c r="V221" i="6"/>
  <c r="W220" i="6"/>
  <c r="S239" i="6"/>
  <c r="S225" i="6"/>
  <c r="S182" i="6"/>
  <c r="S183" i="6" s="1"/>
  <c r="X187" i="6"/>
  <c r="W194" i="6"/>
  <c r="U121" i="6"/>
  <c r="U122" i="6"/>
  <c r="V114" i="6"/>
  <c r="U117" i="6"/>
  <c r="U177" i="6" s="1"/>
  <c r="U123" i="6"/>
  <c r="V165" i="6"/>
  <c r="V163" i="6"/>
  <c r="W156" i="6"/>
  <c r="V164" i="6"/>
  <c r="V159" i="6"/>
  <c r="T131" i="6"/>
  <c r="T179" i="6" s="1"/>
  <c r="R227" i="6"/>
  <c r="R241" i="6"/>
  <c r="S240" i="6" l="1"/>
  <c r="W287" i="6"/>
  <c r="X286" i="6"/>
  <c r="S260" i="6"/>
  <c r="X135" i="6"/>
  <c r="W142" i="6"/>
  <c r="W143" i="6"/>
  <c r="W144" i="6"/>
  <c r="W138" i="6"/>
  <c r="V315" i="6"/>
  <c r="V296" i="6"/>
  <c r="S227" i="6"/>
  <c r="S293" i="6" s="1"/>
  <c r="T202" i="6"/>
  <c r="T241" i="6" s="1"/>
  <c r="T189" i="6"/>
  <c r="T226" i="6" s="1"/>
  <c r="T292" i="6" s="1"/>
  <c r="V151" i="6"/>
  <c r="V152" i="6"/>
  <c r="W110" i="6"/>
  <c r="W109" i="6"/>
  <c r="T239" i="6"/>
  <c r="T225" i="6"/>
  <c r="T182" i="6"/>
  <c r="T183" i="6"/>
  <c r="W164" i="6"/>
  <c r="W165" i="6"/>
  <c r="W159" i="6"/>
  <c r="X156" i="6"/>
  <c r="W163" i="6"/>
  <c r="S291" i="6"/>
  <c r="S259" i="6"/>
  <c r="V122" i="6"/>
  <c r="W114" i="6"/>
  <c r="V123" i="6"/>
  <c r="V121" i="6"/>
  <c r="V117" i="6"/>
  <c r="V177" i="6" s="1"/>
  <c r="R307" i="6"/>
  <c r="R275" i="6"/>
  <c r="V172" i="6"/>
  <c r="S305" i="6"/>
  <c r="S273" i="6"/>
  <c r="R274" i="6"/>
  <c r="R306" i="6"/>
  <c r="U130" i="6"/>
  <c r="U178" i="6" s="1"/>
  <c r="U202" i="6" s="1"/>
  <c r="R293" i="6"/>
  <c r="R261" i="6"/>
  <c r="V173" i="6"/>
  <c r="U131" i="6"/>
  <c r="U179" i="6" s="1"/>
  <c r="W221" i="6"/>
  <c r="X220" i="6"/>
  <c r="S307" i="6"/>
  <c r="S275" i="6"/>
  <c r="S306" i="6"/>
  <c r="S274" i="6"/>
  <c r="X194" i="6"/>
  <c r="Y187" i="6"/>
  <c r="V249" i="6"/>
  <c r="V230" i="6"/>
  <c r="X96" i="6"/>
  <c r="Y93" i="6"/>
  <c r="X101" i="6"/>
  <c r="X102" i="6"/>
  <c r="X100" i="6"/>
  <c r="T227" i="6" l="1"/>
  <c r="S261" i="6"/>
  <c r="T240" i="6"/>
  <c r="T260" i="6"/>
  <c r="W152" i="6"/>
  <c r="W151" i="6"/>
  <c r="W172" i="6"/>
  <c r="Y135" i="6"/>
  <c r="X138" i="6"/>
  <c r="X144" i="6"/>
  <c r="X143" i="6"/>
  <c r="X142" i="6"/>
  <c r="X151" i="6" s="1"/>
  <c r="Y286" i="6"/>
  <c r="X287" i="6"/>
  <c r="W315" i="6"/>
  <c r="W296" i="6"/>
  <c r="X110" i="6"/>
  <c r="V131" i="6"/>
  <c r="V179" i="6" s="1"/>
  <c r="V239" i="6" s="1"/>
  <c r="U227" i="6"/>
  <c r="U241" i="6"/>
  <c r="W173" i="6"/>
  <c r="Z187" i="6"/>
  <c r="T307" i="6"/>
  <c r="T275" i="6"/>
  <c r="X164" i="6"/>
  <c r="X163" i="6"/>
  <c r="X159" i="6"/>
  <c r="X165" i="6"/>
  <c r="Y156" i="6"/>
  <c r="U181" i="6"/>
  <c r="U189" i="6"/>
  <c r="U226" i="6" s="1"/>
  <c r="T293" i="6"/>
  <c r="T261" i="6"/>
  <c r="T306" i="6"/>
  <c r="T274" i="6"/>
  <c r="X109" i="6"/>
  <c r="X221" i="6"/>
  <c r="Y220" i="6"/>
  <c r="V130" i="6"/>
  <c r="V178" i="6" s="1"/>
  <c r="T291" i="6"/>
  <c r="T259" i="6"/>
  <c r="Y194" i="6"/>
  <c r="W249" i="6"/>
  <c r="W230" i="6"/>
  <c r="T305" i="6"/>
  <c r="T273" i="6"/>
  <c r="U225" i="6"/>
  <c r="U182" i="6"/>
  <c r="U183" i="6" s="1"/>
  <c r="U239" i="6"/>
  <c r="Y102" i="6"/>
  <c r="Y96" i="6"/>
  <c r="Y101" i="6"/>
  <c r="Z93" i="6"/>
  <c r="Y100" i="6"/>
  <c r="W121" i="6"/>
  <c r="W122" i="6"/>
  <c r="W123" i="6"/>
  <c r="X114" i="6"/>
  <c r="W117" i="6"/>
  <c r="W177" i="6" s="1"/>
  <c r="X172" i="6" l="1"/>
  <c r="V182" i="6"/>
  <c r="V183" i="6" s="1"/>
  <c r="X152" i="6"/>
  <c r="Y144" i="6"/>
  <c r="Y142" i="6"/>
  <c r="Z135" i="6"/>
  <c r="Y138" i="6"/>
  <c r="Y143" i="6"/>
  <c r="X296" i="6"/>
  <c r="X315" i="6"/>
  <c r="Y287" i="6"/>
  <c r="Z286" i="6"/>
  <c r="Y109" i="6"/>
  <c r="V225" i="6"/>
  <c r="V259" i="6" s="1"/>
  <c r="W131" i="6"/>
  <c r="W179" i="6" s="1"/>
  <c r="W239" i="6" s="1"/>
  <c r="U307" i="6"/>
  <c r="U275" i="6"/>
  <c r="V181" i="6"/>
  <c r="V189" i="6"/>
  <c r="V226" i="6" s="1"/>
  <c r="U293" i="6"/>
  <c r="U261" i="6"/>
  <c r="V202" i="6"/>
  <c r="Y110" i="6"/>
  <c r="Y221" i="6"/>
  <c r="Z220" i="6"/>
  <c r="U292" i="6"/>
  <c r="U260" i="6"/>
  <c r="U240" i="6"/>
  <c r="AA93" i="6"/>
  <c r="Z100" i="6"/>
  <c r="Z102" i="6"/>
  <c r="Z96" i="6"/>
  <c r="Z101" i="6"/>
  <c r="X230" i="6"/>
  <c r="X249" i="6"/>
  <c r="U305" i="6"/>
  <c r="U273" i="6"/>
  <c r="Y165" i="6"/>
  <c r="Y159" i="6"/>
  <c r="Y163" i="6"/>
  <c r="Z156" i="6"/>
  <c r="Y164" i="6"/>
  <c r="X121" i="6"/>
  <c r="X123" i="6"/>
  <c r="Y114" i="6"/>
  <c r="X117" i="6"/>
  <c r="X177" i="6" s="1"/>
  <c r="X122" i="6"/>
  <c r="AA187" i="6"/>
  <c r="W130" i="6"/>
  <c r="W178" i="6" s="1"/>
  <c r="W202" i="6" s="1"/>
  <c r="U291" i="6"/>
  <c r="U259" i="6"/>
  <c r="Z194" i="6"/>
  <c r="X173" i="6"/>
  <c r="V305" i="6"/>
  <c r="V273" i="6"/>
  <c r="Y151" i="6" l="1"/>
  <c r="V291" i="6"/>
  <c r="Z143" i="6"/>
  <c r="Z138" i="6"/>
  <c r="AA135" i="6"/>
  <c r="Z144" i="6"/>
  <c r="Z142" i="6"/>
  <c r="AA286" i="6"/>
  <c r="Z287" i="6"/>
  <c r="Y315" i="6"/>
  <c r="Y296" i="6"/>
  <c r="Y152" i="6"/>
  <c r="W225" i="6"/>
  <c r="W291" i="6" s="1"/>
  <c r="W182" i="6"/>
  <c r="W183" i="6" s="1"/>
  <c r="X131" i="6"/>
  <c r="X179" i="6" s="1"/>
  <c r="X225" i="6" s="1"/>
  <c r="V241" i="6"/>
  <c r="V227" i="6"/>
  <c r="Z109" i="6"/>
  <c r="AA100" i="6"/>
  <c r="AA102" i="6"/>
  <c r="AA96" i="6"/>
  <c r="AB93" i="6"/>
  <c r="AA101" i="6"/>
  <c r="AA220" i="6"/>
  <c r="Z221" i="6"/>
  <c r="Z163" i="6"/>
  <c r="Z165" i="6"/>
  <c r="Z164" i="6"/>
  <c r="Z159" i="6"/>
  <c r="AA156" i="6"/>
  <c r="Z110" i="6"/>
  <c r="Y230" i="6"/>
  <c r="Y249" i="6"/>
  <c r="V292" i="6"/>
  <c r="V260" i="6"/>
  <c r="V240" i="6"/>
  <c r="Y122" i="6"/>
  <c r="Y123" i="6"/>
  <c r="Y117" i="6"/>
  <c r="Y177" i="6" s="1"/>
  <c r="Y121" i="6"/>
  <c r="Z114" i="6"/>
  <c r="Y172" i="6"/>
  <c r="Y173" i="6"/>
  <c r="W273" i="6"/>
  <c r="W305" i="6"/>
  <c r="W241" i="6"/>
  <c r="W227" i="6"/>
  <c r="W259" i="6"/>
  <c r="AA194" i="6"/>
  <c r="W181" i="6"/>
  <c r="W189" i="6"/>
  <c r="W226" i="6" s="1"/>
  <c r="AB187" i="6"/>
  <c r="X130" i="6"/>
  <c r="X178" i="6" s="1"/>
  <c r="X202" i="6" s="1"/>
  <c r="U274" i="6"/>
  <c r="U306" i="6"/>
  <c r="Z315" i="6" l="1"/>
  <c r="Z296" i="6"/>
  <c r="AB286" i="6"/>
  <c r="AA287" i="6"/>
  <c r="Z151" i="6"/>
  <c r="Z152" i="6"/>
  <c r="AA143" i="6"/>
  <c r="AB135" i="6"/>
  <c r="AA144" i="6"/>
  <c r="AA142" i="6"/>
  <c r="AA138" i="6"/>
  <c r="AA110" i="6"/>
  <c r="Y131" i="6"/>
  <c r="Y179" i="6" s="1"/>
  <c r="Y225" i="6" s="1"/>
  <c r="X182" i="6"/>
  <c r="X183" i="6" s="1"/>
  <c r="X239" i="6"/>
  <c r="X273" i="6" s="1"/>
  <c r="X241" i="6"/>
  <c r="X227" i="6"/>
  <c r="Z122" i="6"/>
  <c r="Z117" i="6"/>
  <c r="Z177" i="6" s="1"/>
  <c r="Z121" i="6"/>
  <c r="Z123" i="6"/>
  <c r="AA114" i="6"/>
  <c r="AC187" i="6"/>
  <c r="W292" i="6"/>
  <c r="W260" i="6"/>
  <c r="W240" i="6"/>
  <c r="Y130" i="6"/>
  <c r="Y178" i="6" s="1"/>
  <c r="AC93" i="6"/>
  <c r="AB100" i="6"/>
  <c r="AB101" i="6"/>
  <c r="AB96" i="6"/>
  <c r="AB102" i="6"/>
  <c r="V293" i="6"/>
  <c r="V261" i="6"/>
  <c r="Z172" i="6"/>
  <c r="V307" i="6"/>
  <c r="V275" i="6"/>
  <c r="AB194" i="6"/>
  <c r="W293" i="6"/>
  <c r="W261" i="6"/>
  <c r="Z173" i="6"/>
  <c r="W307" i="6"/>
  <c r="W275" i="6"/>
  <c r="AA109" i="6"/>
  <c r="V306" i="6"/>
  <c r="V274" i="6"/>
  <c r="X181" i="6"/>
  <c r="X189" i="6"/>
  <c r="X226" i="6" s="1"/>
  <c r="Z230" i="6"/>
  <c r="Z249" i="6"/>
  <c r="X291" i="6"/>
  <c r="X259" i="6"/>
  <c r="AA159" i="6"/>
  <c r="AA163" i="6"/>
  <c r="AB156" i="6"/>
  <c r="AA164" i="6"/>
  <c r="AA165" i="6"/>
  <c r="AB220" i="6"/>
  <c r="AA221" i="6"/>
  <c r="AA296" i="6" l="1"/>
  <c r="AA315" i="6"/>
  <c r="AC135" i="6"/>
  <c r="AB144" i="6"/>
  <c r="AB142" i="6"/>
  <c r="AB143" i="6"/>
  <c r="AB138" i="6"/>
  <c r="AC286" i="6"/>
  <c r="AB287" i="6"/>
  <c r="AA152" i="6"/>
  <c r="AA151" i="6"/>
  <c r="AA173" i="6"/>
  <c r="X305" i="6"/>
  <c r="Y239" i="6"/>
  <c r="Y305" i="6" s="1"/>
  <c r="Y182" i="6"/>
  <c r="Y183" i="6" s="1"/>
  <c r="AB110" i="6"/>
  <c r="X292" i="6"/>
  <c r="X260" i="6"/>
  <c r="X240" i="6"/>
  <c r="AC100" i="6"/>
  <c r="AC101" i="6"/>
  <c r="AD93" i="6"/>
  <c r="AC96" i="6"/>
  <c r="AC102" i="6"/>
  <c r="AA123" i="6"/>
  <c r="AA117" i="6"/>
  <c r="AA177" i="6" s="1"/>
  <c r="AA121" i="6"/>
  <c r="AA122" i="6"/>
  <c r="AB114" i="6"/>
  <c r="Y181" i="6"/>
  <c r="Y189" i="6"/>
  <c r="Y226" i="6" s="1"/>
  <c r="Z130" i="6"/>
  <c r="Z178" i="6" s="1"/>
  <c r="Z202" i="6" s="1"/>
  <c r="W274" i="6"/>
  <c r="W306" i="6"/>
  <c r="Y291" i="6"/>
  <c r="Y259" i="6"/>
  <c r="AC220" i="6"/>
  <c r="AB221" i="6"/>
  <c r="Y202" i="6"/>
  <c r="Z131" i="6"/>
  <c r="Z179" i="6" s="1"/>
  <c r="X293" i="6"/>
  <c r="X261" i="6"/>
  <c r="AC194" i="6"/>
  <c r="AD187" i="6"/>
  <c r="X307" i="6"/>
  <c r="X275" i="6"/>
  <c r="AB164" i="6"/>
  <c r="AB159" i="6"/>
  <c r="AC156" i="6"/>
  <c r="AB165" i="6"/>
  <c r="AB163" i="6"/>
  <c r="AA172" i="6"/>
  <c r="AA249" i="6"/>
  <c r="AA230" i="6"/>
  <c r="AB109" i="6"/>
  <c r="AB151" i="6" l="1"/>
  <c r="AB172" i="6"/>
  <c r="AC287" i="6"/>
  <c r="AD286" i="6"/>
  <c r="AB152" i="6"/>
  <c r="Y273" i="6"/>
  <c r="AC143" i="6"/>
  <c r="AD135" i="6"/>
  <c r="AC144" i="6"/>
  <c r="AC138" i="6"/>
  <c r="AC142" i="6"/>
  <c r="AB296" i="6"/>
  <c r="AB315" i="6"/>
  <c r="AA131" i="6"/>
  <c r="AA179" i="6" s="1"/>
  <c r="AA239" i="6" s="1"/>
  <c r="AC109" i="6"/>
  <c r="AD194" i="6"/>
  <c r="AB249" i="6"/>
  <c r="AB230" i="6"/>
  <c r="AE187" i="6"/>
  <c r="AC163" i="6"/>
  <c r="AC164" i="6"/>
  <c r="AC159" i="6"/>
  <c r="AC165" i="6"/>
  <c r="AD156" i="6"/>
  <c r="AD220" i="6"/>
  <c r="AC221" i="6"/>
  <c r="X306" i="6"/>
  <c r="X274" i="6"/>
  <c r="Z227" i="6"/>
  <c r="Z241" i="6"/>
  <c r="Z181" i="6"/>
  <c r="Z189" i="6"/>
  <c r="Z226" i="6" s="1"/>
  <c r="AB123" i="6"/>
  <c r="AB117" i="6"/>
  <c r="AB177" i="6" s="1"/>
  <c r="AB122" i="6"/>
  <c r="AC114" i="6"/>
  <c r="AB121" i="6"/>
  <c r="AD101" i="6"/>
  <c r="AD102" i="6"/>
  <c r="AD100" i="6"/>
  <c r="AD96" i="6"/>
  <c r="AE93" i="6"/>
  <c r="Y227" i="6"/>
  <c r="Y241" i="6"/>
  <c r="Y292" i="6"/>
  <c r="Y260" i="6"/>
  <c r="Y240" i="6"/>
  <c r="AC110" i="6"/>
  <c r="AB173" i="6"/>
  <c r="Z225" i="6"/>
  <c r="Z239" i="6"/>
  <c r="Z182" i="6"/>
  <c r="Z183" i="6" s="1"/>
  <c r="AA130" i="6"/>
  <c r="AA178" i="6" s="1"/>
  <c r="AA202" i="6" s="1"/>
  <c r="AC152" i="6" l="1"/>
  <c r="AC173" i="6"/>
  <c r="AA225" i="6"/>
  <c r="AA182" i="6"/>
  <c r="AA183" i="6" s="1"/>
  <c r="AD144" i="6"/>
  <c r="AD143" i="6"/>
  <c r="AE135" i="6"/>
  <c r="AD138" i="6"/>
  <c r="AD142" i="6"/>
  <c r="AD287" i="6"/>
  <c r="AE286" i="6"/>
  <c r="AB130" i="6"/>
  <c r="AB178" i="6" s="1"/>
  <c r="AB189" i="6" s="1"/>
  <c r="AB226" i="6" s="1"/>
  <c r="AC151" i="6"/>
  <c r="AC315" i="6"/>
  <c r="AC296" i="6"/>
  <c r="AD110" i="6"/>
  <c r="AD109" i="6"/>
  <c r="AA241" i="6"/>
  <c r="AA227" i="6"/>
  <c r="AD221" i="6"/>
  <c r="AE220" i="6"/>
  <c r="AF187" i="6"/>
  <c r="Z291" i="6"/>
  <c r="Z259" i="6"/>
  <c r="AC121" i="6"/>
  <c r="AC123" i="6"/>
  <c r="AD114" i="6"/>
  <c r="AC122" i="6"/>
  <c r="AC117" i="6"/>
  <c r="AC177" i="6" s="1"/>
  <c r="Z275" i="6"/>
  <c r="Z307" i="6"/>
  <c r="AD165" i="6"/>
  <c r="AD163" i="6"/>
  <c r="AE156" i="6"/>
  <c r="AD159" i="6"/>
  <c r="AD164" i="6"/>
  <c r="Y275" i="6"/>
  <c r="Y307" i="6"/>
  <c r="AE101" i="6"/>
  <c r="AE102" i="6"/>
  <c r="AE96" i="6"/>
  <c r="AE100" i="6"/>
  <c r="AF93" i="6"/>
  <c r="Z293" i="6"/>
  <c r="Z261" i="6"/>
  <c r="Y293" i="6"/>
  <c r="Y261" i="6"/>
  <c r="AC230" i="6"/>
  <c r="AC249" i="6"/>
  <c r="AE194" i="6"/>
  <c r="AA291" i="6"/>
  <c r="AA259" i="6"/>
  <c r="AA181" i="6"/>
  <c r="AA189" i="6"/>
  <c r="AA226" i="6" s="1"/>
  <c r="AB131" i="6"/>
  <c r="AB179" i="6" s="1"/>
  <c r="AC172" i="6"/>
  <c r="Z273" i="6"/>
  <c r="Z305" i="6"/>
  <c r="Y306" i="6"/>
  <c r="Y274" i="6"/>
  <c r="Z292" i="6"/>
  <c r="Z240" i="6"/>
  <c r="Z260" i="6"/>
  <c r="AA305" i="6"/>
  <c r="AA273" i="6"/>
  <c r="AD152" i="6" l="1"/>
  <c r="AD151" i="6"/>
  <c r="AB202" i="6"/>
  <c r="AB181" i="6"/>
  <c r="AE138" i="6"/>
  <c r="AE142" i="6"/>
  <c r="AF135" i="6"/>
  <c r="AE144" i="6"/>
  <c r="AE143" i="6"/>
  <c r="AE287" i="6"/>
  <c r="AF286" i="6"/>
  <c r="AD296" i="6"/>
  <c r="AD315" i="6"/>
  <c r="AC131" i="6"/>
  <c r="AC179" i="6" s="1"/>
  <c r="AC225" i="6" s="1"/>
  <c r="AE110" i="6"/>
  <c r="AE109" i="6"/>
  <c r="AE221" i="6"/>
  <c r="AF220" i="6"/>
  <c r="AD249" i="6"/>
  <c r="AD230" i="6"/>
  <c r="AA292" i="6"/>
  <c r="AA260" i="6"/>
  <c r="AA240" i="6"/>
  <c r="AB292" i="6"/>
  <c r="AB260" i="6"/>
  <c r="AB240" i="6"/>
  <c r="AB227" i="6"/>
  <c r="AB241" i="6"/>
  <c r="Z306" i="6"/>
  <c r="Z274" i="6"/>
  <c r="AE164" i="6"/>
  <c r="AE165" i="6"/>
  <c r="AE163" i="6"/>
  <c r="AE159" i="6"/>
  <c r="AF156" i="6"/>
  <c r="AD117" i="6"/>
  <c r="AD177" i="6" s="1"/>
  <c r="AD122" i="6"/>
  <c r="AD121" i="6"/>
  <c r="AD123" i="6"/>
  <c r="AE114" i="6"/>
  <c r="AF102" i="6"/>
  <c r="AF100" i="6"/>
  <c r="AG93" i="6"/>
  <c r="AF101" i="6"/>
  <c r="AF96" i="6"/>
  <c r="AF194" i="6"/>
  <c r="AD172" i="6"/>
  <c r="AA293" i="6"/>
  <c r="AA261" i="6"/>
  <c r="AB239" i="6"/>
  <c r="AB225" i="6"/>
  <c r="AB182" i="6"/>
  <c r="AB183" i="6" s="1"/>
  <c r="AD173" i="6"/>
  <c r="AC130" i="6"/>
  <c r="AC178" i="6" s="1"/>
  <c r="AG187" i="6"/>
  <c r="AA307" i="6"/>
  <c r="AA275" i="6"/>
  <c r="AC239" i="6" l="1"/>
  <c r="AC273" i="6" s="1"/>
  <c r="AC182" i="6"/>
  <c r="AE296" i="6"/>
  <c r="AE315" i="6"/>
  <c r="AG286" i="6"/>
  <c r="AF287" i="6"/>
  <c r="AF138" i="6"/>
  <c r="AF143" i="6"/>
  <c r="AG135" i="6"/>
  <c r="AF144" i="6"/>
  <c r="AF142" i="6"/>
  <c r="AE151" i="6"/>
  <c r="AE172" i="6"/>
  <c r="AE152" i="6"/>
  <c r="AF110" i="6"/>
  <c r="AC183" i="6"/>
  <c r="AG194" i="6"/>
  <c r="AC181" i="6"/>
  <c r="AC189" i="6"/>
  <c r="AC226" i="6" s="1"/>
  <c r="AB307" i="6"/>
  <c r="AB275" i="6"/>
  <c r="AD130" i="6"/>
  <c r="AD178" i="6" s="1"/>
  <c r="AD202" i="6" s="1"/>
  <c r="AB293" i="6"/>
  <c r="AB261" i="6"/>
  <c r="AA306" i="6"/>
  <c r="AA274" i="6"/>
  <c r="AE121" i="6"/>
  <c r="AE122" i="6"/>
  <c r="AF114" i="6"/>
  <c r="AE123" i="6"/>
  <c r="AE117" i="6"/>
  <c r="AE177" i="6" s="1"/>
  <c r="AC291" i="6"/>
  <c r="AC259" i="6"/>
  <c r="AC305" i="6"/>
  <c r="AB306" i="6"/>
  <c r="AB274" i="6"/>
  <c r="AG102" i="6"/>
  <c r="AG96" i="6"/>
  <c r="AG100" i="6"/>
  <c r="AH93" i="6"/>
  <c r="AG101" i="6"/>
  <c r="AD131" i="6"/>
  <c r="AD179" i="6" s="1"/>
  <c r="AF109" i="6"/>
  <c r="AE173" i="6"/>
  <c r="AF221" i="6"/>
  <c r="AG220" i="6"/>
  <c r="AB291" i="6"/>
  <c r="AB259" i="6"/>
  <c r="AH187" i="6"/>
  <c r="AB305" i="6"/>
  <c r="AB273" i="6"/>
  <c r="AF159" i="6"/>
  <c r="AF164" i="6"/>
  <c r="AF163" i="6"/>
  <c r="AF172" i="6" s="1"/>
  <c r="AG156" i="6"/>
  <c r="AF165" i="6"/>
  <c r="AC202" i="6"/>
  <c r="AE249" i="6"/>
  <c r="AE230" i="6"/>
  <c r="AF173" i="6" l="1"/>
  <c r="AG143" i="6"/>
  <c r="AH135" i="6"/>
  <c r="AG142" i="6"/>
  <c r="AG138" i="6"/>
  <c r="AG144" i="6"/>
  <c r="AF152" i="6"/>
  <c r="AF296" i="6"/>
  <c r="AF315" i="6"/>
  <c r="AH286" i="6"/>
  <c r="AG287" i="6"/>
  <c r="AF151" i="6"/>
  <c r="AE131" i="6"/>
  <c r="AE179" i="6" s="1"/>
  <c r="AG110" i="6"/>
  <c r="AI187" i="6"/>
  <c r="AF122" i="6"/>
  <c r="AF121" i="6"/>
  <c r="AF123" i="6"/>
  <c r="AF117" i="6"/>
  <c r="AF177" i="6" s="1"/>
  <c r="AG114" i="6"/>
  <c r="AD181" i="6"/>
  <c r="AD189" i="6"/>
  <c r="AD226" i="6" s="1"/>
  <c r="AI93" i="6"/>
  <c r="AH96" i="6"/>
  <c r="AH101" i="6"/>
  <c r="AH102" i="6"/>
  <c r="AH100" i="6"/>
  <c r="AE130" i="6"/>
  <c r="AE178" i="6" s="1"/>
  <c r="AG165" i="6"/>
  <c r="AG159" i="6"/>
  <c r="AH156" i="6"/>
  <c r="AG164" i="6"/>
  <c r="AG163" i="6"/>
  <c r="AG109" i="6"/>
  <c r="AC292" i="6"/>
  <c r="AC260" i="6"/>
  <c r="AC240" i="6"/>
  <c r="AD241" i="6"/>
  <c r="AD227" i="6"/>
  <c r="AH194" i="6"/>
  <c r="AD239" i="6"/>
  <c r="AD225" i="6"/>
  <c r="AD182" i="6"/>
  <c r="AD183" i="6" s="1"/>
  <c r="AC241" i="6"/>
  <c r="AC227" i="6"/>
  <c r="AH220" i="6"/>
  <c r="AG221" i="6"/>
  <c r="AF230" i="6"/>
  <c r="AF249" i="6"/>
  <c r="AG173" i="6" l="1"/>
  <c r="AG151" i="6"/>
  <c r="AG296" i="6"/>
  <c r="AG315" i="6"/>
  <c r="AG152" i="6"/>
  <c r="AI286" i="6"/>
  <c r="AH287" i="6"/>
  <c r="AH138" i="6"/>
  <c r="AH143" i="6"/>
  <c r="AI135" i="6"/>
  <c r="AH142" i="6"/>
  <c r="AH144" i="6"/>
  <c r="AH110" i="6"/>
  <c r="AH109" i="6"/>
  <c r="AF130" i="6"/>
  <c r="AF178" i="6" s="1"/>
  <c r="AF181" i="6" s="1"/>
  <c r="AD292" i="6"/>
  <c r="AD260" i="6"/>
  <c r="AD240" i="6"/>
  <c r="AD305" i="6"/>
  <c r="AD273" i="6"/>
  <c r="AD307" i="6"/>
  <c r="AD275" i="6"/>
  <c r="AG172" i="6"/>
  <c r="AC275" i="6"/>
  <c r="AC307" i="6"/>
  <c r="AE181" i="6"/>
  <c r="AE189" i="6"/>
  <c r="AE226" i="6" s="1"/>
  <c r="AI194" i="6"/>
  <c r="AG122" i="6"/>
  <c r="AG123" i="6"/>
  <c r="AG117" i="6"/>
  <c r="AG177" i="6" s="1"/>
  <c r="AH114" i="6"/>
  <c r="AG121" i="6"/>
  <c r="AJ187" i="6"/>
  <c r="AG249" i="6"/>
  <c r="AG230" i="6"/>
  <c r="AC306" i="6"/>
  <c r="AC274" i="6"/>
  <c r="AF131" i="6"/>
  <c r="AF179" i="6" s="1"/>
  <c r="AI100" i="6"/>
  <c r="AI96" i="6"/>
  <c r="AI101" i="6"/>
  <c r="AJ93" i="6"/>
  <c r="AI102" i="6"/>
  <c r="AD293" i="6"/>
  <c r="AD261" i="6"/>
  <c r="AE225" i="6"/>
  <c r="AE239" i="6"/>
  <c r="AE182" i="6"/>
  <c r="AE183" i="6" s="1"/>
  <c r="AD291" i="6"/>
  <c r="AD259" i="6"/>
  <c r="AI220" i="6"/>
  <c r="AH221" i="6"/>
  <c r="AE202" i="6"/>
  <c r="AH163" i="6"/>
  <c r="AH165" i="6"/>
  <c r="AH164" i="6"/>
  <c r="AH159" i="6"/>
  <c r="AI156" i="6"/>
  <c r="AC261" i="6"/>
  <c r="AC293" i="6"/>
  <c r="AH173" i="6" l="1"/>
  <c r="AH315" i="6"/>
  <c r="AH296" i="6"/>
  <c r="AI287" i="6"/>
  <c r="AJ286" i="6"/>
  <c r="AH151" i="6"/>
  <c r="AH152" i="6"/>
  <c r="AI144" i="6"/>
  <c r="AI142" i="6"/>
  <c r="AI143" i="6"/>
  <c r="AI138" i="6"/>
  <c r="AJ135" i="6"/>
  <c r="AG131" i="6"/>
  <c r="AG179" i="6" s="1"/>
  <c r="AG239" i="6" s="1"/>
  <c r="AF202" i="6"/>
  <c r="AF227" i="6" s="1"/>
  <c r="AI109" i="6"/>
  <c r="AF189" i="6"/>
  <c r="AF226" i="6" s="1"/>
  <c r="AF292" i="6" s="1"/>
  <c r="AI110" i="6"/>
  <c r="AE273" i="6"/>
  <c r="AE305" i="6"/>
  <c r="AI159" i="6"/>
  <c r="AI163" i="6"/>
  <c r="AI165" i="6"/>
  <c r="AJ156" i="6"/>
  <c r="AI164" i="6"/>
  <c r="AF225" i="6"/>
  <c r="AF239" i="6"/>
  <c r="AF182" i="6"/>
  <c r="AF183" i="6" s="1"/>
  <c r="AH249" i="6"/>
  <c r="AH230" i="6"/>
  <c r="AJ220" i="6"/>
  <c r="AI221" i="6"/>
  <c r="AE291" i="6"/>
  <c r="AE259" i="6"/>
  <c r="AD306" i="6"/>
  <c r="AD274" i="6"/>
  <c r="AH172" i="6"/>
  <c r="AK187" i="6"/>
  <c r="AG130" i="6"/>
  <c r="AG178" i="6" s="1"/>
  <c r="AJ194" i="6"/>
  <c r="AK93" i="6"/>
  <c r="AJ102" i="6"/>
  <c r="AJ96" i="6"/>
  <c r="AJ101" i="6"/>
  <c r="AJ100" i="6"/>
  <c r="AE241" i="6"/>
  <c r="AE227" i="6"/>
  <c r="AH123" i="6"/>
  <c r="AH121" i="6"/>
  <c r="AH122" i="6"/>
  <c r="AI114" i="6"/>
  <c r="AH117" i="6"/>
  <c r="AH177" i="6" s="1"/>
  <c r="AE260" i="6"/>
  <c r="AE240" i="6"/>
  <c r="AE292" i="6"/>
  <c r="AF241" i="6" l="1"/>
  <c r="AI152" i="6"/>
  <c r="AI151" i="6"/>
  <c r="AJ287" i="6"/>
  <c r="AK286" i="6"/>
  <c r="AK287" i="6" s="1"/>
  <c r="AG182" i="6"/>
  <c r="AG183" i="6" s="1"/>
  <c r="AJ138" i="6"/>
  <c r="AJ142" i="6"/>
  <c r="AJ143" i="6"/>
  <c r="AK135" i="6"/>
  <c r="AJ144" i="6"/>
  <c r="AI315" i="6"/>
  <c r="AI296" i="6"/>
  <c r="AI172" i="6"/>
  <c r="AG225" i="6"/>
  <c r="AG259" i="6" s="1"/>
  <c r="AF240" i="6"/>
  <c r="AF274" i="6" s="1"/>
  <c r="AL274" i="6" s="1"/>
  <c r="AF260" i="6"/>
  <c r="AH131" i="6"/>
  <c r="AH179" i="6" s="1"/>
  <c r="AH182" i="6" s="1"/>
  <c r="AJ110" i="6"/>
  <c r="AF293" i="6"/>
  <c r="AF261" i="6"/>
  <c r="AI173" i="6"/>
  <c r="AI123" i="6"/>
  <c r="AI117" i="6"/>
  <c r="AI177" i="6" s="1"/>
  <c r="AI121" i="6"/>
  <c r="AI122" i="6"/>
  <c r="AJ114" i="6"/>
  <c r="AG181" i="6"/>
  <c r="AG189" i="6"/>
  <c r="AG226" i="6" s="1"/>
  <c r="AF305" i="6"/>
  <c r="AF273" i="6"/>
  <c r="AK100" i="6"/>
  <c r="AK101" i="6"/>
  <c r="AK102" i="6"/>
  <c r="AK96" i="6"/>
  <c r="AG202" i="6"/>
  <c r="AF291" i="6"/>
  <c r="AF259" i="6"/>
  <c r="AH130" i="6"/>
  <c r="AH178" i="6" s="1"/>
  <c r="AH202" i="6" s="1"/>
  <c r="AE306" i="6"/>
  <c r="AE274" i="6"/>
  <c r="AE293" i="6"/>
  <c r="AE261" i="6"/>
  <c r="AI249" i="6"/>
  <c r="AI230" i="6"/>
  <c r="AE275" i="6"/>
  <c r="AE307" i="6"/>
  <c r="AJ221" i="6"/>
  <c r="AK220" i="6"/>
  <c r="AK221" i="6" s="1"/>
  <c r="AJ164" i="6"/>
  <c r="AJ159" i="6"/>
  <c r="AK156" i="6"/>
  <c r="AJ165" i="6"/>
  <c r="AJ163" i="6"/>
  <c r="AG305" i="6"/>
  <c r="AG273" i="6"/>
  <c r="AK194" i="6"/>
  <c r="AJ109" i="6"/>
  <c r="AF275" i="6"/>
  <c r="AF307" i="6"/>
  <c r="AG291" i="6" l="1"/>
  <c r="AF306" i="6"/>
  <c r="AL306" i="6" s="1"/>
  <c r="AL240" i="6"/>
  <c r="AJ151" i="6"/>
  <c r="AJ152" i="6"/>
  <c r="AH225" i="6"/>
  <c r="AH291" i="6" s="1"/>
  <c r="AK315" i="6"/>
  <c r="G316" i="6" s="1"/>
  <c r="AK296" i="6"/>
  <c r="AJ315" i="6"/>
  <c r="AJ296" i="6"/>
  <c r="AK142" i="6"/>
  <c r="AK143" i="6"/>
  <c r="AK144" i="6"/>
  <c r="AK138" i="6"/>
  <c r="AH239" i="6"/>
  <c r="AH305" i="6" s="1"/>
  <c r="AH183" i="6"/>
  <c r="AI130" i="6"/>
  <c r="AI178" i="6" s="1"/>
  <c r="AI189" i="6" s="1"/>
  <c r="AI226" i="6" s="1"/>
  <c r="AG292" i="6"/>
  <c r="AG260" i="6"/>
  <c r="AG240" i="6"/>
  <c r="AK109" i="6"/>
  <c r="AJ122" i="6"/>
  <c r="AJ123" i="6"/>
  <c r="AK114" i="6"/>
  <c r="AJ121" i="6"/>
  <c r="AJ117" i="6"/>
  <c r="AJ177" i="6" s="1"/>
  <c r="AK230" i="6"/>
  <c r="AK249" i="6"/>
  <c r="AJ249" i="6"/>
  <c r="AJ230" i="6"/>
  <c r="AG227" i="6"/>
  <c r="AG241" i="6"/>
  <c r="AJ172" i="6"/>
  <c r="AK110" i="6"/>
  <c r="AI131" i="6"/>
  <c r="AI179" i="6" s="1"/>
  <c r="AH181" i="6"/>
  <c r="AH189" i="6"/>
  <c r="AH226" i="6" s="1"/>
  <c r="AK163" i="6"/>
  <c r="AK164" i="6"/>
  <c r="AK159" i="6"/>
  <c r="AK165" i="6"/>
  <c r="AH227" i="6"/>
  <c r="AH241" i="6"/>
  <c r="AJ173" i="6"/>
  <c r="AK151" i="6" l="1"/>
  <c r="AH259" i="6"/>
  <c r="AK173" i="6"/>
  <c r="AH273" i="6"/>
  <c r="AK152" i="6"/>
  <c r="AI202" i="6"/>
  <c r="AI241" i="6" s="1"/>
  <c r="AI181" i="6"/>
  <c r="G250" i="6"/>
  <c r="AJ131" i="6"/>
  <c r="AJ179" i="6" s="1"/>
  <c r="AK121" i="6"/>
  <c r="AK123" i="6"/>
  <c r="AK117" i="6"/>
  <c r="AK177" i="6" s="1"/>
  <c r="AK122" i="6"/>
  <c r="AG306" i="6"/>
  <c r="AG274" i="6"/>
  <c r="AG307" i="6"/>
  <c r="AG275" i="6"/>
  <c r="AK172" i="6"/>
  <c r="AH307" i="6"/>
  <c r="AH275" i="6"/>
  <c r="AH293" i="6"/>
  <c r="AH261" i="6"/>
  <c r="AG293" i="6"/>
  <c r="AG261" i="6"/>
  <c r="AI239" i="6"/>
  <c r="AI182" i="6"/>
  <c r="AI183" i="6" s="1"/>
  <c r="AI225" i="6"/>
  <c r="AH292" i="6"/>
  <c r="AH260" i="6"/>
  <c r="AH240" i="6"/>
  <c r="AI292" i="6"/>
  <c r="AI260" i="6"/>
  <c r="AI240" i="6"/>
  <c r="AJ130" i="6"/>
  <c r="AJ178" i="6" s="1"/>
  <c r="AI227" i="6" l="1"/>
  <c r="AI293" i="6" s="1"/>
  <c r="AJ181" i="6"/>
  <c r="AJ189" i="6"/>
  <c r="AJ226" i="6" s="1"/>
  <c r="AI306" i="6"/>
  <c r="AI274" i="6"/>
  <c r="AI307" i="6"/>
  <c r="AI275" i="6"/>
  <c r="AJ202" i="6"/>
  <c r="AK130" i="6"/>
  <c r="AK178" i="6" s="1"/>
  <c r="AK202" i="6" s="1"/>
  <c r="AI291" i="6"/>
  <c r="AI259" i="6"/>
  <c r="AJ239" i="6"/>
  <c r="AJ225" i="6"/>
  <c r="AJ182" i="6"/>
  <c r="AJ183" i="6" s="1"/>
  <c r="AK131" i="6"/>
  <c r="AK179" i="6" s="1"/>
  <c r="AI305" i="6"/>
  <c r="AI273" i="6"/>
  <c r="AH306" i="6"/>
  <c r="AH274" i="6"/>
  <c r="AI261" i="6" l="1"/>
  <c r="AK241" i="6"/>
  <c r="AK227" i="6"/>
  <c r="AJ292" i="6"/>
  <c r="AJ260" i="6"/>
  <c r="AJ240" i="6"/>
  <c r="AK181" i="6"/>
  <c r="AK189" i="6"/>
  <c r="AK226" i="6" s="1"/>
  <c r="AJ291" i="6"/>
  <c r="AJ259" i="6"/>
  <c r="AJ305" i="6"/>
  <c r="AJ273" i="6"/>
  <c r="AK239" i="6"/>
  <c r="AK225" i="6"/>
  <c r="AK182" i="6"/>
  <c r="AK183" i="6" s="1"/>
  <c r="AJ227" i="6"/>
  <c r="AJ241" i="6"/>
  <c r="AJ293" i="6" l="1"/>
  <c r="AJ261" i="6"/>
  <c r="AK292" i="6"/>
  <c r="AK260" i="6"/>
  <c r="AK240" i="6"/>
  <c r="AK293" i="6"/>
  <c r="AK261" i="6"/>
  <c r="AJ307" i="6"/>
  <c r="AJ275" i="6"/>
  <c r="AK291" i="6"/>
  <c r="AK259" i="6"/>
  <c r="AK305" i="6"/>
  <c r="AK273" i="6"/>
  <c r="AL239" i="6"/>
  <c r="AK307" i="6"/>
  <c r="AL307" i="6" s="1"/>
  <c r="AK275" i="6"/>
  <c r="AL275" i="6" s="1"/>
  <c r="AL241" i="6"/>
  <c r="AJ306" i="6"/>
  <c r="AJ274" i="6"/>
  <c r="AK274" i="6" l="1"/>
  <c r="AK306" i="6"/>
  <c r="AL305" i="6"/>
  <c r="AL273" i="6"/>
  <c r="I21" i="1" l="1"/>
  <c r="J21" i="1"/>
  <c r="K21" i="1"/>
  <c r="L21" i="1"/>
  <c r="M21" i="1"/>
  <c r="N21" i="1"/>
  <c r="O21" i="1"/>
  <c r="P21" i="1"/>
  <c r="Q21" i="1"/>
  <c r="R21" i="1"/>
  <c r="S21" i="1"/>
  <c r="T21" i="1" s="1"/>
  <c r="U21" i="1" s="1"/>
  <c r="V21" i="1" s="1"/>
  <c r="W21" i="1" s="1"/>
  <c r="X21" i="1" s="1"/>
  <c r="Y21" i="1" s="1"/>
  <c r="Z21" i="1" s="1"/>
  <c r="AA21" i="1" s="1"/>
  <c r="AB21" i="1" s="1"/>
  <c r="AC21" i="1" s="1"/>
  <c r="AD21" i="1" s="1"/>
  <c r="AE21" i="1" s="1"/>
  <c r="AF21" i="1" s="1"/>
  <c r="AG21" i="1" s="1"/>
  <c r="AH21" i="1" s="1"/>
  <c r="AI21" i="1" s="1"/>
  <c r="AJ21" i="1" s="1"/>
  <c r="AK21" i="1" s="1"/>
  <c r="H21" i="1"/>
  <c r="G126" i="5" l="1"/>
  <c r="G125" i="5"/>
  <c r="G104" i="5"/>
  <c r="G126" i="4"/>
  <c r="G125" i="4"/>
  <c r="G104" i="4"/>
  <c r="G126" i="3"/>
  <c r="G125" i="3"/>
  <c r="G104" i="3"/>
  <c r="H126" i="1"/>
  <c r="G126" i="1"/>
  <c r="H125" i="1"/>
  <c r="G125" i="1"/>
  <c r="H104" i="1"/>
  <c r="G104" i="1"/>
  <c r="G194"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AK113" i="5"/>
  <c r="AJ113" i="5"/>
  <c r="AI113" i="5"/>
  <c r="AH113" i="5"/>
  <c r="AG113" i="5"/>
  <c r="AF113" i="5"/>
  <c r="AE113" i="5"/>
  <c r="AD113" i="5"/>
  <c r="AC113" i="5"/>
  <c r="AB113" i="5"/>
  <c r="AA113" i="5"/>
  <c r="Z113" i="5"/>
  <c r="Y113" i="5"/>
  <c r="X113" i="5"/>
  <c r="W113" i="5"/>
  <c r="V113" i="5"/>
  <c r="U113" i="5"/>
  <c r="T113" i="5"/>
  <c r="S113" i="5"/>
  <c r="R113" i="5"/>
  <c r="Q113" i="5"/>
  <c r="P113" i="5"/>
  <c r="O113" i="5"/>
  <c r="N113" i="5"/>
  <c r="M113" i="5"/>
  <c r="L113" i="5"/>
  <c r="K113" i="5"/>
  <c r="J113"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G194" i="4"/>
  <c r="AC118" i="4"/>
  <c r="AB118" i="4"/>
  <c r="AA118" i="4"/>
  <c r="Z118" i="4"/>
  <c r="Y118" i="4"/>
  <c r="X118" i="4"/>
  <c r="W118" i="4"/>
  <c r="V118" i="4"/>
  <c r="U118" i="4"/>
  <c r="T118" i="4"/>
  <c r="S118" i="4"/>
  <c r="R118" i="4"/>
  <c r="Q118" i="4"/>
  <c r="P118" i="4"/>
  <c r="O118" i="4"/>
  <c r="N118" i="4"/>
  <c r="M118" i="4"/>
  <c r="L118" i="4"/>
  <c r="K118" i="4"/>
  <c r="J118" i="4"/>
  <c r="AC113" i="4"/>
  <c r="AB113" i="4"/>
  <c r="AA113" i="4"/>
  <c r="Z113" i="4"/>
  <c r="Y113" i="4"/>
  <c r="X113" i="4"/>
  <c r="W113" i="4"/>
  <c r="V113" i="4"/>
  <c r="U113" i="4"/>
  <c r="T113" i="4"/>
  <c r="S113" i="4"/>
  <c r="R113" i="4"/>
  <c r="Q113" i="4"/>
  <c r="P113" i="4"/>
  <c r="O113" i="4"/>
  <c r="N113" i="4"/>
  <c r="M113" i="4"/>
  <c r="L113" i="4"/>
  <c r="K113" i="4"/>
  <c r="J113" i="4"/>
  <c r="I113" i="4"/>
  <c r="H113" i="4"/>
  <c r="AC97" i="4"/>
  <c r="AB97" i="4"/>
  <c r="AA97" i="4"/>
  <c r="Z97" i="4"/>
  <c r="Y97" i="4"/>
  <c r="X97" i="4"/>
  <c r="W97" i="4"/>
  <c r="V97" i="4"/>
  <c r="U97" i="4"/>
  <c r="T97" i="4"/>
  <c r="S97" i="4"/>
  <c r="R97" i="4"/>
  <c r="Q97" i="4"/>
  <c r="P97" i="4"/>
  <c r="O97" i="4"/>
  <c r="N97" i="4"/>
  <c r="M97" i="4"/>
  <c r="L97" i="4"/>
  <c r="K97" i="4"/>
  <c r="J97" i="4"/>
  <c r="I97" i="4"/>
  <c r="H97" i="4"/>
  <c r="AC92" i="4"/>
  <c r="AB92" i="4"/>
  <c r="AA92" i="4"/>
  <c r="Z92" i="4"/>
  <c r="Y92" i="4"/>
  <c r="X92" i="4"/>
  <c r="W92" i="4"/>
  <c r="V92" i="4"/>
  <c r="U92" i="4"/>
  <c r="T92" i="4"/>
  <c r="S92" i="4"/>
  <c r="R92" i="4"/>
  <c r="Q92" i="4"/>
  <c r="P92" i="4"/>
  <c r="O92" i="4"/>
  <c r="N92" i="4"/>
  <c r="M92" i="4"/>
  <c r="L92" i="4"/>
  <c r="K92" i="4"/>
  <c r="J92" i="4"/>
  <c r="I92" i="4"/>
  <c r="H92" i="4"/>
  <c r="G194" i="3"/>
  <c r="AC118" i="3"/>
  <c r="AB118" i="3"/>
  <c r="AA118" i="3"/>
  <c r="Z118" i="3"/>
  <c r="Y118" i="3"/>
  <c r="X118" i="3"/>
  <c r="W118" i="3"/>
  <c r="V118" i="3"/>
  <c r="U118" i="3"/>
  <c r="T118" i="3"/>
  <c r="S118" i="3"/>
  <c r="R118" i="3"/>
  <c r="Q118" i="3"/>
  <c r="P118" i="3"/>
  <c r="O118" i="3"/>
  <c r="N118" i="3"/>
  <c r="M118" i="3"/>
  <c r="L118" i="3"/>
  <c r="K118" i="3"/>
  <c r="AC113" i="3"/>
  <c r="AB113" i="3"/>
  <c r="AA113" i="3"/>
  <c r="Z113" i="3"/>
  <c r="Y113" i="3"/>
  <c r="X113" i="3"/>
  <c r="W113" i="3"/>
  <c r="V113" i="3"/>
  <c r="U113" i="3"/>
  <c r="T113" i="3"/>
  <c r="S113" i="3"/>
  <c r="R113" i="3"/>
  <c r="Q113" i="3"/>
  <c r="P113" i="3"/>
  <c r="O113" i="3"/>
  <c r="N113" i="3"/>
  <c r="M113" i="3"/>
  <c r="L113" i="3"/>
  <c r="K113" i="3"/>
  <c r="AC97" i="3"/>
  <c r="AB97" i="3"/>
  <c r="AA97" i="3"/>
  <c r="Z97" i="3"/>
  <c r="Y97" i="3"/>
  <c r="X97" i="3"/>
  <c r="W97" i="3"/>
  <c r="V97" i="3"/>
  <c r="U97" i="3"/>
  <c r="T97" i="3"/>
  <c r="S97" i="3"/>
  <c r="R97" i="3"/>
  <c r="Q97" i="3"/>
  <c r="P97" i="3"/>
  <c r="O97" i="3"/>
  <c r="N97" i="3"/>
  <c r="M97" i="3"/>
  <c r="L97" i="3"/>
  <c r="K97" i="3"/>
  <c r="AC92" i="3"/>
  <c r="AB92" i="3"/>
  <c r="AA92" i="3"/>
  <c r="Z92" i="3"/>
  <c r="Y92" i="3"/>
  <c r="X92" i="3"/>
  <c r="W92" i="3"/>
  <c r="V92" i="3"/>
  <c r="U92" i="3"/>
  <c r="T92" i="3"/>
  <c r="S92" i="3"/>
  <c r="R92" i="3"/>
  <c r="Q92" i="3"/>
  <c r="P92" i="3"/>
  <c r="O92" i="3"/>
  <c r="N92" i="3"/>
  <c r="M92" i="3"/>
  <c r="L92" i="3"/>
  <c r="K92" i="3"/>
  <c r="G194"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U27" i="5"/>
  <c r="T27" i="5"/>
  <c r="S27" i="5"/>
  <c r="R27" i="5"/>
  <c r="Q27" i="5"/>
  <c r="P27" i="5"/>
  <c r="O27" i="5"/>
  <c r="N27" i="5"/>
  <c r="M27" i="5"/>
  <c r="K27" i="5"/>
  <c r="J27" i="5"/>
  <c r="I27" i="5"/>
  <c r="H27" i="5"/>
  <c r="G27" i="5"/>
  <c r="V26" i="5"/>
  <c r="U26" i="5"/>
  <c r="T26" i="5"/>
  <c r="S26" i="5"/>
  <c r="R26" i="5"/>
  <c r="Q26" i="5"/>
  <c r="P26" i="5"/>
  <c r="O26" i="5"/>
  <c r="N26" i="5"/>
  <c r="M26" i="5"/>
  <c r="L26" i="5"/>
  <c r="K26" i="5"/>
  <c r="J26" i="5"/>
  <c r="I26" i="5"/>
  <c r="H26" i="5"/>
  <c r="G26" i="5"/>
  <c r="V25" i="5"/>
  <c r="U25" i="5"/>
  <c r="T25" i="5"/>
  <c r="S25" i="5"/>
  <c r="R25" i="5"/>
  <c r="Q25" i="5"/>
  <c r="P25" i="5"/>
  <c r="O25" i="5"/>
  <c r="N25" i="5"/>
  <c r="M25" i="5"/>
  <c r="L25" i="5"/>
  <c r="K25" i="5"/>
  <c r="J25" i="5"/>
  <c r="I25" i="5"/>
  <c r="H25" i="5"/>
  <c r="G25" i="5"/>
  <c r="U27" i="4"/>
  <c r="T27" i="4"/>
  <c r="S27" i="4"/>
  <c r="R27" i="4"/>
  <c r="Q27" i="4"/>
  <c r="P27" i="4"/>
  <c r="O27" i="4"/>
  <c r="N27" i="4"/>
  <c r="M27" i="4"/>
  <c r="K27" i="4"/>
  <c r="J27" i="4"/>
  <c r="I27" i="4"/>
  <c r="H27" i="4"/>
  <c r="G27" i="4"/>
  <c r="V26" i="4"/>
  <c r="U26" i="4"/>
  <c r="T26" i="4"/>
  <c r="S26" i="4"/>
  <c r="R26" i="4"/>
  <c r="Q26" i="4"/>
  <c r="P26" i="4"/>
  <c r="O26" i="4"/>
  <c r="N26" i="4"/>
  <c r="M26" i="4"/>
  <c r="L26" i="4"/>
  <c r="K26" i="4"/>
  <c r="J26" i="4"/>
  <c r="I26" i="4"/>
  <c r="H26" i="4"/>
  <c r="G26" i="4"/>
  <c r="V25" i="4"/>
  <c r="U25" i="4"/>
  <c r="T25" i="4"/>
  <c r="S25" i="4"/>
  <c r="R25" i="4"/>
  <c r="Q25" i="4"/>
  <c r="P25" i="4"/>
  <c r="O25" i="4"/>
  <c r="N25" i="4"/>
  <c r="M25" i="4"/>
  <c r="L25" i="4"/>
  <c r="K25" i="4"/>
  <c r="J25" i="4"/>
  <c r="I25" i="4"/>
  <c r="H25" i="4"/>
  <c r="G25" i="4"/>
  <c r="I27" i="3"/>
  <c r="H27" i="3"/>
  <c r="G27" i="3"/>
  <c r="I26" i="3"/>
  <c r="H26" i="3"/>
  <c r="G26" i="3"/>
  <c r="I25" i="3"/>
  <c r="H25" i="3"/>
  <c r="G25" i="3"/>
  <c r="U27" i="3"/>
  <c r="T27" i="3"/>
  <c r="S27" i="3"/>
  <c r="R27" i="3"/>
  <c r="Q27" i="3"/>
  <c r="P27" i="3"/>
  <c r="O27" i="3"/>
  <c r="N27" i="3"/>
  <c r="M27" i="3"/>
  <c r="K27" i="3"/>
  <c r="V26" i="3"/>
  <c r="U26" i="3"/>
  <c r="T26" i="3"/>
  <c r="S26" i="3"/>
  <c r="R26" i="3"/>
  <c r="Q26" i="3"/>
  <c r="P26" i="3"/>
  <c r="O26" i="3"/>
  <c r="N26" i="3"/>
  <c r="M26" i="3"/>
  <c r="L26" i="3"/>
  <c r="K26" i="3"/>
  <c r="V25" i="3"/>
  <c r="U25" i="3"/>
  <c r="T25" i="3"/>
  <c r="S25" i="3"/>
  <c r="R25" i="3"/>
  <c r="Q25" i="3"/>
  <c r="P25" i="3"/>
  <c r="O25" i="3"/>
  <c r="N25" i="3"/>
  <c r="M25" i="3"/>
  <c r="L25" i="3"/>
  <c r="K25" i="3"/>
  <c r="I39" i="1"/>
  <c r="H39" i="1"/>
  <c r="G39" i="1"/>
  <c r="U27" i="1"/>
  <c r="T27" i="1"/>
  <c r="S27" i="1"/>
  <c r="R27" i="1"/>
  <c r="Q27" i="1"/>
  <c r="P27" i="1"/>
  <c r="O27" i="1"/>
  <c r="N27" i="1"/>
  <c r="M27" i="1"/>
  <c r="K27" i="1"/>
  <c r="J27" i="1"/>
  <c r="I27" i="1"/>
  <c r="H27" i="1"/>
  <c r="G27" i="1"/>
  <c r="V26" i="1"/>
  <c r="U26" i="1"/>
  <c r="T26" i="1"/>
  <c r="S26" i="1"/>
  <c r="R26" i="1"/>
  <c r="Q26" i="1"/>
  <c r="P26" i="1"/>
  <c r="O26" i="1"/>
  <c r="N26" i="1"/>
  <c r="M26" i="1"/>
  <c r="L26" i="1"/>
  <c r="K26" i="1"/>
  <c r="J26" i="1"/>
  <c r="I26" i="1"/>
  <c r="H26" i="1"/>
  <c r="G26" i="1"/>
  <c r="V25" i="1"/>
  <c r="U25" i="1"/>
  <c r="T25" i="1"/>
  <c r="S25" i="1"/>
  <c r="R25" i="1"/>
  <c r="Q25" i="1"/>
  <c r="P25" i="1"/>
  <c r="O25" i="1"/>
  <c r="N25" i="1"/>
  <c r="M25" i="1"/>
  <c r="L25" i="1"/>
  <c r="K25" i="1"/>
  <c r="J25" i="1"/>
  <c r="I25" i="1"/>
  <c r="H25" i="1"/>
  <c r="G25" i="1"/>
  <c r="G24" i="1"/>
  <c r="G23" i="1"/>
  <c r="G55" i="1" l="1"/>
  <c r="H93" i="5" l="1"/>
  <c r="I93" i="5" s="1"/>
  <c r="A322" i="5"/>
  <c r="G287" i="5"/>
  <c r="G315" i="5" s="1"/>
  <c r="A285" i="5"/>
  <c r="G264" i="5"/>
  <c r="G243" i="5"/>
  <c r="G242" i="5"/>
  <c r="G241" i="5"/>
  <c r="G239" i="5"/>
  <c r="AK238" i="5"/>
  <c r="AJ238" i="5"/>
  <c r="AI238" i="5"/>
  <c r="AH238" i="5"/>
  <c r="AG238" i="5"/>
  <c r="AF238" i="5"/>
  <c r="AF304" i="5" s="1"/>
  <c r="AE238" i="5"/>
  <c r="AD238" i="5"/>
  <c r="AC238" i="5"/>
  <c r="AC304" i="5" s="1"/>
  <c r="AB238" i="5"/>
  <c r="AA238" i="5"/>
  <c r="Z238" i="5"/>
  <c r="Y238" i="5"/>
  <c r="X238" i="5"/>
  <c r="W238" i="5"/>
  <c r="V238" i="5"/>
  <c r="U238" i="5"/>
  <c r="T238" i="5"/>
  <c r="S238" i="5"/>
  <c r="R238" i="5"/>
  <c r="Q238" i="5"/>
  <c r="P238" i="5"/>
  <c r="P304" i="5" s="1"/>
  <c r="O238" i="5"/>
  <c r="N238" i="5"/>
  <c r="M238" i="5"/>
  <c r="M304" i="5" s="1"/>
  <c r="L238" i="5"/>
  <c r="K238" i="5"/>
  <c r="J238" i="5"/>
  <c r="I238" i="5"/>
  <c r="H238" i="5"/>
  <c r="G229" i="5"/>
  <c r="G227" i="5"/>
  <c r="G226" i="5"/>
  <c r="G225" i="5"/>
  <c r="AK216" i="5"/>
  <c r="AK243" i="5" s="1"/>
  <c r="AJ216" i="5"/>
  <c r="AJ243" i="5" s="1"/>
  <c r="AI216" i="5"/>
  <c r="AI243" i="5" s="1"/>
  <c r="AH216" i="5"/>
  <c r="AH243" i="5" s="1"/>
  <c r="AG216" i="5"/>
  <c r="AG243" i="5" s="1"/>
  <c r="AF216" i="5"/>
  <c r="AF243" i="5" s="1"/>
  <c r="AE216" i="5"/>
  <c r="AE243" i="5" s="1"/>
  <c r="AD216" i="5"/>
  <c r="AD243" i="5" s="1"/>
  <c r="AC216" i="5"/>
  <c r="AC243" i="5" s="1"/>
  <c r="AB216" i="5"/>
  <c r="AB243" i="5" s="1"/>
  <c r="AA216" i="5"/>
  <c r="AA243" i="5" s="1"/>
  <c r="Z216" i="5"/>
  <c r="Z243" i="5" s="1"/>
  <c r="Y216" i="5"/>
  <c r="Y243" i="5" s="1"/>
  <c r="X216" i="5"/>
  <c r="X243" i="5" s="1"/>
  <c r="W216" i="5"/>
  <c r="W243" i="5" s="1"/>
  <c r="V216" i="5"/>
  <c r="V243" i="5" s="1"/>
  <c r="V309" i="5" s="1"/>
  <c r="U216" i="5"/>
  <c r="U243" i="5" s="1"/>
  <c r="U309" i="5" s="1"/>
  <c r="T216" i="5"/>
  <c r="T243" i="5" s="1"/>
  <c r="S216" i="5"/>
  <c r="S243" i="5" s="1"/>
  <c r="R216" i="5"/>
  <c r="R243" i="5" s="1"/>
  <c r="Q216" i="5"/>
  <c r="Q243" i="5" s="1"/>
  <c r="P216" i="5"/>
  <c r="P243" i="5" s="1"/>
  <c r="O216" i="5"/>
  <c r="O243" i="5" s="1"/>
  <c r="N216" i="5"/>
  <c r="N243" i="5" s="1"/>
  <c r="M216" i="5"/>
  <c r="M243" i="5" s="1"/>
  <c r="L216" i="5"/>
  <c r="L243" i="5" s="1"/>
  <c r="K216" i="5"/>
  <c r="K243" i="5" s="1"/>
  <c r="J216" i="5"/>
  <c r="J243" i="5" s="1"/>
  <c r="I216" i="5"/>
  <c r="I243" i="5" s="1"/>
  <c r="H216" i="5"/>
  <c r="H243" i="5" s="1"/>
  <c r="AK209" i="5"/>
  <c r="AK242" i="5" s="1"/>
  <c r="AJ209" i="5"/>
  <c r="AJ242" i="5" s="1"/>
  <c r="AI209" i="5"/>
  <c r="AH209" i="5"/>
  <c r="AG209" i="5"/>
  <c r="AG242" i="5" s="1"/>
  <c r="AF209" i="5"/>
  <c r="AF242" i="5" s="1"/>
  <c r="AE209" i="5"/>
  <c r="AE242" i="5" s="1"/>
  <c r="AD209" i="5"/>
  <c r="AD242" i="5" s="1"/>
  <c r="AC209" i="5"/>
  <c r="AC242" i="5" s="1"/>
  <c r="AB209" i="5"/>
  <c r="AB242" i="5" s="1"/>
  <c r="AA209" i="5"/>
  <c r="Z209" i="5"/>
  <c r="Z229" i="5" s="1"/>
  <c r="Y209" i="5"/>
  <c r="Y229" i="5" s="1"/>
  <c r="X209" i="5"/>
  <c r="X242" i="5" s="1"/>
  <c r="W209" i="5"/>
  <c r="W242" i="5" s="1"/>
  <c r="V209" i="5"/>
  <c r="V242" i="5" s="1"/>
  <c r="V308" i="5" s="1"/>
  <c r="U209" i="5"/>
  <c r="U242" i="5" s="1"/>
  <c r="U308" i="5" s="1"/>
  <c r="T209" i="5"/>
  <c r="T242" i="5" s="1"/>
  <c r="S209" i="5"/>
  <c r="R209" i="5"/>
  <c r="Q209" i="5"/>
  <c r="Q229" i="5" s="1"/>
  <c r="Q295" i="5" s="1"/>
  <c r="P209" i="5"/>
  <c r="P242" i="5" s="1"/>
  <c r="O209" i="5"/>
  <c r="O242" i="5" s="1"/>
  <c r="N209" i="5"/>
  <c r="M209" i="5"/>
  <c r="M242" i="5" s="1"/>
  <c r="L209" i="5"/>
  <c r="L242" i="5" s="1"/>
  <c r="K209" i="5"/>
  <c r="K229" i="5" s="1"/>
  <c r="J209" i="5"/>
  <c r="I209" i="5"/>
  <c r="I242" i="5" s="1"/>
  <c r="H209" i="5"/>
  <c r="H242" i="5" s="1"/>
  <c r="C185" i="5"/>
  <c r="AK158" i="5"/>
  <c r="AJ158" i="5"/>
  <c r="AI158" i="5"/>
  <c r="AH158" i="5"/>
  <c r="AG158" i="5"/>
  <c r="AF158" i="5"/>
  <c r="AE158" i="5"/>
  <c r="AD158" i="5"/>
  <c r="AC158" i="5"/>
  <c r="AB158" i="5"/>
  <c r="AA158" i="5"/>
  <c r="Z158" i="5"/>
  <c r="Y158" i="5"/>
  <c r="X158" i="5"/>
  <c r="W158" i="5"/>
  <c r="V158" i="5"/>
  <c r="U158" i="5"/>
  <c r="T158" i="5"/>
  <c r="S158" i="5"/>
  <c r="R158" i="5"/>
  <c r="Q158" i="5"/>
  <c r="P158" i="5"/>
  <c r="O158" i="5"/>
  <c r="N158" i="5"/>
  <c r="M158" i="5"/>
  <c r="L158" i="5"/>
  <c r="K158" i="5"/>
  <c r="J158" i="5"/>
  <c r="I158" i="5"/>
  <c r="H158" i="5"/>
  <c r="H156" i="5"/>
  <c r="H164" i="5" s="1"/>
  <c r="AK137" i="5"/>
  <c r="AJ137" i="5"/>
  <c r="AI137" i="5"/>
  <c r="AH137" i="5"/>
  <c r="AG137" i="5"/>
  <c r="AF137" i="5"/>
  <c r="AE137" i="5"/>
  <c r="AD137" i="5"/>
  <c r="AC137" i="5"/>
  <c r="AB137" i="5"/>
  <c r="AA137" i="5"/>
  <c r="Z137" i="5"/>
  <c r="Y137" i="5"/>
  <c r="X137" i="5"/>
  <c r="W137" i="5"/>
  <c r="V137" i="5"/>
  <c r="U137" i="5"/>
  <c r="T137" i="5"/>
  <c r="S137" i="5"/>
  <c r="R137" i="5"/>
  <c r="Q137" i="5"/>
  <c r="P137" i="5"/>
  <c r="O137" i="5"/>
  <c r="N137" i="5"/>
  <c r="M137" i="5"/>
  <c r="L137" i="5"/>
  <c r="K137" i="5"/>
  <c r="J137" i="5"/>
  <c r="I137" i="5"/>
  <c r="H137" i="5"/>
  <c r="H135" i="5"/>
  <c r="I116" i="5"/>
  <c r="H114" i="5"/>
  <c r="H117" i="5" s="1"/>
  <c r="H116" i="5"/>
  <c r="H95" i="5"/>
  <c r="I95" i="5"/>
  <c r="C89"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G84" i="5" s="1"/>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E75" i="5"/>
  <c r="E82" i="5" s="1"/>
  <c r="E74" i="5"/>
  <c r="E81" i="5" s="1"/>
  <c r="E73" i="5"/>
  <c r="E80" i="5" s="1"/>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AK63" i="5"/>
  <c r="AK86" i="5" s="1"/>
  <c r="AK237" i="5" s="1"/>
  <c r="AJ63" i="5"/>
  <c r="AJ86" i="5" s="1"/>
  <c r="AJ237" i="5" s="1"/>
  <c r="AI63" i="5"/>
  <c r="AI86" i="5" s="1"/>
  <c r="AI237" i="5" s="1"/>
  <c r="AH63" i="5"/>
  <c r="AH86" i="5" s="1"/>
  <c r="AH237" i="5" s="1"/>
  <c r="AG63" i="5"/>
  <c r="AF63" i="5"/>
  <c r="AF86" i="5" s="1"/>
  <c r="AF237" i="5" s="1"/>
  <c r="AE63" i="5"/>
  <c r="AD63" i="5"/>
  <c r="AD86" i="5" s="1"/>
  <c r="AD237" i="5" s="1"/>
  <c r="AC63" i="5"/>
  <c r="AC86" i="5" s="1"/>
  <c r="AC237" i="5" s="1"/>
  <c r="AB63" i="5"/>
  <c r="AB86" i="5" s="1"/>
  <c r="AB237" i="5" s="1"/>
  <c r="AA63" i="5"/>
  <c r="AA86" i="5" s="1"/>
  <c r="AA237" i="5" s="1"/>
  <c r="Z63" i="5"/>
  <c r="Z86" i="5" s="1"/>
  <c r="Z237" i="5" s="1"/>
  <c r="Y63" i="5"/>
  <c r="X63" i="5"/>
  <c r="X86" i="5" s="1"/>
  <c r="X237" i="5" s="1"/>
  <c r="W63" i="5"/>
  <c r="V63" i="5"/>
  <c r="V86" i="5" s="1"/>
  <c r="V237" i="5" s="1"/>
  <c r="U63" i="5"/>
  <c r="U86" i="5" s="1"/>
  <c r="U237" i="5" s="1"/>
  <c r="T63" i="5"/>
  <c r="T86" i="5" s="1"/>
  <c r="T237" i="5" s="1"/>
  <c r="S63" i="5"/>
  <c r="S86" i="5" s="1"/>
  <c r="S237" i="5" s="1"/>
  <c r="R63" i="5"/>
  <c r="R86" i="5" s="1"/>
  <c r="R237" i="5" s="1"/>
  <c r="Q63" i="5"/>
  <c r="P63" i="5"/>
  <c r="P86" i="5" s="1"/>
  <c r="P237" i="5" s="1"/>
  <c r="O63" i="5"/>
  <c r="N63" i="5"/>
  <c r="N86" i="5" s="1"/>
  <c r="N237" i="5" s="1"/>
  <c r="M63" i="5"/>
  <c r="M86" i="5" s="1"/>
  <c r="M237" i="5" s="1"/>
  <c r="L63" i="5"/>
  <c r="L86" i="5" s="1"/>
  <c r="L237" i="5" s="1"/>
  <c r="K63" i="5"/>
  <c r="K86" i="5" s="1"/>
  <c r="K237" i="5" s="1"/>
  <c r="J63" i="5"/>
  <c r="J86" i="5" s="1"/>
  <c r="J237" i="5" s="1"/>
  <c r="I63" i="5"/>
  <c r="H63" i="5"/>
  <c r="H86" i="5" s="1"/>
  <c r="H237" i="5" s="1"/>
  <c r="G63" i="5"/>
  <c r="E61" i="5"/>
  <c r="E68" i="5" s="1"/>
  <c r="E60" i="5"/>
  <c r="E67" i="5" s="1"/>
  <c r="E59" i="5"/>
  <c r="E66" i="5" s="1"/>
  <c r="G238"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I47" i="5"/>
  <c r="I44" i="5"/>
  <c r="I224" i="5" s="1"/>
  <c r="E42" i="5"/>
  <c r="E50" i="5" s="1"/>
  <c r="E41" i="5"/>
  <c r="E49" i="5" s="1"/>
  <c r="E40" i="5"/>
  <c r="E48" i="5" s="1"/>
  <c r="H47" i="5"/>
  <c r="E39" i="5"/>
  <c r="E47" i="5" s="1"/>
  <c r="E34" i="5"/>
  <c r="G32" i="5"/>
  <c r="G31" i="5"/>
  <c r="T34" i="5"/>
  <c r="S34" i="5"/>
  <c r="L34" i="5"/>
  <c r="K34" i="5"/>
  <c r="J34" i="5"/>
  <c r="I34" i="5"/>
  <c r="H34" i="5"/>
  <c r="G34" i="5"/>
  <c r="V33" i="5"/>
  <c r="U33" i="5"/>
  <c r="T33" i="5"/>
  <c r="S33" i="5"/>
  <c r="R33" i="5"/>
  <c r="Q33" i="5"/>
  <c r="P33" i="5"/>
  <c r="O33" i="5"/>
  <c r="N33" i="5"/>
  <c r="M33" i="5"/>
  <c r="L33" i="5"/>
  <c r="K33" i="5"/>
  <c r="J33" i="5"/>
  <c r="I33" i="5"/>
  <c r="H33" i="5"/>
  <c r="G28" i="5"/>
  <c r="G236" i="5" s="1"/>
  <c r="E25" i="5"/>
  <c r="E33" i="5" s="1"/>
  <c r="H32" i="5"/>
  <c r="E24" i="5"/>
  <c r="E32" i="5" s="1"/>
  <c r="I31" i="5"/>
  <c r="H31" i="5"/>
  <c r="E23" i="5"/>
  <c r="E31" i="5" s="1"/>
  <c r="S22" i="5"/>
  <c r="R22" i="5"/>
  <c r="Q22" i="5"/>
  <c r="P22" i="5"/>
  <c r="O22" i="5"/>
  <c r="N22" i="5"/>
  <c r="M22" i="5"/>
  <c r="L22" i="5"/>
  <c r="K22" i="5"/>
  <c r="J22" i="5"/>
  <c r="I22"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16" i="5"/>
  <c r="G8" i="5"/>
  <c r="I86" i="5" l="1"/>
  <c r="I237" i="5" s="1"/>
  <c r="Q86" i="5"/>
  <c r="Q237" i="5" s="1"/>
  <c r="Y86" i="5"/>
  <c r="Y237" i="5" s="1"/>
  <c r="AG86" i="5"/>
  <c r="AG237" i="5" s="1"/>
  <c r="P229" i="5"/>
  <c r="AK229" i="5"/>
  <c r="M272" i="5"/>
  <c r="P70" i="5"/>
  <c r="P84" i="5"/>
  <c r="T229" i="5"/>
  <c r="P272" i="5"/>
  <c r="W84" i="5"/>
  <c r="U229" i="5"/>
  <c r="K242" i="5"/>
  <c r="K308" i="5" s="1"/>
  <c r="V276" i="5"/>
  <c r="AB229" i="5"/>
  <c r="AB295" i="5" s="1"/>
  <c r="Q242" i="5"/>
  <c r="Q308" i="5" s="1"/>
  <c r="AC229" i="5"/>
  <c r="Y242" i="5"/>
  <c r="L229" i="5"/>
  <c r="AE229" i="5"/>
  <c r="G296" i="5"/>
  <c r="Y70" i="5"/>
  <c r="M229" i="5"/>
  <c r="M263" i="5" s="1"/>
  <c r="AF229" i="5"/>
  <c r="AF295" i="5" s="1"/>
  <c r="AF70" i="5"/>
  <c r="O229" i="5"/>
  <c r="AJ229" i="5"/>
  <c r="AJ295" i="5" s="1"/>
  <c r="H176" i="5"/>
  <c r="H219" i="5" s="1"/>
  <c r="G33" i="5"/>
  <c r="H36" i="5" s="1"/>
  <c r="M34" i="5"/>
  <c r="U34" i="5"/>
  <c r="O34" i="5"/>
  <c r="P34" i="5"/>
  <c r="H303" i="5"/>
  <c r="H271" i="5"/>
  <c r="P271" i="5"/>
  <c r="P303" i="5"/>
  <c r="X271" i="5"/>
  <c r="X303" i="5"/>
  <c r="AF271" i="5"/>
  <c r="AF303" i="5"/>
  <c r="Q303" i="5"/>
  <c r="Q271" i="5"/>
  <c r="N34" i="5"/>
  <c r="V34" i="5"/>
  <c r="J303" i="5"/>
  <c r="J271" i="5"/>
  <c r="R303" i="5"/>
  <c r="R271" i="5"/>
  <c r="Z303" i="5"/>
  <c r="Z271" i="5"/>
  <c r="AH303" i="5"/>
  <c r="AH271" i="5"/>
  <c r="AG70" i="5"/>
  <c r="X84" i="5"/>
  <c r="Y303" i="5"/>
  <c r="Y271" i="5"/>
  <c r="I32" i="5"/>
  <c r="I290" i="5"/>
  <c r="I258" i="5"/>
  <c r="G304" i="5"/>
  <c r="G272" i="5"/>
  <c r="K303" i="5"/>
  <c r="K271" i="5"/>
  <c r="S271" i="5"/>
  <c r="S303" i="5"/>
  <c r="AA303" i="5"/>
  <c r="AA271" i="5"/>
  <c r="AI303" i="5"/>
  <c r="AI271" i="5"/>
  <c r="H70" i="5"/>
  <c r="AE84" i="5"/>
  <c r="L303" i="5"/>
  <c r="L271" i="5"/>
  <c r="T303" i="5"/>
  <c r="T271" i="5"/>
  <c r="AB303" i="5"/>
  <c r="AB271" i="5"/>
  <c r="AJ303" i="5"/>
  <c r="AJ271" i="5"/>
  <c r="I70" i="5"/>
  <c r="AF84" i="5"/>
  <c r="AG303" i="5"/>
  <c r="AG271" i="5"/>
  <c r="H286" i="5"/>
  <c r="H220" i="5"/>
  <c r="H195" i="5"/>
  <c r="I195" i="5" s="1"/>
  <c r="J195" i="5" s="1"/>
  <c r="K195" i="5" s="1"/>
  <c r="L195" i="5" s="1"/>
  <c r="M195" i="5" s="1"/>
  <c r="N195" i="5" s="1"/>
  <c r="O195" i="5" s="1"/>
  <c r="P195" i="5" s="1"/>
  <c r="Q195" i="5" s="1"/>
  <c r="R195" i="5" s="1"/>
  <c r="S195" i="5" s="1"/>
  <c r="T195" i="5" s="1"/>
  <c r="U195" i="5" s="1"/>
  <c r="V195" i="5" s="1"/>
  <c r="W195" i="5" s="1"/>
  <c r="X195" i="5" s="1"/>
  <c r="Y195" i="5" s="1"/>
  <c r="Z195" i="5" s="1"/>
  <c r="AA195" i="5" s="1"/>
  <c r="AB195" i="5" s="1"/>
  <c r="AC195" i="5" s="1"/>
  <c r="AD195" i="5" s="1"/>
  <c r="AE195" i="5" s="1"/>
  <c r="AF195" i="5" s="1"/>
  <c r="AG195" i="5" s="1"/>
  <c r="AH195" i="5" s="1"/>
  <c r="AI195" i="5" s="1"/>
  <c r="AJ195" i="5" s="1"/>
  <c r="AK195" i="5" s="1"/>
  <c r="H167" i="5"/>
  <c r="I167" i="5" s="1"/>
  <c r="J167" i="5" s="1"/>
  <c r="K167" i="5" s="1"/>
  <c r="L167" i="5" s="1"/>
  <c r="M167" i="5" s="1"/>
  <c r="N167" i="5" s="1"/>
  <c r="O167" i="5" s="1"/>
  <c r="P167" i="5" s="1"/>
  <c r="Q167" i="5" s="1"/>
  <c r="R167" i="5" s="1"/>
  <c r="S167" i="5" s="1"/>
  <c r="T167" i="5" s="1"/>
  <c r="U167" i="5" s="1"/>
  <c r="V167" i="5" s="1"/>
  <c r="W167" i="5" s="1"/>
  <c r="X167" i="5" s="1"/>
  <c r="Y167" i="5" s="1"/>
  <c r="Z167" i="5" s="1"/>
  <c r="AA167" i="5" s="1"/>
  <c r="AB167" i="5" s="1"/>
  <c r="AC167" i="5" s="1"/>
  <c r="AD167" i="5" s="1"/>
  <c r="AE167" i="5" s="1"/>
  <c r="AF167" i="5" s="1"/>
  <c r="AG167" i="5" s="1"/>
  <c r="AH167" i="5" s="1"/>
  <c r="AI167" i="5" s="1"/>
  <c r="AJ167" i="5" s="1"/>
  <c r="AK167" i="5" s="1"/>
  <c r="H187" i="5"/>
  <c r="J126" i="5"/>
  <c r="K126" i="5" s="1"/>
  <c r="L126" i="5" s="1"/>
  <c r="M126" i="5" s="1"/>
  <c r="N126" i="5" s="1"/>
  <c r="O126" i="5" s="1"/>
  <c r="P126" i="5" s="1"/>
  <c r="Q126" i="5" s="1"/>
  <c r="R126" i="5" s="1"/>
  <c r="S126" i="5" s="1"/>
  <c r="T126" i="5" s="1"/>
  <c r="U126" i="5" s="1"/>
  <c r="V126" i="5" s="1"/>
  <c r="W126" i="5" s="1"/>
  <c r="X126" i="5" s="1"/>
  <c r="Y126" i="5" s="1"/>
  <c r="Z126" i="5" s="1"/>
  <c r="AA126" i="5" s="1"/>
  <c r="AB126" i="5" s="1"/>
  <c r="AC126" i="5" s="1"/>
  <c r="AD126" i="5" s="1"/>
  <c r="AE126" i="5" s="1"/>
  <c r="AF126" i="5" s="1"/>
  <c r="AG126" i="5" s="1"/>
  <c r="AH126" i="5" s="1"/>
  <c r="AI126" i="5" s="1"/>
  <c r="AJ126" i="5" s="1"/>
  <c r="AK126" i="5" s="1"/>
  <c r="H168" i="5"/>
  <c r="I168" i="5" s="1"/>
  <c r="J168" i="5" s="1"/>
  <c r="K168" i="5" s="1"/>
  <c r="L168" i="5" s="1"/>
  <c r="M168" i="5" s="1"/>
  <c r="N168" i="5" s="1"/>
  <c r="O168" i="5" s="1"/>
  <c r="P168" i="5" s="1"/>
  <c r="Q168" i="5" s="1"/>
  <c r="R168" i="5" s="1"/>
  <c r="S168" i="5" s="1"/>
  <c r="T168" i="5" s="1"/>
  <c r="U168" i="5" s="1"/>
  <c r="V168" i="5" s="1"/>
  <c r="W168" i="5" s="1"/>
  <c r="X168" i="5" s="1"/>
  <c r="Y168" i="5" s="1"/>
  <c r="Z168" i="5" s="1"/>
  <c r="AA168" i="5" s="1"/>
  <c r="AB168" i="5" s="1"/>
  <c r="AC168" i="5" s="1"/>
  <c r="AD168" i="5" s="1"/>
  <c r="AE168" i="5" s="1"/>
  <c r="AF168" i="5" s="1"/>
  <c r="AG168" i="5" s="1"/>
  <c r="AH168" i="5" s="1"/>
  <c r="AI168" i="5" s="1"/>
  <c r="AJ168" i="5" s="1"/>
  <c r="AK168" i="5" s="1"/>
  <c r="H147" i="5"/>
  <c r="I147" i="5" s="1"/>
  <c r="J147" i="5" s="1"/>
  <c r="K147" i="5" s="1"/>
  <c r="L147" i="5" s="1"/>
  <c r="M147" i="5" s="1"/>
  <c r="N147" i="5" s="1"/>
  <c r="O147" i="5" s="1"/>
  <c r="P147" i="5" s="1"/>
  <c r="Q147" i="5" s="1"/>
  <c r="R147" i="5" s="1"/>
  <c r="S147" i="5" s="1"/>
  <c r="T147" i="5" s="1"/>
  <c r="U147" i="5" s="1"/>
  <c r="V147" i="5" s="1"/>
  <c r="W147" i="5" s="1"/>
  <c r="X147" i="5" s="1"/>
  <c r="Y147" i="5" s="1"/>
  <c r="Z147" i="5" s="1"/>
  <c r="AA147" i="5" s="1"/>
  <c r="AB147" i="5" s="1"/>
  <c r="AC147" i="5" s="1"/>
  <c r="AD147" i="5" s="1"/>
  <c r="AE147" i="5" s="1"/>
  <c r="AF147" i="5" s="1"/>
  <c r="AG147" i="5" s="1"/>
  <c r="AH147" i="5" s="1"/>
  <c r="AI147" i="5" s="1"/>
  <c r="AJ147" i="5" s="1"/>
  <c r="AK147" i="5" s="1"/>
  <c r="H106" i="5"/>
  <c r="I106" i="5" s="1"/>
  <c r="J106" i="5" s="1"/>
  <c r="K106" i="5" s="1"/>
  <c r="L106" i="5" s="1"/>
  <c r="M106" i="5" s="1"/>
  <c r="N106" i="5" s="1"/>
  <c r="O106" i="5" s="1"/>
  <c r="P106" i="5" s="1"/>
  <c r="Q106" i="5" s="1"/>
  <c r="R106" i="5" s="1"/>
  <c r="S106" i="5" s="1"/>
  <c r="T106" i="5" s="1"/>
  <c r="U106" i="5" s="1"/>
  <c r="V106" i="5" s="1"/>
  <c r="W106" i="5" s="1"/>
  <c r="X106" i="5" s="1"/>
  <c r="Y106" i="5" s="1"/>
  <c r="Z106" i="5" s="1"/>
  <c r="AA106" i="5" s="1"/>
  <c r="AB106" i="5" s="1"/>
  <c r="AC106" i="5" s="1"/>
  <c r="AD106" i="5" s="1"/>
  <c r="AE106" i="5" s="1"/>
  <c r="AF106" i="5" s="1"/>
  <c r="AG106" i="5" s="1"/>
  <c r="AH106" i="5" s="1"/>
  <c r="AI106" i="5" s="1"/>
  <c r="AJ106" i="5" s="1"/>
  <c r="AK106" i="5" s="1"/>
  <c r="H170" i="5"/>
  <c r="I170" i="5" s="1"/>
  <c r="J170" i="5" s="1"/>
  <c r="K170" i="5" s="1"/>
  <c r="L170" i="5" s="1"/>
  <c r="M170" i="5" s="1"/>
  <c r="N170" i="5" s="1"/>
  <c r="O170" i="5" s="1"/>
  <c r="P170" i="5" s="1"/>
  <c r="Q170" i="5" s="1"/>
  <c r="R170" i="5" s="1"/>
  <c r="S170" i="5" s="1"/>
  <c r="T170" i="5" s="1"/>
  <c r="U170" i="5" s="1"/>
  <c r="V170" i="5" s="1"/>
  <c r="W170" i="5" s="1"/>
  <c r="X170" i="5" s="1"/>
  <c r="Y170" i="5" s="1"/>
  <c r="Z170" i="5" s="1"/>
  <c r="AA170" i="5" s="1"/>
  <c r="AB170" i="5" s="1"/>
  <c r="AC170" i="5" s="1"/>
  <c r="AD170" i="5" s="1"/>
  <c r="AE170" i="5" s="1"/>
  <c r="AF170" i="5" s="1"/>
  <c r="AG170" i="5" s="1"/>
  <c r="AH170" i="5" s="1"/>
  <c r="AI170" i="5" s="1"/>
  <c r="AJ170" i="5" s="1"/>
  <c r="AK170" i="5" s="1"/>
  <c r="H149" i="5"/>
  <c r="I149" i="5" s="1"/>
  <c r="J149" i="5" s="1"/>
  <c r="K149" i="5" s="1"/>
  <c r="L149" i="5" s="1"/>
  <c r="M149" i="5" s="1"/>
  <c r="N149" i="5" s="1"/>
  <c r="O149" i="5" s="1"/>
  <c r="P149" i="5" s="1"/>
  <c r="Q149" i="5" s="1"/>
  <c r="R149" i="5" s="1"/>
  <c r="S149" i="5" s="1"/>
  <c r="T149" i="5" s="1"/>
  <c r="U149" i="5" s="1"/>
  <c r="V149" i="5" s="1"/>
  <c r="W149" i="5" s="1"/>
  <c r="X149" i="5" s="1"/>
  <c r="Y149" i="5" s="1"/>
  <c r="Z149" i="5" s="1"/>
  <c r="AA149" i="5" s="1"/>
  <c r="AB149" i="5" s="1"/>
  <c r="AC149" i="5" s="1"/>
  <c r="AD149" i="5" s="1"/>
  <c r="AE149" i="5" s="1"/>
  <c r="AF149" i="5" s="1"/>
  <c r="AG149" i="5" s="1"/>
  <c r="AH149" i="5" s="1"/>
  <c r="AI149" i="5" s="1"/>
  <c r="AJ149" i="5" s="1"/>
  <c r="AK149" i="5" s="1"/>
  <c r="H128" i="5"/>
  <c r="I128" i="5" s="1"/>
  <c r="J128" i="5" s="1"/>
  <c r="K128" i="5" s="1"/>
  <c r="L128" i="5" s="1"/>
  <c r="M128" i="5" s="1"/>
  <c r="N128" i="5" s="1"/>
  <c r="O128" i="5" s="1"/>
  <c r="P128" i="5" s="1"/>
  <c r="Q128" i="5" s="1"/>
  <c r="R128" i="5" s="1"/>
  <c r="S128" i="5" s="1"/>
  <c r="T128" i="5" s="1"/>
  <c r="U128" i="5" s="1"/>
  <c r="V128" i="5" s="1"/>
  <c r="W128" i="5" s="1"/>
  <c r="X128" i="5" s="1"/>
  <c r="Y128" i="5" s="1"/>
  <c r="Z128" i="5" s="1"/>
  <c r="AA128" i="5" s="1"/>
  <c r="AB128" i="5" s="1"/>
  <c r="AC128" i="5" s="1"/>
  <c r="AD128" i="5" s="1"/>
  <c r="AE128" i="5" s="1"/>
  <c r="AF128" i="5" s="1"/>
  <c r="AG128" i="5" s="1"/>
  <c r="AH128" i="5" s="1"/>
  <c r="AI128" i="5" s="1"/>
  <c r="AJ128" i="5" s="1"/>
  <c r="AK128" i="5" s="1"/>
  <c r="H127" i="5"/>
  <c r="I127" i="5" s="1"/>
  <c r="J127" i="5" s="1"/>
  <c r="K127" i="5" s="1"/>
  <c r="L127" i="5" s="1"/>
  <c r="M127" i="5" s="1"/>
  <c r="N127" i="5" s="1"/>
  <c r="O127" i="5" s="1"/>
  <c r="P127" i="5" s="1"/>
  <c r="Q127" i="5" s="1"/>
  <c r="R127" i="5" s="1"/>
  <c r="S127" i="5" s="1"/>
  <c r="T127" i="5" s="1"/>
  <c r="U127" i="5" s="1"/>
  <c r="V127" i="5" s="1"/>
  <c r="W127" i="5" s="1"/>
  <c r="X127" i="5" s="1"/>
  <c r="Y127" i="5" s="1"/>
  <c r="Z127" i="5" s="1"/>
  <c r="AA127" i="5" s="1"/>
  <c r="AB127" i="5" s="1"/>
  <c r="AC127" i="5" s="1"/>
  <c r="AD127" i="5" s="1"/>
  <c r="AE127" i="5" s="1"/>
  <c r="AF127" i="5" s="1"/>
  <c r="AG127" i="5" s="1"/>
  <c r="AH127" i="5" s="1"/>
  <c r="AI127" i="5" s="1"/>
  <c r="AJ127" i="5" s="1"/>
  <c r="AK127" i="5" s="1"/>
  <c r="J125" i="5"/>
  <c r="K125" i="5" s="1"/>
  <c r="L125" i="5" s="1"/>
  <c r="M125" i="5" s="1"/>
  <c r="N125" i="5" s="1"/>
  <c r="O125" i="5" s="1"/>
  <c r="P125" i="5" s="1"/>
  <c r="Q125" i="5" s="1"/>
  <c r="R125" i="5" s="1"/>
  <c r="S125" i="5" s="1"/>
  <c r="T125" i="5" s="1"/>
  <c r="U125" i="5" s="1"/>
  <c r="V125" i="5" s="1"/>
  <c r="W125" i="5" s="1"/>
  <c r="X125" i="5" s="1"/>
  <c r="Y125" i="5" s="1"/>
  <c r="Z125" i="5" s="1"/>
  <c r="AA125" i="5" s="1"/>
  <c r="AB125" i="5" s="1"/>
  <c r="AC125" i="5" s="1"/>
  <c r="AD125" i="5" s="1"/>
  <c r="AE125" i="5" s="1"/>
  <c r="AF125" i="5" s="1"/>
  <c r="AG125" i="5" s="1"/>
  <c r="AH125" i="5" s="1"/>
  <c r="AI125" i="5" s="1"/>
  <c r="AJ125" i="5" s="1"/>
  <c r="AK125" i="5" s="1"/>
  <c r="H107" i="5"/>
  <c r="I107" i="5" s="1"/>
  <c r="J107" i="5" s="1"/>
  <c r="K107" i="5" s="1"/>
  <c r="L107" i="5" s="1"/>
  <c r="M107" i="5" s="1"/>
  <c r="N107" i="5" s="1"/>
  <c r="O107" i="5" s="1"/>
  <c r="P107" i="5" s="1"/>
  <c r="Q107" i="5" s="1"/>
  <c r="R107" i="5" s="1"/>
  <c r="S107" i="5" s="1"/>
  <c r="T107" i="5" s="1"/>
  <c r="U107" i="5" s="1"/>
  <c r="V107" i="5" s="1"/>
  <c r="W107" i="5" s="1"/>
  <c r="X107" i="5" s="1"/>
  <c r="Y107" i="5" s="1"/>
  <c r="Z107" i="5" s="1"/>
  <c r="AA107" i="5" s="1"/>
  <c r="AB107" i="5" s="1"/>
  <c r="AC107" i="5" s="1"/>
  <c r="AD107" i="5" s="1"/>
  <c r="AE107" i="5" s="1"/>
  <c r="AF107" i="5" s="1"/>
  <c r="AG107" i="5" s="1"/>
  <c r="AH107" i="5" s="1"/>
  <c r="AI107" i="5" s="1"/>
  <c r="AJ107" i="5" s="1"/>
  <c r="AK107" i="5" s="1"/>
  <c r="H148" i="5"/>
  <c r="I148" i="5" s="1"/>
  <c r="J148" i="5" s="1"/>
  <c r="K148" i="5" s="1"/>
  <c r="L148" i="5" s="1"/>
  <c r="M148" i="5" s="1"/>
  <c r="N148" i="5" s="1"/>
  <c r="O148" i="5" s="1"/>
  <c r="P148" i="5" s="1"/>
  <c r="Q148" i="5" s="1"/>
  <c r="R148" i="5" s="1"/>
  <c r="S148" i="5" s="1"/>
  <c r="T148" i="5" s="1"/>
  <c r="U148" i="5" s="1"/>
  <c r="V148" i="5" s="1"/>
  <c r="W148" i="5" s="1"/>
  <c r="X148" i="5" s="1"/>
  <c r="Y148" i="5" s="1"/>
  <c r="Z148" i="5" s="1"/>
  <c r="AA148" i="5" s="1"/>
  <c r="AB148" i="5" s="1"/>
  <c r="AC148" i="5" s="1"/>
  <c r="AD148" i="5" s="1"/>
  <c r="AE148" i="5" s="1"/>
  <c r="AF148" i="5" s="1"/>
  <c r="AG148" i="5" s="1"/>
  <c r="AH148" i="5" s="1"/>
  <c r="AI148" i="5" s="1"/>
  <c r="AJ148" i="5" s="1"/>
  <c r="AK148" i="5" s="1"/>
  <c r="H105" i="5"/>
  <c r="I105" i="5" s="1"/>
  <c r="J105" i="5" s="1"/>
  <c r="K105" i="5" s="1"/>
  <c r="L105" i="5" s="1"/>
  <c r="M105" i="5" s="1"/>
  <c r="N105" i="5" s="1"/>
  <c r="O105" i="5" s="1"/>
  <c r="P105" i="5" s="1"/>
  <c r="Q105" i="5" s="1"/>
  <c r="R105" i="5" s="1"/>
  <c r="S105" i="5" s="1"/>
  <c r="T105" i="5" s="1"/>
  <c r="U105" i="5" s="1"/>
  <c r="V105" i="5" s="1"/>
  <c r="W105" i="5" s="1"/>
  <c r="X105" i="5" s="1"/>
  <c r="Y105" i="5" s="1"/>
  <c r="Z105" i="5" s="1"/>
  <c r="AA105" i="5" s="1"/>
  <c r="AB105" i="5" s="1"/>
  <c r="AC105" i="5" s="1"/>
  <c r="AD105" i="5" s="1"/>
  <c r="AE105" i="5" s="1"/>
  <c r="AF105" i="5" s="1"/>
  <c r="AG105" i="5" s="1"/>
  <c r="AH105" i="5" s="1"/>
  <c r="AI105" i="5" s="1"/>
  <c r="AJ105" i="5" s="1"/>
  <c r="AK105" i="5" s="1"/>
  <c r="H169" i="5"/>
  <c r="I169" i="5" s="1"/>
  <c r="J169" i="5" s="1"/>
  <c r="K169" i="5" s="1"/>
  <c r="L169" i="5" s="1"/>
  <c r="M169" i="5" s="1"/>
  <c r="N169" i="5" s="1"/>
  <c r="O169" i="5" s="1"/>
  <c r="P169" i="5" s="1"/>
  <c r="Q169" i="5" s="1"/>
  <c r="R169" i="5" s="1"/>
  <c r="S169" i="5" s="1"/>
  <c r="T169" i="5" s="1"/>
  <c r="U169" i="5" s="1"/>
  <c r="V169" i="5" s="1"/>
  <c r="W169" i="5" s="1"/>
  <c r="X169" i="5" s="1"/>
  <c r="Y169" i="5" s="1"/>
  <c r="Z169" i="5" s="1"/>
  <c r="AA169" i="5" s="1"/>
  <c r="AB169" i="5" s="1"/>
  <c r="AC169" i="5" s="1"/>
  <c r="AD169" i="5" s="1"/>
  <c r="AE169" i="5" s="1"/>
  <c r="AF169" i="5" s="1"/>
  <c r="AG169" i="5" s="1"/>
  <c r="AH169" i="5" s="1"/>
  <c r="AI169" i="5" s="1"/>
  <c r="AJ169" i="5" s="1"/>
  <c r="AK169" i="5" s="1"/>
  <c r="H146" i="5"/>
  <c r="I146" i="5" s="1"/>
  <c r="J146" i="5" s="1"/>
  <c r="K146" i="5" s="1"/>
  <c r="L146" i="5" s="1"/>
  <c r="M146" i="5" s="1"/>
  <c r="N146" i="5" s="1"/>
  <c r="O146" i="5" s="1"/>
  <c r="P146" i="5" s="1"/>
  <c r="Q146" i="5" s="1"/>
  <c r="R146" i="5" s="1"/>
  <c r="S146" i="5" s="1"/>
  <c r="T146" i="5" s="1"/>
  <c r="U146" i="5" s="1"/>
  <c r="V146" i="5" s="1"/>
  <c r="W146" i="5" s="1"/>
  <c r="X146" i="5" s="1"/>
  <c r="Y146" i="5" s="1"/>
  <c r="Z146" i="5" s="1"/>
  <c r="AA146" i="5" s="1"/>
  <c r="AB146" i="5" s="1"/>
  <c r="AC146" i="5" s="1"/>
  <c r="AD146" i="5" s="1"/>
  <c r="AE146" i="5" s="1"/>
  <c r="AF146" i="5" s="1"/>
  <c r="AG146" i="5" s="1"/>
  <c r="AH146" i="5" s="1"/>
  <c r="AI146" i="5" s="1"/>
  <c r="AJ146" i="5" s="1"/>
  <c r="AK146" i="5" s="1"/>
  <c r="F38" i="5"/>
  <c r="G47" i="5"/>
  <c r="G44" i="5"/>
  <c r="G224" i="5" s="1"/>
  <c r="Q34" i="5"/>
  <c r="M303" i="5"/>
  <c r="M271" i="5"/>
  <c r="U303" i="5"/>
  <c r="U271" i="5"/>
  <c r="AC303" i="5"/>
  <c r="AC271" i="5"/>
  <c r="AK303" i="5"/>
  <c r="AK271" i="5"/>
  <c r="R34" i="5"/>
  <c r="N303" i="5"/>
  <c r="N271" i="5"/>
  <c r="V303" i="5"/>
  <c r="V271" i="5"/>
  <c r="AD303" i="5"/>
  <c r="AD271" i="5"/>
  <c r="AE70" i="5"/>
  <c r="W70" i="5"/>
  <c r="O70" i="5"/>
  <c r="G70" i="5"/>
  <c r="G87" i="5" s="1"/>
  <c r="AD70" i="5"/>
  <c r="V70" i="5"/>
  <c r="N70" i="5"/>
  <c r="AK70" i="5"/>
  <c r="AC70" i="5"/>
  <c r="U70" i="5"/>
  <c r="M70" i="5"/>
  <c r="AJ70" i="5"/>
  <c r="AB70" i="5"/>
  <c r="T70" i="5"/>
  <c r="L70" i="5"/>
  <c r="AI70" i="5"/>
  <c r="AA70" i="5"/>
  <c r="S70" i="5"/>
  <c r="K70" i="5"/>
  <c r="AH70" i="5"/>
  <c r="Z70" i="5"/>
  <c r="R70" i="5"/>
  <c r="J70" i="5"/>
  <c r="Q70" i="5"/>
  <c r="AD84" i="5"/>
  <c r="V84" i="5"/>
  <c r="N84" i="5"/>
  <c r="AK84" i="5"/>
  <c r="AC84" i="5"/>
  <c r="U84" i="5"/>
  <c r="M84" i="5"/>
  <c r="AJ84" i="5"/>
  <c r="AB84" i="5"/>
  <c r="T84" i="5"/>
  <c r="L84" i="5"/>
  <c r="AI84" i="5"/>
  <c r="AA84" i="5"/>
  <c r="S84" i="5"/>
  <c r="K84" i="5"/>
  <c r="AH84" i="5"/>
  <c r="Z84" i="5"/>
  <c r="R84" i="5"/>
  <c r="J84" i="5"/>
  <c r="AG84" i="5"/>
  <c r="Y84" i="5"/>
  <c r="Y87" i="5" s="1"/>
  <c r="Q84" i="5"/>
  <c r="I84" i="5"/>
  <c r="H84" i="5"/>
  <c r="I303" i="5"/>
  <c r="I271" i="5"/>
  <c r="H101" i="5"/>
  <c r="H102" i="5"/>
  <c r="H96" i="5"/>
  <c r="G302" i="5"/>
  <c r="G270" i="5"/>
  <c r="G86" i="5"/>
  <c r="G237" i="5" s="1"/>
  <c r="O86" i="5"/>
  <c r="O237" i="5" s="1"/>
  <c r="W86" i="5"/>
  <c r="W237" i="5" s="1"/>
  <c r="AE86" i="5"/>
  <c r="AE237" i="5" s="1"/>
  <c r="X70" i="5"/>
  <c r="O84" i="5"/>
  <c r="I114" i="5"/>
  <c r="H122" i="5"/>
  <c r="H121" i="5"/>
  <c r="H123" i="5"/>
  <c r="H44" i="5"/>
  <c r="H224" i="5" s="1"/>
  <c r="I176" i="5"/>
  <c r="I219" i="5" s="1"/>
  <c r="J104" i="5"/>
  <c r="K104" i="5" s="1"/>
  <c r="L104" i="5" s="1"/>
  <c r="M104" i="5" s="1"/>
  <c r="N104" i="5" s="1"/>
  <c r="O104" i="5" s="1"/>
  <c r="P104" i="5" s="1"/>
  <c r="Q104" i="5" s="1"/>
  <c r="R104" i="5" s="1"/>
  <c r="S104" i="5" s="1"/>
  <c r="T104" i="5" s="1"/>
  <c r="U104" i="5" s="1"/>
  <c r="V104" i="5" s="1"/>
  <c r="W104" i="5" s="1"/>
  <c r="X104" i="5" s="1"/>
  <c r="Y104" i="5" s="1"/>
  <c r="Z104" i="5" s="1"/>
  <c r="AA104" i="5" s="1"/>
  <c r="AB104" i="5" s="1"/>
  <c r="AC104" i="5" s="1"/>
  <c r="AD104" i="5" s="1"/>
  <c r="AE104" i="5" s="1"/>
  <c r="AF104" i="5" s="1"/>
  <c r="AG104" i="5" s="1"/>
  <c r="AH104" i="5" s="1"/>
  <c r="AI104" i="5" s="1"/>
  <c r="AJ104" i="5" s="1"/>
  <c r="AK104" i="5" s="1"/>
  <c r="N304" i="5"/>
  <c r="N272" i="5"/>
  <c r="V304" i="5"/>
  <c r="V272" i="5"/>
  <c r="AD304" i="5"/>
  <c r="AD272" i="5"/>
  <c r="G305" i="5"/>
  <c r="G273" i="5"/>
  <c r="H142" i="5"/>
  <c r="I135" i="5"/>
  <c r="H144" i="5"/>
  <c r="H143" i="5"/>
  <c r="H159" i="5"/>
  <c r="H163" i="5"/>
  <c r="I156" i="5"/>
  <c r="H165" i="5"/>
  <c r="N242" i="5"/>
  <c r="N229" i="5"/>
  <c r="H138" i="5"/>
  <c r="Y309" i="5"/>
  <c r="Y277" i="5"/>
  <c r="I309" i="5"/>
  <c r="I277" i="5"/>
  <c r="O304" i="5"/>
  <c r="O272" i="5"/>
  <c r="W304" i="5"/>
  <c r="W272" i="5"/>
  <c r="J309" i="5"/>
  <c r="J277" i="5"/>
  <c r="R277" i="5"/>
  <c r="R309" i="5"/>
  <c r="AE295" i="5"/>
  <c r="AE263" i="5"/>
  <c r="AF263" i="5"/>
  <c r="O295" i="5"/>
  <c r="O263" i="5"/>
  <c r="P295" i="5"/>
  <c r="P263" i="5"/>
  <c r="O308" i="5"/>
  <c r="O276" i="5"/>
  <c r="W308" i="5"/>
  <c r="W276" i="5"/>
  <c r="AE308" i="5"/>
  <c r="AE276" i="5"/>
  <c r="Q309" i="5"/>
  <c r="Q277" i="5"/>
  <c r="AG309" i="5"/>
  <c r="AG277" i="5"/>
  <c r="T295" i="5"/>
  <c r="T263" i="5"/>
  <c r="AJ263" i="5"/>
  <c r="Y308" i="5"/>
  <c r="Y276" i="5"/>
  <c r="H308" i="5"/>
  <c r="H276" i="5"/>
  <c r="P308" i="5"/>
  <c r="P276" i="5"/>
  <c r="X308" i="5"/>
  <c r="X276" i="5"/>
  <c r="AF308" i="5"/>
  <c r="AL308" i="5" s="1"/>
  <c r="AF276" i="5"/>
  <c r="AL276" i="5" s="1"/>
  <c r="AL242" i="5"/>
  <c r="Z277" i="5"/>
  <c r="Z309" i="5"/>
  <c r="AH277" i="5"/>
  <c r="AH309" i="5"/>
  <c r="U295" i="5"/>
  <c r="U263" i="5"/>
  <c r="AK295" i="5"/>
  <c r="AK263" i="5"/>
  <c r="Z242" i="5"/>
  <c r="U277" i="5"/>
  <c r="I308" i="5"/>
  <c r="I276" i="5"/>
  <c r="Y295" i="5"/>
  <c r="Y263" i="5"/>
  <c r="AG308" i="5"/>
  <c r="AG276" i="5"/>
  <c r="G295" i="5"/>
  <c r="G263" i="5"/>
  <c r="W229" i="5"/>
  <c r="J242" i="5"/>
  <c r="J229" i="5"/>
  <c r="R229" i="5"/>
  <c r="R242" i="5"/>
  <c r="Z295" i="5"/>
  <c r="Z263" i="5"/>
  <c r="AH242" i="5"/>
  <c r="AH229" i="5"/>
  <c r="L309" i="5"/>
  <c r="L277" i="5"/>
  <c r="T309" i="5"/>
  <c r="T277" i="5"/>
  <c r="AB309" i="5"/>
  <c r="AB277" i="5"/>
  <c r="AJ309" i="5"/>
  <c r="AJ277" i="5"/>
  <c r="H229" i="5"/>
  <c r="X229" i="5"/>
  <c r="K304" i="5"/>
  <c r="K272" i="5"/>
  <c r="S304" i="5"/>
  <c r="S272" i="5"/>
  <c r="AA304" i="5"/>
  <c r="AA272" i="5"/>
  <c r="AI304" i="5"/>
  <c r="AI272" i="5"/>
  <c r="Q263" i="5"/>
  <c r="K295" i="5"/>
  <c r="K263" i="5"/>
  <c r="S242" i="5"/>
  <c r="S229" i="5"/>
  <c r="AA242" i="5"/>
  <c r="AA229" i="5"/>
  <c r="AI242" i="5"/>
  <c r="AI229" i="5"/>
  <c r="M309" i="5"/>
  <c r="M277" i="5"/>
  <c r="AC309" i="5"/>
  <c r="AC277" i="5"/>
  <c r="AK309" i="5"/>
  <c r="AK277" i="5"/>
  <c r="L295" i="5"/>
  <c r="L263" i="5"/>
  <c r="L304" i="5"/>
  <c r="L272" i="5"/>
  <c r="T304" i="5"/>
  <c r="T272" i="5"/>
  <c r="AB304" i="5"/>
  <c r="AB272" i="5"/>
  <c r="AJ304" i="5"/>
  <c r="AJ272" i="5"/>
  <c r="AC295" i="5"/>
  <c r="AC263" i="5"/>
  <c r="K309" i="5"/>
  <c r="K277" i="5"/>
  <c r="S309" i="5"/>
  <c r="S277" i="5"/>
  <c r="AA309" i="5"/>
  <c r="AA277" i="5"/>
  <c r="AI309" i="5"/>
  <c r="AI277" i="5"/>
  <c r="V229" i="5"/>
  <c r="AD229" i="5"/>
  <c r="U304" i="5"/>
  <c r="U272" i="5"/>
  <c r="AK304" i="5"/>
  <c r="AK272" i="5"/>
  <c r="V277" i="5"/>
  <c r="L308" i="5"/>
  <c r="L276" i="5"/>
  <c r="T308" i="5"/>
  <c r="T276" i="5"/>
  <c r="AB308" i="5"/>
  <c r="AB276" i="5"/>
  <c r="AJ308" i="5"/>
  <c r="AJ276" i="5"/>
  <c r="N309" i="5"/>
  <c r="N277" i="5"/>
  <c r="AD309" i="5"/>
  <c r="AD277" i="5"/>
  <c r="G293" i="5"/>
  <c r="G261" i="5"/>
  <c r="I229" i="5"/>
  <c r="AG229" i="5"/>
  <c r="H304" i="5"/>
  <c r="H272" i="5"/>
  <c r="X304" i="5"/>
  <c r="X272" i="5"/>
  <c r="AC272" i="5"/>
  <c r="M308" i="5"/>
  <c r="M276" i="5"/>
  <c r="AC308" i="5"/>
  <c r="AC276" i="5"/>
  <c r="AK308" i="5"/>
  <c r="AK276" i="5"/>
  <c r="O309" i="5"/>
  <c r="O277" i="5"/>
  <c r="W309" i="5"/>
  <c r="W277" i="5"/>
  <c r="AE309" i="5"/>
  <c r="AE277" i="5"/>
  <c r="G292" i="5"/>
  <c r="G260" i="5"/>
  <c r="G240" i="5"/>
  <c r="I304" i="5"/>
  <c r="I272" i="5"/>
  <c r="Q272" i="5"/>
  <c r="Q304" i="5"/>
  <c r="Y272" i="5"/>
  <c r="Y304" i="5"/>
  <c r="AG272" i="5"/>
  <c r="AG304" i="5"/>
  <c r="AF272" i="5"/>
  <c r="AD308" i="5"/>
  <c r="AD276" i="5"/>
  <c r="H309" i="5"/>
  <c r="H277" i="5"/>
  <c r="P309" i="5"/>
  <c r="P277" i="5"/>
  <c r="X309" i="5"/>
  <c r="X277" i="5"/>
  <c r="AF309" i="5"/>
  <c r="AL309" i="5" s="1"/>
  <c r="AF277" i="5"/>
  <c r="AL277" i="5" s="1"/>
  <c r="AL243" i="5"/>
  <c r="G259" i="5"/>
  <c r="G291" i="5"/>
  <c r="J304" i="5"/>
  <c r="J272" i="5"/>
  <c r="R304" i="5"/>
  <c r="R272" i="5"/>
  <c r="Z304" i="5"/>
  <c r="Z272" i="5"/>
  <c r="AH304" i="5"/>
  <c r="AH272" i="5"/>
  <c r="U276" i="5"/>
  <c r="G307" i="5"/>
  <c r="G275" i="5"/>
  <c r="G308" i="5"/>
  <c r="G276" i="5"/>
  <c r="G309" i="5"/>
  <c r="G277" i="5"/>
  <c r="AE304" i="5"/>
  <c r="AE272" i="5"/>
  <c r="M295" i="5" l="1"/>
  <c r="AB263" i="5"/>
  <c r="K276" i="5"/>
  <c r="AF87" i="5"/>
  <c r="H177" i="5"/>
  <c r="Q276" i="5"/>
  <c r="W87" i="5"/>
  <c r="Q87" i="5"/>
  <c r="AI87" i="5"/>
  <c r="AK87" i="5"/>
  <c r="J87" i="5"/>
  <c r="L87" i="5"/>
  <c r="N87" i="5"/>
  <c r="I87" i="5"/>
  <c r="P87" i="5"/>
  <c r="H172" i="5"/>
  <c r="G36" i="5"/>
  <c r="I36" i="5"/>
  <c r="H152" i="5"/>
  <c r="H173" i="5"/>
  <c r="AD263" i="5"/>
  <c r="AD295" i="5"/>
  <c r="AI295" i="5"/>
  <c r="AI263" i="5"/>
  <c r="R295" i="5"/>
  <c r="R263" i="5"/>
  <c r="G303" i="5"/>
  <c r="G271" i="5"/>
  <c r="I101" i="5"/>
  <c r="I102" i="5"/>
  <c r="I96" i="5"/>
  <c r="R87" i="5"/>
  <c r="T87" i="5"/>
  <c r="V87" i="5"/>
  <c r="H87" i="5"/>
  <c r="AG87" i="5"/>
  <c r="G306" i="5"/>
  <c r="G274" i="5"/>
  <c r="H287" i="5"/>
  <c r="I286" i="5"/>
  <c r="X295" i="5"/>
  <c r="X263" i="5"/>
  <c r="J295" i="5"/>
  <c r="J263" i="5"/>
  <c r="N263" i="5"/>
  <c r="N295" i="5"/>
  <c r="I121" i="5"/>
  <c r="I122" i="5"/>
  <c r="I123" i="5"/>
  <c r="I117" i="5"/>
  <c r="Z87" i="5"/>
  <c r="AB87" i="5"/>
  <c r="AD87" i="5"/>
  <c r="W303" i="5"/>
  <c r="W271" i="5"/>
  <c r="I220" i="5"/>
  <c r="H221" i="5"/>
  <c r="H130" i="5"/>
  <c r="AA295" i="5"/>
  <c r="AA263" i="5"/>
  <c r="N308" i="5"/>
  <c r="N276" i="5"/>
  <c r="H290" i="5"/>
  <c r="H258" i="5"/>
  <c r="AH87" i="5"/>
  <c r="G290" i="5"/>
  <c r="G258" i="5"/>
  <c r="R276" i="5"/>
  <c r="R308" i="5"/>
  <c r="O303" i="5"/>
  <c r="O271" i="5"/>
  <c r="V263" i="5"/>
  <c r="V295" i="5"/>
  <c r="AI308" i="5"/>
  <c r="AI276" i="5"/>
  <c r="H295" i="5"/>
  <c r="H263" i="5"/>
  <c r="J308" i="5"/>
  <c r="J276" i="5"/>
  <c r="I142" i="5"/>
  <c r="J135" i="5"/>
  <c r="I143" i="5"/>
  <c r="I144" i="5"/>
  <c r="I138" i="5"/>
  <c r="H131" i="5"/>
  <c r="AJ87" i="5"/>
  <c r="AG295" i="5"/>
  <c r="AG263" i="5"/>
  <c r="AA308" i="5"/>
  <c r="AA276" i="5"/>
  <c r="AH295" i="5"/>
  <c r="AH263" i="5"/>
  <c r="W295" i="5"/>
  <c r="W263" i="5"/>
  <c r="H151" i="5"/>
  <c r="K87" i="5"/>
  <c r="M87" i="5"/>
  <c r="O87" i="5"/>
  <c r="I52" i="5"/>
  <c r="H52" i="5"/>
  <c r="G52" i="5"/>
  <c r="I187" i="5"/>
  <c r="I295" i="5"/>
  <c r="I263" i="5"/>
  <c r="S295" i="5"/>
  <c r="S263" i="5"/>
  <c r="AH276" i="5"/>
  <c r="AH308" i="5"/>
  <c r="I163" i="5"/>
  <c r="J156" i="5"/>
  <c r="I164" i="5"/>
  <c r="I165" i="5"/>
  <c r="I159" i="5"/>
  <c r="X87" i="5"/>
  <c r="S87" i="5"/>
  <c r="U87" i="5"/>
  <c r="S308" i="5"/>
  <c r="S276" i="5"/>
  <c r="Z276" i="5"/>
  <c r="Z308" i="5"/>
  <c r="AE303" i="5"/>
  <c r="AE271" i="5"/>
  <c r="AA87" i="5"/>
  <c r="AC87" i="5"/>
  <c r="AE87" i="5"/>
  <c r="H228" i="5" l="1"/>
  <c r="I228" i="5"/>
  <c r="I294" i="5" s="1"/>
  <c r="G228" i="5"/>
  <c r="G232" i="5" s="1"/>
  <c r="G233" i="5" s="1"/>
  <c r="G244" i="5" s="1"/>
  <c r="G245" i="5" s="1"/>
  <c r="G246" i="5" s="1"/>
  <c r="H294" i="5"/>
  <c r="H262" i="5"/>
  <c r="J194" i="5"/>
  <c r="J220" i="5"/>
  <c r="I221" i="5"/>
  <c r="K135" i="5"/>
  <c r="J143" i="5"/>
  <c r="J138" i="5"/>
  <c r="J142" i="5"/>
  <c r="J144" i="5"/>
  <c r="H249" i="5"/>
  <c r="H230" i="5"/>
  <c r="I172" i="5"/>
  <c r="I151" i="5"/>
  <c r="I130" i="5"/>
  <c r="I177" i="5"/>
  <c r="J163" i="5"/>
  <c r="K156" i="5"/>
  <c r="J164" i="5"/>
  <c r="J159" i="5"/>
  <c r="J165" i="5"/>
  <c r="H315" i="5"/>
  <c r="H296" i="5"/>
  <c r="I173" i="5"/>
  <c r="I152" i="5"/>
  <c r="I131" i="5"/>
  <c r="I287" i="5"/>
  <c r="J286" i="5"/>
  <c r="J187" i="5"/>
  <c r="J173" i="5" l="1"/>
  <c r="G294" i="5"/>
  <c r="G298" i="5" s="1"/>
  <c r="G299" i="5" s="1"/>
  <c r="G310" i="5" s="1"/>
  <c r="G311" i="5" s="1"/>
  <c r="G312" i="5" s="1"/>
  <c r="G262" i="5"/>
  <c r="G266" i="5" s="1"/>
  <c r="G267" i="5" s="1"/>
  <c r="G278" i="5" s="1"/>
  <c r="G279" i="5" s="1"/>
  <c r="G280" i="5" s="1"/>
  <c r="I262" i="5"/>
  <c r="J287" i="5"/>
  <c r="K286" i="5"/>
  <c r="K194" i="5"/>
  <c r="K163" i="5"/>
  <c r="K173" i="5" s="1"/>
  <c r="K164" i="5"/>
  <c r="K165" i="5"/>
  <c r="L156" i="5"/>
  <c r="K159" i="5"/>
  <c r="J172" i="5"/>
  <c r="I249" i="5"/>
  <c r="I230" i="5"/>
  <c r="I296" i="5"/>
  <c r="I315" i="5"/>
  <c r="K143" i="5"/>
  <c r="K144" i="5"/>
  <c r="K138" i="5"/>
  <c r="K142" i="5"/>
  <c r="K151" i="5" s="1"/>
  <c r="L135" i="5"/>
  <c r="J151" i="5"/>
  <c r="K220" i="5"/>
  <c r="K187" i="5"/>
  <c r="J152" i="5"/>
  <c r="K172" i="5" l="1"/>
  <c r="L144" i="5"/>
  <c r="L142" i="5"/>
  <c r="L143" i="5"/>
  <c r="M135" i="5"/>
  <c r="L138" i="5"/>
  <c r="L220" i="5"/>
  <c r="L164" i="5"/>
  <c r="L165" i="5"/>
  <c r="L163" i="5"/>
  <c r="M156" i="5"/>
  <c r="L159" i="5"/>
  <c r="J296" i="5"/>
  <c r="J315" i="5"/>
  <c r="L286" i="5"/>
  <c r="K287" i="5"/>
  <c r="L187" i="5"/>
  <c r="K152" i="5"/>
  <c r="L194" i="5"/>
  <c r="L172" i="5" l="1"/>
  <c r="L173" i="5"/>
  <c r="L151" i="5"/>
  <c r="M220" i="5"/>
  <c r="L152" i="5"/>
  <c r="M194" i="5"/>
  <c r="K296" i="5"/>
  <c r="K315" i="5"/>
  <c r="M286" i="5"/>
  <c r="L287" i="5"/>
  <c r="M187" i="5"/>
  <c r="M164" i="5"/>
  <c r="M165" i="5"/>
  <c r="M159" i="5"/>
  <c r="N156" i="5"/>
  <c r="M163" i="5"/>
  <c r="M172" i="5" s="1"/>
  <c r="M144" i="5"/>
  <c r="M138" i="5"/>
  <c r="N135" i="5"/>
  <c r="M142" i="5"/>
  <c r="M143" i="5"/>
  <c r="M152" i="5"/>
  <c r="M173" i="5" l="1"/>
  <c r="M151" i="5"/>
  <c r="N286" i="5"/>
  <c r="M287" i="5"/>
  <c r="L315" i="5"/>
  <c r="L296" i="5"/>
  <c r="N138" i="5"/>
  <c r="N143" i="5"/>
  <c r="N144" i="5"/>
  <c r="O135" i="5"/>
  <c r="N142" i="5"/>
  <c r="N165" i="5"/>
  <c r="N159" i="5"/>
  <c r="N164" i="5"/>
  <c r="N163" i="5"/>
  <c r="N172" i="5" s="1"/>
  <c r="N173" i="5"/>
  <c r="O156" i="5"/>
  <c r="N194" i="5"/>
  <c r="N187" i="5"/>
  <c r="N220" i="5"/>
  <c r="M315" i="5" l="1"/>
  <c r="M296" i="5"/>
  <c r="O165" i="5"/>
  <c r="O159" i="5"/>
  <c r="O163" i="5"/>
  <c r="O164" i="5"/>
  <c r="P156" i="5"/>
  <c r="O194" i="5"/>
  <c r="N151" i="5"/>
  <c r="N152" i="5"/>
  <c r="O286" i="5"/>
  <c r="N287" i="5"/>
  <c r="O220" i="5"/>
  <c r="O187" i="5"/>
  <c r="O138" i="5"/>
  <c r="O142" i="5"/>
  <c r="P135" i="5"/>
  <c r="O144" i="5"/>
  <c r="O143" i="5"/>
  <c r="O172" i="5" l="1"/>
  <c r="P194" i="5"/>
  <c r="P142" i="5"/>
  <c r="Q135" i="5"/>
  <c r="P144" i="5"/>
  <c r="P143" i="5"/>
  <c r="P138" i="5"/>
  <c r="N315" i="5"/>
  <c r="N296" i="5"/>
  <c r="O173" i="5"/>
  <c r="O151" i="5"/>
  <c r="P220" i="5"/>
  <c r="P286" i="5"/>
  <c r="O287" i="5"/>
  <c r="O152" i="5"/>
  <c r="P159" i="5"/>
  <c r="P163" i="5"/>
  <c r="Q156" i="5"/>
  <c r="P165" i="5"/>
  <c r="P164" i="5"/>
  <c r="P187" i="5"/>
  <c r="P151" i="5" l="1"/>
  <c r="Q163" i="5"/>
  <c r="R156" i="5"/>
  <c r="Q164" i="5"/>
  <c r="Q165" i="5"/>
  <c r="Q159" i="5"/>
  <c r="P152" i="5"/>
  <c r="Q194" i="5"/>
  <c r="P172" i="5"/>
  <c r="Q187" i="5"/>
  <c r="P287" i="5"/>
  <c r="Q286" i="5"/>
  <c r="Q220" i="5"/>
  <c r="P173" i="5"/>
  <c r="O315" i="5"/>
  <c r="O296" i="5"/>
  <c r="Q142" i="5"/>
  <c r="R135" i="5"/>
  <c r="Q143" i="5"/>
  <c r="Q138" i="5"/>
  <c r="Q144" i="5"/>
  <c r="Q172" i="5" l="1"/>
  <c r="Q152" i="5"/>
  <c r="R187" i="5"/>
  <c r="S135" i="5"/>
  <c r="R143" i="5"/>
  <c r="R138" i="5"/>
  <c r="R144" i="5"/>
  <c r="R142" i="5"/>
  <c r="R151" i="5" s="1"/>
  <c r="Q173" i="5"/>
  <c r="R194" i="5"/>
  <c r="Q287" i="5"/>
  <c r="R286" i="5"/>
  <c r="Q151" i="5"/>
  <c r="R220" i="5"/>
  <c r="P315" i="5"/>
  <c r="P296" i="5"/>
  <c r="R163" i="5"/>
  <c r="S156" i="5"/>
  <c r="R164" i="5"/>
  <c r="R159" i="5"/>
  <c r="R165" i="5"/>
  <c r="R172" i="5" l="1"/>
  <c r="R173" i="5"/>
  <c r="S194" i="5"/>
  <c r="R152" i="5"/>
  <c r="S220" i="5"/>
  <c r="Q296" i="5"/>
  <c r="Q315" i="5"/>
  <c r="S187" i="5"/>
  <c r="R287" i="5"/>
  <c r="S286" i="5"/>
  <c r="S163" i="5"/>
  <c r="S164" i="5"/>
  <c r="S165" i="5"/>
  <c r="S159" i="5"/>
  <c r="T156" i="5"/>
  <c r="S143" i="5"/>
  <c r="S144" i="5"/>
  <c r="T135" i="5"/>
  <c r="S138" i="5"/>
  <c r="S142" i="5"/>
  <c r="S151" i="5" l="1"/>
  <c r="T194" i="5"/>
  <c r="T286" i="5"/>
  <c r="S287" i="5"/>
  <c r="T164" i="5"/>
  <c r="T165" i="5"/>
  <c r="T163" i="5"/>
  <c r="T172" i="5" s="1"/>
  <c r="T159" i="5"/>
  <c r="U156" i="5"/>
  <c r="S172" i="5"/>
  <c r="T220" i="5"/>
  <c r="S173" i="5"/>
  <c r="R296" i="5"/>
  <c r="R315" i="5"/>
  <c r="T144" i="5"/>
  <c r="T142" i="5"/>
  <c r="T138" i="5"/>
  <c r="T143" i="5"/>
  <c r="U135" i="5"/>
  <c r="T187" i="5"/>
  <c r="S152" i="5"/>
  <c r="T151" i="5" l="1"/>
  <c r="U164" i="5"/>
  <c r="U165" i="5"/>
  <c r="U159" i="5"/>
  <c r="V156" i="5"/>
  <c r="U163" i="5"/>
  <c r="U173" i="5" s="1"/>
  <c r="S296" i="5"/>
  <c r="S315" i="5"/>
  <c r="U187" i="5"/>
  <c r="U220" i="5"/>
  <c r="T152" i="5"/>
  <c r="T173" i="5"/>
  <c r="U194" i="5"/>
  <c r="U286" i="5"/>
  <c r="T287" i="5"/>
  <c r="U144" i="5"/>
  <c r="U138" i="5"/>
  <c r="V135" i="5"/>
  <c r="U142" i="5"/>
  <c r="U143" i="5"/>
  <c r="U151" i="5" l="1"/>
  <c r="V138" i="5"/>
  <c r="V143" i="5"/>
  <c r="V142" i="5"/>
  <c r="W135" i="5"/>
  <c r="V144" i="5"/>
  <c r="V286" i="5"/>
  <c r="U287" i="5"/>
  <c r="V220" i="5"/>
  <c r="V187" i="5"/>
  <c r="T296" i="5"/>
  <c r="T315" i="5"/>
  <c r="V194" i="5"/>
  <c r="U152" i="5"/>
  <c r="U172" i="5"/>
  <c r="V173" i="5"/>
  <c r="V165" i="5"/>
  <c r="V159" i="5"/>
  <c r="V164" i="5"/>
  <c r="V163" i="5"/>
  <c r="W156" i="5"/>
  <c r="V151" i="5" l="1"/>
  <c r="W138" i="5"/>
  <c r="W142" i="5"/>
  <c r="W143" i="5"/>
  <c r="W144" i="5"/>
  <c r="X135" i="5"/>
  <c r="W165" i="5"/>
  <c r="W159" i="5"/>
  <c r="W163" i="5"/>
  <c r="W164" i="5"/>
  <c r="X156" i="5"/>
  <c r="V152" i="5"/>
  <c r="V172" i="5"/>
  <c r="W187" i="5"/>
  <c r="U315" i="5"/>
  <c r="U296" i="5"/>
  <c r="W194" i="5"/>
  <c r="W286" i="5"/>
  <c r="V287" i="5"/>
  <c r="W220" i="5"/>
  <c r="W172" i="5" l="1"/>
  <c r="X187" i="5"/>
  <c r="X142" i="5"/>
  <c r="Y135" i="5"/>
  <c r="X144" i="5"/>
  <c r="X138" i="5"/>
  <c r="X143" i="5"/>
  <c r="W151" i="5"/>
  <c r="X220" i="5"/>
  <c r="V315" i="5"/>
  <c r="V296" i="5"/>
  <c r="W152" i="5"/>
  <c r="X286" i="5"/>
  <c r="W287" i="5"/>
  <c r="W173" i="5"/>
  <c r="X194" i="5"/>
  <c r="X159" i="5"/>
  <c r="X163" i="5"/>
  <c r="Y156" i="5"/>
  <c r="X165" i="5"/>
  <c r="X164" i="5"/>
  <c r="X173" i="5" s="1"/>
  <c r="X172" i="5" l="1"/>
  <c r="Y163" i="5"/>
  <c r="Z156" i="5"/>
  <c r="Y164" i="5"/>
  <c r="Y159" i="5"/>
  <c r="Y165" i="5"/>
  <c r="Y194" i="5"/>
  <c r="W315" i="5"/>
  <c r="W296" i="5"/>
  <c r="X287" i="5"/>
  <c r="Y286" i="5"/>
  <c r="Y220" i="5"/>
  <c r="Y187" i="5"/>
  <c r="Y142" i="5"/>
  <c r="Z135" i="5"/>
  <c r="Y143" i="5"/>
  <c r="Y144" i="5"/>
  <c r="Y138" i="5"/>
  <c r="X151" i="5"/>
  <c r="X152" i="5"/>
  <c r="Y173" i="5" l="1"/>
  <c r="Y151" i="5"/>
  <c r="Z220" i="5"/>
  <c r="Y152" i="5"/>
  <c r="Z163" i="5"/>
  <c r="AA156" i="5"/>
  <c r="Z164" i="5"/>
  <c r="Z159" i="5"/>
  <c r="Z165" i="5"/>
  <c r="X315" i="5"/>
  <c r="X296" i="5"/>
  <c r="Y172" i="5"/>
  <c r="AA135" i="5"/>
  <c r="Z143" i="5"/>
  <c r="Z138" i="5"/>
  <c r="Z142" i="5"/>
  <c r="Z144" i="5"/>
  <c r="Y287" i="5"/>
  <c r="Z286" i="5"/>
  <c r="Z194" i="5"/>
  <c r="Z187" i="5"/>
  <c r="Z172" i="5" l="1"/>
  <c r="Z152" i="5"/>
  <c r="AA187" i="5"/>
  <c r="Y296" i="5"/>
  <c r="Y315" i="5"/>
  <c r="Z151" i="5"/>
  <c r="AA220" i="5"/>
  <c r="AA194" i="5"/>
  <c r="AA163" i="5"/>
  <c r="AB156" i="5"/>
  <c r="AA164" i="5"/>
  <c r="AA165" i="5"/>
  <c r="AA159" i="5"/>
  <c r="Z287" i="5"/>
  <c r="AA286" i="5"/>
  <c r="Z173" i="5"/>
  <c r="AA143" i="5"/>
  <c r="AA144" i="5"/>
  <c r="AA142" i="5"/>
  <c r="AB135" i="5"/>
  <c r="AA138" i="5"/>
  <c r="AA173" i="5" l="1"/>
  <c r="AA172" i="5"/>
  <c r="AB144" i="5"/>
  <c r="AB142" i="5"/>
  <c r="AB143" i="5"/>
  <c r="AB152" i="5" s="1"/>
  <c r="AC135" i="5"/>
  <c r="AB138" i="5"/>
  <c r="AA151" i="5"/>
  <c r="Z296" i="5"/>
  <c r="Z315" i="5"/>
  <c r="AA287" i="5"/>
  <c r="AB286" i="5"/>
  <c r="AB194" i="5"/>
  <c r="AB187" i="5"/>
  <c r="AA152" i="5"/>
  <c r="AB164" i="5"/>
  <c r="AB165" i="5"/>
  <c r="AB163" i="5"/>
  <c r="AC156" i="5"/>
  <c r="AB159" i="5"/>
  <c r="AB220" i="5"/>
  <c r="AB172" i="5" l="1"/>
  <c r="AC220" i="5"/>
  <c r="AB151" i="5"/>
  <c r="AC187" i="5"/>
  <c r="AA296" i="5"/>
  <c r="AA315" i="5"/>
  <c r="AC164" i="5"/>
  <c r="AC165" i="5"/>
  <c r="AC159" i="5"/>
  <c r="AD156" i="5"/>
  <c r="AC163" i="5"/>
  <c r="AC194" i="5"/>
  <c r="AB287" i="5"/>
  <c r="AC286" i="5"/>
  <c r="AB173" i="5"/>
  <c r="AC144" i="5"/>
  <c r="AC138" i="5"/>
  <c r="AD135" i="5"/>
  <c r="AC142" i="5"/>
  <c r="AC143" i="5"/>
  <c r="AC152" i="5" l="1"/>
  <c r="AD220" i="5"/>
  <c r="AC287" i="5"/>
  <c r="AD286" i="5"/>
  <c r="AD194" i="5"/>
  <c r="AB296" i="5"/>
  <c r="AB315" i="5"/>
  <c r="AD138" i="5"/>
  <c r="AD143" i="5"/>
  <c r="AD144" i="5"/>
  <c r="AE135" i="5"/>
  <c r="AD142" i="5"/>
  <c r="AC172" i="5"/>
  <c r="AD165" i="5"/>
  <c r="AD159" i="5"/>
  <c r="AD164" i="5"/>
  <c r="AE156" i="5"/>
  <c r="AD163" i="5"/>
  <c r="AC151" i="5"/>
  <c r="AC173" i="5"/>
  <c r="AD187" i="5"/>
  <c r="AD173" i="5" l="1"/>
  <c r="AD151" i="5"/>
  <c r="AE194" i="5"/>
  <c r="AE187" i="5"/>
  <c r="AD152" i="5"/>
  <c r="AE138" i="5"/>
  <c r="AE142" i="5"/>
  <c r="AF135" i="5"/>
  <c r="AE143" i="5"/>
  <c r="AE144" i="5"/>
  <c r="AD287" i="5"/>
  <c r="AE286" i="5"/>
  <c r="AE220" i="5"/>
  <c r="AC315" i="5"/>
  <c r="AC296" i="5"/>
  <c r="AD172" i="5"/>
  <c r="AE165" i="5"/>
  <c r="AE159" i="5"/>
  <c r="AE163" i="5"/>
  <c r="AF156" i="5"/>
  <c r="AE164" i="5"/>
  <c r="AE173" i="5" l="1"/>
  <c r="AE151" i="5"/>
  <c r="AF194" i="5"/>
  <c r="AE287" i="5"/>
  <c r="AF286" i="5"/>
  <c r="AF159" i="5"/>
  <c r="AF163" i="5"/>
  <c r="AG156" i="5"/>
  <c r="AF165" i="5"/>
  <c r="AF164" i="5"/>
  <c r="AF142" i="5"/>
  <c r="AG135" i="5"/>
  <c r="AF144" i="5"/>
  <c r="AF143" i="5"/>
  <c r="AF152" i="5" s="1"/>
  <c r="AF138" i="5"/>
  <c r="AE172" i="5"/>
  <c r="AD315" i="5"/>
  <c r="AD296" i="5"/>
  <c r="AE152" i="5"/>
  <c r="AF220" i="5"/>
  <c r="AF187" i="5"/>
  <c r="AF172" i="5" l="1"/>
  <c r="AG142" i="5"/>
  <c r="AH135" i="5"/>
  <c r="AG143" i="5"/>
  <c r="AG138" i="5"/>
  <c r="AG144" i="5"/>
  <c r="AF287" i="5"/>
  <c r="AG286" i="5"/>
  <c r="AF151" i="5"/>
  <c r="AE315" i="5"/>
  <c r="AE296" i="5"/>
  <c r="AF173" i="5"/>
  <c r="AG220" i="5"/>
  <c r="AG194" i="5"/>
  <c r="AG187" i="5"/>
  <c r="AG159" i="5"/>
  <c r="AG163" i="5"/>
  <c r="AH156" i="5"/>
  <c r="AG164" i="5"/>
  <c r="AG165" i="5"/>
  <c r="AG173" i="5" l="1"/>
  <c r="AG151" i="5"/>
  <c r="AH163" i="5"/>
  <c r="AI156" i="5"/>
  <c r="AH164" i="5"/>
  <c r="AH159" i="5"/>
  <c r="AH165" i="5"/>
  <c r="AH194" i="5"/>
  <c r="AG152" i="5"/>
  <c r="AG172" i="5"/>
  <c r="AH220" i="5"/>
  <c r="AG287" i="5"/>
  <c r="AH286" i="5"/>
  <c r="AF315" i="5"/>
  <c r="AF296" i="5"/>
  <c r="AH187" i="5"/>
  <c r="AI135" i="5"/>
  <c r="AH143" i="5"/>
  <c r="AH138" i="5"/>
  <c r="AH144" i="5"/>
  <c r="AH142" i="5"/>
  <c r="AH173" i="5" l="1"/>
  <c r="AH152" i="5"/>
  <c r="AI143" i="5"/>
  <c r="AI144" i="5"/>
  <c r="AJ135" i="5"/>
  <c r="AI138" i="5"/>
  <c r="AI142" i="5"/>
  <c r="AI151" i="5" s="1"/>
  <c r="AH287" i="5"/>
  <c r="AI286" i="5"/>
  <c r="AI163" i="5"/>
  <c r="AJ156" i="5"/>
  <c r="AI164" i="5"/>
  <c r="AI165" i="5"/>
  <c r="AI159" i="5"/>
  <c r="AG296" i="5"/>
  <c r="AG315" i="5"/>
  <c r="AH172" i="5"/>
  <c r="AI194" i="5"/>
  <c r="AH151" i="5"/>
  <c r="AI187" i="5"/>
  <c r="AI220" i="5"/>
  <c r="AI172" i="5" l="1"/>
  <c r="AH296" i="5"/>
  <c r="AH315" i="5"/>
  <c r="AI152" i="5"/>
  <c r="AJ144" i="5"/>
  <c r="AJ142" i="5"/>
  <c r="AJ138" i="5"/>
  <c r="AJ143" i="5"/>
  <c r="AK135" i="5"/>
  <c r="AI173" i="5"/>
  <c r="AJ187" i="5"/>
  <c r="AJ164" i="5"/>
  <c r="AJ165" i="5"/>
  <c r="AJ163" i="5"/>
  <c r="AJ172" i="5" s="1"/>
  <c r="AK156" i="5"/>
  <c r="AJ159" i="5"/>
  <c r="AJ220" i="5"/>
  <c r="AJ194" i="5"/>
  <c r="AI287" i="5"/>
  <c r="AJ286" i="5"/>
  <c r="AJ173" i="5" l="1"/>
  <c r="AJ151" i="5"/>
  <c r="AK187" i="5"/>
  <c r="AK220" i="5"/>
  <c r="AK144" i="5"/>
  <c r="AK138" i="5"/>
  <c r="AK142" i="5"/>
  <c r="AK143" i="5"/>
  <c r="AJ287" i="5"/>
  <c r="AK286" i="5"/>
  <c r="AK287" i="5" s="1"/>
  <c r="AI296" i="5"/>
  <c r="AI315" i="5"/>
  <c r="AK194" i="5"/>
  <c r="AK164" i="5"/>
  <c r="AK165" i="5"/>
  <c r="AK159" i="5"/>
  <c r="AK163" i="5"/>
  <c r="AJ152" i="5"/>
  <c r="AK152" i="5" l="1"/>
  <c r="AK173" i="5"/>
  <c r="AK315" i="5"/>
  <c r="AK296" i="5"/>
  <c r="AJ296" i="5"/>
  <c r="AJ315" i="5"/>
  <c r="AK151" i="5"/>
  <c r="AK172" i="5"/>
  <c r="G316" i="5" l="1"/>
  <c r="J121" i="3" l="1"/>
  <c r="J130" i="3" s="1"/>
  <c r="A322" i="4" l="1"/>
  <c r="G287" i="4"/>
  <c r="A285" i="4"/>
  <c r="G264" i="4"/>
  <c r="G243" i="4"/>
  <c r="G309" i="4" s="1"/>
  <c r="G242" i="4"/>
  <c r="G308" i="4" s="1"/>
  <c r="G241" i="4"/>
  <c r="G307" i="4" s="1"/>
  <c r="G239" i="4"/>
  <c r="G305" i="4" s="1"/>
  <c r="AC238" i="4"/>
  <c r="AC304" i="4" s="1"/>
  <c r="AB238" i="4"/>
  <c r="AA238" i="4"/>
  <c r="Z238" i="4"/>
  <c r="Z304" i="4" s="1"/>
  <c r="Y238" i="4"/>
  <c r="X238" i="4"/>
  <c r="W238" i="4"/>
  <c r="W304" i="4" s="1"/>
  <c r="V238" i="4"/>
  <c r="U238" i="4"/>
  <c r="T238" i="4"/>
  <c r="S238" i="4"/>
  <c r="R238" i="4"/>
  <c r="R304" i="4" s="1"/>
  <c r="Q238" i="4"/>
  <c r="Q304" i="4" s="1"/>
  <c r="P238" i="4"/>
  <c r="O238" i="4"/>
  <c r="O304" i="4" s="1"/>
  <c r="N238" i="4"/>
  <c r="M238" i="4"/>
  <c r="L238" i="4"/>
  <c r="K238" i="4"/>
  <c r="J238" i="4"/>
  <c r="J272" i="4" s="1"/>
  <c r="I238" i="4"/>
  <c r="I304" i="4" s="1"/>
  <c r="H238" i="4"/>
  <c r="G229" i="4"/>
  <c r="G227" i="4"/>
  <c r="G293" i="4" s="1"/>
  <c r="G226" i="4"/>
  <c r="G240" i="4" s="1"/>
  <c r="G225" i="4"/>
  <c r="AC216" i="4"/>
  <c r="AC243" i="4" s="1"/>
  <c r="AC309" i="4" s="1"/>
  <c r="AB216" i="4"/>
  <c r="AB243" i="4" s="1"/>
  <c r="AA216" i="4"/>
  <c r="AA243" i="4" s="1"/>
  <c r="AA309" i="4" s="1"/>
  <c r="Z216" i="4"/>
  <c r="Z243" i="4" s="1"/>
  <c r="Y216" i="4"/>
  <c r="Y243" i="4" s="1"/>
  <c r="X216" i="4"/>
  <c r="X243" i="4" s="1"/>
  <c r="W216" i="4"/>
  <c r="W243" i="4" s="1"/>
  <c r="V216" i="4"/>
  <c r="V243" i="4" s="1"/>
  <c r="U216" i="4"/>
  <c r="U243" i="4" s="1"/>
  <c r="U309" i="4" s="1"/>
  <c r="T216" i="4"/>
  <c r="T243" i="4" s="1"/>
  <c r="S216" i="4"/>
  <c r="S243" i="4" s="1"/>
  <c r="R216" i="4"/>
  <c r="R243" i="4" s="1"/>
  <c r="Q216" i="4"/>
  <c r="Q243" i="4" s="1"/>
  <c r="P216" i="4"/>
  <c r="P243" i="4" s="1"/>
  <c r="O216" i="4"/>
  <c r="O243" i="4" s="1"/>
  <c r="N216" i="4"/>
  <c r="N243" i="4" s="1"/>
  <c r="N309" i="4" s="1"/>
  <c r="M216" i="4"/>
  <c r="M243" i="4" s="1"/>
  <c r="M309" i="4" s="1"/>
  <c r="L216" i="4"/>
  <c r="L243" i="4" s="1"/>
  <c r="K216" i="4"/>
  <c r="K243" i="4" s="1"/>
  <c r="J216" i="4"/>
  <c r="J243" i="4" s="1"/>
  <c r="I216" i="4"/>
  <c r="I243" i="4" s="1"/>
  <c r="H216" i="4"/>
  <c r="H243" i="4" s="1"/>
  <c r="AC209" i="4"/>
  <c r="AB209" i="4"/>
  <c r="AB242" i="4" s="1"/>
  <c r="AA209" i="4"/>
  <c r="AA242" i="4" s="1"/>
  <c r="Z209" i="4"/>
  <c r="Y209" i="4"/>
  <c r="Y242" i="4" s="1"/>
  <c r="X209" i="4"/>
  <c r="W209" i="4"/>
  <c r="V209" i="4"/>
  <c r="V242" i="4" s="1"/>
  <c r="U209" i="4"/>
  <c r="T209" i="4"/>
  <c r="T242" i="4" s="1"/>
  <c r="S209" i="4"/>
  <c r="S242" i="4" s="1"/>
  <c r="S308" i="4" s="1"/>
  <c r="R209" i="4"/>
  <c r="Q209" i="4"/>
  <c r="Q242" i="4" s="1"/>
  <c r="P209" i="4"/>
  <c r="O209" i="4"/>
  <c r="N209" i="4"/>
  <c r="N242" i="4" s="1"/>
  <c r="M209" i="4"/>
  <c r="L209" i="4"/>
  <c r="L229" i="4" s="1"/>
  <c r="K209" i="4"/>
  <c r="K242" i="4" s="1"/>
  <c r="J209" i="4"/>
  <c r="I209" i="4"/>
  <c r="I242" i="4" s="1"/>
  <c r="H209" i="4"/>
  <c r="C185" i="4"/>
  <c r="AC158" i="4"/>
  <c r="AB158" i="4"/>
  <c r="AA158" i="4"/>
  <c r="Z158" i="4"/>
  <c r="Y158" i="4"/>
  <c r="X158" i="4"/>
  <c r="W158" i="4"/>
  <c r="V158" i="4"/>
  <c r="U158" i="4"/>
  <c r="T158" i="4"/>
  <c r="S158" i="4"/>
  <c r="R158" i="4"/>
  <c r="Q158" i="4"/>
  <c r="P158" i="4"/>
  <c r="O158" i="4"/>
  <c r="N158" i="4"/>
  <c r="M158" i="4"/>
  <c r="L158" i="4"/>
  <c r="K158" i="4"/>
  <c r="J158" i="4"/>
  <c r="I158" i="4"/>
  <c r="H158" i="4"/>
  <c r="H156" i="4"/>
  <c r="H164" i="4" s="1"/>
  <c r="AC137" i="4"/>
  <c r="AB137" i="4"/>
  <c r="AA137" i="4"/>
  <c r="Z137" i="4"/>
  <c r="Y137" i="4"/>
  <c r="X137" i="4"/>
  <c r="W137" i="4"/>
  <c r="V137" i="4"/>
  <c r="U137" i="4"/>
  <c r="T137" i="4"/>
  <c r="S137" i="4"/>
  <c r="R137" i="4"/>
  <c r="Q137" i="4"/>
  <c r="P137" i="4"/>
  <c r="O137" i="4"/>
  <c r="N137" i="4"/>
  <c r="M137" i="4"/>
  <c r="L137" i="4"/>
  <c r="K137" i="4"/>
  <c r="J137" i="4"/>
  <c r="I137" i="4"/>
  <c r="H137" i="4"/>
  <c r="H135" i="4"/>
  <c r="H144" i="4" s="1"/>
  <c r="H117" i="4"/>
  <c r="H101" i="4"/>
  <c r="C89" i="4"/>
  <c r="AC82" i="4"/>
  <c r="AB82" i="4"/>
  <c r="AA82" i="4"/>
  <c r="Z82" i="4"/>
  <c r="Y82" i="4"/>
  <c r="X82" i="4"/>
  <c r="W82" i="4"/>
  <c r="V82" i="4"/>
  <c r="U82" i="4"/>
  <c r="T82" i="4"/>
  <c r="S82" i="4"/>
  <c r="R82" i="4"/>
  <c r="Q82" i="4"/>
  <c r="P82" i="4"/>
  <c r="O82" i="4"/>
  <c r="N82" i="4"/>
  <c r="M82" i="4"/>
  <c r="L82" i="4"/>
  <c r="K82" i="4"/>
  <c r="J82" i="4"/>
  <c r="I82" i="4"/>
  <c r="H82" i="4"/>
  <c r="G82" i="4"/>
  <c r="AC81" i="4"/>
  <c r="AB81" i="4"/>
  <c r="AA81" i="4"/>
  <c r="Z81" i="4"/>
  <c r="Y81" i="4"/>
  <c r="X81" i="4"/>
  <c r="W81" i="4"/>
  <c r="V81" i="4"/>
  <c r="U81" i="4"/>
  <c r="T81" i="4"/>
  <c r="S81" i="4"/>
  <c r="R81" i="4"/>
  <c r="Q81" i="4"/>
  <c r="P81" i="4"/>
  <c r="O81" i="4"/>
  <c r="N81" i="4"/>
  <c r="M81" i="4"/>
  <c r="L81" i="4"/>
  <c r="K81" i="4"/>
  <c r="J81" i="4"/>
  <c r="I81" i="4"/>
  <c r="H81" i="4"/>
  <c r="G81" i="4"/>
  <c r="AC80" i="4"/>
  <c r="AB80" i="4"/>
  <c r="AA80" i="4"/>
  <c r="Z80" i="4"/>
  <c r="Y80" i="4"/>
  <c r="X80" i="4"/>
  <c r="W80" i="4"/>
  <c r="V80" i="4"/>
  <c r="U80" i="4"/>
  <c r="T80" i="4"/>
  <c r="S80" i="4"/>
  <c r="R80" i="4"/>
  <c r="Q80" i="4"/>
  <c r="P80" i="4"/>
  <c r="O80" i="4"/>
  <c r="N80" i="4"/>
  <c r="M80" i="4"/>
  <c r="L80" i="4"/>
  <c r="K80" i="4"/>
  <c r="J80" i="4"/>
  <c r="I80" i="4"/>
  <c r="H80" i="4"/>
  <c r="G80" i="4"/>
  <c r="AC77" i="4"/>
  <c r="AB77" i="4"/>
  <c r="AA77" i="4"/>
  <c r="Z77" i="4"/>
  <c r="Y77" i="4"/>
  <c r="X77" i="4"/>
  <c r="W77" i="4"/>
  <c r="V77" i="4"/>
  <c r="U77" i="4"/>
  <c r="T77" i="4"/>
  <c r="S77" i="4"/>
  <c r="R77" i="4"/>
  <c r="Q77" i="4"/>
  <c r="P77" i="4"/>
  <c r="O77" i="4"/>
  <c r="N77" i="4"/>
  <c r="M77" i="4"/>
  <c r="L77" i="4"/>
  <c r="K77" i="4"/>
  <c r="J77" i="4"/>
  <c r="I77" i="4"/>
  <c r="H77" i="4"/>
  <c r="G77" i="4"/>
  <c r="E75" i="4"/>
  <c r="E82" i="4" s="1"/>
  <c r="E74" i="4"/>
  <c r="E81" i="4" s="1"/>
  <c r="E73" i="4"/>
  <c r="E80" i="4" s="1"/>
  <c r="AC68" i="4"/>
  <c r="AB68" i="4"/>
  <c r="AA68" i="4"/>
  <c r="Z68" i="4"/>
  <c r="Y68" i="4"/>
  <c r="X68" i="4"/>
  <c r="W68" i="4"/>
  <c r="V68" i="4"/>
  <c r="U68" i="4"/>
  <c r="T68" i="4"/>
  <c r="S68" i="4"/>
  <c r="R68" i="4"/>
  <c r="Q68" i="4"/>
  <c r="P68" i="4"/>
  <c r="O68" i="4"/>
  <c r="N68" i="4"/>
  <c r="M68" i="4"/>
  <c r="L68" i="4"/>
  <c r="K68" i="4"/>
  <c r="J68" i="4"/>
  <c r="I68" i="4"/>
  <c r="H68" i="4"/>
  <c r="G68" i="4"/>
  <c r="AC67" i="4"/>
  <c r="AB67" i="4"/>
  <c r="AA67" i="4"/>
  <c r="Z67" i="4"/>
  <c r="Y67" i="4"/>
  <c r="X67" i="4"/>
  <c r="W67" i="4"/>
  <c r="V67" i="4"/>
  <c r="U67" i="4"/>
  <c r="T67" i="4"/>
  <c r="S67" i="4"/>
  <c r="R67" i="4"/>
  <c r="Q67" i="4"/>
  <c r="P67" i="4"/>
  <c r="O67" i="4"/>
  <c r="N67" i="4"/>
  <c r="M67" i="4"/>
  <c r="L67" i="4"/>
  <c r="K67" i="4"/>
  <c r="J67" i="4"/>
  <c r="I67" i="4"/>
  <c r="H67" i="4"/>
  <c r="G67" i="4"/>
  <c r="AC66" i="4"/>
  <c r="AB66" i="4"/>
  <c r="AA66" i="4"/>
  <c r="Z66" i="4"/>
  <c r="Y66" i="4"/>
  <c r="X66" i="4"/>
  <c r="W66" i="4"/>
  <c r="V66" i="4"/>
  <c r="U66" i="4"/>
  <c r="T66" i="4"/>
  <c r="S66" i="4"/>
  <c r="R66" i="4"/>
  <c r="Q66" i="4"/>
  <c r="P66" i="4"/>
  <c r="O66" i="4"/>
  <c r="N66" i="4"/>
  <c r="M66" i="4"/>
  <c r="L66" i="4"/>
  <c r="K66" i="4"/>
  <c r="J66" i="4"/>
  <c r="I66" i="4"/>
  <c r="H66" i="4"/>
  <c r="G66" i="4"/>
  <c r="AC63" i="4"/>
  <c r="AB63" i="4"/>
  <c r="AB86" i="4" s="1"/>
  <c r="AB237" i="4" s="1"/>
  <c r="AA63" i="4"/>
  <c r="Z63" i="4"/>
  <c r="Z86" i="4" s="1"/>
  <c r="Z237" i="4" s="1"/>
  <c r="Y63" i="4"/>
  <c r="Y86" i="4" s="1"/>
  <c r="Y237" i="4" s="1"/>
  <c r="X63" i="4"/>
  <c r="W63" i="4"/>
  <c r="V63" i="4"/>
  <c r="U63" i="4"/>
  <c r="T63" i="4"/>
  <c r="T86" i="4" s="1"/>
  <c r="T237" i="4" s="1"/>
  <c r="S63" i="4"/>
  <c r="R63" i="4"/>
  <c r="R86" i="4" s="1"/>
  <c r="R237" i="4" s="1"/>
  <c r="Q63" i="4"/>
  <c r="Q86" i="4" s="1"/>
  <c r="Q237" i="4" s="1"/>
  <c r="P63" i="4"/>
  <c r="O63" i="4"/>
  <c r="N63" i="4"/>
  <c r="M63" i="4"/>
  <c r="L63" i="4"/>
  <c r="L86" i="4" s="1"/>
  <c r="L237" i="4" s="1"/>
  <c r="K63" i="4"/>
  <c r="J63" i="4"/>
  <c r="J86" i="4" s="1"/>
  <c r="J237" i="4" s="1"/>
  <c r="I63" i="4"/>
  <c r="I86" i="4" s="1"/>
  <c r="I237" i="4" s="1"/>
  <c r="H63" i="4"/>
  <c r="G63" i="4"/>
  <c r="E61" i="4"/>
  <c r="E68" i="4" s="1"/>
  <c r="E60" i="4"/>
  <c r="E67" i="4" s="1"/>
  <c r="E59" i="4"/>
  <c r="E66" i="4" s="1"/>
  <c r="G238" i="4"/>
  <c r="AC50" i="4"/>
  <c r="AB50" i="4"/>
  <c r="AA50" i="4"/>
  <c r="Z50" i="4"/>
  <c r="Y50" i="4"/>
  <c r="X50" i="4"/>
  <c r="W50" i="4"/>
  <c r="V50" i="4"/>
  <c r="U50" i="4"/>
  <c r="T50" i="4"/>
  <c r="S50" i="4"/>
  <c r="R50" i="4"/>
  <c r="Q50" i="4"/>
  <c r="P50" i="4"/>
  <c r="O50" i="4"/>
  <c r="N50" i="4"/>
  <c r="M50" i="4"/>
  <c r="L50" i="4"/>
  <c r="K50" i="4"/>
  <c r="J50" i="4"/>
  <c r="I50" i="4"/>
  <c r="H50" i="4"/>
  <c r="G50" i="4"/>
  <c r="AC49" i="4"/>
  <c r="AB49" i="4"/>
  <c r="AA49" i="4"/>
  <c r="Z49" i="4"/>
  <c r="Y49" i="4"/>
  <c r="X49" i="4"/>
  <c r="W49" i="4"/>
  <c r="V49" i="4"/>
  <c r="U49" i="4"/>
  <c r="T49" i="4"/>
  <c r="S49" i="4"/>
  <c r="R49" i="4"/>
  <c r="Q49" i="4"/>
  <c r="P49" i="4"/>
  <c r="O49" i="4"/>
  <c r="N49" i="4"/>
  <c r="M49" i="4"/>
  <c r="L49" i="4"/>
  <c r="K49" i="4"/>
  <c r="J49" i="4"/>
  <c r="I49" i="4"/>
  <c r="H49" i="4"/>
  <c r="G49" i="4"/>
  <c r="AC48" i="4"/>
  <c r="AB48" i="4"/>
  <c r="AA48" i="4"/>
  <c r="Z48" i="4"/>
  <c r="Y48" i="4"/>
  <c r="X48" i="4"/>
  <c r="W48" i="4"/>
  <c r="V48" i="4"/>
  <c r="U48" i="4"/>
  <c r="T48" i="4"/>
  <c r="S48" i="4"/>
  <c r="R48" i="4"/>
  <c r="Q48" i="4"/>
  <c r="P48" i="4"/>
  <c r="O48" i="4"/>
  <c r="N48" i="4"/>
  <c r="M48" i="4"/>
  <c r="L48" i="4"/>
  <c r="K48" i="4"/>
  <c r="J48" i="4"/>
  <c r="I48" i="4"/>
  <c r="H48" i="4"/>
  <c r="G48" i="4"/>
  <c r="E42" i="4"/>
  <c r="E50" i="4" s="1"/>
  <c r="E41" i="4"/>
  <c r="E49" i="4" s="1"/>
  <c r="E40" i="4"/>
  <c r="E48" i="4" s="1"/>
  <c r="I47" i="4"/>
  <c r="G47" i="4"/>
  <c r="E39" i="4"/>
  <c r="E47" i="4" s="1"/>
  <c r="E34" i="4"/>
  <c r="I32" i="4"/>
  <c r="I31" i="4"/>
  <c r="R34" i="4"/>
  <c r="K34" i="4"/>
  <c r="J34" i="4"/>
  <c r="I34" i="4"/>
  <c r="H34" i="4"/>
  <c r="G34" i="4"/>
  <c r="V33" i="4"/>
  <c r="U33" i="4"/>
  <c r="T33" i="4"/>
  <c r="S33" i="4"/>
  <c r="R33" i="4"/>
  <c r="Q33" i="4"/>
  <c r="P33" i="4"/>
  <c r="O33" i="4"/>
  <c r="N33" i="4"/>
  <c r="M33" i="4"/>
  <c r="L33" i="4"/>
  <c r="K33" i="4"/>
  <c r="J33" i="4"/>
  <c r="I33" i="4"/>
  <c r="H33" i="4"/>
  <c r="G33" i="4"/>
  <c r="E25" i="4"/>
  <c r="E33" i="4" s="1"/>
  <c r="G32" i="4"/>
  <c r="E24" i="4"/>
  <c r="E32" i="4" s="1"/>
  <c r="H31" i="4"/>
  <c r="G31" i="4"/>
  <c r="E23" i="4"/>
  <c r="E31" i="4" s="1"/>
  <c r="S22" i="4"/>
  <c r="R22" i="4"/>
  <c r="Q22" i="4"/>
  <c r="P22" i="4"/>
  <c r="O22" i="4"/>
  <c r="N22" i="4"/>
  <c r="M22" i="4"/>
  <c r="L22" i="4"/>
  <c r="K22" i="4"/>
  <c r="J22" i="4"/>
  <c r="I22"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16" i="4"/>
  <c r="G8" i="4"/>
  <c r="J176" i="3"/>
  <c r="J219" i="3" s="1"/>
  <c r="J177" i="3"/>
  <c r="J178" i="3"/>
  <c r="J226" i="3"/>
  <c r="J260" i="3" s="1"/>
  <c r="J229" i="3"/>
  <c r="J295" i="3" s="1"/>
  <c r="J236" i="3"/>
  <c r="J270" i="3" s="1"/>
  <c r="J237" i="3"/>
  <c r="J303" i="3" s="1"/>
  <c r="J238" i="3"/>
  <c r="J304" i="3" s="1"/>
  <c r="J242" i="3"/>
  <c r="J276" i="3" s="1"/>
  <c r="J243" i="3"/>
  <c r="J309" i="3" s="1"/>
  <c r="J47" i="3"/>
  <c r="J44" i="3"/>
  <c r="J224" i="3" s="1"/>
  <c r="J258" i="3" s="1"/>
  <c r="A322" i="3"/>
  <c r="AK309" i="3"/>
  <c r="AJ309" i="3"/>
  <c r="AI309" i="3"/>
  <c r="AH309" i="3"/>
  <c r="AG309" i="3"/>
  <c r="AF309" i="3"/>
  <c r="AL309" i="3" s="1"/>
  <c r="AE309" i="3"/>
  <c r="AD309" i="3"/>
  <c r="AK308" i="3"/>
  <c r="AJ308" i="3"/>
  <c r="AI308" i="3"/>
  <c r="AH308" i="3"/>
  <c r="AG308" i="3"/>
  <c r="AF308" i="3"/>
  <c r="AL308" i="3" s="1"/>
  <c r="AE308" i="3"/>
  <c r="AD308" i="3"/>
  <c r="AK307" i="3"/>
  <c r="AJ307" i="3"/>
  <c r="AI307" i="3"/>
  <c r="AH307" i="3"/>
  <c r="AG307" i="3"/>
  <c r="AF307" i="3"/>
  <c r="AL307" i="3" s="1"/>
  <c r="AE307" i="3"/>
  <c r="AD307" i="3"/>
  <c r="AK306" i="3"/>
  <c r="AJ306" i="3"/>
  <c r="AI306" i="3"/>
  <c r="AH306" i="3"/>
  <c r="AG306" i="3"/>
  <c r="AF306" i="3"/>
  <c r="AL306" i="3" s="1"/>
  <c r="AE306" i="3"/>
  <c r="AD306" i="3"/>
  <c r="AK305" i="3"/>
  <c r="AJ305" i="3"/>
  <c r="AI305" i="3"/>
  <c r="AH305" i="3"/>
  <c r="AG305" i="3"/>
  <c r="AF305" i="3"/>
  <c r="AL305" i="3" s="1"/>
  <c r="AE305" i="3"/>
  <c r="AD305" i="3"/>
  <c r="AK304" i="3"/>
  <c r="AJ304" i="3"/>
  <c r="AI304" i="3"/>
  <c r="AH304" i="3"/>
  <c r="AG304" i="3"/>
  <c r="AF304" i="3"/>
  <c r="AE304" i="3"/>
  <c r="AD304" i="3"/>
  <c r="AK303" i="3"/>
  <c r="AJ303" i="3"/>
  <c r="AI303" i="3"/>
  <c r="AH303" i="3"/>
  <c r="AG303" i="3"/>
  <c r="AF303" i="3"/>
  <c r="AE303" i="3"/>
  <c r="AD303" i="3"/>
  <c r="AK302" i="3"/>
  <c r="AJ302" i="3"/>
  <c r="AI302" i="3"/>
  <c r="AH302" i="3"/>
  <c r="AG302" i="3"/>
  <c r="AF302" i="3"/>
  <c r="AE302" i="3"/>
  <c r="AD302" i="3"/>
  <c r="AK295" i="3"/>
  <c r="AJ295" i="3"/>
  <c r="AI295" i="3"/>
  <c r="AH295" i="3"/>
  <c r="AG295" i="3"/>
  <c r="AF295" i="3"/>
  <c r="AE295" i="3"/>
  <c r="AD295" i="3"/>
  <c r="AK294" i="3"/>
  <c r="AJ294" i="3"/>
  <c r="AI294" i="3"/>
  <c r="AH294" i="3"/>
  <c r="AG294" i="3"/>
  <c r="AF294" i="3"/>
  <c r="AE294" i="3"/>
  <c r="AD294" i="3"/>
  <c r="AK293" i="3"/>
  <c r="AJ293" i="3"/>
  <c r="AI293" i="3"/>
  <c r="AH293" i="3"/>
  <c r="AG293" i="3"/>
  <c r="AF293" i="3"/>
  <c r="AE293" i="3"/>
  <c r="AD293" i="3"/>
  <c r="AK292" i="3"/>
  <c r="AJ292" i="3"/>
  <c r="AI292" i="3"/>
  <c r="AH292" i="3"/>
  <c r="AG292" i="3"/>
  <c r="AF292" i="3"/>
  <c r="AE292" i="3"/>
  <c r="AD292" i="3"/>
  <c r="AK291" i="3"/>
  <c r="AJ291" i="3"/>
  <c r="AI291" i="3"/>
  <c r="AH291" i="3"/>
  <c r="AG291" i="3"/>
  <c r="AF291" i="3"/>
  <c r="AE291" i="3"/>
  <c r="AD291" i="3"/>
  <c r="AK290" i="3"/>
  <c r="AJ290" i="3"/>
  <c r="AI290" i="3"/>
  <c r="AH290" i="3"/>
  <c r="AG290" i="3"/>
  <c r="AF290" i="3"/>
  <c r="AE290" i="3"/>
  <c r="AD290" i="3"/>
  <c r="G287" i="3"/>
  <c r="G315" i="3" s="1"/>
  <c r="A285" i="3"/>
  <c r="AK277" i="3"/>
  <c r="AJ277" i="3"/>
  <c r="AI277" i="3"/>
  <c r="AH277" i="3"/>
  <c r="AG277" i="3"/>
  <c r="AF277" i="3"/>
  <c r="AL277" i="3" s="1"/>
  <c r="AE277" i="3"/>
  <c r="AD277" i="3"/>
  <c r="AK276" i="3"/>
  <c r="AJ276" i="3"/>
  <c r="AI276" i="3"/>
  <c r="AH276" i="3"/>
  <c r="AG276" i="3"/>
  <c r="AF276" i="3"/>
  <c r="AL276" i="3" s="1"/>
  <c r="AE276" i="3"/>
  <c r="AD276" i="3"/>
  <c r="AK275" i="3"/>
  <c r="AJ275" i="3"/>
  <c r="AI275" i="3"/>
  <c r="AH275" i="3"/>
  <c r="AG275" i="3"/>
  <c r="AF275" i="3"/>
  <c r="AL275" i="3" s="1"/>
  <c r="AE275" i="3"/>
  <c r="AD275" i="3"/>
  <c r="AK274" i="3"/>
  <c r="AJ274" i="3"/>
  <c r="AI274" i="3"/>
  <c r="AH274" i="3"/>
  <c r="AG274" i="3"/>
  <c r="AF274" i="3"/>
  <c r="AL274" i="3" s="1"/>
  <c r="AE274" i="3"/>
  <c r="AD274" i="3"/>
  <c r="AK273" i="3"/>
  <c r="AJ273" i="3"/>
  <c r="AI273" i="3"/>
  <c r="AH273" i="3"/>
  <c r="AG273" i="3"/>
  <c r="AF273" i="3"/>
  <c r="AL273" i="3" s="1"/>
  <c r="AE273" i="3"/>
  <c r="AD273" i="3"/>
  <c r="AK272" i="3"/>
  <c r="AJ272" i="3"/>
  <c r="AI272" i="3"/>
  <c r="AH272" i="3"/>
  <c r="AG272" i="3"/>
  <c r="AF272" i="3"/>
  <c r="AE272" i="3"/>
  <c r="AD272" i="3"/>
  <c r="AK271" i="3"/>
  <c r="AJ271" i="3"/>
  <c r="AI271" i="3"/>
  <c r="AH271" i="3"/>
  <c r="AG271" i="3"/>
  <c r="AF271" i="3"/>
  <c r="AE271" i="3"/>
  <c r="AD271" i="3"/>
  <c r="AK270" i="3"/>
  <c r="AJ270" i="3"/>
  <c r="AI270" i="3"/>
  <c r="AH270" i="3"/>
  <c r="AG270" i="3"/>
  <c r="AF270" i="3"/>
  <c r="AE270" i="3"/>
  <c r="AD270" i="3"/>
  <c r="G264" i="3"/>
  <c r="AK263" i="3"/>
  <c r="AJ263" i="3"/>
  <c r="AI263" i="3"/>
  <c r="AH263" i="3"/>
  <c r="AG263" i="3"/>
  <c r="AF263" i="3"/>
  <c r="AE263" i="3"/>
  <c r="AD263" i="3"/>
  <c r="AK262" i="3"/>
  <c r="AJ262" i="3"/>
  <c r="AI262" i="3"/>
  <c r="AH262" i="3"/>
  <c r="AG262" i="3"/>
  <c r="AF262" i="3"/>
  <c r="AE262" i="3"/>
  <c r="AD262" i="3"/>
  <c r="AK261" i="3"/>
  <c r="AJ261" i="3"/>
  <c r="AI261" i="3"/>
  <c r="AH261" i="3"/>
  <c r="AG261" i="3"/>
  <c r="AF261" i="3"/>
  <c r="AE261" i="3"/>
  <c r="AD261" i="3"/>
  <c r="AK260" i="3"/>
  <c r="AJ260" i="3"/>
  <c r="AI260" i="3"/>
  <c r="AH260" i="3"/>
  <c r="AG260" i="3"/>
  <c r="AF260" i="3"/>
  <c r="AE260" i="3"/>
  <c r="AD260" i="3"/>
  <c r="AK259" i="3"/>
  <c r="AJ259" i="3"/>
  <c r="AI259" i="3"/>
  <c r="AH259" i="3"/>
  <c r="AG259" i="3"/>
  <c r="AF259" i="3"/>
  <c r="AE259" i="3"/>
  <c r="AD259" i="3"/>
  <c r="AK258" i="3"/>
  <c r="AJ258" i="3"/>
  <c r="AI258" i="3"/>
  <c r="AI266" i="3" s="1"/>
  <c r="AI267" i="3" s="1"/>
  <c r="AI278" i="3" s="1"/>
  <c r="AI279" i="3" s="1"/>
  <c r="AH258" i="3"/>
  <c r="AH266" i="3" s="1"/>
  <c r="AH267" i="3" s="1"/>
  <c r="AH278" i="3" s="1"/>
  <c r="AH279" i="3" s="1"/>
  <c r="AG258" i="3"/>
  <c r="AF258" i="3"/>
  <c r="AE258" i="3"/>
  <c r="AD258" i="3"/>
  <c r="AD266" i="3" s="1"/>
  <c r="AD267" i="3" s="1"/>
  <c r="AD278" i="3" s="1"/>
  <c r="AD279" i="3" s="1"/>
  <c r="G243" i="3"/>
  <c r="G242" i="3"/>
  <c r="G241" i="3"/>
  <c r="G307" i="3" s="1"/>
  <c r="I239" i="3"/>
  <c r="H239" i="3"/>
  <c r="H273" i="3" s="1"/>
  <c r="G239" i="3"/>
  <c r="AC238" i="3"/>
  <c r="AC304" i="3" s="1"/>
  <c r="AB238" i="3"/>
  <c r="AB304" i="3" s="1"/>
  <c r="AA238" i="3"/>
  <c r="Z238" i="3"/>
  <c r="Y238" i="3"/>
  <c r="Y272" i="3" s="1"/>
  <c r="X238" i="3"/>
  <c r="W238" i="3"/>
  <c r="V238" i="3"/>
  <c r="U238" i="3"/>
  <c r="T238" i="3"/>
  <c r="T304" i="3" s="1"/>
  <c r="S238" i="3"/>
  <c r="R238" i="3"/>
  <c r="Q238" i="3"/>
  <c r="Q304" i="3" s="1"/>
  <c r="P238" i="3"/>
  <c r="O238" i="3"/>
  <c r="O272" i="3" s="1"/>
  <c r="N238" i="3"/>
  <c r="M238" i="3"/>
  <c r="M304" i="3" s="1"/>
  <c r="L238" i="3"/>
  <c r="L304" i="3" s="1"/>
  <c r="K238" i="3"/>
  <c r="I238" i="3"/>
  <c r="I272" i="3" s="1"/>
  <c r="H238" i="3"/>
  <c r="H304" i="3" s="1"/>
  <c r="G238" i="3"/>
  <c r="G229" i="3"/>
  <c r="G227" i="3"/>
  <c r="G293" i="3" s="1"/>
  <c r="I226" i="3"/>
  <c r="H226" i="3"/>
  <c r="H240" i="3" s="1"/>
  <c r="G226" i="3"/>
  <c r="I225" i="3"/>
  <c r="H225" i="3"/>
  <c r="G225" i="3"/>
  <c r="G291" i="3" s="1"/>
  <c r="I219" i="3"/>
  <c r="H219" i="3"/>
  <c r="AC216" i="3"/>
  <c r="AC243" i="3" s="1"/>
  <c r="AB216" i="3"/>
  <c r="AB243" i="3" s="1"/>
  <c r="AA216" i="3"/>
  <c r="AA243" i="3" s="1"/>
  <c r="AA309" i="3" s="1"/>
  <c r="Z216" i="3"/>
  <c r="Z243" i="3" s="1"/>
  <c r="Z309" i="3" s="1"/>
  <c r="Y216" i="3"/>
  <c r="Y243" i="3" s="1"/>
  <c r="X216" i="3"/>
  <c r="X243" i="3" s="1"/>
  <c r="X277" i="3" s="1"/>
  <c r="W216" i="3"/>
  <c r="W243" i="3" s="1"/>
  <c r="V216" i="3"/>
  <c r="V243" i="3" s="1"/>
  <c r="U216" i="3"/>
  <c r="U243" i="3" s="1"/>
  <c r="T216" i="3"/>
  <c r="T243" i="3" s="1"/>
  <c r="S216" i="3"/>
  <c r="S243" i="3" s="1"/>
  <c r="R216" i="3"/>
  <c r="R243" i="3" s="1"/>
  <c r="R309" i="3" s="1"/>
  <c r="Q216" i="3"/>
  <c r="Q243" i="3" s="1"/>
  <c r="P216" i="3"/>
  <c r="P243" i="3" s="1"/>
  <c r="O216" i="3"/>
  <c r="O243" i="3" s="1"/>
  <c r="N216" i="3"/>
  <c r="N243" i="3" s="1"/>
  <c r="M216" i="3"/>
  <c r="M243" i="3" s="1"/>
  <c r="L216" i="3"/>
  <c r="L243" i="3" s="1"/>
  <c r="K216" i="3"/>
  <c r="K243" i="3" s="1"/>
  <c r="K309" i="3" s="1"/>
  <c r="I216" i="3"/>
  <c r="I243" i="3" s="1"/>
  <c r="I309" i="3" s="1"/>
  <c r="H216" i="3"/>
  <c r="H243" i="3" s="1"/>
  <c r="AC209" i="3"/>
  <c r="AB209" i="3"/>
  <c r="AB242" i="3" s="1"/>
  <c r="AA209" i="3"/>
  <c r="AA229" i="3" s="1"/>
  <c r="AA263" i="3" s="1"/>
  <c r="Z209" i="3"/>
  <c r="Z229" i="3" s="1"/>
  <c r="Y209" i="3"/>
  <c r="X209" i="3"/>
  <c r="X242" i="3" s="1"/>
  <c r="W209" i="3"/>
  <c r="W242" i="3" s="1"/>
  <c r="W308" i="3" s="1"/>
  <c r="V209" i="3"/>
  <c r="V229" i="3" s="1"/>
  <c r="V263" i="3" s="1"/>
  <c r="U209" i="3"/>
  <c r="U242" i="3" s="1"/>
  <c r="T209" i="3"/>
  <c r="T242" i="3" s="1"/>
  <c r="S209" i="3"/>
  <c r="S229" i="3" s="1"/>
  <c r="S295" i="3" s="1"/>
  <c r="R209" i="3"/>
  <c r="R229" i="3" s="1"/>
  <c r="Q209" i="3"/>
  <c r="Q242" i="3" s="1"/>
  <c r="P209" i="3"/>
  <c r="P242" i="3" s="1"/>
  <c r="O209" i="3"/>
  <c r="O242" i="3" s="1"/>
  <c r="O276" i="3" s="1"/>
  <c r="N209" i="3"/>
  <c r="N242" i="3" s="1"/>
  <c r="M209" i="3"/>
  <c r="L209" i="3"/>
  <c r="L242" i="3" s="1"/>
  <c r="K209" i="3"/>
  <c r="K242" i="3" s="1"/>
  <c r="I209" i="3"/>
  <c r="I229" i="3" s="1"/>
  <c r="H209" i="3"/>
  <c r="I202" i="3"/>
  <c r="H202" i="3"/>
  <c r="H227" i="3" s="1"/>
  <c r="C185" i="3"/>
  <c r="AC158" i="3"/>
  <c r="AB158" i="3"/>
  <c r="AA158" i="3"/>
  <c r="Z158" i="3"/>
  <c r="Y158" i="3"/>
  <c r="X158" i="3"/>
  <c r="W158" i="3"/>
  <c r="V158" i="3"/>
  <c r="U158" i="3"/>
  <c r="T158" i="3"/>
  <c r="S158" i="3"/>
  <c r="R158" i="3"/>
  <c r="Q158" i="3"/>
  <c r="P158" i="3"/>
  <c r="O158" i="3"/>
  <c r="N158" i="3"/>
  <c r="M158" i="3"/>
  <c r="L158" i="3"/>
  <c r="K158" i="3"/>
  <c r="K156" i="3"/>
  <c r="K159" i="3" s="1"/>
  <c r="AC137" i="3"/>
  <c r="AB137" i="3"/>
  <c r="AA137" i="3"/>
  <c r="Z137" i="3"/>
  <c r="Y137" i="3"/>
  <c r="X137" i="3"/>
  <c r="W137" i="3"/>
  <c r="V137" i="3"/>
  <c r="U137" i="3"/>
  <c r="T137" i="3"/>
  <c r="S137" i="3"/>
  <c r="R137" i="3"/>
  <c r="Q137" i="3"/>
  <c r="P137" i="3"/>
  <c r="O137" i="3"/>
  <c r="N137" i="3"/>
  <c r="M137" i="3"/>
  <c r="L137" i="3"/>
  <c r="K137" i="3"/>
  <c r="K135" i="3"/>
  <c r="L135" i="3" s="1"/>
  <c r="C89" i="3"/>
  <c r="AC82" i="3"/>
  <c r="AB82" i="3"/>
  <c r="AA82" i="3"/>
  <c r="Z82" i="3"/>
  <c r="Y82" i="3"/>
  <c r="X82" i="3"/>
  <c r="W82" i="3"/>
  <c r="V82" i="3"/>
  <c r="U82" i="3"/>
  <c r="T82" i="3"/>
  <c r="S82" i="3"/>
  <c r="R82" i="3"/>
  <c r="Q82" i="3"/>
  <c r="P82" i="3"/>
  <c r="O82" i="3"/>
  <c r="N82" i="3"/>
  <c r="M82" i="3"/>
  <c r="L82" i="3"/>
  <c r="K82" i="3"/>
  <c r="I82" i="3"/>
  <c r="H82" i="3"/>
  <c r="G82" i="3"/>
  <c r="AC81" i="3"/>
  <c r="AB81" i="3"/>
  <c r="AA81" i="3"/>
  <c r="Z81" i="3"/>
  <c r="Y81" i="3"/>
  <c r="X81" i="3"/>
  <c r="W81" i="3"/>
  <c r="V81" i="3"/>
  <c r="U81" i="3"/>
  <c r="T81" i="3"/>
  <c r="S81" i="3"/>
  <c r="R81" i="3"/>
  <c r="Q81" i="3"/>
  <c r="P81" i="3"/>
  <c r="O81" i="3"/>
  <c r="N81" i="3"/>
  <c r="M81" i="3"/>
  <c r="L81" i="3"/>
  <c r="K81" i="3"/>
  <c r="I81" i="3"/>
  <c r="H81" i="3"/>
  <c r="G81" i="3"/>
  <c r="AC80" i="3"/>
  <c r="AB80" i="3"/>
  <c r="AA80" i="3"/>
  <c r="Z80" i="3"/>
  <c r="Y80" i="3"/>
  <c r="X80" i="3"/>
  <c r="W80" i="3"/>
  <c r="V80" i="3"/>
  <c r="U80" i="3"/>
  <c r="T80" i="3"/>
  <c r="S80" i="3"/>
  <c r="R80" i="3"/>
  <c r="Q80" i="3"/>
  <c r="P80" i="3"/>
  <c r="O80" i="3"/>
  <c r="N80" i="3"/>
  <c r="M80" i="3"/>
  <c r="L80" i="3"/>
  <c r="K80" i="3"/>
  <c r="I80" i="3"/>
  <c r="H80" i="3"/>
  <c r="G80" i="3"/>
  <c r="AC77" i="3"/>
  <c r="AB77" i="3"/>
  <c r="AA77" i="3"/>
  <c r="Z77" i="3"/>
  <c r="Y77" i="3"/>
  <c r="X77" i="3"/>
  <c r="W77" i="3"/>
  <c r="V77" i="3"/>
  <c r="U77" i="3"/>
  <c r="T77" i="3"/>
  <c r="S77" i="3"/>
  <c r="R77" i="3"/>
  <c r="Q77" i="3"/>
  <c r="P77" i="3"/>
  <c r="O77" i="3"/>
  <c r="N77" i="3"/>
  <c r="M77" i="3"/>
  <c r="L77" i="3"/>
  <c r="K77" i="3"/>
  <c r="I77" i="3"/>
  <c r="H77" i="3"/>
  <c r="G77" i="3"/>
  <c r="E75" i="3"/>
  <c r="E82" i="3" s="1"/>
  <c r="E74" i="3"/>
  <c r="E81" i="3" s="1"/>
  <c r="E73" i="3"/>
  <c r="E80" i="3" s="1"/>
  <c r="AC68" i="3"/>
  <c r="AB68" i="3"/>
  <c r="AA68" i="3"/>
  <c r="Z68" i="3"/>
  <c r="Y68" i="3"/>
  <c r="X68" i="3"/>
  <c r="W68" i="3"/>
  <c r="V68" i="3"/>
  <c r="U68" i="3"/>
  <c r="T68" i="3"/>
  <c r="S68" i="3"/>
  <c r="R68" i="3"/>
  <c r="Q68" i="3"/>
  <c r="P68" i="3"/>
  <c r="O68" i="3"/>
  <c r="N68" i="3"/>
  <c r="M68" i="3"/>
  <c r="L68" i="3"/>
  <c r="K68" i="3"/>
  <c r="I68" i="3"/>
  <c r="H68" i="3"/>
  <c r="G68" i="3"/>
  <c r="AC67" i="3"/>
  <c r="AB67" i="3"/>
  <c r="AA67" i="3"/>
  <c r="Z67" i="3"/>
  <c r="Y67" i="3"/>
  <c r="X67" i="3"/>
  <c r="W67" i="3"/>
  <c r="V67" i="3"/>
  <c r="U67" i="3"/>
  <c r="T67" i="3"/>
  <c r="S67" i="3"/>
  <c r="R67" i="3"/>
  <c r="Q67" i="3"/>
  <c r="P67" i="3"/>
  <c r="O67" i="3"/>
  <c r="N67" i="3"/>
  <c r="M67" i="3"/>
  <c r="L67" i="3"/>
  <c r="K67" i="3"/>
  <c r="I67" i="3"/>
  <c r="H67" i="3"/>
  <c r="G67" i="3"/>
  <c r="AC66" i="3"/>
  <c r="AB66" i="3"/>
  <c r="AA66" i="3"/>
  <c r="Z66" i="3"/>
  <c r="Y66" i="3"/>
  <c r="X66" i="3"/>
  <c r="W66" i="3"/>
  <c r="V66" i="3"/>
  <c r="U66" i="3"/>
  <c r="T66" i="3"/>
  <c r="S66" i="3"/>
  <c r="R66" i="3"/>
  <c r="Q66" i="3"/>
  <c r="P66" i="3"/>
  <c r="O66" i="3"/>
  <c r="N66" i="3"/>
  <c r="M66" i="3"/>
  <c r="L66" i="3"/>
  <c r="K66" i="3"/>
  <c r="I66" i="3"/>
  <c r="H66" i="3"/>
  <c r="G66" i="3"/>
  <c r="AC63" i="3"/>
  <c r="AB63" i="3"/>
  <c r="AA63" i="3"/>
  <c r="Z63" i="3"/>
  <c r="Y63" i="3"/>
  <c r="X63" i="3"/>
  <c r="W63" i="3"/>
  <c r="W86" i="3" s="1"/>
  <c r="W237" i="3" s="1"/>
  <c r="V63" i="3"/>
  <c r="V86" i="3" s="1"/>
  <c r="V237" i="3" s="1"/>
  <c r="U63" i="3"/>
  <c r="T63" i="3"/>
  <c r="S63" i="3"/>
  <c r="S86" i="3" s="1"/>
  <c r="S237" i="3" s="1"/>
  <c r="R63" i="3"/>
  <c r="Q63" i="3"/>
  <c r="P63" i="3"/>
  <c r="O63" i="3"/>
  <c r="O86" i="3" s="1"/>
  <c r="O237" i="3" s="1"/>
  <c r="N63" i="3"/>
  <c r="N86" i="3" s="1"/>
  <c r="N237" i="3" s="1"/>
  <c r="M63" i="3"/>
  <c r="L63" i="3"/>
  <c r="K63" i="3"/>
  <c r="K86" i="3" s="1"/>
  <c r="K237" i="3" s="1"/>
  <c r="I63" i="3"/>
  <c r="H63" i="3"/>
  <c r="G63" i="3"/>
  <c r="E61" i="3"/>
  <c r="E68" i="3" s="1"/>
  <c r="E60" i="3"/>
  <c r="E67" i="3" s="1"/>
  <c r="E59" i="3"/>
  <c r="E66" i="3" s="1"/>
  <c r="AC50" i="3"/>
  <c r="AB50" i="3"/>
  <c r="AA50" i="3"/>
  <c r="Z50" i="3"/>
  <c r="Y50" i="3"/>
  <c r="X50" i="3"/>
  <c r="W50" i="3"/>
  <c r="V50" i="3"/>
  <c r="U50" i="3"/>
  <c r="T50" i="3"/>
  <c r="S50" i="3"/>
  <c r="R50" i="3"/>
  <c r="Q50" i="3"/>
  <c r="P50" i="3"/>
  <c r="O50" i="3"/>
  <c r="N50" i="3"/>
  <c r="M50" i="3"/>
  <c r="L50" i="3"/>
  <c r="K50" i="3"/>
  <c r="I50" i="3"/>
  <c r="H50" i="3"/>
  <c r="G50" i="3"/>
  <c r="AC49" i="3"/>
  <c r="AB49" i="3"/>
  <c r="AA49" i="3"/>
  <c r="Z49" i="3"/>
  <c r="Y49" i="3"/>
  <c r="X49" i="3"/>
  <c r="W49" i="3"/>
  <c r="V49" i="3"/>
  <c r="U49" i="3"/>
  <c r="T49" i="3"/>
  <c r="S49" i="3"/>
  <c r="R49" i="3"/>
  <c r="Q49" i="3"/>
  <c r="P49" i="3"/>
  <c r="O49" i="3"/>
  <c r="N49" i="3"/>
  <c r="M49" i="3"/>
  <c r="L49" i="3"/>
  <c r="K49" i="3"/>
  <c r="I49" i="3"/>
  <c r="H49" i="3"/>
  <c r="G49" i="3"/>
  <c r="AC48" i="3"/>
  <c r="AB48" i="3"/>
  <c r="AA48" i="3"/>
  <c r="Z48" i="3"/>
  <c r="Y48" i="3"/>
  <c r="X48" i="3"/>
  <c r="W48" i="3"/>
  <c r="V48" i="3"/>
  <c r="U48" i="3"/>
  <c r="T48" i="3"/>
  <c r="S48" i="3"/>
  <c r="R48" i="3"/>
  <c r="Q48" i="3"/>
  <c r="P48" i="3"/>
  <c r="O48" i="3"/>
  <c r="N48" i="3"/>
  <c r="M48" i="3"/>
  <c r="L48" i="3"/>
  <c r="K48" i="3"/>
  <c r="I48" i="3"/>
  <c r="H48" i="3"/>
  <c r="G48" i="3"/>
  <c r="I47" i="3"/>
  <c r="H47" i="3"/>
  <c r="G47" i="3"/>
  <c r="I44" i="3"/>
  <c r="I224" i="3" s="1"/>
  <c r="H44" i="3"/>
  <c r="H224" i="3" s="1"/>
  <c r="G44" i="3"/>
  <c r="G224" i="3" s="1"/>
  <c r="E42" i="3"/>
  <c r="E50" i="3" s="1"/>
  <c r="E41" i="3"/>
  <c r="E49" i="3" s="1"/>
  <c r="E40" i="3"/>
  <c r="E48" i="3" s="1"/>
  <c r="E39" i="3"/>
  <c r="E47" i="3" s="1"/>
  <c r="E34" i="3"/>
  <c r="I32" i="3"/>
  <c r="H32" i="3"/>
  <c r="G32" i="3"/>
  <c r="I31" i="3"/>
  <c r="H31" i="3"/>
  <c r="G31" i="3"/>
  <c r="O34" i="3"/>
  <c r="K34" i="3"/>
  <c r="I34" i="3"/>
  <c r="H34" i="3"/>
  <c r="G34" i="3"/>
  <c r="V33" i="3"/>
  <c r="U33" i="3"/>
  <c r="T33" i="3"/>
  <c r="S33" i="3"/>
  <c r="R33" i="3"/>
  <c r="Q33" i="3"/>
  <c r="P33" i="3"/>
  <c r="O33" i="3"/>
  <c r="N33" i="3"/>
  <c r="M33" i="3"/>
  <c r="L33" i="3"/>
  <c r="K33" i="3"/>
  <c r="I33" i="3"/>
  <c r="H33" i="3"/>
  <c r="E25" i="3"/>
  <c r="E33" i="3" s="1"/>
  <c r="E24" i="3"/>
  <c r="E32" i="3" s="1"/>
  <c r="E23" i="3"/>
  <c r="E31" i="3" s="1"/>
  <c r="S22" i="3"/>
  <c r="R22" i="3"/>
  <c r="Q22" i="3"/>
  <c r="P22" i="3"/>
  <c r="O22" i="3"/>
  <c r="N22" i="3"/>
  <c r="M22" i="3"/>
  <c r="L22" i="3"/>
  <c r="K22" i="3"/>
  <c r="I22" i="3"/>
  <c r="AC21" i="3"/>
  <c r="AB21" i="3"/>
  <c r="AA21" i="3"/>
  <c r="Z21" i="3"/>
  <c r="Y21" i="3"/>
  <c r="X21" i="3"/>
  <c r="W21" i="3"/>
  <c r="V21" i="3"/>
  <c r="U21" i="3"/>
  <c r="T21" i="3"/>
  <c r="S21" i="3"/>
  <c r="R21" i="3"/>
  <c r="Q21" i="3"/>
  <c r="P21" i="3"/>
  <c r="O21" i="3"/>
  <c r="N21" i="3"/>
  <c r="M21" i="3"/>
  <c r="L21" i="3"/>
  <c r="K21" i="3"/>
  <c r="I21" i="3"/>
  <c r="H21" i="3"/>
  <c r="G16" i="3"/>
  <c r="G8" i="3"/>
  <c r="J263" i="3" l="1"/>
  <c r="K86" i="4"/>
  <c r="K237" i="4" s="1"/>
  <c r="S86" i="4"/>
  <c r="S237" i="4" s="1"/>
  <c r="AA86" i="4"/>
  <c r="AA237" i="4" s="1"/>
  <c r="M86" i="4"/>
  <c r="M237" i="4" s="1"/>
  <c r="U86" i="4"/>
  <c r="U237" i="4" s="1"/>
  <c r="AC86" i="4"/>
  <c r="AC237" i="4" s="1"/>
  <c r="AC303" i="4" s="1"/>
  <c r="I156" i="4"/>
  <c r="I165" i="4" s="1"/>
  <c r="G86" i="4"/>
  <c r="G237" i="4" s="1"/>
  <c r="O86" i="4"/>
  <c r="O237" i="4" s="1"/>
  <c r="O271" i="4" s="1"/>
  <c r="W86" i="4"/>
  <c r="W237" i="4" s="1"/>
  <c r="J302" i="3"/>
  <c r="H86" i="4"/>
  <c r="H237" i="4" s="1"/>
  <c r="P86" i="4"/>
  <c r="P237" i="4" s="1"/>
  <c r="X86" i="4"/>
  <c r="X237" i="4" s="1"/>
  <c r="X303" i="4" s="1"/>
  <c r="G275" i="4"/>
  <c r="G86" i="3"/>
  <c r="G237" i="3" s="1"/>
  <c r="P86" i="3"/>
  <c r="P237" i="3" s="1"/>
  <c r="P271" i="3" s="1"/>
  <c r="X86" i="3"/>
  <c r="X237" i="3" s="1"/>
  <c r="K142" i="3"/>
  <c r="J271" i="3"/>
  <c r="I86" i="3"/>
  <c r="I237" i="3" s="1"/>
  <c r="R86" i="3"/>
  <c r="R237" i="3" s="1"/>
  <c r="R303" i="3" s="1"/>
  <c r="Z86" i="3"/>
  <c r="Z237" i="3" s="1"/>
  <c r="Z303" i="3" s="1"/>
  <c r="H86" i="3"/>
  <c r="H237" i="3" s="1"/>
  <c r="Q86" i="3"/>
  <c r="Q237" i="3" s="1"/>
  <c r="Q303" i="3" s="1"/>
  <c r="Y86" i="3"/>
  <c r="Y237" i="3" s="1"/>
  <c r="K84" i="3"/>
  <c r="J308" i="3"/>
  <c r="N86" i="4"/>
  <c r="N237" i="4" s="1"/>
  <c r="V86" i="4"/>
  <c r="V237" i="4" s="1"/>
  <c r="V303" i="4" s="1"/>
  <c r="G277" i="4"/>
  <c r="M86" i="3"/>
  <c r="M237" i="3" s="1"/>
  <c r="U86" i="3"/>
  <c r="U237" i="3" s="1"/>
  <c r="U271" i="3" s="1"/>
  <c r="AC86" i="3"/>
  <c r="AC237" i="3" s="1"/>
  <c r="AJ266" i="3"/>
  <c r="AJ267" i="3" s="1"/>
  <c r="AJ278" i="3" s="1"/>
  <c r="AJ279" i="3" s="1"/>
  <c r="J240" i="3"/>
  <c r="J306" i="3" s="1"/>
  <c r="G52" i="3"/>
  <c r="I304" i="3"/>
  <c r="H159" i="4"/>
  <c r="N229" i="4"/>
  <c r="L242" i="4"/>
  <c r="L308" i="4" s="1"/>
  <c r="Z272" i="4"/>
  <c r="G84" i="3"/>
  <c r="S242" i="3"/>
  <c r="S308" i="3" s="1"/>
  <c r="L272" i="3"/>
  <c r="O304" i="3"/>
  <c r="J156" i="4"/>
  <c r="J159" i="4" s="1"/>
  <c r="Q229" i="4"/>
  <c r="Q263" i="4" s="1"/>
  <c r="K138" i="3"/>
  <c r="K229" i="3"/>
  <c r="V242" i="3"/>
  <c r="V308" i="3" s="1"/>
  <c r="M272" i="3"/>
  <c r="R277" i="3"/>
  <c r="Y304" i="3"/>
  <c r="H163" i="4"/>
  <c r="T229" i="4"/>
  <c r="T263" i="4" s="1"/>
  <c r="P229" i="3"/>
  <c r="P295" i="3" s="1"/>
  <c r="Z242" i="3"/>
  <c r="Z308" i="3" s="1"/>
  <c r="T272" i="3"/>
  <c r="Z277" i="3"/>
  <c r="V229" i="4"/>
  <c r="V295" i="4" s="1"/>
  <c r="AA277" i="4"/>
  <c r="K143" i="3"/>
  <c r="Q229" i="3"/>
  <c r="AB272" i="3"/>
  <c r="H165" i="4"/>
  <c r="Y229" i="4"/>
  <c r="Y295" i="4" s="1"/>
  <c r="K144" i="3"/>
  <c r="AB229" i="4"/>
  <c r="AB263" i="4" s="1"/>
  <c r="O272" i="4"/>
  <c r="O70" i="3"/>
  <c r="H84" i="3"/>
  <c r="G259" i="3"/>
  <c r="AK266" i="3"/>
  <c r="AK267" i="3" s="1"/>
  <c r="AK278" i="3" s="1"/>
  <c r="AK279" i="3" s="1"/>
  <c r="G275" i="3"/>
  <c r="AA295" i="3"/>
  <c r="R272" i="4"/>
  <c r="AA86" i="3"/>
  <c r="AA237" i="3" s="1"/>
  <c r="V84" i="3"/>
  <c r="H241" i="3"/>
  <c r="G261" i="3"/>
  <c r="G296" i="3"/>
  <c r="I229" i="4"/>
  <c r="W272" i="4"/>
  <c r="R34" i="3"/>
  <c r="L34" i="4"/>
  <c r="T34" i="4"/>
  <c r="S34" i="3"/>
  <c r="N34" i="3"/>
  <c r="V34" i="3"/>
  <c r="P34" i="3"/>
  <c r="J220" i="3"/>
  <c r="K220" i="3" s="1"/>
  <c r="J127" i="3"/>
  <c r="K127" i="3" s="1"/>
  <c r="L127" i="3" s="1"/>
  <c r="M127" i="3" s="1"/>
  <c r="N127" i="3" s="1"/>
  <c r="O127" i="3" s="1"/>
  <c r="P127" i="3" s="1"/>
  <c r="Q127" i="3" s="1"/>
  <c r="R127" i="3" s="1"/>
  <c r="S127" i="3" s="1"/>
  <c r="T127" i="3" s="1"/>
  <c r="U127" i="3" s="1"/>
  <c r="V127" i="3" s="1"/>
  <c r="W127" i="3" s="1"/>
  <c r="X127" i="3" s="1"/>
  <c r="Y127" i="3" s="1"/>
  <c r="Z127" i="3" s="1"/>
  <c r="AA127" i="3" s="1"/>
  <c r="AB127" i="3" s="1"/>
  <c r="AC127" i="3" s="1"/>
  <c r="J128" i="3"/>
  <c r="K128" i="3" s="1"/>
  <c r="L128" i="3" s="1"/>
  <c r="M128" i="3" s="1"/>
  <c r="N128" i="3" s="1"/>
  <c r="O128" i="3" s="1"/>
  <c r="P128" i="3" s="1"/>
  <c r="Q128" i="3" s="1"/>
  <c r="R128" i="3" s="1"/>
  <c r="S128" i="3" s="1"/>
  <c r="T128" i="3" s="1"/>
  <c r="U128" i="3" s="1"/>
  <c r="V128" i="3" s="1"/>
  <c r="W128" i="3" s="1"/>
  <c r="X128" i="3" s="1"/>
  <c r="Y128" i="3" s="1"/>
  <c r="Z128" i="3" s="1"/>
  <c r="AA128" i="3" s="1"/>
  <c r="AB128" i="3" s="1"/>
  <c r="AC128" i="3" s="1"/>
  <c r="Q34" i="3"/>
  <c r="J202" i="3"/>
  <c r="L34" i="3"/>
  <c r="T34" i="3"/>
  <c r="J52" i="3"/>
  <c r="J228" i="3" s="1"/>
  <c r="O34" i="4"/>
  <c r="P34" i="4"/>
  <c r="G28" i="3"/>
  <c r="G236" i="3" s="1"/>
  <c r="G302" i="3" s="1"/>
  <c r="G33" i="3"/>
  <c r="G36" i="3" s="1"/>
  <c r="M34" i="3"/>
  <c r="G36" i="4"/>
  <c r="S34" i="4"/>
  <c r="J303" i="4"/>
  <c r="J271" i="4"/>
  <c r="R303" i="4"/>
  <c r="R271" i="4"/>
  <c r="Z303" i="4"/>
  <c r="Z271" i="4"/>
  <c r="G52" i="4"/>
  <c r="K303" i="4"/>
  <c r="K271" i="4"/>
  <c r="S303" i="4"/>
  <c r="S271" i="4"/>
  <c r="AA303" i="4"/>
  <c r="AA271" i="4"/>
  <c r="H286" i="4"/>
  <c r="H220" i="4"/>
  <c r="H187" i="4"/>
  <c r="H169" i="4"/>
  <c r="I169" i="4" s="1"/>
  <c r="J169" i="4" s="1"/>
  <c r="K169" i="4" s="1"/>
  <c r="L169" i="4" s="1"/>
  <c r="M169" i="4" s="1"/>
  <c r="N169" i="4" s="1"/>
  <c r="O169" i="4" s="1"/>
  <c r="P169" i="4" s="1"/>
  <c r="Q169" i="4" s="1"/>
  <c r="R169" i="4" s="1"/>
  <c r="S169" i="4" s="1"/>
  <c r="T169" i="4" s="1"/>
  <c r="U169" i="4" s="1"/>
  <c r="V169" i="4" s="1"/>
  <c r="W169" i="4" s="1"/>
  <c r="X169" i="4" s="1"/>
  <c r="Y169" i="4" s="1"/>
  <c r="Z169" i="4" s="1"/>
  <c r="AA169" i="4" s="1"/>
  <c r="AB169" i="4" s="1"/>
  <c r="AC169" i="4" s="1"/>
  <c r="H170" i="4"/>
  <c r="I170" i="4" s="1"/>
  <c r="J170" i="4" s="1"/>
  <c r="K170" i="4" s="1"/>
  <c r="L170" i="4" s="1"/>
  <c r="M170" i="4" s="1"/>
  <c r="N170" i="4" s="1"/>
  <c r="O170" i="4" s="1"/>
  <c r="P170" i="4" s="1"/>
  <c r="Q170" i="4" s="1"/>
  <c r="R170" i="4" s="1"/>
  <c r="S170" i="4" s="1"/>
  <c r="T170" i="4" s="1"/>
  <c r="U170" i="4" s="1"/>
  <c r="V170" i="4" s="1"/>
  <c r="W170" i="4" s="1"/>
  <c r="X170" i="4" s="1"/>
  <c r="Y170" i="4" s="1"/>
  <c r="Z170" i="4" s="1"/>
  <c r="AA170" i="4" s="1"/>
  <c r="AB170" i="4" s="1"/>
  <c r="AC170" i="4" s="1"/>
  <c r="H195" i="4"/>
  <c r="I195" i="4" s="1"/>
  <c r="J195" i="4" s="1"/>
  <c r="K195" i="4" s="1"/>
  <c r="L195" i="4" s="1"/>
  <c r="M195" i="4" s="1"/>
  <c r="N195" i="4" s="1"/>
  <c r="O195" i="4" s="1"/>
  <c r="P195" i="4" s="1"/>
  <c r="Q195" i="4" s="1"/>
  <c r="R195" i="4" s="1"/>
  <c r="S195" i="4" s="1"/>
  <c r="T195" i="4" s="1"/>
  <c r="U195" i="4" s="1"/>
  <c r="V195" i="4" s="1"/>
  <c r="W195" i="4" s="1"/>
  <c r="X195" i="4" s="1"/>
  <c r="Y195" i="4" s="1"/>
  <c r="Z195" i="4" s="1"/>
  <c r="AA195" i="4" s="1"/>
  <c r="AB195" i="4" s="1"/>
  <c r="AC195" i="4" s="1"/>
  <c r="H128" i="4"/>
  <c r="I128" i="4" s="1"/>
  <c r="J128" i="4" s="1"/>
  <c r="K128" i="4" s="1"/>
  <c r="L128" i="4" s="1"/>
  <c r="M128" i="4" s="1"/>
  <c r="N128" i="4" s="1"/>
  <c r="O128" i="4" s="1"/>
  <c r="P128" i="4" s="1"/>
  <c r="Q128" i="4" s="1"/>
  <c r="R128" i="4" s="1"/>
  <c r="S128" i="4" s="1"/>
  <c r="T128" i="4" s="1"/>
  <c r="U128" i="4" s="1"/>
  <c r="V128" i="4" s="1"/>
  <c r="W128" i="4" s="1"/>
  <c r="X128" i="4" s="1"/>
  <c r="Y128" i="4" s="1"/>
  <c r="Z128" i="4" s="1"/>
  <c r="AA128" i="4" s="1"/>
  <c r="AB128" i="4" s="1"/>
  <c r="AC128" i="4" s="1"/>
  <c r="H147" i="4"/>
  <c r="I147" i="4" s="1"/>
  <c r="J147" i="4" s="1"/>
  <c r="K147" i="4" s="1"/>
  <c r="L147" i="4" s="1"/>
  <c r="M147" i="4" s="1"/>
  <c r="N147" i="4" s="1"/>
  <c r="O147" i="4" s="1"/>
  <c r="P147" i="4" s="1"/>
  <c r="Q147" i="4" s="1"/>
  <c r="R147" i="4" s="1"/>
  <c r="S147" i="4" s="1"/>
  <c r="T147" i="4" s="1"/>
  <c r="U147" i="4" s="1"/>
  <c r="V147" i="4" s="1"/>
  <c r="W147" i="4" s="1"/>
  <c r="X147" i="4" s="1"/>
  <c r="Y147" i="4" s="1"/>
  <c r="Z147" i="4" s="1"/>
  <c r="AA147" i="4" s="1"/>
  <c r="AB147" i="4" s="1"/>
  <c r="AC147" i="4" s="1"/>
  <c r="H167" i="4"/>
  <c r="K126" i="4"/>
  <c r="L126" i="4" s="1"/>
  <c r="M126" i="4" s="1"/>
  <c r="N126" i="4" s="1"/>
  <c r="O126" i="4" s="1"/>
  <c r="P126" i="4" s="1"/>
  <c r="Q126" i="4" s="1"/>
  <c r="R126" i="4" s="1"/>
  <c r="S126" i="4" s="1"/>
  <c r="T126" i="4" s="1"/>
  <c r="U126" i="4" s="1"/>
  <c r="V126" i="4" s="1"/>
  <c r="W126" i="4" s="1"/>
  <c r="X126" i="4" s="1"/>
  <c r="Y126" i="4" s="1"/>
  <c r="Z126" i="4" s="1"/>
  <c r="AA126" i="4" s="1"/>
  <c r="AB126" i="4" s="1"/>
  <c r="AC126" i="4" s="1"/>
  <c r="H106" i="4"/>
  <c r="I106" i="4" s="1"/>
  <c r="J106" i="4" s="1"/>
  <c r="K106" i="4" s="1"/>
  <c r="L106" i="4" s="1"/>
  <c r="M106" i="4" s="1"/>
  <c r="N106" i="4" s="1"/>
  <c r="O106" i="4" s="1"/>
  <c r="P106" i="4" s="1"/>
  <c r="Q106" i="4" s="1"/>
  <c r="R106" i="4" s="1"/>
  <c r="S106" i="4" s="1"/>
  <c r="T106" i="4" s="1"/>
  <c r="U106" i="4" s="1"/>
  <c r="V106" i="4" s="1"/>
  <c r="W106" i="4" s="1"/>
  <c r="X106" i="4" s="1"/>
  <c r="Y106" i="4" s="1"/>
  <c r="Z106" i="4" s="1"/>
  <c r="AA106" i="4" s="1"/>
  <c r="AB106" i="4" s="1"/>
  <c r="AC106" i="4" s="1"/>
  <c r="H168" i="4"/>
  <c r="I168" i="4" s="1"/>
  <c r="J168" i="4" s="1"/>
  <c r="K168" i="4" s="1"/>
  <c r="L168" i="4" s="1"/>
  <c r="M168" i="4" s="1"/>
  <c r="N168" i="4" s="1"/>
  <c r="O168" i="4" s="1"/>
  <c r="P168" i="4" s="1"/>
  <c r="Q168" i="4" s="1"/>
  <c r="R168" i="4" s="1"/>
  <c r="S168" i="4" s="1"/>
  <c r="T168" i="4" s="1"/>
  <c r="U168" i="4" s="1"/>
  <c r="V168" i="4" s="1"/>
  <c r="W168" i="4" s="1"/>
  <c r="X168" i="4" s="1"/>
  <c r="Y168" i="4" s="1"/>
  <c r="Z168" i="4" s="1"/>
  <c r="AA168" i="4" s="1"/>
  <c r="AB168" i="4" s="1"/>
  <c r="AC168" i="4" s="1"/>
  <c r="H149" i="4"/>
  <c r="I149" i="4" s="1"/>
  <c r="J149" i="4" s="1"/>
  <c r="K149" i="4" s="1"/>
  <c r="L149" i="4" s="1"/>
  <c r="M149" i="4" s="1"/>
  <c r="N149" i="4" s="1"/>
  <c r="O149" i="4" s="1"/>
  <c r="P149" i="4" s="1"/>
  <c r="Q149" i="4" s="1"/>
  <c r="R149" i="4" s="1"/>
  <c r="S149" i="4" s="1"/>
  <c r="T149" i="4" s="1"/>
  <c r="U149" i="4" s="1"/>
  <c r="V149" i="4" s="1"/>
  <c r="W149" i="4" s="1"/>
  <c r="X149" i="4" s="1"/>
  <c r="Y149" i="4" s="1"/>
  <c r="Z149" i="4" s="1"/>
  <c r="AA149" i="4" s="1"/>
  <c r="AB149" i="4" s="1"/>
  <c r="AC149" i="4" s="1"/>
  <c r="H146" i="4"/>
  <c r="I146" i="4" s="1"/>
  <c r="J146" i="4" s="1"/>
  <c r="K146" i="4" s="1"/>
  <c r="L146" i="4" s="1"/>
  <c r="M146" i="4" s="1"/>
  <c r="N146" i="4" s="1"/>
  <c r="O146" i="4" s="1"/>
  <c r="P146" i="4" s="1"/>
  <c r="Q146" i="4" s="1"/>
  <c r="R146" i="4" s="1"/>
  <c r="S146" i="4" s="1"/>
  <c r="T146" i="4" s="1"/>
  <c r="U146" i="4" s="1"/>
  <c r="V146" i="4" s="1"/>
  <c r="W146" i="4" s="1"/>
  <c r="X146" i="4" s="1"/>
  <c r="Y146" i="4" s="1"/>
  <c r="Z146" i="4" s="1"/>
  <c r="AA146" i="4" s="1"/>
  <c r="AB146" i="4" s="1"/>
  <c r="AC146" i="4" s="1"/>
  <c r="H127" i="4"/>
  <c r="I127" i="4" s="1"/>
  <c r="J127" i="4" s="1"/>
  <c r="K127" i="4" s="1"/>
  <c r="L127" i="4" s="1"/>
  <c r="M127" i="4" s="1"/>
  <c r="N127" i="4" s="1"/>
  <c r="O127" i="4" s="1"/>
  <c r="P127" i="4" s="1"/>
  <c r="Q127" i="4" s="1"/>
  <c r="R127" i="4" s="1"/>
  <c r="S127" i="4" s="1"/>
  <c r="T127" i="4" s="1"/>
  <c r="U127" i="4" s="1"/>
  <c r="V127" i="4" s="1"/>
  <c r="W127" i="4" s="1"/>
  <c r="X127" i="4" s="1"/>
  <c r="Y127" i="4" s="1"/>
  <c r="Z127" i="4" s="1"/>
  <c r="AA127" i="4" s="1"/>
  <c r="AB127" i="4" s="1"/>
  <c r="AC127" i="4" s="1"/>
  <c r="H148" i="4"/>
  <c r="I148" i="4" s="1"/>
  <c r="J148" i="4" s="1"/>
  <c r="K148" i="4" s="1"/>
  <c r="L148" i="4" s="1"/>
  <c r="M148" i="4" s="1"/>
  <c r="N148" i="4" s="1"/>
  <c r="O148" i="4" s="1"/>
  <c r="P148" i="4" s="1"/>
  <c r="Q148" i="4" s="1"/>
  <c r="R148" i="4" s="1"/>
  <c r="S148" i="4" s="1"/>
  <c r="T148" i="4" s="1"/>
  <c r="U148" i="4" s="1"/>
  <c r="V148" i="4" s="1"/>
  <c r="W148" i="4" s="1"/>
  <c r="X148" i="4" s="1"/>
  <c r="Y148" i="4" s="1"/>
  <c r="Z148" i="4" s="1"/>
  <c r="AA148" i="4" s="1"/>
  <c r="AB148" i="4" s="1"/>
  <c r="AC148" i="4" s="1"/>
  <c r="H105" i="4"/>
  <c r="I105" i="4" s="1"/>
  <c r="J105" i="4" s="1"/>
  <c r="K105" i="4" s="1"/>
  <c r="L105" i="4" s="1"/>
  <c r="M105" i="4" s="1"/>
  <c r="N105" i="4" s="1"/>
  <c r="O105" i="4" s="1"/>
  <c r="P105" i="4" s="1"/>
  <c r="Q105" i="4" s="1"/>
  <c r="R105" i="4" s="1"/>
  <c r="S105" i="4" s="1"/>
  <c r="T105" i="4" s="1"/>
  <c r="U105" i="4" s="1"/>
  <c r="V105" i="4" s="1"/>
  <c r="W105" i="4" s="1"/>
  <c r="X105" i="4" s="1"/>
  <c r="Y105" i="4" s="1"/>
  <c r="Z105" i="4" s="1"/>
  <c r="AA105" i="4" s="1"/>
  <c r="AB105" i="4" s="1"/>
  <c r="AC105" i="4" s="1"/>
  <c r="F38" i="4"/>
  <c r="H107" i="4"/>
  <c r="I107" i="4" s="1"/>
  <c r="J107" i="4" s="1"/>
  <c r="K107" i="4" s="1"/>
  <c r="L107" i="4" s="1"/>
  <c r="M107" i="4" s="1"/>
  <c r="N107" i="4" s="1"/>
  <c r="O107" i="4" s="1"/>
  <c r="P107" i="4" s="1"/>
  <c r="Q107" i="4" s="1"/>
  <c r="R107" i="4" s="1"/>
  <c r="S107" i="4" s="1"/>
  <c r="T107" i="4" s="1"/>
  <c r="U107" i="4" s="1"/>
  <c r="V107" i="4" s="1"/>
  <c r="W107" i="4" s="1"/>
  <c r="X107" i="4" s="1"/>
  <c r="Y107" i="4" s="1"/>
  <c r="Z107" i="4" s="1"/>
  <c r="AA107" i="4" s="1"/>
  <c r="AB107" i="4" s="1"/>
  <c r="AC107" i="4" s="1"/>
  <c r="M34" i="4"/>
  <c r="U34" i="4"/>
  <c r="G28" i="4"/>
  <c r="G236" i="4" s="1"/>
  <c r="H47" i="4"/>
  <c r="H44" i="4"/>
  <c r="H224" i="4" s="1"/>
  <c r="L303" i="4"/>
  <c r="L271" i="4"/>
  <c r="T303" i="4"/>
  <c r="T271" i="4"/>
  <c r="AB303" i="4"/>
  <c r="AB271" i="4"/>
  <c r="N34" i="4"/>
  <c r="V34" i="4"/>
  <c r="H32" i="4"/>
  <c r="N303" i="4"/>
  <c r="N271" i="4"/>
  <c r="V271" i="4"/>
  <c r="G303" i="4"/>
  <c r="G271" i="4"/>
  <c r="O303" i="4"/>
  <c r="W303" i="4"/>
  <c r="W271" i="4"/>
  <c r="Q34" i="4"/>
  <c r="H303" i="4"/>
  <c r="H271" i="4"/>
  <c r="P303" i="4"/>
  <c r="P271" i="4"/>
  <c r="I303" i="4"/>
  <c r="I271" i="4"/>
  <c r="Q303" i="4"/>
  <c r="Q271" i="4"/>
  <c r="Y303" i="4"/>
  <c r="Y271" i="4"/>
  <c r="K104" i="4"/>
  <c r="L104" i="4" s="1"/>
  <c r="M104" i="4" s="1"/>
  <c r="N104" i="4" s="1"/>
  <c r="O104" i="4" s="1"/>
  <c r="P104" i="4" s="1"/>
  <c r="Q104" i="4" s="1"/>
  <c r="R104" i="4" s="1"/>
  <c r="S104" i="4" s="1"/>
  <c r="T104" i="4" s="1"/>
  <c r="U104" i="4" s="1"/>
  <c r="V104" i="4" s="1"/>
  <c r="W104" i="4" s="1"/>
  <c r="X104" i="4" s="1"/>
  <c r="Y104" i="4" s="1"/>
  <c r="Z104" i="4" s="1"/>
  <c r="AA104" i="4" s="1"/>
  <c r="AB104" i="4" s="1"/>
  <c r="AC104" i="4" s="1"/>
  <c r="K70" i="4"/>
  <c r="S70" i="4"/>
  <c r="AA70" i="4"/>
  <c r="J84" i="4"/>
  <c r="R84" i="4"/>
  <c r="Z84" i="4"/>
  <c r="H121" i="4"/>
  <c r="G304" i="4"/>
  <c r="G272" i="4"/>
  <c r="L70" i="4"/>
  <c r="T70" i="4"/>
  <c r="AB70" i="4"/>
  <c r="K84" i="4"/>
  <c r="S84" i="4"/>
  <c r="AA84" i="4"/>
  <c r="M70" i="4"/>
  <c r="U70" i="4"/>
  <c r="AC70" i="4"/>
  <c r="L84" i="4"/>
  <c r="T84" i="4"/>
  <c r="AB84" i="4"/>
  <c r="M303" i="4"/>
  <c r="M271" i="4"/>
  <c r="U303" i="4"/>
  <c r="U271" i="4"/>
  <c r="G44" i="4"/>
  <c r="G224" i="4" s="1"/>
  <c r="N70" i="4"/>
  <c r="V70" i="4"/>
  <c r="M84" i="4"/>
  <c r="U84" i="4"/>
  <c r="AC84" i="4"/>
  <c r="G70" i="4"/>
  <c r="O70" i="4"/>
  <c r="W70" i="4"/>
  <c r="N84" i="4"/>
  <c r="V84" i="4"/>
  <c r="K125" i="4"/>
  <c r="L125" i="4" s="1"/>
  <c r="M125" i="4" s="1"/>
  <c r="N125" i="4" s="1"/>
  <c r="O125" i="4" s="1"/>
  <c r="P125" i="4" s="1"/>
  <c r="Q125" i="4" s="1"/>
  <c r="R125" i="4" s="1"/>
  <c r="S125" i="4" s="1"/>
  <c r="T125" i="4" s="1"/>
  <c r="U125" i="4" s="1"/>
  <c r="V125" i="4" s="1"/>
  <c r="W125" i="4" s="1"/>
  <c r="X125" i="4" s="1"/>
  <c r="Y125" i="4" s="1"/>
  <c r="Z125" i="4" s="1"/>
  <c r="AA125" i="4" s="1"/>
  <c r="AB125" i="4" s="1"/>
  <c r="AC125" i="4" s="1"/>
  <c r="I44" i="4"/>
  <c r="I224" i="4" s="1"/>
  <c r="H70" i="4"/>
  <c r="P70" i="4"/>
  <c r="X70" i="4"/>
  <c r="G84" i="4"/>
  <c r="O84" i="4"/>
  <c r="W84" i="4"/>
  <c r="H96" i="4"/>
  <c r="H102" i="4"/>
  <c r="I70" i="4"/>
  <c r="Q70" i="4"/>
  <c r="Y70" i="4"/>
  <c r="H84" i="4"/>
  <c r="P84" i="4"/>
  <c r="X84" i="4"/>
  <c r="H122" i="4"/>
  <c r="J70" i="4"/>
  <c r="R70" i="4"/>
  <c r="Z70" i="4"/>
  <c r="I84" i="4"/>
  <c r="Q84" i="4"/>
  <c r="Y84" i="4"/>
  <c r="H123" i="4"/>
  <c r="H138" i="4"/>
  <c r="I135" i="4"/>
  <c r="H142" i="4"/>
  <c r="H143" i="4"/>
  <c r="O242" i="4"/>
  <c r="O229" i="4"/>
  <c r="W242" i="4"/>
  <c r="W229" i="4"/>
  <c r="I309" i="4"/>
  <c r="I277" i="4"/>
  <c r="Q309" i="4"/>
  <c r="Q277" i="4"/>
  <c r="Y309" i="4"/>
  <c r="Y277" i="4"/>
  <c r="H242" i="4"/>
  <c r="H229" i="4"/>
  <c r="P242" i="4"/>
  <c r="P229" i="4"/>
  <c r="X242" i="4"/>
  <c r="X229" i="4"/>
  <c r="J309" i="4"/>
  <c r="J277" i="4"/>
  <c r="J242" i="4"/>
  <c r="J229" i="4"/>
  <c r="R242" i="4"/>
  <c r="R229" i="4"/>
  <c r="Z242" i="4"/>
  <c r="Z229" i="4"/>
  <c r="L309" i="4"/>
  <c r="L277" i="4"/>
  <c r="T309" i="4"/>
  <c r="T277" i="4"/>
  <c r="AB309" i="4"/>
  <c r="AB277" i="4"/>
  <c r="G306" i="4"/>
  <c r="G274" i="4"/>
  <c r="L263" i="4"/>
  <c r="L295" i="4"/>
  <c r="T308" i="4"/>
  <c r="T276" i="4"/>
  <c r="M229" i="4"/>
  <c r="M242" i="4"/>
  <c r="U229" i="4"/>
  <c r="U242" i="4"/>
  <c r="AC229" i="4"/>
  <c r="AC242" i="4"/>
  <c r="O309" i="4"/>
  <c r="O277" i="4"/>
  <c r="W309" i="4"/>
  <c r="W277" i="4"/>
  <c r="H309" i="4"/>
  <c r="H277" i="4"/>
  <c r="P309" i="4"/>
  <c r="P277" i="4"/>
  <c r="X309" i="4"/>
  <c r="X277" i="4"/>
  <c r="K309" i="4"/>
  <c r="K277" i="4"/>
  <c r="S309" i="4"/>
  <c r="S277" i="4"/>
  <c r="H304" i="4"/>
  <c r="H272" i="4"/>
  <c r="P304" i="4"/>
  <c r="P272" i="4"/>
  <c r="X304" i="4"/>
  <c r="X272" i="4"/>
  <c r="S276" i="4"/>
  <c r="Y304" i="4"/>
  <c r="Y272" i="4"/>
  <c r="N308" i="4"/>
  <c r="N276" i="4"/>
  <c r="Q272" i="4"/>
  <c r="G273" i="4"/>
  <c r="U277" i="4"/>
  <c r="K276" i="4"/>
  <c r="K308" i="4"/>
  <c r="AA308" i="4"/>
  <c r="AA276" i="4"/>
  <c r="N295" i="4"/>
  <c r="N263" i="4"/>
  <c r="Q308" i="4"/>
  <c r="Q276" i="4"/>
  <c r="K304" i="4"/>
  <c r="K272" i="4"/>
  <c r="S304" i="4"/>
  <c r="S272" i="4"/>
  <c r="AA304" i="4"/>
  <c r="AA272" i="4"/>
  <c r="AC277" i="4"/>
  <c r="L304" i="4"/>
  <c r="L272" i="4"/>
  <c r="T304" i="4"/>
  <c r="T272" i="4"/>
  <c r="AB304" i="4"/>
  <c r="AB272" i="4"/>
  <c r="G263" i="4"/>
  <c r="G295" i="4"/>
  <c r="M304" i="4"/>
  <c r="M272" i="4"/>
  <c r="U304" i="4"/>
  <c r="U272" i="4"/>
  <c r="V308" i="4"/>
  <c r="V276" i="4"/>
  <c r="AC272" i="4"/>
  <c r="I295" i="4"/>
  <c r="I263" i="4"/>
  <c r="N304" i="4"/>
  <c r="N272" i="4"/>
  <c r="V304" i="4"/>
  <c r="V272" i="4"/>
  <c r="I308" i="4"/>
  <c r="I276" i="4"/>
  <c r="Y308" i="4"/>
  <c r="Y276" i="4"/>
  <c r="V309" i="4"/>
  <c r="V277" i="4"/>
  <c r="M277" i="4"/>
  <c r="R309" i="4"/>
  <c r="R277" i="4"/>
  <c r="Z309" i="4"/>
  <c r="Z277" i="4"/>
  <c r="G292" i="4"/>
  <c r="G260" i="4"/>
  <c r="AB308" i="4"/>
  <c r="AB276" i="4"/>
  <c r="G261" i="4"/>
  <c r="Y263" i="4"/>
  <c r="I272" i="4"/>
  <c r="N277" i="4"/>
  <c r="J304" i="4"/>
  <c r="G291" i="4"/>
  <c r="G259" i="4"/>
  <c r="K229" i="4"/>
  <c r="S229" i="4"/>
  <c r="AA229" i="4"/>
  <c r="G276" i="4"/>
  <c r="G315" i="4"/>
  <c r="G296" i="4"/>
  <c r="J227" i="3"/>
  <c r="J293" i="3" s="1"/>
  <c r="J241" i="3"/>
  <c r="J292" i="3"/>
  <c r="J277" i="3"/>
  <c r="J290" i="3"/>
  <c r="J274" i="3"/>
  <c r="J272" i="3"/>
  <c r="O271" i="3"/>
  <c r="O303" i="3"/>
  <c r="AA303" i="3"/>
  <c r="AA271" i="3"/>
  <c r="I290" i="3"/>
  <c r="I258" i="3"/>
  <c r="H286" i="3"/>
  <c r="K187" i="3"/>
  <c r="K169" i="3"/>
  <c r="L169" i="3" s="1"/>
  <c r="M169" i="3" s="1"/>
  <c r="N169" i="3" s="1"/>
  <c r="O169" i="3" s="1"/>
  <c r="P169" i="3" s="1"/>
  <c r="Q169" i="3" s="1"/>
  <c r="R169" i="3" s="1"/>
  <c r="S169" i="3" s="1"/>
  <c r="T169" i="3" s="1"/>
  <c r="U169" i="3" s="1"/>
  <c r="V169" i="3" s="1"/>
  <c r="W169" i="3" s="1"/>
  <c r="X169" i="3" s="1"/>
  <c r="Y169" i="3" s="1"/>
  <c r="Z169" i="3" s="1"/>
  <c r="AA169" i="3" s="1"/>
  <c r="AB169" i="3" s="1"/>
  <c r="AC169" i="3" s="1"/>
  <c r="K195" i="3"/>
  <c r="L195" i="3" s="1"/>
  <c r="M195" i="3" s="1"/>
  <c r="N195" i="3" s="1"/>
  <c r="O195" i="3" s="1"/>
  <c r="P195" i="3" s="1"/>
  <c r="Q195" i="3" s="1"/>
  <c r="R195" i="3" s="1"/>
  <c r="S195" i="3" s="1"/>
  <c r="T195" i="3" s="1"/>
  <c r="U195" i="3" s="1"/>
  <c r="V195" i="3" s="1"/>
  <c r="W195" i="3" s="1"/>
  <c r="X195" i="3" s="1"/>
  <c r="Y195" i="3" s="1"/>
  <c r="Z195" i="3" s="1"/>
  <c r="AA195" i="3" s="1"/>
  <c r="AB195" i="3" s="1"/>
  <c r="AC195" i="3" s="1"/>
  <c r="K168" i="3"/>
  <c r="L168" i="3" s="1"/>
  <c r="M168" i="3" s="1"/>
  <c r="N168" i="3" s="1"/>
  <c r="O168" i="3" s="1"/>
  <c r="P168" i="3" s="1"/>
  <c r="Q168" i="3" s="1"/>
  <c r="R168" i="3" s="1"/>
  <c r="S168" i="3" s="1"/>
  <c r="T168" i="3" s="1"/>
  <c r="U168" i="3" s="1"/>
  <c r="V168" i="3" s="1"/>
  <c r="W168" i="3" s="1"/>
  <c r="X168" i="3" s="1"/>
  <c r="Y168" i="3" s="1"/>
  <c r="Z168" i="3" s="1"/>
  <c r="AA168" i="3" s="1"/>
  <c r="AB168" i="3" s="1"/>
  <c r="AC168" i="3" s="1"/>
  <c r="K107" i="3"/>
  <c r="L107" i="3" s="1"/>
  <c r="M107" i="3" s="1"/>
  <c r="N107" i="3" s="1"/>
  <c r="O107" i="3" s="1"/>
  <c r="P107" i="3" s="1"/>
  <c r="Q107" i="3" s="1"/>
  <c r="R107" i="3" s="1"/>
  <c r="S107" i="3" s="1"/>
  <c r="T107" i="3" s="1"/>
  <c r="U107" i="3" s="1"/>
  <c r="V107" i="3" s="1"/>
  <c r="W107" i="3" s="1"/>
  <c r="X107" i="3" s="1"/>
  <c r="Y107" i="3" s="1"/>
  <c r="Z107" i="3" s="1"/>
  <c r="AA107" i="3" s="1"/>
  <c r="AB107" i="3" s="1"/>
  <c r="AC107" i="3" s="1"/>
  <c r="K149" i="3"/>
  <c r="L149" i="3" s="1"/>
  <c r="M149" i="3" s="1"/>
  <c r="N149" i="3" s="1"/>
  <c r="O149" i="3" s="1"/>
  <c r="P149" i="3" s="1"/>
  <c r="Q149" i="3" s="1"/>
  <c r="R149" i="3" s="1"/>
  <c r="S149" i="3" s="1"/>
  <c r="T149" i="3" s="1"/>
  <c r="U149" i="3" s="1"/>
  <c r="V149" i="3" s="1"/>
  <c r="W149" i="3" s="1"/>
  <c r="X149" i="3" s="1"/>
  <c r="Y149" i="3" s="1"/>
  <c r="Z149" i="3" s="1"/>
  <c r="AA149" i="3" s="1"/>
  <c r="AB149" i="3" s="1"/>
  <c r="AC149" i="3" s="1"/>
  <c r="K146" i="3"/>
  <c r="L146" i="3" s="1"/>
  <c r="M146" i="3" s="1"/>
  <c r="N146" i="3" s="1"/>
  <c r="O146" i="3" s="1"/>
  <c r="P146" i="3" s="1"/>
  <c r="Q146" i="3" s="1"/>
  <c r="R146" i="3" s="1"/>
  <c r="S146" i="3" s="1"/>
  <c r="T146" i="3" s="1"/>
  <c r="U146" i="3" s="1"/>
  <c r="V146" i="3" s="1"/>
  <c r="W146" i="3" s="1"/>
  <c r="X146" i="3" s="1"/>
  <c r="Y146" i="3" s="1"/>
  <c r="Z146" i="3" s="1"/>
  <c r="AA146" i="3" s="1"/>
  <c r="AB146" i="3" s="1"/>
  <c r="AC146" i="3" s="1"/>
  <c r="K167" i="3"/>
  <c r="L167" i="3" s="1"/>
  <c r="M167" i="3" s="1"/>
  <c r="N167" i="3" s="1"/>
  <c r="O167" i="3" s="1"/>
  <c r="P167" i="3" s="1"/>
  <c r="Q167" i="3" s="1"/>
  <c r="R167" i="3" s="1"/>
  <c r="S167" i="3" s="1"/>
  <c r="T167" i="3" s="1"/>
  <c r="U167" i="3" s="1"/>
  <c r="V167" i="3" s="1"/>
  <c r="W167" i="3" s="1"/>
  <c r="X167" i="3" s="1"/>
  <c r="Y167" i="3" s="1"/>
  <c r="Z167" i="3" s="1"/>
  <c r="AA167" i="3" s="1"/>
  <c r="AB167" i="3" s="1"/>
  <c r="AC167" i="3" s="1"/>
  <c r="K170" i="3"/>
  <c r="L170" i="3" s="1"/>
  <c r="M170" i="3" s="1"/>
  <c r="N170" i="3" s="1"/>
  <c r="O170" i="3" s="1"/>
  <c r="P170" i="3" s="1"/>
  <c r="Q170" i="3" s="1"/>
  <c r="R170" i="3" s="1"/>
  <c r="S170" i="3" s="1"/>
  <c r="T170" i="3" s="1"/>
  <c r="U170" i="3" s="1"/>
  <c r="V170" i="3" s="1"/>
  <c r="W170" i="3" s="1"/>
  <c r="X170" i="3" s="1"/>
  <c r="Y170" i="3" s="1"/>
  <c r="Z170" i="3" s="1"/>
  <c r="AA170" i="3" s="1"/>
  <c r="AB170" i="3" s="1"/>
  <c r="AC170" i="3" s="1"/>
  <c r="K148" i="3"/>
  <c r="L148" i="3" s="1"/>
  <c r="M148" i="3" s="1"/>
  <c r="N148" i="3" s="1"/>
  <c r="O148" i="3" s="1"/>
  <c r="P148" i="3" s="1"/>
  <c r="Q148" i="3" s="1"/>
  <c r="R148" i="3" s="1"/>
  <c r="S148" i="3" s="1"/>
  <c r="T148" i="3" s="1"/>
  <c r="U148" i="3" s="1"/>
  <c r="V148" i="3" s="1"/>
  <c r="W148" i="3" s="1"/>
  <c r="X148" i="3" s="1"/>
  <c r="Y148" i="3" s="1"/>
  <c r="Z148" i="3" s="1"/>
  <c r="AA148" i="3" s="1"/>
  <c r="AB148" i="3" s="1"/>
  <c r="AC148" i="3" s="1"/>
  <c r="K106" i="3"/>
  <c r="L106" i="3" s="1"/>
  <c r="M106" i="3" s="1"/>
  <c r="N106" i="3" s="1"/>
  <c r="O106" i="3" s="1"/>
  <c r="P106" i="3" s="1"/>
  <c r="Q106" i="3" s="1"/>
  <c r="R106" i="3" s="1"/>
  <c r="S106" i="3" s="1"/>
  <c r="T106" i="3" s="1"/>
  <c r="U106" i="3" s="1"/>
  <c r="V106" i="3" s="1"/>
  <c r="W106" i="3" s="1"/>
  <c r="X106" i="3" s="1"/>
  <c r="Y106" i="3" s="1"/>
  <c r="Z106" i="3" s="1"/>
  <c r="AA106" i="3" s="1"/>
  <c r="AB106" i="3" s="1"/>
  <c r="AC106" i="3" s="1"/>
  <c r="K147" i="3"/>
  <c r="L147" i="3" s="1"/>
  <c r="M147" i="3" s="1"/>
  <c r="N147" i="3" s="1"/>
  <c r="O147" i="3" s="1"/>
  <c r="P147" i="3" s="1"/>
  <c r="Q147" i="3" s="1"/>
  <c r="R147" i="3" s="1"/>
  <c r="S147" i="3" s="1"/>
  <c r="T147" i="3" s="1"/>
  <c r="U147" i="3" s="1"/>
  <c r="V147" i="3" s="1"/>
  <c r="W147" i="3" s="1"/>
  <c r="X147" i="3" s="1"/>
  <c r="Y147" i="3" s="1"/>
  <c r="Z147" i="3" s="1"/>
  <c r="AA147" i="3" s="1"/>
  <c r="AB147" i="3" s="1"/>
  <c r="AC147" i="3" s="1"/>
  <c r="K105" i="3"/>
  <c r="L105" i="3" s="1"/>
  <c r="M105" i="3" s="1"/>
  <c r="N105" i="3" s="1"/>
  <c r="O105" i="3" s="1"/>
  <c r="P105" i="3" s="1"/>
  <c r="Q105" i="3" s="1"/>
  <c r="R105" i="3" s="1"/>
  <c r="S105" i="3" s="1"/>
  <c r="T105" i="3" s="1"/>
  <c r="U105" i="3" s="1"/>
  <c r="V105" i="3" s="1"/>
  <c r="W105" i="3" s="1"/>
  <c r="X105" i="3" s="1"/>
  <c r="Y105" i="3" s="1"/>
  <c r="Z105" i="3" s="1"/>
  <c r="AA105" i="3" s="1"/>
  <c r="AB105" i="3" s="1"/>
  <c r="AC105" i="3" s="1"/>
  <c r="F38" i="3"/>
  <c r="U34" i="3"/>
  <c r="H258" i="3"/>
  <c r="H290" i="3"/>
  <c r="X84" i="3"/>
  <c r="W303" i="3"/>
  <c r="W271" i="3"/>
  <c r="G303" i="3"/>
  <c r="G271" i="3"/>
  <c r="X303" i="3"/>
  <c r="X271" i="3"/>
  <c r="U84" i="3"/>
  <c r="X70" i="3"/>
  <c r="P70" i="3"/>
  <c r="G70" i="3"/>
  <c r="G87" i="3" s="1"/>
  <c r="V70" i="3"/>
  <c r="V87" i="3" s="1"/>
  <c r="N70" i="3"/>
  <c r="AA70" i="3"/>
  <c r="S70" i="3"/>
  <c r="K70" i="3"/>
  <c r="K87" i="3" s="1"/>
  <c r="Z70" i="3"/>
  <c r="M70" i="3"/>
  <c r="U70" i="3"/>
  <c r="Y70" i="3"/>
  <c r="L70" i="3"/>
  <c r="H70" i="3"/>
  <c r="H87" i="3" s="1"/>
  <c r="W70" i="3"/>
  <c r="I70" i="3"/>
  <c r="T70" i="3"/>
  <c r="R70" i="3"/>
  <c r="M303" i="3"/>
  <c r="M271" i="3"/>
  <c r="I303" i="3"/>
  <c r="I271" i="3"/>
  <c r="Q70" i="3"/>
  <c r="N303" i="3"/>
  <c r="N271" i="3"/>
  <c r="K303" i="3"/>
  <c r="K271" i="3"/>
  <c r="S303" i="3"/>
  <c r="S271" i="3"/>
  <c r="AB70" i="3"/>
  <c r="V303" i="3"/>
  <c r="V271" i="3"/>
  <c r="AC70" i="3"/>
  <c r="AC87" i="3" s="1"/>
  <c r="H52" i="3"/>
  <c r="M84" i="3"/>
  <c r="Y84" i="3"/>
  <c r="AC303" i="3"/>
  <c r="AC271" i="3"/>
  <c r="L142" i="3"/>
  <c r="M135" i="3"/>
  <c r="L144" i="3"/>
  <c r="L143" i="3"/>
  <c r="I52" i="3"/>
  <c r="H303" i="3"/>
  <c r="H271" i="3"/>
  <c r="Y303" i="3"/>
  <c r="Y271" i="3"/>
  <c r="N84" i="3"/>
  <c r="AA84" i="3"/>
  <c r="P84" i="3"/>
  <c r="AC84" i="3"/>
  <c r="AB84" i="3"/>
  <c r="Q84" i="3"/>
  <c r="L138" i="3"/>
  <c r="L86" i="3"/>
  <c r="L237" i="3" s="1"/>
  <c r="T86" i="3"/>
  <c r="T237" i="3" s="1"/>
  <c r="AB86" i="3"/>
  <c r="AB237" i="3" s="1"/>
  <c r="S84" i="3"/>
  <c r="G290" i="3"/>
  <c r="G258" i="3"/>
  <c r="V276" i="3"/>
  <c r="O84" i="3"/>
  <c r="O87" i="3" s="1"/>
  <c r="W84" i="3"/>
  <c r="K163" i="3"/>
  <c r="L156" i="3"/>
  <c r="K165" i="3"/>
  <c r="K164" i="3"/>
  <c r="I241" i="3"/>
  <c r="I227" i="3"/>
  <c r="P263" i="3"/>
  <c r="I84" i="3"/>
  <c r="R84" i="3"/>
  <c r="Z84" i="3"/>
  <c r="H242" i="3"/>
  <c r="H229" i="3"/>
  <c r="Q308" i="3"/>
  <c r="Q276" i="3"/>
  <c r="Y242" i="3"/>
  <c r="Y229" i="3"/>
  <c r="L309" i="3"/>
  <c r="L277" i="3"/>
  <c r="T309" i="3"/>
  <c r="T277" i="3"/>
  <c r="AB309" i="3"/>
  <c r="AB277" i="3"/>
  <c r="M309" i="3"/>
  <c r="M277" i="3"/>
  <c r="AC309" i="3"/>
  <c r="AC277" i="3"/>
  <c r="L84" i="3"/>
  <c r="T84" i="3"/>
  <c r="N272" i="3"/>
  <c r="N304" i="3"/>
  <c r="V304" i="3"/>
  <c r="V272" i="3"/>
  <c r="G273" i="3"/>
  <c r="G305" i="3"/>
  <c r="P309" i="3"/>
  <c r="P277" i="3"/>
  <c r="Q295" i="3"/>
  <c r="Q263" i="3"/>
  <c r="I295" i="3"/>
  <c r="I263" i="3"/>
  <c r="R295" i="3"/>
  <c r="R263" i="3"/>
  <c r="Z295" i="3"/>
  <c r="Z263" i="3"/>
  <c r="U309" i="3"/>
  <c r="U277" i="3"/>
  <c r="T229" i="3"/>
  <c r="X309" i="3"/>
  <c r="K308" i="3"/>
  <c r="K276" i="3"/>
  <c r="H306" i="3"/>
  <c r="H274" i="3"/>
  <c r="U229" i="3"/>
  <c r="L308" i="3"/>
  <c r="L276" i="3"/>
  <c r="T308" i="3"/>
  <c r="T276" i="3"/>
  <c r="AB308" i="3"/>
  <c r="AB276" i="3"/>
  <c r="O309" i="3"/>
  <c r="O277" i="3"/>
  <c r="W309" i="3"/>
  <c r="W277" i="3"/>
  <c r="I292" i="3"/>
  <c r="I260" i="3"/>
  <c r="I240" i="3"/>
  <c r="G295" i="3"/>
  <c r="G263" i="3"/>
  <c r="R304" i="3"/>
  <c r="R272" i="3"/>
  <c r="Z272" i="3"/>
  <c r="Z304" i="3"/>
  <c r="AH280" i="3"/>
  <c r="M242" i="3"/>
  <c r="M229" i="3"/>
  <c r="U308" i="3"/>
  <c r="U276" i="3"/>
  <c r="AC242" i="3"/>
  <c r="AC229" i="3"/>
  <c r="AB229" i="3"/>
  <c r="I242" i="3"/>
  <c r="N308" i="3"/>
  <c r="N276" i="3"/>
  <c r="H291" i="3"/>
  <c r="H259" i="3"/>
  <c r="K263" i="3"/>
  <c r="K295" i="3"/>
  <c r="R242" i="3"/>
  <c r="V295" i="3"/>
  <c r="H261" i="3"/>
  <c r="H293" i="3"/>
  <c r="L229" i="3"/>
  <c r="S276" i="3"/>
  <c r="N309" i="3"/>
  <c r="N277" i="3"/>
  <c r="V309" i="3"/>
  <c r="V277" i="3"/>
  <c r="I291" i="3"/>
  <c r="I259" i="3"/>
  <c r="S263" i="3"/>
  <c r="AD280" i="3"/>
  <c r="W276" i="3"/>
  <c r="AA277" i="3"/>
  <c r="H309" i="3"/>
  <c r="H277" i="3"/>
  <c r="Q309" i="3"/>
  <c r="Q277" i="3"/>
  <c r="Y309" i="3"/>
  <c r="Y277" i="3"/>
  <c r="K304" i="3"/>
  <c r="K272" i="3"/>
  <c r="S304" i="3"/>
  <c r="S272" i="3"/>
  <c r="AA304" i="3"/>
  <c r="AA272" i="3"/>
  <c r="AA242" i="3"/>
  <c r="AE266" i="3"/>
  <c r="AE267" i="3" s="1"/>
  <c r="AE278" i="3" s="1"/>
  <c r="AE279" i="3" s="1"/>
  <c r="AC272" i="3"/>
  <c r="I277" i="3"/>
  <c r="G260" i="3"/>
  <c r="G292" i="3"/>
  <c r="G240" i="3"/>
  <c r="N229" i="3"/>
  <c r="W229" i="3"/>
  <c r="K277" i="3"/>
  <c r="O308" i="3"/>
  <c r="P308" i="3"/>
  <c r="P276" i="3"/>
  <c r="X308" i="3"/>
  <c r="X276" i="3"/>
  <c r="S309" i="3"/>
  <c r="S277" i="3"/>
  <c r="H292" i="3"/>
  <c r="H260" i="3"/>
  <c r="O229" i="3"/>
  <c r="X229" i="3"/>
  <c r="U304" i="3"/>
  <c r="U272" i="3"/>
  <c r="G309" i="3"/>
  <c r="G277" i="3"/>
  <c r="AG266" i="3"/>
  <c r="AG267" i="3" s="1"/>
  <c r="AG278" i="3" s="1"/>
  <c r="AG279" i="3" s="1"/>
  <c r="AF266" i="3"/>
  <c r="AF267" i="3" s="1"/>
  <c r="AF278" i="3" s="1"/>
  <c r="AK280" i="3"/>
  <c r="Q272" i="3"/>
  <c r="W304" i="3"/>
  <c r="W272" i="3"/>
  <c r="H305" i="3"/>
  <c r="G304" i="3"/>
  <c r="G272" i="3"/>
  <c r="P304" i="3"/>
  <c r="P272" i="3"/>
  <c r="X304" i="3"/>
  <c r="X272" i="3"/>
  <c r="I305" i="3"/>
  <c r="I273" i="3"/>
  <c r="G308" i="3"/>
  <c r="G276" i="3"/>
  <c r="H272" i="3"/>
  <c r="AI280" i="3"/>
  <c r="AJ280" i="3"/>
  <c r="R271" i="3" l="1"/>
  <c r="Z271" i="3"/>
  <c r="I163" i="4"/>
  <c r="AC271" i="4"/>
  <c r="AB295" i="4"/>
  <c r="X271" i="4"/>
  <c r="I164" i="4"/>
  <c r="I159" i="4"/>
  <c r="L276" i="4"/>
  <c r="Q295" i="4"/>
  <c r="U303" i="3"/>
  <c r="P303" i="3"/>
  <c r="T295" i="4"/>
  <c r="Q271" i="3"/>
  <c r="Z87" i="4"/>
  <c r="J165" i="4"/>
  <c r="K156" i="4"/>
  <c r="V263" i="4"/>
  <c r="I87" i="4"/>
  <c r="H87" i="4"/>
  <c r="U87" i="4"/>
  <c r="AA87" i="3"/>
  <c r="J163" i="4"/>
  <c r="K151" i="3"/>
  <c r="J164" i="4"/>
  <c r="H172" i="4"/>
  <c r="H307" i="3"/>
  <c r="H275" i="3"/>
  <c r="Z276" i="3"/>
  <c r="U87" i="3"/>
  <c r="AB87" i="3"/>
  <c r="AG280" i="3"/>
  <c r="W87" i="3"/>
  <c r="S87" i="3"/>
  <c r="Q87" i="4"/>
  <c r="AC87" i="4"/>
  <c r="L87" i="4"/>
  <c r="J221" i="3"/>
  <c r="J249" i="3" s="1"/>
  <c r="I36" i="3"/>
  <c r="G270" i="3"/>
  <c r="J131" i="3"/>
  <c r="J179" i="3" s="1"/>
  <c r="H152" i="4"/>
  <c r="J261" i="3"/>
  <c r="K173" i="3"/>
  <c r="H36" i="3"/>
  <c r="H228" i="3" s="1"/>
  <c r="G228" i="3"/>
  <c r="G262" i="3" s="1"/>
  <c r="G266" i="3" s="1"/>
  <c r="G267" i="3" s="1"/>
  <c r="G278" i="3" s="1"/>
  <c r="G279" i="3" s="1"/>
  <c r="J262" i="3"/>
  <c r="J294" i="3"/>
  <c r="V87" i="4"/>
  <c r="J87" i="4"/>
  <c r="R87" i="4"/>
  <c r="Y87" i="4"/>
  <c r="H131" i="4"/>
  <c r="I52" i="4"/>
  <c r="R295" i="4"/>
  <c r="R263" i="4"/>
  <c r="U295" i="4"/>
  <c r="U263" i="4"/>
  <c r="R308" i="4"/>
  <c r="R276" i="4"/>
  <c r="S295" i="4"/>
  <c r="S263" i="4"/>
  <c r="M295" i="4"/>
  <c r="M263" i="4"/>
  <c r="J308" i="4"/>
  <c r="J276" i="4"/>
  <c r="X308" i="4"/>
  <c r="X276" i="4"/>
  <c r="W308" i="4"/>
  <c r="W276" i="4"/>
  <c r="I123" i="4"/>
  <c r="I122" i="4"/>
  <c r="I117" i="4"/>
  <c r="I121" i="4"/>
  <c r="I290" i="4"/>
  <c r="I258" i="4"/>
  <c r="G87" i="4"/>
  <c r="G228" i="4" s="1"/>
  <c r="H52" i="4"/>
  <c r="K295" i="4"/>
  <c r="K263" i="4"/>
  <c r="AA87" i="4"/>
  <c r="I187" i="4"/>
  <c r="P308" i="4"/>
  <c r="P276" i="4"/>
  <c r="O308" i="4"/>
  <c r="O276" i="4"/>
  <c r="H151" i="4"/>
  <c r="X87" i="4"/>
  <c r="M87" i="4"/>
  <c r="AB87" i="4"/>
  <c r="S87" i="4"/>
  <c r="I220" i="4"/>
  <c r="H221" i="4"/>
  <c r="Z308" i="4"/>
  <c r="Z276" i="4"/>
  <c r="I102" i="4"/>
  <c r="I96" i="4"/>
  <c r="I101" i="4"/>
  <c r="P295" i="4"/>
  <c r="P263" i="4"/>
  <c r="O263" i="4"/>
  <c r="O295" i="4"/>
  <c r="K164" i="4"/>
  <c r="K159" i="4"/>
  <c r="K165" i="4"/>
  <c r="L156" i="4"/>
  <c r="K163" i="4"/>
  <c r="AC308" i="4"/>
  <c r="AC276" i="4"/>
  <c r="Z295" i="4"/>
  <c r="Z263" i="4"/>
  <c r="H295" i="4"/>
  <c r="H263" i="4"/>
  <c r="I142" i="4"/>
  <c r="I143" i="4"/>
  <c r="J135" i="4"/>
  <c r="I138" i="4"/>
  <c r="I144" i="4"/>
  <c r="P87" i="4"/>
  <c r="G258" i="4"/>
  <c r="G290" i="4"/>
  <c r="T87" i="4"/>
  <c r="H130" i="4"/>
  <c r="K87" i="4"/>
  <c r="H173" i="4"/>
  <c r="I167" i="4"/>
  <c r="I286" i="4"/>
  <c r="H287" i="4"/>
  <c r="AC295" i="4"/>
  <c r="AC263" i="4"/>
  <c r="G302" i="4"/>
  <c r="G270" i="4"/>
  <c r="H177" i="4"/>
  <c r="W87" i="4"/>
  <c r="I36" i="4"/>
  <c r="H36" i="4"/>
  <c r="H308" i="4"/>
  <c r="H276" i="4"/>
  <c r="U308" i="4"/>
  <c r="U276" i="4"/>
  <c r="AA295" i="4"/>
  <c r="AA263" i="4"/>
  <c r="M308" i="4"/>
  <c r="M276" i="4"/>
  <c r="J295" i="4"/>
  <c r="J263" i="4"/>
  <c r="X295" i="4"/>
  <c r="X263" i="4"/>
  <c r="W263" i="4"/>
  <c r="W295" i="4"/>
  <c r="O87" i="4"/>
  <c r="N87" i="4"/>
  <c r="H290" i="4"/>
  <c r="H258" i="4"/>
  <c r="J275" i="3"/>
  <c r="J307" i="3"/>
  <c r="O295" i="3"/>
  <c r="O263" i="3"/>
  <c r="L220" i="3"/>
  <c r="M263" i="3"/>
  <c r="M295" i="3"/>
  <c r="I261" i="3"/>
  <c r="I293" i="3"/>
  <c r="L87" i="3"/>
  <c r="N87" i="3"/>
  <c r="M308" i="3"/>
  <c r="M276" i="3"/>
  <c r="I306" i="3"/>
  <c r="I274" i="3"/>
  <c r="H295" i="3"/>
  <c r="H263" i="3"/>
  <c r="I307" i="3"/>
  <c r="I275" i="3"/>
  <c r="Y87" i="3"/>
  <c r="L187" i="3"/>
  <c r="AL278" i="3"/>
  <c r="AF279" i="3"/>
  <c r="AL279" i="3" s="1"/>
  <c r="T295" i="3"/>
  <c r="T263" i="3"/>
  <c r="Y308" i="3"/>
  <c r="Y276" i="3"/>
  <c r="W295" i="3"/>
  <c r="W263" i="3"/>
  <c r="I308" i="3"/>
  <c r="I276" i="3"/>
  <c r="H308" i="3"/>
  <c r="H276" i="3"/>
  <c r="I286" i="3"/>
  <c r="H287" i="3"/>
  <c r="U263" i="3"/>
  <c r="U295" i="3"/>
  <c r="T271" i="3"/>
  <c r="T303" i="3"/>
  <c r="L303" i="3"/>
  <c r="L271" i="3"/>
  <c r="N263" i="3"/>
  <c r="N295" i="3"/>
  <c r="AA308" i="3"/>
  <c r="AA276" i="3"/>
  <c r="AE280" i="3"/>
  <c r="R308" i="3"/>
  <c r="R276" i="3"/>
  <c r="AB295" i="3"/>
  <c r="AB263" i="3"/>
  <c r="K152" i="3"/>
  <c r="L152" i="3"/>
  <c r="R87" i="3"/>
  <c r="M87" i="3"/>
  <c r="P87" i="3"/>
  <c r="L295" i="3"/>
  <c r="L263" i="3"/>
  <c r="G306" i="3"/>
  <c r="G274" i="3"/>
  <c r="AC263" i="3"/>
  <c r="AC295" i="3"/>
  <c r="L165" i="3"/>
  <c r="L159" i="3"/>
  <c r="L164" i="3"/>
  <c r="L163" i="3"/>
  <c r="M156" i="3"/>
  <c r="M142" i="3"/>
  <c r="N135" i="3"/>
  <c r="M138" i="3"/>
  <c r="M144" i="3"/>
  <c r="M143" i="3"/>
  <c r="T87" i="3"/>
  <c r="Z87" i="3"/>
  <c r="X87" i="3"/>
  <c r="X295" i="3"/>
  <c r="X263" i="3"/>
  <c r="AC308" i="3"/>
  <c r="AC276" i="3"/>
  <c r="Y295" i="3"/>
  <c r="Y263" i="3"/>
  <c r="K172" i="3"/>
  <c r="AB303" i="3"/>
  <c r="AB271" i="3"/>
  <c r="L151" i="3"/>
  <c r="Q87" i="3"/>
  <c r="I87" i="3"/>
  <c r="H221" i="3"/>
  <c r="I221" i="3"/>
  <c r="I172" i="4" l="1"/>
  <c r="J172" i="4"/>
  <c r="I152" i="4"/>
  <c r="J230" i="3"/>
  <c r="I228" i="3"/>
  <c r="I262" i="3" s="1"/>
  <c r="I266" i="3" s="1"/>
  <c r="I267" i="3" s="1"/>
  <c r="I278" i="3" s="1"/>
  <c r="I279" i="3" s="1"/>
  <c r="H228" i="4"/>
  <c r="H262" i="4" s="1"/>
  <c r="J225" i="3"/>
  <c r="J239" i="3"/>
  <c r="G294" i="3"/>
  <c r="G298" i="3" s="1"/>
  <c r="G299" i="3" s="1"/>
  <c r="G310" i="3" s="1"/>
  <c r="G311" i="3" s="1"/>
  <c r="G280" i="3"/>
  <c r="I228" i="4"/>
  <c r="I294" i="4" s="1"/>
  <c r="G232" i="3"/>
  <c r="G233" i="3" s="1"/>
  <c r="G244" i="3" s="1"/>
  <c r="G245" i="3" s="1"/>
  <c r="AL280" i="3"/>
  <c r="I287" i="3"/>
  <c r="I296" i="3" s="1"/>
  <c r="J286" i="3"/>
  <c r="I130" i="4"/>
  <c r="G294" i="4"/>
  <c r="G298" i="4" s="1"/>
  <c r="G299" i="4" s="1"/>
  <c r="G310" i="4" s="1"/>
  <c r="G262" i="4"/>
  <c r="G266" i="4" s="1"/>
  <c r="G267" i="4" s="1"/>
  <c r="G278" i="4" s="1"/>
  <c r="G232" i="4"/>
  <c r="G233" i="4" s="1"/>
  <c r="G244" i="4" s="1"/>
  <c r="I151" i="4"/>
  <c r="K172" i="4"/>
  <c r="I177" i="4"/>
  <c r="H249" i="4"/>
  <c r="H230" i="4"/>
  <c r="J123" i="4"/>
  <c r="J122" i="4"/>
  <c r="J117" i="4"/>
  <c r="L159" i="4"/>
  <c r="L165" i="4"/>
  <c r="M156" i="4"/>
  <c r="L163" i="4"/>
  <c r="L164" i="4"/>
  <c r="I221" i="4"/>
  <c r="J220" i="4"/>
  <c r="H315" i="4"/>
  <c r="H296" i="4"/>
  <c r="I131" i="4"/>
  <c r="I287" i="4"/>
  <c r="J286" i="4"/>
  <c r="J167" i="4"/>
  <c r="I173" i="4"/>
  <c r="J187" i="4"/>
  <c r="K135" i="4"/>
  <c r="J142" i="4"/>
  <c r="J138" i="4"/>
  <c r="J144" i="4"/>
  <c r="J143" i="4"/>
  <c r="H294" i="4"/>
  <c r="J102" i="4"/>
  <c r="J96" i="4"/>
  <c r="J101" i="4"/>
  <c r="M151" i="3"/>
  <c r="M187" i="3"/>
  <c r="AF280" i="3"/>
  <c r="M165" i="3"/>
  <c r="M164" i="3"/>
  <c r="M163" i="3"/>
  <c r="M159" i="3"/>
  <c r="N156" i="3"/>
  <c r="M220" i="3"/>
  <c r="I230" i="3"/>
  <c r="M152" i="3"/>
  <c r="L172" i="3"/>
  <c r="H296" i="3"/>
  <c r="H315" i="3"/>
  <c r="H230" i="3"/>
  <c r="H232" i="3" s="1"/>
  <c r="H233" i="3" s="1"/>
  <c r="H244" i="3" s="1"/>
  <c r="H245" i="3" s="1"/>
  <c r="N142" i="3"/>
  <c r="O135" i="3"/>
  <c r="N144" i="3"/>
  <c r="N138" i="3"/>
  <c r="N143" i="3"/>
  <c r="L173" i="3"/>
  <c r="H294" i="3"/>
  <c r="H262" i="3"/>
  <c r="H266" i="3" s="1"/>
  <c r="H267" i="3" s="1"/>
  <c r="H278" i="3" s="1"/>
  <c r="J152" i="4" l="1"/>
  <c r="I294" i="3"/>
  <c r="N152" i="3"/>
  <c r="M172" i="3"/>
  <c r="N151" i="3"/>
  <c r="J151" i="4"/>
  <c r="I232" i="3"/>
  <c r="I233" i="3" s="1"/>
  <c r="I244" i="3" s="1"/>
  <c r="I245" i="3" s="1"/>
  <c r="I315" i="3"/>
  <c r="J305" i="3"/>
  <c r="J273" i="3"/>
  <c r="J259" i="3"/>
  <c r="J266" i="3" s="1"/>
  <c r="J267" i="3" s="1"/>
  <c r="J278" i="3" s="1"/>
  <c r="J279" i="3" s="1"/>
  <c r="J232" i="3"/>
  <c r="J233" i="3" s="1"/>
  <c r="J244" i="3" s="1"/>
  <c r="J245" i="3" s="1"/>
  <c r="J246" i="3" s="1"/>
  <c r="J291" i="3"/>
  <c r="I262" i="4"/>
  <c r="G312" i="3"/>
  <c r="H298" i="3"/>
  <c r="H299" i="3" s="1"/>
  <c r="H310" i="3" s="1"/>
  <c r="H311" i="3" s="1"/>
  <c r="J287" i="3"/>
  <c r="K286" i="3"/>
  <c r="G311" i="4"/>
  <c r="G312" i="4" s="1"/>
  <c r="G279" i="4"/>
  <c r="G280" i="4" s="1"/>
  <c r="I296" i="4"/>
  <c r="I315" i="4"/>
  <c r="I249" i="4"/>
  <c r="I230" i="4"/>
  <c r="K143" i="4"/>
  <c r="K142" i="4"/>
  <c r="K138" i="4"/>
  <c r="L135" i="4"/>
  <c r="K144" i="4"/>
  <c r="K187" i="4"/>
  <c r="K167" i="4"/>
  <c r="J173" i="4"/>
  <c r="K194" i="4"/>
  <c r="M165" i="4"/>
  <c r="M163" i="4"/>
  <c r="M159" i="4"/>
  <c r="N156" i="4"/>
  <c r="M164" i="4"/>
  <c r="J287" i="4"/>
  <c r="K286" i="4"/>
  <c r="L172" i="4"/>
  <c r="G245" i="4"/>
  <c r="G246" i="4" s="1"/>
  <c r="K220" i="4"/>
  <c r="J177" i="4"/>
  <c r="N159" i="3"/>
  <c r="N164" i="3"/>
  <c r="N163" i="3"/>
  <c r="O156" i="3"/>
  <c r="N165" i="3"/>
  <c r="O144" i="3"/>
  <c r="O138" i="3"/>
  <c r="O143" i="3"/>
  <c r="O142" i="3"/>
  <c r="P135" i="3"/>
  <c r="M173" i="3"/>
  <c r="N187" i="3"/>
  <c r="H279" i="3"/>
  <c r="N220" i="3"/>
  <c r="I298" i="3"/>
  <c r="I299" i="3" s="1"/>
  <c r="I310" i="3" s="1"/>
  <c r="H195" i="1"/>
  <c r="J22" i="1"/>
  <c r="K22" i="1"/>
  <c r="L22" i="1"/>
  <c r="M22" i="1"/>
  <c r="N22" i="1"/>
  <c r="O22" i="1"/>
  <c r="P22" i="1"/>
  <c r="Q22" i="1"/>
  <c r="R22" i="1"/>
  <c r="S22" i="1"/>
  <c r="T22" i="1" s="1"/>
  <c r="U22" i="1" s="1"/>
  <c r="V22" i="1" s="1"/>
  <c r="W22" i="1" s="1"/>
  <c r="X22" i="1" s="1"/>
  <c r="Y22" i="1" s="1"/>
  <c r="Z22" i="1" s="1"/>
  <c r="AA22" i="1" s="1"/>
  <c r="AB22" i="1" s="1"/>
  <c r="AC22" i="1" s="1"/>
  <c r="AD22" i="1" s="1"/>
  <c r="AE22" i="1" s="1"/>
  <c r="AF22" i="1" s="1"/>
  <c r="AG22" i="1" s="1"/>
  <c r="AH22" i="1" s="1"/>
  <c r="AI22" i="1" s="1"/>
  <c r="AJ22" i="1" s="1"/>
  <c r="AK22" i="1" s="1"/>
  <c r="I22" i="1"/>
  <c r="K151" i="4" l="1"/>
  <c r="M172" i="4"/>
  <c r="N172" i="3"/>
  <c r="J280" i="3"/>
  <c r="K287" i="3"/>
  <c r="L286" i="3"/>
  <c r="J315" i="3"/>
  <c r="J296" i="3"/>
  <c r="J298" i="3" s="1"/>
  <c r="J299" i="3" s="1"/>
  <c r="J310" i="3" s="1"/>
  <c r="J311" i="3" s="1"/>
  <c r="J312" i="3" s="1"/>
  <c r="L220" i="4"/>
  <c r="J315" i="4"/>
  <c r="J296" i="4"/>
  <c r="L167" i="4"/>
  <c r="K173" i="4"/>
  <c r="K152" i="4"/>
  <c r="L187" i="4"/>
  <c r="L286" i="4"/>
  <c r="K287" i="4"/>
  <c r="L194" i="4"/>
  <c r="N163" i="4"/>
  <c r="N159" i="4"/>
  <c r="N164" i="4"/>
  <c r="N165" i="4"/>
  <c r="O156" i="4"/>
  <c r="L142" i="4"/>
  <c r="L151" i="4" s="1"/>
  <c r="L138" i="4"/>
  <c r="M135" i="4"/>
  <c r="L144" i="4"/>
  <c r="L143" i="4"/>
  <c r="I311" i="3"/>
  <c r="O187" i="3"/>
  <c r="O151" i="3"/>
  <c r="O164" i="3"/>
  <c r="O163" i="3"/>
  <c r="P156" i="3"/>
  <c r="O159" i="3"/>
  <c r="O165" i="3"/>
  <c r="N173" i="3"/>
  <c r="O220" i="3"/>
  <c r="O152" i="3"/>
  <c r="P144" i="3"/>
  <c r="P138" i="3"/>
  <c r="P143" i="3"/>
  <c r="P142" i="3"/>
  <c r="Q135" i="3"/>
  <c r="H220" i="1"/>
  <c r="I125" i="1"/>
  <c r="O172" i="3" l="1"/>
  <c r="P151" i="3"/>
  <c r="M286" i="3"/>
  <c r="L287" i="3"/>
  <c r="K315" i="3"/>
  <c r="K296" i="3"/>
  <c r="K296" i="4"/>
  <c r="K315" i="4"/>
  <c r="M220" i="4"/>
  <c r="N172" i="4"/>
  <c r="M187" i="4"/>
  <c r="M167" i="4"/>
  <c r="L173" i="4"/>
  <c r="M144" i="4"/>
  <c r="M138" i="4"/>
  <c r="N135" i="4"/>
  <c r="M143" i="4"/>
  <c r="M142" i="4"/>
  <c r="O159" i="4"/>
  <c r="P156" i="4"/>
  <c r="O164" i="4"/>
  <c r="O163" i="4"/>
  <c r="O165" i="4"/>
  <c r="L152" i="4"/>
  <c r="M194" i="4"/>
  <c r="L287" i="4"/>
  <c r="M286" i="4"/>
  <c r="O173" i="3"/>
  <c r="P220" i="3"/>
  <c r="Q138" i="3"/>
  <c r="Q143" i="3"/>
  <c r="Q144" i="3"/>
  <c r="Q142" i="3"/>
  <c r="R135" i="3"/>
  <c r="P152" i="3"/>
  <c r="P164" i="3"/>
  <c r="P163" i="3"/>
  <c r="P165" i="3"/>
  <c r="P159" i="3"/>
  <c r="Q156" i="3"/>
  <c r="P187" i="3"/>
  <c r="Q151" i="3" l="1"/>
  <c r="M152" i="4"/>
  <c r="L315" i="3"/>
  <c r="L296" i="3"/>
  <c r="M287" i="3"/>
  <c r="N286" i="3"/>
  <c r="N220" i="4"/>
  <c r="O172" i="4"/>
  <c r="P164" i="4"/>
  <c r="P159" i="4"/>
  <c r="P163" i="4"/>
  <c r="P165" i="4"/>
  <c r="Q156" i="4"/>
  <c r="N286" i="4"/>
  <c r="M287" i="4"/>
  <c r="N167" i="4"/>
  <c r="M173" i="4"/>
  <c r="M151" i="4"/>
  <c r="N138" i="4"/>
  <c r="O135" i="4"/>
  <c r="N144" i="4"/>
  <c r="N143" i="4"/>
  <c r="N142" i="4"/>
  <c r="L315" i="4"/>
  <c r="L296" i="4"/>
  <c r="N194" i="4"/>
  <c r="N187" i="4"/>
  <c r="Q163" i="3"/>
  <c r="Q165" i="3"/>
  <c r="Q159" i="3"/>
  <c r="R156" i="3"/>
  <c r="Q164" i="3"/>
  <c r="Q220" i="3"/>
  <c r="P172" i="3"/>
  <c r="P173" i="3"/>
  <c r="Q152" i="3"/>
  <c r="R143" i="3"/>
  <c r="R142" i="3"/>
  <c r="S135" i="3"/>
  <c r="R138" i="3"/>
  <c r="R144" i="3"/>
  <c r="Q187" i="3"/>
  <c r="A322" i="1"/>
  <c r="A285" i="1"/>
  <c r="G243" i="1"/>
  <c r="G242" i="1"/>
  <c r="G308" i="1" s="1"/>
  <c r="G241" i="1"/>
  <c r="G275" i="1" s="1"/>
  <c r="G239" i="1"/>
  <c r="G305" i="1" s="1"/>
  <c r="AK238" i="1"/>
  <c r="AK304" i="1" s="1"/>
  <c r="AJ238" i="1"/>
  <c r="AI238" i="1"/>
  <c r="AI304" i="1" s="1"/>
  <c r="AH238" i="1"/>
  <c r="AG238" i="1"/>
  <c r="AF238" i="1"/>
  <c r="AE238" i="1"/>
  <c r="AE304" i="1" s="1"/>
  <c r="AD238" i="1"/>
  <c r="AD304" i="1" s="1"/>
  <c r="AC238" i="1"/>
  <c r="AB238" i="1"/>
  <c r="AA238" i="1"/>
  <c r="AA304" i="1" s="1"/>
  <c r="Z238" i="1"/>
  <c r="Z272" i="1" s="1"/>
  <c r="Y238" i="1"/>
  <c r="X238" i="1"/>
  <c r="W238" i="1"/>
  <c r="W304" i="1" s="1"/>
  <c r="V238" i="1"/>
  <c r="V304" i="1" s="1"/>
  <c r="U238" i="1"/>
  <c r="T238" i="1"/>
  <c r="S238" i="1"/>
  <c r="S304" i="1" s="1"/>
  <c r="R238" i="1"/>
  <c r="Q238" i="1"/>
  <c r="Q272" i="1" s="1"/>
  <c r="P238" i="1"/>
  <c r="P304" i="1" s="1"/>
  <c r="O238" i="1"/>
  <c r="O272" i="1" s="1"/>
  <c r="O304" i="1"/>
  <c r="N238" i="1"/>
  <c r="M238" i="1"/>
  <c r="L238" i="1"/>
  <c r="K238" i="1"/>
  <c r="K304" i="1" s="1"/>
  <c r="J238" i="1"/>
  <c r="J272" i="1" s="1"/>
  <c r="I238" i="1"/>
  <c r="H238" i="1"/>
  <c r="H304" i="1" s="1"/>
  <c r="G229" i="1"/>
  <c r="G295" i="1" s="1"/>
  <c r="G227" i="1"/>
  <c r="G226" i="1"/>
  <c r="G225" i="1"/>
  <c r="AK216" i="1"/>
  <c r="AK243" i="1" s="1"/>
  <c r="AK277" i="1" s="1"/>
  <c r="AJ216" i="1"/>
  <c r="AJ243" i="1" s="1"/>
  <c r="AI216" i="1"/>
  <c r="AI243" i="1" s="1"/>
  <c r="AI277" i="1" s="1"/>
  <c r="AH216" i="1"/>
  <c r="AH243" i="1" s="1"/>
  <c r="AG216" i="1"/>
  <c r="AG243" i="1" s="1"/>
  <c r="AF216" i="1"/>
  <c r="AF243" i="1"/>
  <c r="AF309" i="1" s="1"/>
  <c r="AL309" i="1" s="1"/>
  <c r="AE216" i="1"/>
  <c r="AE243" i="1" s="1"/>
  <c r="AE277" i="1" s="1"/>
  <c r="AD216" i="1"/>
  <c r="AD243" i="1"/>
  <c r="AD277" i="1" s="1"/>
  <c r="AC216" i="1"/>
  <c r="AC243" i="1" s="1"/>
  <c r="AC309" i="1" s="1"/>
  <c r="AB216" i="1"/>
  <c r="AB243" i="1" s="1"/>
  <c r="AA216" i="1"/>
  <c r="AA243" i="1" s="1"/>
  <c r="Z216" i="1"/>
  <c r="Z243" i="1" s="1"/>
  <c r="Y216" i="1"/>
  <c r="Y243" i="1" s="1"/>
  <c r="Y309" i="1" s="1"/>
  <c r="X216" i="1"/>
  <c r="X243" i="1" s="1"/>
  <c r="W216" i="1"/>
  <c r="W243" i="1" s="1"/>
  <c r="W309" i="1" s="1"/>
  <c r="V216" i="1"/>
  <c r="V243" i="1" s="1"/>
  <c r="U216" i="1"/>
  <c r="U243" i="1" s="1"/>
  <c r="U277" i="1" s="1"/>
  <c r="T216" i="1"/>
  <c r="T243" i="1" s="1"/>
  <c r="S216" i="1"/>
  <c r="S243" i="1" s="1"/>
  <c r="S277" i="1" s="1"/>
  <c r="R216" i="1"/>
  <c r="R243" i="1"/>
  <c r="R309" i="1" s="1"/>
  <c r="Q216" i="1"/>
  <c r="Q243" i="1" s="1"/>
  <c r="P216" i="1"/>
  <c r="P243" i="1" s="1"/>
  <c r="P309" i="1" s="1"/>
  <c r="O216" i="1"/>
  <c r="O243" i="1" s="1"/>
  <c r="O277" i="1" s="1"/>
  <c r="N216" i="1"/>
  <c r="N243" i="1" s="1"/>
  <c r="M216" i="1"/>
  <c r="M243" i="1" s="1"/>
  <c r="M309" i="1" s="1"/>
  <c r="L216" i="1"/>
  <c r="L243" i="1" s="1"/>
  <c r="K216" i="1"/>
  <c r="K243" i="1" s="1"/>
  <c r="J216" i="1"/>
  <c r="J243" i="1" s="1"/>
  <c r="I216" i="1"/>
  <c r="I243" i="1" s="1"/>
  <c r="I309" i="1" s="1"/>
  <c r="H216" i="1"/>
  <c r="H243" i="1" s="1"/>
  <c r="AK209" i="1"/>
  <c r="AK242" i="1" s="1"/>
  <c r="AK308" i="1" s="1"/>
  <c r="AJ209" i="1"/>
  <c r="AI209" i="1"/>
  <c r="AI229" i="1" s="1"/>
  <c r="AI295" i="1" s="1"/>
  <c r="AH209" i="1"/>
  <c r="AH229" i="1" s="1"/>
  <c r="AH295" i="1" s="1"/>
  <c r="AG209" i="1"/>
  <c r="AF209" i="1"/>
  <c r="AE209" i="1"/>
  <c r="AD209" i="1"/>
  <c r="AD229" i="1" s="1"/>
  <c r="AC209" i="1"/>
  <c r="AB209" i="1"/>
  <c r="AB242" i="1" s="1"/>
  <c r="AA209" i="1"/>
  <c r="Z209" i="1"/>
  <c r="Z242" i="1" s="1"/>
  <c r="Y209" i="1"/>
  <c r="X209" i="1"/>
  <c r="W209" i="1"/>
  <c r="V209" i="1"/>
  <c r="U209" i="1"/>
  <c r="U242" i="1" s="1"/>
  <c r="T209" i="1"/>
  <c r="S209" i="1"/>
  <c r="S242" i="1" s="1"/>
  <c r="R209" i="1"/>
  <c r="Q209" i="1"/>
  <c r="P209" i="1"/>
  <c r="P229" i="1" s="1"/>
  <c r="P263" i="1" s="1"/>
  <c r="O209" i="1"/>
  <c r="N209" i="1"/>
  <c r="N229" i="1" s="1"/>
  <c r="M209" i="1"/>
  <c r="M242" i="1" s="1"/>
  <c r="L209" i="1"/>
  <c r="K209" i="1"/>
  <c r="K242" i="1" s="1"/>
  <c r="K308" i="1" s="1"/>
  <c r="J209" i="1"/>
  <c r="J242" i="1" s="1"/>
  <c r="I209" i="1"/>
  <c r="H209" i="1"/>
  <c r="I195" i="1"/>
  <c r="J195" i="1" s="1"/>
  <c r="K195" i="1" s="1"/>
  <c r="L195" i="1" s="1"/>
  <c r="M195" i="1" s="1"/>
  <c r="N195" i="1" s="1"/>
  <c r="O195" i="1" s="1"/>
  <c r="P195" i="1" s="1"/>
  <c r="Q195" i="1" s="1"/>
  <c r="R195" i="1" s="1"/>
  <c r="S195" i="1" s="1"/>
  <c r="T195" i="1" s="1"/>
  <c r="U195" i="1" s="1"/>
  <c r="V195" i="1" s="1"/>
  <c r="W195" i="1" s="1"/>
  <c r="X195" i="1" s="1"/>
  <c r="Y195" i="1" s="1"/>
  <c r="Z195" i="1" s="1"/>
  <c r="AA195" i="1" s="1"/>
  <c r="AB195" i="1" s="1"/>
  <c r="AC195" i="1" s="1"/>
  <c r="AD195" i="1" s="1"/>
  <c r="AE195" i="1" s="1"/>
  <c r="AF195" i="1" s="1"/>
  <c r="AG195" i="1" s="1"/>
  <c r="AH195" i="1" s="1"/>
  <c r="AI195" i="1" s="1"/>
  <c r="AJ195" i="1" s="1"/>
  <c r="AK195" i="1" s="1"/>
  <c r="H187" i="1"/>
  <c r="I187" i="1" s="1"/>
  <c r="C185" i="1"/>
  <c r="H170" i="1"/>
  <c r="I170" i="1" s="1"/>
  <c r="J170" i="1" s="1"/>
  <c r="K170" i="1" s="1"/>
  <c r="L170" i="1" s="1"/>
  <c r="M170" i="1" s="1"/>
  <c r="N170" i="1" s="1"/>
  <c r="O170" i="1" s="1"/>
  <c r="P170" i="1" s="1"/>
  <c r="Q170" i="1" s="1"/>
  <c r="R170" i="1" s="1"/>
  <c r="S170" i="1" s="1"/>
  <c r="T170" i="1" s="1"/>
  <c r="U170" i="1" s="1"/>
  <c r="V170" i="1" s="1"/>
  <c r="W170" i="1" s="1"/>
  <c r="X170" i="1" s="1"/>
  <c r="Y170" i="1" s="1"/>
  <c r="Z170" i="1" s="1"/>
  <c r="AA170" i="1" s="1"/>
  <c r="AB170" i="1" s="1"/>
  <c r="AC170" i="1" s="1"/>
  <c r="AD170" i="1" s="1"/>
  <c r="AE170" i="1" s="1"/>
  <c r="AF170" i="1" s="1"/>
  <c r="AG170" i="1" s="1"/>
  <c r="AH170" i="1" s="1"/>
  <c r="AI170" i="1" s="1"/>
  <c r="AJ170" i="1" s="1"/>
  <c r="AK170" i="1" s="1"/>
  <c r="H169" i="1"/>
  <c r="H168" i="1"/>
  <c r="I168" i="1" s="1"/>
  <c r="J168" i="1" s="1"/>
  <c r="K168" i="1" s="1"/>
  <c r="L168" i="1" s="1"/>
  <c r="M168" i="1" s="1"/>
  <c r="N168" i="1" s="1"/>
  <c r="O168" i="1" s="1"/>
  <c r="P168" i="1" s="1"/>
  <c r="Q168" i="1" s="1"/>
  <c r="R168" i="1" s="1"/>
  <c r="S168" i="1" s="1"/>
  <c r="T168" i="1" s="1"/>
  <c r="U168" i="1" s="1"/>
  <c r="V168" i="1" s="1"/>
  <c r="W168" i="1" s="1"/>
  <c r="X168" i="1" s="1"/>
  <c r="Y168" i="1" s="1"/>
  <c r="Z168" i="1" s="1"/>
  <c r="AA168" i="1" s="1"/>
  <c r="AB168" i="1" s="1"/>
  <c r="AC168" i="1" s="1"/>
  <c r="AD168" i="1" s="1"/>
  <c r="AE168" i="1" s="1"/>
  <c r="AF168" i="1" s="1"/>
  <c r="AG168" i="1" s="1"/>
  <c r="AH168" i="1" s="1"/>
  <c r="AI168" i="1" s="1"/>
  <c r="AJ168" i="1" s="1"/>
  <c r="AK168" i="1" s="1"/>
  <c r="H167" i="1"/>
  <c r="I167" i="1" s="1"/>
  <c r="J167" i="1" s="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H156" i="1"/>
  <c r="H163" i="1" s="1"/>
  <c r="H149" i="1"/>
  <c r="I149" i="1" s="1"/>
  <c r="J149" i="1" s="1"/>
  <c r="K149" i="1" s="1"/>
  <c r="L149" i="1" s="1"/>
  <c r="M149" i="1" s="1"/>
  <c r="N149" i="1" s="1"/>
  <c r="O149" i="1" s="1"/>
  <c r="P149" i="1" s="1"/>
  <c r="Q149" i="1" s="1"/>
  <c r="R149" i="1" s="1"/>
  <c r="S149" i="1" s="1"/>
  <c r="T149" i="1" s="1"/>
  <c r="U149" i="1" s="1"/>
  <c r="V149" i="1" s="1"/>
  <c r="W149" i="1" s="1"/>
  <c r="X149" i="1" s="1"/>
  <c r="Y149" i="1" s="1"/>
  <c r="Z149" i="1" s="1"/>
  <c r="AA149" i="1" s="1"/>
  <c r="AB149" i="1" s="1"/>
  <c r="AC149" i="1" s="1"/>
  <c r="AD149" i="1" s="1"/>
  <c r="AE149" i="1" s="1"/>
  <c r="AF149" i="1" s="1"/>
  <c r="AG149" i="1" s="1"/>
  <c r="AH149" i="1" s="1"/>
  <c r="AI149" i="1" s="1"/>
  <c r="AJ149" i="1" s="1"/>
  <c r="AK149" i="1" s="1"/>
  <c r="H148" i="1"/>
  <c r="I148" i="1" s="1"/>
  <c r="J148" i="1" s="1"/>
  <c r="K148" i="1" s="1"/>
  <c r="L148" i="1" s="1"/>
  <c r="M148" i="1" s="1"/>
  <c r="N148" i="1" s="1"/>
  <c r="O148" i="1" s="1"/>
  <c r="P148" i="1" s="1"/>
  <c r="Q148" i="1" s="1"/>
  <c r="R148" i="1" s="1"/>
  <c r="S148" i="1" s="1"/>
  <c r="T148" i="1" s="1"/>
  <c r="U148" i="1" s="1"/>
  <c r="V148" i="1" s="1"/>
  <c r="W148" i="1" s="1"/>
  <c r="X148" i="1" s="1"/>
  <c r="Y148" i="1" s="1"/>
  <c r="Z148" i="1" s="1"/>
  <c r="AA148" i="1" s="1"/>
  <c r="AB148" i="1" s="1"/>
  <c r="AC148" i="1" s="1"/>
  <c r="AD148" i="1" s="1"/>
  <c r="AE148" i="1" s="1"/>
  <c r="AF148" i="1" s="1"/>
  <c r="AG148" i="1" s="1"/>
  <c r="AH148" i="1" s="1"/>
  <c r="AI148" i="1" s="1"/>
  <c r="AJ148" i="1" s="1"/>
  <c r="AK148" i="1" s="1"/>
  <c r="H147" i="1"/>
  <c r="I147" i="1" s="1"/>
  <c r="J147" i="1" s="1"/>
  <c r="K147" i="1" s="1"/>
  <c r="L147" i="1" s="1"/>
  <c r="M147" i="1" s="1"/>
  <c r="N147" i="1" s="1"/>
  <c r="O147" i="1" s="1"/>
  <c r="P147" i="1" s="1"/>
  <c r="Q147" i="1" s="1"/>
  <c r="R147" i="1" s="1"/>
  <c r="S147" i="1" s="1"/>
  <c r="T147" i="1" s="1"/>
  <c r="U147" i="1" s="1"/>
  <c r="V147" i="1" s="1"/>
  <c r="W147" i="1" s="1"/>
  <c r="X147" i="1" s="1"/>
  <c r="Y147" i="1" s="1"/>
  <c r="Z147" i="1" s="1"/>
  <c r="AA147" i="1" s="1"/>
  <c r="AB147" i="1" s="1"/>
  <c r="AC147" i="1" s="1"/>
  <c r="AD147" i="1" s="1"/>
  <c r="AE147" i="1" s="1"/>
  <c r="AF147" i="1" s="1"/>
  <c r="AG147" i="1" s="1"/>
  <c r="AH147" i="1" s="1"/>
  <c r="AI147" i="1" s="1"/>
  <c r="AJ147" i="1" s="1"/>
  <c r="AK147" i="1" s="1"/>
  <c r="H146" i="1"/>
  <c r="I146" i="1" s="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H135" i="1"/>
  <c r="H142" i="1" s="1"/>
  <c r="H128" i="1"/>
  <c r="I128" i="1" s="1"/>
  <c r="J128" i="1" s="1"/>
  <c r="K128" i="1" s="1"/>
  <c r="L128" i="1" s="1"/>
  <c r="M128" i="1" s="1"/>
  <c r="N128" i="1" s="1"/>
  <c r="O128" i="1" s="1"/>
  <c r="P128" i="1" s="1"/>
  <c r="Q128" i="1" s="1"/>
  <c r="R128" i="1" s="1"/>
  <c r="S128" i="1" s="1"/>
  <c r="T128" i="1" s="1"/>
  <c r="U128" i="1" s="1"/>
  <c r="V128" i="1" s="1"/>
  <c r="W128" i="1" s="1"/>
  <c r="X128" i="1" s="1"/>
  <c r="Y128" i="1" s="1"/>
  <c r="Z128" i="1" s="1"/>
  <c r="AA128" i="1" s="1"/>
  <c r="AB128" i="1" s="1"/>
  <c r="AC128" i="1" s="1"/>
  <c r="AD128" i="1" s="1"/>
  <c r="AE128" i="1" s="1"/>
  <c r="AF128" i="1" s="1"/>
  <c r="AG128" i="1" s="1"/>
  <c r="AH128" i="1" s="1"/>
  <c r="AI128" i="1" s="1"/>
  <c r="AJ128" i="1" s="1"/>
  <c r="AK128" i="1" s="1"/>
  <c r="H127" i="1"/>
  <c r="I126" i="1"/>
  <c r="J125" i="1"/>
  <c r="K125" i="1" s="1"/>
  <c r="H107" i="1"/>
  <c r="I107" i="1" s="1"/>
  <c r="J107" i="1" s="1"/>
  <c r="K107" i="1" s="1"/>
  <c r="L107" i="1" s="1"/>
  <c r="M107" i="1" s="1"/>
  <c r="N107" i="1" s="1"/>
  <c r="O107" i="1" s="1"/>
  <c r="P107" i="1" s="1"/>
  <c r="Q107" i="1" s="1"/>
  <c r="R107" i="1" s="1"/>
  <c r="S107" i="1" s="1"/>
  <c r="T107" i="1" s="1"/>
  <c r="U107" i="1" s="1"/>
  <c r="V107" i="1" s="1"/>
  <c r="W107" i="1" s="1"/>
  <c r="X107" i="1" s="1"/>
  <c r="Y107" i="1" s="1"/>
  <c r="Z107" i="1" s="1"/>
  <c r="AA107" i="1" s="1"/>
  <c r="AB107" i="1" s="1"/>
  <c r="AC107" i="1" s="1"/>
  <c r="AD107" i="1" s="1"/>
  <c r="AE107" i="1" s="1"/>
  <c r="AF107" i="1" s="1"/>
  <c r="AG107" i="1" s="1"/>
  <c r="AH107" i="1" s="1"/>
  <c r="AI107" i="1" s="1"/>
  <c r="AJ107" i="1" s="1"/>
  <c r="AK107" i="1" s="1"/>
  <c r="H106" i="1"/>
  <c r="I106" i="1" s="1"/>
  <c r="J106" i="1" s="1"/>
  <c r="K106" i="1" s="1"/>
  <c r="L106" i="1" s="1"/>
  <c r="M106" i="1" s="1"/>
  <c r="N106" i="1" s="1"/>
  <c r="O106" i="1" s="1"/>
  <c r="P106" i="1" s="1"/>
  <c r="Q106" i="1" s="1"/>
  <c r="R106" i="1" s="1"/>
  <c r="S106" i="1" s="1"/>
  <c r="T106" i="1" s="1"/>
  <c r="U106" i="1" s="1"/>
  <c r="V106" i="1" s="1"/>
  <c r="W106" i="1" s="1"/>
  <c r="X106" i="1" s="1"/>
  <c r="Y106" i="1" s="1"/>
  <c r="Z106" i="1" s="1"/>
  <c r="AA106" i="1" s="1"/>
  <c r="AB106" i="1" s="1"/>
  <c r="AC106" i="1" s="1"/>
  <c r="AD106" i="1" s="1"/>
  <c r="AE106" i="1" s="1"/>
  <c r="AF106" i="1" s="1"/>
  <c r="AG106" i="1" s="1"/>
  <c r="AH106" i="1" s="1"/>
  <c r="AI106" i="1" s="1"/>
  <c r="AJ106" i="1" s="1"/>
  <c r="AK106" i="1" s="1"/>
  <c r="H105" i="1"/>
  <c r="I104" i="1"/>
  <c r="J104" i="1" s="1"/>
  <c r="C89"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G84" i="1" s="1"/>
  <c r="AK77" i="1"/>
  <c r="AJ77" i="1"/>
  <c r="AI77" i="1"/>
  <c r="AI86" i="1" s="1"/>
  <c r="AI237" i="1" s="1"/>
  <c r="AH77" i="1"/>
  <c r="AG77" i="1"/>
  <c r="AF77" i="1"/>
  <c r="AE77" i="1"/>
  <c r="AD77" i="1"/>
  <c r="AC77" i="1"/>
  <c r="AB77" i="1"/>
  <c r="AA77" i="1"/>
  <c r="AA86" i="1" s="1"/>
  <c r="AA237" i="1" s="1"/>
  <c r="Z77" i="1"/>
  <c r="Z86" i="1" s="1"/>
  <c r="Z237" i="1" s="1"/>
  <c r="Y77" i="1"/>
  <c r="X77" i="1"/>
  <c r="W77" i="1"/>
  <c r="V77" i="1"/>
  <c r="U77" i="1"/>
  <c r="T77" i="1"/>
  <c r="S77" i="1"/>
  <c r="R77" i="1"/>
  <c r="Q77" i="1"/>
  <c r="P77" i="1"/>
  <c r="O77" i="1"/>
  <c r="N77" i="1"/>
  <c r="M77" i="1"/>
  <c r="L77" i="1"/>
  <c r="K77" i="1"/>
  <c r="J77" i="1"/>
  <c r="I77" i="1"/>
  <c r="H77" i="1"/>
  <c r="G77" i="1"/>
  <c r="E75" i="1"/>
  <c r="E82" i="1" s="1"/>
  <c r="E74" i="1"/>
  <c r="E81" i="1" s="1"/>
  <c r="E73" i="1"/>
  <c r="E80" i="1" s="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AK63" i="1"/>
  <c r="AJ63" i="1"/>
  <c r="AI63" i="1"/>
  <c r="AH63" i="1"/>
  <c r="AG63" i="1"/>
  <c r="AF63" i="1"/>
  <c r="AE63" i="1"/>
  <c r="AD63" i="1"/>
  <c r="AD86" i="1" s="1"/>
  <c r="AD237" i="1" s="1"/>
  <c r="AC63" i="1"/>
  <c r="AB63" i="1"/>
  <c r="AA63" i="1"/>
  <c r="Z63" i="1"/>
  <c r="Y63" i="1"/>
  <c r="X63" i="1"/>
  <c r="W63" i="1"/>
  <c r="V63" i="1"/>
  <c r="U63" i="1"/>
  <c r="T63" i="1"/>
  <c r="S63" i="1"/>
  <c r="R63" i="1"/>
  <c r="R86" i="1" s="1"/>
  <c r="R237" i="1" s="1"/>
  <c r="Q63" i="1"/>
  <c r="Q86" i="1" s="1"/>
  <c r="Q237" i="1" s="1"/>
  <c r="P63" i="1"/>
  <c r="P86" i="1" s="1"/>
  <c r="P237" i="1" s="1"/>
  <c r="O63" i="1"/>
  <c r="N63" i="1"/>
  <c r="M63" i="1"/>
  <c r="L63" i="1"/>
  <c r="K63" i="1"/>
  <c r="J63" i="1"/>
  <c r="J86" i="1" s="1"/>
  <c r="J237" i="1" s="1"/>
  <c r="J271" i="1" s="1"/>
  <c r="I63" i="1"/>
  <c r="I86" i="1" s="1"/>
  <c r="I237" i="1" s="1"/>
  <c r="H63" i="1"/>
  <c r="G63" i="1"/>
  <c r="E61" i="1"/>
  <c r="E68" i="1" s="1"/>
  <c r="E60" i="1"/>
  <c r="E67" i="1" s="1"/>
  <c r="E59" i="1"/>
  <c r="E66" i="1" s="1"/>
  <c r="G238" i="1"/>
  <c r="G272" i="1" s="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E42" i="1"/>
  <c r="E50" i="1" s="1"/>
  <c r="E41" i="1"/>
  <c r="E49" i="1" s="1"/>
  <c r="E40" i="1"/>
  <c r="E48" i="1" s="1"/>
  <c r="E39" i="1"/>
  <c r="E47" i="1"/>
  <c r="F38" i="1"/>
  <c r="E34" i="1"/>
  <c r="J34" i="1"/>
  <c r="I34" i="1"/>
  <c r="H34" i="1"/>
  <c r="V33" i="1"/>
  <c r="U33" i="1"/>
  <c r="T33" i="1"/>
  <c r="S33" i="1"/>
  <c r="R33" i="1"/>
  <c r="Q33" i="1"/>
  <c r="P33" i="1"/>
  <c r="O33" i="1"/>
  <c r="N33" i="1"/>
  <c r="M33" i="1"/>
  <c r="L33" i="1"/>
  <c r="K33" i="1"/>
  <c r="J33" i="1"/>
  <c r="I33" i="1"/>
  <c r="H33" i="1"/>
  <c r="G33" i="1"/>
  <c r="E25" i="1"/>
  <c r="E33" i="1" s="1"/>
  <c r="E24" i="1"/>
  <c r="E32" i="1" s="1"/>
  <c r="E23" i="1"/>
  <c r="E31" i="1" s="1"/>
  <c r="G8" i="1"/>
  <c r="G86" i="1"/>
  <c r="G237" i="1" s="1"/>
  <c r="G271" i="1" s="1"/>
  <c r="O86" i="1"/>
  <c r="O237" i="1" s="1"/>
  <c r="W86" i="1"/>
  <c r="W237" i="1" s="1"/>
  <c r="W303" i="1" s="1"/>
  <c r="M34" i="1"/>
  <c r="Q34" i="1"/>
  <c r="U34" i="1"/>
  <c r="V34" i="1"/>
  <c r="R34" i="1"/>
  <c r="O34" i="1"/>
  <c r="S34" i="1"/>
  <c r="AD309" i="1"/>
  <c r="L34" i="1"/>
  <c r="P34" i="1"/>
  <c r="T34" i="1"/>
  <c r="G34" i="1"/>
  <c r="AH86" i="1"/>
  <c r="AH237" i="1" s="1"/>
  <c r="AH271" i="1" s="1"/>
  <c r="N34" i="1"/>
  <c r="K34" i="1"/>
  <c r="H138" i="1"/>
  <c r="H143" i="1"/>
  <c r="I135" i="1"/>
  <c r="I142" i="1" s="1"/>
  <c r="J229" i="1"/>
  <c r="Z229" i="1"/>
  <c r="Z263" i="1" s="1"/>
  <c r="O242" i="1"/>
  <c r="O308" i="1" s="1"/>
  <c r="O229" i="1"/>
  <c r="O263" i="1" s="1"/>
  <c r="S229" i="1"/>
  <c r="S295" i="1" s="1"/>
  <c r="W242" i="1"/>
  <c r="W308" i="1" s="1"/>
  <c r="W229" i="1"/>
  <c r="AA242" i="1"/>
  <c r="AA276" i="1" s="1"/>
  <c r="AA229" i="1"/>
  <c r="I277" i="1"/>
  <c r="M277" i="1"/>
  <c r="Y277" i="1"/>
  <c r="AC277" i="1"/>
  <c r="AH242" i="1"/>
  <c r="H242" i="1"/>
  <c r="H276" i="1" s="1"/>
  <c r="H229" i="1"/>
  <c r="H263" i="1" s="1"/>
  <c r="P242" i="1"/>
  <c r="P276" i="1" s="1"/>
  <c r="T242" i="1"/>
  <c r="T229" i="1"/>
  <c r="T263" i="1" s="1"/>
  <c r="X242" i="1"/>
  <c r="X308" i="1" s="1"/>
  <c r="X229" i="1"/>
  <c r="AB229" i="1"/>
  <c r="AB295" i="1" s="1"/>
  <c r="AF242" i="1"/>
  <c r="AL242" i="1" s="1"/>
  <c r="AF229" i="1"/>
  <c r="AF295" i="1" s="1"/>
  <c r="AJ242" i="1"/>
  <c r="AJ308" i="1" s="1"/>
  <c r="AJ229" i="1"/>
  <c r="AJ263" i="1" s="1"/>
  <c r="I220" i="1"/>
  <c r="G260" i="1"/>
  <c r="G292" i="1"/>
  <c r="G240" i="1"/>
  <c r="G306" i="1" s="1"/>
  <c r="I242" i="1"/>
  <c r="I308" i="1" s="1"/>
  <c r="I229" i="1"/>
  <c r="I295" i="1" s="1"/>
  <c r="Q242" i="1"/>
  <c r="Q276" i="1" s="1"/>
  <c r="Q229" i="1"/>
  <c r="Q295" i="1" s="1"/>
  <c r="AG242" i="1"/>
  <c r="AG308" i="1" s="1"/>
  <c r="AG229" i="1"/>
  <c r="AG263" i="1" s="1"/>
  <c r="S309" i="1"/>
  <c r="W277" i="1"/>
  <c r="I304" i="1"/>
  <c r="I272" i="1"/>
  <c r="Q304" i="1"/>
  <c r="U304" i="1"/>
  <c r="U272" i="1"/>
  <c r="Y304" i="1"/>
  <c r="Y272" i="1"/>
  <c r="AC304" i="1"/>
  <c r="AC272" i="1"/>
  <c r="AG304" i="1"/>
  <c r="AG272" i="1"/>
  <c r="N304" i="1"/>
  <c r="N272" i="1"/>
  <c r="R304" i="1"/>
  <c r="R272" i="1"/>
  <c r="Z304" i="1"/>
  <c r="AH304" i="1"/>
  <c r="AH272" i="1"/>
  <c r="G276" i="1"/>
  <c r="G309" i="1"/>
  <c r="G277" i="1"/>
  <c r="G263" i="1"/>
  <c r="K272" i="1"/>
  <c r="AA272" i="1"/>
  <c r="G293" i="1"/>
  <c r="G261" i="1"/>
  <c r="H272" i="1"/>
  <c r="L304" i="1"/>
  <c r="L272" i="1"/>
  <c r="T304" i="1"/>
  <c r="T272" i="1"/>
  <c r="X304" i="1"/>
  <c r="X272" i="1"/>
  <c r="AB304" i="1"/>
  <c r="AB272" i="1"/>
  <c r="AJ304" i="1"/>
  <c r="AJ272" i="1"/>
  <c r="S272" i="1"/>
  <c r="AI272" i="1"/>
  <c r="I138" i="1"/>
  <c r="I144" i="1"/>
  <c r="I263" i="1"/>
  <c r="AJ276" i="1"/>
  <c r="T308" i="1"/>
  <c r="T276" i="1"/>
  <c r="I276" i="1"/>
  <c r="P295" i="1"/>
  <c r="AA308" i="1"/>
  <c r="G287" i="1"/>
  <c r="G296" i="1" s="1"/>
  <c r="H286" i="1"/>
  <c r="H287" i="1" s="1"/>
  <c r="G264" i="1"/>
  <c r="N277" i="1" l="1"/>
  <c r="N309" i="1"/>
  <c r="Z303" i="1"/>
  <c r="Z271" i="1"/>
  <c r="T277" i="1"/>
  <c r="T309" i="1"/>
  <c r="S86" i="1"/>
  <c r="S237" i="1" s="1"/>
  <c r="S271" i="1" s="1"/>
  <c r="U229" i="1"/>
  <c r="U295" i="1" s="1"/>
  <c r="O295" i="1"/>
  <c r="T295" i="1"/>
  <c r="AD242" i="1"/>
  <c r="L86" i="1"/>
  <c r="L237" i="1" s="1"/>
  <c r="L303" i="1" s="1"/>
  <c r="T86" i="1"/>
  <c r="T237" i="1" s="1"/>
  <c r="AJ86" i="1"/>
  <c r="AJ237" i="1" s="1"/>
  <c r="AE272" i="1"/>
  <c r="N242" i="1"/>
  <c r="N308" i="1" s="1"/>
  <c r="V272" i="1"/>
  <c r="W271" i="1"/>
  <c r="I143" i="1"/>
  <c r="AI309" i="1"/>
  <c r="G273" i="1"/>
  <c r="P308" i="1"/>
  <c r="O276" i="1"/>
  <c r="J135" i="1"/>
  <c r="J142" i="1" s="1"/>
  <c r="AK229" i="1"/>
  <c r="AE86" i="1"/>
  <c r="AE237" i="1" s="1"/>
  <c r="Y70" i="1"/>
  <c r="AG276" i="1"/>
  <c r="O309" i="1"/>
  <c r="H295" i="1"/>
  <c r="AH277" i="1"/>
  <c r="AH309" i="1"/>
  <c r="Z276" i="1"/>
  <c r="Z308" i="1"/>
  <c r="AJ309" i="1"/>
  <c r="AJ277" i="1"/>
  <c r="S276" i="1"/>
  <c r="S308" i="1"/>
  <c r="AF86" i="1"/>
  <c r="AF237" i="1" s="1"/>
  <c r="AF271" i="1" s="1"/>
  <c r="Z295" i="1"/>
  <c r="AK276" i="1"/>
  <c r="AH263" i="1"/>
  <c r="R277" i="1"/>
  <c r="P70" i="1"/>
  <c r="G315" i="1"/>
  <c r="Y86" i="1"/>
  <c r="Y237" i="1" s="1"/>
  <c r="AG86" i="1"/>
  <c r="AG237" i="1" s="1"/>
  <c r="AG271" i="1" s="1"/>
  <c r="AE309" i="1"/>
  <c r="W276" i="1"/>
  <c r="O84" i="1"/>
  <c r="J84" i="1"/>
  <c r="H144" i="1"/>
  <c r="H151" i="1" s="1"/>
  <c r="J303" i="1"/>
  <c r="S263" i="1"/>
  <c r="I151" i="1"/>
  <c r="K229" i="1"/>
  <c r="H159" i="1"/>
  <c r="X86" i="1"/>
  <c r="X237" i="1" s="1"/>
  <c r="X271" i="1" s="1"/>
  <c r="J304" i="1"/>
  <c r="H309" i="1"/>
  <c r="H277" i="1"/>
  <c r="J309" i="1"/>
  <c r="J277" i="1"/>
  <c r="AD263" i="1"/>
  <c r="AD295" i="1"/>
  <c r="J276" i="1"/>
  <c r="J308" i="1"/>
  <c r="L309" i="1"/>
  <c r="L277" i="1"/>
  <c r="M276" i="1"/>
  <c r="M308" i="1"/>
  <c r="U308" i="1"/>
  <c r="U276" i="1"/>
  <c r="AB276" i="1"/>
  <c r="AB308" i="1"/>
  <c r="AB309" i="1"/>
  <c r="AB277" i="1"/>
  <c r="X309" i="1"/>
  <c r="X277" i="1"/>
  <c r="P272" i="1"/>
  <c r="AL243" i="1"/>
  <c r="AE70" i="1"/>
  <c r="W272" i="1"/>
  <c r="N86" i="1"/>
  <c r="N237" i="1" s="1"/>
  <c r="N303" i="1" s="1"/>
  <c r="V86" i="1"/>
  <c r="V237" i="1" s="1"/>
  <c r="H308" i="1"/>
  <c r="AB263" i="1"/>
  <c r="AK272" i="1"/>
  <c r="AK309" i="1"/>
  <c r="AF277" i="1"/>
  <c r="AL277" i="1" s="1"/>
  <c r="P277" i="1"/>
  <c r="AB84" i="1"/>
  <c r="AA84" i="1"/>
  <c r="T84" i="1"/>
  <c r="K84" i="1"/>
  <c r="R152" i="3"/>
  <c r="K276" i="1"/>
  <c r="Q263" i="1"/>
  <c r="M229" i="1"/>
  <c r="L84" i="1"/>
  <c r="AI263" i="1"/>
  <c r="X276" i="1"/>
  <c r="AF263" i="1"/>
  <c r="AH303" i="1"/>
  <c r="AG295" i="1"/>
  <c r="G274" i="1"/>
  <c r="Z84" i="1"/>
  <c r="W84" i="1"/>
  <c r="M86" i="1"/>
  <c r="M237" i="1" s="1"/>
  <c r="M271" i="1" s="1"/>
  <c r="U86" i="1"/>
  <c r="U237" i="1" s="1"/>
  <c r="AB86" i="1"/>
  <c r="AB237" i="1" s="1"/>
  <c r="AB303" i="1" s="1"/>
  <c r="R84" i="1"/>
  <c r="K86" i="1"/>
  <c r="K237" i="1" s="1"/>
  <c r="AD272" i="1"/>
  <c r="AI242" i="1"/>
  <c r="AI276" i="1" s="1"/>
  <c r="G303" i="1"/>
  <c r="H86" i="1"/>
  <c r="H237" i="1" s="1"/>
  <c r="AC86" i="1"/>
  <c r="AC237" i="1" s="1"/>
  <c r="AK86" i="1"/>
  <c r="AK237" i="1" s="1"/>
  <c r="AK303" i="1" s="1"/>
  <c r="S70" i="1"/>
  <c r="N271" i="1"/>
  <c r="N263" i="1"/>
  <c r="N295" i="1"/>
  <c r="V229" i="1"/>
  <c r="V242" i="1"/>
  <c r="AC229" i="1"/>
  <c r="AC242" i="1"/>
  <c r="K277" i="1"/>
  <c r="K309" i="1"/>
  <c r="V277" i="1"/>
  <c r="V309" i="1"/>
  <c r="AA277" i="1"/>
  <c r="AA309" i="1"/>
  <c r="G259" i="1"/>
  <c r="G291" i="1"/>
  <c r="Q308" i="1"/>
  <c r="Y271" i="1"/>
  <c r="Y303" i="1"/>
  <c r="Z70" i="1"/>
  <c r="AD271" i="1"/>
  <c r="AD303" i="1"/>
  <c r="L271" i="1"/>
  <c r="P271" i="1"/>
  <c r="P303" i="1"/>
  <c r="R303" i="1"/>
  <c r="R271" i="1"/>
  <c r="AA263" i="1"/>
  <c r="AA295" i="1"/>
  <c r="K263" i="1"/>
  <c r="K295" i="1"/>
  <c r="Q70" i="1"/>
  <c r="T303" i="1"/>
  <c r="T271" i="1"/>
  <c r="AK295" i="1"/>
  <c r="AK263" i="1"/>
  <c r="AA303" i="1"/>
  <c r="AA271" i="1"/>
  <c r="AH308" i="1"/>
  <c r="AH276" i="1"/>
  <c r="S303" i="1"/>
  <c r="AB271" i="1"/>
  <c r="V303" i="1"/>
  <c r="V271" i="1"/>
  <c r="J263" i="1"/>
  <c r="J295" i="1"/>
  <c r="X263" i="1"/>
  <c r="X295" i="1"/>
  <c r="AG303" i="1"/>
  <c r="AJ303" i="1"/>
  <c r="AJ271" i="1"/>
  <c r="I271" i="1"/>
  <c r="I303" i="1"/>
  <c r="Q271" i="1"/>
  <c r="Q303" i="1"/>
  <c r="AK271" i="1"/>
  <c r="AI70" i="1"/>
  <c r="AK70" i="1"/>
  <c r="G70" i="1"/>
  <c r="G87" i="1" s="1"/>
  <c r="H70" i="1"/>
  <c r="Q309" i="1"/>
  <c r="Q277" i="1"/>
  <c r="AF272" i="1"/>
  <c r="AF304" i="1"/>
  <c r="R70" i="1"/>
  <c r="R87" i="1" s="1"/>
  <c r="X70" i="1"/>
  <c r="U309" i="1"/>
  <c r="AC84" i="1"/>
  <c r="AI84" i="1"/>
  <c r="AI271" i="1"/>
  <c r="AI303" i="1"/>
  <c r="H165" i="1"/>
  <c r="H173" i="1" s="1"/>
  <c r="I156" i="1"/>
  <c r="H164" i="1"/>
  <c r="Y229" i="1"/>
  <c r="Y242" i="1"/>
  <c r="AE242" i="1"/>
  <c r="AE229" i="1"/>
  <c r="M272" i="1"/>
  <c r="M304" i="1"/>
  <c r="H303" i="1"/>
  <c r="H271" i="1"/>
  <c r="AD70" i="1"/>
  <c r="AC70" i="1"/>
  <c r="AC87" i="1" s="1"/>
  <c r="T70" i="1"/>
  <c r="T87" i="1" s="1"/>
  <c r="O70" i="1"/>
  <c r="O87" i="1" s="1"/>
  <c r="V70" i="1"/>
  <c r="U70" i="1"/>
  <c r="K70" i="1"/>
  <c r="N70" i="1"/>
  <c r="M70" i="1"/>
  <c r="AB70" i="1"/>
  <c r="AB87" i="1" s="1"/>
  <c r="AA70" i="1"/>
  <c r="AA87" i="1" s="1"/>
  <c r="J70" i="1"/>
  <c r="I70" i="1"/>
  <c r="L70" i="1"/>
  <c r="L87" i="1" s="1"/>
  <c r="W70" i="1"/>
  <c r="W87" i="1" s="1"/>
  <c r="AH70" i="1"/>
  <c r="AG70" i="1"/>
  <c r="AF70" i="1"/>
  <c r="U84" i="1"/>
  <c r="AE303" i="1"/>
  <c r="AE271" i="1"/>
  <c r="R242" i="1"/>
  <c r="R229" i="1"/>
  <c r="W263" i="1"/>
  <c r="W295" i="1"/>
  <c r="O303" i="1"/>
  <c r="O271" i="1"/>
  <c r="AG309" i="1"/>
  <c r="AG277" i="1"/>
  <c r="S84" i="1"/>
  <c r="Q84" i="1"/>
  <c r="AH84" i="1"/>
  <c r="X84" i="1"/>
  <c r="Y84" i="1"/>
  <c r="Y87" i="1" s="1"/>
  <c r="N84" i="1"/>
  <c r="AF84" i="1"/>
  <c r="AG84" i="1"/>
  <c r="V84" i="1"/>
  <c r="H84" i="1"/>
  <c r="AJ84" i="1"/>
  <c r="AK84" i="1"/>
  <c r="AE84" i="1"/>
  <c r="AE87" i="1" s="1"/>
  <c r="P84" i="1"/>
  <c r="M84" i="1"/>
  <c r="AD84" i="1"/>
  <c r="AJ295" i="1"/>
  <c r="G307" i="1"/>
  <c r="AF308" i="1"/>
  <c r="AL308" i="1" s="1"/>
  <c r="AF276" i="1"/>
  <c r="AL276" i="1" s="1"/>
  <c r="I84" i="1"/>
  <c r="AJ70" i="1"/>
  <c r="L242" i="1"/>
  <c r="L229" i="1"/>
  <c r="Z277" i="1"/>
  <c r="Z309" i="1"/>
  <c r="N287" i="3"/>
  <c r="O286" i="3"/>
  <c r="M315" i="3"/>
  <c r="M296" i="3"/>
  <c r="O220" i="4"/>
  <c r="N151" i="4"/>
  <c r="Q163" i="4"/>
  <c r="Q165" i="4"/>
  <c r="R156" i="4"/>
  <c r="Q164" i="4"/>
  <c r="Q159" i="4"/>
  <c r="O187" i="4"/>
  <c r="O138" i="4"/>
  <c r="O144" i="4"/>
  <c r="O143" i="4"/>
  <c r="O142" i="4"/>
  <c r="P135" i="4"/>
  <c r="P172" i="4"/>
  <c r="M315" i="4"/>
  <c r="M296" i="4"/>
  <c r="O194" i="4"/>
  <c r="N152" i="4"/>
  <c r="O167" i="4"/>
  <c r="N173" i="4"/>
  <c r="O286" i="4"/>
  <c r="N287" i="4"/>
  <c r="Q172" i="3"/>
  <c r="Q173" i="3"/>
  <c r="R220" i="3"/>
  <c r="S143" i="3"/>
  <c r="S142" i="3"/>
  <c r="S138" i="3"/>
  <c r="S144" i="3"/>
  <c r="T135" i="3"/>
  <c r="R187" i="3"/>
  <c r="R151" i="3"/>
  <c r="R165" i="3"/>
  <c r="R159" i="3"/>
  <c r="R163" i="3"/>
  <c r="S156" i="3"/>
  <c r="R164" i="3"/>
  <c r="G304" i="1"/>
  <c r="J220" i="1"/>
  <c r="K220" i="1" s="1"/>
  <c r="H152" i="1"/>
  <c r="H296" i="1"/>
  <c r="H315" i="1"/>
  <c r="I286" i="1"/>
  <c r="L125" i="1"/>
  <c r="I152" i="1"/>
  <c r="J146" i="1"/>
  <c r="J126" i="1"/>
  <c r="I105" i="1"/>
  <c r="J105" i="1" s="1"/>
  <c r="K105" i="1" s="1"/>
  <c r="L105" i="1" s="1"/>
  <c r="M105" i="1" s="1"/>
  <c r="N105" i="1" s="1"/>
  <c r="O105" i="1" s="1"/>
  <c r="P105" i="1" s="1"/>
  <c r="Q105" i="1" s="1"/>
  <c r="R105" i="1" s="1"/>
  <c r="S105" i="1" s="1"/>
  <c r="T105" i="1" s="1"/>
  <c r="U105" i="1" s="1"/>
  <c r="V105" i="1" s="1"/>
  <c r="W105" i="1" s="1"/>
  <c r="X105" i="1" s="1"/>
  <c r="Y105" i="1" s="1"/>
  <c r="Z105" i="1" s="1"/>
  <c r="AA105" i="1" s="1"/>
  <c r="AB105" i="1" s="1"/>
  <c r="AC105" i="1" s="1"/>
  <c r="AD105" i="1" s="1"/>
  <c r="AE105" i="1" s="1"/>
  <c r="AF105" i="1" s="1"/>
  <c r="AG105" i="1" s="1"/>
  <c r="AH105" i="1" s="1"/>
  <c r="AI105" i="1" s="1"/>
  <c r="AJ105" i="1" s="1"/>
  <c r="AK105" i="1" s="1"/>
  <c r="K167" i="1"/>
  <c r="J187" i="1"/>
  <c r="I169" i="1"/>
  <c r="J169" i="1" s="1"/>
  <c r="K169" i="1" s="1"/>
  <c r="L169" i="1" s="1"/>
  <c r="M169" i="1" s="1"/>
  <c r="N169" i="1" s="1"/>
  <c r="O169" i="1" s="1"/>
  <c r="P169" i="1" s="1"/>
  <c r="Q169" i="1" s="1"/>
  <c r="R169" i="1" s="1"/>
  <c r="S169" i="1" s="1"/>
  <c r="T169" i="1" s="1"/>
  <c r="U169" i="1" s="1"/>
  <c r="V169" i="1" s="1"/>
  <c r="W169" i="1" s="1"/>
  <c r="X169" i="1" s="1"/>
  <c r="Y169" i="1" s="1"/>
  <c r="Z169" i="1" s="1"/>
  <c r="AA169" i="1" s="1"/>
  <c r="AB169" i="1" s="1"/>
  <c r="AC169" i="1" s="1"/>
  <c r="AD169" i="1" s="1"/>
  <c r="AE169" i="1" s="1"/>
  <c r="AF169" i="1" s="1"/>
  <c r="AG169" i="1" s="1"/>
  <c r="AH169" i="1" s="1"/>
  <c r="AI169" i="1" s="1"/>
  <c r="AJ169" i="1" s="1"/>
  <c r="AK169" i="1" s="1"/>
  <c r="K104" i="1"/>
  <c r="I127" i="1"/>
  <c r="J127" i="1" s="1"/>
  <c r="K127" i="1" s="1"/>
  <c r="L127" i="1" s="1"/>
  <c r="M127" i="1" s="1"/>
  <c r="N127" i="1" s="1"/>
  <c r="O127" i="1" s="1"/>
  <c r="P127" i="1" s="1"/>
  <c r="Q127" i="1" s="1"/>
  <c r="R127" i="1" s="1"/>
  <c r="S127" i="1" s="1"/>
  <c r="T127" i="1" s="1"/>
  <c r="U127" i="1" s="1"/>
  <c r="V127" i="1" s="1"/>
  <c r="W127" i="1" s="1"/>
  <c r="X127" i="1" s="1"/>
  <c r="Y127" i="1" s="1"/>
  <c r="Z127" i="1" s="1"/>
  <c r="AA127" i="1" s="1"/>
  <c r="AB127" i="1" s="1"/>
  <c r="AC127" i="1" s="1"/>
  <c r="AD127" i="1" s="1"/>
  <c r="AE127" i="1" s="1"/>
  <c r="AF127" i="1" s="1"/>
  <c r="AG127" i="1" s="1"/>
  <c r="AH127" i="1" s="1"/>
  <c r="AI127" i="1" s="1"/>
  <c r="AJ127" i="1" s="1"/>
  <c r="AK127" i="1" s="1"/>
  <c r="U263" i="1" l="1"/>
  <c r="AF303" i="1"/>
  <c r="J138" i="1"/>
  <c r="J143" i="1"/>
  <c r="J151" i="1" s="1"/>
  <c r="AD276" i="1"/>
  <c r="AD308" i="1"/>
  <c r="K135" i="1"/>
  <c r="K143" i="1" s="1"/>
  <c r="AI308" i="1"/>
  <c r="J87" i="1"/>
  <c r="J144" i="1"/>
  <c r="AI87" i="1"/>
  <c r="N276" i="1"/>
  <c r="P87" i="1"/>
  <c r="Z87" i="1"/>
  <c r="X303" i="1"/>
  <c r="O152" i="4"/>
  <c r="K271" i="1"/>
  <c r="K303" i="1"/>
  <c r="R172" i="3"/>
  <c r="AG87" i="1"/>
  <c r="AD87" i="1"/>
  <c r="K87" i="1"/>
  <c r="AC271" i="1"/>
  <c r="AC303" i="1"/>
  <c r="S87" i="1"/>
  <c r="U303" i="1"/>
  <c r="U271" i="1"/>
  <c r="H172" i="1"/>
  <c r="M303" i="1"/>
  <c r="AK87" i="1"/>
  <c r="M263" i="1"/>
  <c r="M295" i="1"/>
  <c r="I163" i="1"/>
  <c r="I164" i="1"/>
  <c r="I159" i="1"/>
  <c r="I165" i="1"/>
  <c r="J156" i="1"/>
  <c r="V263" i="1"/>
  <c r="V295" i="1"/>
  <c r="AF87" i="1"/>
  <c r="R173" i="3"/>
  <c r="L295" i="1"/>
  <c r="L263" i="1"/>
  <c r="AH87" i="1"/>
  <c r="N87" i="1"/>
  <c r="AE276" i="1"/>
  <c r="AE308" i="1"/>
  <c r="M87" i="1"/>
  <c r="AE263" i="1"/>
  <c r="AE295" i="1"/>
  <c r="L308" i="1"/>
  <c r="L276" i="1"/>
  <c r="R295" i="1"/>
  <c r="R263" i="1"/>
  <c r="Y276" i="1"/>
  <c r="Y308" i="1"/>
  <c r="AJ87" i="1"/>
  <c r="R308" i="1"/>
  <c r="R276" i="1"/>
  <c r="U87" i="1"/>
  <c r="Y295" i="1"/>
  <c r="Y263" i="1"/>
  <c r="H87" i="1"/>
  <c r="AC276" i="1"/>
  <c r="AC308" i="1"/>
  <c r="V308" i="1"/>
  <c r="V276" i="1"/>
  <c r="Q172" i="4"/>
  <c r="I87" i="1"/>
  <c r="V87" i="1"/>
  <c r="K142" i="1"/>
  <c r="K138" i="1"/>
  <c r="L135" i="1"/>
  <c r="X87" i="1"/>
  <c r="Q87" i="1"/>
  <c r="AC295" i="1"/>
  <c r="AC263" i="1"/>
  <c r="O287" i="3"/>
  <c r="P286" i="3"/>
  <c r="N315" i="3"/>
  <c r="N296" i="3"/>
  <c r="P194" i="4"/>
  <c r="P220" i="4"/>
  <c r="P187" i="4"/>
  <c r="N315" i="4"/>
  <c r="N296" i="4"/>
  <c r="O287" i="4"/>
  <c r="P286" i="4"/>
  <c r="P167" i="4"/>
  <c r="O173" i="4"/>
  <c r="P144" i="4"/>
  <c r="P143" i="4"/>
  <c r="P142" i="4"/>
  <c r="Q135" i="4"/>
  <c r="P138" i="4"/>
  <c r="O151" i="4"/>
  <c r="S156" i="4"/>
  <c r="R165" i="4"/>
  <c r="R163" i="4"/>
  <c r="R159" i="4"/>
  <c r="R164" i="4"/>
  <c r="S151" i="3"/>
  <c r="S220" i="3"/>
  <c r="S163" i="3"/>
  <c r="T156" i="3"/>
  <c r="S165" i="3"/>
  <c r="S164" i="3"/>
  <c r="S159" i="3"/>
  <c r="S187" i="3"/>
  <c r="S152" i="3"/>
  <c r="T142" i="3"/>
  <c r="U135" i="3"/>
  <c r="T144" i="3"/>
  <c r="T143" i="3"/>
  <c r="T138" i="3"/>
  <c r="L220" i="1"/>
  <c r="K187" i="1"/>
  <c r="M125" i="1"/>
  <c r="L167" i="1"/>
  <c r="L104" i="1"/>
  <c r="K146" i="1"/>
  <c r="J152" i="1"/>
  <c r="K126" i="1"/>
  <c r="I287" i="1"/>
  <c r="J286" i="1"/>
  <c r="K144" i="1" l="1"/>
  <c r="I173" i="1"/>
  <c r="S173" i="3"/>
  <c r="T152" i="3"/>
  <c r="K156" i="1"/>
  <c r="J159" i="1"/>
  <c r="J163" i="1"/>
  <c r="J164" i="1"/>
  <c r="J165" i="1"/>
  <c r="P152" i="4"/>
  <c r="L144" i="1"/>
  <c r="M135" i="1"/>
  <c r="L143" i="1"/>
  <c r="L142" i="1"/>
  <c r="L138" i="1"/>
  <c r="K151" i="1"/>
  <c r="I172" i="1"/>
  <c r="Q286" i="3"/>
  <c r="P287" i="3"/>
  <c r="O296" i="3"/>
  <c r="O315" i="3"/>
  <c r="Q220" i="4"/>
  <c r="Q167" i="4"/>
  <c r="P173" i="4"/>
  <c r="Q187" i="4"/>
  <c r="R172" i="4"/>
  <c r="Q142" i="4"/>
  <c r="Q143" i="4"/>
  <c r="R135" i="4"/>
  <c r="Q138" i="4"/>
  <c r="Q144" i="4"/>
  <c r="Q286" i="4"/>
  <c r="P287" i="4"/>
  <c r="P151" i="4"/>
  <c r="O315" i="4"/>
  <c r="O296" i="4"/>
  <c r="Q194" i="4"/>
  <c r="S164" i="4"/>
  <c r="S165" i="4"/>
  <c r="T156" i="4"/>
  <c r="S159" i="4"/>
  <c r="S163" i="4"/>
  <c r="U142" i="3"/>
  <c r="V135" i="3"/>
  <c r="U138" i="3"/>
  <c r="U144" i="3"/>
  <c r="U143" i="3"/>
  <c r="T165" i="3"/>
  <c r="T159" i="3"/>
  <c r="T164" i="3"/>
  <c r="T163" i="3"/>
  <c r="U156" i="3"/>
  <c r="T151" i="3"/>
  <c r="T187" i="3"/>
  <c r="S172" i="3"/>
  <c r="T220" i="3"/>
  <c r="M220" i="1"/>
  <c r="M104" i="1"/>
  <c r="M167" i="1"/>
  <c r="K286" i="1"/>
  <c r="J287" i="1"/>
  <c r="N125" i="1"/>
  <c r="K152" i="1"/>
  <c r="L146" i="1"/>
  <c r="L126" i="1"/>
  <c r="I315" i="1"/>
  <c r="I296" i="1"/>
  <c r="L187" i="1"/>
  <c r="M138" i="1" l="1"/>
  <c r="M142" i="1"/>
  <c r="M143" i="1"/>
  <c r="M144" i="1"/>
  <c r="N135" i="1"/>
  <c r="T173" i="3"/>
  <c r="Q151" i="4"/>
  <c r="U152" i="3"/>
  <c r="J172" i="1"/>
  <c r="J173" i="1"/>
  <c r="L151" i="1"/>
  <c r="K163" i="1"/>
  <c r="K164" i="1"/>
  <c r="K165" i="1"/>
  <c r="K159" i="1"/>
  <c r="L156" i="1"/>
  <c r="P315" i="3"/>
  <c r="P296" i="3"/>
  <c r="R286" i="3"/>
  <c r="Q287" i="3"/>
  <c r="R187" i="4"/>
  <c r="Q287" i="4"/>
  <c r="R286" i="4"/>
  <c r="Q152" i="4"/>
  <c r="R220" i="4"/>
  <c r="R167" i="4"/>
  <c r="Q173" i="4"/>
  <c r="T159" i="4"/>
  <c r="T164" i="4"/>
  <c r="T163" i="4"/>
  <c r="T165" i="4"/>
  <c r="U156" i="4"/>
  <c r="S135" i="4"/>
  <c r="R143" i="4"/>
  <c r="R142" i="4"/>
  <c r="R138" i="4"/>
  <c r="R144" i="4"/>
  <c r="P315" i="4"/>
  <c r="P296" i="4"/>
  <c r="R194" i="4"/>
  <c r="S172" i="4"/>
  <c r="U187" i="3"/>
  <c r="V142" i="3"/>
  <c r="W135" i="3"/>
  <c r="V144" i="3"/>
  <c r="V138" i="3"/>
  <c r="V143" i="3"/>
  <c r="U151" i="3"/>
  <c r="U165" i="3"/>
  <c r="U164" i="3"/>
  <c r="U159" i="3"/>
  <c r="U163" i="3"/>
  <c r="U172" i="3" s="1"/>
  <c r="V156" i="3"/>
  <c r="U220" i="3"/>
  <c r="T172" i="3"/>
  <c r="N220" i="1"/>
  <c r="M187" i="1"/>
  <c r="N167" i="1"/>
  <c r="M126" i="1"/>
  <c r="O125" i="1"/>
  <c r="N104" i="1"/>
  <c r="J296" i="1"/>
  <c r="J315" i="1"/>
  <c r="K287" i="1"/>
  <c r="L286" i="1"/>
  <c r="L152" i="1"/>
  <c r="M146" i="1"/>
  <c r="V152" i="3" l="1"/>
  <c r="N142" i="1"/>
  <c r="N138" i="1"/>
  <c r="N144" i="1"/>
  <c r="O135" i="1"/>
  <c r="N143" i="1"/>
  <c r="K172" i="1"/>
  <c r="R151" i="4"/>
  <c r="M151" i="1"/>
  <c r="L163" i="1"/>
  <c r="L159" i="1"/>
  <c r="L164" i="1"/>
  <c r="L165" i="1"/>
  <c r="M156" i="1"/>
  <c r="K173" i="1"/>
  <c r="R287" i="3"/>
  <c r="S286" i="3"/>
  <c r="Q296" i="3"/>
  <c r="Q315" i="3"/>
  <c r="S194" i="4"/>
  <c r="T172" i="4"/>
  <c r="S220" i="4"/>
  <c r="S143" i="4"/>
  <c r="S142" i="4"/>
  <c r="S138" i="4"/>
  <c r="T135" i="4"/>
  <c r="S144" i="4"/>
  <c r="U165" i="4"/>
  <c r="V156" i="4"/>
  <c r="U163" i="4"/>
  <c r="U164" i="4"/>
  <c r="U159" i="4"/>
  <c r="Q296" i="4"/>
  <c r="Q315" i="4"/>
  <c r="S187" i="4"/>
  <c r="R152" i="4"/>
  <c r="S167" i="4"/>
  <c r="R173" i="4"/>
  <c r="R287" i="4"/>
  <c r="S286" i="4"/>
  <c r="V187" i="3"/>
  <c r="U173" i="3"/>
  <c r="W144" i="3"/>
  <c r="W138" i="3"/>
  <c r="W143" i="3"/>
  <c r="W142" i="3"/>
  <c r="X135" i="3"/>
  <c r="V159" i="3"/>
  <c r="V164" i="3"/>
  <c r="V163" i="3"/>
  <c r="V165" i="3"/>
  <c r="W156" i="3"/>
  <c r="V151" i="3"/>
  <c r="V220" i="3"/>
  <c r="O220" i="1"/>
  <c r="N126" i="1"/>
  <c r="P125" i="1"/>
  <c r="L287" i="1"/>
  <c r="M286" i="1"/>
  <c r="N146" i="1"/>
  <c r="M152" i="1"/>
  <c r="K315" i="1"/>
  <c r="K296" i="1"/>
  <c r="O104" i="1"/>
  <c r="O167" i="1"/>
  <c r="N187" i="1"/>
  <c r="L173" i="1" l="1"/>
  <c r="S151" i="4"/>
  <c r="M164" i="1"/>
  <c r="M165" i="1"/>
  <c r="N156" i="1"/>
  <c r="M163" i="1"/>
  <c r="M172" i="1" s="1"/>
  <c r="M159" i="1"/>
  <c r="O138" i="1"/>
  <c r="O142" i="1"/>
  <c r="O143" i="1"/>
  <c r="O144" i="1"/>
  <c r="P135" i="1"/>
  <c r="W152" i="3"/>
  <c r="L172" i="1"/>
  <c r="N151" i="1"/>
  <c r="S287" i="3"/>
  <c r="T286" i="3"/>
  <c r="R296" i="3"/>
  <c r="R315" i="3"/>
  <c r="T187" i="4"/>
  <c r="T142" i="4"/>
  <c r="T138" i="4"/>
  <c r="U135" i="4"/>
  <c r="T144" i="4"/>
  <c r="T143" i="4"/>
  <c r="T194" i="4"/>
  <c r="U172" i="4"/>
  <c r="S287" i="4"/>
  <c r="T286" i="4"/>
  <c r="V163" i="4"/>
  <c r="V159" i="4"/>
  <c r="V165" i="4"/>
  <c r="V164" i="4"/>
  <c r="W156" i="4"/>
  <c r="S152" i="4"/>
  <c r="T220" i="4"/>
  <c r="T167" i="4"/>
  <c r="S173" i="4"/>
  <c r="R315" i="4"/>
  <c r="R296" i="4"/>
  <c r="V172" i="3"/>
  <c r="W220" i="3"/>
  <c r="X144" i="3"/>
  <c r="X138" i="3"/>
  <c r="Y135" i="3"/>
  <c r="X143" i="3"/>
  <c r="X142" i="3"/>
  <c r="V173" i="3"/>
  <c r="W151" i="3"/>
  <c r="W164" i="3"/>
  <c r="W163" i="3"/>
  <c r="X156" i="3"/>
  <c r="W165" i="3"/>
  <c r="W159" i="3"/>
  <c r="W187" i="3"/>
  <c r="P220" i="1"/>
  <c r="O187" i="1"/>
  <c r="N286" i="1"/>
  <c r="M287" i="1"/>
  <c r="L296" i="1"/>
  <c r="L315" i="1"/>
  <c r="Q125" i="1"/>
  <c r="P167" i="1"/>
  <c r="O146" i="1"/>
  <c r="N152" i="1"/>
  <c r="O126" i="1"/>
  <c r="P104" i="1"/>
  <c r="O151" i="1" l="1"/>
  <c r="X151" i="3"/>
  <c r="M173" i="1"/>
  <c r="T151" i="4"/>
  <c r="V172" i="4"/>
  <c r="P144" i="1"/>
  <c r="P143" i="1"/>
  <c r="P142" i="1"/>
  <c r="Q135" i="1"/>
  <c r="P138" i="1"/>
  <c r="O156" i="1"/>
  <c r="N163" i="1"/>
  <c r="N159" i="1"/>
  <c r="N165" i="1"/>
  <c r="N164" i="1"/>
  <c r="U286" i="3"/>
  <c r="T287" i="3"/>
  <c r="S315" i="3"/>
  <c r="S296" i="3"/>
  <c r="U144" i="4"/>
  <c r="U142" i="4"/>
  <c r="U138" i="4"/>
  <c r="V135" i="4"/>
  <c r="U143" i="4"/>
  <c r="U167" i="4"/>
  <c r="T173" i="4"/>
  <c r="T287" i="4"/>
  <c r="U286" i="4"/>
  <c r="U220" i="4"/>
  <c r="W159" i="4"/>
  <c r="X156" i="4"/>
  <c r="W163" i="4"/>
  <c r="W164" i="4"/>
  <c r="W165" i="4"/>
  <c r="U187" i="4"/>
  <c r="S296" i="4"/>
  <c r="S315" i="4"/>
  <c r="U194" i="4"/>
  <c r="T152" i="4"/>
  <c r="W172" i="3"/>
  <c r="W173" i="3"/>
  <c r="X152" i="3"/>
  <c r="Y138" i="3"/>
  <c r="Y143" i="3"/>
  <c r="Y144" i="3"/>
  <c r="Z135" i="3"/>
  <c r="Y142" i="3"/>
  <c r="X220" i="3"/>
  <c r="X187" i="3"/>
  <c r="X164" i="3"/>
  <c r="X163" i="3"/>
  <c r="X165" i="3"/>
  <c r="Y156" i="3"/>
  <c r="X159" i="3"/>
  <c r="Q220" i="1"/>
  <c r="P126" i="1"/>
  <c r="P146" i="1"/>
  <c r="O152" i="1"/>
  <c r="M296" i="1"/>
  <c r="M315" i="1"/>
  <c r="Q167" i="1"/>
  <c r="N287" i="1"/>
  <c r="O286" i="1"/>
  <c r="Q104" i="1"/>
  <c r="P187" i="1"/>
  <c r="R125" i="1"/>
  <c r="N173" i="1" l="1"/>
  <c r="Q142" i="1"/>
  <c r="Q143" i="1"/>
  <c r="Q144" i="1"/>
  <c r="Q138" i="1"/>
  <c r="R135" i="1"/>
  <c r="Y151" i="3"/>
  <c r="P151" i="1"/>
  <c r="W172" i="4"/>
  <c r="O165" i="1"/>
  <c r="O159" i="1"/>
  <c r="P156" i="1"/>
  <c r="O164" i="1"/>
  <c r="O163" i="1"/>
  <c r="N172" i="1"/>
  <c r="T315" i="3"/>
  <c r="T296" i="3"/>
  <c r="V286" i="3"/>
  <c r="U287" i="3"/>
  <c r="U287" i="4"/>
  <c r="V286" i="4"/>
  <c r="T315" i="4"/>
  <c r="T296" i="4"/>
  <c r="X164" i="4"/>
  <c r="X163" i="4"/>
  <c r="X159" i="4"/>
  <c r="X165" i="4"/>
  <c r="Y156" i="4"/>
  <c r="V138" i="4"/>
  <c r="W135" i="4"/>
  <c r="V144" i="4"/>
  <c r="V143" i="4"/>
  <c r="V142" i="4"/>
  <c r="V194" i="4"/>
  <c r="V167" i="4"/>
  <c r="U173" i="4"/>
  <c r="U151" i="4"/>
  <c r="V220" i="4"/>
  <c r="V187" i="4"/>
  <c r="U152" i="4"/>
  <c r="Z143" i="3"/>
  <c r="Z142" i="3"/>
  <c r="AA135" i="3"/>
  <c r="Z138" i="3"/>
  <c r="Z144" i="3"/>
  <c r="Y187" i="3"/>
  <c r="Y220" i="3"/>
  <c r="Y152" i="3"/>
  <c r="X172" i="3"/>
  <c r="X173" i="3"/>
  <c r="Y163" i="3"/>
  <c r="Y165" i="3"/>
  <c r="Y164" i="3"/>
  <c r="Z156" i="3"/>
  <c r="Y159" i="3"/>
  <c r="R220" i="1"/>
  <c r="Q187" i="1"/>
  <c r="P286" i="1"/>
  <c r="O287" i="1"/>
  <c r="N296" i="1"/>
  <c r="N315" i="1"/>
  <c r="R104" i="1"/>
  <c r="Q146" i="1"/>
  <c r="P152" i="1"/>
  <c r="S125" i="1"/>
  <c r="R167" i="1"/>
  <c r="Q126" i="1"/>
  <c r="O173" i="1" l="1"/>
  <c r="O172" i="1"/>
  <c r="S135" i="1"/>
  <c r="R143" i="1"/>
  <c r="R142" i="1"/>
  <c r="R138" i="1"/>
  <c r="R144" i="1"/>
  <c r="P165" i="1"/>
  <c r="P164" i="1"/>
  <c r="Q156" i="1"/>
  <c r="P159" i="1"/>
  <c r="P163" i="1"/>
  <c r="Z152" i="3"/>
  <c r="V151" i="4"/>
  <c r="Q151" i="1"/>
  <c r="U315" i="3"/>
  <c r="U296" i="3"/>
  <c r="V287" i="3"/>
  <c r="W286" i="3"/>
  <c r="W194" i="4"/>
  <c r="Y163" i="4"/>
  <c r="Y164" i="4"/>
  <c r="Y165" i="4"/>
  <c r="Z156" i="4"/>
  <c r="Y159" i="4"/>
  <c r="W286" i="4"/>
  <c r="V287" i="4"/>
  <c r="U315" i="4"/>
  <c r="U296" i="4"/>
  <c r="W187" i="4"/>
  <c r="W220" i="4"/>
  <c r="X172" i="4"/>
  <c r="W167" i="4"/>
  <c r="V173" i="4"/>
  <c r="W138" i="4"/>
  <c r="X135" i="4"/>
  <c r="W144" i="4"/>
  <c r="W143" i="4"/>
  <c r="W142" i="4"/>
  <c r="W151" i="4" s="1"/>
  <c r="V152" i="4"/>
  <c r="Y172" i="3"/>
  <c r="Y173" i="3"/>
  <c r="AA143" i="3"/>
  <c r="AA144" i="3"/>
  <c r="AA142" i="3"/>
  <c r="AA151" i="3" s="1"/>
  <c r="AA138" i="3"/>
  <c r="AB135" i="3"/>
  <c r="Z220" i="3"/>
  <c r="Z165" i="3"/>
  <c r="Z159" i="3"/>
  <c r="Z164" i="3"/>
  <c r="AA156" i="3"/>
  <c r="Z163" i="3"/>
  <c r="Z187" i="3"/>
  <c r="Z151" i="3"/>
  <c r="S220" i="1"/>
  <c r="R146" i="1"/>
  <c r="Q152" i="1"/>
  <c r="S104" i="1"/>
  <c r="R187" i="1"/>
  <c r="S167" i="1"/>
  <c r="T125" i="1"/>
  <c r="R126" i="1"/>
  <c r="O315" i="1"/>
  <c r="O296" i="1"/>
  <c r="P287" i="1"/>
  <c r="Q286" i="1"/>
  <c r="P173" i="1" l="1"/>
  <c r="Q163" i="1"/>
  <c r="Q164" i="1"/>
  <c r="Q165" i="1"/>
  <c r="Q159" i="1"/>
  <c r="R156" i="1"/>
  <c r="Q173" i="1"/>
  <c r="R151" i="1"/>
  <c r="P172" i="1"/>
  <c r="Z173" i="3"/>
  <c r="S138" i="1"/>
  <c r="S142" i="1"/>
  <c r="S143" i="1"/>
  <c r="S144" i="1"/>
  <c r="T135" i="1"/>
  <c r="V315" i="3"/>
  <c r="V296" i="3"/>
  <c r="X286" i="3"/>
  <c r="W287" i="3"/>
  <c r="AA156" i="4"/>
  <c r="Z165" i="4"/>
  <c r="Z164" i="4"/>
  <c r="Z159" i="4"/>
  <c r="Z163" i="4"/>
  <c r="X167" i="4"/>
  <c r="W173" i="4"/>
  <c r="X187" i="4"/>
  <c r="Y172" i="4"/>
  <c r="W152" i="4"/>
  <c r="V315" i="4"/>
  <c r="V296" i="4"/>
  <c r="X194" i="4"/>
  <c r="W287" i="4"/>
  <c r="X286" i="4"/>
  <c r="X138" i="4"/>
  <c r="X144" i="4"/>
  <c r="X143" i="4"/>
  <c r="X142" i="4"/>
  <c r="X151" i="4" s="1"/>
  <c r="Y135" i="4"/>
  <c r="X220" i="4"/>
  <c r="AA220" i="3"/>
  <c r="AA152" i="3"/>
  <c r="AA187" i="3"/>
  <c r="Z172" i="3"/>
  <c r="AA163" i="3"/>
  <c r="AB156" i="3"/>
  <c r="AA165" i="3"/>
  <c r="AA159" i="3"/>
  <c r="AA164" i="3"/>
  <c r="AB142" i="3"/>
  <c r="AC135" i="3"/>
  <c r="AB144" i="3"/>
  <c r="AB143" i="3"/>
  <c r="AB138" i="3"/>
  <c r="T220" i="1"/>
  <c r="U125" i="1"/>
  <c r="T167" i="1"/>
  <c r="S146" i="1"/>
  <c r="R152" i="1"/>
  <c r="S126" i="1"/>
  <c r="S187" i="1"/>
  <c r="Q287" i="1"/>
  <c r="R286" i="1"/>
  <c r="P296" i="1"/>
  <c r="P315" i="1"/>
  <c r="T104" i="1"/>
  <c r="AA173" i="3" l="1"/>
  <c r="U135" i="1"/>
  <c r="T138" i="1"/>
  <c r="T144" i="1"/>
  <c r="T143" i="1"/>
  <c r="T142" i="1"/>
  <c r="R164" i="1"/>
  <c r="R163" i="1"/>
  <c r="R159" i="1"/>
  <c r="R165" i="1"/>
  <c r="S156" i="1"/>
  <c r="S151" i="1"/>
  <c r="Q172" i="1"/>
  <c r="W315" i="3"/>
  <c r="W296" i="3"/>
  <c r="X287" i="3"/>
  <c r="Y286" i="3"/>
  <c r="Z172" i="4"/>
  <c r="X152" i="4"/>
  <c r="W315" i="4"/>
  <c r="W296" i="4"/>
  <c r="Y194" i="4"/>
  <c r="Y187" i="4"/>
  <c r="X287" i="4"/>
  <c r="Y286" i="4"/>
  <c r="Y167" i="4"/>
  <c r="X173" i="4"/>
  <c r="AA164" i="4"/>
  <c r="AA165" i="4"/>
  <c r="AB156" i="4"/>
  <c r="AA159" i="4"/>
  <c r="AA163" i="4"/>
  <c r="Y142" i="4"/>
  <c r="Y144" i="4"/>
  <c r="Y143" i="4"/>
  <c r="Z135" i="4"/>
  <c r="Y138" i="4"/>
  <c r="Y220" i="4"/>
  <c r="AB187" i="3"/>
  <c r="AB165" i="3"/>
  <c r="AB159" i="3"/>
  <c r="AB164" i="3"/>
  <c r="AC156" i="3"/>
  <c r="AB163" i="3"/>
  <c r="AA172" i="3"/>
  <c r="AB220" i="3"/>
  <c r="AC142" i="3"/>
  <c r="AC138" i="3"/>
  <c r="AC144" i="3"/>
  <c r="AC143" i="3"/>
  <c r="AB151" i="3"/>
  <c r="AB152" i="3"/>
  <c r="U220" i="1"/>
  <c r="R287" i="1"/>
  <c r="S286" i="1"/>
  <c r="T126" i="1"/>
  <c r="U167" i="1"/>
  <c r="V125" i="1"/>
  <c r="U104" i="1"/>
  <c r="Q296" i="1"/>
  <c r="Q315" i="1"/>
  <c r="T187" i="1"/>
  <c r="T146" i="1"/>
  <c r="S152" i="1"/>
  <c r="T151" i="1" l="1"/>
  <c r="R172" i="1"/>
  <c r="AC151" i="3"/>
  <c r="R173" i="1"/>
  <c r="S159" i="1"/>
  <c r="S163" i="1"/>
  <c r="S164" i="1"/>
  <c r="S165" i="1"/>
  <c r="T156" i="1"/>
  <c r="AB172" i="3"/>
  <c r="U142" i="1"/>
  <c r="U144" i="1"/>
  <c r="U138" i="1"/>
  <c r="V135" i="1"/>
  <c r="U143" i="1"/>
  <c r="Z286" i="3"/>
  <c r="Y287" i="3"/>
  <c r="X296" i="3"/>
  <c r="X315" i="3"/>
  <c r="Z220" i="4"/>
  <c r="Y151" i="4"/>
  <c r="Y287" i="4"/>
  <c r="Z286" i="4"/>
  <c r="AB159" i="4"/>
  <c r="AB165" i="4"/>
  <c r="AC156" i="4"/>
  <c r="AB163" i="4"/>
  <c r="AB164" i="4"/>
  <c r="Z167" i="4"/>
  <c r="Y173" i="4"/>
  <c r="Y152" i="4"/>
  <c r="X315" i="4"/>
  <c r="X296" i="4"/>
  <c r="AA135" i="4"/>
  <c r="Z143" i="4"/>
  <c r="Z142" i="4"/>
  <c r="Z138" i="4"/>
  <c r="Z144" i="4"/>
  <c r="AA172" i="4"/>
  <c r="Z187" i="4"/>
  <c r="Z194" i="4"/>
  <c r="AC187" i="3"/>
  <c r="AC220" i="3"/>
  <c r="AB173" i="3"/>
  <c r="AC165" i="3"/>
  <c r="AC164" i="3"/>
  <c r="AC163" i="3"/>
  <c r="AC159" i="3"/>
  <c r="AC152" i="3"/>
  <c r="V220" i="1"/>
  <c r="V167" i="1"/>
  <c r="W125" i="1"/>
  <c r="U126" i="1"/>
  <c r="V104" i="1"/>
  <c r="R296" i="1"/>
  <c r="R315" i="1"/>
  <c r="T286" i="1"/>
  <c r="S287" i="1"/>
  <c r="U146" i="1"/>
  <c r="T152" i="1"/>
  <c r="U187" i="1"/>
  <c r="S173" i="1" l="1"/>
  <c r="U156" i="1"/>
  <c r="T164" i="1"/>
  <c r="T163" i="1"/>
  <c r="T165" i="1"/>
  <c r="T173" i="1" s="1"/>
  <c r="T159" i="1"/>
  <c r="AC173" i="3"/>
  <c r="V144" i="1"/>
  <c r="V143" i="1"/>
  <c r="V142" i="1"/>
  <c r="V138" i="1"/>
  <c r="W135" i="1"/>
  <c r="S172" i="1"/>
  <c r="U151" i="1"/>
  <c r="Y296" i="3"/>
  <c r="Y315" i="3"/>
  <c r="AA286" i="3"/>
  <c r="Z287" i="3"/>
  <c r="AA220" i="4"/>
  <c r="AA187" i="4"/>
  <c r="AB172" i="4"/>
  <c r="AA194" i="4"/>
  <c r="Z151" i="4"/>
  <c r="AC165" i="4"/>
  <c r="AC159" i="4"/>
  <c r="AC163" i="4"/>
  <c r="AC164" i="4"/>
  <c r="Z152" i="4"/>
  <c r="Z287" i="4"/>
  <c r="AA286" i="4"/>
  <c r="AA143" i="4"/>
  <c r="AA142" i="4"/>
  <c r="AA138" i="4"/>
  <c r="AB135" i="4"/>
  <c r="AA144" i="4"/>
  <c r="AA167" i="4"/>
  <c r="Z173" i="4"/>
  <c r="Y296" i="4"/>
  <c r="Y315" i="4"/>
  <c r="AC172" i="3"/>
  <c r="W220" i="1"/>
  <c r="V146" i="1"/>
  <c r="U152" i="1"/>
  <c r="W104" i="1"/>
  <c r="S296" i="1"/>
  <c r="S315" i="1"/>
  <c r="V126" i="1"/>
  <c r="T287" i="1"/>
  <c r="U286" i="1"/>
  <c r="V187" i="1"/>
  <c r="W167" i="1"/>
  <c r="X125" i="1"/>
  <c r="W143" i="1" l="1"/>
  <c r="X135" i="1"/>
  <c r="W144" i="1"/>
  <c r="W138" i="1"/>
  <c r="W142" i="1"/>
  <c r="W151" i="1" s="1"/>
  <c r="T172" i="1"/>
  <c r="AC172" i="4"/>
  <c r="V151" i="1"/>
  <c r="U163" i="1"/>
  <c r="U164" i="1"/>
  <c r="U165" i="1"/>
  <c r="V156" i="1"/>
  <c r="U159" i="1"/>
  <c r="Z315" i="3"/>
  <c r="Z296" i="3"/>
  <c r="AA287" i="3"/>
  <c r="AB286" i="3"/>
  <c r="AB194" i="4"/>
  <c r="AB143" i="4"/>
  <c r="AB142" i="4"/>
  <c r="AB138" i="4"/>
  <c r="AC135" i="4"/>
  <c r="AB144" i="4"/>
  <c r="AA151" i="4"/>
  <c r="AA152" i="4"/>
  <c r="AB220" i="4"/>
  <c r="AB286" i="4"/>
  <c r="AA287" i="4"/>
  <c r="AB167" i="4"/>
  <c r="AA173" i="4"/>
  <c r="Z315" i="4"/>
  <c r="Z296" i="4"/>
  <c r="AB187" i="4"/>
  <c r="X220" i="1"/>
  <c r="X104" i="1"/>
  <c r="Y125" i="1"/>
  <c r="W126" i="1"/>
  <c r="X167" i="1"/>
  <c r="W187" i="1"/>
  <c r="U287" i="1"/>
  <c r="V286" i="1"/>
  <c r="T315" i="1"/>
  <c r="T296" i="1"/>
  <c r="W146" i="1"/>
  <c r="V152" i="1"/>
  <c r="U173" i="1" l="1"/>
  <c r="AB151" i="4"/>
  <c r="W156" i="1"/>
  <c r="V163" i="1"/>
  <c r="V159" i="1"/>
  <c r="V165" i="1"/>
  <c r="V164" i="1"/>
  <c r="V173" i="1" s="1"/>
  <c r="X144" i="1"/>
  <c r="X143" i="1"/>
  <c r="Y135" i="1"/>
  <c r="X138" i="1"/>
  <c r="X142" i="1"/>
  <c r="U172" i="1"/>
  <c r="AB287" i="3"/>
  <c r="AC286" i="3"/>
  <c r="AA296" i="3"/>
  <c r="AA315" i="3"/>
  <c r="AB152" i="4"/>
  <c r="AB287" i="4"/>
  <c r="AC286" i="4"/>
  <c r="AC167" i="4"/>
  <c r="AB173" i="4"/>
  <c r="AC187" i="4"/>
  <c r="AC152" i="4"/>
  <c r="AC144" i="4"/>
  <c r="AC142" i="4"/>
  <c r="AC138" i="4"/>
  <c r="AC143" i="4"/>
  <c r="AC194" i="4"/>
  <c r="AC220" i="4"/>
  <c r="AA296" i="4"/>
  <c r="AA315" i="4"/>
  <c r="Y220" i="1"/>
  <c r="Y167" i="1"/>
  <c r="X126" i="1"/>
  <c r="X187" i="1"/>
  <c r="Z125" i="1"/>
  <c r="U296" i="1"/>
  <c r="U315" i="1"/>
  <c r="Y104" i="1"/>
  <c r="W286" i="1"/>
  <c r="V287" i="1"/>
  <c r="X146" i="1"/>
  <c r="W152" i="1"/>
  <c r="X151" i="1" l="1"/>
  <c r="V172" i="1"/>
  <c r="Y138" i="1"/>
  <c r="Z135" i="1"/>
  <c r="Y143" i="1"/>
  <c r="Y144" i="1"/>
  <c r="Y142" i="1"/>
  <c r="W164" i="1"/>
  <c r="W173" i="1" s="1"/>
  <c r="W165" i="1"/>
  <c r="X156" i="1"/>
  <c r="W159" i="1"/>
  <c r="W163" i="1"/>
  <c r="AD286" i="3"/>
  <c r="AC287" i="3"/>
  <c r="AB315" i="3"/>
  <c r="AB296" i="3"/>
  <c r="AC173" i="4"/>
  <c r="AC287" i="4"/>
  <c r="AC151" i="4"/>
  <c r="AB315" i="4"/>
  <c r="AB296" i="4"/>
  <c r="Z220" i="1"/>
  <c r="Y126" i="1"/>
  <c r="Y187" i="1"/>
  <c r="Y146" i="1"/>
  <c r="X152" i="1"/>
  <c r="X286" i="1"/>
  <c r="W287" i="1"/>
  <c r="AA125" i="1"/>
  <c r="Z167" i="1"/>
  <c r="V315" i="1"/>
  <c r="V296" i="1"/>
  <c r="Z104" i="1"/>
  <c r="Y151" i="1" l="1"/>
  <c r="W172" i="1"/>
  <c r="Z143" i="1"/>
  <c r="Z144" i="1"/>
  <c r="Z142" i="1"/>
  <c r="Z151" i="1" s="1"/>
  <c r="AA135" i="1"/>
  <c r="Z138" i="1"/>
  <c r="X164" i="1"/>
  <c r="X173" i="1" s="1"/>
  <c r="X165" i="1"/>
  <c r="X163" i="1"/>
  <c r="Y156" i="1"/>
  <c r="X159" i="1"/>
  <c r="AC315" i="3"/>
  <c r="AC296" i="3"/>
  <c r="AD287" i="3"/>
  <c r="AE286" i="3"/>
  <c r="AC315" i="4"/>
  <c r="AC296" i="4"/>
  <c r="AA220" i="1"/>
  <c r="Z187" i="1"/>
  <c r="X287" i="1"/>
  <c r="Y286" i="1"/>
  <c r="Z126" i="1"/>
  <c r="Z146" i="1"/>
  <c r="Y152" i="1"/>
  <c r="W315" i="1"/>
  <c r="W296" i="1"/>
  <c r="AA167" i="1"/>
  <c r="AB125" i="1"/>
  <c r="AA104" i="1"/>
  <c r="AA144" i="1" l="1"/>
  <c r="AB135" i="1"/>
  <c r="AA142" i="1"/>
  <c r="AA143" i="1"/>
  <c r="AA138" i="1"/>
  <c r="Y159" i="1"/>
  <c r="Y164" i="1"/>
  <c r="Y163" i="1"/>
  <c r="Y172" i="1" s="1"/>
  <c r="Z156" i="1"/>
  <c r="Y165" i="1"/>
  <c r="X172" i="1"/>
  <c r="AE287" i="3"/>
  <c r="AF286" i="3"/>
  <c r="AD315" i="3"/>
  <c r="AD296" i="3"/>
  <c r="AD298" i="3" s="1"/>
  <c r="AD299" i="3" s="1"/>
  <c r="AD310" i="3" s="1"/>
  <c r="AB220" i="1"/>
  <c r="AB104" i="1"/>
  <c r="X315" i="1"/>
  <c r="X296" i="1"/>
  <c r="AB167" i="1"/>
  <c r="AA187" i="1"/>
  <c r="AA126" i="1"/>
  <c r="AC125" i="1"/>
  <c r="AA146" i="1"/>
  <c r="Z152" i="1"/>
  <c r="Y287" i="1"/>
  <c r="Z286" i="1"/>
  <c r="AA151" i="1" l="1"/>
  <c r="Y173" i="1"/>
  <c r="AB142" i="1"/>
  <c r="AB144" i="1"/>
  <c r="AB143" i="1"/>
  <c r="AC135" i="1"/>
  <c r="AB138" i="1"/>
  <c r="Z164" i="1"/>
  <c r="Z173" i="1" s="1"/>
  <c r="Z159" i="1"/>
  <c r="Z163" i="1"/>
  <c r="Z165" i="1"/>
  <c r="AA156" i="1"/>
  <c r="AD311" i="3"/>
  <c r="AD312" i="3" s="1"/>
  <c r="AG286" i="3"/>
  <c r="AF287" i="3"/>
  <c r="AE315" i="3"/>
  <c r="AE296" i="3"/>
  <c r="AE298" i="3" s="1"/>
  <c r="AE299" i="3" s="1"/>
  <c r="AE310" i="3" s="1"/>
  <c r="AE311" i="3" s="1"/>
  <c r="AE312" i="3" s="1"/>
  <c r="AC220" i="1"/>
  <c r="AB146" i="1"/>
  <c r="AA152" i="1"/>
  <c r="AC167" i="1"/>
  <c r="AD125" i="1"/>
  <c r="AA286" i="1"/>
  <c r="Z287" i="1"/>
  <c r="AB126" i="1"/>
  <c r="Y296" i="1"/>
  <c r="Y315" i="1"/>
  <c r="AC104" i="1"/>
  <c r="AB187" i="1"/>
  <c r="AB151" i="1" l="1"/>
  <c r="AC142" i="1"/>
  <c r="AC144" i="1"/>
  <c r="AC138" i="1"/>
  <c r="AC143" i="1"/>
  <c r="AD135" i="1"/>
  <c r="AA163" i="1"/>
  <c r="AA159" i="1"/>
  <c r="AA165" i="1"/>
  <c r="AB156" i="1"/>
  <c r="AA164" i="1"/>
  <c r="Z172" i="1"/>
  <c r="AF315" i="3"/>
  <c r="AF296" i="3"/>
  <c r="AF298" i="3" s="1"/>
  <c r="AF299" i="3" s="1"/>
  <c r="AF310" i="3" s="1"/>
  <c r="AG287" i="3"/>
  <c r="AH286" i="3"/>
  <c r="AD220" i="1"/>
  <c r="Z315" i="1"/>
  <c r="Z296" i="1"/>
  <c r="AA287" i="1"/>
  <c r="AB286" i="1"/>
  <c r="AE125" i="1"/>
  <c r="AC146" i="1"/>
  <c r="AB152" i="1"/>
  <c r="AC187" i="1"/>
  <c r="AC126" i="1"/>
  <c r="AD167" i="1"/>
  <c r="AD104" i="1"/>
  <c r="AA172" i="1" l="1"/>
  <c r="AD143" i="1"/>
  <c r="AD144" i="1"/>
  <c r="AE135" i="1"/>
  <c r="AD142" i="1"/>
  <c r="AD151" i="1" s="1"/>
  <c r="AD138" i="1"/>
  <c r="AA173" i="1"/>
  <c r="AB165" i="1"/>
  <c r="AB173" i="1" s="1"/>
  <c r="AB159" i="1"/>
  <c r="AB163" i="1"/>
  <c r="AC156" i="1"/>
  <c r="AB164" i="1"/>
  <c r="AC151" i="1"/>
  <c r="AH287" i="3"/>
  <c r="AI286" i="3"/>
  <c r="AG296" i="3"/>
  <c r="AG298" i="3" s="1"/>
  <c r="AG299" i="3" s="1"/>
  <c r="AG310" i="3" s="1"/>
  <c r="AG311" i="3" s="1"/>
  <c r="AG312" i="3" s="1"/>
  <c r="AG315" i="3"/>
  <c r="AL310" i="3"/>
  <c r="AF311" i="3"/>
  <c r="AL311" i="3" s="1"/>
  <c r="AE220" i="1"/>
  <c r="AB287" i="1"/>
  <c r="AC286" i="1"/>
  <c r="AD126" i="1"/>
  <c r="AD146" i="1"/>
  <c r="AC152" i="1"/>
  <c r="AA315" i="1"/>
  <c r="AA296" i="1"/>
  <c r="AE167" i="1"/>
  <c r="AF125" i="1"/>
  <c r="AE104" i="1"/>
  <c r="AD187" i="1"/>
  <c r="AE142" i="1" l="1"/>
  <c r="AE144" i="1"/>
  <c r="AE143" i="1"/>
  <c r="AF135" i="1"/>
  <c r="AE138" i="1"/>
  <c r="AC163" i="1"/>
  <c r="AD156" i="1"/>
  <c r="AC164" i="1"/>
  <c r="AC159" i="1"/>
  <c r="AC165" i="1"/>
  <c r="AB172" i="1"/>
  <c r="AL312" i="3"/>
  <c r="AF312" i="3"/>
  <c r="AI287" i="3"/>
  <c r="AJ286" i="3"/>
  <c r="AH296" i="3"/>
  <c r="AH298" i="3" s="1"/>
  <c r="AH299" i="3" s="1"/>
  <c r="AH310" i="3" s="1"/>
  <c r="AH315" i="3"/>
  <c r="AF220" i="1"/>
  <c r="AE146" i="1"/>
  <c r="AD152" i="1"/>
  <c r="AF104" i="1"/>
  <c r="AE126" i="1"/>
  <c r="AE187" i="1"/>
  <c r="AC287" i="1"/>
  <c r="AD286" i="1"/>
  <c r="AG125" i="1"/>
  <c r="AF167" i="1"/>
  <c r="AB296" i="1"/>
  <c r="AB315" i="1"/>
  <c r="AC172" i="1" l="1"/>
  <c r="AF143" i="1"/>
  <c r="AF138" i="1"/>
  <c r="AF142" i="1"/>
  <c r="AG135" i="1"/>
  <c r="AF144" i="1"/>
  <c r="AC173" i="1"/>
  <c r="AD159" i="1"/>
  <c r="AD163" i="1"/>
  <c r="AD165" i="1"/>
  <c r="AE156" i="1"/>
  <c r="AD164" i="1"/>
  <c r="AD173" i="1" s="1"/>
  <c r="AE151" i="1"/>
  <c r="AH311" i="3"/>
  <c r="AH312" i="3" s="1"/>
  <c r="AJ287" i="3"/>
  <c r="AK286" i="3"/>
  <c r="AK287" i="3" s="1"/>
  <c r="AI296" i="3"/>
  <c r="AI298" i="3" s="1"/>
  <c r="AI299" i="3" s="1"/>
  <c r="AI310" i="3" s="1"/>
  <c r="AI315" i="3"/>
  <c r="AG220" i="1"/>
  <c r="AG167" i="1"/>
  <c r="AF126" i="1"/>
  <c r="AH125" i="1"/>
  <c r="AD287" i="1"/>
  <c r="AE286" i="1"/>
  <c r="AC296" i="1"/>
  <c r="AC315" i="1"/>
  <c r="AG104" i="1"/>
  <c r="AF187" i="1"/>
  <c r="AF146" i="1"/>
  <c r="AE152" i="1"/>
  <c r="AG138" i="1" l="1"/>
  <c r="AG142" i="1"/>
  <c r="AH135" i="1"/>
  <c r="AG143" i="1"/>
  <c r="AG144" i="1"/>
  <c r="AF151" i="1"/>
  <c r="AF156" i="1"/>
  <c r="AE164" i="1"/>
  <c r="AE159" i="1"/>
  <c r="AE163" i="1"/>
  <c r="AE165" i="1"/>
  <c r="AD172" i="1"/>
  <c r="AJ315" i="3"/>
  <c r="AJ296" i="3"/>
  <c r="AJ298" i="3" s="1"/>
  <c r="AJ299" i="3" s="1"/>
  <c r="AJ310" i="3" s="1"/>
  <c r="AI311" i="3"/>
  <c r="AI312" i="3" s="1"/>
  <c r="AK315" i="3"/>
  <c r="AK296" i="3"/>
  <c r="AK298" i="3" s="1"/>
  <c r="AK299" i="3" s="1"/>
  <c r="AK310" i="3" s="1"/>
  <c r="G316" i="4"/>
  <c r="AH220" i="1"/>
  <c r="AG187" i="1"/>
  <c r="AG146" i="1"/>
  <c r="AF152" i="1"/>
  <c r="AE287" i="1"/>
  <c r="AF286" i="1"/>
  <c r="AI125" i="1"/>
  <c r="AG126" i="1"/>
  <c r="AH104" i="1"/>
  <c r="AH167" i="1"/>
  <c r="AD296" i="1"/>
  <c r="AD315" i="1"/>
  <c r="AE173" i="1" l="1"/>
  <c r="AF165" i="1"/>
  <c r="AG156" i="1"/>
  <c r="AF163" i="1"/>
  <c r="AF164" i="1"/>
  <c r="AF159" i="1"/>
  <c r="AH142" i="1"/>
  <c r="AH151" i="1" s="1"/>
  <c r="AI135" i="1"/>
  <c r="AH138" i="1"/>
  <c r="AH144" i="1"/>
  <c r="AH143" i="1"/>
  <c r="AG151" i="1"/>
  <c r="AE172" i="1"/>
  <c r="G316" i="3"/>
  <c r="AJ311" i="3"/>
  <c r="AJ312" i="3" s="1"/>
  <c r="AK311" i="3"/>
  <c r="AK312" i="3" s="1"/>
  <c r="AI220" i="1"/>
  <c r="AH126" i="1"/>
  <c r="AH187" i="1"/>
  <c r="AJ125" i="1"/>
  <c r="AI167" i="1"/>
  <c r="AI104" i="1"/>
  <c r="AF287" i="1"/>
  <c r="AG286" i="1"/>
  <c r="AE315" i="1"/>
  <c r="AE296" i="1"/>
  <c r="AH146" i="1"/>
  <c r="AG152" i="1"/>
  <c r="AF173" i="1" l="1"/>
  <c r="AJ135" i="1"/>
  <c r="AI143" i="1"/>
  <c r="AI138" i="1"/>
  <c r="AI144" i="1"/>
  <c r="AI142" i="1"/>
  <c r="AI151" i="1" s="1"/>
  <c r="AF172" i="1"/>
  <c r="AH156" i="1"/>
  <c r="AG165" i="1"/>
  <c r="AG163" i="1"/>
  <c r="AG159" i="1"/>
  <c r="AG164" i="1"/>
  <c r="AJ220" i="1"/>
  <c r="AI146" i="1"/>
  <c r="AH152" i="1"/>
  <c r="AH286" i="1"/>
  <c r="AG287" i="1"/>
  <c r="AI126" i="1"/>
  <c r="AF315" i="1"/>
  <c r="AF296" i="1"/>
  <c r="AJ104" i="1"/>
  <c r="AJ167" i="1"/>
  <c r="AK125" i="1"/>
  <c r="AI187" i="1"/>
  <c r="AG173" i="1" l="1"/>
  <c r="AI156" i="1"/>
  <c r="AH164" i="1"/>
  <c r="AH159" i="1"/>
  <c r="AH165" i="1"/>
  <c r="AH163" i="1"/>
  <c r="AH172" i="1" s="1"/>
  <c r="AG172" i="1"/>
  <c r="AJ144" i="1"/>
  <c r="AK135" i="1"/>
  <c r="AJ143" i="1"/>
  <c r="AJ138" i="1"/>
  <c r="AJ142" i="1"/>
  <c r="AK220" i="1"/>
  <c r="AK167" i="1"/>
  <c r="AK104" i="1"/>
  <c r="AG315" i="1"/>
  <c r="AG296" i="1"/>
  <c r="AH287" i="1"/>
  <c r="AI286" i="1"/>
  <c r="AJ187" i="1"/>
  <c r="AJ146" i="1"/>
  <c r="AI152" i="1"/>
  <c r="AJ126" i="1"/>
  <c r="AH173" i="1" l="1"/>
  <c r="AJ151" i="1"/>
  <c r="AK142" i="1"/>
  <c r="AK143" i="1"/>
  <c r="AK144" i="1"/>
  <c r="AK138" i="1"/>
  <c r="AI164" i="1"/>
  <c r="AI159" i="1"/>
  <c r="AI165" i="1"/>
  <c r="AJ156" i="1"/>
  <c r="AI163" i="1"/>
  <c r="AK126" i="1"/>
  <c r="AK146" i="1"/>
  <c r="AK152" i="1" s="1"/>
  <c r="AJ152" i="1"/>
  <c r="AK187" i="1"/>
  <c r="AI287" i="1"/>
  <c r="AJ286" i="1"/>
  <c r="AH315" i="1"/>
  <c r="AH296" i="1"/>
  <c r="AI173" i="1" l="1"/>
  <c r="AK151" i="1"/>
  <c r="AJ165" i="1"/>
  <c r="AK156" i="1"/>
  <c r="AJ163" i="1"/>
  <c r="AJ164" i="1"/>
  <c r="AJ173" i="1" s="1"/>
  <c r="AJ159" i="1"/>
  <c r="AI172" i="1"/>
  <c r="AI296" i="1"/>
  <c r="AI315" i="1"/>
  <c r="AJ287" i="1"/>
  <c r="AK286" i="1"/>
  <c r="AK287" i="1" s="1"/>
  <c r="AK165" i="1" l="1"/>
  <c r="AK163" i="1"/>
  <c r="AK164" i="1"/>
  <c r="AK159" i="1"/>
  <c r="AJ172" i="1"/>
  <c r="AK315" i="1"/>
  <c r="AK296" i="1"/>
  <c r="AJ296" i="1"/>
  <c r="AJ315" i="1"/>
  <c r="AK172" i="1" l="1"/>
  <c r="AK173" i="1"/>
  <c r="G316" i="1"/>
  <c r="I44" i="1" l="1"/>
  <c r="I224" i="1" s="1"/>
  <c r="I290" i="1" s="1"/>
  <c r="I47" i="1"/>
  <c r="I258" i="1" l="1"/>
  <c r="H47" i="1"/>
  <c r="H44" i="1"/>
  <c r="H224" i="1" l="1"/>
  <c r="H258" i="1" s="1"/>
  <c r="H290" i="1" l="1"/>
  <c r="H194" i="1"/>
  <c r="I194" i="1" l="1"/>
  <c r="J194" i="1" l="1"/>
  <c r="K194" i="1" l="1"/>
  <c r="L194" i="1" l="1"/>
  <c r="M194" i="1" l="1"/>
  <c r="N194" i="1" l="1"/>
  <c r="O194" i="1" l="1"/>
  <c r="P194" i="1" l="1"/>
  <c r="Q194" i="1" l="1"/>
  <c r="R194" i="1" l="1"/>
  <c r="S194" i="1" l="1"/>
  <c r="T194" i="1" l="1"/>
  <c r="U194" i="1" l="1"/>
  <c r="V194" i="1" l="1"/>
  <c r="W194" i="1" l="1"/>
  <c r="X194" i="1" l="1"/>
  <c r="Y194" i="1" l="1"/>
  <c r="Z194" i="1" l="1"/>
  <c r="AA194" i="1" l="1"/>
  <c r="AB194" i="1" l="1"/>
  <c r="AC194" i="1" l="1"/>
  <c r="AD194" i="1" l="1"/>
  <c r="AE194" i="1" l="1"/>
  <c r="AF194" i="1" l="1"/>
  <c r="AG194" i="1" l="1"/>
  <c r="AH194" i="1" l="1"/>
  <c r="AI194" i="1" l="1"/>
  <c r="AJ194" i="1" l="1"/>
  <c r="AK194" i="1" l="1"/>
  <c r="J100" i="4" l="1"/>
  <c r="I100" i="4"/>
  <c r="I100" i="5"/>
  <c r="H100" i="4"/>
  <c r="H100" i="5"/>
  <c r="J121" i="4"/>
  <c r="H110" i="5" l="1"/>
  <c r="H179" i="5" s="1"/>
  <c r="H109" i="5"/>
  <c r="H178" i="5" s="1"/>
  <c r="H109" i="4"/>
  <c r="H178" i="4" s="1"/>
  <c r="H110" i="4"/>
  <c r="H179" i="4" s="1"/>
  <c r="I110" i="5"/>
  <c r="I179" i="5" s="1"/>
  <c r="I109" i="5"/>
  <c r="I178" i="5" s="1"/>
  <c r="J109" i="4"/>
  <c r="J110" i="4"/>
  <c r="J131" i="4"/>
  <c r="J130" i="4"/>
  <c r="I110" i="4"/>
  <c r="I179" i="4" s="1"/>
  <c r="I109" i="4"/>
  <c r="I178" i="4" s="1"/>
  <c r="J179" i="4" l="1"/>
  <c r="H225" i="4"/>
  <c r="H182" i="4"/>
  <c r="H183" i="4" s="1"/>
  <c r="H239" i="4"/>
  <c r="H202" i="4"/>
  <c r="H189" i="4"/>
  <c r="H226" i="4" s="1"/>
  <c r="H181" i="4"/>
  <c r="I202" i="5"/>
  <c r="I181" i="5"/>
  <c r="I189" i="5"/>
  <c r="I226" i="5" s="1"/>
  <c r="J178" i="4"/>
  <c r="I239" i="5"/>
  <c r="I182" i="5"/>
  <c r="I225" i="5"/>
  <c r="I189" i="4"/>
  <c r="I226" i="4" s="1"/>
  <c r="I181" i="4"/>
  <c r="I202" i="4"/>
  <c r="H181" i="5"/>
  <c r="H202" i="5"/>
  <c r="H189" i="5"/>
  <c r="H226" i="5" s="1"/>
  <c r="I239" i="4"/>
  <c r="I225" i="4"/>
  <c r="I182" i="4"/>
  <c r="H225" i="5"/>
  <c r="H182" i="5"/>
  <c r="H183" i="5" s="1"/>
  <c r="H239" i="5"/>
  <c r="I183" i="4" l="1"/>
  <c r="I259" i="5"/>
  <c r="I291" i="5"/>
  <c r="H292" i="5"/>
  <c r="H240" i="5"/>
  <c r="H260" i="5"/>
  <c r="H240" i="4"/>
  <c r="H260" i="4"/>
  <c r="H292" i="4"/>
  <c r="H305" i="5"/>
  <c r="H273" i="5"/>
  <c r="I305" i="5"/>
  <c r="I273" i="5"/>
  <c r="J189" i="4"/>
  <c r="J226" i="4" s="1"/>
  <c r="J181" i="4"/>
  <c r="J202" i="4"/>
  <c r="H241" i="4"/>
  <c r="H227" i="4"/>
  <c r="H241" i="5"/>
  <c r="H227" i="5"/>
  <c r="I292" i="5"/>
  <c r="I260" i="5"/>
  <c r="I240" i="5"/>
  <c r="H305" i="4"/>
  <c r="H273" i="4"/>
  <c r="H291" i="5"/>
  <c r="H259" i="5"/>
  <c r="I227" i="4"/>
  <c r="I241" i="4"/>
  <c r="I291" i="4"/>
  <c r="I259" i="4"/>
  <c r="I227" i="5"/>
  <c r="I241" i="5"/>
  <c r="H291" i="4"/>
  <c r="H259" i="4"/>
  <c r="H232" i="4"/>
  <c r="H233" i="4" s="1"/>
  <c r="H244" i="4" s="1"/>
  <c r="H245" i="4" s="1"/>
  <c r="I183" i="5"/>
  <c r="I273" i="4"/>
  <c r="I305" i="4"/>
  <c r="I292" i="4"/>
  <c r="I260" i="4"/>
  <c r="I240" i="4"/>
  <c r="J239" i="4"/>
  <c r="J225" i="4"/>
  <c r="J182" i="4"/>
  <c r="J183" i="4" l="1"/>
  <c r="H306" i="4"/>
  <c r="H274" i="4"/>
  <c r="I306" i="4"/>
  <c r="I274" i="4"/>
  <c r="J292" i="4"/>
  <c r="J260" i="4"/>
  <c r="J240" i="4"/>
  <c r="H274" i="5"/>
  <c r="H306" i="5"/>
  <c r="J227" i="4"/>
  <c r="J241" i="4"/>
  <c r="I275" i="4"/>
  <c r="I307" i="4"/>
  <c r="I307" i="5"/>
  <c r="I275" i="5"/>
  <c r="H232" i="5"/>
  <c r="H233" i="5" s="1"/>
  <c r="H244" i="5" s="1"/>
  <c r="H245" i="5" s="1"/>
  <c r="H293" i="5"/>
  <c r="H298" i="5" s="1"/>
  <c r="H299" i="5" s="1"/>
  <c r="H310" i="5" s="1"/>
  <c r="H311" i="5" s="1"/>
  <c r="H261" i="5"/>
  <c r="H266" i="5" s="1"/>
  <c r="H267" i="5" s="1"/>
  <c r="H278" i="5" s="1"/>
  <c r="H279" i="5" s="1"/>
  <c r="J305" i="4"/>
  <c r="J273" i="4"/>
  <c r="I261" i="5"/>
  <c r="I266" i="5" s="1"/>
  <c r="I267" i="5" s="1"/>
  <c r="I278" i="5" s="1"/>
  <c r="I279" i="5" s="1"/>
  <c r="I293" i="5"/>
  <c r="I298" i="5" s="1"/>
  <c r="I299" i="5" s="1"/>
  <c r="I310" i="5" s="1"/>
  <c r="I311" i="5" s="1"/>
  <c r="H275" i="5"/>
  <c r="H307" i="5"/>
  <c r="I232" i="5"/>
  <c r="I233" i="5" s="1"/>
  <c r="I244" i="5" s="1"/>
  <c r="I245" i="5" s="1"/>
  <c r="I293" i="4"/>
  <c r="I298" i="4" s="1"/>
  <c r="I299" i="4" s="1"/>
  <c r="I310" i="4" s="1"/>
  <c r="I311" i="4" s="1"/>
  <c r="I261" i="4"/>
  <c r="I266" i="4"/>
  <c r="I267" i="4" s="1"/>
  <c r="I278" i="4" s="1"/>
  <c r="I279" i="4" s="1"/>
  <c r="H261" i="4"/>
  <c r="H266" i="4" s="1"/>
  <c r="H267" i="4" s="1"/>
  <c r="H278" i="4" s="1"/>
  <c r="H279" i="4" s="1"/>
  <c r="H293" i="4"/>
  <c r="H298" i="4" s="1"/>
  <c r="H299" i="4" s="1"/>
  <c r="H310" i="4" s="1"/>
  <c r="H311" i="4" s="1"/>
  <c r="I306" i="5"/>
  <c r="I274" i="5"/>
  <c r="J259" i="4"/>
  <c r="J291" i="4"/>
  <c r="I232" i="4"/>
  <c r="I233" i="4" s="1"/>
  <c r="I244" i="4" s="1"/>
  <c r="I245" i="4" s="1"/>
  <c r="H275" i="4"/>
  <c r="H307" i="4"/>
  <c r="J293" i="4" l="1"/>
  <c r="J261" i="4"/>
  <c r="J306" i="4"/>
  <c r="J274" i="4"/>
  <c r="J307" i="4"/>
  <c r="J275" i="4"/>
  <c r="G47" i="1" l="1"/>
  <c r="G44" i="1"/>
  <c r="G224" i="1" s="1"/>
  <c r="H28" i="4"/>
  <c r="H236" i="4" s="1"/>
  <c r="H28" i="5"/>
  <c r="H236" i="5" s="1"/>
  <c r="H28" i="3"/>
  <c r="H236" i="3" s="1"/>
  <c r="I28" i="5"/>
  <c r="I236" i="5" s="1"/>
  <c r="I28" i="3"/>
  <c r="I236" i="3" s="1"/>
  <c r="I28" i="4"/>
  <c r="I236" i="4" s="1"/>
  <c r="G32" i="1"/>
  <c r="K95" i="5"/>
  <c r="K95" i="1"/>
  <c r="H95" i="4"/>
  <c r="H176" i="4" s="1"/>
  <c r="G52" i="1" l="1"/>
  <c r="I52" i="1"/>
  <c r="H52" i="1"/>
  <c r="K95" i="3"/>
  <c r="K93" i="3"/>
  <c r="K95" i="4"/>
  <c r="K93" i="4"/>
  <c r="I302" i="4"/>
  <c r="I312" i="4" s="1"/>
  <c r="I270" i="4"/>
  <c r="I280" i="4" s="1"/>
  <c r="I246" i="4"/>
  <c r="I116" i="1"/>
  <c r="J95" i="1"/>
  <c r="J95" i="4"/>
  <c r="H302" i="3"/>
  <c r="H312" i="3" s="1"/>
  <c r="H270" i="3"/>
  <c r="H280" i="3" s="1"/>
  <c r="I95" i="1"/>
  <c r="I95" i="4"/>
  <c r="I176" i="4" s="1"/>
  <c r="H93" i="1"/>
  <c r="H95" i="1"/>
  <c r="I270" i="3"/>
  <c r="I280" i="3" s="1"/>
  <c r="I302" i="3"/>
  <c r="I312" i="3" s="1"/>
  <c r="H270" i="5"/>
  <c r="H280" i="5" s="1"/>
  <c r="H302" i="5"/>
  <c r="H312" i="5" s="1"/>
  <c r="H246" i="5"/>
  <c r="I270" i="5"/>
  <c r="I280" i="5" s="1"/>
  <c r="I302" i="5"/>
  <c r="I312" i="5" s="1"/>
  <c r="I246" i="5"/>
  <c r="H302" i="4"/>
  <c r="H312" i="4" s="1"/>
  <c r="H270" i="4"/>
  <c r="H280" i="4" s="1"/>
  <c r="H246" i="4"/>
  <c r="G31" i="1"/>
  <c r="G36" i="1" s="1"/>
  <c r="G28" i="1"/>
  <c r="G236" i="1" s="1"/>
  <c r="L95" i="1"/>
  <c r="L95" i="4"/>
  <c r="L95" i="3"/>
  <c r="L95" i="5"/>
  <c r="G258" i="1"/>
  <c r="G290" i="1"/>
  <c r="I176" i="1" l="1"/>
  <c r="I219" i="1" s="1"/>
  <c r="I221" i="1" s="1"/>
  <c r="I249" i="1" s="1"/>
  <c r="J116" i="4"/>
  <c r="J176" i="4" s="1"/>
  <c r="J219" i="4" s="1"/>
  <c r="J221" i="4" s="1"/>
  <c r="J116" i="1"/>
  <c r="K96" i="4"/>
  <c r="K100" i="4"/>
  <c r="L93" i="4"/>
  <c r="K101" i="4"/>
  <c r="K102" i="4"/>
  <c r="G270" i="1"/>
  <c r="G302" i="1"/>
  <c r="J176" i="1"/>
  <c r="J219" i="1" s="1"/>
  <c r="J221" i="1" s="1"/>
  <c r="M95" i="1"/>
  <c r="M95" i="4"/>
  <c r="M95" i="3"/>
  <c r="M95" i="5"/>
  <c r="H96" i="1"/>
  <c r="H102" i="1"/>
  <c r="I93" i="1"/>
  <c r="H101" i="1"/>
  <c r="H100" i="1"/>
  <c r="J95" i="5"/>
  <c r="J93" i="5"/>
  <c r="K102" i="3"/>
  <c r="K96" i="3"/>
  <c r="K100" i="3"/>
  <c r="L93" i="3"/>
  <c r="K101" i="3"/>
  <c r="N95" i="4"/>
  <c r="N95" i="3"/>
  <c r="N95" i="5"/>
  <c r="N95" i="1"/>
  <c r="H116" i="1"/>
  <c r="H176" i="1" s="1"/>
  <c r="H219" i="1" s="1"/>
  <c r="H221" i="1" s="1"/>
  <c r="H114" i="1"/>
  <c r="G228" i="1"/>
  <c r="I230" i="1" l="1"/>
  <c r="K109" i="4"/>
  <c r="H110" i="1"/>
  <c r="K109" i="3"/>
  <c r="H249" i="1"/>
  <c r="H230" i="1"/>
  <c r="L96" i="3"/>
  <c r="L100" i="3"/>
  <c r="L102" i="3"/>
  <c r="L101" i="3"/>
  <c r="M93" i="3"/>
  <c r="L102" i="4"/>
  <c r="L96" i="4"/>
  <c r="M93" i="4"/>
  <c r="L100" i="4"/>
  <c r="L101" i="4"/>
  <c r="I101" i="1"/>
  <c r="I102" i="1"/>
  <c r="J93" i="1"/>
  <c r="I96" i="1"/>
  <c r="I100" i="1"/>
  <c r="J249" i="1"/>
  <c r="J230" i="1"/>
  <c r="G294" i="1"/>
  <c r="G298" i="1" s="1"/>
  <c r="G299" i="1" s="1"/>
  <c r="G310" i="1" s="1"/>
  <c r="G311" i="1" s="1"/>
  <c r="G312" i="1" s="1"/>
  <c r="G262" i="1"/>
  <c r="G266" i="1" s="1"/>
  <c r="G267" i="1" s="1"/>
  <c r="G278" i="1" s="1"/>
  <c r="G279" i="1" s="1"/>
  <c r="G280" i="1" s="1"/>
  <c r="G232" i="1"/>
  <c r="G233" i="1" s="1"/>
  <c r="G244" i="1" s="1"/>
  <c r="G245" i="1" s="1"/>
  <c r="G246" i="1" s="1"/>
  <c r="J249" i="4"/>
  <c r="J230" i="4"/>
  <c r="K116" i="5"/>
  <c r="K176" i="5" s="1"/>
  <c r="K219" i="5" s="1"/>
  <c r="K221" i="5" s="1"/>
  <c r="K116" i="1"/>
  <c r="K176" i="1" s="1"/>
  <c r="K219" i="1" s="1"/>
  <c r="K221" i="1" s="1"/>
  <c r="J102" i="5"/>
  <c r="K93" i="5"/>
  <c r="J101" i="5"/>
  <c r="J100" i="5"/>
  <c r="J96" i="5"/>
  <c r="J116" i="5"/>
  <c r="J176" i="5" s="1"/>
  <c r="J219" i="5" s="1"/>
  <c r="J221" i="5" s="1"/>
  <c r="J114" i="5"/>
  <c r="K110" i="4"/>
  <c r="O95" i="4"/>
  <c r="O95" i="3"/>
  <c r="O95" i="5"/>
  <c r="O95" i="1"/>
  <c r="K110" i="3"/>
  <c r="H122" i="1"/>
  <c r="I114" i="1"/>
  <c r="H117" i="1"/>
  <c r="H177" i="1" s="1"/>
  <c r="H123" i="1"/>
  <c r="H121" i="1"/>
  <c r="H109" i="1"/>
  <c r="L110" i="4" l="1"/>
  <c r="H131" i="1"/>
  <c r="H179" i="1" s="1"/>
  <c r="H182" i="1" s="1"/>
  <c r="H183" i="1" s="1"/>
  <c r="J110" i="5"/>
  <c r="I110" i="1"/>
  <c r="L109" i="4"/>
  <c r="J249" i="5"/>
  <c r="J230" i="5"/>
  <c r="M102" i="3"/>
  <c r="M96" i="3"/>
  <c r="M101" i="3"/>
  <c r="N93" i="3"/>
  <c r="M100" i="3"/>
  <c r="L93" i="5"/>
  <c r="K102" i="5"/>
  <c r="K101" i="5"/>
  <c r="K96" i="5"/>
  <c r="K100" i="5"/>
  <c r="J122" i="5"/>
  <c r="J117" i="5"/>
  <c r="J177" i="5" s="1"/>
  <c r="K114" i="5"/>
  <c r="J121" i="5"/>
  <c r="J123" i="5"/>
  <c r="H130" i="1"/>
  <c r="H178" i="1" s="1"/>
  <c r="L109" i="3"/>
  <c r="K230" i="1"/>
  <c r="K249" i="1"/>
  <c r="I109" i="1"/>
  <c r="M100" i="4"/>
  <c r="M96" i="4"/>
  <c r="N93" i="4"/>
  <c r="M101" i="4"/>
  <c r="M102" i="4"/>
  <c r="L116" i="4"/>
  <c r="L176" i="4" s="1"/>
  <c r="L219" i="4" s="1"/>
  <c r="L221" i="4" s="1"/>
  <c r="L116" i="5"/>
  <c r="L176" i="5" s="1"/>
  <c r="L219" i="5" s="1"/>
  <c r="L221" i="5" s="1"/>
  <c r="L116" i="3"/>
  <c r="L176" i="3" s="1"/>
  <c r="L219" i="3" s="1"/>
  <c r="L221" i="3" s="1"/>
  <c r="L116" i="1"/>
  <c r="L176" i="1" s="1"/>
  <c r="L219" i="1" s="1"/>
  <c r="L221" i="1" s="1"/>
  <c r="P95" i="5"/>
  <c r="P95" i="4"/>
  <c r="P95" i="3"/>
  <c r="P95" i="1"/>
  <c r="K116" i="3"/>
  <c r="K176" i="3" s="1"/>
  <c r="K219" i="3" s="1"/>
  <c r="K221" i="3" s="1"/>
  <c r="K114" i="3"/>
  <c r="I117" i="1"/>
  <c r="I177" i="1" s="1"/>
  <c r="I122" i="1"/>
  <c r="J114" i="1"/>
  <c r="I123" i="1"/>
  <c r="I121" i="1"/>
  <c r="K249" i="5"/>
  <c r="K230" i="5"/>
  <c r="K93" i="1"/>
  <c r="J96" i="1"/>
  <c r="J102" i="1"/>
  <c r="J101" i="1"/>
  <c r="J100" i="1"/>
  <c r="J109" i="5"/>
  <c r="K116" i="4"/>
  <c r="K176" i="4" s="1"/>
  <c r="K219" i="4" s="1"/>
  <c r="K221" i="4" s="1"/>
  <c r="K114" i="4"/>
  <c r="L110" i="3"/>
  <c r="M110" i="3" l="1"/>
  <c r="H225" i="1"/>
  <c r="H259" i="1" s="1"/>
  <c r="H239" i="1"/>
  <c r="H305" i="1" s="1"/>
  <c r="I131" i="1"/>
  <c r="I179" i="1" s="1"/>
  <c r="I225" i="1" s="1"/>
  <c r="K110" i="5"/>
  <c r="J131" i="5"/>
  <c r="J179" i="5" s="1"/>
  <c r="J239" i="5" s="1"/>
  <c r="J110" i="1"/>
  <c r="H181" i="1"/>
  <c r="H189" i="1"/>
  <c r="H226" i="1" s="1"/>
  <c r="H202" i="1"/>
  <c r="J109" i="1"/>
  <c r="L114" i="3"/>
  <c r="K121" i="3"/>
  <c r="K123" i="3"/>
  <c r="K122" i="3"/>
  <c r="K117" i="3"/>
  <c r="K177" i="3" s="1"/>
  <c r="L249" i="1"/>
  <c r="L230" i="1"/>
  <c r="N96" i="4"/>
  <c r="O93" i="4"/>
  <c r="N100" i="4"/>
  <c r="N101" i="4"/>
  <c r="N102" i="4"/>
  <c r="L101" i="5"/>
  <c r="L100" i="5"/>
  <c r="L96" i="5"/>
  <c r="M93" i="5"/>
  <c r="L102" i="5"/>
  <c r="K249" i="3"/>
  <c r="K230" i="3"/>
  <c r="L230" i="3"/>
  <c r="L249" i="3"/>
  <c r="I130" i="1"/>
  <c r="I178" i="1" s="1"/>
  <c r="L249" i="5"/>
  <c r="L230" i="5"/>
  <c r="M109" i="4"/>
  <c r="K123" i="4"/>
  <c r="K117" i="4"/>
  <c r="K177" i="4" s="1"/>
  <c r="K122" i="4"/>
  <c r="K121" i="4"/>
  <c r="L114" i="4"/>
  <c r="L230" i="4"/>
  <c r="L249" i="4"/>
  <c r="M109" i="3"/>
  <c r="K249" i="4"/>
  <c r="K230" i="4"/>
  <c r="K101" i="1"/>
  <c r="K96" i="1"/>
  <c r="K102" i="1"/>
  <c r="L93" i="1"/>
  <c r="K100" i="1"/>
  <c r="K114" i="1"/>
  <c r="J117" i="1"/>
  <c r="J177" i="1" s="1"/>
  <c r="J122" i="1"/>
  <c r="J123" i="1"/>
  <c r="J121" i="1"/>
  <c r="K109" i="5"/>
  <c r="N96" i="3"/>
  <c r="N100" i="3"/>
  <c r="N101" i="3"/>
  <c r="N102" i="3"/>
  <c r="O93" i="3"/>
  <c r="M116" i="5"/>
  <c r="M176" i="5" s="1"/>
  <c r="M219" i="5" s="1"/>
  <c r="M221" i="5" s="1"/>
  <c r="M116" i="3"/>
  <c r="M176" i="3" s="1"/>
  <c r="M219" i="3" s="1"/>
  <c r="M221" i="3" s="1"/>
  <c r="M116" i="1"/>
  <c r="M176" i="1" s="1"/>
  <c r="M219" i="1" s="1"/>
  <c r="M221" i="1" s="1"/>
  <c r="M116" i="4"/>
  <c r="M176" i="4" s="1"/>
  <c r="M219" i="4" s="1"/>
  <c r="M221" i="4" s="1"/>
  <c r="M110" i="4"/>
  <c r="J130" i="5"/>
  <c r="J178" i="5" s="1"/>
  <c r="H291" i="1"/>
  <c r="Q95" i="5"/>
  <c r="Q95" i="1"/>
  <c r="Q95" i="4"/>
  <c r="Q95" i="3"/>
  <c r="K117" i="5"/>
  <c r="K177" i="5" s="1"/>
  <c r="K122" i="5"/>
  <c r="L114" i="5"/>
  <c r="K123" i="5"/>
  <c r="K121" i="5"/>
  <c r="H273" i="1" l="1"/>
  <c r="I239" i="1"/>
  <c r="I273" i="1" s="1"/>
  <c r="K131" i="3"/>
  <c r="K179" i="3" s="1"/>
  <c r="K182" i="3" s="1"/>
  <c r="K183" i="3" s="1"/>
  <c r="I182" i="1"/>
  <c r="I183" i="1" s="1"/>
  <c r="L110" i="5"/>
  <c r="N110" i="3"/>
  <c r="K131" i="4"/>
  <c r="K179" i="4" s="1"/>
  <c r="K182" i="4" s="1"/>
  <c r="K183" i="4" s="1"/>
  <c r="J131" i="1"/>
  <c r="J179" i="1" s="1"/>
  <c r="J239" i="1" s="1"/>
  <c r="J225" i="5"/>
  <c r="J259" i="5" s="1"/>
  <c r="J182" i="5"/>
  <c r="J183" i="5" s="1"/>
  <c r="N110" i="4"/>
  <c r="K130" i="3"/>
  <c r="K178" i="3" s="1"/>
  <c r="K202" i="3" s="1"/>
  <c r="K241" i="3" s="1"/>
  <c r="K130" i="5"/>
  <c r="K178" i="5" s="1"/>
  <c r="I181" i="1"/>
  <c r="I189" i="1"/>
  <c r="I226" i="1" s="1"/>
  <c r="I202" i="1"/>
  <c r="M249" i="5"/>
  <c r="M230" i="5"/>
  <c r="K109" i="1"/>
  <c r="L109" i="5"/>
  <c r="R95" i="5"/>
  <c r="R95" i="1"/>
  <c r="R95" i="4"/>
  <c r="R95" i="3"/>
  <c r="L102" i="1"/>
  <c r="L96" i="1"/>
  <c r="L101" i="1"/>
  <c r="M93" i="1"/>
  <c r="L100" i="1"/>
  <c r="I305" i="1"/>
  <c r="K131" i="5"/>
  <c r="K179" i="5" s="1"/>
  <c r="J130" i="1"/>
  <c r="J178" i="1" s="1"/>
  <c r="J202" i="1" s="1"/>
  <c r="P93" i="3"/>
  <c r="O100" i="3"/>
  <c r="O96" i="3"/>
  <c r="O101" i="3"/>
  <c r="O102" i="3"/>
  <c r="I291" i="1"/>
  <c r="I259" i="1"/>
  <c r="N116" i="5"/>
  <c r="N176" i="5" s="1"/>
  <c r="N219" i="5" s="1"/>
  <c r="N221" i="5" s="1"/>
  <c r="N116" i="3"/>
  <c r="N176" i="3" s="1"/>
  <c r="N219" i="3" s="1"/>
  <c r="N221" i="3" s="1"/>
  <c r="N116" i="1"/>
  <c r="N176" i="1" s="1"/>
  <c r="N219" i="1" s="1"/>
  <c r="N221" i="1" s="1"/>
  <c r="N116" i="4"/>
  <c r="N176" i="4" s="1"/>
  <c r="N219" i="4" s="1"/>
  <c r="N221" i="4" s="1"/>
  <c r="J202" i="5"/>
  <c r="J189" i="5"/>
  <c r="J226" i="5" s="1"/>
  <c r="J181" i="5"/>
  <c r="L122" i="4"/>
  <c r="L123" i="4"/>
  <c r="L117" i="4"/>
  <c r="L177" i="4" s="1"/>
  <c r="L121" i="4"/>
  <c r="M114" i="4"/>
  <c r="L122" i="5"/>
  <c r="L121" i="5"/>
  <c r="L123" i="5"/>
  <c r="M114" i="5"/>
  <c r="L117" i="5"/>
  <c r="L177" i="5" s="1"/>
  <c r="M230" i="4"/>
  <c r="M249" i="4"/>
  <c r="K130" i="4"/>
  <c r="K178" i="4" s="1"/>
  <c r="N109" i="4"/>
  <c r="M230" i="1"/>
  <c r="M249" i="1"/>
  <c r="N109" i="3"/>
  <c r="K117" i="1"/>
  <c r="K177" i="1" s="1"/>
  <c r="K122" i="1"/>
  <c r="K123" i="1"/>
  <c r="L114" i="1"/>
  <c r="K121" i="1"/>
  <c r="M96" i="5"/>
  <c r="N93" i="5"/>
  <c r="M101" i="5"/>
  <c r="M102" i="5"/>
  <c r="M100" i="5"/>
  <c r="O100" i="4"/>
  <c r="O102" i="4"/>
  <c r="O101" i="4"/>
  <c r="O96" i="4"/>
  <c r="P93" i="4"/>
  <c r="H227" i="1"/>
  <c r="H241" i="1"/>
  <c r="M249" i="3"/>
  <c r="M230" i="3"/>
  <c r="K110" i="1"/>
  <c r="L121" i="3"/>
  <c r="L123" i="3"/>
  <c r="L122" i="3"/>
  <c r="L117" i="3"/>
  <c r="L177" i="3" s="1"/>
  <c r="M114" i="3"/>
  <c r="H260" i="1"/>
  <c r="H240" i="1"/>
  <c r="H292" i="1"/>
  <c r="J305" i="5"/>
  <c r="J273" i="5"/>
  <c r="K189" i="3" l="1"/>
  <c r="K226" i="3" s="1"/>
  <c r="K260" i="3" s="1"/>
  <c r="K239" i="4"/>
  <c r="K305" i="4" s="1"/>
  <c r="J291" i="5"/>
  <c r="M109" i="5"/>
  <c r="K181" i="3"/>
  <c r="K239" i="3"/>
  <c r="K305" i="3" s="1"/>
  <c r="K225" i="4"/>
  <c r="K291" i="4" s="1"/>
  <c r="K225" i="3"/>
  <c r="K259" i="3" s="1"/>
  <c r="J225" i="1"/>
  <c r="J291" i="1" s="1"/>
  <c r="K227" i="3"/>
  <c r="K261" i="3" s="1"/>
  <c r="K131" i="1"/>
  <c r="K179" i="1" s="1"/>
  <c r="J182" i="1"/>
  <c r="J183" i="1" s="1"/>
  <c r="O109" i="3"/>
  <c r="O110" i="4"/>
  <c r="L109" i="1"/>
  <c r="M110" i="5"/>
  <c r="L130" i="5"/>
  <c r="L178" i="5" s="1"/>
  <c r="L202" i="5" s="1"/>
  <c r="L131" i="4"/>
  <c r="L179" i="4" s="1"/>
  <c r="L182" i="4" s="1"/>
  <c r="L183" i="4" s="1"/>
  <c r="M123" i="3"/>
  <c r="M121" i="3"/>
  <c r="M117" i="3"/>
  <c r="M177" i="3" s="1"/>
  <c r="N114" i="3"/>
  <c r="M122" i="3"/>
  <c r="N100" i="5"/>
  <c r="O93" i="5"/>
  <c r="N96" i="5"/>
  <c r="N102" i="5"/>
  <c r="N101" i="5"/>
  <c r="J227" i="1"/>
  <c r="J241" i="1"/>
  <c r="N249" i="3"/>
  <c r="N230" i="3"/>
  <c r="I241" i="1"/>
  <c r="I227" i="1"/>
  <c r="N249" i="5"/>
  <c r="N230" i="5"/>
  <c r="P96" i="3"/>
  <c r="P102" i="3"/>
  <c r="P100" i="3"/>
  <c r="Q93" i="3"/>
  <c r="P101" i="3"/>
  <c r="M101" i="1"/>
  <c r="M96" i="1"/>
  <c r="M102" i="1"/>
  <c r="N93" i="1"/>
  <c r="M100" i="1"/>
  <c r="I240" i="1"/>
  <c r="I292" i="1"/>
  <c r="I260" i="1"/>
  <c r="K239" i="5"/>
  <c r="K182" i="5"/>
  <c r="K183" i="5" s="1"/>
  <c r="K225" i="5"/>
  <c r="J189" i="1"/>
  <c r="J226" i="1" s="1"/>
  <c r="J181" i="1"/>
  <c r="S95" i="1"/>
  <c r="S95" i="4"/>
  <c r="S95" i="3"/>
  <c r="S95" i="5"/>
  <c r="O109" i="4"/>
  <c r="K240" i="3"/>
  <c r="J305" i="1"/>
  <c r="J273" i="1"/>
  <c r="L130" i="3"/>
  <c r="L178" i="3" s="1"/>
  <c r="H275" i="1"/>
  <c r="H307" i="1"/>
  <c r="K130" i="1"/>
  <c r="K178" i="1" s="1"/>
  <c r="L131" i="5"/>
  <c r="L179" i="5" s="1"/>
  <c r="J292" i="5"/>
  <c r="J260" i="5"/>
  <c r="J240" i="5"/>
  <c r="O110" i="3"/>
  <c r="H306" i="1"/>
  <c r="H274" i="1"/>
  <c r="H261" i="1"/>
  <c r="H293" i="1"/>
  <c r="L122" i="1"/>
  <c r="M114" i="1"/>
  <c r="L123" i="1"/>
  <c r="L117" i="1"/>
  <c r="L177" i="1" s="1"/>
  <c r="L121" i="1"/>
  <c r="J241" i="5"/>
  <c r="J227" i="5"/>
  <c r="K202" i="5"/>
  <c r="K181" i="5"/>
  <c r="K189" i="5"/>
  <c r="K226" i="5" s="1"/>
  <c r="M117" i="5"/>
  <c r="M177" i="5" s="1"/>
  <c r="M121" i="5"/>
  <c r="N114" i="5"/>
  <c r="M122" i="5"/>
  <c r="M123" i="5"/>
  <c r="M123" i="4"/>
  <c r="M117" i="4"/>
  <c r="M177" i="4" s="1"/>
  <c r="M121" i="4"/>
  <c r="N114" i="4"/>
  <c r="M122" i="4"/>
  <c r="N230" i="4"/>
  <c r="N249" i="4"/>
  <c r="K307" i="3"/>
  <c r="K275" i="3"/>
  <c r="O116" i="5"/>
  <c r="O176" i="5" s="1"/>
  <c r="O219" i="5" s="1"/>
  <c r="O221" i="5" s="1"/>
  <c r="O116" i="3"/>
  <c r="O176" i="3" s="1"/>
  <c r="O219" i="3" s="1"/>
  <c r="O221" i="3" s="1"/>
  <c r="O116" i="1"/>
  <c r="O176" i="1" s="1"/>
  <c r="O219" i="1" s="1"/>
  <c r="O221" i="1" s="1"/>
  <c r="O116" i="4"/>
  <c r="O176" i="4" s="1"/>
  <c r="O219" i="4" s="1"/>
  <c r="O221" i="4" s="1"/>
  <c r="L131" i="3"/>
  <c r="L179" i="3" s="1"/>
  <c r="P101" i="4"/>
  <c r="P102" i="4"/>
  <c r="P96" i="4"/>
  <c r="Q93" i="4"/>
  <c r="P100" i="4"/>
  <c r="K202" i="4"/>
  <c r="K181" i="4"/>
  <c r="K189" i="4"/>
  <c r="K226" i="4" s="1"/>
  <c r="L130" i="4"/>
  <c r="L178" i="4" s="1"/>
  <c r="L202" i="4" s="1"/>
  <c r="N230" i="1"/>
  <c r="N249" i="1"/>
  <c r="L110" i="1"/>
  <c r="K273" i="4" l="1"/>
  <c r="K292" i="3"/>
  <c r="K273" i="3"/>
  <c r="K293" i="3"/>
  <c r="J259" i="1"/>
  <c r="K259" i="4"/>
  <c r="K291" i="3"/>
  <c r="M131" i="4"/>
  <c r="M179" i="4" s="1"/>
  <c r="M239" i="4" s="1"/>
  <c r="M131" i="5"/>
  <c r="M179" i="5" s="1"/>
  <c r="M182" i="5" s="1"/>
  <c r="P109" i="4"/>
  <c r="L131" i="1"/>
  <c r="L179" i="1" s="1"/>
  <c r="P110" i="4"/>
  <c r="L225" i="4"/>
  <c r="L259" i="4" s="1"/>
  <c r="L130" i="1"/>
  <c r="L178" i="1" s="1"/>
  <c r="L202" i="1" s="1"/>
  <c r="M130" i="3"/>
  <c r="M178" i="3" s="1"/>
  <c r="M181" i="3" s="1"/>
  <c r="L239" i="4"/>
  <c r="L273" i="4" s="1"/>
  <c r="M109" i="1"/>
  <c r="N109" i="5"/>
  <c r="L241" i="4"/>
  <c r="L227" i="4"/>
  <c r="K189" i="1"/>
  <c r="K226" i="1" s="1"/>
  <c r="K181" i="1"/>
  <c r="K202" i="1"/>
  <c r="L239" i="3"/>
  <c r="L182" i="3"/>
  <c r="L183" i="3" s="1"/>
  <c r="L225" i="3"/>
  <c r="K240" i="5"/>
  <c r="K260" i="5"/>
  <c r="K292" i="5"/>
  <c r="J274" i="5"/>
  <c r="J306" i="5"/>
  <c r="L202" i="3"/>
  <c r="L181" i="3"/>
  <c r="L189" i="3"/>
  <c r="L226" i="3" s="1"/>
  <c r="K241" i="4"/>
  <c r="K227" i="4"/>
  <c r="O249" i="4"/>
  <c r="O230" i="4"/>
  <c r="K306" i="3"/>
  <c r="K274" i="3"/>
  <c r="J240" i="1"/>
  <c r="J260" i="1"/>
  <c r="J292" i="1"/>
  <c r="M110" i="1"/>
  <c r="R93" i="3"/>
  <c r="Q102" i="3"/>
  <c r="Q96" i="3"/>
  <c r="Q100" i="3"/>
  <c r="Q101" i="3"/>
  <c r="O101" i="5"/>
  <c r="O96" i="5"/>
  <c r="O102" i="5"/>
  <c r="P93" i="5"/>
  <c r="O100" i="5"/>
  <c r="O249" i="1"/>
  <c r="O230" i="1"/>
  <c r="K241" i="5"/>
  <c r="K227" i="5"/>
  <c r="K291" i="5"/>
  <c r="K259" i="5"/>
  <c r="P109" i="3"/>
  <c r="J307" i="1"/>
  <c r="J275" i="1"/>
  <c r="T95" i="1"/>
  <c r="T95" i="4"/>
  <c r="T95" i="3"/>
  <c r="T95" i="5"/>
  <c r="O230" i="3"/>
  <c r="O249" i="3"/>
  <c r="O114" i="5"/>
  <c r="N122" i="5"/>
  <c r="N117" i="5"/>
  <c r="N177" i="5" s="1"/>
  <c r="N121" i="5"/>
  <c r="N123" i="5"/>
  <c r="L225" i="5"/>
  <c r="L239" i="5"/>
  <c r="L182" i="5"/>
  <c r="L183" i="5" s="1"/>
  <c r="L181" i="5"/>
  <c r="L189" i="5"/>
  <c r="L226" i="5" s="1"/>
  <c r="N101" i="1"/>
  <c r="N102" i="1"/>
  <c r="N96" i="1"/>
  <c r="O93" i="1"/>
  <c r="N100" i="1"/>
  <c r="I293" i="1"/>
  <c r="I261" i="1"/>
  <c r="J261" i="1"/>
  <c r="J293" i="1"/>
  <c r="Q101" i="4"/>
  <c r="Q100" i="4"/>
  <c r="Q102" i="4"/>
  <c r="Q96" i="4"/>
  <c r="R93" i="4"/>
  <c r="O249" i="5"/>
  <c r="O230" i="5"/>
  <c r="N122" i="4"/>
  <c r="N121" i="4"/>
  <c r="N123" i="4"/>
  <c r="N117" i="4"/>
  <c r="N177" i="4" s="1"/>
  <c r="O114" i="4"/>
  <c r="M130" i="5"/>
  <c r="M178" i="5" s="1"/>
  <c r="M122" i="1"/>
  <c r="M117" i="1"/>
  <c r="M177" i="1" s="1"/>
  <c r="M123" i="1"/>
  <c r="N114" i="1"/>
  <c r="M121" i="1"/>
  <c r="K305" i="5"/>
  <c r="K273" i="5"/>
  <c r="I307" i="1"/>
  <c r="I275" i="1"/>
  <c r="K225" i="1"/>
  <c r="K239" i="1"/>
  <c r="K182" i="1"/>
  <c r="K183" i="1" s="1"/>
  <c r="M130" i="4"/>
  <c r="M178" i="4" s="1"/>
  <c r="N110" i="5"/>
  <c r="M131" i="3"/>
  <c r="M179" i="3" s="1"/>
  <c r="L189" i="4"/>
  <c r="L226" i="4" s="1"/>
  <c r="L181" i="4"/>
  <c r="J261" i="5"/>
  <c r="J293" i="5"/>
  <c r="P116" i="5"/>
  <c r="P176" i="5" s="1"/>
  <c r="P219" i="5" s="1"/>
  <c r="P221" i="5" s="1"/>
  <c r="P116" i="3"/>
  <c r="P176" i="3" s="1"/>
  <c r="P219" i="3" s="1"/>
  <c r="P221" i="3" s="1"/>
  <c r="P116" i="1"/>
  <c r="P176" i="1" s="1"/>
  <c r="P219" i="1" s="1"/>
  <c r="P221" i="1" s="1"/>
  <c r="P116" i="4"/>
  <c r="P176" i="4" s="1"/>
  <c r="P219" i="4" s="1"/>
  <c r="P221" i="4" s="1"/>
  <c r="K292" i="4"/>
  <c r="K260" i="4"/>
  <c r="K240" i="4"/>
  <c r="L241" i="5"/>
  <c r="L227" i="5"/>
  <c r="J307" i="5"/>
  <c r="J275" i="5"/>
  <c r="I274" i="1"/>
  <c r="I306" i="1"/>
  <c r="P110" i="3"/>
  <c r="N121" i="3"/>
  <c r="O114" i="3"/>
  <c r="N122" i="3"/>
  <c r="N123" i="3"/>
  <c r="N117" i="3"/>
  <c r="N177" i="3" s="1"/>
  <c r="M225" i="4" l="1"/>
  <c r="M291" i="4" s="1"/>
  <c r="L305" i="4"/>
  <c r="M225" i="5"/>
  <c r="M259" i="5" s="1"/>
  <c r="L291" i="4"/>
  <c r="M239" i="5"/>
  <c r="M305" i="5" s="1"/>
  <c r="L181" i="1"/>
  <c r="M183" i="5"/>
  <c r="L225" i="1"/>
  <c r="L291" i="1" s="1"/>
  <c r="L182" i="1"/>
  <c r="L183" i="1" s="1"/>
  <c r="L239" i="1"/>
  <c r="L305" i="1" s="1"/>
  <c r="M182" i="4"/>
  <c r="M183" i="4" s="1"/>
  <c r="N131" i="5"/>
  <c r="N179" i="5" s="1"/>
  <c r="Q110" i="3"/>
  <c r="M202" i="3"/>
  <c r="M131" i="1"/>
  <c r="M179" i="1" s="1"/>
  <c r="N109" i="1"/>
  <c r="N130" i="3"/>
  <c r="N178" i="3" s="1"/>
  <c r="N202" i="3" s="1"/>
  <c r="M189" i="3"/>
  <c r="M226" i="3" s="1"/>
  <c r="M240" i="3" s="1"/>
  <c r="O110" i="5"/>
  <c r="L189" i="1"/>
  <c r="L226" i="1" s="1"/>
  <c r="L292" i="1" s="1"/>
  <c r="L307" i="5"/>
  <c r="L275" i="5"/>
  <c r="N130" i="4"/>
  <c r="N178" i="4" s="1"/>
  <c r="N202" i="4" s="1"/>
  <c r="Q109" i="4"/>
  <c r="N110" i="1"/>
  <c r="L227" i="1"/>
  <c r="L241" i="1"/>
  <c r="K275" i="4"/>
  <c r="K307" i="4"/>
  <c r="L241" i="3"/>
  <c r="L227" i="3"/>
  <c r="K241" i="1"/>
  <c r="K227" i="1"/>
  <c r="K274" i="4"/>
  <c r="K306" i="4"/>
  <c r="P114" i="5"/>
  <c r="O122" i="5"/>
  <c r="O121" i="5"/>
  <c r="O123" i="5"/>
  <c r="O117" i="5"/>
  <c r="O177" i="5" s="1"/>
  <c r="K261" i="5"/>
  <c r="K293" i="5"/>
  <c r="L305" i="3"/>
  <c r="L273" i="3"/>
  <c r="U95" i="1"/>
  <c r="U95" i="4"/>
  <c r="U95" i="3"/>
  <c r="U95" i="5"/>
  <c r="M202" i="4"/>
  <c r="M189" i="4"/>
  <c r="M226" i="4" s="1"/>
  <c r="M181" i="4"/>
  <c r="P93" i="1"/>
  <c r="O101" i="1"/>
  <c r="O102" i="1"/>
  <c r="O96" i="1"/>
  <c r="O100" i="1"/>
  <c r="L305" i="5"/>
  <c r="L273" i="5"/>
  <c r="K307" i="5"/>
  <c r="K275" i="5"/>
  <c r="J306" i="1"/>
  <c r="J274" i="1"/>
  <c r="K292" i="1"/>
  <c r="K260" i="1"/>
  <c r="K240" i="1"/>
  <c r="N131" i="3"/>
  <c r="N179" i="3" s="1"/>
  <c r="M181" i="5"/>
  <c r="M189" i="5"/>
  <c r="M226" i="5" s="1"/>
  <c r="L259" i="5"/>
  <c r="L291" i="5"/>
  <c r="Q109" i="3"/>
  <c r="P249" i="4"/>
  <c r="P230" i="4"/>
  <c r="L292" i="4"/>
  <c r="L260" i="4"/>
  <c r="L240" i="4"/>
  <c r="N131" i="4"/>
  <c r="N179" i="4" s="1"/>
  <c r="Q110" i="4"/>
  <c r="M305" i="4"/>
  <c r="M273" i="4"/>
  <c r="O109" i="5"/>
  <c r="P230" i="1"/>
  <c r="P249" i="1"/>
  <c r="K273" i="1"/>
  <c r="K305" i="1"/>
  <c r="O122" i="4"/>
  <c r="O121" i="4"/>
  <c r="P114" i="4"/>
  <c r="O123" i="4"/>
  <c r="O117" i="4"/>
  <c r="O177" i="4" s="1"/>
  <c r="R100" i="4"/>
  <c r="R101" i="4"/>
  <c r="R102" i="4"/>
  <c r="S93" i="4"/>
  <c r="R96" i="4"/>
  <c r="M259" i="4"/>
  <c r="P101" i="5"/>
  <c r="P102" i="5"/>
  <c r="P96" i="5"/>
  <c r="Q93" i="5"/>
  <c r="P100" i="5"/>
  <c r="K306" i="5"/>
  <c r="K274" i="5"/>
  <c r="M291" i="5"/>
  <c r="L261" i="4"/>
  <c r="L293" i="4"/>
  <c r="Q116" i="3"/>
  <c r="Q176" i="3" s="1"/>
  <c r="Q219" i="3" s="1"/>
  <c r="Q221" i="3" s="1"/>
  <c r="Q116" i="1"/>
  <c r="Q176" i="1" s="1"/>
  <c r="Q219" i="1" s="1"/>
  <c r="Q221" i="1" s="1"/>
  <c r="Q116" i="4"/>
  <c r="Q176" i="4" s="1"/>
  <c r="Q219" i="4" s="1"/>
  <c r="Q221" i="4" s="1"/>
  <c r="Q116" i="5"/>
  <c r="Q176" i="5" s="1"/>
  <c r="Q219" i="5" s="1"/>
  <c r="Q221" i="5" s="1"/>
  <c r="P230" i="3"/>
  <c r="P249" i="3"/>
  <c r="K291" i="1"/>
  <c r="K259" i="1"/>
  <c r="M130" i="1"/>
  <c r="M178" i="1" s="1"/>
  <c r="M202" i="1" s="1"/>
  <c r="N130" i="5"/>
  <c r="N178" i="5" s="1"/>
  <c r="R100" i="3"/>
  <c r="R102" i="3"/>
  <c r="R96" i="3"/>
  <c r="R101" i="3"/>
  <c r="S93" i="3"/>
  <c r="L240" i="3"/>
  <c r="L260" i="3"/>
  <c r="L292" i="3"/>
  <c r="L275" i="4"/>
  <c r="L307" i="4"/>
  <c r="O123" i="3"/>
  <c r="O121" i="3"/>
  <c r="O117" i="3"/>
  <c r="O177" i="3" s="1"/>
  <c r="P114" i="3"/>
  <c r="O122" i="3"/>
  <c r="L293" i="5"/>
  <c r="L261" i="5"/>
  <c r="P249" i="5"/>
  <c r="P230" i="5"/>
  <c r="M239" i="3"/>
  <c r="M225" i="3"/>
  <c r="M182" i="3"/>
  <c r="M183" i="3" s="1"/>
  <c r="N122" i="1"/>
  <c r="O114" i="1"/>
  <c r="N117" i="1"/>
  <c r="N177" i="1" s="1"/>
  <c r="N123" i="1"/>
  <c r="N121" i="1"/>
  <c r="L260" i="5"/>
  <c r="L240" i="5"/>
  <c r="L292" i="5"/>
  <c r="K261" i="4"/>
  <c r="K293" i="4"/>
  <c r="L291" i="3"/>
  <c r="L259" i="3"/>
  <c r="M202" i="5"/>
  <c r="M273" i="5" l="1"/>
  <c r="L259" i="1"/>
  <c r="M292" i="3"/>
  <c r="M260" i="3"/>
  <c r="L273" i="1"/>
  <c r="N189" i="3"/>
  <c r="N226" i="3" s="1"/>
  <c r="N292" i="3" s="1"/>
  <c r="N181" i="3"/>
  <c r="R110" i="3"/>
  <c r="N131" i="1"/>
  <c r="N179" i="1" s="1"/>
  <c r="P110" i="5"/>
  <c r="N227" i="3"/>
  <c r="N293" i="3" s="1"/>
  <c r="N241" i="3"/>
  <c r="N307" i="3" s="1"/>
  <c r="O131" i="4"/>
  <c r="O179" i="4" s="1"/>
  <c r="O182" i="4" s="1"/>
  <c r="M241" i="3"/>
  <c r="M227" i="3"/>
  <c r="L260" i="1"/>
  <c r="L240" i="1"/>
  <c r="L306" i="1" s="1"/>
  <c r="O110" i="1"/>
  <c r="O130" i="5"/>
  <c r="O178" i="5" s="1"/>
  <c r="O202" i="5" s="1"/>
  <c r="M227" i="1"/>
  <c r="M241" i="1"/>
  <c r="L306" i="5"/>
  <c r="L274" i="5"/>
  <c r="L275" i="3"/>
  <c r="L307" i="3"/>
  <c r="N239" i="5"/>
  <c r="N225" i="5"/>
  <c r="N182" i="5"/>
  <c r="N183" i="5" s="1"/>
  <c r="M259" i="3"/>
  <c r="M291" i="3"/>
  <c r="P123" i="3"/>
  <c r="P117" i="3"/>
  <c r="P177" i="3" s="1"/>
  <c r="P121" i="3"/>
  <c r="P122" i="3"/>
  <c r="Q114" i="3"/>
  <c r="L306" i="3"/>
  <c r="L274" i="3"/>
  <c r="N181" i="5"/>
  <c r="N189" i="5"/>
  <c r="N226" i="5" s="1"/>
  <c r="Q249" i="5"/>
  <c r="Q230" i="5"/>
  <c r="R109" i="4"/>
  <c r="M274" i="3"/>
  <c r="M306" i="3"/>
  <c r="M305" i="3"/>
  <c r="M273" i="3"/>
  <c r="Q249" i="4"/>
  <c r="Q230" i="4"/>
  <c r="N182" i="4"/>
  <c r="N183" i="4" s="1"/>
  <c r="N225" i="4"/>
  <c r="N239" i="4"/>
  <c r="O131" i="5"/>
  <c r="O179" i="5" s="1"/>
  <c r="N130" i="1"/>
  <c r="N178" i="1" s="1"/>
  <c r="N202" i="1" s="1"/>
  <c r="O130" i="3"/>
  <c r="O178" i="3" s="1"/>
  <c r="O202" i="3" s="1"/>
  <c r="T93" i="3"/>
  <c r="S102" i="3"/>
  <c r="S101" i="3"/>
  <c r="S100" i="3"/>
  <c r="S96" i="3"/>
  <c r="N227" i="4"/>
  <c r="N241" i="4"/>
  <c r="Q249" i="1"/>
  <c r="Q230" i="1"/>
  <c r="M260" i="5"/>
  <c r="M240" i="5"/>
  <c r="M292" i="5"/>
  <c r="P102" i="1"/>
  <c r="Q93" i="1"/>
  <c r="P101" i="1"/>
  <c r="P96" i="1"/>
  <c r="P100" i="1"/>
  <c r="L275" i="1"/>
  <c r="L307" i="1"/>
  <c r="M225" i="1"/>
  <c r="M239" i="1"/>
  <c r="M182" i="1"/>
  <c r="M183" i="1" s="1"/>
  <c r="M181" i="1"/>
  <c r="M189" i="1"/>
  <c r="M226" i="1" s="1"/>
  <c r="Q249" i="3"/>
  <c r="Q230" i="3"/>
  <c r="P109" i="5"/>
  <c r="R110" i="4"/>
  <c r="L306" i="4"/>
  <c r="L274" i="4"/>
  <c r="L261" i="1"/>
  <c r="L293" i="1"/>
  <c r="M227" i="5"/>
  <c r="M241" i="5"/>
  <c r="Q102" i="5"/>
  <c r="Q96" i="5"/>
  <c r="Q101" i="5"/>
  <c r="Q100" i="5"/>
  <c r="R93" i="5"/>
  <c r="P122" i="4"/>
  <c r="P123" i="4"/>
  <c r="P121" i="4"/>
  <c r="Q114" i="4"/>
  <c r="P117" i="4"/>
  <c r="P177" i="4" s="1"/>
  <c r="N239" i="3"/>
  <c r="N225" i="3"/>
  <c r="N182" i="3"/>
  <c r="N183" i="3" s="1"/>
  <c r="M292" i="4"/>
  <c r="M260" i="4"/>
  <c r="M240" i="4"/>
  <c r="K261" i="1"/>
  <c r="K293" i="1"/>
  <c r="O122" i="1"/>
  <c r="O117" i="1"/>
  <c r="O177" i="1" s="1"/>
  <c r="O123" i="1"/>
  <c r="P114" i="1"/>
  <c r="O121" i="1"/>
  <c r="T93" i="4"/>
  <c r="S100" i="4"/>
  <c r="S101" i="4"/>
  <c r="S102" i="4"/>
  <c r="S96" i="4"/>
  <c r="O130" i="4"/>
  <c r="O178" i="4" s="1"/>
  <c r="K274" i="1"/>
  <c r="K306" i="1"/>
  <c r="M241" i="4"/>
  <c r="M227" i="4"/>
  <c r="K307" i="1"/>
  <c r="K275" i="1"/>
  <c r="R116" i="4"/>
  <c r="R176" i="4" s="1"/>
  <c r="R219" i="4" s="1"/>
  <c r="R221" i="4" s="1"/>
  <c r="R116" i="1"/>
  <c r="R176" i="1" s="1"/>
  <c r="R219" i="1" s="1"/>
  <c r="R221" i="1" s="1"/>
  <c r="R116" i="3"/>
  <c r="R176" i="3" s="1"/>
  <c r="R219" i="3" s="1"/>
  <c r="R221" i="3" s="1"/>
  <c r="R116" i="5"/>
  <c r="R176" i="5" s="1"/>
  <c r="R219" i="5" s="1"/>
  <c r="R221" i="5" s="1"/>
  <c r="V95" i="4"/>
  <c r="V95" i="3"/>
  <c r="V95" i="1"/>
  <c r="V95" i="5"/>
  <c r="O131" i="3"/>
  <c r="O179" i="3" s="1"/>
  <c r="R109" i="3"/>
  <c r="O109" i="1"/>
  <c r="P117" i="5"/>
  <c r="P177" i="5" s="1"/>
  <c r="P121" i="5"/>
  <c r="P122" i="5"/>
  <c r="P123" i="5"/>
  <c r="Q114" i="5"/>
  <c r="L293" i="3"/>
  <c r="L261" i="3"/>
  <c r="N181" i="4"/>
  <c r="N189" i="4"/>
  <c r="N226" i="4" s="1"/>
  <c r="N202" i="5"/>
  <c r="N240" i="3" l="1"/>
  <c r="N275" i="3"/>
  <c r="L274" i="1"/>
  <c r="N260" i="3"/>
  <c r="O225" i="4"/>
  <c r="O291" i="4" s="1"/>
  <c r="N261" i="3"/>
  <c r="O239" i="4"/>
  <c r="O305" i="4" s="1"/>
  <c r="P131" i="3"/>
  <c r="P179" i="3" s="1"/>
  <c r="P182" i="3" s="1"/>
  <c r="P131" i="5"/>
  <c r="P179" i="5" s="1"/>
  <c r="P239" i="5" s="1"/>
  <c r="P110" i="1"/>
  <c r="M293" i="3"/>
  <c r="M261" i="3"/>
  <c r="M307" i="3"/>
  <c r="M275" i="3"/>
  <c r="O241" i="5"/>
  <c r="O307" i="5" s="1"/>
  <c r="O227" i="5"/>
  <c r="O293" i="5" s="1"/>
  <c r="O131" i="1"/>
  <c r="O179" i="1" s="1"/>
  <c r="O225" i="1" s="1"/>
  <c r="O189" i="5"/>
  <c r="O226" i="5" s="1"/>
  <c r="O260" i="5" s="1"/>
  <c r="O181" i="5"/>
  <c r="P109" i="1"/>
  <c r="S109" i="4"/>
  <c r="S116" i="4"/>
  <c r="S176" i="4" s="1"/>
  <c r="S219" i="4" s="1"/>
  <c r="S221" i="4" s="1"/>
  <c r="S116" i="5"/>
  <c r="S176" i="5" s="1"/>
  <c r="S219" i="5" s="1"/>
  <c r="S221" i="5" s="1"/>
  <c r="S116" i="3"/>
  <c r="S176" i="3" s="1"/>
  <c r="S219" i="3" s="1"/>
  <c r="S221" i="3" s="1"/>
  <c r="S116" i="1"/>
  <c r="S176" i="1" s="1"/>
  <c r="S219" i="1" s="1"/>
  <c r="S221" i="1" s="1"/>
  <c r="R230" i="5"/>
  <c r="R249" i="5"/>
  <c r="M307" i="4"/>
  <c r="M275" i="4"/>
  <c r="N259" i="3"/>
  <c r="N291" i="3"/>
  <c r="Q121" i="4"/>
  <c r="Q117" i="4"/>
  <c r="Q177" i="4" s="1"/>
  <c r="Q123" i="4"/>
  <c r="R114" i="4"/>
  <c r="Q122" i="4"/>
  <c r="M240" i="1"/>
  <c r="M292" i="1"/>
  <c r="M260" i="1"/>
  <c r="R230" i="3"/>
  <c r="R249" i="3"/>
  <c r="T102" i="4"/>
  <c r="T96" i="4"/>
  <c r="T101" i="4"/>
  <c r="U93" i="4"/>
  <c r="T100" i="4"/>
  <c r="N225" i="1"/>
  <c r="N182" i="1"/>
  <c r="N183" i="1" s="1"/>
  <c r="N239" i="1"/>
  <c r="N273" i="3"/>
  <c r="N305" i="3"/>
  <c r="P130" i="4"/>
  <c r="P178" i="4" s="1"/>
  <c r="M306" i="5"/>
  <c r="M274" i="5"/>
  <c r="S109" i="3"/>
  <c r="R249" i="1"/>
  <c r="R230" i="1"/>
  <c r="N305" i="4"/>
  <c r="N273" i="4"/>
  <c r="R114" i="5"/>
  <c r="Q122" i="5"/>
  <c r="Q121" i="5"/>
  <c r="Q123" i="5"/>
  <c r="Q117" i="5"/>
  <c r="Q177" i="5" s="1"/>
  <c r="O239" i="3"/>
  <c r="O225" i="3"/>
  <c r="O182" i="3"/>
  <c r="O183" i="3" s="1"/>
  <c r="R230" i="4"/>
  <c r="R249" i="4"/>
  <c r="O202" i="4"/>
  <c r="O189" i="4"/>
  <c r="O226" i="4" s="1"/>
  <c r="O181" i="4"/>
  <c r="N227" i="1"/>
  <c r="N241" i="1"/>
  <c r="M305" i="1"/>
  <c r="M273" i="1"/>
  <c r="N291" i="4"/>
  <c r="N259" i="4"/>
  <c r="O227" i="3"/>
  <c r="O241" i="3"/>
  <c r="S110" i="4"/>
  <c r="O130" i="1"/>
  <c r="O178" i="1" s="1"/>
  <c r="M306" i="4"/>
  <c r="M274" i="4"/>
  <c r="M291" i="1"/>
  <c r="M259" i="1"/>
  <c r="T101" i="3"/>
  <c r="U93" i="3"/>
  <c r="T102" i="3"/>
  <c r="T96" i="3"/>
  <c r="T100" i="3"/>
  <c r="R114" i="3"/>
  <c r="Q121" i="3"/>
  <c r="Q122" i="3"/>
  <c r="Q117" i="3"/>
  <c r="Q177" i="3" s="1"/>
  <c r="Q123" i="3"/>
  <c r="N291" i="5"/>
  <c r="N259" i="5"/>
  <c r="N241" i="5"/>
  <c r="N227" i="5"/>
  <c r="P117" i="1"/>
  <c r="P177" i="1" s="1"/>
  <c r="P122" i="1"/>
  <c r="P123" i="1"/>
  <c r="Q114" i="1"/>
  <c r="P121" i="1"/>
  <c r="R102" i="5"/>
  <c r="R100" i="5"/>
  <c r="R101" i="5"/>
  <c r="S93" i="5"/>
  <c r="R96" i="5"/>
  <c r="N306" i="3"/>
  <c r="N274" i="3"/>
  <c r="N307" i="4"/>
  <c r="N275" i="4"/>
  <c r="O181" i="3"/>
  <c r="O189" i="3"/>
  <c r="O226" i="3" s="1"/>
  <c r="N305" i="5"/>
  <c r="N273" i="5"/>
  <c r="M307" i="1"/>
  <c r="M275" i="1"/>
  <c r="N260" i="4"/>
  <c r="N240" i="4"/>
  <c r="N292" i="4"/>
  <c r="P130" i="5"/>
  <c r="P178" i="5" s="1"/>
  <c r="P131" i="4"/>
  <c r="P179" i="4" s="1"/>
  <c r="Q110" i="5"/>
  <c r="Q109" i="5"/>
  <c r="M307" i="5"/>
  <c r="M275" i="5"/>
  <c r="Q101" i="1"/>
  <c r="Q96" i="1"/>
  <c r="Q102" i="1"/>
  <c r="R93" i="1"/>
  <c r="Q100" i="1"/>
  <c r="N293" i="4"/>
  <c r="N261" i="4"/>
  <c r="N189" i="1"/>
  <c r="N226" i="1" s="1"/>
  <c r="N181" i="1"/>
  <c r="O183" i="4"/>
  <c r="P130" i="3"/>
  <c r="P178" i="3" s="1"/>
  <c r="P202" i="3" s="1"/>
  <c r="M261" i="1"/>
  <c r="M293" i="1"/>
  <c r="W95" i="4"/>
  <c r="W95" i="3"/>
  <c r="W95" i="5"/>
  <c r="W95" i="1"/>
  <c r="M293" i="4"/>
  <c r="M261" i="4"/>
  <c r="M293" i="5"/>
  <c r="M261" i="5"/>
  <c r="S110" i="3"/>
  <c r="O239" i="5"/>
  <c r="O182" i="5"/>
  <c r="O183" i="5" s="1"/>
  <c r="O225" i="5"/>
  <c r="N260" i="5"/>
  <c r="N292" i="5"/>
  <c r="N240" i="5"/>
  <c r="O273" i="4" l="1"/>
  <c r="O261" i="5"/>
  <c r="P182" i="5"/>
  <c r="P183" i="5" s="1"/>
  <c r="P239" i="3"/>
  <c r="P305" i="3" s="1"/>
  <c r="P225" i="3"/>
  <c r="P259" i="3" s="1"/>
  <c r="O259" i="4"/>
  <c r="P225" i="5"/>
  <c r="P259" i="5" s="1"/>
  <c r="O275" i="5"/>
  <c r="P131" i="1"/>
  <c r="P179" i="1" s="1"/>
  <c r="P239" i="1" s="1"/>
  <c r="Q131" i="5"/>
  <c r="Q179" i="5" s="1"/>
  <c r="O239" i="1"/>
  <c r="O273" i="1" s="1"/>
  <c r="O292" i="5"/>
  <c r="T110" i="3"/>
  <c r="Q110" i="1"/>
  <c r="O240" i="5"/>
  <c r="O306" i="5" s="1"/>
  <c r="Q130" i="4"/>
  <c r="Q178" i="4" s="1"/>
  <c r="Q181" i="4" s="1"/>
  <c r="O182" i="1"/>
  <c r="O183" i="1" s="1"/>
  <c r="Q130" i="3"/>
  <c r="Q178" i="3" s="1"/>
  <c r="Q202" i="3" s="1"/>
  <c r="O189" i="1"/>
  <c r="O226" i="1" s="1"/>
  <c r="O181" i="1"/>
  <c r="O202" i="1"/>
  <c r="P181" i="5"/>
  <c r="P189" i="5"/>
  <c r="P226" i="5" s="1"/>
  <c r="P202" i="5"/>
  <c r="T116" i="4"/>
  <c r="T176" i="4" s="1"/>
  <c r="T219" i="4" s="1"/>
  <c r="T221" i="4" s="1"/>
  <c r="T116" i="5"/>
  <c r="T176" i="5" s="1"/>
  <c r="T219" i="5" s="1"/>
  <c r="T221" i="5" s="1"/>
  <c r="T116" i="3"/>
  <c r="T176" i="3" s="1"/>
  <c r="T219" i="3" s="1"/>
  <c r="T221" i="3" s="1"/>
  <c r="T116" i="1"/>
  <c r="T176" i="1" s="1"/>
  <c r="T219" i="1" s="1"/>
  <c r="T221" i="1" s="1"/>
  <c r="R109" i="5"/>
  <c r="U100" i="3"/>
  <c r="V93" i="3"/>
  <c r="U102" i="3"/>
  <c r="U101" i="3"/>
  <c r="U96" i="3"/>
  <c r="O307" i="3"/>
  <c r="O275" i="3"/>
  <c r="N293" i="1"/>
  <c r="N261" i="1"/>
  <c r="O305" i="3"/>
  <c r="O273" i="3"/>
  <c r="T109" i="4"/>
  <c r="P227" i="3"/>
  <c r="P241" i="3"/>
  <c r="O305" i="5"/>
  <c r="O273" i="5"/>
  <c r="N261" i="5"/>
  <c r="N293" i="5"/>
  <c r="O261" i="3"/>
  <c r="O293" i="3"/>
  <c r="P202" i="4"/>
  <c r="P189" i="4"/>
  <c r="P226" i="4" s="1"/>
  <c r="P181" i="4"/>
  <c r="U96" i="4"/>
  <c r="V93" i="4"/>
  <c r="U100" i="4"/>
  <c r="U101" i="4"/>
  <c r="U102" i="4"/>
  <c r="N274" i="5"/>
  <c r="N306" i="5"/>
  <c r="N292" i="1"/>
  <c r="N260" i="1"/>
  <c r="N240" i="1"/>
  <c r="N307" i="5"/>
  <c r="N275" i="5"/>
  <c r="R117" i="3"/>
  <c r="R177" i="3" s="1"/>
  <c r="R121" i="3"/>
  <c r="R123" i="3"/>
  <c r="R122" i="3"/>
  <c r="S114" i="3"/>
  <c r="O240" i="4"/>
  <c r="O292" i="4"/>
  <c r="O260" i="4"/>
  <c r="S230" i="1"/>
  <c r="S249" i="1"/>
  <c r="N306" i="4"/>
  <c r="N274" i="4"/>
  <c r="O292" i="3"/>
  <c r="O260" i="3"/>
  <c r="O240" i="3"/>
  <c r="P130" i="1"/>
  <c r="P178" i="1" s="1"/>
  <c r="P202" i="1" s="1"/>
  <c r="O241" i="4"/>
  <c r="O227" i="4"/>
  <c r="M274" i="1"/>
  <c r="M306" i="1"/>
  <c r="S249" i="3"/>
  <c r="S230" i="3"/>
  <c r="P305" i="5"/>
  <c r="P273" i="5"/>
  <c r="X95" i="3"/>
  <c r="X95" i="5"/>
  <c r="X95" i="1"/>
  <c r="X95" i="4"/>
  <c r="R110" i="5"/>
  <c r="R114" i="1"/>
  <c r="Q122" i="1"/>
  <c r="Q117" i="1"/>
  <c r="Q177" i="1" s="1"/>
  <c r="Q123" i="1"/>
  <c r="Q121" i="1"/>
  <c r="Q130" i="5"/>
  <c r="Q178" i="5" s="1"/>
  <c r="Q202" i="5" s="1"/>
  <c r="N273" i="1"/>
  <c r="N305" i="1"/>
  <c r="S230" i="5"/>
  <c r="S249" i="5"/>
  <c r="Q131" i="3"/>
  <c r="Q179" i="3" s="1"/>
  <c r="T109" i="3"/>
  <c r="Q131" i="4"/>
  <c r="Q179" i="4" s="1"/>
  <c r="S249" i="4"/>
  <c r="S230" i="4"/>
  <c r="Q109" i="1"/>
  <c r="T93" i="5"/>
  <c r="S96" i="5"/>
  <c r="S100" i="5"/>
  <c r="S101" i="5"/>
  <c r="S102" i="5"/>
  <c r="P183" i="3"/>
  <c r="R121" i="5"/>
  <c r="S114" i="5"/>
  <c r="R123" i="5"/>
  <c r="R117" i="5"/>
  <c r="R177" i="5" s="1"/>
  <c r="R122" i="5"/>
  <c r="N259" i="1"/>
  <c r="N291" i="1"/>
  <c r="O291" i="1"/>
  <c r="O259" i="1"/>
  <c r="O291" i="5"/>
  <c r="O259" i="5"/>
  <c r="P181" i="3"/>
  <c r="P189" i="3"/>
  <c r="P226" i="3" s="1"/>
  <c r="S93" i="1"/>
  <c r="R101" i="1"/>
  <c r="R96" i="1"/>
  <c r="R102" i="1"/>
  <c r="R100" i="1"/>
  <c r="P239" i="4"/>
  <c r="P182" i="4"/>
  <c r="P183" i="4" s="1"/>
  <c r="P225" i="4"/>
  <c r="N275" i="1"/>
  <c r="N307" i="1"/>
  <c r="O291" i="3"/>
  <c r="O259" i="3"/>
  <c r="T110" i="4"/>
  <c r="S114" i="4"/>
  <c r="R117" i="4"/>
  <c r="R177" i="4" s="1"/>
  <c r="R123" i="4"/>
  <c r="R122" i="4"/>
  <c r="R121" i="4"/>
  <c r="P291" i="3" l="1"/>
  <c r="P291" i="5"/>
  <c r="P273" i="3"/>
  <c r="O305" i="1"/>
  <c r="P182" i="1"/>
  <c r="P183" i="1" s="1"/>
  <c r="O274" i="5"/>
  <c r="Q202" i="4"/>
  <c r="Q227" i="4" s="1"/>
  <c r="P225" i="1"/>
  <c r="P259" i="1" s="1"/>
  <c r="Q181" i="3"/>
  <c r="R110" i="1"/>
  <c r="Q189" i="3"/>
  <c r="Q226" i="3" s="1"/>
  <c r="Q240" i="3" s="1"/>
  <c r="S110" i="5"/>
  <c r="R131" i="4"/>
  <c r="R179" i="4" s="1"/>
  <c r="R225" i="4" s="1"/>
  <c r="Q131" i="1"/>
  <c r="Q179" i="1" s="1"/>
  <c r="Q239" i="1" s="1"/>
  <c r="R131" i="5"/>
  <c r="R179" i="5" s="1"/>
  <c r="U110" i="3"/>
  <c r="R109" i="1"/>
  <c r="Q189" i="4"/>
  <c r="Q226" i="4" s="1"/>
  <c r="Q292" i="4" s="1"/>
  <c r="Q227" i="5"/>
  <c r="Q241" i="5"/>
  <c r="U116" i="5"/>
  <c r="U176" i="5" s="1"/>
  <c r="U219" i="5" s="1"/>
  <c r="U221" i="5" s="1"/>
  <c r="U116" i="3"/>
  <c r="U176" i="3" s="1"/>
  <c r="U219" i="3" s="1"/>
  <c r="U221" i="3" s="1"/>
  <c r="U116" i="1"/>
  <c r="U176" i="1" s="1"/>
  <c r="U219" i="1" s="1"/>
  <c r="U221" i="1" s="1"/>
  <c r="U116" i="4"/>
  <c r="U176" i="4" s="1"/>
  <c r="U219" i="4" s="1"/>
  <c r="U221" i="4" s="1"/>
  <c r="Q239" i="3"/>
  <c r="Q182" i="3"/>
  <c r="Q183" i="3" s="1"/>
  <c r="Q225" i="3"/>
  <c r="P307" i="3"/>
  <c r="P275" i="3"/>
  <c r="T249" i="1"/>
  <c r="T230" i="1"/>
  <c r="Q130" i="1"/>
  <c r="Q178" i="1" s="1"/>
  <c r="Q202" i="1" s="1"/>
  <c r="P293" i="3"/>
  <c r="P261" i="3"/>
  <c r="T249" i="3"/>
  <c r="T230" i="3"/>
  <c r="Q189" i="5"/>
  <c r="Q226" i="5" s="1"/>
  <c r="Q181" i="5"/>
  <c r="R130" i="3"/>
  <c r="R178" i="3" s="1"/>
  <c r="U109" i="4"/>
  <c r="T230" i="5"/>
  <c r="T249" i="5"/>
  <c r="T114" i="4"/>
  <c r="S121" i="4"/>
  <c r="S123" i="4"/>
  <c r="S117" i="4"/>
  <c r="S177" i="4" s="1"/>
  <c r="S122" i="4"/>
  <c r="Q227" i="3"/>
  <c r="Q241" i="3"/>
  <c r="O293" i="4"/>
  <c r="O261" i="4"/>
  <c r="W93" i="4"/>
  <c r="V96" i="4"/>
  <c r="V101" i="4"/>
  <c r="V100" i="4"/>
  <c r="V102" i="4"/>
  <c r="T249" i="4"/>
  <c r="T230" i="4"/>
  <c r="P305" i="1"/>
  <c r="P273" i="1"/>
  <c r="P227" i="1"/>
  <c r="P241" i="1"/>
  <c r="S109" i="5"/>
  <c r="O275" i="4"/>
  <c r="O307" i="4"/>
  <c r="P259" i="4"/>
  <c r="P291" i="4"/>
  <c r="S102" i="1"/>
  <c r="S101" i="1"/>
  <c r="T93" i="1"/>
  <c r="S96" i="1"/>
  <c r="S100" i="1"/>
  <c r="S121" i="5"/>
  <c r="S122" i="5"/>
  <c r="T114" i="5"/>
  <c r="S117" i="5"/>
  <c r="S177" i="5" s="1"/>
  <c r="S123" i="5"/>
  <c r="Q225" i="4"/>
  <c r="Q239" i="4"/>
  <c r="Q182" i="4"/>
  <c r="Q183" i="4" s="1"/>
  <c r="R123" i="1"/>
  <c r="R122" i="1"/>
  <c r="S114" i="1"/>
  <c r="R117" i="1"/>
  <c r="R177" i="1" s="1"/>
  <c r="R121" i="1"/>
  <c r="P189" i="1"/>
  <c r="P226" i="1" s="1"/>
  <c r="P181" i="1"/>
  <c r="O306" i="4"/>
  <c r="O274" i="4"/>
  <c r="V100" i="3"/>
  <c r="V96" i="3"/>
  <c r="V101" i="3"/>
  <c r="V102" i="3"/>
  <c r="W93" i="3"/>
  <c r="O227" i="1"/>
  <c r="O241" i="1"/>
  <c r="Y95" i="5"/>
  <c r="Y95" i="1"/>
  <c r="Y95" i="4"/>
  <c r="Y95" i="3"/>
  <c r="P260" i="3"/>
  <c r="P292" i="3"/>
  <c r="P240" i="3"/>
  <c r="R130" i="5"/>
  <c r="R178" i="5" s="1"/>
  <c r="T100" i="5"/>
  <c r="T101" i="5"/>
  <c r="T96" i="5"/>
  <c r="U93" i="5"/>
  <c r="T102" i="5"/>
  <c r="O274" i="3"/>
  <c r="O306" i="3"/>
  <c r="R131" i="3"/>
  <c r="R179" i="3" s="1"/>
  <c r="N274" i="1"/>
  <c r="N306" i="1"/>
  <c r="P260" i="4"/>
  <c r="P292" i="4"/>
  <c r="P240" i="4"/>
  <c r="U109" i="3"/>
  <c r="P241" i="5"/>
  <c r="P227" i="5"/>
  <c r="R130" i="4"/>
  <c r="R178" i="4" s="1"/>
  <c r="R202" i="4" s="1"/>
  <c r="P305" i="4"/>
  <c r="P273" i="4"/>
  <c r="Q239" i="5"/>
  <c r="Q225" i="5"/>
  <c r="Q182" i="5"/>
  <c r="Q183" i="5" s="1"/>
  <c r="S117" i="3"/>
  <c r="S177" i="3" s="1"/>
  <c r="S123" i="3"/>
  <c r="S121" i="3"/>
  <c r="S122" i="3"/>
  <c r="T114" i="3"/>
  <c r="U110" i="4"/>
  <c r="P241" i="4"/>
  <c r="P227" i="4"/>
  <c r="P292" i="5"/>
  <c r="P240" i="5"/>
  <c r="P260" i="5"/>
  <c r="O240" i="1"/>
  <c r="O260" i="1"/>
  <c r="O292" i="1"/>
  <c r="Q241" i="4" l="1"/>
  <c r="Q275" i="4" s="1"/>
  <c r="P291" i="1"/>
  <c r="Q292" i="3"/>
  <c r="Q182" i="1"/>
  <c r="Q183" i="1" s="1"/>
  <c r="Q260" i="3"/>
  <c r="Q225" i="1"/>
  <c r="Q259" i="1" s="1"/>
  <c r="R182" i="4"/>
  <c r="R183" i="4" s="1"/>
  <c r="V110" i="4"/>
  <c r="R239" i="4"/>
  <c r="R305" i="4" s="1"/>
  <c r="R131" i="1"/>
  <c r="R179" i="1" s="1"/>
  <c r="R182" i="1" s="1"/>
  <c r="S110" i="1"/>
  <c r="T110" i="5"/>
  <c r="Q240" i="4"/>
  <c r="Q306" i="4" s="1"/>
  <c r="Q260" i="4"/>
  <c r="S131" i="5"/>
  <c r="S179" i="5" s="1"/>
  <c r="S182" i="5" s="1"/>
  <c r="S130" i="3"/>
  <c r="S178" i="3" s="1"/>
  <c r="S189" i="3" s="1"/>
  <c r="S226" i="3" s="1"/>
  <c r="V110" i="3"/>
  <c r="R130" i="1"/>
  <c r="R178" i="1" s="1"/>
  <c r="R189" i="1" s="1"/>
  <c r="R226" i="1" s="1"/>
  <c r="S109" i="1"/>
  <c r="R181" i="5"/>
  <c r="R189" i="5"/>
  <c r="R226" i="5" s="1"/>
  <c r="R202" i="5"/>
  <c r="R241" i="4"/>
  <c r="R227" i="4"/>
  <c r="P307" i="5"/>
  <c r="P275" i="5"/>
  <c r="S130" i="4"/>
  <c r="S178" i="4" s="1"/>
  <c r="S202" i="4" s="1"/>
  <c r="Q305" i="3"/>
  <c r="Q273" i="3"/>
  <c r="R291" i="4"/>
  <c r="R259" i="4"/>
  <c r="U101" i="5"/>
  <c r="U96" i="5"/>
  <c r="U102" i="5"/>
  <c r="V93" i="5"/>
  <c r="U100" i="5"/>
  <c r="R181" i="3"/>
  <c r="R189" i="3"/>
  <c r="R226" i="3" s="1"/>
  <c r="R225" i="3"/>
  <c r="R182" i="3"/>
  <c r="R183" i="3" s="1"/>
  <c r="R239" i="3"/>
  <c r="V109" i="4"/>
  <c r="Q241" i="1"/>
  <c r="Q227" i="1"/>
  <c r="T123" i="4"/>
  <c r="T117" i="4"/>
  <c r="T177" i="4" s="1"/>
  <c r="T121" i="4"/>
  <c r="T122" i="4"/>
  <c r="U114" i="4"/>
  <c r="Q189" i="1"/>
  <c r="Q226" i="1" s="1"/>
  <c r="Q181" i="1"/>
  <c r="P307" i="4"/>
  <c r="P275" i="4"/>
  <c r="Z95" i="5"/>
  <c r="Z95" i="1"/>
  <c r="Z95" i="4"/>
  <c r="Z95" i="3"/>
  <c r="O274" i="1"/>
  <c r="O306" i="1"/>
  <c r="S131" i="3"/>
  <c r="S179" i="3" s="1"/>
  <c r="Q291" i="5"/>
  <c r="Q259" i="5"/>
  <c r="P274" i="4"/>
  <c r="P306" i="4"/>
  <c r="T109" i="5"/>
  <c r="V109" i="3"/>
  <c r="S123" i="1"/>
  <c r="T114" i="1"/>
  <c r="S122" i="1"/>
  <c r="S117" i="1"/>
  <c r="S177" i="1" s="1"/>
  <c r="S121" i="1"/>
  <c r="T102" i="1"/>
  <c r="U93" i="1"/>
  <c r="T101" i="1"/>
  <c r="T96" i="1"/>
  <c r="T100" i="1"/>
  <c r="Q275" i="3"/>
  <c r="Q307" i="3"/>
  <c r="Q275" i="5"/>
  <c r="Q307" i="5"/>
  <c r="T121" i="3"/>
  <c r="T123" i="3"/>
  <c r="T122" i="3"/>
  <c r="T117" i="3"/>
  <c r="T177" i="3" s="1"/>
  <c r="U114" i="3"/>
  <c r="Q305" i="5"/>
  <c r="Q273" i="5"/>
  <c r="O307" i="1"/>
  <c r="O275" i="1"/>
  <c r="Q261" i="3"/>
  <c r="Q293" i="3"/>
  <c r="Q240" i="5"/>
  <c r="Q292" i="5"/>
  <c r="Q260" i="5"/>
  <c r="U230" i="4"/>
  <c r="U249" i="4"/>
  <c r="Q293" i="5"/>
  <c r="Q261" i="5"/>
  <c r="P293" i="4"/>
  <c r="P261" i="4"/>
  <c r="P306" i="5"/>
  <c r="P274" i="5"/>
  <c r="R239" i="5"/>
  <c r="R182" i="5"/>
  <c r="R183" i="5" s="1"/>
  <c r="R225" i="5"/>
  <c r="P274" i="3"/>
  <c r="P306" i="3"/>
  <c r="O261" i="1"/>
  <c r="O293" i="1"/>
  <c r="T117" i="5"/>
  <c r="T177" i="5" s="1"/>
  <c r="T123" i="5"/>
  <c r="U114" i="5"/>
  <c r="T121" i="5"/>
  <c r="T122" i="5"/>
  <c r="W96" i="4"/>
  <c r="X93" i="4"/>
  <c r="W100" i="4"/>
  <c r="W102" i="4"/>
  <c r="W101" i="4"/>
  <c r="S131" i="4"/>
  <c r="S179" i="4" s="1"/>
  <c r="U249" i="1"/>
  <c r="U230" i="1"/>
  <c r="P261" i="5"/>
  <c r="P293" i="5"/>
  <c r="P307" i="1"/>
  <c r="P275" i="1"/>
  <c r="R202" i="3"/>
  <c r="U230" i="3"/>
  <c r="U249" i="3"/>
  <c r="Q273" i="1"/>
  <c r="Q305" i="1"/>
  <c r="Q291" i="4"/>
  <c r="Q259" i="4"/>
  <c r="V116" i="5"/>
  <c r="V176" i="5" s="1"/>
  <c r="V219" i="5" s="1"/>
  <c r="V221" i="5" s="1"/>
  <c r="V116" i="3"/>
  <c r="V176" i="3" s="1"/>
  <c r="V219" i="3" s="1"/>
  <c r="V221" i="3" s="1"/>
  <c r="V116" i="1"/>
  <c r="V176" i="1" s="1"/>
  <c r="V219" i="1" s="1"/>
  <c r="V221" i="1" s="1"/>
  <c r="V116" i="4"/>
  <c r="V176" i="4" s="1"/>
  <c r="V219" i="4" s="1"/>
  <c r="V221" i="4" s="1"/>
  <c r="R189" i="4"/>
  <c r="R226" i="4" s="1"/>
  <c r="R181" i="4"/>
  <c r="Q293" i="4"/>
  <c r="Q261" i="4"/>
  <c r="W102" i="3"/>
  <c r="W101" i="3"/>
  <c r="W100" i="3"/>
  <c r="X93" i="3"/>
  <c r="W96" i="3"/>
  <c r="P292" i="1"/>
  <c r="P240" i="1"/>
  <c r="P260" i="1"/>
  <c r="Q273" i="4"/>
  <c r="Q305" i="4"/>
  <c r="S130" i="5"/>
  <c r="S178" i="5" s="1"/>
  <c r="P261" i="1"/>
  <c r="P293" i="1"/>
  <c r="Q274" i="3"/>
  <c r="Q306" i="3"/>
  <c r="Q291" i="3"/>
  <c r="Q259" i="3"/>
  <c r="U249" i="5"/>
  <c r="U230" i="5"/>
  <c r="Q307" i="4" l="1"/>
  <c r="Q291" i="1"/>
  <c r="R273" i="4"/>
  <c r="R183" i="1"/>
  <c r="R225" i="1"/>
  <c r="R259" i="1" s="1"/>
  <c r="R202" i="1"/>
  <c r="R227" i="1" s="1"/>
  <c r="S225" i="5"/>
  <c r="S291" i="5" s="1"/>
  <c r="Q274" i="4"/>
  <c r="R181" i="1"/>
  <c r="R239" i="1"/>
  <c r="R273" i="1" s="1"/>
  <c r="W110" i="4"/>
  <c r="S239" i="5"/>
  <c r="S305" i="5" s="1"/>
  <c r="T131" i="5"/>
  <c r="T179" i="5" s="1"/>
  <c r="T225" i="5" s="1"/>
  <c r="S181" i="3"/>
  <c r="T110" i="1"/>
  <c r="S202" i="3"/>
  <c r="U110" i="5"/>
  <c r="S130" i="1"/>
  <c r="S178" i="1" s="1"/>
  <c r="S181" i="1" s="1"/>
  <c r="W109" i="3"/>
  <c r="T131" i="3"/>
  <c r="T179" i="3" s="1"/>
  <c r="T182" i="3" s="1"/>
  <c r="S202" i="5"/>
  <c r="S181" i="5"/>
  <c r="S189" i="5"/>
  <c r="S226" i="5" s="1"/>
  <c r="V230" i="1"/>
  <c r="V249" i="1"/>
  <c r="S239" i="4"/>
  <c r="S225" i="4"/>
  <c r="S182" i="4"/>
  <c r="S183" i="4" s="1"/>
  <c r="T117" i="1"/>
  <c r="T177" i="1" s="1"/>
  <c r="T123" i="1"/>
  <c r="U114" i="1"/>
  <c r="T122" i="1"/>
  <c r="T121" i="1"/>
  <c r="V114" i="4"/>
  <c r="U122" i="4"/>
  <c r="U123" i="4"/>
  <c r="U117" i="4"/>
  <c r="U177" i="4" s="1"/>
  <c r="U121" i="4"/>
  <c r="S189" i="4"/>
  <c r="S226" i="4" s="1"/>
  <c r="S181" i="4"/>
  <c r="R227" i="5"/>
  <c r="R241" i="5"/>
  <c r="V230" i="3"/>
  <c r="V249" i="3"/>
  <c r="Q306" i="5"/>
  <c r="Q274" i="5"/>
  <c r="S239" i="3"/>
  <c r="S225" i="3"/>
  <c r="S182" i="3"/>
  <c r="S183" i="3" s="1"/>
  <c r="R240" i="3"/>
  <c r="R292" i="3"/>
  <c r="R260" i="3"/>
  <c r="R260" i="5"/>
  <c r="R292" i="5"/>
  <c r="R240" i="5"/>
  <c r="AA95" i="1"/>
  <c r="AA95" i="5"/>
  <c r="AA95" i="4"/>
  <c r="AA95" i="3"/>
  <c r="S227" i="4"/>
  <c r="S241" i="4"/>
  <c r="V249" i="5"/>
  <c r="V230" i="5"/>
  <c r="R227" i="3"/>
  <c r="R241" i="3"/>
  <c r="T130" i="5"/>
  <c r="T178" i="5" s="1"/>
  <c r="R259" i="5"/>
  <c r="R291" i="5"/>
  <c r="U122" i="3"/>
  <c r="U121" i="3"/>
  <c r="U117" i="3"/>
  <c r="U177" i="3" s="1"/>
  <c r="U123" i="3"/>
  <c r="V114" i="3"/>
  <c r="U96" i="1"/>
  <c r="V93" i="1"/>
  <c r="U101" i="1"/>
  <c r="U102" i="1"/>
  <c r="U100" i="1"/>
  <c r="T130" i="4"/>
  <c r="T178" i="4" s="1"/>
  <c r="R273" i="3"/>
  <c r="R305" i="3"/>
  <c r="P274" i="1"/>
  <c r="P306" i="1"/>
  <c r="U117" i="5"/>
  <c r="U177" i="5" s="1"/>
  <c r="U122" i="5"/>
  <c r="U123" i="5"/>
  <c r="V114" i="5"/>
  <c r="U121" i="5"/>
  <c r="R291" i="1"/>
  <c r="W109" i="4"/>
  <c r="R305" i="5"/>
  <c r="R273" i="5"/>
  <c r="S131" i="1"/>
  <c r="S179" i="1" s="1"/>
  <c r="R259" i="3"/>
  <c r="R291" i="3"/>
  <c r="U109" i="5"/>
  <c r="R293" i="4"/>
  <c r="R261" i="4"/>
  <c r="W110" i="3"/>
  <c r="X96" i="4"/>
  <c r="Y93" i="4"/>
  <c r="X100" i="4"/>
  <c r="X101" i="4"/>
  <c r="X102" i="4"/>
  <c r="Q261" i="1"/>
  <c r="Q293" i="1"/>
  <c r="V96" i="5"/>
  <c r="V102" i="5"/>
  <c r="W93" i="5"/>
  <c r="V100" i="5"/>
  <c r="V101" i="5"/>
  <c r="R307" i="4"/>
  <c r="R275" i="4"/>
  <c r="W116" i="5"/>
  <c r="W176" i="5" s="1"/>
  <c r="W219" i="5" s="1"/>
  <c r="W221" i="5" s="1"/>
  <c r="W116" i="3"/>
  <c r="W176" i="3" s="1"/>
  <c r="W219" i="3" s="1"/>
  <c r="W221" i="3" s="1"/>
  <c r="W116" i="1"/>
  <c r="W176" i="1" s="1"/>
  <c r="W219" i="1" s="1"/>
  <c r="W221" i="1" s="1"/>
  <c r="W116" i="4"/>
  <c r="W176" i="4" s="1"/>
  <c r="W219" i="4" s="1"/>
  <c r="W221" i="4" s="1"/>
  <c r="R292" i="4"/>
  <c r="R260" i="4"/>
  <c r="R240" i="4"/>
  <c r="T130" i="3"/>
  <c r="T178" i="3" s="1"/>
  <c r="Q260" i="1"/>
  <c r="Q292" i="1"/>
  <c r="Q240" i="1"/>
  <c r="Q307" i="1"/>
  <c r="Q275" i="1"/>
  <c r="Y93" i="3"/>
  <c r="X101" i="3"/>
  <c r="X100" i="3"/>
  <c r="X96" i="3"/>
  <c r="X102" i="3"/>
  <c r="V249" i="4"/>
  <c r="V230" i="4"/>
  <c r="S260" i="3"/>
  <c r="S292" i="3"/>
  <c r="S240" i="3"/>
  <c r="T109" i="1"/>
  <c r="T131" i="4"/>
  <c r="T179" i="4" s="1"/>
  <c r="R292" i="1"/>
  <c r="R240" i="1"/>
  <c r="R260" i="1"/>
  <c r="S183" i="5"/>
  <c r="S202" i="1" l="1"/>
  <c r="R241" i="1"/>
  <c r="R275" i="1" s="1"/>
  <c r="S259" i="5"/>
  <c r="T239" i="5"/>
  <c r="T305" i="5" s="1"/>
  <c r="R305" i="1"/>
  <c r="T182" i="5"/>
  <c r="T183" i="5" s="1"/>
  <c r="S273" i="5"/>
  <c r="X110" i="4"/>
  <c r="U109" i="1"/>
  <c r="U131" i="3"/>
  <c r="U179" i="3" s="1"/>
  <c r="U239" i="3" s="1"/>
  <c r="U131" i="4"/>
  <c r="U179" i="4" s="1"/>
  <c r="U225" i="4" s="1"/>
  <c r="U131" i="5"/>
  <c r="U179" i="5" s="1"/>
  <c r="U182" i="5" s="1"/>
  <c r="T239" i="3"/>
  <c r="T305" i="3" s="1"/>
  <c r="X110" i="3"/>
  <c r="T131" i="1"/>
  <c r="T179" i="1" s="1"/>
  <c r="T239" i="1" s="1"/>
  <c r="T225" i="3"/>
  <c r="T291" i="3" s="1"/>
  <c r="T183" i="3"/>
  <c r="X109" i="3"/>
  <c r="V109" i="5"/>
  <c r="S189" i="1"/>
  <c r="S226" i="1" s="1"/>
  <c r="S240" i="1" s="1"/>
  <c r="S227" i="3"/>
  <c r="S241" i="3"/>
  <c r="T189" i="5"/>
  <c r="T226" i="5" s="1"/>
  <c r="T181" i="5"/>
  <c r="T202" i="5"/>
  <c r="R306" i="1"/>
  <c r="R274" i="1"/>
  <c r="Y100" i="3"/>
  <c r="Y101" i="3"/>
  <c r="Z93" i="3"/>
  <c r="Y96" i="3"/>
  <c r="Y102" i="3"/>
  <c r="W230" i="4"/>
  <c r="W249" i="4"/>
  <c r="V110" i="5"/>
  <c r="V117" i="5"/>
  <c r="V177" i="5" s="1"/>
  <c r="V121" i="5"/>
  <c r="W114" i="5"/>
  <c r="V123" i="5"/>
  <c r="V122" i="5"/>
  <c r="W93" i="1"/>
  <c r="V96" i="1"/>
  <c r="V102" i="1"/>
  <c r="V101" i="1"/>
  <c r="V100" i="1"/>
  <c r="S261" i="4"/>
  <c r="S293" i="4"/>
  <c r="S259" i="3"/>
  <c r="S291" i="3"/>
  <c r="R293" i="5"/>
  <c r="R261" i="5"/>
  <c r="U122" i="1"/>
  <c r="U117" i="1"/>
  <c r="U177" i="1" s="1"/>
  <c r="V114" i="1"/>
  <c r="U123" i="1"/>
  <c r="U121" i="1"/>
  <c r="S227" i="1"/>
  <c r="S241" i="1"/>
  <c r="W249" i="1"/>
  <c r="W230" i="1"/>
  <c r="S273" i="3"/>
  <c r="S305" i="3"/>
  <c r="T181" i="3"/>
  <c r="T189" i="3"/>
  <c r="T226" i="3" s="1"/>
  <c r="W249" i="3"/>
  <c r="W230" i="3"/>
  <c r="T189" i="4"/>
  <c r="T226" i="4" s="1"/>
  <c r="T181" i="4"/>
  <c r="W249" i="5"/>
  <c r="W230" i="5"/>
  <c r="W100" i="5"/>
  <c r="W102" i="5"/>
  <c r="X93" i="5"/>
  <c r="W101" i="5"/>
  <c r="W96" i="5"/>
  <c r="V117" i="3"/>
  <c r="V177" i="3" s="1"/>
  <c r="V121" i="3"/>
  <c r="V123" i="3"/>
  <c r="V122" i="3"/>
  <c r="W114" i="3"/>
  <c r="R307" i="3"/>
  <c r="R275" i="3"/>
  <c r="S292" i="4"/>
  <c r="S260" i="4"/>
  <c r="S240" i="4"/>
  <c r="V122" i="4"/>
  <c r="V121" i="4"/>
  <c r="V123" i="4"/>
  <c r="V117" i="4"/>
  <c r="V177" i="4" s="1"/>
  <c r="W114" i="4"/>
  <c r="T259" i="5"/>
  <c r="T291" i="5"/>
  <c r="T225" i="4"/>
  <c r="T239" i="4"/>
  <c r="T182" i="4"/>
  <c r="T183" i="4" s="1"/>
  <c r="R306" i="4"/>
  <c r="R274" i="4"/>
  <c r="X109" i="4"/>
  <c r="T202" i="4"/>
  <c r="U110" i="1"/>
  <c r="R293" i="3"/>
  <c r="R261" i="3"/>
  <c r="R307" i="1"/>
  <c r="S291" i="4"/>
  <c r="S259" i="4"/>
  <c r="S240" i="5"/>
  <c r="S260" i="5"/>
  <c r="S292" i="5"/>
  <c r="X116" i="5"/>
  <c r="X176" i="5" s="1"/>
  <c r="X219" i="5" s="1"/>
  <c r="X221" i="5" s="1"/>
  <c r="X116" i="3"/>
  <c r="X176" i="3" s="1"/>
  <c r="X219" i="3" s="1"/>
  <c r="X221" i="3" s="1"/>
  <c r="X116" i="1"/>
  <c r="X176" i="1" s="1"/>
  <c r="X219" i="1" s="1"/>
  <c r="X221" i="1" s="1"/>
  <c r="X116" i="4"/>
  <c r="X176" i="4" s="1"/>
  <c r="X219" i="4" s="1"/>
  <c r="X221" i="4" s="1"/>
  <c r="Q274" i="1"/>
  <c r="Q306" i="1"/>
  <c r="Y102" i="4"/>
  <c r="Y96" i="4"/>
  <c r="Z93" i="4"/>
  <c r="Y101" i="4"/>
  <c r="Y100" i="4"/>
  <c r="T202" i="3"/>
  <c r="R274" i="5"/>
  <c r="R306" i="5"/>
  <c r="R293" i="1"/>
  <c r="R261" i="1"/>
  <c r="S273" i="4"/>
  <c r="S305" i="4"/>
  <c r="S274" i="3"/>
  <c r="S306" i="3"/>
  <c r="S239" i="1"/>
  <c r="S182" i="1"/>
  <c r="S183" i="1" s="1"/>
  <c r="S225" i="1"/>
  <c r="U130" i="3"/>
  <c r="U178" i="3" s="1"/>
  <c r="R274" i="3"/>
  <c r="R306" i="3"/>
  <c r="T130" i="1"/>
  <c r="T178" i="1" s="1"/>
  <c r="S227" i="5"/>
  <c r="S241" i="5"/>
  <c r="AB95" i="1"/>
  <c r="AB95" i="4"/>
  <c r="AB95" i="3"/>
  <c r="AB95" i="5"/>
  <c r="U130" i="5"/>
  <c r="U178" i="5" s="1"/>
  <c r="S307" i="4"/>
  <c r="S275" i="4"/>
  <c r="R275" i="5"/>
  <c r="R307" i="5"/>
  <c r="U130" i="4"/>
  <c r="U178" i="4" s="1"/>
  <c r="T273" i="5" l="1"/>
  <c r="U225" i="3"/>
  <c r="T259" i="3"/>
  <c r="U182" i="3"/>
  <c r="U183" i="3" s="1"/>
  <c r="U239" i="5"/>
  <c r="U305" i="5" s="1"/>
  <c r="T273" i="3"/>
  <c r="S292" i="1"/>
  <c r="S260" i="1"/>
  <c r="U182" i="4"/>
  <c r="U183" i="4" s="1"/>
  <c r="T225" i="1"/>
  <c r="T259" i="1" s="1"/>
  <c r="U239" i="4"/>
  <c r="U305" i="4" s="1"/>
  <c r="U225" i="5"/>
  <c r="U259" i="5" s="1"/>
  <c r="V131" i="3"/>
  <c r="V179" i="3" s="1"/>
  <c r="V182" i="3" s="1"/>
  <c r="V131" i="5"/>
  <c r="V179" i="5" s="1"/>
  <c r="V225" i="5" s="1"/>
  <c r="Y109" i="3"/>
  <c r="S275" i="3"/>
  <c r="S307" i="3"/>
  <c r="S261" i="3"/>
  <c r="S293" i="3"/>
  <c r="W109" i="5"/>
  <c r="U130" i="1"/>
  <c r="U178" i="1" s="1"/>
  <c r="U189" i="1" s="1"/>
  <c r="U226" i="1" s="1"/>
  <c r="T182" i="1"/>
  <c r="T183" i="1" s="1"/>
  <c r="Y110" i="4"/>
  <c r="W110" i="5"/>
  <c r="V109" i="1"/>
  <c r="T181" i="1"/>
  <c r="T189" i="1"/>
  <c r="T226" i="1" s="1"/>
  <c r="T202" i="1"/>
  <c r="U181" i="5"/>
  <c r="U189" i="5"/>
  <c r="U226" i="5" s="1"/>
  <c r="U202" i="5"/>
  <c r="X230" i="5"/>
  <c r="X249" i="5"/>
  <c r="U291" i="3"/>
  <c r="U259" i="3"/>
  <c r="U181" i="4"/>
  <c r="U189" i="4"/>
  <c r="U226" i="4" s="1"/>
  <c r="U189" i="3"/>
  <c r="U226" i="3" s="1"/>
  <c r="U181" i="3"/>
  <c r="T241" i="3"/>
  <c r="T227" i="3"/>
  <c r="X93" i="1"/>
  <c r="W101" i="1"/>
  <c r="W96" i="1"/>
  <c r="W102" i="1"/>
  <c r="W100" i="1"/>
  <c r="T241" i="5"/>
  <c r="T227" i="5"/>
  <c r="S291" i="1"/>
  <c r="S259" i="1"/>
  <c r="T305" i="4"/>
  <c r="T273" i="4"/>
  <c r="V130" i="4"/>
  <c r="V178" i="4" s="1"/>
  <c r="T260" i="4"/>
  <c r="T292" i="4"/>
  <c r="T240" i="4"/>
  <c r="S307" i="1"/>
  <c r="S275" i="1"/>
  <c r="W114" i="1"/>
  <c r="V122" i="1"/>
  <c r="V117" i="1"/>
  <c r="V177" i="1" s="1"/>
  <c r="V123" i="1"/>
  <c r="V121" i="1"/>
  <c r="Y109" i="4"/>
  <c r="T291" i="4"/>
  <c r="T259" i="4"/>
  <c r="W122" i="3"/>
  <c r="W123" i="3"/>
  <c r="X114" i="3"/>
  <c r="W121" i="3"/>
  <c r="W117" i="3"/>
  <c r="W177" i="3" s="1"/>
  <c r="X101" i="5"/>
  <c r="X102" i="5"/>
  <c r="Y93" i="5"/>
  <c r="X96" i="5"/>
  <c r="X100" i="5"/>
  <c r="S261" i="1"/>
  <c r="S293" i="1"/>
  <c r="Y110" i="3"/>
  <c r="T292" i="5"/>
  <c r="T260" i="5"/>
  <c r="T240" i="5"/>
  <c r="S275" i="5"/>
  <c r="S307" i="5"/>
  <c r="S305" i="1"/>
  <c r="S273" i="1"/>
  <c r="S274" i="4"/>
  <c r="S306" i="4"/>
  <c r="V110" i="1"/>
  <c r="T305" i="1"/>
  <c r="T273" i="1"/>
  <c r="Y116" i="3"/>
  <c r="Y176" i="3" s="1"/>
  <c r="Y219" i="3" s="1"/>
  <c r="Y221" i="3" s="1"/>
  <c r="Y116" i="1"/>
  <c r="Y176" i="1" s="1"/>
  <c r="Y219" i="1" s="1"/>
  <c r="Y221" i="1" s="1"/>
  <c r="Y116" i="5"/>
  <c r="Y176" i="5" s="1"/>
  <c r="Y219" i="5" s="1"/>
  <c r="Y221" i="5" s="1"/>
  <c r="Y116" i="4"/>
  <c r="Y176" i="4" s="1"/>
  <c r="Y219" i="4" s="1"/>
  <c r="Y221" i="4" s="1"/>
  <c r="S261" i="5"/>
  <c r="S293" i="5"/>
  <c r="Z102" i="4"/>
  <c r="Z96" i="4"/>
  <c r="AA93" i="4"/>
  <c r="Z100" i="4"/>
  <c r="Z101" i="4"/>
  <c r="X230" i="4"/>
  <c r="X249" i="4"/>
  <c r="S274" i="5"/>
  <c r="S306" i="5"/>
  <c r="T227" i="4"/>
  <c r="T241" i="4"/>
  <c r="U202" i="4"/>
  <c r="W123" i="5"/>
  <c r="W117" i="5"/>
  <c r="W177" i="5" s="1"/>
  <c r="W122" i="5"/>
  <c r="W121" i="5"/>
  <c r="X114" i="5"/>
  <c r="X230" i="1"/>
  <c r="X249" i="1"/>
  <c r="V131" i="4"/>
  <c r="V179" i="4" s="1"/>
  <c r="V130" i="3"/>
  <c r="V178" i="3" s="1"/>
  <c r="V202" i="3" s="1"/>
  <c r="S306" i="1"/>
  <c r="S274" i="1"/>
  <c r="V130" i="5"/>
  <c r="V178" i="5" s="1"/>
  <c r="V202" i="5" s="1"/>
  <c r="AA93" i="3"/>
  <c r="Z96" i="3"/>
  <c r="Z100" i="3"/>
  <c r="Z101" i="3"/>
  <c r="Z102" i="3"/>
  <c r="U259" i="4"/>
  <c r="U291" i="4"/>
  <c r="AC95" i="1"/>
  <c r="AC95" i="4"/>
  <c r="AC95" i="3"/>
  <c r="AC95" i="5"/>
  <c r="U202" i="3"/>
  <c r="X230" i="3"/>
  <c r="X249" i="3"/>
  <c r="W117" i="4"/>
  <c r="W177" i="4" s="1"/>
  <c r="X114" i="4"/>
  <c r="W123" i="4"/>
  <c r="W122" i="4"/>
  <c r="W121" i="4"/>
  <c r="U305" i="3"/>
  <c r="U273" i="3"/>
  <c r="T240" i="3"/>
  <c r="T260" i="3"/>
  <c r="T292" i="3"/>
  <c r="U131" i="1"/>
  <c r="U179" i="1" s="1"/>
  <c r="U183" i="5"/>
  <c r="U291" i="5" l="1"/>
  <c r="U273" i="5"/>
  <c r="T291" i="1"/>
  <c r="V182" i="5"/>
  <c r="V225" i="3"/>
  <c r="V259" i="3" s="1"/>
  <c r="V239" i="3"/>
  <c r="V273" i="3" s="1"/>
  <c r="X110" i="5"/>
  <c r="U202" i="1"/>
  <c r="U227" i="1" s="1"/>
  <c r="V183" i="3"/>
  <c r="U273" i="4"/>
  <c r="W130" i="4"/>
  <c r="W178" i="4" s="1"/>
  <c r="W202" i="4" s="1"/>
  <c r="V131" i="1"/>
  <c r="V179" i="1" s="1"/>
  <c r="U181" i="1"/>
  <c r="W131" i="5"/>
  <c r="W179" i="5" s="1"/>
  <c r="W182" i="5" s="1"/>
  <c r="V239" i="5"/>
  <c r="V273" i="5" s="1"/>
  <c r="Z109" i="4"/>
  <c r="W109" i="1"/>
  <c r="Z109" i="3"/>
  <c r="W131" i="3"/>
  <c r="W179" i="3" s="1"/>
  <c r="W239" i="3" s="1"/>
  <c r="U239" i="1"/>
  <c r="U225" i="1"/>
  <c r="U182" i="1"/>
  <c r="U183" i="1" s="1"/>
  <c r="V227" i="5"/>
  <c r="V241" i="5"/>
  <c r="T306" i="3"/>
  <c r="T274" i="3"/>
  <c r="X117" i="4"/>
  <c r="X177" i="4" s="1"/>
  <c r="Y114" i="4"/>
  <c r="X121" i="4"/>
  <c r="X122" i="4"/>
  <c r="X123" i="4"/>
  <c r="U241" i="4"/>
  <c r="U227" i="4"/>
  <c r="Z110" i="4"/>
  <c r="Y230" i="4"/>
  <c r="Y249" i="4"/>
  <c r="T275" i="5"/>
  <c r="T307" i="5"/>
  <c r="T261" i="3"/>
  <c r="T293" i="3"/>
  <c r="U240" i="5"/>
  <c r="U292" i="5"/>
  <c r="U260" i="5"/>
  <c r="AD95" i="1"/>
  <c r="AD95" i="5"/>
  <c r="Y230" i="5"/>
  <c r="Y249" i="5"/>
  <c r="Y96" i="5"/>
  <c r="Y100" i="5"/>
  <c r="Y101" i="5"/>
  <c r="Z93" i="5"/>
  <c r="Y102" i="5"/>
  <c r="V189" i="4"/>
  <c r="V226" i="4" s="1"/>
  <c r="V181" i="4"/>
  <c r="W110" i="1"/>
  <c r="T275" i="3"/>
  <c r="T307" i="3"/>
  <c r="V183" i="5"/>
  <c r="AA102" i="3"/>
  <c r="AA101" i="3"/>
  <c r="AA96" i="3"/>
  <c r="AB93" i="3"/>
  <c r="AA100" i="3"/>
  <c r="X121" i="5"/>
  <c r="X123" i="5"/>
  <c r="X117" i="5"/>
  <c r="X177" i="5" s="1"/>
  <c r="X122" i="5"/>
  <c r="Y114" i="5"/>
  <c r="T307" i="4"/>
  <c r="T275" i="4"/>
  <c r="Y230" i="1"/>
  <c r="Y249" i="1"/>
  <c r="T227" i="1"/>
  <c r="T241" i="1"/>
  <c r="Z116" i="4"/>
  <c r="Z176" i="4" s="1"/>
  <c r="Z219" i="4" s="1"/>
  <c r="Z221" i="4" s="1"/>
  <c r="Z116" i="1"/>
  <c r="Z176" i="1" s="1"/>
  <c r="Z219" i="1" s="1"/>
  <c r="Z221" i="1" s="1"/>
  <c r="Z116" i="3"/>
  <c r="Z176" i="3" s="1"/>
  <c r="Z219" i="3" s="1"/>
  <c r="Z221" i="3" s="1"/>
  <c r="Z116" i="5"/>
  <c r="Z176" i="5" s="1"/>
  <c r="Z219" i="5" s="1"/>
  <c r="Z221" i="5" s="1"/>
  <c r="V241" i="3"/>
  <c r="V227" i="3"/>
  <c r="V189" i="5"/>
  <c r="V226" i="5" s="1"/>
  <c r="V181" i="5"/>
  <c r="W130" i="5"/>
  <c r="W178" i="5" s="1"/>
  <c r="T293" i="4"/>
  <c r="T261" i="4"/>
  <c r="AB93" i="4"/>
  <c r="AA100" i="4"/>
  <c r="AA101" i="4"/>
  <c r="AA102" i="4"/>
  <c r="AA96" i="4"/>
  <c r="Y249" i="3"/>
  <c r="Y230" i="3"/>
  <c r="X114" i="1"/>
  <c r="W123" i="1"/>
  <c r="W122" i="1"/>
  <c r="W117" i="1"/>
  <c r="W177" i="1" s="1"/>
  <c r="W121" i="1"/>
  <c r="U260" i="3"/>
  <c r="U292" i="3"/>
  <c r="U240" i="3"/>
  <c r="V259" i="5"/>
  <c r="V291" i="5"/>
  <c r="T292" i="1"/>
  <c r="T240" i="1"/>
  <c r="T260" i="1"/>
  <c r="W131" i="4"/>
  <c r="W179" i="4" s="1"/>
  <c r="U241" i="3"/>
  <c r="U227" i="3"/>
  <c r="U260" i="1"/>
  <c r="U240" i="1"/>
  <c r="U292" i="1"/>
  <c r="W189" i="4"/>
  <c r="W226" i="4" s="1"/>
  <c r="Z110" i="3"/>
  <c r="U240" i="4"/>
  <c r="U292" i="4"/>
  <c r="U260" i="4"/>
  <c r="V189" i="3"/>
  <c r="V226" i="3" s="1"/>
  <c r="V181" i="3"/>
  <c r="W130" i="3"/>
  <c r="W178" i="3" s="1"/>
  <c r="T274" i="4"/>
  <c r="T306" i="4"/>
  <c r="X102" i="1"/>
  <c r="Y93" i="1"/>
  <c r="X96" i="1"/>
  <c r="X101" i="1"/>
  <c r="X100" i="1"/>
  <c r="V225" i="4"/>
  <c r="V239" i="4"/>
  <c r="V182" i="4"/>
  <c r="V183" i="4" s="1"/>
  <c r="T274" i="5"/>
  <c r="T306" i="5"/>
  <c r="X109" i="5"/>
  <c r="X122" i="3"/>
  <c r="X117" i="3"/>
  <c r="X177" i="3" s="1"/>
  <c r="X121" i="3"/>
  <c r="Y114" i="3"/>
  <c r="X123" i="3"/>
  <c r="V130" i="1"/>
  <c r="V178" i="1" s="1"/>
  <c r="V202" i="1" s="1"/>
  <c r="T293" i="5"/>
  <c r="T261" i="5"/>
  <c r="V202" i="4"/>
  <c r="U241" i="5"/>
  <c r="U227" i="5"/>
  <c r="V291" i="3" l="1"/>
  <c r="U241" i="1"/>
  <c r="V305" i="3"/>
  <c r="W181" i="4"/>
  <c r="X131" i="4"/>
  <c r="X179" i="4" s="1"/>
  <c r="X239" i="4" s="1"/>
  <c r="AA110" i="4"/>
  <c r="Y110" i="5"/>
  <c r="W225" i="5"/>
  <c r="W291" i="5" s="1"/>
  <c r="V305" i="5"/>
  <c r="W241" i="4"/>
  <c r="W275" i="4" s="1"/>
  <c r="W227" i="4"/>
  <c r="W293" i="4" s="1"/>
  <c r="W183" i="5"/>
  <c r="W239" i="5"/>
  <c r="W305" i="5" s="1"/>
  <c r="W130" i="1"/>
  <c r="W178" i="1" s="1"/>
  <c r="W202" i="1" s="1"/>
  <c r="X110" i="1"/>
  <c r="W182" i="3"/>
  <c r="W183" i="3" s="1"/>
  <c r="X131" i="5"/>
  <c r="X179" i="5" s="1"/>
  <c r="X182" i="5" s="1"/>
  <c r="W225" i="3"/>
  <c r="W291" i="3" s="1"/>
  <c r="X131" i="3"/>
  <c r="X179" i="3" s="1"/>
  <c r="X225" i="3" s="1"/>
  <c r="AA110" i="3"/>
  <c r="V241" i="1"/>
  <c r="V227" i="1"/>
  <c r="V227" i="4"/>
  <c r="V241" i="4"/>
  <c r="V291" i="4"/>
  <c r="V259" i="4"/>
  <c r="W131" i="1"/>
  <c r="W179" i="1" s="1"/>
  <c r="Z249" i="3"/>
  <c r="Z230" i="3"/>
  <c r="U274" i="5"/>
  <c r="U306" i="5"/>
  <c r="Y122" i="4"/>
  <c r="Y123" i="4"/>
  <c r="Z114" i="4"/>
  <c r="Y121" i="4"/>
  <c r="Y117" i="4"/>
  <c r="Y177" i="4" s="1"/>
  <c r="U274" i="1"/>
  <c r="U306" i="1"/>
  <c r="T274" i="1"/>
  <c r="T306" i="1"/>
  <c r="Z230" i="1"/>
  <c r="Z249" i="1"/>
  <c r="U261" i="4"/>
  <c r="U293" i="4"/>
  <c r="W305" i="3"/>
  <c r="W273" i="3"/>
  <c r="AA116" i="4"/>
  <c r="AA176" i="4" s="1"/>
  <c r="AA219" i="4" s="1"/>
  <c r="AA221" i="4" s="1"/>
  <c r="AA116" i="5"/>
  <c r="AA176" i="5" s="1"/>
  <c r="AA219" i="5" s="1"/>
  <c r="AA221" i="5" s="1"/>
  <c r="AA116" i="3"/>
  <c r="AA176" i="3" s="1"/>
  <c r="AA219" i="3" s="1"/>
  <c r="AA221" i="3" s="1"/>
  <c r="AA116" i="1"/>
  <c r="AA176" i="1" s="1"/>
  <c r="AA219" i="1" s="1"/>
  <c r="AA221" i="1" s="1"/>
  <c r="W189" i="3"/>
  <c r="W226" i="3" s="1"/>
  <c r="W181" i="3"/>
  <c r="U306" i="4"/>
  <c r="U274" i="4"/>
  <c r="W202" i="5"/>
  <c r="W181" i="5"/>
  <c r="W189" i="5"/>
  <c r="W226" i="5" s="1"/>
  <c r="Z230" i="4"/>
  <c r="Z249" i="4"/>
  <c r="U307" i="4"/>
  <c r="U275" i="4"/>
  <c r="V189" i="1"/>
  <c r="V226" i="1" s="1"/>
  <c r="V181" i="1"/>
  <c r="X109" i="1"/>
  <c r="W202" i="3"/>
  <c r="T307" i="1"/>
  <c r="T275" i="1"/>
  <c r="X130" i="5"/>
  <c r="X178" i="5" s="1"/>
  <c r="Z102" i="5"/>
  <c r="AA93" i="5"/>
  <c r="Z100" i="5"/>
  <c r="Z101" i="5"/>
  <c r="Z96" i="5"/>
  <c r="U259" i="1"/>
  <c r="U291" i="1"/>
  <c r="V260" i="3"/>
  <c r="V292" i="3"/>
  <c r="V240" i="3"/>
  <c r="V292" i="5"/>
  <c r="V240" i="5"/>
  <c r="V260" i="5"/>
  <c r="T261" i="1"/>
  <c r="T293" i="1"/>
  <c r="V275" i="5"/>
  <c r="V307" i="5"/>
  <c r="U305" i="1"/>
  <c r="U273" i="1"/>
  <c r="V182" i="1"/>
  <c r="V183" i="1" s="1"/>
  <c r="V239" i="1"/>
  <c r="V225" i="1"/>
  <c r="U261" i="3"/>
  <c r="U293" i="3"/>
  <c r="U306" i="3"/>
  <c r="U274" i="3"/>
  <c r="X117" i="1"/>
  <c r="X177" i="1" s="1"/>
  <c r="X123" i="1"/>
  <c r="X122" i="1"/>
  <c r="Y114" i="1"/>
  <c r="X121" i="1"/>
  <c r="V293" i="3"/>
  <c r="V261" i="3"/>
  <c r="AA109" i="3"/>
  <c r="Y109" i="5"/>
  <c r="V293" i="5"/>
  <c r="V261" i="5"/>
  <c r="AE95" i="5"/>
  <c r="AE95" i="1"/>
  <c r="U293" i="5"/>
  <c r="U261" i="5"/>
  <c r="Y117" i="3"/>
  <c r="Y177" i="3" s="1"/>
  <c r="Y123" i="3"/>
  <c r="Y122" i="3"/>
  <c r="Z114" i="3"/>
  <c r="Y121" i="3"/>
  <c r="Y101" i="1"/>
  <c r="Y102" i="1"/>
  <c r="Y96" i="1"/>
  <c r="Z93" i="1"/>
  <c r="Y100" i="1"/>
  <c r="U275" i="3"/>
  <c r="U307" i="3"/>
  <c r="U275" i="1"/>
  <c r="U307" i="1"/>
  <c r="AA109" i="4"/>
  <c r="V275" i="3"/>
  <c r="V307" i="3"/>
  <c r="AB102" i="3"/>
  <c r="AB96" i="3"/>
  <c r="AC93" i="3"/>
  <c r="AB100" i="3"/>
  <c r="AB101" i="3"/>
  <c r="U307" i="5"/>
  <c r="U275" i="5"/>
  <c r="X130" i="3"/>
  <c r="X178" i="3" s="1"/>
  <c r="X202" i="3" s="1"/>
  <c r="V305" i="4"/>
  <c r="V273" i="4"/>
  <c r="W292" i="4"/>
  <c r="W260" i="4"/>
  <c r="W240" i="4"/>
  <c r="W239" i="4"/>
  <c r="W182" i="4"/>
  <c r="W183" i="4" s="1"/>
  <c r="W225" i="4"/>
  <c r="U261" i="1"/>
  <c r="U293" i="1"/>
  <c r="AC93" i="4"/>
  <c r="AB96" i="4"/>
  <c r="AB100" i="4"/>
  <c r="AB101" i="4"/>
  <c r="AB102" i="4"/>
  <c r="Z230" i="5"/>
  <c r="Z249" i="5"/>
  <c r="Z114" i="5"/>
  <c r="Y121" i="5"/>
  <c r="Y122" i="5"/>
  <c r="Y117" i="5"/>
  <c r="Y177" i="5" s="1"/>
  <c r="Y123" i="5"/>
  <c r="V292" i="4"/>
  <c r="V240" i="4"/>
  <c r="V260" i="4"/>
  <c r="X130" i="4"/>
  <c r="X178" i="4" s="1"/>
  <c r="X202" i="4" s="1"/>
  <c r="X182" i="4" l="1"/>
  <c r="X225" i="4"/>
  <c r="W307" i="4"/>
  <c r="W261" i="4"/>
  <c r="W259" i="5"/>
  <c r="X131" i="1"/>
  <c r="X179" i="1" s="1"/>
  <c r="X239" i="1" s="1"/>
  <c r="X239" i="5"/>
  <c r="X273" i="5" s="1"/>
  <c r="Y131" i="5"/>
  <c r="Y179" i="5" s="1"/>
  <c r="Y239" i="5" s="1"/>
  <c r="X239" i="3"/>
  <c r="X273" i="3" s="1"/>
  <c r="W273" i="5"/>
  <c r="X182" i="3"/>
  <c r="X183" i="3" s="1"/>
  <c r="W181" i="1"/>
  <c r="Z110" i="5"/>
  <c r="W189" i="1"/>
  <c r="W226" i="1" s="1"/>
  <c r="W292" i="1" s="1"/>
  <c r="Y131" i="4"/>
  <c r="Y179" i="4" s="1"/>
  <c r="Y225" i="4" s="1"/>
  <c r="AB110" i="3"/>
  <c r="Y131" i="3"/>
  <c r="Y179" i="3" s="1"/>
  <c r="Y239" i="3" s="1"/>
  <c r="X183" i="5"/>
  <c r="AB110" i="4"/>
  <c r="Y109" i="1"/>
  <c r="W259" i="3"/>
  <c r="X225" i="5"/>
  <c r="X259" i="5" s="1"/>
  <c r="AB109" i="3"/>
  <c r="X227" i="4"/>
  <c r="X241" i="4"/>
  <c r="X227" i="3"/>
  <c r="X241" i="3"/>
  <c r="X189" i="5"/>
  <c r="X226" i="5" s="1"/>
  <c r="X181" i="5"/>
  <c r="X202" i="5"/>
  <c r="Y130" i="5"/>
  <c r="Y178" i="5" s="1"/>
  <c r="V306" i="5"/>
  <c r="V274" i="5"/>
  <c r="V293" i="1"/>
  <c r="V261" i="1"/>
  <c r="V306" i="4"/>
  <c r="V274" i="4"/>
  <c r="Z121" i="5"/>
  <c r="AA114" i="5"/>
  <c r="Z123" i="5"/>
  <c r="Z122" i="5"/>
  <c r="Z117" i="5"/>
  <c r="Z177" i="5" s="1"/>
  <c r="AC96" i="4"/>
  <c r="AC100" i="4"/>
  <c r="AC102" i="4"/>
  <c r="AC101" i="4"/>
  <c r="Z102" i="1"/>
  <c r="Z101" i="1"/>
  <c r="AA93" i="1"/>
  <c r="Z96" i="1"/>
  <c r="Z100" i="1"/>
  <c r="X130" i="1"/>
  <c r="X178" i="1" s="1"/>
  <c r="X183" i="4"/>
  <c r="W241" i="5"/>
  <c r="W227" i="5"/>
  <c r="V275" i="1"/>
  <c r="V307" i="1"/>
  <c r="Z114" i="1"/>
  <c r="Y122" i="1"/>
  <c r="Y123" i="1"/>
  <c r="Y117" i="1"/>
  <c r="Y177" i="1" s="1"/>
  <c r="Y121" i="1"/>
  <c r="V259" i="1"/>
  <c r="V291" i="1"/>
  <c r="X291" i="4"/>
  <c r="X259" i="4"/>
  <c r="AA249" i="1"/>
  <c r="AA230" i="1"/>
  <c r="V275" i="4"/>
  <c r="V307" i="4"/>
  <c r="V305" i="1"/>
  <c r="V273" i="1"/>
  <c r="X305" i="4"/>
  <c r="X273" i="4"/>
  <c r="V274" i="3"/>
  <c r="V306" i="3"/>
  <c r="W241" i="1"/>
  <c r="W227" i="1"/>
  <c r="AA249" i="3"/>
  <c r="AA230" i="3"/>
  <c r="V261" i="4"/>
  <c r="V293" i="4"/>
  <c r="W259" i="4"/>
  <c r="W291" i="4"/>
  <c r="X189" i="3"/>
  <c r="X226" i="3" s="1"/>
  <c r="X181" i="3"/>
  <c r="W225" i="1"/>
  <c r="W239" i="1"/>
  <c r="W182" i="1"/>
  <c r="W183" i="1" s="1"/>
  <c r="W241" i="3"/>
  <c r="W227" i="3"/>
  <c r="AA249" i="5"/>
  <c r="AA230" i="5"/>
  <c r="AB116" i="4"/>
  <c r="AB176" i="4" s="1"/>
  <c r="AB219" i="4" s="1"/>
  <c r="AB221" i="4" s="1"/>
  <c r="AB116" i="5"/>
  <c r="AB176" i="5" s="1"/>
  <c r="AB219" i="5" s="1"/>
  <c r="AB221" i="5" s="1"/>
  <c r="AB116" i="3"/>
  <c r="AB176" i="3" s="1"/>
  <c r="AB219" i="3" s="1"/>
  <c r="AB221" i="3" s="1"/>
  <c r="AB116" i="1"/>
  <c r="AB176" i="1" s="1"/>
  <c r="AB219" i="1" s="1"/>
  <c r="AB221" i="1" s="1"/>
  <c r="AC100" i="3"/>
  <c r="AC96" i="3"/>
  <c r="AC101" i="3"/>
  <c r="AC102" i="3"/>
  <c r="Z109" i="5"/>
  <c r="AA249" i="4"/>
  <c r="AA230" i="4"/>
  <c r="Y130" i="4"/>
  <c r="Y178" i="4" s="1"/>
  <c r="AF95" i="5"/>
  <c r="AF95" i="1"/>
  <c r="W305" i="4"/>
  <c r="W273" i="4"/>
  <c r="Y130" i="3"/>
  <c r="Y178" i="3" s="1"/>
  <c r="AA101" i="5"/>
  <c r="AA102" i="5"/>
  <c r="AA96" i="5"/>
  <c r="AB93" i="5"/>
  <c r="AA100" i="5"/>
  <c r="AA114" i="4"/>
  <c r="Z123" i="4"/>
  <c r="Z121" i="4"/>
  <c r="Z117" i="4"/>
  <c r="Z177" i="4" s="1"/>
  <c r="Z122" i="4"/>
  <c r="X189" i="4"/>
  <c r="X226" i="4" s="1"/>
  <c r="X181" i="4"/>
  <c r="AB109" i="4"/>
  <c r="W306" i="4"/>
  <c r="W274" i="4"/>
  <c r="Y110" i="1"/>
  <c r="Z117" i="3"/>
  <c r="Z177" i="3" s="1"/>
  <c r="Z121" i="3"/>
  <c r="Z123" i="3"/>
  <c r="Z122" i="3"/>
  <c r="AA114" i="3"/>
  <c r="V292" i="1"/>
  <c r="V240" i="1"/>
  <c r="V260" i="1"/>
  <c r="W260" i="5"/>
  <c r="W292" i="5"/>
  <c r="W240" i="5"/>
  <c r="W260" i="3"/>
  <c r="W240" i="3"/>
  <c r="W292" i="3"/>
  <c r="X259" i="3"/>
  <c r="X291" i="3"/>
  <c r="W260" i="1" l="1"/>
  <c r="X305" i="5"/>
  <c r="W240" i="1"/>
  <c r="X305" i="3"/>
  <c r="Y225" i="5"/>
  <c r="Y259" i="5" s="1"/>
  <c r="X291" i="5"/>
  <c r="Y182" i="5"/>
  <c r="Y183" i="5" s="1"/>
  <c r="X182" i="1"/>
  <c r="X183" i="1" s="1"/>
  <c r="X225" i="1"/>
  <c r="Y239" i="4"/>
  <c r="Y305" i="4" s="1"/>
  <c r="Y182" i="4"/>
  <c r="Y183" i="4" s="1"/>
  <c r="AC110" i="4"/>
  <c r="Z130" i="3"/>
  <c r="Z178" i="3" s="1"/>
  <c r="Z202" i="3" s="1"/>
  <c r="Z227" i="3" s="1"/>
  <c r="AA110" i="5"/>
  <c r="Y182" i="3"/>
  <c r="Y183" i="3" s="1"/>
  <c r="Y225" i="3"/>
  <c r="Y291" i="3" s="1"/>
  <c r="Z131" i="4"/>
  <c r="Z179" i="4" s="1"/>
  <c r="Z225" i="4" s="1"/>
  <c r="Y131" i="1"/>
  <c r="Y179" i="1" s="1"/>
  <c r="Z110" i="1"/>
  <c r="AC110" i="3"/>
  <c r="AC116" i="5"/>
  <c r="AC176" i="5" s="1"/>
  <c r="AC219" i="5" s="1"/>
  <c r="AC221" i="5" s="1"/>
  <c r="AC116" i="3"/>
  <c r="AC176" i="3" s="1"/>
  <c r="AC219" i="3" s="1"/>
  <c r="AC221" i="3" s="1"/>
  <c r="AC116" i="1"/>
  <c r="AC176" i="1" s="1"/>
  <c r="AC219" i="1" s="1"/>
  <c r="AC221" i="1" s="1"/>
  <c r="AC116" i="4"/>
  <c r="AC176" i="4" s="1"/>
  <c r="AC219" i="4" s="1"/>
  <c r="AC221" i="4" s="1"/>
  <c r="AB230" i="1"/>
  <c r="AB249" i="1"/>
  <c r="W307" i="3"/>
  <c r="W275" i="3"/>
  <c r="W261" i="1"/>
  <c r="W293" i="1"/>
  <c r="W307" i="5"/>
  <c r="W275" i="5"/>
  <c r="X273" i="1"/>
  <c r="X305" i="1"/>
  <c r="AB114" i="4"/>
  <c r="AA121" i="4"/>
  <c r="AA123" i="4"/>
  <c r="AA122" i="4"/>
  <c r="AA117" i="4"/>
  <c r="AA177" i="4" s="1"/>
  <c r="Y181" i="3"/>
  <c r="Y189" i="3"/>
  <c r="Y226" i="3" s="1"/>
  <c r="Y181" i="4"/>
  <c r="Y189" i="4"/>
  <c r="Y226" i="4" s="1"/>
  <c r="AB230" i="3"/>
  <c r="AB249" i="3"/>
  <c r="W307" i="1"/>
  <c r="W275" i="1"/>
  <c r="Y181" i="5"/>
  <c r="Y189" i="5"/>
  <c r="Y226" i="5" s="1"/>
  <c r="Z123" i="1"/>
  <c r="Z117" i="1"/>
  <c r="Z177" i="1" s="1"/>
  <c r="Z122" i="1"/>
  <c r="AA114" i="1"/>
  <c r="Z121" i="1"/>
  <c r="Y202" i="5"/>
  <c r="Y273" i="5"/>
  <c r="Y305" i="5"/>
  <c r="X292" i="5"/>
  <c r="X260" i="5"/>
  <c r="X240" i="5"/>
  <c r="V274" i="1"/>
  <c r="V306" i="1"/>
  <c r="Y273" i="3"/>
  <c r="Y305" i="3"/>
  <c r="AB249" i="5"/>
  <c r="AB230" i="5"/>
  <c r="W273" i="1"/>
  <c r="W305" i="1"/>
  <c r="W306" i="1"/>
  <c r="W274" i="1"/>
  <c r="Y202" i="3"/>
  <c r="AA109" i="5"/>
  <c r="AB230" i="4"/>
  <c r="AB249" i="4"/>
  <c r="W291" i="1"/>
  <c r="W259" i="1"/>
  <c r="AB114" i="5"/>
  <c r="AA123" i="5"/>
  <c r="AA117" i="5"/>
  <c r="AA177" i="5" s="1"/>
  <c r="AA122" i="5"/>
  <c r="AA121" i="5"/>
  <c r="X307" i="3"/>
  <c r="X275" i="3"/>
  <c r="W306" i="3"/>
  <c r="W274" i="3"/>
  <c r="Z131" i="3"/>
  <c r="Z179" i="3" s="1"/>
  <c r="AB101" i="5"/>
  <c r="AB100" i="5"/>
  <c r="AB102" i="5"/>
  <c r="AC93" i="5"/>
  <c r="AB96" i="5"/>
  <c r="X181" i="1"/>
  <c r="X189" i="1"/>
  <c r="X226" i="1" s="1"/>
  <c r="Y202" i="4"/>
  <c r="Z109" i="1"/>
  <c r="Z130" i="5"/>
  <c r="Z178" i="5" s="1"/>
  <c r="X293" i="3"/>
  <c r="X261" i="3"/>
  <c r="AA121" i="3"/>
  <c r="AA123" i="3"/>
  <c r="AB114" i="3"/>
  <c r="AA117" i="3"/>
  <c r="AA177" i="3" s="1"/>
  <c r="AA122" i="3"/>
  <c r="Y130" i="1"/>
  <c r="Y178" i="1" s="1"/>
  <c r="AC109" i="4"/>
  <c r="AG95" i="5"/>
  <c r="AG95" i="1"/>
  <c r="W274" i="5"/>
  <c r="W306" i="5"/>
  <c r="X202" i="1"/>
  <c r="X260" i="3"/>
  <c r="X292" i="3"/>
  <c r="X240" i="3"/>
  <c r="AA96" i="1"/>
  <c r="AA102" i="1"/>
  <c r="AB93" i="1"/>
  <c r="AA101" i="1"/>
  <c r="AA100" i="1"/>
  <c r="X259" i="1"/>
  <c r="X291" i="1"/>
  <c r="Y291" i="4"/>
  <c r="Y259" i="4"/>
  <c r="X275" i="4"/>
  <c r="X307" i="4"/>
  <c r="X292" i="4"/>
  <c r="X240" i="4"/>
  <c r="X260" i="4"/>
  <c r="Z130" i="4"/>
  <c r="Z178" i="4" s="1"/>
  <c r="AC109" i="3"/>
  <c r="W293" i="3"/>
  <c r="W261" i="3"/>
  <c r="W261" i="5"/>
  <c r="W293" i="5"/>
  <c r="Z131" i="5"/>
  <c r="Z179" i="5" s="1"/>
  <c r="X241" i="5"/>
  <c r="X227" i="5"/>
  <c r="X293" i="4"/>
  <c r="X261" i="4"/>
  <c r="Z189" i="3" l="1"/>
  <c r="Z226" i="3" s="1"/>
  <c r="Y291" i="5"/>
  <c r="Y273" i="4"/>
  <c r="Z181" i="3"/>
  <c r="AA131" i="4"/>
  <c r="AA179" i="4" s="1"/>
  <c r="AA239" i="4" s="1"/>
  <c r="Z130" i="1"/>
  <c r="Z178" i="1" s="1"/>
  <c r="AA110" i="1"/>
  <c r="Y259" i="3"/>
  <c r="Z239" i="4"/>
  <c r="Z273" i="4" s="1"/>
  <c r="Z241" i="3"/>
  <c r="Z307" i="3" s="1"/>
  <c r="Z182" i="4"/>
  <c r="Z183" i="4" s="1"/>
  <c r="AA131" i="5"/>
  <c r="AA179" i="5" s="1"/>
  <c r="AA225" i="5" s="1"/>
  <c r="AB110" i="5"/>
  <c r="AA130" i="3"/>
  <c r="AA178" i="3" s="1"/>
  <c r="AA202" i="3" s="1"/>
  <c r="AA130" i="4"/>
  <c r="AA178" i="4" s="1"/>
  <c r="AA181" i="4" s="1"/>
  <c r="Z131" i="1"/>
  <c r="Z179" i="1" s="1"/>
  <c r="Z182" i="1" s="1"/>
  <c r="AC93" i="1"/>
  <c r="AB96" i="1"/>
  <c r="AB102" i="1"/>
  <c r="AB101" i="1"/>
  <c r="AB100" i="1"/>
  <c r="X241" i="1"/>
  <c r="X227" i="1"/>
  <c r="Y189" i="1"/>
  <c r="Y226" i="1" s="1"/>
  <c r="Y181" i="1"/>
  <c r="Y227" i="4"/>
  <c r="Y241" i="4"/>
  <c r="Y240" i="3"/>
  <c r="Y292" i="3"/>
  <c r="Y260" i="3"/>
  <c r="Z293" i="3"/>
  <c r="Z261" i="3"/>
  <c r="AC249" i="3"/>
  <c r="G250" i="3" s="1"/>
  <c r="AC230" i="3"/>
  <c r="AH95" i="5"/>
  <c r="AH95" i="1"/>
  <c r="Z181" i="5"/>
  <c r="Z189" i="5"/>
  <c r="Z226" i="5" s="1"/>
  <c r="X292" i="1"/>
  <c r="X260" i="1"/>
  <c r="X240" i="1"/>
  <c r="Z225" i="3"/>
  <c r="Z239" i="3"/>
  <c r="Z182" i="3"/>
  <c r="Z183" i="3" s="1"/>
  <c r="AC230" i="5"/>
  <c r="AC249" i="5"/>
  <c r="X293" i="5"/>
  <c r="X261" i="5"/>
  <c r="Z202" i="4"/>
  <c r="Z189" i="4"/>
  <c r="Z226" i="4" s="1"/>
  <c r="Z181" i="4"/>
  <c r="X274" i="5"/>
  <c r="X306" i="5"/>
  <c r="AA117" i="1"/>
  <c r="AA177" i="1" s="1"/>
  <c r="AA123" i="1"/>
  <c r="AB114" i="1"/>
  <c r="AA122" i="1"/>
  <c r="AA121" i="1"/>
  <c r="AD116" i="5"/>
  <c r="AD176" i="5" s="1"/>
  <c r="AD219" i="5" s="1"/>
  <c r="AD221" i="5" s="1"/>
  <c r="AD116" i="1"/>
  <c r="AD176" i="1" s="1"/>
  <c r="AD219" i="1" s="1"/>
  <c r="AD221" i="1" s="1"/>
  <c r="X307" i="5"/>
  <c r="X275" i="5"/>
  <c r="Y202" i="1"/>
  <c r="AB122" i="5"/>
  <c r="AB121" i="5"/>
  <c r="AB123" i="5"/>
  <c r="AC114" i="5"/>
  <c r="AB117" i="5"/>
  <c r="AB177" i="5" s="1"/>
  <c r="Z225" i="5"/>
  <c r="Z239" i="5"/>
  <c r="Z182" i="5"/>
  <c r="Z183" i="5" s="1"/>
  <c r="X306" i="4"/>
  <c r="X274" i="4"/>
  <c r="X306" i="3"/>
  <c r="X274" i="3"/>
  <c r="AA131" i="3"/>
  <c r="AA179" i="3" s="1"/>
  <c r="Y241" i="3"/>
  <c r="Y227" i="3"/>
  <c r="AC101" i="5"/>
  <c r="AD93" i="5"/>
  <c r="AC96" i="5"/>
  <c r="AC102" i="5"/>
  <c r="AC100" i="5"/>
  <c r="Z202" i="5"/>
  <c r="Z260" i="3"/>
  <c r="Z240" i="3"/>
  <c r="Z292" i="3"/>
  <c r="Z291" i="4"/>
  <c r="Z259" i="4"/>
  <c r="AA109" i="1"/>
  <c r="Y240" i="5"/>
  <c r="Y260" i="5"/>
  <c r="Y292" i="5"/>
  <c r="Y240" i="4"/>
  <c r="Y292" i="4"/>
  <c r="Y260" i="4"/>
  <c r="AC249" i="4"/>
  <c r="G250" i="4" s="1"/>
  <c r="AC230" i="4"/>
  <c r="AB117" i="3"/>
  <c r="AB177" i="3" s="1"/>
  <c r="AB123" i="3"/>
  <c r="AC114" i="3"/>
  <c r="AB121" i="3"/>
  <c r="AB122" i="3"/>
  <c r="AB109" i="5"/>
  <c r="AA130" i="5"/>
  <c r="AA178" i="5" s="1"/>
  <c r="Y182" i="1"/>
  <c r="Y183" i="1" s="1"/>
  <c r="Y225" i="1"/>
  <c r="Y239" i="1"/>
  <c r="Y241" i="5"/>
  <c r="Y227" i="5"/>
  <c r="AB122" i="4"/>
  <c r="AC114" i="4"/>
  <c r="AB121" i="4"/>
  <c r="AB123" i="4"/>
  <c r="AB117" i="4"/>
  <c r="AB177" i="4" s="1"/>
  <c r="AC230" i="1"/>
  <c r="AC249" i="1"/>
  <c r="AA189" i="3" l="1"/>
  <c r="AA226" i="3" s="1"/>
  <c r="AA181" i="3"/>
  <c r="Z305" i="4"/>
  <c r="AA182" i="4"/>
  <c r="AA183" i="4" s="1"/>
  <c r="AA225" i="4"/>
  <c r="AA291" i="4" s="1"/>
  <c r="Z275" i="3"/>
  <c r="AA239" i="5"/>
  <c r="AA305" i="5" s="1"/>
  <c r="AA182" i="5"/>
  <c r="AA183" i="5" s="1"/>
  <c r="AB131" i="4"/>
  <c r="AB179" i="4" s="1"/>
  <c r="AB182" i="4" s="1"/>
  <c r="Z183" i="1"/>
  <c r="AB109" i="1"/>
  <c r="Z239" i="1"/>
  <c r="Z305" i="1" s="1"/>
  <c r="AA202" i="4"/>
  <c r="AA241" i="4" s="1"/>
  <c r="Z225" i="1"/>
  <c r="Z291" i="1" s="1"/>
  <c r="AA189" i="4"/>
  <c r="AA226" i="4" s="1"/>
  <c r="AA260" i="4" s="1"/>
  <c r="AC110" i="5"/>
  <c r="AA131" i="1"/>
  <c r="AA179" i="1" s="1"/>
  <c r="AA182" i="1" s="1"/>
  <c r="AB130" i="3"/>
  <c r="AB178" i="3" s="1"/>
  <c r="AB189" i="3" s="1"/>
  <c r="AB226" i="3" s="1"/>
  <c r="AB130" i="5"/>
  <c r="AB110" i="1"/>
  <c r="AA181" i="5"/>
  <c r="AA189" i="5"/>
  <c r="AA226" i="5" s="1"/>
  <c r="AA202" i="5"/>
  <c r="Z189" i="1"/>
  <c r="Z226" i="1" s="1"/>
  <c r="Z181" i="1"/>
  <c r="Z274" i="3"/>
  <c r="Z306" i="3"/>
  <c r="AD249" i="1"/>
  <c r="AD230" i="1"/>
  <c r="AB122" i="1"/>
  <c r="AB123" i="1"/>
  <c r="AC114" i="1"/>
  <c r="AB117" i="1"/>
  <c r="AB177" i="1" s="1"/>
  <c r="AB121" i="1"/>
  <c r="Z259" i="3"/>
  <c r="Z291" i="3"/>
  <c r="X275" i="1"/>
  <c r="X307" i="1"/>
  <c r="AI95" i="1"/>
  <c r="AI95" i="5"/>
  <c r="Y293" i="5"/>
  <c r="Y261" i="5"/>
  <c r="AB131" i="3"/>
  <c r="AB179" i="3" s="1"/>
  <c r="AC122" i="5"/>
  <c r="AD114" i="5"/>
  <c r="AC121" i="5"/>
  <c r="AC123" i="5"/>
  <c r="AC117" i="5"/>
  <c r="AC177" i="5" s="1"/>
  <c r="AD249" i="5"/>
  <c r="AD230" i="5"/>
  <c r="X274" i="1"/>
  <c r="X306" i="1"/>
  <c r="Y274" i="3"/>
  <c r="Y306" i="3"/>
  <c r="AA259" i="5"/>
  <c r="AA291" i="5"/>
  <c r="Y305" i="1"/>
  <c r="Y273" i="1"/>
  <c r="Y307" i="5"/>
  <c r="Y275" i="5"/>
  <c r="Y306" i="5"/>
  <c r="Y274" i="5"/>
  <c r="Z241" i="5"/>
  <c r="Z227" i="5"/>
  <c r="Z202" i="1"/>
  <c r="Y307" i="4"/>
  <c r="Y275" i="4"/>
  <c r="AA227" i="3"/>
  <c r="AA241" i="3"/>
  <c r="Y261" i="3"/>
  <c r="Y293" i="3"/>
  <c r="Y259" i="1"/>
  <c r="Y291" i="1"/>
  <c r="AC122" i="3"/>
  <c r="AC123" i="3"/>
  <c r="AC121" i="3"/>
  <c r="AC117" i="3"/>
  <c r="AC177" i="3" s="1"/>
  <c r="AC109" i="5"/>
  <c r="Y307" i="3"/>
  <c r="Y275" i="3"/>
  <c r="Z273" i="5"/>
  <c r="Z305" i="5"/>
  <c r="AA273" i="4"/>
  <c r="AA305" i="4"/>
  <c r="AA292" i="3"/>
  <c r="AA260" i="3"/>
  <c r="AA240" i="3"/>
  <c r="Y293" i="4"/>
  <c r="Y261" i="4"/>
  <c r="Z259" i="5"/>
  <c r="Z291" i="5"/>
  <c r="Y227" i="1"/>
  <c r="Y241" i="1"/>
  <c r="AE116" i="5"/>
  <c r="AE176" i="5" s="1"/>
  <c r="AE219" i="5" s="1"/>
  <c r="AE221" i="5" s="1"/>
  <c r="AE116" i="1"/>
  <c r="AE176" i="1" s="1"/>
  <c r="AE219" i="1" s="1"/>
  <c r="AE221" i="1" s="1"/>
  <c r="AB130" i="4"/>
  <c r="AB178" i="4" s="1"/>
  <c r="AB202" i="4" s="1"/>
  <c r="AA239" i="3"/>
  <c r="AA182" i="3"/>
  <c r="AA183" i="3" s="1"/>
  <c r="AA225" i="3"/>
  <c r="AA130" i="1"/>
  <c r="AA178" i="1" s="1"/>
  <c r="AA202" i="1" s="1"/>
  <c r="Z260" i="4"/>
  <c r="Z292" i="4"/>
  <c r="Z240" i="4"/>
  <c r="Z240" i="5"/>
  <c r="Z260" i="5"/>
  <c r="Z292" i="5"/>
  <c r="Y240" i="1"/>
  <c r="Y260" i="1"/>
  <c r="Y292" i="1"/>
  <c r="AD93" i="1"/>
  <c r="AC96" i="1"/>
  <c r="AC101" i="1"/>
  <c r="AC102" i="1"/>
  <c r="AC100" i="1"/>
  <c r="Z259" i="1"/>
  <c r="AC121" i="4"/>
  <c r="AC122" i="4"/>
  <c r="AC123" i="4"/>
  <c r="AC117" i="4"/>
  <c r="AC177" i="4" s="1"/>
  <c r="AB178" i="5"/>
  <c r="AB202" i="5" s="1"/>
  <c r="Y274" i="4"/>
  <c r="Y306" i="4"/>
  <c r="AE93" i="5"/>
  <c r="AD101" i="5"/>
  <c r="AD96" i="5"/>
  <c r="AD100" i="5"/>
  <c r="AD102" i="5"/>
  <c r="AB131" i="5"/>
  <c r="AB179" i="5" s="1"/>
  <c r="Z227" i="4"/>
  <c r="Z241" i="4"/>
  <c r="Z273" i="3"/>
  <c r="Z305" i="3"/>
  <c r="X261" i="1"/>
  <c r="X293" i="1"/>
  <c r="AA227" i="4" l="1"/>
  <c r="AA293" i="4" s="1"/>
  <c r="AA259" i="4"/>
  <c r="Z273" i="1"/>
  <c r="AA183" i="1"/>
  <c r="AA273" i="5"/>
  <c r="AC110" i="1"/>
  <c r="AB239" i="4"/>
  <c r="AB305" i="4" s="1"/>
  <c r="AB225" i="4"/>
  <c r="AB259" i="4" s="1"/>
  <c r="AA225" i="1"/>
  <c r="AA291" i="1" s="1"/>
  <c r="AA239" i="1"/>
  <c r="AA273" i="1" s="1"/>
  <c r="AB202" i="3"/>
  <c r="AB227" i="3" s="1"/>
  <c r="AA292" i="4"/>
  <c r="AC130" i="5"/>
  <c r="AC178" i="5" s="1"/>
  <c r="AB181" i="3"/>
  <c r="AA240" i="4"/>
  <c r="AA274" i="4" s="1"/>
  <c r="AC131" i="5"/>
  <c r="AC179" i="5" s="1"/>
  <c r="AC225" i="5" s="1"/>
  <c r="AD109" i="5"/>
  <c r="AC109" i="1"/>
  <c r="AB131" i="1"/>
  <c r="AB179" i="1" s="1"/>
  <c r="AB225" i="1" s="1"/>
  <c r="AB183" i="4"/>
  <c r="AC130" i="3"/>
  <c r="AC178" i="3" s="1"/>
  <c r="AC202" i="3" s="1"/>
  <c r="AB241" i="5"/>
  <c r="AB227" i="5"/>
  <c r="AA241" i="1"/>
  <c r="AA227" i="1"/>
  <c r="AB227" i="4"/>
  <c r="AB241" i="4"/>
  <c r="AA307" i="4"/>
  <c r="AA275" i="4"/>
  <c r="AE230" i="5"/>
  <c r="AE249" i="5"/>
  <c r="Z307" i="5"/>
  <c r="Z275" i="5"/>
  <c r="AE230" i="1"/>
  <c r="AE249" i="1"/>
  <c r="AJ95" i="1"/>
  <c r="AJ95" i="5"/>
  <c r="AA259" i="3"/>
  <c r="AA291" i="3"/>
  <c r="AA307" i="3"/>
  <c r="AA275" i="3"/>
  <c r="AF116" i="5"/>
  <c r="AF176" i="5" s="1"/>
  <c r="AF219" i="5" s="1"/>
  <c r="AF221" i="5" s="1"/>
  <c r="AF116" i="1"/>
  <c r="AF176" i="1" s="1"/>
  <c r="AF219" i="1" s="1"/>
  <c r="AF221" i="1" s="1"/>
  <c r="Z307" i="4"/>
  <c r="Z275" i="4"/>
  <c r="AE102" i="5"/>
  <c r="AF93" i="5"/>
  <c r="AE101" i="5"/>
  <c r="AE96" i="5"/>
  <c r="AE100" i="5"/>
  <c r="AC130" i="4"/>
  <c r="AC178" i="4" s="1"/>
  <c r="AC202" i="4" s="1"/>
  <c r="Z274" i="5"/>
  <c r="Z306" i="5"/>
  <c r="AA261" i="3"/>
  <c r="AA293" i="3"/>
  <c r="Z261" i="4"/>
  <c r="Z293" i="4"/>
  <c r="Z274" i="4"/>
  <c r="Z306" i="4"/>
  <c r="AA305" i="3"/>
  <c r="AA273" i="3"/>
  <c r="Y307" i="1"/>
  <c r="Y275" i="1"/>
  <c r="AA306" i="3"/>
  <c r="AA274" i="3"/>
  <c r="AB130" i="1"/>
  <c r="AB178" i="1" s="1"/>
  <c r="AB202" i="1" s="1"/>
  <c r="Y274" i="1"/>
  <c r="Y306" i="1"/>
  <c r="AB239" i="5"/>
  <c r="AB182" i="5"/>
  <c r="AB183" i="5" s="1"/>
  <c r="AB225" i="5"/>
  <c r="AE93" i="1"/>
  <c r="AD102" i="1"/>
  <c r="AD96" i="1"/>
  <c r="AD101" i="1"/>
  <c r="AD100" i="1"/>
  <c r="Y261" i="1"/>
  <c r="Y293" i="1"/>
  <c r="AD123" i="5"/>
  <c r="AD117" i="5"/>
  <c r="AD177" i="5" s="1"/>
  <c r="AD121" i="5"/>
  <c r="AD122" i="5"/>
  <c r="AE114" i="5"/>
  <c r="AA227" i="5"/>
  <c r="AA241" i="5"/>
  <c r="Z293" i="5"/>
  <c r="Z261" i="5"/>
  <c r="AD110" i="5"/>
  <c r="AB189" i="5"/>
  <c r="AB226" i="5" s="1"/>
  <c r="AB181" i="5"/>
  <c r="AA181" i="1"/>
  <c r="AA189" i="1"/>
  <c r="AA226" i="1" s="1"/>
  <c r="AD114" i="1"/>
  <c r="AC122" i="1"/>
  <c r="AC123" i="1"/>
  <c r="AC117" i="1"/>
  <c r="AC177" i="1" s="1"/>
  <c r="AC121" i="1"/>
  <c r="Z260" i="1"/>
  <c r="Z292" i="1"/>
  <c r="Z240" i="1"/>
  <c r="AA292" i="5"/>
  <c r="AA240" i="5"/>
  <c r="AA260" i="5"/>
  <c r="AB260" i="3"/>
  <c r="AB240" i="3"/>
  <c r="AB292" i="3"/>
  <c r="AC131" i="4"/>
  <c r="AC179" i="4" s="1"/>
  <c r="AB181" i="4"/>
  <c r="AB189" i="4"/>
  <c r="AB226" i="4" s="1"/>
  <c r="AC131" i="3"/>
  <c r="AC179" i="3" s="1"/>
  <c r="Z241" i="1"/>
  <c r="Z227" i="1"/>
  <c r="AB225" i="3"/>
  <c r="AB182" i="3"/>
  <c r="AB183" i="3" s="1"/>
  <c r="AB239" i="3"/>
  <c r="AA261" i="4" l="1"/>
  <c r="AB241" i="3"/>
  <c r="AB275" i="3" s="1"/>
  <c r="AA259" i="1"/>
  <c r="AB273" i="4"/>
  <c r="AA305" i="1"/>
  <c r="AB291" i="4"/>
  <c r="AC182" i="5"/>
  <c r="AC183" i="5" s="1"/>
  <c r="AA306" i="4"/>
  <c r="AC239" i="5"/>
  <c r="AC273" i="5" s="1"/>
  <c r="AD109" i="1"/>
  <c r="AC181" i="3"/>
  <c r="AC189" i="3"/>
  <c r="AC226" i="3" s="1"/>
  <c r="AC260" i="3" s="1"/>
  <c r="AB239" i="1"/>
  <c r="AB305" i="1" s="1"/>
  <c r="AC241" i="3"/>
  <c r="AC275" i="3" s="1"/>
  <c r="AC227" i="3"/>
  <c r="AC261" i="3" s="1"/>
  <c r="AC131" i="1"/>
  <c r="AC179" i="1" s="1"/>
  <c r="AC182" i="1" s="1"/>
  <c r="AB182" i="1"/>
  <c r="AB183" i="1" s="1"/>
  <c r="AE109" i="5"/>
  <c r="AA261" i="1"/>
  <c r="AA293" i="1"/>
  <c r="AC239" i="3"/>
  <c r="AC225" i="3"/>
  <c r="AC182" i="3"/>
  <c r="AC183" i="3" s="1"/>
  <c r="AA306" i="5"/>
  <c r="AA274" i="5"/>
  <c r="AB307" i="3"/>
  <c r="AA275" i="5"/>
  <c r="AA307" i="5"/>
  <c r="AD130" i="5"/>
  <c r="AD178" i="5" s="1"/>
  <c r="AC259" i="5"/>
  <c r="AC291" i="5"/>
  <c r="AA275" i="1"/>
  <c r="AA307" i="1"/>
  <c r="AC241" i="4"/>
  <c r="AC227" i="4"/>
  <c r="AG116" i="1"/>
  <c r="AG176" i="1" s="1"/>
  <c r="AG219" i="1" s="1"/>
  <c r="AG221" i="1" s="1"/>
  <c r="AG116" i="5"/>
  <c r="AG176" i="5" s="1"/>
  <c r="AG219" i="5" s="1"/>
  <c r="AG221" i="5" s="1"/>
  <c r="AB260" i="4"/>
  <c r="AB240" i="4"/>
  <c r="AB292" i="4"/>
  <c r="AA293" i="5"/>
  <c r="AA261" i="5"/>
  <c r="AB181" i="1"/>
  <c r="AB189" i="1"/>
  <c r="AB226" i="1" s="1"/>
  <c r="AF230" i="1"/>
  <c r="AF249" i="1"/>
  <c r="Z306" i="1"/>
  <c r="Z274" i="1"/>
  <c r="AD122" i="1"/>
  <c r="AD123" i="1"/>
  <c r="AE114" i="1"/>
  <c r="AD117" i="1"/>
  <c r="AD177" i="1" s="1"/>
  <c r="AD121" i="1"/>
  <c r="AB240" i="5"/>
  <c r="AB292" i="5"/>
  <c r="AB260" i="5"/>
  <c r="AB227" i="1"/>
  <c r="AB241" i="1"/>
  <c r="AG93" i="5"/>
  <c r="AF100" i="5"/>
  <c r="AF96" i="5"/>
  <c r="AF102" i="5"/>
  <c r="AF101" i="5"/>
  <c r="AF249" i="5"/>
  <c r="AF230" i="5"/>
  <c r="AK95" i="1"/>
  <c r="AK95" i="5"/>
  <c r="AB273" i="3"/>
  <c r="AB305" i="3"/>
  <c r="AC239" i="4"/>
  <c r="AC182" i="4"/>
  <c r="AC183" i="4" s="1"/>
  <c r="AC225" i="4"/>
  <c r="AC189" i="5"/>
  <c r="AC226" i="5" s="1"/>
  <c r="AC181" i="5"/>
  <c r="AE101" i="1"/>
  <c r="AE96" i="1"/>
  <c r="AF93" i="1"/>
  <c r="AE102" i="1"/>
  <c r="AE100" i="1"/>
  <c r="AB259" i="1"/>
  <c r="AB291" i="1"/>
  <c r="Z275" i="1"/>
  <c r="Z307" i="1"/>
  <c r="AB291" i="5"/>
  <c r="AB259" i="5"/>
  <c r="AC202" i="5"/>
  <c r="AB259" i="3"/>
  <c r="AB291" i="3"/>
  <c r="AB306" i="3"/>
  <c r="AB274" i="3"/>
  <c r="AA260" i="1"/>
  <c r="AA292" i="1"/>
  <c r="AA240" i="1"/>
  <c r="AD131" i="5"/>
  <c r="AD179" i="5" s="1"/>
  <c r="AC181" i="4"/>
  <c r="AC189" i="4"/>
  <c r="AC226" i="4" s="1"/>
  <c r="AB307" i="4"/>
  <c r="AB275" i="4"/>
  <c r="AB293" i="5"/>
  <c r="AB261" i="5"/>
  <c r="AB293" i="3"/>
  <c r="AB261" i="3"/>
  <c r="Z293" i="1"/>
  <c r="Z261" i="1"/>
  <c r="AC130" i="1"/>
  <c r="AC178" i="1" s="1"/>
  <c r="AC202" i="1" s="1"/>
  <c r="AE117" i="5"/>
  <c r="AE177" i="5" s="1"/>
  <c r="AF114" i="5"/>
  <c r="AE121" i="5"/>
  <c r="AE122" i="5"/>
  <c r="AE123" i="5"/>
  <c r="AD110" i="1"/>
  <c r="AB273" i="5"/>
  <c r="AB305" i="5"/>
  <c r="AE110" i="5"/>
  <c r="AB293" i="4"/>
  <c r="AB261" i="4"/>
  <c r="AB275" i="5"/>
  <c r="AB307" i="5"/>
  <c r="AC305" i="5" l="1"/>
  <c r="AC292" i="3"/>
  <c r="AC240" i="3"/>
  <c r="AC274" i="3" s="1"/>
  <c r="AC307" i="3"/>
  <c r="AB273" i="1"/>
  <c r="AC183" i="1"/>
  <c r="AE131" i="5"/>
  <c r="AE179" i="5" s="1"/>
  <c r="AD130" i="1"/>
  <c r="AD178" i="1" s="1"/>
  <c r="AD202" i="1" s="1"/>
  <c r="AC239" i="1"/>
  <c r="AC273" i="1" s="1"/>
  <c r="AE110" i="1"/>
  <c r="AF109" i="5"/>
  <c r="AC225" i="1"/>
  <c r="AC259" i="1" s="1"/>
  <c r="AE109" i="1"/>
  <c r="AC293" i="3"/>
  <c r="AD131" i="1"/>
  <c r="AD179" i="1" s="1"/>
  <c r="AC241" i="1"/>
  <c r="AC227" i="1"/>
  <c r="AC240" i="5"/>
  <c r="AC292" i="5"/>
  <c r="AC260" i="5"/>
  <c r="AC292" i="4"/>
  <c r="AC240" i="4"/>
  <c r="AC260" i="4"/>
  <c r="AD239" i="5"/>
  <c r="AD225" i="5"/>
  <c r="AD182" i="5"/>
  <c r="AD183" i="5" s="1"/>
  <c r="AC307" i="4"/>
  <c r="AC275" i="4"/>
  <c r="AC306" i="3"/>
  <c r="AC259" i="4"/>
  <c r="AC291" i="4"/>
  <c r="AH93" i="5"/>
  <c r="AG100" i="5"/>
  <c r="AG101" i="5"/>
  <c r="AG102" i="5"/>
  <c r="AG96" i="5"/>
  <c r="AC241" i="5"/>
  <c r="AC227" i="5"/>
  <c r="AB307" i="1"/>
  <c r="AB275" i="1"/>
  <c r="AF114" i="1"/>
  <c r="AE117" i="1"/>
  <c r="AE177" i="1" s="1"/>
  <c r="AE122" i="1"/>
  <c r="AE123" i="1"/>
  <c r="AE121" i="1"/>
  <c r="AE130" i="5"/>
  <c r="AE178" i="5" s="1"/>
  <c r="AA274" i="1"/>
  <c r="AA306" i="1"/>
  <c r="AF96" i="1"/>
  <c r="AG93" i="1"/>
  <c r="AF101" i="1"/>
  <c r="AF102" i="1"/>
  <c r="AF100" i="1"/>
  <c r="AC273" i="4"/>
  <c r="AC305" i="4"/>
  <c r="AB293" i="1"/>
  <c r="AB261" i="1"/>
  <c r="AB306" i="4"/>
  <c r="AB274" i="4"/>
  <c r="AC273" i="3"/>
  <c r="AC305" i="3"/>
  <c r="AH116" i="5"/>
  <c r="AH176" i="5" s="1"/>
  <c r="AH219" i="5" s="1"/>
  <c r="AH221" i="5" s="1"/>
  <c r="AH116" i="1"/>
  <c r="AH176" i="1" s="1"/>
  <c r="AH219" i="1" s="1"/>
  <c r="AH221" i="1" s="1"/>
  <c r="AF123" i="5"/>
  <c r="AF117" i="5"/>
  <c r="AF177" i="5" s="1"/>
  <c r="AG114" i="5"/>
  <c r="AF122" i="5"/>
  <c r="AF121" i="5"/>
  <c r="AF110" i="5"/>
  <c r="AG230" i="5"/>
  <c r="AG249" i="5"/>
  <c r="AC261" i="4"/>
  <c r="AC293" i="4"/>
  <c r="AC181" i="1"/>
  <c r="AC189" i="1"/>
  <c r="AC226" i="1" s="1"/>
  <c r="AB306" i="5"/>
  <c r="AB274" i="5"/>
  <c r="AB240" i="1"/>
  <c r="AB292" i="1"/>
  <c r="AB260" i="1"/>
  <c r="AG249" i="1"/>
  <c r="AG230" i="1"/>
  <c r="AD181" i="5"/>
  <c r="AD189" i="5"/>
  <c r="AD226" i="5" s="1"/>
  <c r="AC291" i="3"/>
  <c r="AC259" i="3"/>
  <c r="AD202" i="5"/>
  <c r="AC305" i="1" l="1"/>
  <c r="AG110" i="5"/>
  <c r="AC291" i="1"/>
  <c r="AD189" i="1"/>
  <c r="AD226" i="1" s="1"/>
  <c r="AD292" i="1" s="1"/>
  <c r="AF110" i="1"/>
  <c r="AD181" i="1"/>
  <c r="AF131" i="5"/>
  <c r="AF179" i="5" s="1"/>
  <c r="AE130" i="1"/>
  <c r="AE178" i="1" s="1"/>
  <c r="AE202" i="1" s="1"/>
  <c r="AE239" i="5"/>
  <c r="AE182" i="5"/>
  <c r="AE183" i="5" s="1"/>
  <c r="AE225" i="5"/>
  <c r="AD241" i="1"/>
  <c r="AD227" i="1"/>
  <c r="AC292" i="1"/>
  <c r="AC260" i="1"/>
  <c r="AC240" i="1"/>
  <c r="AC306" i="4"/>
  <c r="AC274" i="4"/>
  <c r="AH230" i="1"/>
  <c r="AH249" i="1"/>
  <c r="AD241" i="5"/>
  <c r="AD227" i="5"/>
  <c r="AH249" i="5"/>
  <c r="AH230" i="5"/>
  <c r="AG102" i="1"/>
  <c r="AH93" i="1"/>
  <c r="AG101" i="1"/>
  <c r="AG96" i="1"/>
  <c r="AG100" i="1"/>
  <c r="AG109" i="1" s="1"/>
  <c r="AB274" i="1"/>
  <c r="AB306" i="1"/>
  <c r="AF130" i="5"/>
  <c r="AF178" i="5" s="1"/>
  <c r="AE189" i="5"/>
  <c r="AE226" i="5" s="1"/>
  <c r="AE181" i="5"/>
  <c r="AF122" i="1"/>
  <c r="AF117" i="1"/>
  <c r="AF177" i="1" s="1"/>
  <c r="AF123" i="1"/>
  <c r="AG114" i="1"/>
  <c r="AF121" i="1"/>
  <c r="AD259" i="5"/>
  <c r="AD291" i="5"/>
  <c r="AC306" i="5"/>
  <c r="AC274" i="5"/>
  <c r="AI116" i="5"/>
  <c r="AI176" i="5" s="1"/>
  <c r="AI219" i="5" s="1"/>
  <c r="AI221" i="5" s="1"/>
  <c r="AI116" i="1"/>
  <c r="AI176" i="1" s="1"/>
  <c r="AI219" i="1" s="1"/>
  <c r="AI221" i="1" s="1"/>
  <c r="AF109" i="1"/>
  <c r="AD225" i="1"/>
  <c r="AD239" i="1"/>
  <c r="AD182" i="1"/>
  <c r="AD183" i="1" s="1"/>
  <c r="AD305" i="5"/>
  <c r="AD273" i="5"/>
  <c r="AC293" i="1"/>
  <c r="AC261" i="1"/>
  <c r="AD292" i="5"/>
  <c r="AD240" i="5"/>
  <c r="AD260" i="5"/>
  <c r="AG121" i="5"/>
  <c r="AG117" i="5"/>
  <c r="AG177" i="5" s="1"/>
  <c r="AG122" i="5"/>
  <c r="AH114" i="5"/>
  <c r="AG123" i="5"/>
  <c r="AG109" i="5"/>
  <c r="AC307" i="1"/>
  <c r="AC275" i="1"/>
  <c r="AC275" i="5"/>
  <c r="AC307" i="5"/>
  <c r="AE131" i="1"/>
  <c r="AE179" i="1" s="1"/>
  <c r="AC261" i="5"/>
  <c r="AC293" i="5"/>
  <c r="AH96" i="5"/>
  <c r="AH100" i="5"/>
  <c r="AH102" i="5"/>
  <c r="AI93" i="5"/>
  <c r="AH101" i="5"/>
  <c r="AE202" i="5"/>
  <c r="AF131" i="1" l="1"/>
  <c r="AF179" i="1" s="1"/>
  <c r="AF239" i="1" s="1"/>
  <c r="AD260" i="1"/>
  <c r="AD240" i="1"/>
  <c r="AG110" i="1"/>
  <c r="AG130" i="5"/>
  <c r="AG178" i="5" s="1"/>
  <c r="AE189" i="1"/>
  <c r="AE226" i="1" s="1"/>
  <c r="AE260" i="1" s="1"/>
  <c r="AE181" i="1"/>
  <c r="AF225" i="1"/>
  <c r="AF182" i="1"/>
  <c r="AJ116" i="5"/>
  <c r="AJ176" i="5" s="1"/>
  <c r="AJ219" i="5" s="1"/>
  <c r="AJ221" i="5" s="1"/>
  <c r="AJ116" i="1"/>
  <c r="AJ176" i="1" s="1"/>
  <c r="AJ219" i="1" s="1"/>
  <c r="AJ221" i="1" s="1"/>
  <c r="AH109" i="5"/>
  <c r="AD305" i="1"/>
  <c r="AD273" i="1"/>
  <c r="AE260" i="5"/>
  <c r="AE292" i="5"/>
  <c r="AE240" i="5"/>
  <c r="AE305" i="5"/>
  <c r="AE273" i="5"/>
  <c r="AE227" i="1"/>
  <c r="AE241" i="1"/>
  <c r="AD306" i="5"/>
  <c r="AD274" i="5"/>
  <c r="AD291" i="1"/>
  <c r="AD259" i="1"/>
  <c r="AD293" i="5"/>
  <c r="AD261" i="5"/>
  <c r="AC306" i="1"/>
  <c r="AC274" i="1"/>
  <c r="AG131" i="5"/>
  <c r="AG179" i="5" s="1"/>
  <c r="AF130" i="1"/>
  <c r="AF178" i="1" s="1"/>
  <c r="AF181" i="5"/>
  <c r="AF189" i="5"/>
  <c r="AF226" i="5" s="1"/>
  <c r="AH101" i="1"/>
  <c r="AH96" i="1"/>
  <c r="AH102" i="1"/>
  <c r="AI93" i="1"/>
  <c r="AH100" i="1"/>
  <c r="AD275" i="5"/>
  <c r="AD307" i="5"/>
  <c r="AI102" i="5"/>
  <c r="AI96" i="5"/>
  <c r="AJ93" i="5"/>
  <c r="AI101" i="5"/>
  <c r="AI100" i="5"/>
  <c r="AE291" i="5"/>
  <c r="AE259" i="5"/>
  <c r="AE241" i="5"/>
  <c r="AE227" i="5"/>
  <c r="AI249" i="1"/>
  <c r="AI230" i="1"/>
  <c r="AG123" i="1"/>
  <c r="AH114" i="1"/>
  <c r="AG117" i="1"/>
  <c r="AG177" i="1" s="1"/>
  <c r="AG122" i="1"/>
  <c r="AG121" i="1"/>
  <c r="AD306" i="1"/>
  <c r="AD274" i="1"/>
  <c r="AF225" i="5"/>
  <c r="AF239" i="5"/>
  <c r="AF182" i="5"/>
  <c r="AF183" i="5" s="1"/>
  <c r="AH110" i="5"/>
  <c r="AE239" i="1"/>
  <c r="AE182" i="1"/>
  <c r="AE183" i="1" s="1"/>
  <c r="AE225" i="1"/>
  <c r="AI114" i="5"/>
  <c r="AH117" i="5"/>
  <c r="AH177" i="5" s="1"/>
  <c r="AH121" i="5"/>
  <c r="AH122" i="5"/>
  <c r="AH123" i="5"/>
  <c r="AI249" i="5"/>
  <c r="AI230" i="5"/>
  <c r="AF202" i="5"/>
  <c r="AD293" i="1"/>
  <c r="AD261" i="1"/>
  <c r="AD307" i="1"/>
  <c r="AD275" i="1"/>
  <c r="AE292" i="1" l="1"/>
  <c r="AI110" i="5"/>
  <c r="AE240" i="1"/>
  <c r="AE306" i="1" s="1"/>
  <c r="AH110" i="1"/>
  <c r="AH130" i="5"/>
  <c r="AH178" i="5" s="1"/>
  <c r="AH202" i="5" s="1"/>
  <c r="AG131" i="1"/>
  <c r="AG179" i="1" s="1"/>
  <c r="AG225" i="1" s="1"/>
  <c r="AI109" i="5"/>
  <c r="AH109" i="1"/>
  <c r="AF181" i="1"/>
  <c r="AF189" i="1"/>
  <c r="AF226" i="1" s="1"/>
  <c r="AF202" i="1"/>
  <c r="AF259" i="5"/>
  <c r="AF291" i="5"/>
  <c r="AE306" i="5"/>
  <c r="AE274" i="5"/>
  <c r="AJ249" i="1"/>
  <c r="AJ230" i="1"/>
  <c r="AF241" i="5"/>
  <c r="AF227" i="5"/>
  <c r="AJ114" i="5"/>
  <c r="AI121" i="5"/>
  <c r="AI123" i="5"/>
  <c r="AI122" i="5"/>
  <c r="AI117" i="5"/>
  <c r="AI177" i="5" s="1"/>
  <c r="AJ93" i="1"/>
  <c r="AI101" i="1"/>
  <c r="AI96" i="1"/>
  <c r="AI102" i="1"/>
  <c r="AI100" i="1"/>
  <c r="AG239" i="5"/>
  <c r="AG182" i="5"/>
  <c r="AG183" i="5" s="1"/>
  <c r="AG225" i="5"/>
  <c r="AJ249" i="5"/>
  <c r="AJ230" i="5"/>
  <c r="AE291" i="1"/>
  <c r="AE259" i="1"/>
  <c r="AJ96" i="5"/>
  <c r="AK93" i="5"/>
  <c r="AJ102" i="5"/>
  <c r="AJ100" i="5"/>
  <c r="AJ101" i="5"/>
  <c r="AG189" i="5"/>
  <c r="AG226" i="5" s="1"/>
  <c r="AG181" i="5"/>
  <c r="AK116" i="5"/>
  <c r="AK176" i="5" s="1"/>
  <c r="AK219" i="5" s="1"/>
  <c r="AK221" i="5" s="1"/>
  <c r="AK116" i="1"/>
  <c r="AK176" i="1" s="1"/>
  <c r="AK219" i="1" s="1"/>
  <c r="AK221" i="1" s="1"/>
  <c r="AE293" i="5"/>
  <c r="AE261" i="5"/>
  <c r="AG202" i="5"/>
  <c r="AF305" i="5"/>
  <c r="AL305" i="5" s="1"/>
  <c r="AF273" i="5"/>
  <c r="AL273" i="5" s="1"/>
  <c r="AL239" i="5"/>
  <c r="AI114" i="1"/>
  <c r="AH122" i="1"/>
  <c r="AH117" i="1"/>
  <c r="AH177" i="1" s="1"/>
  <c r="AH123" i="1"/>
  <c r="AH121" i="1"/>
  <c r="AH131" i="5"/>
  <c r="AH179" i="5" s="1"/>
  <c r="AE273" i="1"/>
  <c r="AE305" i="1"/>
  <c r="AG130" i="1"/>
  <c r="AG178" i="1" s="1"/>
  <c r="AE275" i="5"/>
  <c r="AE307" i="5"/>
  <c r="AE275" i="1"/>
  <c r="AE307" i="1"/>
  <c r="AF183" i="1"/>
  <c r="AF260" i="5"/>
  <c r="AF292" i="5"/>
  <c r="AF240" i="5"/>
  <c r="AE293" i="1"/>
  <c r="AE261" i="1"/>
  <c r="AF259" i="1"/>
  <c r="AF291" i="1"/>
  <c r="AF273" i="1"/>
  <c r="AF305" i="1"/>
  <c r="AE274" i="1" l="1"/>
  <c r="AJ110" i="5"/>
  <c r="AI110" i="1"/>
  <c r="AI131" i="5"/>
  <c r="AI179" i="5" s="1"/>
  <c r="AI239" i="5" s="1"/>
  <c r="AG239" i="1"/>
  <c r="AG305" i="1" s="1"/>
  <c r="AG182" i="1"/>
  <c r="AG183" i="1" s="1"/>
  <c r="AH131" i="1"/>
  <c r="AH179" i="1" s="1"/>
  <c r="AH182" i="1" s="1"/>
  <c r="AH227" i="5"/>
  <c r="AH241" i="5"/>
  <c r="AG181" i="1"/>
  <c r="AG189" i="1"/>
  <c r="AG226" i="1" s="1"/>
  <c r="AH225" i="5"/>
  <c r="AH239" i="5"/>
  <c r="AH182" i="5"/>
  <c r="AH183" i="5" s="1"/>
  <c r="AI123" i="1"/>
  <c r="AJ114" i="1"/>
  <c r="AI122" i="1"/>
  <c r="AI117" i="1"/>
  <c r="AI177" i="1" s="1"/>
  <c r="AI121" i="1"/>
  <c r="AK230" i="1"/>
  <c r="AK249" i="1"/>
  <c r="G250" i="1" s="1"/>
  <c r="AK100" i="5"/>
  <c r="AK96" i="5"/>
  <c r="AK101" i="5"/>
  <c r="AK102" i="5"/>
  <c r="AK249" i="5"/>
  <c r="G250" i="5" s="1"/>
  <c r="AK230" i="5"/>
  <c r="AG305" i="5"/>
  <c r="AG273" i="5"/>
  <c r="AH189" i="5"/>
  <c r="AH226" i="5" s="1"/>
  <c r="AH181" i="5"/>
  <c r="AG259" i="1"/>
  <c r="AG291" i="1"/>
  <c r="AJ101" i="1"/>
  <c r="AJ96" i="1"/>
  <c r="AJ102" i="1"/>
  <c r="AK93" i="1"/>
  <c r="AJ100" i="1"/>
  <c r="AG260" i="5"/>
  <c r="AG240" i="5"/>
  <c r="AG292" i="5"/>
  <c r="AI109" i="1"/>
  <c r="AG291" i="5"/>
  <c r="AG259" i="5"/>
  <c r="AH130" i="1"/>
  <c r="AH178" i="1" s="1"/>
  <c r="AH202" i="1" s="1"/>
  <c r="AG227" i="5"/>
  <c r="AG241" i="5"/>
  <c r="AI130" i="5"/>
  <c r="AI178" i="5" s="1"/>
  <c r="AI202" i="5" s="1"/>
  <c r="AF227" i="1"/>
  <c r="AF241" i="1"/>
  <c r="AF307" i="5"/>
  <c r="AF275" i="5"/>
  <c r="AL241" i="5"/>
  <c r="AG202" i="1"/>
  <c r="AF306" i="5"/>
  <c r="AL306" i="5" s="1"/>
  <c r="AL240" i="5"/>
  <c r="AF274" i="5"/>
  <c r="AL274" i="5" s="1"/>
  <c r="AJ121" i="5"/>
  <c r="AK114" i="5"/>
  <c r="AJ122" i="5"/>
  <c r="AJ117" i="5"/>
  <c r="AJ177" i="5" s="1"/>
  <c r="AJ123" i="5"/>
  <c r="AF240" i="1"/>
  <c r="AF260" i="1"/>
  <c r="AF292" i="1"/>
  <c r="AJ109" i="5"/>
  <c r="AF293" i="5"/>
  <c r="AF261" i="5"/>
  <c r="AG273" i="1" l="1"/>
  <c r="AI182" i="5"/>
  <c r="AI183" i="5" s="1"/>
  <c r="AI225" i="5"/>
  <c r="AI259" i="5" s="1"/>
  <c r="AH183" i="1"/>
  <c r="AJ130" i="5"/>
  <c r="AJ178" i="5" s="1"/>
  <c r="AH239" i="1"/>
  <c r="AH273" i="1" s="1"/>
  <c r="AH225" i="1"/>
  <c r="AH291" i="1" s="1"/>
  <c r="AJ110" i="1"/>
  <c r="AI131" i="1"/>
  <c r="AI179" i="1" s="1"/>
  <c r="AI182" i="1" s="1"/>
  <c r="AJ109" i="1"/>
  <c r="AI241" i="5"/>
  <c r="AI227" i="5"/>
  <c r="AH227" i="1"/>
  <c r="AH241" i="1"/>
  <c r="AF275" i="1"/>
  <c r="AF307" i="1"/>
  <c r="AF293" i="1"/>
  <c r="AF261" i="1"/>
  <c r="AK101" i="1"/>
  <c r="AK96" i="1"/>
  <c r="AK102" i="1"/>
  <c r="AK100" i="1"/>
  <c r="AK114" i="1"/>
  <c r="AJ122" i="1"/>
  <c r="AJ117" i="1"/>
  <c r="AJ177" i="1" s="1"/>
  <c r="AJ123" i="1"/>
  <c r="AJ121" i="1"/>
  <c r="AF306" i="1"/>
  <c r="AL306" i="1" s="1"/>
  <c r="AF274" i="1"/>
  <c r="AL274" i="1" s="1"/>
  <c r="AL240" i="1"/>
  <c r="AI181" i="5"/>
  <c r="AI189" i="5"/>
  <c r="AI226" i="5" s="1"/>
  <c r="AH292" i="5"/>
  <c r="AH240" i="5"/>
  <c r="AH260" i="5"/>
  <c r="AK109" i="5"/>
  <c r="AJ131" i="5"/>
  <c r="AJ179" i="5" s="1"/>
  <c r="AG307" i="5"/>
  <c r="AG275" i="5"/>
  <c r="AG241" i="1"/>
  <c r="AG227" i="1"/>
  <c r="AG293" i="5"/>
  <c r="AG261" i="5"/>
  <c r="AG306" i="5"/>
  <c r="AG274" i="5"/>
  <c r="AI305" i="5"/>
  <c r="AI273" i="5"/>
  <c r="AH305" i="5"/>
  <c r="AH273" i="5"/>
  <c r="AH181" i="1"/>
  <c r="AH189" i="1"/>
  <c r="AH226" i="1" s="1"/>
  <c r="AH291" i="5"/>
  <c r="AH259" i="5"/>
  <c r="AH275" i="5"/>
  <c r="AH307" i="5"/>
  <c r="AK117" i="5"/>
  <c r="AK177" i="5" s="1"/>
  <c r="AK121" i="5"/>
  <c r="AK122" i="5"/>
  <c r="AK123" i="5"/>
  <c r="AK110" i="5"/>
  <c r="AI130" i="1"/>
  <c r="AI178" i="1" s="1"/>
  <c r="AG260" i="1"/>
  <c r="AG292" i="1"/>
  <c r="AG240" i="1"/>
  <c r="AH293" i="5"/>
  <c r="AH261" i="5"/>
  <c r="AI291" i="5" l="1"/>
  <c r="AH305" i="1"/>
  <c r="AH259" i="1"/>
  <c r="AI183" i="1"/>
  <c r="AK131" i="5"/>
  <c r="AK179" i="5" s="1"/>
  <c r="AK239" i="5" s="1"/>
  <c r="AI225" i="1"/>
  <c r="AI291" i="1" s="1"/>
  <c r="AK110" i="1"/>
  <c r="AI239" i="1"/>
  <c r="AI305" i="1" s="1"/>
  <c r="AJ131" i="1"/>
  <c r="AJ179" i="1" s="1"/>
  <c r="AJ225" i="1" s="1"/>
  <c r="AI181" i="1"/>
  <c r="AI189" i="1"/>
  <c r="AI226" i="1" s="1"/>
  <c r="AI202" i="1"/>
  <c r="AJ181" i="5"/>
  <c r="AJ189" i="5"/>
  <c r="AJ226" i="5" s="1"/>
  <c r="AH307" i="1"/>
  <c r="AH275" i="1"/>
  <c r="AH293" i="1"/>
  <c r="AH261" i="1"/>
  <c r="AH260" i="1"/>
  <c r="AH292" i="1"/>
  <c r="AH240" i="1"/>
  <c r="AK123" i="1"/>
  <c r="AK117" i="1"/>
  <c r="AK177" i="1" s="1"/>
  <c r="AK122" i="1"/>
  <c r="AK121" i="1"/>
  <c r="AI293" i="5"/>
  <c r="AI261" i="5"/>
  <c r="AG306" i="1"/>
  <c r="AG274" i="1"/>
  <c r="AI307" i="5"/>
  <c r="AI275" i="5"/>
  <c r="AI240" i="5"/>
  <c r="AI292" i="5"/>
  <c r="AI260" i="5"/>
  <c r="AK130" i="5"/>
  <c r="AK178" i="5" s="1"/>
  <c r="AH306" i="5"/>
  <c r="AH274" i="5"/>
  <c r="AG261" i="1"/>
  <c r="AG293" i="1"/>
  <c r="AJ239" i="5"/>
  <c r="AJ225" i="5"/>
  <c r="AJ182" i="5"/>
  <c r="AJ183" i="5" s="1"/>
  <c r="AK109" i="1"/>
  <c r="AG307" i="1"/>
  <c r="AG275" i="1"/>
  <c r="AJ202" i="5"/>
  <c r="AJ130" i="1"/>
  <c r="AJ178" i="1" s="1"/>
  <c r="AJ202" i="1" s="1"/>
  <c r="AI273" i="1" l="1"/>
  <c r="AI259" i="1"/>
  <c r="AK182" i="5"/>
  <c r="AK225" i="5"/>
  <c r="AK291" i="5" s="1"/>
  <c r="AJ182" i="1"/>
  <c r="AJ183" i="1" s="1"/>
  <c r="AJ239" i="1"/>
  <c r="AJ305" i="1" s="1"/>
  <c r="AK131" i="1"/>
  <c r="AK179" i="1" s="1"/>
  <c r="AK239" i="1" s="1"/>
  <c r="AJ291" i="1"/>
  <c r="AJ259" i="1"/>
  <c r="AH306" i="1"/>
  <c r="AH274" i="1"/>
  <c r="AJ241" i="1"/>
  <c r="AJ227" i="1"/>
  <c r="AK202" i="5"/>
  <c r="AK181" i="5"/>
  <c r="AK189" i="5"/>
  <c r="AK226" i="5" s="1"/>
  <c r="AJ259" i="5"/>
  <c r="AJ291" i="5"/>
  <c r="AJ292" i="5"/>
  <c r="AJ260" i="5"/>
  <c r="AJ240" i="5"/>
  <c r="AJ305" i="5"/>
  <c r="AJ273" i="5"/>
  <c r="AI227" i="1"/>
  <c r="AI241" i="1"/>
  <c r="AK273" i="5"/>
  <c r="AK305" i="5"/>
  <c r="AJ181" i="1"/>
  <c r="AJ189" i="1"/>
  <c r="AJ226" i="1" s="1"/>
  <c r="AK183" i="5"/>
  <c r="AI292" i="1"/>
  <c r="AI260" i="1"/>
  <c r="AI240" i="1"/>
  <c r="AJ241" i="5"/>
  <c r="AJ227" i="5"/>
  <c r="AI306" i="5"/>
  <c r="AI274" i="5"/>
  <c r="AK130" i="1"/>
  <c r="AK178" i="1" s="1"/>
  <c r="AK202" i="1" s="1"/>
  <c r="AK259" i="5" l="1"/>
  <c r="AJ273" i="1"/>
  <c r="AK225" i="1"/>
  <c r="AK182" i="1"/>
  <c r="AK183" i="1" s="1"/>
  <c r="AK227" i="1"/>
  <c r="AK241" i="1"/>
  <c r="AK241" i="5"/>
  <c r="AK227" i="5"/>
  <c r="AJ260" i="1"/>
  <c r="AJ240" i="1"/>
  <c r="AJ292" i="1"/>
  <c r="AJ306" i="5"/>
  <c r="AJ274" i="5"/>
  <c r="AJ293" i="5"/>
  <c r="AJ261" i="5"/>
  <c r="AJ261" i="1"/>
  <c r="AJ293" i="1"/>
  <c r="AJ307" i="5"/>
  <c r="AJ275" i="5"/>
  <c r="AJ307" i="1"/>
  <c r="AJ275" i="1"/>
  <c r="AK291" i="1"/>
  <c r="AK259" i="1"/>
  <c r="AI306" i="1"/>
  <c r="AI274" i="1"/>
  <c r="AI275" i="1"/>
  <c r="AI307" i="1"/>
  <c r="AK189" i="1"/>
  <c r="AK226" i="1" s="1"/>
  <c r="AK181" i="1"/>
  <c r="AI293" i="1"/>
  <c r="AI261" i="1"/>
  <c r="AK292" i="5"/>
  <c r="AK260" i="5"/>
  <c r="AK240" i="5"/>
  <c r="AK273" i="1"/>
  <c r="AL273" i="1" s="1"/>
  <c r="AK305" i="1"/>
  <c r="AL305" i="1" s="1"/>
  <c r="AL239" i="1"/>
  <c r="AK261" i="5" l="1"/>
  <c r="AK293" i="5"/>
  <c r="AK275" i="5"/>
  <c r="AL275" i="5" s="1"/>
  <c r="AK307" i="5"/>
  <c r="AL307" i="5" s="1"/>
  <c r="AK306" i="5"/>
  <c r="AK274" i="5"/>
  <c r="AJ306" i="1"/>
  <c r="AJ274" i="1"/>
  <c r="AK275" i="1"/>
  <c r="AL275" i="1" s="1"/>
  <c r="AK307" i="1"/>
  <c r="AL307" i="1" s="1"/>
  <c r="AL241" i="1"/>
  <c r="AK240" i="1"/>
  <c r="AK292" i="1"/>
  <c r="AK260" i="1"/>
  <c r="AK261" i="1"/>
  <c r="AK293" i="1"/>
  <c r="AK274" i="1" l="1"/>
  <c r="AK306" i="1"/>
  <c r="M47" i="6" l="1"/>
  <c r="M44" i="6"/>
  <c r="M224" i="6" s="1"/>
  <c r="J44" i="6"/>
  <c r="J224" i="6" s="1"/>
  <c r="J47" i="6"/>
  <c r="K44" i="6"/>
  <c r="K224" i="6" s="1"/>
  <c r="K47" i="6"/>
  <c r="L44" i="6"/>
  <c r="L224" i="6" s="1"/>
  <c r="L47" i="6"/>
  <c r="L290" i="6" l="1"/>
  <c r="L258" i="6"/>
  <c r="N44" i="6"/>
  <c r="N224" i="6" s="1"/>
  <c r="N47" i="6"/>
  <c r="N52" i="6" s="1"/>
  <c r="K258" i="6"/>
  <c r="K290" i="6"/>
  <c r="L52" i="6"/>
  <c r="K52" i="6"/>
  <c r="J52" i="6"/>
  <c r="M52" i="6"/>
  <c r="J290" i="6"/>
  <c r="J258" i="6"/>
  <c r="M290" i="6"/>
  <c r="M258" i="6"/>
  <c r="O44" i="6" l="1"/>
  <c r="O224" i="6" s="1"/>
  <c r="O47" i="6"/>
  <c r="N290" i="6"/>
  <c r="N258" i="6"/>
  <c r="O290" i="6" l="1"/>
  <c r="O258" i="6"/>
  <c r="P44" i="6"/>
  <c r="P224" i="6" s="1"/>
  <c r="P47" i="6"/>
  <c r="P52" i="6" s="1"/>
  <c r="O52" i="6"/>
  <c r="Q44" i="6" l="1"/>
  <c r="Q224" i="6" s="1"/>
  <c r="Q47" i="6"/>
  <c r="P290" i="6"/>
  <c r="P258" i="6"/>
  <c r="Q290" i="6" l="1"/>
  <c r="Q258" i="6"/>
  <c r="R47" i="6"/>
  <c r="R44" i="6"/>
  <c r="R224" i="6" s="1"/>
  <c r="Q52" i="6"/>
  <c r="R290" i="6" l="1"/>
  <c r="R258" i="6"/>
  <c r="R52" i="6"/>
  <c r="S44" i="6"/>
  <c r="S224" i="6" s="1"/>
  <c r="S47" i="6"/>
  <c r="S52" i="6" s="1"/>
  <c r="T44" i="6" l="1"/>
  <c r="T224" i="6" s="1"/>
  <c r="T47" i="6"/>
  <c r="S290" i="6"/>
  <c r="S258" i="6"/>
  <c r="T52" i="6" l="1"/>
  <c r="T290" i="6"/>
  <c r="T258" i="6"/>
  <c r="U47" i="6"/>
  <c r="U52" i="6" s="1"/>
  <c r="U44" i="6"/>
  <c r="U224" i="6" s="1"/>
  <c r="U290" i="6" l="1"/>
  <c r="U258" i="6"/>
  <c r="V44" i="6"/>
  <c r="V224" i="6" s="1"/>
  <c r="V47" i="6"/>
  <c r="V52" i="6" s="1"/>
  <c r="V290" i="6" l="1"/>
  <c r="V258" i="6"/>
  <c r="W44" i="6"/>
  <c r="W224" i="6" s="1"/>
  <c r="W47" i="6"/>
  <c r="W52" i="6" s="1"/>
  <c r="W290" i="6" l="1"/>
  <c r="W258" i="6"/>
  <c r="X44" i="6"/>
  <c r="X224" i="6" s="1"/>
  <c r="X47" i="6"/>
  <c r="X52" i="6" s="1"/>
  <c r="Y47" i="6" l="1"/>
  <c r="Y52" i="6" s="1"/>
  <c r="Y44" i="6"/>
  <c r="Y224" i="6" s="1"/>
  <c r="X290" i="6"/>
  <c r="X258" i="6"/>
  <c r="Z44" i="6" l="1"/>
  <c r="Z224" i="6" s="1"/>
  <c r="Z47" i="6"/>
  <c r="Z52" i="6" s="1"/>
  <c r="Y290" i="6"/>
  <c r="Y258" i="6"/>
  <c r="AA47" i="6" l="1"/>
  <c r="AA52" i="6" s="1"/>
  <c r="AA44" i="6"/>
  <c r="AA224" i="6" s="1"/>
  <c r="Z290" i="6"/>
  <c r="Z258" i="6"/>
  <c r="AA290" i="6" l="1"/>
  <c r="AA258" i="6"/>
  <c r="AB47" i="6"/>
  <c r="AB52" i="6" s="1"/>
  <c r="AB44" i="6"/>
  <c r="AB224" i="6" s="1"/>
  <c r="AC44" i="6" l="1"/>
  <c r="AC224" i="6" s="1"/>
  <c r="AC47" i="6"/>
  <c r="AC52" i="6" s="1"/>
  <c r="AB290" i="6"/>
  <c r="AB258" i="6"/>
  <c r="AD44" i="6" l="1"/>
  <c r="AD224" i="6" s="1"/>
  <c r="AD47" i="6"/>
  <c r="AD52" i="6" s="1"/>
  <c r="AC258" i="6"/>
  <c r="AC290" i="6"/>
  <c r="AE47" i="6" l="1"/>
  <c r="AE52" i="6" s="1"/>
  <c r="AE44" i="6"/>
  <c r="AE224" i="6" s="1"/>
  <c r="AD290" i="6"/>
  <c r="AD258" i="6"/>
  <c r="AF47" i="6" l="1"/>
  <c r="AF52" i="6" s="1"/>
  <c r="AF44" i="6"/>
  <c r="AF224" i="6" s="1"/>
  <c r="AE258" i="6"/>
  <c r="AE290" i="6"/>
  <c r="AG47" i="6" l="1"/>
  <c r="AG52" i="6" s="1"/>
  <c r="AG44" i="6"/>
  <c r="AG224" i="6" s="1"/>
  <c r="AF258" i="6"/>
  <c r="AF290" i="6"/>
  <c r="AH44" i="6" l="1"/>
  <c r="AH224" i="6" s="1"/>
  <c r="AH47" i="6"/>
  <c r="AH52" i="6" s="1"/>
  <c r="AG258" i="6"/>
  <c r="AG290" i="6"/>
  <c r="AI44" i="6" l="1"/>
  <c r="AI224" i="6" s="1"/>
  <c r="AI47" i="6"/>
  <c r="AI52" i="6" s="1"/>
  <c r="AH290" i="6"/>
  <c r="AH258" i="6"/>
  <c r="AJ47" i="6" l="1"/>
  <c r="AJ52" i="6" s="1"/>
  <c r="AJ44" i="6"/>
  <c r="AJ224" i="6" s="1"/>
  <c r="AI290" i="6"/>
  <c r="AI258" i="6"/>
  <c r="AK47" i="6" l="1"/>
  <c r="AK52" i="6" s="1"/>
  <c r="AK44" i="6"/>
  <c r="AK224" i="6" s="1"/>
  <c r="AJ258" i="6"/>
  <c r="AJ290" i="6"/>
  <c r="AK290" i="6" l="1"/>
  <c r="AK258" i="6"/>
  <c r="R32" i="6" l="1"/>
  <c r="T32" i="6"/>
  <c r="L32" i="6"/>
  <c r="S32" i="6"/>
  <c r="K32" i="6"/>
  <c r="V32" i="6" l="1"/>
  <c r="H32" i="6"/>
  <c r="I32" i="6"/>
  <c r="M28" i="6"/>
  <c r="M236" i="6" s="1"/>
  <c r="M31" i="6"/>
  <c r="M32" i="6"/>
  <c r="P32" i="6"/>
  <c r="N32" i="6"/>
  <c r="J32" i="6"/>
  <c r="U32" i="6"/>
  <c r="Q32" i="6"/>
  <c r="J31" i="6" l="1"/>
  <c r="J28" i="6"/>
  <c r="J236" i="6" s="1"/>
  <c r="K31" i="6"/>
  <c r="K28" i="6"/>
  <c r="K236" i="6" s="1"/>
  <c r="H31" i="6"/>
  <c r="H28" i="6"/>
  <c r="M302" i="6"/>
  <c r="M270" i="6"/>
  <c r="N28" i="6"/>
  <c r="N236" i="6" s="1"/>
  <c r="N31" i="6"/>
  <c r="I31" i="6"/>
  <c r="I28" i="6"/>
  <c r="I236" i="6" s="1"/>
  <c r="L28" i="6"/>
  <c r="L236" i="6" s="1"/>
  <c r="L31" i="6"/>
  <c r="H236" i="6" l="1"/>
  <c r="H302" i="6" s="1"/>
  <c r="L302" i="6"/>
  <c r="L270" i="6"/>
  <c r="H270" i="6"/>
  <c r="I270" i="6"/>
  <c r="I302" i="6"/>
  <c r="I36" i="6"/>
  <c r="I228" i="6" s="1"/>
  <c r="M36" i="6"/>
  <c r="M228" i="6" s="1"/>
  <c r="N36" i="6"/>
  <c r="N228" i="6" s="1"/>
  <c r="H36" i="6"/>
  <c r="H228" i="6" s="1"/>
  <c r="K36" i="6"/>
  <c r="K228" i="6" s="1"/>
  <c r="J36" i="6"/>
  <c r="J228" i="6" s="1"/>
  <c r="L36" i="6"/>
  <c r="L228" i="6" s="1"/>
  <c r="K302" i="6"/>
  <c r="K270" i="6"/>
  <c r="N302" i="6"/>
  <c r="N270" i="6"/>
  <c r="J302" i="6"/>
  <c r="J270" i="6"/>
  <c r="H294" i="6" l="1"/>
  <c r="H298" i="6" s="1"/>
  <c r="H299" i="6" s="1"/>
  <c r="H310" i="6" s="1"/>
  <c r="H311" i="6" s="1"/>
  <c r="H262" i="6"/>
  <c r="H266" i="6" s="1"/>
  <c r="H267" i="6" s="1"/>
  <c r="H278" i="6" s="1"/>
  <c r="H279" i="6" s="1"/>
  <c r="H280" i="6" s="1"/>
  <c r="H232" i="6"/>
  <c r="H233" i="6" s="1"/>
  <c r="H244" i="6" s="1"/>
  <c r="J262" i="6"/>
  <c r="J266" i="6" s="1"/>
  <c r="J267" i="6" s="1"/>
  <c r="J278" i="6" s="1"/>
  <c r="J279" i="6" s="1"/>
  <c r="J294" i="6"/>
  <c r="J298" i="6" s="1"/>
  <c r="J299" i="6" s="1"/>
  <c r="J310" i="6" s="1"/>
  <c r="J311" i="6" s="1"/>
  <c r="J312" i="6" s="1"/>
  <c r="J232" i="6"/>
  <c r="J233" i="6" s="1"/>
  <c r="J244" i="6" s="1"/>
  <c r="N262" i="6"/>
  <c r="N266" i="6" s="1"/>
  <c r="N267" i="6" s="1"/>
  <c r="N278" i="6" s="1"/>
  <c r="N279" i="6" s="1"/>
  <c r="N294" i="6"/>
  <c r="N298" i="6" s="1"/>
  <c r="N299" i="6" s="1"/>
  <c r="N310" i="6" s="1"/>
  <c r="N311" i="6" s="1"/>
  <c r="N232" i="6"/>
  <c r="N233" i="6" s="1"/>
  <c r="N244" i="6" s="1"/>
  <c r="M294" i="6"/>
  <c r="M298" i="6" s="1"/>
  <c r="M299" i="6" s="1"/>
  <c r="M310" i="6" s="1"/>
  <c r="M262" i="6"/>
  <c r="M266" i="6" s="1"/>
  <c r="M267" i="6" s="1"/>
  <c r="M278" i="6" s="1"/>
  <c r="M232" i="6"/>
  <c r="M233" i="6" s="1"/>
  <c r="M244" i="6" s="1"/>
  <c r="H312" i="6"/>
  <c r="L294" i="6"/>
  <c r="L298" i="6" s="1"/>
  <c r="L299" i="6" s="1"/>
  <c r="L310" i="6" s="1"/>
  <c r="L311" i="6" s="1"/>
  <c r="L262" i="6"/>
  <c r="L266" i="6" s="1"/>
  <c r="L267" i="6" s="1"/>
  <c r="L278" i="6" s="1"/>
  <c r="L279" i="6" s="1"/>
  <c r="L232" i="6"/>
  <c r="L233" i="6" s="1"/>
  <c r="L244" i="6" s="1"/>
  <c r="I262" i="6"/>
  <c r="I266" i="6" s="1"/>
  <c r="I267" i="6" s="1"/>
  <c r="I278" i="6" s="1"/>
  <c r="I279" i="6" s="1"/>
  <c r="I294" i="6"/>
  <c r="I298" i="6" s="1"/>
  <c r="I299" i="6" s="1"/>
  <c r="I310" i="6" s="1"/>
  <c r="I311" i="6" s="1"/>
  <c r="I312" i="6" s="1"/>
  <c r="I232" i="6"/>
  <c r="I233" i="6" s="1"/>
  <c r="I244" i="6" s="1"/>
  <c r="K294" i="6"/>
  <c r="K298" i="6" s="1"/>
  <c r="K299" i="6" s="1"/>
  <c r="K310" i="6" s="1"/>
  <c r="K311" i="6" s="1"/>
  <c r="K262" i="6"/>
  <c r="K266" i="6" s="1"/>
  <c r="K267" i="6" s="1"/>
  <c r="K278" i="6" s="1"/>
  <c r="K279" i="6" s="1"/>
  <c r="K232" i="6"/>
  <c r="K233" i="6" s="1"/>
  <c r="K244" i="6" s="1"/>
  <c r="K280" i="6" l="1"/>
  <c r="I280" i="6"/>
  <c r="N312" i="6"/>
  <c r="L280" i="6"/>
  <c r="K312" i="6"/>
  <c r="N280" i="6"/>
  <c r="J245" i="6"/>
  <c r="J246" i="6" s="1"/>
  <c r="K245" i="6"/>
  <c r="K246" i="6" s="1"/>
  <c r="I245" i="6"/>
  <c r="I246" i="6" s="1"/>
  <c r="M245" i="6"/>
  <c r="M246" i="6" s="1"/>
  <c r="M279" i="6"/>
  <c r="M280" i="6" s="1"/>
  <c r="H245" i="6"/>
  <c r="H246" i="6" s="1"/>
  <c r="M311" i="6"/>
  <c r="M312" i="6" s="1"/>
  <c r="L245" i="6"/>
  <c r="L246" i="6" s="1"/>
  <c r="N245" i="6"/>
  <c r="N246" i="6" s="1"/>
  <c r="L312" i="6"/>
  <c r="J280" i="6"/>
  <c r="AA34" i="6"/>
  <c r="AF34" i="6"/>
  <c r="AK34" i="6" l="1"/>
  <c r="AF33" i="6"/>
  <c r="AI33" i="6"/>
  <c r="AC33" i="6"/>
  <c r="AA33" i="6"/>
  <c r="AG33" i="6"/>
  <c r="Y34" i="6"/>
  <c r="Z33" i="6"/>
  <c r="AJ33" i="6"/>
  <c r="AH33" i="6"/>
  <c r="Y33" i="6"/>
  <c r="AH34" i="6"/>
  <c r="AE33" i="6"/>
  <c r="AD33" i="6"/>
  <c r="AB33" i="6"/>
  <c r="AD34" i="6"/>
  <c r="AK33" i="6"/>
  <c r="AG34" i="6" l="1"/>
  <c r="W33" i="6"/>
  <c r="AI34" i="6"/>
  <c r="AE34" i="6"/>
  <c r="Z34" i="6"/>
  <c r="W34" i="6"/>
  <c r="AJ34" i="6"/>
  <c r="AC34" i="6"/>
  <c r="X34" i="6"/>
  <c r="X33" i="6"/>
  <c r="AB34" i="6" l="1"/>
  <c r="O31" i="6" l="1"/>
  <c r="AF31" i="6" l="1"/>
  <c r="X31" i="6"/>
  <c r="AH31" i="6"/>
  <c r="AD31" i="6"/>
  <c r="P31" i="6"/>
  <c r="P28" i="6"/>
  <c r="P236" i="6" s="1"/>
  <c r="T31" i="6"/>
  <c r="T28" i="6"/>
  <c r="T236" i="6" s="1"/>
  <c r="AK31" i="6"/>
  <c r="W31" i="6"/>
  <c r="AB31" i="6"/>
  <c r="S31" i="6"/>
  <c r="S28" i="6"/>
  <c r="S236" i="6" s="1"/>
  <c r="Y31" i="6"/>
  <c r="V31" i="6"/>
  <c r="V28" i="6"/>
  <c r="V236" i="6" s="1"/>
  <c r="AE31" i="6"/>
  <c r="U31" i="6"/>
  <c r="U28" i="6"/>
  <c r="AE32" i="6"/>
  <c r="AC32" i="6"/>
  <c r="AJ32" i="6"/>
  <c r="AH32" i="6"/>
  <c r="U236" i="6" l="1"/>
  <c r="Z31" i="6"/>
  <c r="AG32" i="6"/>
  <c r="AC31" i="6"/>
  <c r="AC28" i="6"/>
  <c r="AC236" i="6" s="1"/>
  <c r="O32" i="6"/>
  <c r="O28" i="6"/>
  <c r="AA32" i="6"/>
  <c r="Z32" i="6"/>
  <c r="AI32" i="6"/>
  <c r="V302" i="6"/>
  <c r="V270" i="6"/>
  <c r="R28" i="6"/>
  <c r="R236" i="6" s="1"/>
  <c r="R31" i="6"/>
  <c r="AH28" i="6"/>
  <c r="AH236" i="6" s="1"/>
  <c r="AG31" i="6"/>
  <c r="AG28" i="6"/>
  <c r="AG236" i="6" s="1"/>
  <c r="AI31" i="6"/>
  <c r="T270" i="6"/>
  <c r="T302" i="6"/>
  <c r="U270" i="6"/>
  <c r="U302" i="6"/>
  <c r="S270" i="6"/>
  <c r="S302" i="6"/>
  <c r="AJ31" i="6"/>
  <c r="AJ28" i="6"/>
  <c r="AJ236" i="6" s="1"/>
  <c r="Q31" i="6"/>
  <c r="Q28" i="6"/>
  <c r="Q236" i="6" s="1"/>
  <c r="AE28" i="6"/>
  <c r="AE236" i="6" s="1"/>
  <c r="AA31" i="6"/>
  <c r="P302" i="6"/>
  <c r="P270" i="6"/>
  <c r="O236" i="6" l="1"/>
  <c r="O302" i="6" s="1"/>
  <c r="AA28" i="6"/>
  <c r="AA236" i="6" s="1"/>
  <c r="AG302" i="6"/>
  <c r="AG270" i="6"/>
  <c r="P36" i="6"/>
  <c r="P228" i="6" s="1"/>
  <c r="O36" i="6"/>
  <c r="O228" i="6" s="1"/>
  <c r="AE270" i="6"/>
  <c r="AE302" i="6"/>
  <c r="Q302" i="6"/>
  <c r="Q270" i="6"/>
  <c r="AI28" i="6"/>
  <c r="AI236" i="6" s="1"/>
  <c r="AH302" i="6"/>
  <c r="AH270" i="6"/>
  <c r="AC302" i="6"/>
  <c r="AC270" i="6"/>
  <c r="Y32" i="6"/>
  <c r="Y28" i="6"/>
  <c r="Y236" i="6" s="1"/>
  <c r="AD32" i="6"/>
  <c r="AD28" i="6"/>
  <c r="AD236" i="6" s="1"/>
  <c r="T36" i="6"/>
  <c r="T228" i="6" s="1"/>
  <c r="S36" i="6"/>
  <c r="S228" i="6" s="1"/>
  <c r="Q36" i="6"/>
  <c r="Q228" i="6" s="1"/>
  <c r="U36" i="6"/>
  <c r="U228" i="6" s="1"/>
  <c r="R36" i="6"/>
  <c r="R228" i="6" s="1"/>
  <c r="V36" i="6"/>
  <c r="V228" i="6" s="1"/>
  <c r="AJ302" i="6"/>
  <c r="AJ270" i="6"/>
  <c r="R302" i="6"/>
  <c r="R270" i="6"/>
  <c r="W32" i="6"/>
  <c r="W28" i="6"/>
  <c r="X32" i="6"/>
  <c r="X28" i="6"/>
  <c r="X236" i="6" s="1"/>
  <c r="AF32" i="6"/>
  <c r="AF28" i="6"/>
  <c r="AF236" i="6" s="1"/>
  <c r="Z28" i="6"/>
  <c r="Z236" i="6" s="1"/>
  <c r="AK32" i="6"/>
  <c r="AK28" i="6"/>
  <c r="AB32" i="6"/>
  <c r="AB28" i="6"/>
  <c r="AB236" i="6" s="1"/>
  <c r="O270" i="6" l="1"/>
  <c r="AA36" i="6"/>
  <c r="AA228" i="6" s="1"/>
  <c r="AA294" i="6" s="1"/>
  <c r="AA298" i="6" s="1"/>
  <c r="AA299" i="6" s="1"/>
  <c r="AA310" i="6" s="1"/>
  <c r="AA311" i="6" s="1"/>
  <c r="W236" i="6"/>
  <c r="W270" i="6" s="1"/>
  <c r="AK236" i="6"/>
  <c r="AK302" i="6" s="1"/>
  <c r="X36" i="6"/>
  <c r="X228" i="6" s="1"/>
  <c r="X262" i="6" s="1"/>
  <c r="X266" i="6" s="1"/>
  <c r="X267" i="6" s="1"/>
  <c r="X278" i="6" s="1"/>
  <c r="X279" i="6" s="1"/>
  <c r="Y36" i="6"/>
  <c r="Y228" i="6" s="1"/>
  <c r="Y232" i="6" s="1"/>
  <c r="Y233" i="6" s="1"/>
  <c r="Y244" i="6" s="1"/>
  <c r="Y245" i="6" s="1"/>
  <c r="AG36" i="6"/>
  <c r="AG228" i="6" s="1"/>
  <c r="AG262" i="6" s="1"/>
  <c r="AG266" i="6" s="1"/>
  <c r="AG267" i="6" s="1"/>
  <c r="AG278" i="6" s="1"/>
  <c r="AC36" i="6"/>
  <c r="AC228" i="6" s="1"/>
  <c r="AC232" i="6" s="1"/>
  <c r="AC233" i="6" s="1"/>
  <c r="AC244" i="6" s="1"/>
  <c r="AI36" i="6"/>
  <c r="AI228" i="6" s="1"/>
  <c r="AI294" i="6" s="1"/>
  <c r="AI298" i="6" s="1"/>
  <c r="AI299" i="6" s="1"/>
  <c r="AI310" i="6" s="1"/>
  <c r="AI311" i="6" s="1"/>
  <c r="AB302" i="6"/>
  <c r="AB270" i="6"/>
  <c r="AH36" i="6"/>
  <c r="AH228" i="6" s="1"/>
  <c r="R294" i="6"/>
  <c r="R298" i="6" s="1"/>
  <c r="R299" i="6" s="1"/>
  <c r="R310" i="6" s="1"/>
  <c r="R311" i="6" s="1"/>
  <c r="R262" i="6"/>
  <c r="R266" i="6" s="1"/>
  <c r="R267" i="6" s="1"/>
  <c r="R278" i="6" s="1"/>
  <c r="R279" i="6" s="1"/>
  <c r="R232" i="6"/>
  <c r="R233" i="6" s="1"/>
  <c r="R244" i="6" s="1"/>
  <c r="AB36" i="6"/>
  <c r="AB228" i="6" s="1"/>
  <c r="AF270" i="6"/>
  <c r="AF302" i="6"/>
  <c r="V262" i="6"/>
  <c r="V266" i="6" s="1"/>
  <c r="V267" i="6" s="1"/>
  <c r="V278" i="6" s="1"/>
  <c r="V294" i="6"/>
  <c r="V298" i="6" s="1"/>
  <c r="V299" i="6" s="1"/>
  <c r="V310" i="6" s="1"/>
  <c r="V232" i="6"/>
  <c r="V233" i="6" s="1"/>
  <c r="V244" i="6" s="1"/>
  <c r="U294" i="6"/>
  <c r="U298" i="6" s="1"/>
  <c r="U299" i="6" s="1"/>
  <c r="U310" i="6" s="1"/>
  <c r="U262" i="6"/>
  <c r="U266" i="6" s="1"/>
  <c r="U267" i="6" s="1"/>
  <c r="U278" i="6" s="1"/>
  <c r="U232" i="6"/>
  <c r="U233" i="6" s="1"/>
  <c r="U244" i="6" s="1"/>
  <c r="AJ36" i="6"/>
  <c r="AJ228" i="6" s="1"/>
  <c r="O262" i="6"/>
  <c r="O266" i="6" s="1"/>
  <c r="O267" i="6" s="1"/>
  <c r="O278" i="6" s="1"/>
  <c r="O279" i="6" s="1"/>
  <c r="O280" i="6" s="1"/>
  <c r="O294" i="6"/>
  <c r="O298" i="6" s="1"/>
  <c r="O299" i="6" s="1"/>
  <c r="O310" i="6" s="1"/>
  <c r="O311" i="6" s="1"/>
  <c r="O232" i="6"/>
  <c r="O233" i="6" s="1"/>
  <c r="O244" i="6" s="1"/>
  <c r="X302" i="6"/>
  <c r="X270" i="6"/>
  <c r="AK36" i="6"/>
  <c r="AK228" i="6" s="1"/>
  <c r="P262" i="6"/>
  <c r="P266" i="6" s="1"/>
  <c r="P267" i="6" s="1"/>
  <c r="P278" i="6" s="1"/>
  <c r="P294" i="6"/>
  <c r="P298" i="6" s="1"/>
  <c r="P299" i="6" s="1"/>
  <c r="P310" i="6" s="1"/>
  <c r="P232" i="6"/>
  <c r="P233" i="6" s="1"/>
  <c r="P244" i="6" s="1"/>
  <c r="T294" i="6"/>
  <c r="T298" i="6" s="1"/>
  <c r="T299" i="6" s="1"/>
  <c r="T310" i="6" s="1"/>
  <c r="T262" i="6"/>
  <c r="T266" i="6" s="1"/>
  <c r="T267" i="6" s="1"/>
  <c r="T278" i="6" s="1"/>
  <c r="T232" i="6"/>
  <c r="T233" i="6" s="1"/>
  <c r="T244" i="6" s="1"/>
  <c r="AF36" i="6"/>
  <c r="AF228" i="6" s="1"/>
  <c r="AD36" i="6"/>
  <c r="AD228" i="6" s="1"/>
  <c r="Y270" i="6"/>
  <c r="Y302" i="6"/>
  <c r="AI302" i="6"/>
  <c r="AI270" i="6"/>
  <c r="Z36" i="6"/>
  <c r="Z228" i="6" s="1"/>
  <c r="W36" i="6"/>
  <c r="W228" i="6" s="1"/>
  <c r="AE36" i="6"/>
  <c r="AE228" i="6" s="1"/>
  <c r="S262" i="6"/>
  <c r="S266" i="6" s="1"/>
  <c r="S267" i="6" s="1"/>
  <c r="S278" i="6" s="1"/>
  <c r="S294" i="6"/>
  <c r="S298" i="6" s="1"/>
  <c r="S299" i="6" s="1"/>
  <c r="S310" i="6" s="1"/>
  <c r="S232" i="6"/>
  <c r="S233" i="6" s="1"/>
  <c r="S244" i="6" s="1"/>
  <c r="Z270" i="6"/>
  <c r="Z302" i="6"/>
  <c r="Q294" i="6"/>
  <c r="Q298" i="6" s="1"/>
  <c r="Q299" i="6" s="1"/>
  <c r="Q310" i="6" s="1"/>
  <c r="Q311" i="6" s="1"/>
  <c r="Q262" i="6"/>
  <c r="Q266" i="6" s="1"/>
  <c r="Q267" i="6" s="1"/>
  <c r="Q278" i="6" s="1"/>
  <c r="Q279" i="6" s="1"/>
  <c r="Q232" i="6"/>
  <c r="Q233" i="6" s="1"/>
  <c r="Q244" i="6" s="1"/>
  <c r="AD302" i="6"/>
  <c r="AD270" i="6"/>
  <c r="AA302" i="6"/>
  <c r="AA270" i="6"/>
  <c r="AA262" i="6" l="1"/>
  <c r="AA266" i="6" s="1"/>
  <c r="AA267" i="6" s="1"/>
  <c r="AA278" i="6" s="1"/>
  <c r="AA279" i="6" s="1"/>
  <c r="AC262" i="6"/>
  <c r="AC266" i="6" s="1"/>
  <c r="AC267" i="6" s="1"/>
  <c r="AC278" i="6" s="1"/>
  <c r="AC279" i="6" s="1"/>
  <c r="AC294" i="6"/>
  <c r="AC298" i="6" s="1"/>
  <c r="AC299" i="6" s="1"/>
  <c r="AC310" i="6" s="1"/>
  <c r="AC311" i="6" s="1"/>
  <c r="AA232" i="6"/>
  <c r="AA233" i="6" s="1"/>
  <c r="AA244" i="6" s="1"/>
  <c r="AA245" i="6" s="1"/>
  <c r="AA280" i="6"/>
  <c r="O312" i="6"/>
  <c r="AK270" i="6"/>
  <c r="Y262" i="6"/>
  <c r="Y266" i="6" s="1"/>
  <c r="Y267" i="6" s="1"/>
  <c r="Y278" i="6" s="1"/>
  <c r="Y279" i="6" s="1"/>
  <c r="W302" i="6"/>
  <c r="Y294" i="6"/>
  <c r="Y298" i="6" s="1"/>
  <c r="Y299" i="6" s="1"/>
  <c r="Y310" i="6" s="1"/>
  <c r="Y311" i="6" s="1"/>
  <c r="AI232" i="6"/>
  <c r="AI233" i="6" s="1"/>
  <c r="AI244" i="6" s="1"/>
  <c r="AI245" i="6" s="1"/>
  <c r="AG279" i="6"/>
  <c r="AG280" i="6" s="1"/>
  <c r="AG232" i="6"/>
  <c r="AG233" i="6" s="1"/>
  <c r="AG244" i="6" s="1"/>
  <c r="AG245" i="6" s="1"/>
  <c r="AG246" i="6" s="1"/>
  <c r="AG294" i="6"/>
  <c r="AG298" i="6" s="1"/>
  <c r="AG299" i="6" s="1"/>
  <c r="AG310" i="6" s="1"/>
  <c r="AA312" i="6"/>
  <c r="X232" i="6"/>
  <c r="X233" i="6" s="1"/>
  <c r="X244" i="6" s="1"/>
  <c r="X245" i="6" s="1"/>
  <c r="X294" i="6"/>
  <c r="X298" i="6" s="1"/>
  <c r="X299" i="6" s="1"/>
  <c r="X310" i="6" s="1"/>
  <c r="X311" i="6" s="1"/>
  <c r="X280" i="6"/>
  <c r="R312" i="6"/>
  <c r="AI262" i="6"/>
  <c r="AI266" i="6" s="1"/>
  <c r="AI267" i="6" s="1"/>
  <c r="AI278" i="6" s="1"/>
  <c r="AI279" i="6" s="1"/>
  <c r="AI280" i="6" s="1"/>
  <c r="Q245" i="6"/>
  <c r="Q246" i="6" s="1"/>
  <c r="T311" i="6"/>
  <c r="T312" i="6" s="1"/>
  <c r="AD262" i="6"/>
  <c r="AD266" i="6" s="1"/>
  <c r="AD267" i="6" s="1"/>
  <c r="AD278" i="6" s="1"/>
  <c r="AD279" i="6" s="1"/>
  <c r="AD294" i="6"/>
  <c r="AD298" i="6" s="1"/>
  <c r="AD299" i="6" s="1"/>
  <c r="AD310" i="6" s="1"/>
  <c r="AD311" i="6" s="1"/>
  <c r="AD232" i="6"/>
  <c r="AD233" i="6" s="1"/>
  <c r="AD244" i="6" s="1"/>
  <c r="AB294" i="6"/>
  <c r="AB298" i="6" s="1"/>
  <c r="AB299" i="6" s="1"/>
  <c r="AB310" i="6" s="1"/>
  <c r="AB311" i="6" s="1"/>
  <c r="AB262" i="6"/>
  <c r="AB266" i="6" s="1"/>
  <c r="AB267" i="6" s="1"/>
  <c r="AB278" i="6" s="1"/>
  <c r="AB279" i="6" s="1"/>
  <c r="AB232" i="6"/>
  <c r="AB233" i="6" s="1"/>
  <c r="AB244" i="6" s="1"/>
  <c r="Z294" i="6"/>
  <c r="Z298" i="6" s="1"/>
  <c r="Z299" i="6" s="1"/>
  <c r="Z310" i="6" s="1"/>
  <c r="Z311" i="6" s="1"/>
  <c r="Z262" i="6"/>
  <c r="Z266" i="6" s="1"/>
  <c r="Z267" i="6" s="1"/>
  <c r="Z278" i="6" s="1"/>
  <c r="Z279" i="6" s="1"/>
  <c r="Z232" i="6"/>
  <c r="Z233" i="6" s="1"/>
  <c r="Z244" i="6" s="1"/>
  <c r="AF262" i="6"/>
  <c r="AF266" i="6" s="1"/>
  <c r="AF267" i="6" s="1"/>
  <c r="AF278" i="6" s="1"/>
  <c r="AF294" i="6"/>
  <c r="AF298" i="6" s="1"/>
  <c r="AF299" i="6" s="1"/>
  <c r="AF310" i="6" s="1"/>
  <c r="AF232" i="6"/>
  <c r="AF233" i="6" s="1"/>
  <c r="AF244" i="6" s="1"/>
  <c r="V245" i="6"/>
  <c r="V246" i="6" s="1"/>
  <c r="R245" i="6"/>
  <c r="R246" i="6" s="1"/>
  <c r="AE294" i="6"/>
  <c r="AE298" i="6" s="1"/>
  <c r="AE299" i="6" s="1"/>
  <c r="AE310" i="6" s="1"/>
  <c r="AE262" i="6"/>
  <c r="AE266" i="6" s="1"/>
  <c r="AE267" i="6" s="1"/>
  <c r="AE278" i="6" s="1"/>
  <c r="AE232" i="6"/>
  <c r="AE233" i="6" s="1"/>
  <c r="AE244" i="6" s="1"/>
  <c r="U279" i="6"/>
  <c r="U280" i="6" s="1"/>
  <c r="U311" i="6"/>
  <c r="U312" i="6" s="1"/>
  <c r="V311" i="6"/>
  <c r="V312" i="6" s="1"/>
  <c r="S279" i="6"/>
  <c r="S280" i="6" s="1"/>
  <c r="U245" i="6"/>
  <c r="U246" i="6" s="1"/>
  <c r="W294" i="6"/>
  <c r="W298" i="6" s="1"/>
  <c r="W299" i="6" s="1"/>
  <c r="W310" i="6" s="1"/>
  <c r="W311" i="6" s="1"/>
  <c r="W262" i="6"/>
  <c r="W266" i="6" s="1"/>
  <c r="W267" i="6" s="1"/>
  <c r="W278" i="6" s="1"/>
  <c r="W279" i="6" s="1"/>
  <c r="W232" i="6"/>
  <c r="W233" i="6" s="1"/>
  <c r="W244" i="6" s="1"/>
  <c r="P245" i="6"/>
  <c r="P246" i="6" s="1"/>
  <c r="V279" i="6"/>
  <c r="V280" i="6" s="1"/>
  <c r="Q312" i="6"/>
  <c r="AK262" i="6"/>
  <c r="AK266" i="6" s="1"/>
  <c r="AK267" i="6" s="1"/>
  <c r="AK278" i="6" s="1"/>
  <c r="AK279" i="6" s="1"/>
  <c r="AK294" i="6"/>
  <c r="AK298" i="6" s="1"/>
  <c r="AK299" i="6" s="1"/>
  <c r="AK310" i="6" s="1"/>
  <c r="AK311" i="6" s="1"/>
  <c r="AK232" i="6"/>
  <c r="AK233" i="6" s="1"/>
  <c r="AK244" i="6" s="1"/>
  <c r="S245" i="6"/>
  <c r="S246" i="6" s="1"/>
  <c r="AC245" i="6"/>
  <c r="AC246" i="6" s="1"/>
  <c r="AI312" i="6"/>
  <c r="T245" i="6"/>
  <c r="T246" i="6" s="1"/>
  <c r="P311" i="6"/>
  <c r="P312" i="6" s="1"/>
  <c r="Q280" i="6"/>
  <c r="AH294" i="6"/>
  <c r="AH298" i="6" s="1"/>
  <c r="AH299" i="6" s="1"/>
  <c r="AH310" i="6" s="1"/>
  <c r="AH262" i="6"/>
  <c r="AH266" i="6" s="1"/>
  <c r="AH267" i="6" s="1"/>
  <c r="AH278" i="6" s="1"/>
  <c r="AH232" i="6"/>
  <c r="AH233" i="6" s="1"/>
  <c r="AH244" i="6" s="1"/>
  <c r="R280" i="6"/>
  <c r="O245" i="6"/>
  <c r="O246" i="6" s="1"/>
  <c r="S311" i="6"/>
  <c r="S312" i="6" s="1"/>
  <c r="Y246" i="6"/>
  <c r="T279" i="6"/>
  <c r="T280" i="6" s="1"/>
  <c r="P279" i="6"/>
  <c r="P280" i="6" s="1"/>
  <c r="AJ294" i="6"/>
  <c r="AJ298" i="6" s="1"/>
  <c r="AJ299" i="6" s="1"/>
  <c r="AJ310" i="6" s="1"/>
  <c r="AJ262" i="6"/>
  <c r="AJ266" i="6" s="1"/>
  <c r="AJ267" i="6" s="1"/>
  <c r="AJ278" i="6" s="1"/>
  <c r="AJ232" i="6"/>
  <c r="AJ233" i="6" s="1"/>
  <c r="AJ244" i="6" s="1"/>
  <c r="AC280" i="6" l="1"/>
  <c r="AA246" i="6"/>
  <c r="AC312" i="6"/>
  <c r="AK280" i="6"/>
  <c r="Y280" i="6"/>
  <c r="AI246" i="6"/>
  <c r="Y312" i="6"/>
  <c r="W280" i="6"/>
  <c r="AG311" i="6"/>
  <c r="AG312" i="6" s="1"/>
  <c r="X246" i="6"/>
  <c r="AB312" i="6"/>
  <c r="X312" i="6"/>
  <c r="W312" i="6"/>
  <c r="AB280" i="6"/>
  <c r="AK245" i="6"/>
  <c r="AK246" i="6" s="1"/>
  <c r="AJ311" i="6"/>
  <c r="AJ312" i="6" s="1"/>
  <c r="AE311" i="6"/>
  <c r="AE312" i="6" s="1"/>
  <c r="AL244" i="6"/>
  <c r="AF245" i="6"/>
  <c r="AL245" i="6" s="1"/>
  <c r="AJ245" i="6"/>
  <c r="AJ246" i="6" s="1"/>
  <c r="AE279" i="6"/>
  <c r="AE280" i="6" s="1"/>
  <c r="AK312" i="6"/>
  <c r="AF311" i="6"/>
  <c r="AL310" i="6"/>
  <c r="AB245" i="6"/>
  <c r="AB246" i="6" s="1"/>
  <c r="AH245" i="6"/>
  <c r="AH246" i="6" s="1"/>
  <c r="AD280" i="6"/>
  <c r="W245" i="6"/>
  <c r="W246" i="6" s="1"/>
  <c r="AF279" i="6"/>
  <c r="AL278" i="6"/>
  <c r="Z280" i="6"/>
  <c r="AJ279" i="6"/>
  <c r="AJ280" i="6" s="1"/>
  <c r="Z312" i="6"/>
  <c r="AH279" i="6"/>
  <c r="AH280" i="6" s="1"/>
  <c r="Z245" i="6"/>
  <c r="Z246" i="6" s="1"/>
  <c r="AE245" i="6"/>
  <c r="AE246" i="6" s="1"/>
  <c r="AD312" i="6"/>
  <c r="AH311" i="6"/>
  <c r="AH312" i="6" s="1"/>
  <c r="AD245" i="6"/>
  <c r="AD246" i="6" s="1"/>
  <c r="AL311" i="6" l="1"/>
  <c r="AL312" i="6" s="1"/>
  <c r="AF312" i="6"/>
  <c r="AF246" i="6"/>
  <c r="AL246" i="6"/>
  <c r="G247" i="6" s="1"/>
  <c r="AL279" i="6"/>
  <c r="AL280" i="6" s="1"/>
  <c r="AF280" i="6"/>
  <c r="G313" i="6" l="1"/>
  <c r="G317" i="6" s="1"/>
  <c r="G281" i="6"/>
  <c r="G253" i="6" s="1"/>
  <c r="G251" i="6"/>
  <c r="G218" i="6"/>
  <c r="G284" i="6" l="1"/>
  <c r="G282" i="6"/>
  <c r="AE25" i="5"/>
  <c r="AE33" i="5" s="1"/>
  <c r="AE25" i="1"/>
  <c r="AE33" i="1" s="1"/>
  <c r="Y26" i="3"/>
  <c r="Y34" i="3" s="1"/>
  <c r="Y26" i="4"/>
  <c r="Y34" i="4" s="1"/>
  <c r="Y26" i="5"/>
  <c r="Y34" i="5" s="1"/>
  <c r="Y26" i="1"/>
  <c r="Y34" i="1" s="1"/>
  <c r="AG26" i="1"/>
  <c r="AG26" i="5"/>
  <c r="W26" i="4"/>
  <c r="W34" i="4" s="1"/>
  <c r="W26" i="3"/>
  <c r="W34" i="3" s="1"/>
  <c r="W26" i="5"/>
  <c r="W34" i="5" s="1"/>
  <c r="W26" i="1"/>
  <c r="W34" i="1" s="1"/>
  <c r="AF25" i="1"/>
  <c r="AF33" i="1" s="1"/>
  <c r="AF25" i="5"/>
  <c r="AF33" i="5" s="1"/>
  <c r="Z26" i="3"/>
  <c r="Z34" i="3" s="1"/>
  <c r="Z26" i="5"/>
  <c r="Z34" i="5" s="1"/>
  <c r="Z26" i="1"/>
  <c r="Z34" i="1" s="1"/>
  <c r="Z26" i="4"/>
  <c r="Z34" i="4" s="1"/>
  <c r="AH26" i="5"/>
  <c r="AH26" i="1"/>
  <c r="L39" i="3"/>
  <c r="L39" i="1"/>
  <c r="L39" i="4"/>
  <c r="L39" i="5"/>
  <c r="Y27" i="4"/>
  <c r="Y27" i="3"/>
  <c r="Y27" i="5"/>
  <c r="Y27" i="1"/>
  <c r="Y25" i="3"/>
  <c r="Y33" i="3" s="1"/>
  <c r="Y25" i="1"/>
  <c r="Y33" i="1" s="1"/>
  <c r="Y25" i="5"/>
  <c r="Y33" i="5" s="1"/>
  <c r="Y25" i="4"/>
  <c r="Y33" i="4" s="1"/>
  <c r="AG25" i="5"/>
  <c r="AG33" i="5" s="1"/>
  <c r="AG25" i="1"/>
  <c r="AG33" i="1" s="1"/>
  <c r="AA26" i="4"/>
  <c r="AA34" i="4" s="1"/>
  <c r="AA26" i="3"/>
  <c r="AA34" i="3" s="1"/>
  <c r="AA26" i="5"/>
  <c r="AA34" i="5" s="1"/>
  <c r="AA26" i="1"/>
  <c r="AA34" i="1" s="1"/>
  <c r="AI26" i="1"/>
  <c r="AI26" i="5"/>
  <c r="Z25" i="5"/>
  <c r="Z33" i="5" s="1"/>
  <c r="Z25" i="1"/>
  <c r="Z33" i="1" s="1"/>
  <c r="Z25" i="4"/>
  <c r="Z33" i="4" s="1"/>
  <c r="Z25" i="3"/>
  <c r="Z33" i="3" s="1"/>
  <c r="AH25" i="1"/>
  <c r="AH33" i="1" s="1"/>
  <c r="AH25" i="5"/>
  <c r="AH33" i="5" s="1"/>
  <c r="AB26" i="5"/>
  <c r="AB26" i="3"/>
  <c r="AB26" i="1"/>
  <c r="AB26" i="4"/>
  <c r="AJ26" i="5"/>
  <c r="AJ26" i="1"/>
  <c r="M39" i="4"/>
  <c r="M39" i="3"/>
  <c r="M39" i="1"/>
  <c r="M39" i="5"/>
  <c r="AE27" i="1"/>
  <c r="AE27" i="5"/>
  <c r="AG27" i="5"/>
  <c r="AG27" i="1"/>
  <c r="AA25" i="5"/>
  <c r="AA33" i="5" s="1"/>
  <c r="AA25" i="1"/>
  <c r="AA33" i="1" s="1"/>
  <c r="AA25" i="3"/>
  <c r="AA33" i="3" s="1"/>
  <c r="AA25" i="4"/>
  <c r="AA33" i="4" s="1"/>
  <c r="AI25" i="5"/>
  <c r="AI33" i="5" s="1"/>
  <c r="AI25" i="1"/>
  <c r="AI33" i="1" s="1"/>
  <c r="AC26" i="3"/>
  <c r="AC26" i="5"/>
  <c r="AC26" i="1"/>
  <c r="AC26" i="4"/>
  <c r="AK26" i="1"/>
  <c r="AK26" i="5"/>
  <c r="AJ27" i="5"/>
  <c r="AJ27" i="1"/>
  <c r="AB25" i="5"/>
  <c r="AB33" i="5" s="1"/>
  <c r="AB25" i="4"/>
  <c r="AB33" i="4" s="1"/>
  <c r="AB25" i="3"/>
  <c r="AB33" i="3" s="1"/>
  <c r="AB25" i="1"/>
  <c r="AB33" i="1" s="1"/>
  <c r="AJ25" i="1"/>
  <c r="AJ33" i="1" s="1"/>
  <c r="AJ25" i="5"/>
  <c r="AJ33" i="5" s="1"/>
  <c r="AD26" i="1"/>
  <c r="AD26" i="5"/>
  <c r="J39" i="5"/>
  <c r="J39" i="4"/>
  <c r="J39" i="1"/>
  <c r="W25" i="3"/>
  <c r="W33" i="3" s="1"/>
  <c r="W25" i="4"/>
  <c r="W33" i="4" s="1"/>
  <c r="W25" i="1"/>
  <c r="W33" i="1" s="1"/>
  <c r="W25" i="5"/>
  <c r="W33" i="5" s="1"/>
  <c r="AC27" i="5"/>
  <c r="AC27" i="3"/>
  <c r="AC27" i="1"/>
  <c r="AC27" i="4"/>
  <c r="AC25" i="3"/>
  <c r="AC33" i="3" s="1"/>
  <c r="AC25" i="4"/>
  <c r="AC33" i="4" s="1"/>
  <c r="AC25" i="5"/>
  <c r="AC33" i="5" s="1"/>
  <c r="AC25" i="1"/>
  <c r="AC33" i="1" s="1"/>
  <c r="AK25" i="5"/>
  <c r="AK33" i="5" s="1"/>
  <c r="AK25" i="1"/>
  <c r="AK33" i="1" s="1"/>
  <c r="AE26" i="1"/>
  <c r="AE26" i="5"/>
  <c r="L27" i="4"/>
  <c r="L27" i="3"/>
  <c r="L27" i="5"/>
  <c r="L27" i="1"/>
  <c r="AD25" i="1"/>
  <c r="AD33" i="1" s="1"/>
  <c r="AD25" i="5"/>
  <c r="AD33" i="5" s="1"/>
  <c r="AF26" i="5"/>
  <c r="AF26" i="1"/>
  <c r="K39" i="3"/>
  <c r="K39" i="1"/>
  <c r="K39" i="5"/>
  <c r="K39" i="4"/>
  <c r="AA27" i="4"/>
  <c r="AA27" i="5"/>
  <c r="AA27" i="1"/>
  <c r="AA27" i="3"/>
  <c r="AK27" i="5"/>
  <c r="AK27" i="1"/>
  <c r="AB34" i="5" l="1"/>
  <c r="AB34" i="3"/>
  <c r="AE34" i="1"/>
  <c r="AB34" i="4"/>
  <c r="AB34" i="1"/>
  <c r="AF34" i="1"/>
  <c r="AF34" i="5"/>
  <c r="AE34" i="5"/>
  <c r="AD34" i="5"/>
  <c r="AD34" i="1"/>
  <c r="J44" i="5"/>
  <c r="J224" i="5" s="1"/>
  <c r="J47" i="5"/>
  <c r="AK34" i="1"/>
  <c r="M47" i="1"/>
  <c r="M44" i="1"/>
  <c r="M224" i="1" s="1"/>
  <c r="AI34" i="1"/>
  <c r="L44" i="5"/>
  <c r="L224" i="5" s="1"/>
  <c r="L47" i="5"/>
  <c r="AG34" i="5"/>
  <c r="M44" i="3"/>
  <c r="M224" i="3" s="1"/>
  <c r="M47" i="3"/>
  <c r="L44" i="4"/>
  <c r="L224" i="4" s="1"/>
  <c r="L47" i="4"/>
  <c r="AG34" i="1"/>
  <c r="K47" i="4"/>
  <c r="K44" i="4"/>
  <c r="K224" i="4" s="1"/>
  <c r="M44" i="4"/>
  <c r="M224" i="4" s="1"/>
  <c r="M47" i="4"/>
  <c r="L44" i="1"/>
  <c r="L224" i="1" s="1"/>
  <c r="L47" i="1"/>
  <c r="Z27" i="5"/>
  <c r="Z27" i="4"/>
  <c r="Z27" i="3"/>
  <c r="Z27" i="1"/>
  <c r="W27" i="3"/>
  <c r="W27" i="4"/>
  <c r="W27" i="1"/>
  <c r="W27" i="5"/>
  <c r="K44" i="5"/>
  <c r="K224" i="5" s="1"/>
  <c r="K47" i="5"/>
  <c r="AJ34" i="1"/>
  <c r="L44" i="3"/>
  <c r="L224" i="3" s="1"/>
  <c r="L47" i="3"/>
  <c r="AB27" i="3"/>
  <c r="AB27" i="1"/>
  <c r="AB27" i="4"/>
  <c r="AB27" i="5"/>
  <c r="AD27" i="5"/>
  <c r="AD27" i="1"/>
  <c r="K47" i="1"/>
  <c r="K44" i="1"/>
  <c r="K224" i="1" s="1"/>
  <c r="AJ34" i="5"/>
  <c r="AH34" i="1"/>
  <c r="V27" i="3"/>
  <c r="V27" i="5"/>
  <c r="V27" i="4"/>
  <c r="V27" i="1"/>
  <c r="AI27" i="5"/>
  <c r="AI27" i="1"/>
  <c r="AF27" i="5"/>
  <c r="AF27" i="1"/>
  <c r="K47" i="3"/>
  <c r="K44" i="3"/>
  <c r="K224" i="3" s="1"/>
  <c r="AH34" i="5"/>
  <c r="J44" i="1"/>
  <c r="J224" i="1" s="1"/>
  <c r="J47" i="1"/>
  <c r="N39" i="1"/>
  <c r="N39" i="3"/>
  <c r="N39" i="5"/>
  <c r="N39" i="4"/>
  <c r="AH27" i="5"/>
  <c r="AH27" i="1"/>
  <c r="J47" i="4"/>
  <c r="J44" i="4"/>
  <c r="J224" i="4" s="1"/>
  <c r="AK34" i="5"/>
  <c r="M47" i="5"/>
  <c r="M44" i="5"/>
  <c r="M224" i="5" s="1"/>
  <c r="AI34" i="5"/>
  <c r="J258" i="4" l="1"/>
  <c r="J290" i="4"/>
  <c r="M52" i="1"/>
  <c r="K52" i="1"/>
  <c r="J52" i="1"/>
  <c r="L52" i="1"/>
  <c r="K258" i="1"/>
  <c r="K290" i="1"/>
  <c r="L52" i="4"/>
  <c r="M52" i="4"/>
  <c r="J52" i="4"/>
  <c r="K52" i="4"/>
  <c r="J258" i="1"/>
  <c r="J290" i="1"/>
  <c r="L258" i="3"/>
  <c r="L290" i="3"/>
  <c r="M290" i="4"/>
  <c r="M258" i="4"/>
  <c r="M290" i="3"/>
  <c r="M258" i="3"/>
  <c r="L258" i="5"/>
  <c r="L290" i="5"/>
  <c r="K290" i="3"/>
  <c r="K258" i="3"/>
  <c r="K258" i="4"/>
  <c r="K290" i="4"/>
  <c r="M258" i="1"/>
  <c r="M290" i="1"/>
  <c r="N47" i="4"/>
  <c r="N52" i="4" s="1"/>
  <c r="N44" i="4"/>
  <c r="N224" i="4" s="1"/>
  <c r="K52" i="3"/>
  <c r="M52" i="3"/>
  <c r="L52" i="3"/>
  <c r="M290" i="5"/>
  <c r="M258" i="5"/>
  <c r="N47" i="5"/>
  <c r="N52" i="5" s="1"/>
  <c r="N44" i="5"/>
  <c r="N224" i="5" s="1"/>
  <c r="K258" i="5"/>
  <c r="K290" i="5"/>
  <c r="O39" i="3"/>
  <c r="O39" i="1"/>
  <c r="O39" i="4"/>
  <c r="O39" i="5"/>
  <c r="N44" i="3"/>
  <c r="N224" i="3" s="1"/>
  <c r="N47" i="3"/>
  <c r="N52" i="3" s="1"/>
  <c r="M52" i="5"/>
  <c r="L52" i="5"/>
  <c r="K52" i="5"/>
  <c r="J52" i="5"/>
  <c r="N47" i="1"/>
  <c r="N44" i="1"/>
  <c r="N224" i="1" s="1"/>
  <c r="L258" i="1"/>
  <c r="L290" i="1"/>
  <c r="L258" i="4"/>
  <c r="L290" i="4"/>
  <c r="J258" i="5"/>
  <c r="J290" i="5"/>
  <c r="N258" i="1" l="1"/>
  <c r="N290" i="1"/>
  <c r="O44" i="3"/>
  <c r="O224" i="3" s="1"/>
  <c r="O47" i="3"/>
  <c r="O52" i="3" s="1"/>
  <c r="N52" i="1"/>
  <c r="P39" i="5"/>
  <c r="P39" i="4"/>
  <c r="P39" i="3"/>
  <c r="P39" i="1"/>
  <c r="N258" i="3"/>
  <c r="N290" i="3"/>
  <c r="N258" i="5"/>
  <c r="N290" i="5"/>
  <c r="O44" i="5"/>
  <c r="O224" i="5" s="1"/>
  <c r="O47" i="5"/>
  <c r="O44" i="4"/>
  <c r="O224" i="4" s="1"/>
  <c r="O47" i="4"/>
  <c r="O52" i="4" s="1"/>
  <c r="O44" i="1"/>
  <c r="O224" i="1" s="1"/>
  <c r="O47" i="1"/>
  <c r="O52" i="1" s="1"/>
  <c r="N258" i="4"/>
  <c r="N290" i="4"/>
  <c r="O258" i="5" l="1"/>
  <c r="O290" i="5"/>
  <c r="Q39" i="4"/>
  <c r="Q39" i="1"/>
  <c r="Q39" i="3"/>
  <c r="Q39" i="5"/>
  <c r="P44" i="1"/>
  <c r="P224" i="1" s="1"/>
  <c r="P47" i="1"/>
  <c r="O290" i="1"/>
  <c r="O258" i="1"/>
  <c r="P47" i="3"/>
  <c r="P52" i="3" s="1"/>
  <c r="P44" i="3"/>
  <c r="P224" i="3" s="1"/>
  <c r="P47" i="4"/>
  <c r="P52" i="4" s="1"/>
  <c r="P44" i="4"/>
  <c r="P224" i="4" s="1"/>
  <c r="O258" i="3"/>
  <c r="O290" i="3"/>
  <c r="P44" i="5"/>
  <c r="P224" i="5" s="1"/>
  <c r="P47" i="5"/>
  <c r="P52" i="5" s="1"/>
  <c r="O258" i="4"/>
  <c r="O290" i="4"/>
  <c r="O52" i="5"/>
  <c r="P290" i="3" l="1"/>
  <c r="P258" i="3"/>
  <c r="Q44" i="5"/>
  <c r="Q224" i="5" s="1"/>
  <c r="Q47" i="5"/>
  <c r="Q52" i="5" s="1"/>
  <c r="P258" i="5"/>
  <c r="P290" i="5"/>
  <c r="Q44" i="3"/>
  <c r="Q224" i="3" s="1"/>
  <c r="Q47" i="3"/>
  <c r="Q52" i="3" s="1"/>
  <c r="Q44" i="1"/>
  <c r="Q224" i="1" s="1"/>
  <c r="Q47" i="1"/>
  <c r="R39" i="5"/>
  <c r="R39" i="4"/>
  <c r="R39" i="1"/>
  <c r="R39" i="3"/>
  <c r="Q44" i="4"/>
  <c r="Q224" i="4" s="1"/>
  <c r="Q47" i="4"/>
  <c r="Q52" i="4" s="1"/>
  <c r="P290" i="4"/>
  <c r="P258" i="4"/>
  <c r="P258" i="1"/>
  <c r="P290" i="1"/>
  <c r="P52" i="1"/>
  <c r="R44" i="5" l="1"/>
  <c r="R224" i="5" s="1"/>
  <c r="R47" i="5"/>
  <c r="R47" i="4"/>
  <c r="R52" i="4" s="1"/>
  <c r="R44" i="4"/>
  <c r="R224" i="4" s="1"/>
  <c r="Q52" i="1"/>
  <c r="Q258" i="5"/>
  <c r="Q290" i="5"/>
  <c r="Q290" i="4"/>
  <c r="Q258" i="4"/>
  <c r="Q290" i="3"/>
  <c r="Q258" i="3"/>
  <c r="R44" i="1"/>
  <c r="R224" i="1" s="1"/>
  <c r="R47" i="1"/>
  <c r="Q258" i="1"/>
  <c r="Q290" i="1"/>
  <c r="S39" i="3"/>
  <c r="S39" i="1"/>
  <c r="S39" i="4"/>
  <c r="S39" i="5"/>
  <c r="R47" i="3"/>
  <c r="R52" i="3" s="1"/>
  <c r="R44" i="3"/>
  <c r="R224" i="3" s="1"/>
  <c r="S47" i="4" l="1"/>
  <c r="S52" i="4" s="1"/>
  <c r="S44" i="4"/>
  <c r="S224" i="4" s="1"/>
  <c r="T39" i="5"/>
  <c r="T39" i="4"/>
  <c r="T39" i="3"/>
  <c r="T39" i="1"/>
  <c r="S44" i="1"/>
  <c r="S224" i="1" s="1"/>
  <c r="S47" i="1"/>
  <c r="S52" i="1" s="1"/>
  <c r="S47" i="3"/>
  <c r="S52" i="3" s="1"/>
  <c r="S44" i="3"/>
  <c r="S224" i="3" s="1"/>
  <c r="R258" i="1"/>
  <c r="R290" i="1"/>
  <c r="R290" i="4"/>
  <c r="R258" i="4"/>
  <c r="R290" i="3"/>
  <c r="R258" i="3"/>
  <c r="R52" i="5"/>
  <c r="S44" i="5"/>
  <c r="S224" i="5" s="1"/>
  <c r="S47" i="5"/>
  <c r="S52" i="5" s="1"/>
  <c r="R52" i="1"/>
  <c r="R258" i="5"/>
  <c r="R290" i="5"/>
  <c r="U39" i="1" l="1"/>
  <c r="U39" i="3"/>
  <c r="U39" i="5"/>
  <c r="U39" i="4"/>
  <c r="S258" i="1"/>
  <c r="S290" i="1"/>
  <c r="S290" i="5"/>
  <c r="S258" i="5"/>
  <c r="T44" i="1"/>
  <c r="T224" i="1" s="1"/>
  <c r="T47" i="1"/>
  <c r="T52" i="1" s="1"/>
  <c r="T44" i="3"/>
  <c r="T224" i="3" s="1"/>
  <c r="T47" i="3"/>
  <c r="T52" i="3" s="1"/>
  <c r="T47" i="4"/>
  <c r="T52" i="4" s="1"/>
  <c r="T44" i="4"/>
  <c r="T224" i="4" s="1"/>
  <c r="T47" i="5"/>
  <c r="T52" i="5" s="1"/>
  <c r="T44" i="5"/>
  <c r="T224" i="5" s="1"/>
  <c r="S290" i="3"/>
  <c r="S258" i="3"/>
  <c r="S258" i="4"/>
  <c r="S290" i="4"/>
  <c r="T258" i="4" l="1"/>
  <c r="T290" i="4"/>
  <c r="V39" i="3"/>
  <c r="V39" i="4"/>
  <c r="V39" i="1"/>
  <c r="V39" i="5"/>
  <c r="T258" i="3"/>
  <c r="T290" i="3"/>
  <c r="U44" i="4"/>
  <c r="U224" i="4" s="1"/>
  <c r="U47" i="4"/>
  <c r="U52" i="4" s="1"/>
  <c r="T258" i="1"/>
  <c r="T290" i="1"/>
  <c r="U44" i="5"/>
  <c r="U224" i="5" s="1"/>
  <c r="U47" i="5"/>
  <c r="U52" i="5" s="1"/>
  <c r="T290" i="5"/>
  <c r="T258" i="5"/>
  <c r="U44" i="3"/>
  <c r="U224" i="3" s="1"/>
  <c r="U47" i="3"/>
  <c r="U52" i="3" s="1"/>
  <c r="U47" i="1"/>
  <c r="U52" i="1" s="1"/>
  <c r="U44" i="1"/>
  <c r="U224" i="1" s="1"/>
  <c r="V47" i="1" l="1"/>
  <c r="V52" i="1" s="1"/>
  <c r="V44" i="1"/>
  <c r="V224" i="1" s="1"/>
  <c r="U258" i="5"/>
  <c r="U290" i="5"/>
  <c r="V44" i="5"/>
  <c r="V224" i="5" s="1"/>
  <c r="V47" i="5"/>
  <c r="V52" i="5" s="1"/>
  <c r="U290" i="3"/>
  <c r="U258" i="3"/>
  <c r="V47" i="4"/>
  <c r="V52" i="4" s="1"/>
  <c r="V44" i="4"/>
  <c r="V224" i="4" s="1"/>
  <c r="V44" i="3"/>
  <c r="V224" i="3" s="1"/>
  <c r="V47" i="3"/>
  <c r="V52" i="3" s="1"/>
  <c r="U258" i="4"/>
  <c r="U290" i="4"/>
  <c r="U290" i="1"/>
  <c r="U258" i="1"/>
  <c r="W39" i="5"/>
  <c r="W39" i="3"/>
  <c r="W39" i="4"/>
  <c r="W39" i="1"/>
  <c r="W47" i="4" l="1"/>
  <c r="W52" i="4" s="1"/>
  <c r="W44" i="4"/>
  <c r="W224" i="4" s="1"/>
  <c r="W47" i="3"/>
  <c r="W52" i="3" s="1"/>
  <c r="W44" i="3"/>
  <c r="W224" i="3" s="1"/>
  <c r="V258" i="5"/>
  <c r="V290" i="5"/>
  <c r="W44" i="5"/>
  <c r="W224" i="5" s="1"/>
  <c r="W47" i="5"/>
  <c r="W52" i="5" s="1"/>
  <c r="V290" i="3"/>
  <c r="V258" i="3"/>
  <c r="W44" i="1"/>
  <c r="W224" i="1" s="1"/>
  <c r="W47" i="1"/>
  <c r="W52" i="1" s="1"/>
  <c r="V290" i="4"/>
  <c r="V258" i="4"/>
  <c r="X39" i="1"/>
  <c r="X39" i="5"/>
  <c r="X39" i="4"/>
  <c r="X39" i="3"/>
  <c r="V290" i="1"/>
  <c r="V258" i="1"/>
  <c r="Y39" i="5" l="1"/>
  <c r="Y39" i="4"/>
  <c r="Y39" i="1"/>
  <c r="Y39" i="3"/>
  <c r="W258" i="5"/>
  <c r="W290" i="5"/>
  <c r="X47" i="3"/>
  <c r="X52" i="3" s="1"/>
  <c r="X44" i="3"/>
  <c r="X224" i="3" s="1"/>
  <c r="W258" i="1"/>
  <c r="W290" i="1"/>
  <c r="X44" i="4"/>
  <c r="X224" i="4" s="1"/>
  <c r="X47" i="4"/>
  <c r="X52" i="4" s="1"/>
  <c r="W258" i="3"/>
  <c r="W290" i="3"/>
  <c r="X44" i="5"/>
  <c r="X224" i="5" s="1"/>
  <c r="X47" i="5"/>
  <c r="X52" i="5" s="1"/>
  <c r="X47" i="1"/>
  <c r="X52" i="1" s="1"/>
  <c r="X44" i="1"/>
  <c r="X224" i="1" s="1"/>
  <c r="W258" i="4"/>
  <c r="W290" i="4"/>
  <c r="X258" i="1" l="1"/>
  <c r="X290" i="1"/>
  <c r="X290" i="4"/>
  <c r="X258" i="4"/>
  <c r="Y47" i="3"/>
  <c r="Y52" i="3" s="1"/>
  <c r="Y44" i="3"/>
  <c r="Y224" i="3" s="1"/>
  <c r="Z39" i="5"/>
  <c r="Z39" i="4"/>
  <c r="Z39" i="1"/>
  <c r="Z39" i="3"/>
  <c r="Y44" i="1"/>
  <c r="Y224" i="1" s="1"/>
  <c r="Y47" i="1"/>
  <c r="Y52" i="1" s="1"/>
  <c r="X290" i="5"/>
  <c r="X258" i="5"/>
  <c r="Y44" i="4"/>
  <c r="Y224" i="4" s="1"/>
  <c r="Y47" i="4"/>
  <c r="Y52" i="4" s="1"/>
  <c r="X258" i="3"/>
  <c r="X290" i="3"/>
  <c r="Y44" i="5"/>
  <c r="Y224" i="5" s="1"/>
  <c r="Y47" i="5"/>
  <c r="Y52" i="5" s="1"/>
  <c r="AA39" i="5" l="1"/>
  <c r="AA39" i="3"/>
  <c r="AA39" i="1"/>
  <c r="AA39" i="4"/>
  <c r="Y258" i="3"/>
  <c r="Y290" i="3"/>
  <c r="Y290" i="1"/>
  <c r="Y258" i="1"/>
  <c r="Z47" i="3"/>
  <c r="Z52" i="3" s="1"/>
  <c r="Z44" i="3"/>
  <c r="Z224" i="3" s="1"/>
  <c r="Y290" i="5"/>
  <c r="Y258" i="5"/>
  <c r="Z47" i="1"/>
  <c r="Z52" i="1" s="1"/>
  <c r="Z44" i="1"/>
  <c r="Z224" i="1" s="1"/>
  <c r="Y290" i="4"/>
  <c r="Y258" i="4"/>
  <c r="Z47" i="4"/>
  <c r="Z52" i="4" s="1"/>
  <c r="Z44" i="4"/>
  <c r="Z224" i="4" s="1"/>
  <c r="Z47" i="5"/>
  <c r="Z52" i="5" s="1"/>
  <c r="Z44" i="5"/>
  <c r="Z224" i="5" s="1"/>
  <c r="AB39" i="3" l="1"/>
  <c r="AB39" i="5"/>
  <c r="AB39" i="1"/>
  <c r="AB39" i="4"/>
  <c r="Z258" i="4"/>
  <c r="Z290" i="4"/>
  <c r="Z290" i="5"/>
  <c r="Z258" i="5"/>
  <c r="Z290" i="3"/>
  <c r="Z258" i="3"/>
  <c r="AA44" i="4"/>
  <c r="AA224" i="4" s="1"/>
  <c r="AA47" i="4"/>
  <c r="AA52" i="4" s="1"/>
  <c r="AA47" i="1"/>
  <c r="AA52" i="1" s="1"/>
  <c r="AA44" i="1"/>
  <c r="AA224" i="1" s="1"/>
  <c r="AA44" i="3"/>
  <c r="AA224" i="3" s="1"/>
  <c r="AA47" i="3"/>
  <c r="AA52" i="3" s="1"/>
  <c r="Z258" i="1"/>
  <c r="Z290" i="1"/>
  <c r="AA47" i="5"/>
  <c r="AA52" i="5" s="1"/>
  <c r="AA44" i="5"/>
  <c r="AA224" i="5" s="1"/>
  <c r="AA290" i="4" l="1"/>
  <c r="AA258" i="4"/>
  <c r="AB44" i="4"/>
  <c r="AB224" i="4" s="1"/>
  <c r="AB47" i="4"/>
  <c r="AB52" i="4" s="1"/>
  <c r="AA290" i="5"/>
  <c r="AA258" i="5"/>
  <c r="AB44" i="1"/>
  <c r="AB224" i="1" s="1"/>
  <c r="AB47" i="1"/>
  <c r="AB52" i="1" s="1"/>
  <c r="AA290" i="3"/>
  <c r="AA258" i="3"/>
  <c r="AB47" i="5"/>
  <c r="AB52" i="5" s="1"/>
  <c r="AB44" i="5"/>
  <c r="AB224" i="5" s="1"/>
  <c r="AC39" i="3"/>
  <c r="AC39" i="5"/>
  <c r="AC39" i="1"/>
  <c r="AC39" i="4"/>
  <c r="AA290" i="1"/>
  <c r="AA258" i="1"/>
  <c r="AB44" i="3"/>
  <c r="AB224" i="3" s="1"/>
  <c r="AB47" i="3"/>
  <c r="AB52" i="3" s="1"/>
  <c r="AC44" i="3" l="1"/>
  <c r="AC224" i="3" s="1"/>
  <c r="AC47" i="3"/>
  <c r="AC52" i="3" s="1"/>
  <c r="AB290" i="5"/>
  <c r="AB258" i="5"/>
  <c r="AB290" i="4"/>
  <c r="AB258" i="4"/>
  <c r="AB258" i="3"/>
  <c r="AB290" i="3"/>
  <c r="AC47" i="4"/>
  <c r="AC52" i="4" s="1"/>
  <c r="AC44" i="4"/>
  <c r="AC224" i="4" s="1"/>
  <c r="AC44" i="1"/>
  <c r="AC224" i="1" s="1"/>
  <c r="AC47" i="1"/>
  <c r="AC52" i="1" s="1"/>
  <c r="AD39" i="1"/>
  <c r="AD39" i="5"/>
  <c r="AC44" i="5"/>
  <c r="AC224" i="5" s="1"/>
  <c r="AC47" i="5"/>
  <c r="AC52" i="5" s="1"/>
  <c r="AB258" i="1"/>
  <c r="AB290" i="1"/>
  <c r="AC290" i="1" l="1"/>
  <c r="AC258" i="1"/>
  <c r="AD44" i="1"/>
  <c r="AD224" i="1" s="1"/>
  <c r="AD47" i="1"/>
  <c r="AD52" i="1" s="1"/>
  <c r="AC258" i="4"/>
  <c r="AC290" i="4"/>
  <c r="AC290" i="5"/>
  <c r="AC258" i="5"/>
  <c r="AE39" i="1"/>
  <c r="AE39" i="5"/>
  <c r="AD44" i="5"/>
  <c r="AD224" i="5" s="1"/>
  <c r="AD47" i="5"/>
  <c r="AD52" i="5" s="1"/>
  <c r="AC290" i="3"/>
  <c r="AC258" i="3"/>
  <c r="AD290" i="5" l="1"/>
  <c r="AD258" i="5"/>
  <c r="AE44" i="1"/>
  <c r="AE224" i="1" s="1"/>
  <c r="AE47" i="1"/>
  <c r="AE52" i="1" s="1"/>
  <c r="AD258" i="1"/>
  <c r="AD290" i="1"/>
  <c r="AE47" i="5"/>
  <c r="AE52" i="5" s="1"/>
  <c r="AE44" i="5"/>
  <c r="AE224" i="5" s="1"/>
  <c r="AF39" i="5"/>
  <c r="AF39" i="1"/>
  <c r="AG39" i="5" l="1"/>
  <c r="AG39" i="1"/>
  <c r="AF47" i="1"/>
  <c r="AF52" i="1" s="1"/>
  <c r="AF44" i="1"/>
  <c r="AF224" i="1" s="1"/>
  <c r="AE258" i="1"/>
  <c r="AE290" i="1"/>
  <c r="AF47" i="5"/>
  <c r="AF52" i="5" s="1"/>
  <c r="AF44" i="5"/>
  <c r="AF224" i="5" s="1"/>
  <c r="AE258" i="5"/>
  <c r="AE290" i="5"/>
  <c r="AH39" i="5" l="1"/>
  <c r="AH39" i="1"/>
  <c r="AF258" i="1"/>
  <c r="AF290" i="1"/>
  <c r="AG47" i="1"/>
  <c r="AG52" i="1" s="1"/>
  <c r="AG44" i="1"/>
  <c r="AG224" i="1" s="1"/>
  <c r="AF258" i="5"/>
  <c r="AF290" i="5"/>
  <c r="AG47" i="5"/>
  <c r="AG52" i="5" s="1"/>
  <c r="AG44" i="5"/>
  <c r="AG224" i="5" s="1"/>
  <c r="AH47" i="5" l="1"/>
  <c r="AH52" i="5" s="1"/>
  <c r="AH44" i="5"/>
  <c r="AH224" i="5" s="1"/>
  <c r="AG258" i="1"/>
  <c r="AG290" i="1"/>
  <c r="AI39" i="5"/>
  <c r="AI39" i="1"/>
  <c r="AG290" i="5"/>
  <c r="AG258" i="5"/>
  <c r="AH47" i="1"/>
  <c r="AH52" i="1" s="1"/>
  <c r="AH44" i="1"/>
  <c r="AH224" i="1" s="1"/>
  <c r="AI47" i="1" l="1"/>
  <c r="AI52" i="1" s="1"/>
  <c r="AI44" i="1"/>
  <c r="AI224" i="1" s="1"/>
  <c r="AI47" i="5"/>
  <c r="AI52" i="5" s="1"/>
  <c r="AI44" i="5"/>
  <c r="AI224" i="5" s="1"/>
  <c r="AH290" i="1"/>
  <c r="AH258" i="1"/>
  <c r="AH258" i="5"/>
  <c r="AH290" i="5"/>
  <c r="AJ39" i="5"/>
  <c r="AJ39" i="1"/>
  <c r="AK39" i="1" l="1"/>
  <c r="AK39" i="5"/>
  <c r="AJ44" i="1"/>
  <c r="AJ224" i="1" s="1"/>
  <c r="AJ47" i="1"/>
  <c r="AJ52" i="1" s="1"/>
  <c r="AI258" i="5"/>
  <c r="AI290" i="5"/>
  <c r="AJ47" i="5"/>
  <c r="AJ52" i="5" s="1"/>
  <c r="AJ44" i="5"/>
  <c r="AJ224" i="5" s="1"/>
  <c r="AI258" i="1"/>
  <c r="AI290" i="1"/>
  <c r="AJ258" i="1" l="1"/>
  <c r="AJ290" i="1"/>
  <c r="AK47" i="5"/>
  <c r="AK52" i="5" s="1"/>
  <c r="AK44" i="5"/>
  <c r="AK224" i="5" s="1"/>
  <c r="AJ258" i="5"/>
  <c r="AJ290" i="5"/>
  <c r="AK44" i="1"/>
  <c r="AK224" i="1" s="1"/>
  <c r="AK47" i="1"/>
  <c r="AK52" i="1" s="1"/>
  <c r="AK258" i="5" l="1"/>
  <c r="AK290" i="5"/>
  <c r="AK290" i="1"/>
  <c r="AK258" i="1"/>
  <c r="X26" i="3" l="1"/>
  <c r="X26" i="1"/>
  <c r="X26" i="5"/>
  <c r="X26" i="4"/>
  <c r="X25" i="5"/>
  <c r="X33" i="5" s="1"/>
  <c r="X25" i="4"/>
  <c r="X33" i="4" s="1"/>
  <c r="X25" i="1"/>
  <c r="X33" i="1" s="1"/>
  <c r="X25" i="3"/>
  <c r="X33" i="3" s="1"/>
  <c r="X27" i="5"/>
  <c r="X27" i="4"/>
  <c r="X27" i="1"/>
  <c r="X27" i="3"/>
  <c r="X34" i="4" l="1"/>
  <c r="AC34" i="4"/>
  <c r="X34" i="5"/>
  <c r="AC34" i="5"/>
  <c r="X34" i="1"/>
  <c r="AC34" i="1"/>
  <c r="X34" i="3"/>
  <c r="AC34" i="3"/>
  <c r="U24" i="4" l="1"/>
  <c r="U32" i="4" s="1"/>
  <c r="U24" i="1"/>
  <c r="U32" i="1" s="1"/>
  <c r="U24" i="3"/>
  <c r="U32" i="3" s="1"/>
  <c r="U24" i="5"/>
  <c r="U32" i="5" s="1"/>
  <c r="H24" i="1"/>
  <c r="H32" i="1" s="1"/>
  <c r="P24" i="1"/>
  <c r="P32" i="1" s="1"/>
  <c r="P24" i="5"/>
  <c r="P32" i="5" s="1"/>
  <c r="P24" i="3"/>
  <c r="P32" i="3" s="1"/>
  <c r="P24" i="4"/>
  <c r="P32" i="4" s="1"/>
  <c r="Q23" i="4"/>
  <c r="Q23" i="5"/>
  <c r="Q23" i="1"/>
  <c r="Q23" i="3"/>
  <c r="J24" i="4"/>
  <c r="J32" i="4" s="1"/>
  <c r="J24" i="5"/>
  <c r="J32" i="5" s="1"/>
  <c r="J24" i="1"/>
  <c r="J32" i="1" s="1"/>
  <c r="K24" i="1"/>
  <c r="K32" i="1" s="1"/>
  <c r="K24" i="5"/>
  <c r="K32" i="5" s="1"/>
  <c r="K24" i="4"/>
  <c r="K32" i="4" s="1"/>
  <c r="K24" i="3"/>
  <c r="K32" i="3" s="1"/>
  <c r="U23" i="4"/>
  <c r="U23" i="3"/>
  <c r="U23" i="5"/>
  <c r="U23" i="1"/>
  <c r="V24" i="4"/>
  <c r="V32" i="4" s="1"/>
  <c r="V24" i="1"/>
  <c r="V32" i="1" s="1"/>
  <c r="V24" i="3"/>
  <c r="V32" i="3" s="1"/>
  <c r="V24" i="5"/>
  <c r="V32" i="5" s="1"/>
  <c r="O24" i="5"/>
  <c r="O32" i="5" s="1"/>
  <c r="O24" i="1"/>
  <c r="O32" i="1" s="1"/>
  <c r="O24" i="3"/>
  <c r="O32" i="3" s="1"/>
  <c r="O24" i="4"/>
  <c r="O32" i="4" s="1"/>
  <c r="J23" i="1"/>
  <c r="J23" i="4"/>
  <c r="J23" i="5"/>
  <c r="Q24" i="1"/>
  <c r="Q32" i="1" s="1"/>
  <c r="Q24" i="4"/>
  <c r="Q32" i="4" s="1"/>
  <c r="Q24" i="3"/>
  <c r="Q32" i="3" s="1"/>
  <c r="Q24" i="5"/>
  <c r="Q32" i="5" s="1"/>
  <c r="S23" i="5"/>
  <c r="S23" i="1"/>
  <c r="S23" i="4"/>
  <c r="S23" i="3"/>
  <c r="T23" i="1"/>
  <c r="T23" i="5"/>
  <c r="T23" i="4"/>
  <c r="T23" i="3"/>
  <c r="O23" i="5"/>
  <c r="O23" i="1"/>
  <c r="O23" i="3"/>
  <c r="O23" i="4"/>
  <c r="R24" i="1"/>
  <c r="R32" i="1" s="1"/>
  <c r="R24" i="3"/>
  <c r="R32" i="3" s="1"/>
  <c r="R24" i="4"/>
  <c r="R32" i="4" s="1"/>
  <c r="R24" i="5"/>
  <c r="R32" i="5" s="1"/>
  <c r="N23" i="3"/>
  <c r="N23" i="1"/>
  <c r="N23" i="5"/>
  <c r="N23" i="4"/>
  <c r="M24" i="1"/>
  <c r="M32" i="1" s="1"/>
  <c r="M24" i="3"/>
  <c r="M32" i="3" s="1"/>
  <c r="M24" i="4"/>
  <c r="M32" i="4" s="1"/>
  <c r="M24" i="5"/>
  <c r="M32" i="5" s="1"/>
  <c r="I23" i="1"/>
  <c r="S24" i="3"/>
  <c r="S32" i="3" s="1"/>
  <c r="S24" i="5"/>
  <c r="S32" i="5" s="1"/>
  <c r="S24" i="1"/>
  <c r="S32" i="1" s="1"/>
  <c r="S24" i="4"/>
  <c r="S32" i="4" s="1"/>
  <c r="L24" i="5"/>
  <c r="L32" i="5" s="1"/>
  <c r="L24" i="4"/>
  <c r="L32" i="4" s="1"/>
  <c r="L24" i="1"/>
  <c r="L32" i="1" s="1"/>
  <c r="L24" i="3"/>
  <c r="L32" i="3" s="1"/>
  <c r="V23" i="5"/>
  <c r="V23" i="3"/>
  <c r="V23" i="4"/>
  <c r="V23" i="1"/>
  <c r="N24" i="3"/>
  <c r="N32" i="3" s="1"/>
  <c r="N24" i="5"/>
  <c r="N32" i="5" s="1"/>
  <c r="N24" i="4"/>
  <c r="N32" i="4" s="1"/>
  <c r="N24" i="1"/>
  <c r="N32" i="1" s="1"/>
  <c r="P23" i="1"/>
  <c r="P23" i="4"/>
  <c r="P23" i="5"/>
  <c r="P23" i="3"/>
  <c r="H23" i="1"/>
  <c r="R23" i="4"/>
  <c r="R23" i="5"/>
  <c r="R23" i="1"/>
  <c r="R23" i="3"/>
  <c r="L23" i="3"/>
  <c r="L23" i="5"/>
  <c r="L23" i="4"/>
  <c r="L23" i="1"/>
  <c r="M23" i="5"/>
  <c r="M23" i="3"/>
  <c r="M23" i="4"/>
  <c r="M23" i="1"/>
  <c r="T24" i="4"/>
  <c r="T32" i="4" s="1"/>
  <c r="T24" i="3"/>
  <c r="T32" i="3" s="1"/>
  <c r="T24" i="1"/>
  <c r="T32" i="1" s="1"/>
  <c r="T24" i="5"/>
  <c r="T32" i="5" s="1"/>
  <c r="I24" i="1"/>
  <c r="I32" i="1" s="1"/>
  <c r="K23" i="1"/>
  <c r="K23" i="4"/>
  <c r="K23" i="3"/>
  <c r="K23" i="5"/>
  <c r="K28" i="4" l="1"/>
  <c r="K236" i="4" s="1"/>
  <c r="K31" i="4"/>
  <c r="M28" i="4"/>
  <c r="M236" i="4" s="1"/>
  <c r="M31" i="4"/>
  <c r="R31" i="1"/>
  <c r="R28" i="1"/>
  <c r="R28" i="18" s="1"/>
  <c r="R236" i="18" s="1"/>
  <c r="I31" i="1"/>
  <c r="I28" i="1"/>
  <c r="I236" i="1" s="1"/>
  <c r="N28" i="3"/>
  <c r="N236" i="3" s="1"/>
  <c r="N31" i="3"/>
  <c r="O28" i="5"/>
  <c r="O236" i="5" s="1"/>
  <c r="O31" i="5"/>
  <c r="S28" i="5"/>
  <c r="S236" i="5" s="1"/>
  <c r="S31" i="5"/>
  <c r="U31" i="1"/>
  <c r="U28" i="1"/>
  <c r="U236" i="1" s="1"/>
  <c r="K31" i="1"/>
  <c r="K28" i="1"/>
  <c r="K236" i="1" s="1"/>
  <c r="M28" i="3"/>
  <c r="M236" i="3" s="1"/>
  <c r="M31" i="3"/>
  <c r="R28" i="5"/>
  <c r="R236" i="5" s="1"/>
  <c r="R31" i="5"/>
  <c r="T31" i="3"/>
  <c r="T28" i="3"/>
  <c r="T236" i="3" s="1"/>
  <c r="U31" i="5"/>
  <c r="U28" i="5"/>
  <c r="U236" i="5" s="1"/>
  <c r="W24" i="3"/>
  <c r="W32" i="3" s="1"/>
  <c r="W24" i="5"/>
  <c r="W32" i="5" s="1"/>
  <c r="W24" i="1"/>
  <c r="W32" i="1" s="1"/>
  <c r="W24" i="4"/>
  <c r="W32" i="4" s="1"/>
  <c r="M28" i="5"/>
  <c r="M236" i="5" s="1"/>
  <c r="M31" i="5"/>
  <c r="R31" i="4"/>
  <c r="R28" i="4"/>
  <c r="R236" i="4" s="1"/>
  <c r="T31" i="4"/>
  <c r="T28" i="4"/>
  <c r="T236" i="4" s="1"/>
  <c r="U28" i="3"/>
  <c r="U236" i="3" s="1"/>
  <c r="U31" i="3"/>
  <c r="W23" i="1"/>
  <c r="W23" i="4"/>
  <c r="W23" i="5"/>
  <c r="W23" i="3"/>
  <c r="L28" i="1"/>
  <c r="L236" i="1" s="1"/>
  <c r="L31" i="1"/>
  <c r="H28" i="1"/>
  <c r="H236" i="1" s="1"/>
  <c r="H31" i="1"/>
  <c r="T31" i="5"/>
  <c r="T28" i="5"/>
  <c r="T236" i="5" s="1"/>
  <c r="U28" i="4"/>
  <c r="U236" i="4" s="1"/>
  <c r="U31" i="4"/>
  <c r="Q28" i="3"/>
  <c r="Q236" i="3" s="1"/>
  <c r="Q31" i="3"/>
  <c r="L31" i="4"/>
  <c r="L28" i="4"/>
  <c r="L236" i="4" s="1"/>
  <c r="P31" i="3"/>
  <c r="P28" i="3"/>
  <c r="P236" i="3" s="1"/>
  <c r="V28" i="1"/>
  <c r="V236" i="1" s="1"/>
  <c r="V31" i="1"/>
  <c r="T31" i="1"/>
  <c r="T28" i="1"/>
  <c r="T236" i="1" s="1"/>
  <c r="Q31" i="1"/>
  <c r="Q28" i="1"/>
  <c r="Q28" i="18" s="1"/>
  <c r="Q236" i="18" s="1"/>
  <c r="L31" i="5"/>
  <c r="L28" i="5"/>
  <c r="L236" i="5" s="1"/>
  <c r="P31" i="5"/>
  <c r="P28" i="5"/>
  <c r="P236" i="5" s="1"/>
  <c r="V28" i="4"/>
  <c r="V236" i="4" s="1"/>
  <c r="V31" i="4"/>
  <c r="N28" i="4"/>
  <c r="N236" i="4" s="1"/>
  <c r="N31" i="4"/>
  <c r="O28" i="4"/>
  <c r="O236" i="4" s="1"/>
  <c r="O31" i="4"/>
  <c r="S31" i="3"/>
  <c r="S28" i="3"/>
  <c r="S236" i="3" s="1"/>
  <c r="J28" i="5"/>
  <c r="J236" i="5" s="1"/>
  <c r="J31" i="5"/>
  <c r="Q28" i="5"/>
  <c r="Q236" i="5" s="1"/>
  <c r="Q31" i="5"/>
  <c r="K31" i="5"/>
  <c r="K28" i="5"/>
  <c r="K236" i="5" s="1"/>
  <c r="L31" i="3"/>
  <c r="L28" i="3"/>
  <c r="L236" i="3" s="1"/>
  <c r="P28" i="4"/>
  <c r="P236" i="4" s="1"/>
  <c r="P31" i="4"/>
  <c r="V31" i="3"/>
  <c r="V28" i="3"/>
  <c r="V236" i="3" s="1"/>
  <c r="N31" i="5"/>
  <c r="N28" i="5"/>
  <c r="N236" i="5" s="1"/>
  <c r="O28" i="3"/>
  <c r="O236" i="3" s="1"/>
  <c r="O31" i="3"/>
  <c r="S31" i="4"/>
  <c r="S28" i="4"/>
  <c r="S236" i="4" s="1"/>
  <c r="J28" i="4"/>
  <c r="J236" i="4" s="1"/>
  <c r="J31" i="4"/>
  <c r="Q28" i="4"/>
  <c r="Q236" i="4" s="1"/>
  <c r="Q31" i="4"/>
  <c r="K28" i="3"/>
  <c r="K236" i="3" s="1"/>
  <c r="K31" i="3"/>
  <c r="M31" i="1"/>
  <c r="M28" i="1"/>
  <c r="M236" i="1" s="1"/>
  <c r="R28" i="3"/>
  <c r="R236" i="3" s="1"/>
  <c r="R31" i="3"/>
  <c r="P31" i="1"/>
  <c r="P28" i="1"/>
  <c r="P28" i="18" s="1"/>
  <c r="P236" i="18" s="1"/>
  <c r="V28" i="5"/>
  <c r="V236" i="5" s="1"/>
  <c r="V31" i="5"/>
  <c r="N31" i="1"/>
  <c r="N28" i="1"/>
  <c r="N236" i="1" s="1"/>
  <c r="O31" i="1"/>
  <c r="O28" i="1"/>
  <c r="O28" i="18" s="1"/>
  <c r="S31" i="1"/>
  <c r="S28" i="1"/>
  <c r="S28" i="18" s="1"/>
  <c r="S236" i="18" s="1"/>
  <c r="J31" i="1"/>
  <c r="J28" i="1"/>
  <c r="J236" i="1" s="1"/>
  <c r="R302" i="18" l="1"/>
  <c r="R270" i="18"/>
  <c r="P302" i="18"/>
  <c r="P270" i="18"/>
  <c r="Q270" i="18"/>
  <c r="Q302" i="18"/>
  <c r="S302" i="18"/>
  <c r="S270" i="18"/>
  <c r="O236" i="18"/>
  <c r="AL28" i="18"/>
  <c r="AL30" i="18" s="1"/>
  <c r="AM30" i="18" s="1"/>
  <c r="P28" i="17"/>
  <c r="P236" i="17" s="1"/>
  <c r="P28" i="16"/>
  <c r="P236" i="16" s="1"/>
  <c r="S28" i="17"/>
  <c r="S236" i="17" s="1"/>
  <c r="S28" i="16"/>
  <c r="S236" i="16" s="1"/>
  <c r="Q28" i="17"/>
  <c r="Q236" i="17" s="1"/>
  <c r="Q28" i="16"/>
  <c r="Q236" i="16" s="1"/>
  <c r="R28" i="17"/>
  <c r="R236" i="17" s="1"/>
  <c r="R28" i="16"/>
  <c r="R236" i="16" s="1"/>
  <c r="O28" i="16"/>
  <c r="O28" i="17"/>
  <c r="R236" i="1"/>
  <c r="R28" i="14"/>
  <c r="R236" i="14" s="1"/>
  <c r="R28" i="13"/>
  <c r="R236" i="13" s="1"/>
  <c r="R28" i="12"/>
  <c r="R236" i="12" s="1"/>
  <c r="R28" i="11"/>
  <c r="R236" i="11" s="1"/>
  <c r="R28" i="10"/>
  <c r="R236" i="10" s="1"/>
  <c r="R28" i="9"/>
  <c r="R236" i="9" s="1"/>
  <c r="S236" i="1"/>
  <c r="S270" i="1" s="1"/>
  <c r="S28" i="14"/>
  <c r="S236" i="14" s="1"/>
  <c r="S28" i="13"/>
  <c r="S236" i="13" s="1"/>
  <c r="S28" i="12"/>
  <c r="S236" i="12" s="1"/>
  <c r="S28" i="10"/>
  <c r="S236" i="10" s="1"/>
  <c r="S28" i="11"/>
  <c r="S236" i="11" s="1"/>
  <c r="S28" i="9"/>
  <c r="S236" i="9" s="1"/>
  <c r="O236" i="1"/>
  <c r="O302" i="1" s="1"/>
  <c r="O28" i="14"/>
  <c r="O28" i="13"/>
  <c r="O28" i="12"/>
  <c r="O28" i="11"/>
  <c r="O28" i="10"/>
  <c r="O28" i="9"/>
  <c r="O236" i="9" s="1"/>
  <c r="P236" i="1"/>
  <c r="P302" i="1" s="1"/>
  <c r="P28" i="14"/>
  <c r="P236" i="14" s="1"/>
  <c r="P28" i="13"/>
  <c r="P236" i="13" s="1"/>
  <c r="P28" i="9"/>
  <c r="P236" i="9" s="1"/>
  <c r="P28" i="11"/>
  <c r="P236" i="11" s="1"/>
  <c r="P28" i="10"/>
  <c r="P236" i="10" s="1"/>
  <c r="P28" i="12"/>
  <c r="P236" i="12" s="1"/>
  <c r="Q236" i="1"/>
  <c r="Q302" i="1" s="1"/>
  <c r="Q28" i="14"/>
  <c r="Q236" i="14" s="1"/>
  <c r="Q28" i="13"/>
  <c r="Q236" i="13" s="1"/>
  <c r="Q28" i="12"/>
  <c r="Q236" i="12" s="1"/>
  <c r="Q28" i="9"/>
  <c r="Q236" i="9" s="1"/>
  <c r="Q28" i="11"/>
  <c r="Q236" i="11" s="1"/>
  <c r="Q28" i="10"/>
  <c r="Q236" i="10" s="1"/>
  <c r="X24" i="3"/>
  <c r="X32" i="3" s="1"/>
  <c r="X24" i="5"/>
  <c r="X32" i="5" s="1"/>
  <c r="X24" i="1"/>
  <c r="X32" i="1" s="1"/>
  <c r="X24" i="4"/>
  <c r="X32" i="4" s="1"/>
  <c r="S302" i="1"/>
  <c r="N270" i="5"/>
  <c r="N302" i="5"/>
  <c r="K270" i="5"/>
  <c r="K302" i="5"/>
  <c r="L270" i="5"/>
  <c r="L302" i="5"/>
  <c r="P270" i="3"/>
  <c r="P302" i="3"/>
  <c r="T270" i="5"/>
  <c r="T302" i="5"/>
  <c r="W31" i="4"/>
  <c r="W36" i="4" s="1"/>
  <c r="W228" i="4" s="1"/>
  <c r="W28" i="4"/>
  <c r="W236" i="4" s="1"/>
  <c r="T302" i="3"/>
  <c r="T270" i="3"/>
  <c r="U302" i="1"/>
  <c r="U270" i="1"/>
  <c r="I270" i="1"/>
  <c r="I302" i="1"/>
  <c r="Q302" i="4"/>
  <c r="Q270" i="4"/>
  <c r="O270" i="4"/>
  <c r="O302" i="4"/>
  <c r="W28" i="1"/>
  <c r="W236" i="1" s="1"/>
  <c r="W31" i="1"/>
  <c r="W36" i="1" s="1"/>
  <c r="W228" i="1" s="1"/>
  <c r="M302" i="5"/>
  <c r="M270" i="5"/>
  <c r="R36" i="4"/>
  <c r="R228" i="4" s="1"/>
  <c r="S36" i="4"/>
  <c r="S228" i="4" s="1"/>
  <c r="T36" i="4"/>
  <c r="T228" i="4" s="1"/>
  <c r="P36" i="4"/>
  <c r="P228" i="4" s="1"/>
  <c r="V36" i="4"/>
  <c r="V228" i="4" s="1"/>
  <c r="L36" i="4"/>
  <c r="L228" i="4" s="1"/>
  <c r="M36" i="4"/>
  <c r="M228" i="4" s="1"/>
  <c r="Q36" i="4"/>
  <c r="Q228" i="4" s="1"/>
  <c r="O36" i="4"/>
  <c r="O228" i="4" s="1"/>
  <c r="N36" i="4"/>
  <c r="N228" i="4" s="1"/>
  <c r="J36" i="4"/>
  <c r="J228" i="4" s="1"/>
  <c r="K36" i="4"/>
  <c r="K228" i="4" s="1"/>
  <c r="U36" i="4"/>
  <c r="U228" i="4" s="1"/>
  <c r="V302" i="3"/>
  <c r="V270" i="3"/>
  <c r="L302" i="4"/>
  <c r="L270" i="4"/>
  <c r="O36" i="1"/>
  <c r="O228" i="1" s="1"/>
  <c r="H36" i="1"/>
  <c r="H228" i="1" s="1"/>
  <c r="M36" i="1"/>
  <c r="M228" i="1" s="1"/>
  <c r="K36" i="1"/>
  <c r="K228" i="1" s="1"/>
  <c r="U36" i="1"/>
  <c r="U228" i="1" s="1"/>
  <c r="L36" i="1"/>
  <c r="L228" i="1" s="1"/>
  <c r="N36" i="1"/>
  <c r="N228" i="1" s="1"/>
  <c r="P36" i="1"/>
  <c r="P228" i="1" s="1"/>
  <c r="Q36" i="1"/>
  <c r="Q228" i="1" s="1"/>
  <c r="S36" i="1"/>
  <c r="S228" i="1" s="1"/>
  <c r="J36" i="1"/>
  <c r="J228" i="1" s="1"/>
  <c r="R36" i="1"/>
  <c r="R228" i="1" s="1"/>
  <c r="V36" i="1"/>
  <c r="V228" i="1" s="1"/>
  <c r="I36" i="1"/>
  <c r="I228" i="1" s="1"/>
  <c r="T36" i="1"/>
  <c r="T228" i="1" s="1"/>
  <c r="R302" i="1"/>
  <c r="R270" i="1"/>
  <c r="R302" i="3"/>
  <c r="R270" i="3"/>
  <c r="J302" i="4"/>
  <c r="J270" i="4"/>
  <c r="Q270" i="5"/>
  <c r="Q302" i="5"/>
  <c r="N270" i="4"/>
  <c r="N302" i="4"/>
  <c r="H270" i="1"/>
  <c r="H302" i="1"/>
  <c r="U270" i="3"/>
  <c r="U302" i="3"/>
  <c r="R270" i="5"/>
  <c r="R302" i="5"/>
  <c r="S302" i="5"/>
  <c r="S270" i="5"/>
  <c r="N302" i="1"/>
  <c r="N270" i="1"/>
  <c r="M270" i="1"/>
  <c r="M302" i="1"/>
  <c r="S270" i="4"/>
  <c r="S302" i="4"/>
  <c r="J36" i="5"/>
  <c r="J228" i="5" s="1"/>
  <c r="O36" i="5"/>
  <c r="O228" i="5" s="1"/>
  <c r="V36" i="5"/>
  <c r="V228" i="5" s="1"/>
  <c r="S36" i="5"/>
  <c r="S228" i="5" s="1"/>
  <c r="N36" i="5"/>
  <c r="N228" i="5" s="1"/>
  <c r="R36" i="5"/>
  <c r="R228" i="5" s="1"/>
  <c r="U36" i="5"/>
  <c r="U228" i="5" s="1"/>
  <c r="T36" i="5"/>
  <c r="T228" i="5" s="1"/>
  <c r="P36" i="5"/>
  <c r="P228" i="5" s="1"/>
  <c r="L36" i="5"/>
  <c r="L228" i="5" s="1"/>
  <c r="M36" i="5"/>
  <c r="M228" i="5" s="1"/>
  <c r="Q36" i="5"/>
  <c r="Q228" i="5" s="1"/>
  <c r="K36" i="5"/>
  <c r="K228" i="5" s="1"/>
  <c r="T302" i="1"/>
  <c r="T270" i="1"/>
  <c r="T302" i="4"/>
  <c r="T270" i="4"/>
  <c r="X23" i="4"/>
  <c r="X23" i="5"/>
  <c r="X23" i="1"/>
  <c r="X23" i="3"/>
  <c r="P302" i="4"/>
  <c r="P270" i="4"/>
  <c r="J270" i="5"/>
  <c r="J302" i="5"/>
  <c r="V270" i="4"/>
  <c r="V302" i="4"/>
  <c r="Q270" i="3"/>
  <c r="Q302" i="3"/>
  <c r="L302" i="1"/>
  <c r="L270" i="1"/>
  <c r="M270" i="3"/>
  <c r="M302" i="3"/>
  <c r="O270" i="5"/>
  <c r="O302" i="5"/>
  <c r="M270" i="4"/>
  <c r="M302" i="4"/>
  <c r="J270" i="1"/>
  <c r="J302" i="1"/>
  <c r="V36" i="3"/>
  <c r="V228" i="3" s="1"/>
  <c r="M36" i="3"/>
  <c r="M228" i="3" s="1"/>
  <c r="N36" i="3"/>
  <c r="N228" i="3" s="1"/>
  <c r="L36" i="3"/>
  <c r="L228" i="3" s="1"/>
  <c r="K36" i="3"/>
  <c r="K228" i="3" s="1"/>
  <c r="O36" i="3"/>
  <c r="O228" i="3" s="1"/>
  <c r="P36" i="3"/>
  <c r="P228" i="3" s="1"/>
  <c r="Q36" i="3"/>
  <c r="Q228" i="3" s="1"/>
  <c r="T36" i="3"/>
  <c r="T228" i="3" s="1"/>
  <c r="R36" i="3"/>
  <c r="R228" i="3" s="1"/>
  <c r="S36" i="3"/>
  <c r="S228" i="3" s="1"/>
  <c r="U36" i="3"/>
  <c r="U228" i="3" s="1"/>
  <c r="L302" i="3"/>
  <c r="L270" i="3"/>
  <c r="S270" i="3"/>
  <c r="S302" i="3"/>
  <c r="P302" i="5"/>
  <c r="P270" i="5"/>
  <c r="W28" i="3"/>
  <c r="W236" i="3" s="1"/>
  <c r="W31" i="3"/>
  <c r="W36" i="3" s="1"/>
  <c r="W228" i="3" s="1"/>
  <c r="R270" i="4"/>
  <c r="R302" i="4"/>
  <c r="U302" i="5"/>
  <c r="U270" i="5"/>
  <c r="K302" i="1"/>
  <c r="K270" i="1"/>
  <c r="V302" i="5"/>
  <c r="V270" i="5"/>
  <c r="K302" i="3"/>
  <c r="K270" i="3"/>
  <c r="O302" i="3"/>
  <c r="O270" i="3"/>
  <c r="V302" i="1"/>
  <c r="V270" i="1"/>
  <c r="U302" i="4"/>
  <c r="U270" i="4"/>
  <c r="W28" i="5"/>
  <c r="W236" i="5" s="1"/>
  <c r="W31" i="5"/>
  <c r="W36" i="5" s="1"/>
  <c r="W228" i="5" s="1"/>
  <c r="N270" i="3"/>
  <c r="N302" i="3"/>
  <c r="K302" i="4"/>
  <c r="K270" i="4"/>
  <c r="O270" i="1" l="1"/>
  <c r="P270" i="1"/>
  <c r="Q270" i="1"/>
  <c r="O270" i="18"/>
  <c r="O302" i="18"/>
  <c r="R302" i="16"/>
  <c r="R270" i="16"/>
  <c r="R270" i="17"/>
  <c r="R302" i="17"/>
  <c r="Q302" i="16"/>
  <c r="Q270" i="16"/>
  <c r="Q270" i="17"/>
  <c r="Q302" i="17"/>
  <c r="S302" i="16"/>
  <c r="S270" i="16"/>
  <c r="S302" i="17"/>
  <c r="S270" i="17"/>
  <c r="O236" i="17"/>
  <c r="AL28" i="17"/>
  <c r="AL30" i="17" s="1"/>
  <c r="AM30" i="17" s="1"/>
  <c r="P302" i="16"/>
  <c r="P270" i="16"/>
  <c r="O236" i="16"/>
  <c r="AL28" i="16"/>
  <c r="AL30" i="16" s="1"/>
  <c r="AM30" i="16" s="1"/>
  <c r="P270" i="17"/>
  <c r="P302" i="17"/>
  <c r="Q270" i="14"/>
  <c r="Q302" i="14"/>
  <c r="P302" i="13"/>
  <c r="P270" i="13"/>
  <c r="O236" i="12"/>
  <c r="AL28" i="12"/>
  <c r="AL30" i="12" s="1"/>
  <c r="AM30" i="12" s="1"/>
  <c r="S270" i="10"/>
  <c r="S280" i="10" s="1"/>
  <c r="S302" i="10"/>
  <c r="S312" i="10" s="1"/>
  <c r="S246" i="10"/>
  <c r="R302" i="10"/>
  <c r="R312" i="10" s="1"/>
  <c r="R270" i="10"/>
  <c r="R280" i="10" s="1"/>
  <c r="R246" i="10"/>
  <c r="Q302" i="10"/>
  <c r="Q312" i="10" s="1"/>
  <c r="Q270" i="10"/>
  <c r="Q280" i="10" s="1"/>
  <c r="Q246" i="10"/>
  <c r="P270" i="14"/>
  <c r="P302" i="14"/>
  <c r="O236" i="13"/>
  <c r="AL28" i="13"/>
  <c r="AL30" i="13" s="1"/>
  <c r="AM30" i="13" s="1"/>
  <c r="S302" i="12"/>
  <c r="S270" i="12"/>
  <c r="R302" i="11"/>
  <c r="R312" i="11" s="1"/>
  <c r="R270" i="11"/>
  <c r="R280" i="11" s="1"/>
  <c r="R246" i="11"/>
  <c r="Q302" i="11"/>
  <c r="Q312" i="11" s="1"/>
  <c r="Q270" i="11"/>
  <c r="Q280" i="11" s="1"/>
  <c r="Q246" i="11"/>
  <c r="P302" i="12"/>
  <c r="P270" i="12"/>
  <c r="O236" i="14"/>
  <c r="AL28" i="14"/>
  <c r="AL30" i="14" s="1"/>
  <c r="AM30" i="14" s="1"/>
  <c r="S302" i="13"/>
  <c r="S270" i="13"/>
  <c r="R302" i="12"/>
  <c r="R270" i="12"/>
  <c r="Q302" i="9"/>
  <c r="Q312" i="9" s="1"/>
  <c r="Q270" i="9"/>
  <c r="Q280" i="9" s="1"/>
  <c r="Q246" i="9"/>
  <c r="P270" i="10"/>
  <c r="P280" i="10" s="1"/>
  <c r="P302" i="10"/>
  <c r="P312" i="10" s="1"/>
  <c r="P246" i="10"/>
  <c r="O270" i="9"/>
  <c r="O280" i="9" s="1"/>
  <c r="O302" i="9"/>
  <c r="O312" i="9" s="1"/>
  <c r="O246" i="9"/>
  <c r="S302" i="14"/>
  <c r="S270" i="14"/>
  <c r="R270" i="13"/>
  <c r="R302" i="13"/>
  <c r="Q270" i="12"/>
  <c r="Q302" i="12"/>
  <c r="P302" i="11"/>
  <c r="P312" i="11" s="1"/>
  <c r="P270" i="11"/>
  <c r="P280" i="11" s="1"/>
  <c r="P246" i="11"/>
  <c r="O236" i="10"/>
  <c r="AL28" i="10"/>
  <c r="AL30" i="10" s="1"/>
  <c r="S302" i="9"/>
  <c r="S312" i="9" s="1"/>
  <c r="S270" i="9"/>
  <c r="S280" i="9" s="1"/>
  <c r="S246" i="9"/>
  <c r="R302" i="14"/>
  <c r="R270" i="14"/>
  <c r="Q302" i="13"/>
  <c r="Q270" i="13"/>
  <c r="P270" i="9"/>
  <c r="P280" i="9" s="1"/>
  <c r="P302" i="9"/>
  <c r="P312" i="9" s="1"/>
  <c r="P246" i="9"/>
  <c r="O236" i="11"/>
  <c r="AL28" i="11"/>
  <c r="AL30" i="11" s="1"/>
  <c r="S302" i="11"/>
  <c r="S312" i="11" s="1"/>
  <c r="S270" i="11"/>
  <c r="S280" i="11" s="1"/>
  <c r="S246" i="11"/>
  <c r="R302" i="9"/>
  <c r="R312" i="9" s="1"/>
  <c r="R270" i="9"/>
  <c r="R280" i="9" s="1"/>
  <c r="R246" i="9"/>
  <c r="X28" i="1"/>
  <c r="X236" i="1" s="1"/>
  <c r="X31" i="1"/>
  <c r="W294" i="5"/>
  <c r="W298" i="5" s="1"/>
  <c r="W299" i="5" s="1"/>
  <c r="W310" i="5" s="1"/>
  <c r="W311" i="5" s="1"/>
  <c r="W262" i="5"/>
  <c r="W266" i="5" s="1"/>
  <c r="W267" i="5" s="1"/>
  <c r="W278" i="5" s="1"/>
  <c r="W279" i="5" s="1"/>
  <c r="W232" i="5"/>
  <c r="W233" i="5" s="1"/>
  <c r="W244" i="5" s="1"/>
  <c r="W245" i="5" s="1"/>
  <c r="O262" i="3"/>
  <c r="O266" i="3" s="1"/>
  <c r="O267" i="3" s="1"/>
  <c r="O278" i="3" s="1"/>
  <c r="O279" i="3" s="1"/>
  <c r="O294" i="3"/>
  <c r="O298" i="3" s="1"/>
  <c r="O299" i="3" s="1"/>
  <c r="O310" i="3" s="1"/>
  <c r="O311" i="3" s="1"/>
  <c r="O232" i="3"/>
  <c r="O233" i="3" s="1"/>
  <c r="O244" i="3" s="1"/>
  <c r="O245" i="3" s="1"/>
  <c r="O246" i="3" s="1"/>
  <c r="X28" i="3"/>
  <c r="X236" i="3" s="1"/>
  <c r="X31" i="3"/>
  <c r="X36" i="3" s="1"/>
  <c r="X228" i="3" s="1"/>
  <c r="U262" i="5"/>
  <c r="U266" i="5" s="1"/>
  <c r="U267" i="5" s="1"/>
  <c r="U278" i="5" s="1"/>
  <c r="U279" i="5" s="1"/>
  <c r="U294" i="5"/>
  <c r="U298" i="5" s="1"/>
  <c r="U299" i="5" s="1"/>
  <c r="U310" i="5" s="1"/>
  <c r="U311" i="5" s="1"/>
  <c r="U232" i="5"/>
  <c r="U233" i="5" s="1"/>
  <c r="U244" i="5" s="1"/>
  <c r="U245" i="5" s="1"/>
  <c r="U246" i="5" s="1"/>
  <c r="P294" i="1"/>
  <c r="P298" i="1" s="1"/>
  <c r="P299" i="1" s="1"/>
  <c r="P310" i="1" s="1"/>
  <c r="P311" i="1" s="1"/>
  <c r="P312" i="1" s="1"/>
  <c r="P262" i="1"/>
  <c r="P266" i="1" s="1"/>
  <c r="P267" i="1" s="1"/>
  <c r="P278" i="1" s="1"/>
  <c r="P279" i="1" s="1"/>
  <c r="P280" i="1" s="1"/>
  <c r="P232" i="1"/>
  <c r="P233" i="1" s="1"/>
  <c r="P244" i="1" s="1"/>
  <c r="P245" i="1" s="1"/>
  <c r="P246" i="1" s="1"/>
  <c r="O262" i="1"/>
  <c r="O266" i="1" s="1"/>
  <c r="O267" i="1" s="1"/>
  <c r="O278" i="1" s="1"/>
  <c r="O279" i="1" s="1"/>
  <c r="O280" i="1" s="1"/>
  <c r="O294" i="1"/>
  <c r="O298" i="1" s="1"/>
  <c r="O299" i="1" s="1"/>
  <c r="O310" i="1" s="1"/>
  <c r="O311" i="1" s="1"/>
  <c r="O312" i="1" s="1"/>
  <c r="O232" i="1"/>
  <c r="O233" i="1" s="1"/>
  <c r="O244" i="1" s="1"/>
  <c r="O245" i="1" s="1"/>
  <c r="O246" i="1" s="1"/>
  <c r="K294" i="4"/>
  <c r="K298" i="4" s="1"/>
  <c r="K299" i="4" s="1"/>
  <c r="K310" i="4" s="1"/>
  <c r="K311" i="4" s="1"/>
  <c r="K262" i="4"/>
  <c r="K266" i="4" s="1"/>
  <c r="K267" i="4" s="1"/>
  <c r="K278" i="4" s="1"/>
  <c r="K279" i="4" s="1"/>
  <c r="K232" i="4"/>
  <c r="K233" i="4" s="1"/>
  <c r="K244" i="4" s="1"/>
  <c r="K245" i="4" s="1"/>
  <c r="K246" i="4" s="1"/>
  <c r="P262" i="4"/>
  <c r="P266" i="4" s="1"/>
  <c r="P267" i="4" s="1"/>
  <c r="P278" i="4" s="1"/>
  <c r="P279" i="4" s="1"/>
  <c r="P294" i="4"/>
  <c r="P298" i="4" s="1"/>
  <c r="P299" i="4" s="1"/>
  <c r="P310" i="4" s="1"/>
  <c r="P311" i="4" s="1"/>
  <c r="P232" i="4"/>
  <c r="P233" i="4" s="1"/>
  <c r="P244" i="4" s="1"/>
  <c r="P245" i="4" s="1"/>
  <c r="P246" i="4" s="1"/>
  <c r="N262" i="1"/>
  <c r="N266" i="1" s="1"/>
  <c r="N267" i="1" s="1"/>
  <c r="N278" i="1" s="1"/>
  <c r="N279" i="1" s="1"/>
  <c r="N280" i="1" s="1"/>
  <c r="N294" i="1"/>
  <c r="N298" i="1" s="1"/>
  <c r="N299" i="1" s="1"/>
  <c r="N310" i="1" s="1"/>
  <c r="N311" i="1" s="1"/>
  <c r="N312" i="1" s="1"/>
  <c r="N232" i="1"/>
  <c r="N233" i="1" s="1"/>
  <c r="N244" i="1" s="1"/>
  <c r="N245" i="1" s="1"/>
  <c r="N246" i="1" s="1"/>
  <c r="T294" i="4"/>
  <c r="T298" i="4" s="1"/>
  <c r="T299" i="4" s="1"/>
  <c r="T310" i="4" s="1"/>
  <c r="T311" i="4" s="1"/>
  <c r="T262" i="4"/>
  <c r="T266" i="4" s="1"/>
  <c r="T267" i="4" s="1"/>
  <c r="T278" i="4" s="1"/>
  <c r="T279" i="4" s="1"/>
  <c r="T280" i="4" s="1"/>
  <c r="T232" i="4"/>
  <c r="T233" i="4" s="1"/>
  <c r="T244" i="4" s="1"/>
  <c r="T245" i="4" s="1"/>
  <c r="T246" i="4" s="1"/>
  <c r="W302" i="1"/>
  <c r="W270" i="1"/>
  <c r="W294" i="3"/>
  <c r="W298" i="3" s="1"/>
  <c r="W299" i="3" s="1"/>
  <c r="W310" i="3" s="1"/>
  <c r="W311" i="3" s="1"/>
  <c r="W262" i="3"/>
  <c r="W266" i="3" s="1"/>
  <c r="W267" i="3" s="1"/>
  <c r="W278" i="3" s="1"/>
  <c r="W279" i="3" s="1"/>
  <c r="W232" i="3"/>
  <c r="W233" i="3" s="1"/>
  <c r="W244" i="3" s="1"/>
  <c r="W245" i="3" s="1"/>
  <c r="U262" i="3"/>
  <c r="U266" i="3" s="1"/>
  <c r="U267" i="3" s="1"/>
  <c r="U278" i="3" s="1"/>
  <c r="U279" i="3" s="1"/>
  <c r="U280" i="3" s="1"/>
  <c r="U294" i="3"/>
  <c r="U298" i="3" s="1"/>
  <c r="U299" i="3" s="1"/>
  <c r="U310" i="3" s="1"/>
  <c r="U311" i="3" s="1"/>
  <c r="U312" i="3" s="1"/>
  <c r="U232" i="3"/>
  <c r="U233" i="3" s="1"/>
  <c r="U244" i="3" s="1"/>
  <c r="U245" i="3" s="1"/>
  <c r="U246" i="3" s="1"/>
  <c r="L262" i="3"/>
  <c r="L266" i="3" s="1"/>
  <c r="L267" i="3" s="1"/>
  <c r="L278" i="3" s="1"/>
  <c r="L279" i="3" s="1"/>
  <c r="L294" i="3"/>
  <c r="L298" i="3" s="1"/>
  <c r="L299" i="3" s="1"/>
  <c r="L310" i="3" s="1"/>
  <c r="L311" i="3" s="1"/>
  <c r="L232" i="3"/>
  <c r="L233" i="3" s="1"/>
  <c r="L244" i="3" s="1"/>
  <c r="L245" i="3" s="1"/>
  <c r="L246" i="3" s="1"/>
  <c r="X31" i="5"/>
  <c r="X28" i="5"/>
  <c r="X236" i="5" s="1"/>
  <c r="K294" i="5"/>
  <c r="K298" i="5" s="1"/>
  <c r="K299" i="5" s="1"/>
  <c r="K310" i="5" s="1"/>
  <c r="K311" i="5" s="1"/>
  <c r="K262" i="5"/>
  <c r="K266" i="5" s="1"/>
  <c r="K267" i="5" s="1"/>
  <c r="K278" i="5" s="1"/>
  <c r="K279" i="5" s="1"/>
  <c r="K232" i="5"/>
  <c r="K233" i="5" s="1"/>
  <c r="K244" i="5" s="1"/>
  <c r="K245" i="5" s="1"/>
  <c r="K246" i="5" s="1"/>
  <c r="N294" i="5"/>
  <c r="N298" i="5" s="1"/>
  <c r="N299" i="5" s="1"/>
  <c r="N310" i="5" s="1"/>
  <c r="N311" i="5" s="1"/>
  <c r="N312" i="5" s="1"/>
  <c r="N262" i="5"/>
  <c r="N266" i="5" s="1"/>
  <c r="N267" i="5" s="1"/>
  <c r="N278" i="5" s="1"/>
  <c r="N279" i="5" s="1"/>
  <c r="N232" i="5"/>
  <c r="N233" i="5" s="1"/>
  <c r="N244" i="5" s="1"/>
  <c r="N245" i="5" s="1"/>
  <c r="N246" i="5" s="1"/>
  <c r="I232" i="1"/>
  <c r="I233" i="1" s="1"/>
  <c r="I244" i="1" s="1"/>
  <c r="I245" i="1" s="1"/>
  <c r="I246" i="1" s="1"/>
  <c r="I262" i="1"/>
  <c r="I266" i="1" s="1"/>
  <c r="I267" i="1" s="1"/>
  <c r="I278" i="1" s="1"/>
  <c r="I279" i="1" s="1"/>
  <c r="I294" i="1"/>
  <c r="I298" i="1" s="1"/>
  <c r="I299" i="1" s="1"/>
  <c r="I310" i="1" s="1"/>
  <c r="I311" i="1" s="1"/>
  <c r="L262" i="1"/>
  <c r="L266" i="1" s="1"/>
  <c r="L267" i="1" s="1"/>
  <c r="L278" i="1" s="1"/>
  <c r="L279" i="1" s="1"/>
  <c r="L280" i="1" s="1"/>
  <c r="L294" i="1"/>
  <c r="L298" i="1" s="1"/>
  <c r="L299" i="1" s="1"/>
  <c r="L310" i="1" s="1"/>
  <c r="L311" i="1" s="1"/>
  <c r="L312" i="1" s="1"/>
  <c r="L232" i="1"/>
  <c r="L233" i="1" s="1"/>
  <c r="L244" i="1" s="1"/>
  <c r="L245" i="1" s="1"/>
  <c r="L246" i="1" s="1"/>
  <c r="N294" i="4"/>
  <c r="N298" i="4" s="1"/>
  <c r="N299" i="4" s="1"/>
  <c r="N310" i="4" s="1"/>
  <c r="N311" i="4" s="1"/>
  <c r="N312" i="4" s="1"/>
  <c r="N262" i="4"/>
  <c r="N266" i="4" s="1"/>
  <c r="N267" i="4" s="1"/>
  <c r="N278" i="4" s="1"/>
  <c r="N279" i="4" s="1"/>
  <c r="N232" i="4"/>
  <c r="N233" i="4" s="1"/>
  <c r="N244" i="4" s="1"/>
  <c r="N245" i="4" s="1"/>
  <c r="N246" i="4" s="1"/>
  <c r="S262" i="4"/>
  <c r="S266" i="4" s="1"/>
  <c r="S267" i="4" s="1"/>
  <c r="S278" i="4" s="1"/>
  <c r="S279" i="4" s="1"/>
  <c r="S294" i="4"/>
  <c r="S298" i="4" s="1"/>
  <c r="S299" i="4" s="1"/>
  <c r="S310" i="4" s="1"/>
  <c r="S311" i="4" s="1"/>
  <c r="S232" i="4"/>
  <c r="S233" i="4" s="1"/>
  <c r="S244" i="4" s="1"/>
  <c r="S245" i="4" s="1"/>
  <c r="S246" i="4" s="1"/>
  <c r="R262" i="5"/>
  <c r="R266" i="5" s="1"/>
  <c r="R267" i="5" s="1"/>
  <c r="R278" i="5" s="1"/>
  <c r="R279" i="5" s="1"/>
  <c r="R294" i="5"/>
  <c r="R298" i="5" s="1"/>
  <c r="R299" i="5" s="1"/>
  <c r="R310" i="5" s="1"/>
  <c r="R311" i="5" s="1"/>
  <c r="R232" i="5"/>
  <c r="R233" i="5" s="1"/>
  <c r="R244" i="5" s="1"/>
  <c r="R245" i="5" s="1"/>
  <c r="R246" i="5" s="1"/>
  <c r="T294" i="1"/>
  <c r="T298" i="1" s="1"/>
  <c r="T299" i="1" s="1"/>
  <c r="T310" i="1" s="1"/>
  <c r="T311" i="1" s="1"/>
  <c r="T312" i="1" s="1"/>
  <c r="T262" i="1"/>
  <c r="T266" i="1" s="1"/>
  <c r="T267" i="1" s="1"/>
  <c r="T278" i="1" s="1"/>
  <c r="T279" i="1" s="1"/>
  <c r="T280" i="1" s="1"/>
  <c r="T232" i="1"/>
  <c r="T233" i="1" s="1"/>
  <c r="T244" i="1" s="1"/>
  <c r="T245" i="1" s="1"/>
  <c r="T246" i="1" s="1"/>
  <c r="J294" i="4"/>
  <c r="J298" i="4" s="1"/>
  <c r="J299" i="4" s="1"/>
  <c r="J310" i="4" s="1"/>
  <c r="J311" i="4" s="1"/>
  <c r="J262" i="4"/>
  <c r="J266" i="4" s="1"/>
  <c r="J267" i="4" s="1"/>
  <c r="J278" i="4" s="1"/>
  <c r="J279" i="4" s="1"/>
  <c r="J232" i="4"/>
  <c r="J233" i="4" s="1"/>
  <c r="J244" i="4" s="1"/>
  <c r="J245" i="4" s="1"/>
  <c r="J246" i="4" s="1"/>
  <c r="W270" i="3"/>
  <c r="W302" i="3"/>
  <c r="S294" i="3"/>
  <c r="S298" i="3" s="1"/>
  <c r="S299" i="3" s="1"/>
  <c r="S310" i="3" s="1"/>
  <c r="S311" i="3" s="1"/>
  <c r="S262" i="3"/>
  <c r="S266" i="3" s="1"/>
  <c r="S267" i="3" s="1"/>
  <c r="S278" i="3" s="1"/>
  <c r="S279" i="3" s="1"/>
  <c r="S232" i="3"/>
  <c r="S233" i="3" s="1"/>
  <c r="S244" i="3" s="1"/>
  <c r="S245" i="3" s="1"/>
  <c r="S246" i="3" s="1"/>
  <c r="N294" i="3"/>
  <c r="N298" i="3" s="1"/>
  <c r="N299" i="3" s="1"/>
  <c r="N310" i="3" s="1"/>
  <c r="N311" i="3" s="1"/>
  <c r="N262" i="3"/>
  <c r="N266" i="3" s="1"/>
  <c r="N267" i="3" s="1"/>
  <c r="N278" i="3" s="1"/>
  <c r="N279" i="3" s="1"/>
  <c r="N232" i="3"/>
  <c r="N233" i="3" s="1"/>
  <c r="N244" i="3" s="1"/>
  <c r="N245" i="3" s="1"/>
  <c r="N246" i="3" s="1"/>
  <c r="X28" i="4"/>
  <c r="X236" i="4" s="1"/>
  <c r="X31" i="4"/>
  <c r="X36" i="4" s="1"/>
  <c r="X228" i="4" s="1"/>
  <c r="Q262" i="5"/>
  <c r="Q266" i="5" s="1"/>
  <c r="Q267" i="5" s="1"/>
  <c r="Q278" i="5" s="1"/>
  <c r="Q279" i="5" s="1"/>
  <c r="Q294" i="5"/>
  <c r="Q298" i="5" s="1"/>
  <c r="Q299" i="5" s="1"/>
  <c r="Q310" i="5" s="1"/>
  <c r="Q311" i="5" s="1"/>
  <c r="Q232" i="5"/>
  <c r="Q233" i="5" s="1"/>
  <c r="Q244" i="5" s="1"/>
  <c r="Q245" i="5" s="1"/>
  <c r="Q246" i="5" s="1"/>
  <c r="S294" i="5"/>
  <c r="S298" i="5" s="1"/>
  <c r="S299" i="5" s="1"/>
  <c r="S310" i="5" s="1"/>
  <c r="S311" i="5" s="1"/>
  <c r="S262" i="5"/>
  <c r="S266" i="5" s="1"/>
  <c r="S267" i="5" s="1"/>
  <c r="S278" i="5" s="1"/>
  <c r="S279" i="5" s="1"/>
  <c r="S232" i="5"/>
  <c r="S233" i="5" s="1"/>
  <c r="S244" i="5" s="1"/>
  <c r="S245" i="5" s="1"/>
  <c r="S246" i="5" s="1"/>
  <c r="V262" i="1"/>
  <c r="V266" i="1" s="1"/>
  <c r="V267" i="1" s="1"/>
  <c r="V278" i="1" s="1"/>
  <c r="V279" i="1" s="1"/>
  <c r="V280" i="1" s="1"/>
  <c r="V294" i="1"/>
  <c r="V298" i="1" s="1"/>
  <c r="V299" i="1" s="1"/>
  <c r="V310" i="1" s="1"/>
  <c r="V311" i="1" s="1"/>
  <c r="V312" i="1" s="1"/>
  <c r="V232" i="1"/>
  <c r="V233" i="1" s="1"/>
  <c r="V244" i="1" s="1"/>
  <c r="V245" i="1" s="1"/>
  <c r="V246" i="1" s="1"/>
  <c r="W294" i="1"/>
  <c r="W298" i="1" s="1"/>
  <c r="W299" i="1" s="1"/>
  <c r="W310" i="1" s="1"/>
  <c r="W311" i="1" s="1"/>
  <c r="W262" i="1"/>
  <c r="W266" i="1" s="1"/>
  <c r="W267" i="1" s="1"/>
  <c r="W278" i="1" s="1"/>
  <c r="W279" i="1" s="1"/>
  <c r="W232" i="1"/>
  <c r="W233" i="1" s="1"/>
  <c r="W244" i="1" s="1"/>
  <c r="W245" i="1" s="1"/>
  <c r="W246" i="1" s="1"/>
  <c r="O262" i="4"/>
  <c r="O266" i="4" s="1"/>
  <c r="O267" i="4" s="1"/>
  <c r="O278" i="4" s="1"/>
  <c r="O279" i="4" s="1"/>
  <c r="O294" i="4"/>
  <c r="O298" i="4" s="1"/>
  <c r="O299" i="4" s="1"/>
  <c r="O310" i="4" s="1"/>
  <c r="O311" i="4" s="1"/>
  <c r="O232" i="4"/>
  <c r="O233" i="4" s="1"/>
  <c r="O244" i="4" s="1"/>
  <c r="O245" i="4" s="1"/>
  <c r="O246" i="4" s="1"/>
  <c r="R294" i="4"/>
  <c r="R298" i="4" s="1"/>
  <c r="R299" i="4" s="1"/>
  <c r="R310" i="4" s="1"/>
  <c r="R311" i="4" s="1"/>
  <c r="R262" i="4"/>
  <c r="R266" i="4" s="1"/>
  <c r="R267" i="4" s="1"/>
  <c r="R278" i="4" s="1"/>
  <c r="R279" i="4" s="1"/>
  <c r="R232" i="4"/>
  <c r="R233" i="4" s="1"/>
  <c r="R244" i="4" s="1"/>
  <c r="R245" i="4" s="1"/>
  <c r="R246" i="4" s="1"/>
  <c r="W302" i="5"/>
  <c r="W270" i="5"/>
  <c r="R262" i="3"/>
  <c r="R266" i="3" s="1"/>
  <c r="R267" i="3" s="1"/>
  <c r="R278" i="3" s="1"/>
  <c r="R279" i="3" s="1"/>
  <c r="R294" i="3"/>
  <c r="R298" i="3" s="1"/>
  <c r="R299" i="3" s="1"/>
  <c r="R310" i="3" s="1"/>
  <c r="R311" i="3" s="1"/>
  <c r="R232" i="3"/>
  <c r="R233" i="3" s="1"/>
  <c r="R244" i="3" s="1"/>
  <c r="R245" i="3" s="1"/>
  <c r="R246" i="3" s="1"/>
  <c r="M294" i="3"/>
  <c r="M298" i="3" s="1"/>
  <c r="M299" i="3" s="1"/>
  <c r="M310" i="3" s="1"/>
  <c r="M311" i="3" s="1"/>
  <c r="M262" i="3"/>
  <c r="M266" i="3" s="1"/>
  <c r="M267" i="3" s="1"/>
  <c r="M278" i="3" s="1"/>
  <c r="M279" i="3" s="1"/>
  <c r="M232" i="3"/>
  <c r="M233" i="3" s="1"/>
  <c r="M244" i="3" s="1"/>
  <c r="M245" i="3" s="1"/>
  <c r="M246" i="3" s="1"/>
  <c r="M294" i="5"/>
  <c r="M298" i="5" s="1"/>
  <c r="M299" i="5" s="1"/>
  <c r="M310" i="5" s="1"/>
  <c r="M311" i="5" s="1"/>
  <c r="M262" i="5"/>
  <c r="M266" i="5" s="1"/>
  <c r="M267" i="5" s="1"/>
  <c r="M278" i="5" s="1"/>
  <c r="M279" i="5" s="1"/>
  <c r="M232" i="5"/>
  <c r="M233" i="5" s="1"/>
  <c r="M244" i="5" s="1"/>
  <c r="M245" i="5" s="1"/>
  <c r="M246" i="5" s="1"/>
  <c r="V294" i="5"/>
  <c r="V298" i="5" s="1"/>
  <c r="V299" i="5" s="1"/>
  <c r="V310" i="5" s="1"/>
  <c r="V311" i="5" s="1"/>
  <c r="V262" i="5"/>
  <c r="V266" i="5" s="1"/>
  <c r="V267" i="5" s="1"/>
  <c r="V278" i="5" s="1"/>
  <c r="V279" i="5" s="1"/>
  <c r="V232" i="5"/>
  <c r="V233" i="5" s="1"/>
  <c r="V244" i="5" s="1"/>
  <c r="V245" i="5" s="1"/>
  <c r="V246" i="5" s="1"/>
  <c r="R294" i="1"/>
  <c r="R298" i="1" s="1"/>
  <c r="R299" i="1" s="1"/>
  <c r="R310" i="1" s="1"/>
  <c r="R311" i="1" s="1"/>
  <c r="R312" i="1" s="1"/>
  <c r="R262" i="1"/>
  <c r="R266" i="1" s="1"/>
  <c r="R267" i="1" s="1"/>
  <c r="R278" i="1" s="1"/>
  <c r="R279" i="1" s="1"/>
  <c r="R280" i="1" s="1"/>
  <c r="R232" i="1"/>
  <c r="R233" i="1" s="1"/>
  <c r="R244" i="1" s="1"/>
  <c r="R245" i="1" s="1"/>
  <c r="R246" i="1" s="1"/>
  <c r="U294" i="1"/>
  <c r="U298" i="1" s="1"/>
  <c r="U299" i="1" s="1"/>
  <c r="U310" i="1" s="1"/>
  <c r="U311" i="1" s="1"/>
  <c r="U262" i="1"/>
  <c r="U266" i="1" s="1"/>
  <c r="U267" i="1" s="1"/>
  <c r="U278" i="1" s="1"/>
  <c r="U279" i="1" s="1"/>
  <c r="U232" i="1"/>
  <c r="U233" i="1" s="1"/>
  <c r="U244" i="1" s="1"/>
  <c r="U245" i="1" s="1"/>
  <c r="U246" i="1" s="1"/>
  <c r="Q294" i="4"/>
  <c r="Q298" i="4" s="1"/>
  <c r="Q299" i="4" s="1"/>
  <c r="Q310" i="4" s="1"/>
  <c r="Q311" i="4" s="1"/>
  <c r="Q262" i="4"/>
  <c r="Q266" i="4" s="1"/>
  <c r="Q267" i="4" s="1"/>
  <c r="Q278" i="4" s="1"/>
  <c r="Q279" i="4" s="1"/>
  <c r="Q232" i="4"/>
  <c r="Q233" i="4" s="1"/>
  <c r="Q244" i="4" s="1"/>
  <c r="Q245" i="4" s="1"/>
  <c r="Q246" i="4" s="1"/>
  <c r="W270" i="4"/>
  <c r="W302" i="4"/>
  <c r="K262" i="3"/>
  <c r="K266" i="3" s="1"/>
  <c r="K267" i="3" s="1"/>
  <c r="K278" i="3" s="1"/>
  <c r="K279" i="3" s="1"/>
  <c r="K294" i="3"/>
  <c r="K298" i="3" s="1"/>
  <c r="K299" i="3" s="1"/>
  <c r="K310" i="3" s="1"/>
  <c r="K311" i="3" s="1"/>
  <c r="K312" i="3" s="1"/>
  <c r="K232" i="3"/>
  <c r="K233" i="3" s="1"/>
  <c r="K244" i="3" s="1"/>
  <c r="K245" i="3" s="1"/>
  <c r="K246" i="3" s="1"/>
  <c r="T262" i="3"/>
  <c r="T266" i="3" s="1"/>
  <c r="T267" i="3" s="1"/>
  <c r="T278" i="3" s="1"/>
  <c r="T279" i="3" s="1"/>
  <c r="T294" i="3"/>
  <c r="T298" i="3" s="1"/>
  <c r="T299" i="3" s="1"/>
  <c r="T310" i="3" s="1"/>
  <c r="T311" i="3" s="1"/>
  <c r="T232" i="3"/>
  <c r="T233" i="3" s="1"/>
  <c r="T244" i="3" s="1"/>
  <c r="T245" i="3" s="1"/>
  <c r="T246" i="3" s="1"/>
  <c r="V294" i="3"/>
  <c r="V298" i="3" s="1"/>
  <c r="V299" i="3" s="1"/>
  <c r="V310" i="3" s="1"/>
  <c r="V311" i="3" s="1"/>
  <c r="V262" i="3"/>
  <c r="V266" i="3" s="1"/>
  <c r="V267" i="3" s="1"/>
  <c r="V278" i="3" s="1"/>
  <c r="V279" i="3" s="1"/>
  <c r="V232" i="3"/>
  <c r="V233" i="3" s="1"/>
  <c r="V244" i="3" s="1"/>
  <c r="V245" i="3" s="1"/>
  <c r="V246" i="3" s="1"/>
  <c r="L294" i="5"/>
  <c r="L298" i="5" s="1"/>
  <c r="L299" i="5" s="1"/>
  <c r="L310" i="5" s="1"/>
  <c r="L311" i="5" s="1"/>
  <c r="L262" i="5"/>
  <c r="L266" i="5" s="1"/>
  <c r="L267" i="5" s="1"/>
  <c r="L278" i="5" s="1"/>
  <c r="L279" i="5" s="1"/>
  <c r="L232" i="5"/>
  <c r="L233" i="5" s="1"/>
  <c r="L244" i="5" s="1"/>
  <c r="L245" i="5" s="1"/>
  <c r="L246" i="5" s="1"/>
  <c r="O294" i="5"/>
  <c r="O298" i="5" s="1"/>
  <c r="O299" i="5" s="1"/>
  <c r="O310" i="5" s="1"/>
  <c r="O311" i="5" s="1"/>
  <c r="O262" i="5"/>
  <c r="O266" i="5" s="1"/>
  <c r="O267" i="5" s="1"/>
  <c r="O278" i="5" s="1"/>
  <c r="O279" i="5" s="1"/>
  <c r="O232" i="5"/>
  <c r="O233" i="5" s="1"/>
  <c r="O244" i="5" s="1"/>
  <c r="O245" i="5" s="1"/>
  <c r="O246" i="5" s="1"/>
  <c r="J294" i="1"/>
  <c r="J298" i="1" s="1"/>
  <c r="J299" i="1" s="1"/>
  <c r="J310" i="1" s="1"/>
  <c r="J311" i="1" s="1"/>
  <c r="J312" i="1" s="1"/>
  <c r="J262" i="1"/>
  <c r="J266" i="1" s="1"/>
  <c r="J267" i="1" s="1"/>
  <c r="J278" i="1" s="1"/>
  <c r="J279" i="1" s="1"/>
  <c r="J280" i="1" s="1"/>
  <c r="J232" i="1"/>
  <c r="J233" i="1" s="1"/>
  <c r="J244" i="1" s="1"/>
  <c r="J245" i="1" s="1"/>
  <c r="J246" i="1" s="1"/>
  <c r="K294" i="1"/>
  <c r="K298" i="1" s="1"/>
  <c r="K299" i="1" s="1"/>
  <c r="K310" i="1" s="1"/>
  <c r="K311" i="1" s="1"/>
  <c r="K262" i="1"/>
  <c r="K266" i="1" s="1"/>
  <c r="K267" i="1" s="1"/>
  <c r="K278" i="1" s="1"/>
  <c r="K279" i="1" s="1"/>
  <c r="K232" i="1"/>
  <c r="K233" i="1" s="1"/>
  <c r="K244" i="1" s="1"/>
  <c r="K245" i="1" s="1"/>
  <c r="K246" i="1" s="1"/>
  <c r="M262" i="4"/>
  <c r="M266" i="4" s="1"/>
  <c r="M267" i="4" s="1"/>
  <c r="M278" i="4" s="1"/>
  <c r="M279" i="4" s="1"/>
  <c r="M294" i="4"/>
  <c r="M298" i="4" s="1"/>
  <c r="M299" i="4" s="1"/>
  <c r="M310" i="4" s="1"/>
  <c r="M311" i="4" s="1"/>
  <c r="M232" i="4"/>
  <c r="M233" i="4" s="1"/>
  <c r="M244" i="4" s="1"/>
  <c r="M245" i="4" s="1"/>
  <c r="M246" i="4" s="1"/>
  <c r="W262" i="4"/>
  <c r="W266" i="4" s="1"/>
  <c r="W267" i="4" s="1"/>
  <c r="W278" i="4" s="1"/>
  <c r="W279" i="4" s="1"/>
  <c r="W294" i="4"/>
  <c r="W298" i="4" s="1"/>
  <c r="W299" i="4" s="1"/>
  <c r="W310" i="4" s="1"/>
  <c r="W311" i="4" s="1"/>
  <c r="W232" i="4"/>
  <c r="W233" i="4" s="1"/>
  <c r="W244" i="4" s="1"/>
  <c r="W245" i="4" s="1"/>
  <c r="Y24" i="3"/>
  <c r="Y32" i="3" s="1"/>
  <c r="Y24" i="1"/>
  <c r="Y32" i="1" s="1"/>
  <c r="Y24" i="4"/>
  <c r="Y32" i="4" s="1"/>
  <c r="Y24" i="5"/>
  <c r="Y32" i="5" s="1"/>
  <c r="Y23" i="1"/>
  <c r="Y23" i="4"/>
  <c r="Y23" i="5"/>
  <c r="Y23" i="3"/>
  <c r="Q262" i="3"/>
  <c r="Q266" i="3" s="1"/>
  <c r="Q267" i="3" s="1"/>
  <c r="Q278" i="3" s="1"/>
  <c r="Q279" i="3" s="1"/>
  <c r="Q294" i="3"/>
  <c r="Q298" i="3" s="1"/>
  <c r="Q299" i="3" s="1"/>
  <c r="Q310" i="3" s="1"/>
  <c r="Q311" i="3" s="1"/>
  <c r="Q312" i="3" s="1"/>
  <c r="Q232" i="3"/>
  <c r="Q233" i="3" s="1"/>
  <c r="Q244" i="3" s="1"/>
  <c r="Q245" i="3" s="1"/>
  <c r="Q246" i="3" s="1"/>
  <c r="P294" i="5"/>
  <c r="P298" i="5" s="1"/>
  <c r="P299" i="5" s="1"/>
  <c r="P310" i="5" s="1"/>
  <c r="P311" i="5" s="1"/>
  <c r="P262" i="5"/>
  <c r="P266" i="5" s="1"/>
  <c r="P267" i="5" s="1"/>
  <c r="P278" i="5" s="1"/>
  <c r="P279" i="5" s="1"/>
  <c r="P232" i="5"/>
  <c r="P233" i="5" s="1"/>
  <c r="P244" i="5" s="1"/>
  <c r="P245" i="5" s="1"/>
  <c r="P246" i="5" s="1"/>
  <c r="J294" i="5"/>
  <c r="J298" i="5" s="1"/>
  <c r="J299" i="5" s="1"/>
  <c r="J310" i="5" s="1"/>
  <c r="J311" i="5" s="1"/>
  <c r="J262" i="5"/>
  <c r="J266" i="5" s="1"/>
  <c r="J267" i="5" s="1"/>
  <c r="J278" i="5" s="1"/>
  <c r="J279" i="5" s="1"/>
  <c r="J232" i="5"/>
  <c r="J233" i="5" s="1"/>
  <c r="J244" i="5" s="1"/>
  <c r="J245" i="5" s="1"/>
  <c r="J246" i="5" s="1"/>
  <c r="S262" i="1"/>
  <c r="S266" i="1" s="1"/>
  <c r="S267" i="1" s="1"/>
  <c r="S278" i="1" s="1"/>
  <c r="S279" i="1" s="1"/>
  <c r="S280" i="1" s="1"/>
  <c r="S294" i="1"/>
  <c r="S298" i="1" s="1"/>
  <c r="S299" i="1" s="1"/>
  <c r="S310" i="1" s="1"/>
  <c r="S311" i="1" s="1"/>
  <c r="S312" i="1" s="1"/>
  <c r="S232" i="1"/>
  <c r="S233" i="1" s="1"/>
  <c r="S244" i="1" s="1"/>
  <c r="S245" i="1" s="1"/>
  <c r="S246" i="1" s="1"/>
  <c r="M294" i="1"/>
  <c r="M298" i="1" s="1"/>
  <c r="M299" i="1" s="1"/>
  <c r="M310" i="1" s="1"/>
  <c r="M311" i="1" s="1"/>
  <c r="M262" i="1"/>
  <c r="M266" i="1" s="1"/>
  <c r="M267" i="1" s="1"/>
  <c r="M278" i="1" s="1"/>
  <c r="M279" i="1" s="1"/>
  <c r="M280" i="1" s="1"/>
  <c r="M232" i="1"/>
  <c r="M233" i="1" s="1"/>
  <c r="M244" i="1" s="1"/>
  <c r="M245" i="1" s="1"/>
  <c r="M246" i="1" s="1"/>
  <c r="L262" i="4"/>
  <c r="L266" i="4" s="1"/>
  <c r="L267" i="4" s="1"/>
  <c r="L278" i="4" s="1"/>
  <c r="L279" i="4" s="1"/>
  <c r="L294" i="4"/>
  <c r="L298" i="4" s="1"/>
  <c r="L299" i="4" s="1"/>
  <c r="L310" i="4" s="1"/>
  <c r="L311" i="4" s="1"/>
  <c r="L232" i="4"/>
  <c r="L233" i="4" s="1"/>
  <c r="L244" i="4" s="1"/>
  <c r="L245" i="4" s="1"/>
  <c r="L246" i="4" s="1"/>
  <c r="O312" i="3"/>
  <c r="P294" i="3"/>
  <c r="P298" i="3" s="1"/>
  <c r="P299" i="3" s="1"/>
  <c r="P310" i="3" s="1"/>
  <c r="P311" i="3" s="1"/>
  <c r="P312" i="3" s="1"/>
  <c r="P262" i="3"/>
  <c r="P266" i="3" s="1"/>
  <c r="P267" i="3" s="1"/>
  <c r="P278" i="3" s="1"/>
  <c r="P279" i="3" s="1"/>
  <c r="P232" i="3"/>
  <c r="P233" i="3" s="1"/>
  <c r="P244" i="3" s="1"/>
  <c r="P245" i="3" s="1"/>
  <c r="P246" i="3" s="1"/>
  <c r="T294" i="5"/>
  <c r="T298" i="5" s="1"/>
  <c r="T299" i="5" s="1"/>
  <c r="T310" i="5" s="1"/>
  <c r="T311" i="5" s="1"/>
  <c r="T262" i="5"/>
  <c r="T266" i="5" s="1"/>
  <c r="T267" i="5" s="1"/>
  <c r="T278" i="5" s="1"/>
  <c r="T279" i="5" s="1"/>
  <c r="T232" i="5"/>
  <c r="T233" i="5" s="1"/>
  <c r="T244" i="5" s="1"/>
  <c r="T245" i="5" s="1"/>
  <c r="T246" i="5" s="1"/>
  <c r="Q262" i="1"/>
  <c r="Q266" i="1" s="1"/>
  <c r="Q267" i="1" s="1"/>
  <c r="Q278" i="1" s="1"/>
  <c r="Q279" i="1" s="1"/>
  <c r="Q280" i="1" s="1"/>
  <c r="Q294" i="1"/>
  <c r="Q298" i="1" s="1"/>
  <c r="Q299" i="1" s="1"/>
  <c r="Q310" i="1" s="1"/>
  <c r="Q311" i="1" s="1"/>
  <c r="Q312" i="1" s="1"/>
  <c r="Q232" i="1"/>
  <c r="Q233" i="1" s="1"/>
  <c r="Q244" i="1" s="1"/>
  <c r="Q245" i="1" s="1"/>
  <c r="Q246" i="1" s="1"/>
  <c r="H294" i="1"/>
  <c r="H298" i="1" s="1"/>
  <c r="H299" i="1" s="1"/>
  <c r="H310" i="1" s="1"/>
  <c r="H311" i="1" s="1"/>
  <c r="H232" i="1"/>
  <c r="H233" i="1" s="1"/>
  <c r="H244" i="1" s="1"/>
  <c r="H245" i="1" s="1"/>
  <c r="H246" i="1" s="1"/>
  <c r="H262" i="1"/>
  <c r="H266" i="1" s="1"/>
  <c r="H267" i="1" s="1"/>
  <c r="H278" i="1" s="1"/>
  <c r="H279" i="1" s="1"/>
  <c r="U262" i="4"/>
  <c r="U266" i="4" s="1"/>
  <c r="U267" i="4" s="1"/>
  <c r="U278" i="4" s="1"/>
  <c r="U279" i="4" s="1"/>
  <c r="U294" i="4"/>
  <c r="U298" i="4" s="1"/>
  <c r="U299" i="4" s="1"/>
  <c r="U310" i="4" s="1"/>
  <c r="U311" i="4" s="1"/>
  <c r="U312" i="4" s="1"/>
  <c r="U232" i="4"/>
  <c r="U233" i="4" s="1"/>
  <c r="U244" i="4" s="1"/>
  <c r="U245" i="4" s="1"/>
  <c r="U246" i="4" s="1"/>
  <c r="V294" i="4"/>
  <c r="V298" i="4" s="1"/>
  <c r="V299" i="4" s="1"/>
  <c r="V310" i="4" s="1"/>
  <c r="V311" i="4" s="1"/>
  <c r="V262" i="4"/>
  <c r="V266" i="4" s="1"/>
  <c r="V267" i="4" s="1"/>
  <c r="V278" i="4" s="1"/>
  <c r="V279" i="4" s="1"/>
  <c r="V232" i="4"/>
  <c r="V233" i="4" s="1"/>
  <c r="V244" i="4" s="1"/>
  <c r="V245" i="4" s="1"/>
  <c r="V246" i="4" s="1"/>
  <c r="W246" i="5" l="1"/>
  <c r="N280" i="5"/>
  <c r="S280" i="3"/>
  <c r="W312" i="5"/>
  <c r="O302" i="17"/>
  <c r="O270" i="17"/>
  <c r="G313" i="9"/>
  <c r="G317" i="9" s="1"/>
  <c r="R312" i="5"/>
  <c r="O302" i="16"/>
  <c r="O270" i="16"/>
  <c r="O270" i="11"/>
  <c r="O280" i="11" s="1"/>
  <c r="G281" i="11" s="1"/>
  <c r="O302" i="11"/>
  <c r="O312" i="11" s="1"/>
  <c r="G313" i="11" s="1"/>
  <c r="O246" i="11"/>
  <c r="G247" i="11" s="1"/>
  <c r="O302" i="14"/>
  <c r="O270" i="14"/>
  <c r="S312" i="5"/>
  <c r="K312" i="4"/>
  <c r="O270" i="10"/>
  <c r="O280" i="10" s="1"/>
  <c r="G281" i="10" s="1"/>
  <c r="O302" i="10"/>
  <c r="O312" i="10" s="1"/>
  <c r="G313" i="10" s="1"/>
  <c r="O246" i="10"/>
  <c r="G247" i="10" s="1"/>
  <c r="V312" i="3"/>
  <c r="G247" i="9"/>
  <c r="O270" i="13"/>
  <c r="O302" i="13"/>
  <c r="G281" i="9"/>
  <c r="O302" i="12"/>
  <c r="O270" i="12"/>
  <c r="M280" i="3"/>
  <c r="N280" i="4"/>
  <c r="N312" i="3"/>
  <c r="I280" i="1"/>
  <c r="P280" i="4"/>
  <c r="K312" i="5"/>
  <c r="K280" i="4"/>
  <c r="I312" i="1"/>
  <c r="Q312" i="5"/>
  <c r="U312" i="5"/>
  <c r="K280" i="5"/>
  <c r="W246" i="3"/>
  <c r="M312" i="5"/>
  <c r="S312" i="3"/>
  <c r="W280" i="5"/>
  <c r="M280" i="5"/>
  <c r="O280" i="3"/>
  <c r="W280" i="3"/>
  <c r="V280" i="3"/>
  <c r="N280" i="3"/>
  <c r="O280" i="4"/>
  <c r="S280" i="5"/>
  <c r="R280" i="4"/>
  <c r="M312" i="1"/>
  <c r="Q312" i="4"/>
  <c r="Q280" i="4"/>
  <c r="L280" i="3"/>
  <c r="K312" i="1"/>
  <c r="W246" i="4"/>
  <c r="M280" i="4"/>
  <c r="T280" i="5"/>
  <c r="Z24" i="5"/>
  <c r="Z32" i="5" s="1"/>
  <c r="Z24" i="3"/>
  <c r="Z32" i="3" s="1"/>
  <c r="Z24" i="1"/>
  <c r="Z32" i="1" s="1"/>
  <c r="Z24" i="4"/>
  <c r="Z32" i="4" s="1"/>
  <c r="P312" i="4"/>
  <c r="Y31" i="4"/>
  <c r="Y36" i="4" s="1"/>
  <c r="Y228" i="4" s="1"/>
  <c r="Y28" i="4"/>
  <c r="Y236" i="4" s="1"/>
  <c r="V312" i="5"/>
  <c r="V280" i="5"/>
  <c r="R312" i="4"/>
  <c r="Y31" i="5"/>
  <c r="Y36" i="5" s="1"/>
  <c r="Y228" i="5" s="1"/>
  <c r="Y28" i="5"/>
  <c r="Y236" i="5" s="1"/>
  <c r="T312" i="5"/>
  <c r="Y31" i="1"/>
  <c r="Y36" i="1" s="1"/>
  <c r="Y228" i="1" s="1"/>
  <c r="Y28" i="1"/>
  <c r="Y236" i="1" s="1"/>
  <c r="P280" i="3"/>
  <c r="U280" i="4"/>
  <c r="X294" i="3"/>
  <c r="X298" i="3" s="1"/>
  <c r="X299" i="3" s="1"/>
  <c r="X310" i="3" s="1"/>
  <c r="X311" i="3" s="1"/>
  <c r="X262" i="3"/>
  <c r="X266" i="3" s="1"/>
  <c r="X267" i="3" s="1"/>
  <c r="X278" i="3" s="1"/>
  <c r="X279" i="3" s="1"/>
  <c r="X232" i="3"/>
  <c r="X233" i="3" s="1"/>
  <c r="X244" i="3" s="1"/>
  <c r="X245" i="3" s="1"/>
  <c r="X246" i="3" s="1"/>
  <c r="K280" i="3"/>
  <c r="R312" i="3"/>
  <c r="J312" i="5"/>
  <c r="P280" i="5"/>
  <c r="U312" i="1"/>
  <c r="Q280" i="5"/>
  <c r="X302" i="3"/>
  <c r="X270" i="3"/>
  <c r="U280" i="5"/>
  <c r="H280" i="1"/>
  <c r="M312" i="3"/>
  <c r="K280" i="1"/>
  <c r="R280" i="3"/>
  <c r="X294" i="4"/>
  <c r="X298" i="4" s="1"/>
  <c r="X299" i="4" s="1"/>
  <c r="X310" i="4" s="1"/>
  <c r="X311" i="4" s="1"/>
  <c r="X262" i="4"/>
  <c r="X266" i="4" s="1"/>
  <c r="X267" i="4" s="1"/>
  <c r="X278" i="4" s="1"/>
  <c r="X279" i="4" s="1"/>
  <c r="X232" i="4"/>
  <c r="X233" i="4" s="1"/>
  <c r="X244" i="4" s="1"/>
  <c r="X245" i="4" s="1"/>
  <c r="X246" i="4" s="1"/>
  <c r="L312" i="5"/>
  <c r="J312" i="4"/>
  <c r="X302" i="5"/>
  <c r="X270" i="5"/>
  <c r="W280" i="1"/>
  <c r="J280" i="4"/>
  <c r="R280" i="5"/>
  <c r="M312" i="4"/>
  <c r="Z23" i="4"/>
  <c r="Z23" i="1"/>
  <c r="Z23" i="3"/>
  <c r="Z23" i="5"/>
  <c r="S312" i="4"/>
  <c r="L280" i="5"/>
  <c r="H312" i="1"/>
  <c r="X270" i="4"/>
  <c r="X302" i="4"/>
  <c r="T280" i="3"/>
  <c r="L312" i="4"/>
  <c r="X36" i="5"/>
  <c r="X228" i="5" s="1"/>
  <c r="W312" i="1"/>
  <c r="L312" i="3"/>
  <c r="S280" i="4"/>
  <c r="T312" i="4"/>
  <c r="W312" i="4"/>
  <c r="T312" i="3"/>
  <c r="V280" i="4"/>
  <c r="O312" i="4"/>
  <c r="V312" i="4"/>
  <c r="U280" i="1"/>
  <c r="X36" i="1"/>
  <c r="X228" i="1" s="1"/>
  <c r="Y31" i="3"/>
  <c r="Y36" i="3" s="1"/>
  <c r="Y228" i="3" s="1"/>
  <c r="Y28" i="3"/>
  <c r="Y236" i="3" s="1"/>
  <c r="Q280" i="3"/>
  <c r="J280" i="5"/>
  <c r="P312" i="5"/>
  <c r="W280" i="4"/>
  <c r="L280" i="4"/>
  <c r="O280" i="5"/>
  <c r="W312" i="3"/>
  <c r="O312" i="5"/>
  <c r="X302" i="1"/>
  <c r="X270" i="1"/>
  <c r="G284" i="9" l="1"/>
  <c r="G251" i="9"/>
  <c r="G218" i="9"/>
  <c r="G253" i="10"/>
  <c r="G282" i="10"/>
  <c r="G251" i="11"/>
  <c r="G218" i="11"/>
  <c r="G284" i="11"/>
  <c r="G317" i="11"/>
  <c r="G251" i="10"/>
  <c r="G218" i="10"/>
  <c r="G253" i="11"/>
  <c r="G282" i="11"/>
  <c r="G253" i="9"/>
  <c r="G282" i="9"/>
  <c r="G284" i="10"/>
  <c r="G317" i="10"/>
  <c r="X312" i="3"/>
  <c r="X312" i="4"/>
  <c r="X280" i="4"/>
  <c r="X280" i="3"/>
  <c r="Z31" i="3"/>
  <c r="Z36" i="3" s="1"/>
  <c r="Z228" i="3" s="1"/>
  <c r="Z28" i="3"/>
  <c r="Z236" i="3" s="1"/>
  <c r="AA24" i="1"/>
  <c r="AA32" i="1" s="1"/>
  <c r="AA24" i="5"/>
  <c r="AA32" i="5" s="1"/>
  <c r="AA24" i="3"/>
  <c r="AA32" i="3" s="1"/>
  <c r="AA24" i="4"/>
  <c r="AA32" i="4" s="1"/>
  <c r="Y262" i="3"/>
  <c r="Y266" i="3" s="1"/>
  <c r="Y267" i="3" s="1"/>
  <c r="Y278" i="3" s="1"/>
  <c r="Y279" i="3" s="1"/>
  <c r="Y294" i="3"/>
  <c r="Y298" i="3" s="1"/>
  <c r="Y299" i="3" s="1"/>
  <c r="Y310" i="3" s="1"/>
  <c r="Y311" i="3" s="1"/>
  <c r="Y232" i="3"/>
  <c r="Y233" i="3" s="1"/>
  <c r="Y244" i="3" s="1"/>
  <c r="Y245" i="3" s="1"/>
  <c r="Y246" i="3" s="1"/>
  <c r="Z31" i="1"/>
  <c r="Z36" i="1" s="1"/>
  <c r="Z228" i="1" s="1"/>
  <c r="Z28" i="1"/>
  <c r="Z236" i="1" s="1"/>
  <c r="Y262" i="4"/>
  <c r="Y266" i="4" s="1"/>
  <c r="Y267" i="4" s="1"/>
  <c r="Y278" i="4" s="1"/>
  <c r="Y279" i="4" s="1"/>
  <c r="Y294" i="4"/>
  <c r="Y298" i="4" s="1"/>
  <c r="Y299" i="4" s="1"/>
  <c r="Y310" i="4" s="1"/>
  <c r="Y311" i="4" s="1"/>
  <c r="Y232" i="4"/>
  <c r="Y233" i="4" s="1"/>
  <c r="Y244" i="4" s="1"/>
  <c r="Y245" i="4" s="1"/>
  <c r="Y246" i="4" s="1"/>
  <c r="X294" i="1"/>
  <c r="X298" i="1" s="1"/>
  <c r="X299" i="1" s="1"/>
  <c r="X310" i="1" s="1"/>
  <c r="X311" i="1" s="1"/>
  <c r="X262" i="1"/>
  <c r="X266" i="1" s="1"/>
  <c r="X267" i="1" s="1"/>
  <c r="X278" i="1" s="1"/>
  <c r="X279" i="1" s="1"/>
  <c r="X232" i="1"/>
  <c r="X233" i="1" s="1"/>
  <c r="X244" i="1" s="1"/>
  <c r="X245" i="1" s="1"/>
  <c r="X246" i="1" s="1"/>
  <c r="Z28" i="4"/>
  <c r="Z236" i="4" s="1"/>
  <c r="Z31" i="4"/>
  <c r="Z36" i="4" s="1"/>
  <c r="Z228" i="4" s="1"/>
  <c r="Y270" i="4"/>
  <c r="Y302" i="4"/>
  <c r="Y294" i="1"/>
  <c r="Y298" i="1" s="1"/>
  <c r="Y299" i="1" s="1"/>
  <c r="Y310" i="1" s="1"/>
  <c r="Y311" i="1" s="1"/>
  <c r="Y262" i="1"/>
  <c r="Y266" i="1" s="1"/>
  <c r="Y267" i="1" s="1"/>
  <c r="Y278" i="1" s="1"/>
  <c r="Y279" i="1" s="1"/>
  <c r="Y232" i="1"/>
  <c r="Y233" i="1" s="1"/>
  <c r="Y244" i="1" s="1"/>
  <c r="Y245" i="1" s="1"/>
  <c r="Y246" i="1" s="1"/>
  <c r="Y302" i="5"/>
  <c r="Y270" i="5"/>
  <c r="Y270" i="3"/>
  <c r="Y302" i="3"/>
  <c r="Y270" i="1"/>
  <c r="Y302" i="1"/>
  <c r="AA23" i="3"/>
  <c r="AA23" i="1"/>
  <c r="AA23" i="5"/>
  <c r="AA23" i="4"/>
  <c r="Y294" i="5"/>
  <c r="Y298" i="5" s="1"/>
  <c r="Y299" i="5" s="1"/>
  <c r="Y310" i="5" s="1"/>
  <c r="Y311" i="5" s="1"/>
  <c r="Y262" i="5"/>
  <c r="Y266" i="5" s="1"/>
  <c r="Y267" i="5" s="1"/>
  <c r="Y278" i="5" s="1"/>
  <c r="Y279" i="5" s="1"/>
  <c r="Y232" i="5"/>
  <c r="Y233" i="5" s="1"/>
  <c r="Y244" i="5" s="1"/>
  <c r="Y245" i="5" s="1"/>
  <c r="Y246" i="5" s="1"/>
  <c r="X262" i="5"/>
  <c r="X266" i="5" s="1"/>
  <c r="X267" i="5" s="1"/>
  <c r="X278" i="5" s="1"/>
  <c r="X279" i="5" s="1"/>
  <c r="X294" i="5"/>
  <c r="X298" i="5" s="1"/>
  <c r="X299" i="5" s="1"/>
  <c r="X310" i="5" s="1"/>
  <c r="X311" i="5" s="1"/>
  <c r="X232" i="5"/>
  <c r="X233" i="5" s="1"/>
  <c r="X244" i="5" s="1"/>
  <c r="X245" i="5" s="1"/>
  <c r="X246" i="5" s="1"/>
  <c r="Z28" i="5"/>
  <c r="Z236" i="5" s="1"/>
  <c r="Z31" i="5"/>
  <c r="Z36" i="5" s="1"/>
  <c r="Z228" i="5" s="1"/>
  <c r="Y312" i="1" l="1"/>
  <c r="X280" i="5"/>
  <c r="Y312" i="4"/>
  <c r="Y280" i="4"/>
  <c r="Z294" i="5"/>
  <c r="Z298" i="5" s="1"/>
  <c r="Z299" i="5" s="1"/>
  <c r="Z310" i="5" s="1"/>
  <c r="Z311" i="5" s="1"/>
  <c r="Z262" i="5"/>
  <c r="Z266" i="5" s="1"/>
  <c r="Z267" i="5" s="1"/>
  <c r="Z278" i="5" s="1"/>
  <c r="Z279" i="5" s="1"/>
  <c r="Z232" i="5"/>
  <c r="Z233" i="5" s="1"/>
  <c r="Z244" i="5" s="1"/>
  <c r="Z245" i="5" s="1"/>
  <c r="Z246" i="5" s="1"/>
  <c r="AB23" i="4"/>
  <c r="AB23" i="1"/>
  <c r="AB23" i="5"/>
  <c r="AB23" i="3"/>
  <c r="Z270" i="5"/>
  <c r="Z302" i="5"/>
  <c r="Y280" i="1"/>
  <c r="X280" i="1"/>
  <c r="Y312" i="3"/>
  <c r="X312" i="5"/>
  <c r="Y280" i="3"/>
  <c r="Z262" i="4"/>
  <c r="Z266" i="4" s="1"/>
  <c r="Z267" i="4" s="1"/>
  <c r="Z278" i="4" s="1"/>
  <c r="Z279" i="4" s="1"/>
  <c r="Z294" i="4"/>
  <c r="Z298" i="4" s="1"/>
  <c r="Z299" i="4" s="1"/>
  <c r="Z310" i="4" s="1"/>
  <c r="Z311" i="4" s="1"/>
  <c r="Z232" i="4"/>
  <c r="Z233" i="4" s="1"/>
  <c r="Z244" i="4" s="1"/>
  <c r="Z245" i="4" s="1"/>
  <c r="Z246" i="4" s="1"/>
  <c r="Z302" i="1"/>
  <c r="Z270" i="1"/>
  <c r="AA28" i="4"/>
  <c r="AA236" i="4" s="1"/>
  <c r="AA31" i="4"/>
  <c r="AA36" i="4" s="1"/>
  <c r="AA228" i="4" s="1"/>
  <c r="Y280" i="5"/>
  <c r="Z270" i="4"/>
  <c r="Z302" i="4"/>
  <c r="Z294" i="1"/>
  <c r="Z298" i="1" s="1"/>
  <c r="Z299" i="1" s="1"/>
  <c r="Z310" i="1" s="1"/>
  <c r="Z311" i="1" s="1"/>
  <c r="Z262" i="1"/>
  <c r="Z266" i="1" s="1"/>
  <c r="Z267" i="1" s="1"/>
  <c r="Z278" i="1" s="1"/>
  <c r="Z279" i="1" s="1"/>
  <c r="Z232" i="1"/>
  <c r="Z233" i="1" s="1"/>
  <c r="Z244" i="1" s="1"/>
  <c r="Z245" i="1" s="1"/>
  <c r="Z246" i="1" s="1"/>
  <c r="Z302" i="3"/>
  <c r="Z270" i="3"/>
  <c r="AA28" i="3"/>
  <c r="AA236" i="3" s="1"/>
  <c r="AA31" i="3"/>
  <c r="AA36" i="3" s="1"/>
  <c r="AA228" i="3" s="1"/>
  <c r="AB24" i="4"/>
  <c r="AB32" i="4" s="1"/>
  <c r="AB24" i="5"/>
  <c r="AB32" i="5" s="1"/>
  <c r="AB24" i="1"/>
  <c r="AB32" i="1" s="1"/>
  <c r="AB24" i="3"/>
  <c r="AB32" i="3" s="1"/>
  <c r="X312" i="1"/>
  <c r="AA28" i="5"/>
  <c r="AA236" i="5" s="1"/>
  <c r="AA31" i="5"/>
  <c r="AA36" i="5" s="1"/>
  <c r="AA228" i="5" s="1"/>
  <c r="Y312" i="5"/>
  <c r="Z262" i="3"/>
  <c r="Z266" i="3" s="1"/>
  <c r="Z267" i="3" s="1"/>
  <c r="Z278" i="3" s="1"/>
  <c r="Z279" i="3" s="1"/>
  <c r="Z294" i="3"/>
  <c r="Z298" i="3" s="1"/>
  <c r="Z299" i="3" s="1"/>
  <c r="Z310" i="3" s="1"/>
  <c r="Z311" i="3" s="1"/>
  <c r="Z232" i="3"/>
  <c r="Z233" i="3" s="1"/>
  <c r="Z244" i="3" s="1"/>
  <c r="Z245" i="3" s="1"/>
  <c r="Z246" i="3" s="1"/>
  <c r="AA28" i="1"/>
  <c r="AA236" i="1" s="1"/>
  <c r="AA31" i="1"/>
  <c r="AA36" i="1" s="1"/>
  <c r="AA228" i="1" s="1"/>
  <c r="Z312" i="5" l="1"/>
  <c r="Z312" i="4"/>
  <c r="Z280" i="3"/>
  <c r="AC23" i="5"/>
  <c r="AC23" i="4"/>
  <c r="AC23" i="3"/>
  <c r="AC23" i="1"/>
  <c r="AA294" i="5"/>
  <c r="AA298" i="5" s="1"/>
  <c r="AA299" i="5" s="1"/>
  <c r="AA310" i="5" s="1"/>
  <c r="AA311" i="5" s="1"/>
  <c r="AA262" i="5"/>
  <c r="AA266" i="5" s="1"/>
  <c r="AA267" i="5" s="1"/>
  <c r="AA278" i="5" s="1"/>
  <c r="AA279" i="5" s="1"/>
  <c r="AA232" i="5"/>
  <c r="AA233" i="5" s="1"/>
  <c r="AA244" i="5" s="1"/>
  <c r="AA245" i="5" s="1"/>
  <c r="AA246" i="5" s="1"/>
  <c r="AA270" i="3"/>
  <c r="AA302" i="3"/>
  <c r="AB28" i="5"/>
  <c r="AB236" i="5" s="1"/>
  <c r="AB31" i="5"/>
  <c r="AB36" i="5" s="1"/>
  <c r="AB228" i="5" s="1"/>
  <c r="AC24" i="4"/>
  <c r="AC32" i="4" s="1"/>
  <c r="AC24" i="5"/>
  <c r="AC32" i="5" s="1"/>
  <c r="AC24" i="3"/>
  <c r="AC32" i="3" s="1"/>
  <c r="AC24" i="1"/>
  <c r="AC32" i="1" s="1"/>
  <c r="AA270" i="5"/>
  <c r="AA302" i="5"/>
  <c r="AA262" i="4"/>
  <c r="AA266" i="4" s="1"/>
  <c r="AA267" i="4" s="1"/>
  <c r="AA278" i="4" s="1"/>
  <c r="AA279" i="4" s="1"/>
  <c r="AA294" i="4"/>
  <c r="AA298" i="4" s="1"/>
  <c r="AA299" i="4" s="1"/>
  <c r="AA310" i="4" s="1"/>
  <c r="AA311" i="4" s="1"/>
  <c r="AA232" i="4"/>
  <c r="AA233" i="4" s="1"/>
  <c r="AA244" i="4" s="1"/>
  <c r="AA245" i="4" s="1"/>
  <c r="AA246" i="4" s="1"/>
  <c r="AB31" i="1"/>
  <c r="AB36" i="1" s="1"/>
  <c r="AB228" i="1" s="1"/>
  <c r="AB28" i="1"/>
  <c r="AB236" i="1" s="1"/>
  <c r="AB31" i="3"/>
  <c r="AB36" i="3" s="1"/>
  <c r="AB228" i="3" s="1"/>
  <c r="AB28" i="3"/>
  <c r="AB236" i="3" s="1"/>
  <c r="AA262" i="1"/>
  <c r="AA266" i="1" s="1"/>
  <c r="AA267" i="1" s="1"/>
  <c r="AA278" i="1" s="1"/>
  <c r="AA279" i="1" s="1"/>
  <c r="AA294" i="1"/>
  <c r="AA298" i="1" s="1"/>
  <c r="AA299" i="1" s="1"/>
  <c r="AA310" i="1" s="1"/>
  <c r="AA311" i="1" s="1"/>
  <c r="AA232" i="1"/>
  <c r="AA233" i="1" s="1"/>
  <c r="AA244" i="1" s="1"/>
  <c r="AA245" i="1" s="1"/>
  <c r="AA246" i="1" s="1"/>
  <c r="Z312" i="3"/>
  <c r="AA302" i="4"/>
  <c r="AA270" i="4"/>
  <c r="AB28" i="4"/>
  <c r="AB236" i="4" s="1"/>
  <c r="AB31" i="4"/>
  <c r="AB36" i="4" s="1"/>
  <c r="AB228" i="4" s="1"/>
  <c r="AA270" i="1"/>
  <c r="AA302" i="1"/>
  <c r="Z280" i="1"/>
  <c r="Z280" i="4"/>
  <c r="Z312" i="1"/>
  <c r="AA294" i="3"/>
  <c r="AA298" i="3" s="1"/>
  <c r="AA299" i="3" s="1"/>
  <c r="AA310" i="3" s="1"/>
  <c r="AA311" i="3" s="1"/>
  <c r="AA262" i="3"/>
  <c r="AA266" i="3" s="1"/>
  <c r="AA267" i="3" s="1"/>
  <c r="AA278" i="3" s="1"/>
  <c r="AA279" i="3" s="1"/>
  <c r="AA232" i="3"/>
  <c r="AA233" i="3" s="1"/>
  <c r="AA244" i="3" s="1"/>
  <c r="AA245" i="3" s="1"/>
  <c r="Z280" i="5"/>
  <c r="AA280" i="4" l="1"/>
  <c r="AA312" i="4"/>
  <c r="AA280" i="1"/>
  <c r="AA312" i="1"/>
  <c r="AB262" i="1"/>
  <c r="AB266" i="1" s="1"/>
  <c r="AB267" i="1" s="1"/>
  <c r="AB278" i="1" s="1"/>
  <c r="AB279" i="1" s="1"/>
  <c r="AB294" i="1"/>
  <c r="AB298" i="1" s="1"/>
  <c r="AB299" i="1" s="1"/>
  <c r="AB310" i="1" s="1"/>
  <c r="AB311" i="1" s="1"/>
  <c r="AB232" i="1"/>
  <c r="AB233" i="1" s="1"/>
  <c r="AB244" i="1" s="1"/>
  <c r="AB245" i="1" s="1"/>
  <c r="AB246" i="1" s="1"/>
  <c r="AD23" i="1"/>
  <c r="AD23" i="5"/>
  <c r="AB262" i="5"/>
  <c r="AB266" i="5" s="1"/>
  <c r="AB267" i="5" s="1"/>
  <c r="AB278" i="5" s="1"/>
  <c r="AB279" i="5" s="1"/>
  <c r="AB294" i="5"/>
  <c r="AB298" i="5" s="1"/>
  <c r="AB299" i="5" s="1"/>
  <c r="AB310" i="5" s="1"/>
  <c r="AB311" i="5" s="1"/>
  <c r="AB232" i="5"/>
  <c r="AB233" i="5" s="1"/>
  <c r="AB244" i="5" s="1"/>
  <c r="AB245" i="5" s="1"/>
  <c r="AB246" i="5" s="1"/>
  <c r="AC31" i="1"/>
  <c r="AC36" i="1" s="1"/>
  <c r="AC228" i="1" s="1"/>
  <c r="AC28" i="1"/>
  <c r="AC236" i="1" s="1"/>
  <c r="AB302" i="1"/>
  <c r="AB270" i="1"/>
  <c r="AB302" i="5"/>
  <c r="AB270" i="5"/>
  <c r="AC28" i="3"/>
  <c r="AC236" i="3" s="1"/>
  <c r="AC31" i="3"/>
  <c r="AC36" i="3" s="1"/>
  <c r="AC228" i="3" s="1"/>
  <c r="AA312" i="5"/>
  <c r="AA246" i="3"/>
  <c r="AC31" i="4"/>
  <c r="AC36" i="4" s="1"/>
  <c r="AC228" i="4" s="1"/>
  <c r="AC28" i="4"/>
  <c r="AC236" i="4" s="1"/>
  <c r="AD24" i="5"/>
  <c r="AD32" i="5" s="1"/>
  <c r="AD24" i="1"/>
  <c r="AD32" i="1" s="1"/>
  <c r="AB294" i="4"/>
  <c r="AB298" i="4" s="1"/>
  <c r="AB299" i="4" s="1"/>
  <c r="AB310" i="4" s="1"/>
  <c r="AB311" i="4" s="1"/>
  <c r="AB262" i="4"/>
  <c r="AB266" i="4" s="1"/>
  <c r="AB267" i="4" s="1"/>
  <c r="AB278" i="4" s="1"/>
  <c r="AB279" i="4" s="1"/>
  <c r="AB232" i="4"/>
  <c r="AB233" i="4" s="1"/>
  <c r="AB244" i="4" s="1"/>
  <c r="AB245" i="4" s="1"/>
  <c r="AB270" i="3"/>
  <c r="AB302" i="3"/>
  <c r="AA280" i="5"/>
  <c r="AA312" i="3"/>
  <c r="AC28" i="5"/>
  <c r="AC236" i="5" s="1"/>
  <c r="AC31" i="5"/>
  <c r="AC36" i="5" s="1"/>
  <c r="AC228" i="5" s="1"/>
  <c r="AB270" i="4"/>
  <c r="AB302" i="4"/>
  <c r="AB294" i="3"/>
  <c r="AB298" i="3" s="1"/>
  <c r="AB299" i="3" s="1"/>
  <c r="AB310" i="3" s="1"/>
  <c r="AB311" i="3" s="1"/>
  <c r="AB262" i="3"/>
  <c r="AB266" i="3" s="1"/>
  <c r="AB267" i="3" s="1"/>
  <c r="AB278" i="3" s="1"/>
  <c r="AB279" i="3" s="1"/>
  <c r="AB232" i="3"/>
  <c r="AB233" i="3" s="1"/>
  <c r="AB244" i="3" s="1"/>
  <c r="AB245" i="3" s="1"/>
  <c r="AB246" i="3" s="1"/>
  <c r="AA280" i="3"/>
  <c r="AB280" i="1" l="1"/>
  <c r="AB312" i="1"/>
  <c r="AB280" i="5"/>
  <c r="AB312" i="4"/>
  <c r="AC294" i="3"/>
  <c r="AC298" i="3" s="1"/>
  <c r="AC299" i="3" s="1"/>
  <c r="AC310" i="3" s="1"/>
  <c r="AC311" i="3" s="1"/>
  <c r="AC262" i="3"/>
  <c r="AC266" i="3" s="1"/>
  <c r="AC267" i="3" s="1"/>
  <c r="AC278" i="3" s="1"/>
  <c r="AC279" i="3" s="1"/>
  <c r="AC232" i="3"/>
  <c r="AC233" i="3" s="1"/>
  <c r="AC244" i="3" s="1"/>
  <c r="AC245" i="3" s="1"/>
  <c r="AC294" i="5"/>
  <c r="AC298" i="5" s="1"/>
  <c r="AC299" i="5" s="1"/>
  <c r="AC310" i="5" s="1"/>
  <c r="AC311" i="5" s="1"/>
  <c r="AC262" i="5"/>
  <c r="AC266" i="5" s="1"/>
  <c r="AC267" i="5" s="1"/>
  <c r="AC278" i="5" s="1"/>
  <c r="AC279" i="5" s="1"/>
  <c r="AC232" i="5"/>
  <c r="AC233" i="5" s="1"/>
  <c r="AC244" i="5" s="1"/>
  <c r="AC245" i="5" s="1"/>
  <c r="AC302" i="3"/>
  <c r="AC270" i="3"/>
  <c r="AB280" i="4"/>
  <c r="AC270" i="5"/>
  <c r="AC302" i="5"/>
  <c r="AB312" i="5"/>
  <c r="AD31" i="5"/>
  <c r="AD36" i="5" s="1"/>
  <c r="AD228" i="5" s="1"/>
  <c r="AD28" i="5"/>
  <c r="AD236" i="5" s="1"/>
  <c r="AC270" i="4"/>
  <c r="AC302" i="4"/>
  <c r="AD28" i="1"/>
  <c r="AD236" i="1" s="1"/>
  <c r="AD31" i="1"/>
  <c r="AD36" i="1" s="1"/>
  <c r="AD228" i="1" s="1"/>
  <c r="AE23" i="1"/>
  <c r="AE23" i="5"/>
  <c r="AB312" i="3"/>
  <c r="AC262" i="4"/>
  <c r="AC266" i="4" s="1"/>
  <c r="AC267" i="4" s="1"/>
  <c r="AC278" i="4" s="1"/>
  <c r="AC279" i="4" s="1"/>
  <c r="AC294" i="4"/>
  <c r="AC298" i="4" s="1"/>
  <c r="AC299" i="4" s="1"/>
  <c r="AC310" i="4" s="1"/>
  <c r="AC311" i="4" s="1"/>
  <c r="AC232" i="4"/>
  <c r="AC233" i="4" s="1"/>
  <c r="AC244" i="4" s="1"/>
  <c r="AC245" i="4" s="1"/>
  <c r="AE24" i="1"/>
  <c r="AE32" i="1" s="1"/>
  <c r="AE24" i="5"/>
  <c r="AE32" i="5" s="1"/>
  <c r="AB246" i="4"/>
  <c r="AB280" i="3"/>
  <c r="AC270" i="1"/>
  <c r="AC302" i="1"/>
  <c r="AC262" i="1"/>
  <c r="AC266" i="1" s="1"/>
  <c r="AC267" i="1" s="1"/>
  <c r="AC278" i="1" s="1"/>
  <c r="AC279" i="1" s="1"/>
  <c r="AC294" i="1"/>
  <c r="AC298" i="1" s="1"/>
  <c r="AC299" i="1" s="1"/>
  <c r="AC310" i="1" s="1"/>
  <c r="AC311" i="1" s="1"/>
  <c r="AC232" i="1"/>
  <c r="AC233" i="1" s="1"/>
  <c r="AC244" i="1" s="1"/>
  <c r="AC245" i="1" s="1"/>
  <c r="AC246" i="1" s="1"/>
  <c r="AC312" i="3" l="1"/>
  <c r="G313" i="3" s="1"/>
  <c r="AC280" i="1"/>
  <c r="AC280" i="5"/>
  <c r="AC246" i="5"/>
  <c r="AC280" i="3"/>
  <c r="G281" i="3" s="1"/>
  <c r="AF23" i="5"/>
  <c r="AF23" i="1"/>
  <c r="AD302" i="5"/>
  <c r="AD270" i="5"/>
  <c r="AD294" i="5"/>
  <c r="AD298" i="5" s="1"/>
  <c r="AD299" i="5" s="1"/>
  <c r="AD310" i="5" s="1"/>
  <c r="AD311" i="5" s="1"/>
  <c r="AD262" i="5"/>
  <c r="AD266" i="5" s="1"/>
  <c r="AD267" i="5" s="1"/>
  <c r="AD278" i="5" s="1"/>
  <c r="AD279" i="5" s="1"/>
  <c r="AD232" i="5"/>
  <c r="AD233" i="5" s="1"/>
  <c r="AD244" i="5" s="1"/>
  <c r="AD245" i="5" s="1"/>
  <c r="AE31" i="1"/>
  <c r="AE36" i="1" s="1"/>
  <c r="AE228" i="1" s="1"/>
  <c r="AE28" i="1"/>
  <c r="AE236" i="1" s="1"/>
  <c r="AE28" i="5"/>
  <c r="AE236" i="5" s="1"/>
  <c r="AE31" i="5"/>
  <c r="AE36" i="5" s="1"/>
  <c r="AE228" i="5" s="1"/>
  <c r="AD294" i="1"/>
  <c r="AD298" i="1" s="1"/>
  <c r="AD299" i="1" s="1"/>
  <c r="AD310" i="1" s="1"/>
  <c r="AD311" i="1" s="1"/>
  <c r="AD262" i="1"/>
  <c r="AD266" i="1" s="1"/>
  <c r="AD267" i="1" s="1"/>
  <c r="AD278" i="1" s="1"/>
  <c r="AD279" i="1" s="1"/>
  <c r="AD232" i="1"/>
  <c r="AD233" i="1" s="1"/>
  <c r="AD244" i="1" s="1"/>
  <c r="AD245" i="1" s="1"/>
  <c r="AD246" i="1" s="1"/>
  <c r="AC312" i="5"/>
  <c r="AD302" i="1"/>
  <c r="AD270" i="1"/>
  <c r="AC246" i="4"/>
  <c r="G247" i="4" s="1"/>
  <c r="AC312" i="4"/>
  <c r="G313" i="4" s="1"/>
  <c r="AF24" i="5"/>
  <c r="AF32" i="5" s="1"/>
  <c r="AF24" i="1"/>
  <c r="AF32" i="1" s="1"/>
  <c r="AC312" i="1"/>
  <c r="AC280" i="4"/>
  <c r="G281" i="4" s="1"/>
  <c r="AC246" i="3"/>
  <c r="G247" i="3" s="1"/>
  <c r="G284" i="3" l="1"/>
  <c r="G317" i="3"/>
  <c r="AD280" i="1"/>
  <c r="AD246" i="5"/>
  <c r="G282" i="3"/>
  <c r="G253" i="3"/>
  <c r="AE262" i="5"/>
  <c r="AE266" i="5" s="1"/>
  <c r="AE267" i="5" s="1"/>
  <c r="AE278" i="5" s="1"/>
  <c r="AE279" i="5" s="1"/>
  <c r="AE294" i="5"/>
  <c r="AE298" i="5" s="1"/>
  <c r="AE299" i="5" s="1"/>
  <c r="AE310" i="5" s="1"/>
  <c r="AE311" i="5" s="1"/>
  <c r="AE232" i="5"/>
  <c r="AE233" i="5" s="1"/>
  <c r="AE244" i="5" s="1"/>
  <c r="AE245" i="5" s="1"/>
  <c r="AG23" i="5"/>
  <c r="AG23" i="1"/>
  <c r="G251" i="3"/>
  <c r="G218" i="3"/>
  <c r="AD312" i="1"/>
  <c r="AE302" i="5"/>
  <c r="AE270" i="5"/>
  <c r="AE246" i="5"/>
  <c r="AD280" i="5"/>
  <c r="G284" i="4"/>
  <c r="G317" i="4"/>
  <c r="G218" i="4"/>
  <c r="G251" i="4"/>
  <c r="G253" i="4"/>
  <c r="G282" i="4"/>
  <c r="AE302" i="1"/>
  <c r="AE270" i="1"/>
  <c r="AD312" i="5"/>
  <c r="AE294" i="1"/>
  <c r="AE298" i="1" s="1"/>
  <c r="AE299" i="1" s="1"/>
  <c r="AE310" i="1" s="1"/>
  <c r="AE311" i="1" s="1"/>
  <c r="AE262" i="1"/>
  <c r="AE266" i="1" s="1"/>
  <c r="AE267" i="1" s="1"/>
  <c r="AE278" i="1" s="1"/>
  <c r="AE279" i="1" s="1"/>
  <c r="AE232" i="1"/>
  <c r="AE233" i="1" s="1"/>
  <c r="AE244" i="1" s="1"/>
  <c r="AE245" i="1" s="1"/>
  <c r="AE246" i="1" s="1"/>
  <c r="AF28" i="1"/>
  <c r="AF236" i="1" s="1"/>
  <c r="AF31" i="1"/>
  <c r="AF36" i="1" s="1"/>
  <c r="AF228" i="1" s="1"/>
  <c r="AG24" i="5"/>
  <c r="AG32" i="5" s="1"/>
  <c r="AG24" i="1"/>
  <c r="AG32" i="1" s="1"/>
  <c r="AF31" i="5"/>
  <c r="AF36" i="5" s="1"/>
  <c r="AF228" i="5" s="1"/>
  <c r="AF28" i="5"/>
  <c r="AF236" i="5" s="1"/>
  <c r="AE280" i="5" l="1"/>
  <c r="AF302" i="5"/>
  <c r="AF270" i="5"/>
  <c r="AG28" i="1"/>
  <c r="AG236" i="1" s="1"/>
  <c r="AG31" i="1"/>
  <c r="AG36" i="1" s="1"/>
  <c r="AG228" i="1" s="1"/>
  <c r="AE280" i="1"/>
  <c r="AG31" i="5"/>
  <c r="AG36" i="5" s="1"/>
  <c r="AG228" i="5" s="1"/>
  <c r="AG28" i="5"/>
  <c r="AG236" i="5" s="1"/>
  <c r="AE312" i="1"/>
  <c r="AF262" i="5"/>
  <c r="AF266" i="5" s="1"/>
  <c r="AF267" i="5" s="1"/>
  <c r="AF278" i="5" s="1"/>
  <c r="AF294" i="5"/>
  <c r="AF298" i="5" s="1"/>
  <c r="AF299" i="5" s="1"/>
  <c r="AF310" i="5" s="1"/>
  <c r="AF232" i="5"/>
  <c r="AF233" i="5" s="1"/>
  <c r="AF244" i="5" s="1"/>
  <c r="AF262" i="1"/>
  <c r="AF266" i="1" s="1"/>
  <c r="AF267" i="1" s="1"/>
  <c r="AF278" i="1" s="1"/>
  <c r="AF294" i="1"/>
  <c r="AF298" i="1" s="1"/>
  <c r="AF299" i="1" s="1"/>
  <c r="AF310" i="1" s="1"/>
  <c r="AF232" i="1"/>
  <c r="AF233" i="1" s="1"/>
  <c r="AF244" i="1" s="1"/>
  <c r="AF270" i="1"/>
  <c r="AF302" i="1"/>
  <c r="AE312" i="5"/>
  <c r="AH23" i="1"/>
  <c r="AH23" i="5"/>
  <c r="AH24" i="5"/>
  <c r="AH32" i="5" s="1"/>
  <c r="AH24" i="1"/>
  <c r="AH32" i="1" s="1"/>
  <c r="AG262" i="5" l="1"/>
  <c r="AG266" i="5" s="1"/>
  <c r="AG267" i="5" s="1"/>
  <c r="AG278" i="5" s="1"/>
  <c r="AG279" i="5" s="1"/>
  <c r="AG294" i="5"/>
  <c r="AG298" i="5" s="1"/>
  <c r="AG299" i="5" s="1"/>
  <c r="AG310" i="5" s="1"/>
  <c r="AG311" i="5" s="1"/>
  <c r="AG232" i="5"/>
  <c r="AG233" i="5" s="1"/>
  <c r="AG244" i="5" s="1"/>
  <c r="AG245" i="5" s="1"/>
  <c r="AL310" i="1"/>
  <c r="AF311" i="1"/>
  <c r="AL311" i="1" s="1"/>
  <c r="AI24" i="5"/>
  <c r="AI32" i="5" s="1"/>
  <c r="AI24" i="1"/>
  <c r="AI32" i="1" s="1"/>
  <c r="AG302" i="5"/>
  <c r="AG270" i="5"/>
  <c r="AG280" i="5" s="1"/>
  <c r="AL244" i="1"/>
  <c r="AF245" i="1"/>
  <c r="AL245" i="1" s="1"/>
  <c r="AH28" i="5"/>
  <c r="AH236" i="5" s="1"/>
  <c r="AH31" i="5"/>
  <c r="AH36" i="5" s="1"/>
  <c r="AH228" i="5" s="1"/>
  <c r="AL278" i="1"/>
  <c r="AF279" i="1"/>
  <c r="AL279" i="1" s="1"/>
  <c r="AG294" i="1"/>
  <c r="AG298" i="1" s="1"/>
  <c r="AG299" i="1" s="1"/>
  <c r="AG310" i="1" s="1"/>
  <c r="AG311" i="1" s="1"/>
  <c r="AG262" i="1"/>
  <c r="AG266" i="1" s="1"/>
  <c r="AG267" i="1" s="1"/>
  <c r="AG278" i="1" s="1"/>
  <c r="AG279" i="1" s="1"/>
  <c r="AG232" i="1"/>
  <c r="AG233" i="1" s="1"/>
  <c r="AG244" i="1" s="1"/>
  <c r="AG245" i="1" s="1"/>
  <c r="AG246" i="1" s="1"/>
  <c r="AH31" i="1"/>
  <c r="AH36" i="1" s="1"/>
  <c r="AH228" i="1" s="1"/>
  <c r="AH28" i="1"/>
  <c r="AH236" i="1" s="1"/>
  <c r="AF245" i="5"/>
  <c r="AL245" i="5" s="1"/>
  <c r="AL244" i="5"/>
  <c r="AG270" i="1"/>
  <c r="AG302" i="1"/>
  <c r="AL310" i="5"/>
  <c r="AF311" i="5"/>
  <c r="AL311" i="5" s="1"/>
  <c r="AI23" i="5"/>
  <c r="AI23" i="1"/>
  <c r="AF246" i="1"/>
  <c r="AL278" i="5"/>
  <c r="AF279" i="5"/>
  <c r="AL279" i="5" s="1"/>
  <c r="AG246" i="5" l="1"/>
  <c r="AL246" i="5"/>
  <c r="AF280" i="5"/>
  <c r="AL246" i="1"/>
  <c r="AL312" i="1"/>
  <c r="AG312" i="1"/>
  <c r="AL280" i="1"/>
  <c r="AF312" i="1"/>
  <c r="AF280" i="1"/>
  <c r="AI28" i="5"/>
  <c r="AI236" i="5" s="1"/>
  <c r="AI31" i="5"/>
  <c r="AI36" i="5" s="1"/>
  <c r="AI228" i="5" s="1"/>
  <c r="AH302" i="5"/>
  <c r="AH270" i="5"/>
  <c r="AI31" i="1"/>
  <c r="AI36" i="1" s="1"/>
  <c r="AI228" i="1" s="1"/>
  <c r="AI28" i="1"/>
  <c r="AI236" i="1" s="1"/>
  <c r="AH294" i="5"/>
  <c r="AH298" i="5" s="1"/>
  <c r="AH299" i="5" s="1"/>
  <c r="AH310" i="5" s="1"/>
  <c r="AH311" i="5" s="1"/>
  <c r="AH262" i="5"/>
  <c r="AH266" i="5" s="1"/>
  <c r="AH267" i="5" s="1"/>
  <c r="AH278" i="5" s="1"/>
  <c r="AH279" i="5" s="1"/>
  <c r="AH232" i="5"/>
  <c r="AH233" i="5" s="1"/>
  <c r="AH244" i="5" s="1"/>
  <c r="AH245" i="5" s="1"/>
  <c r="AH302" i="1"/>
  <c r="AH270" i="1"/>
  <c r="AJ24" i="1"/>
  <c r="AJ32" i="1" s="1"/>
  <c r="AJ24" i="5"/>
  <c r="AJ32" i="5" s="1"/>
  <c r="AF246" i="5"/>
  <c r="AH294" i="1"/>
  <c r="AH298" i="1" s="1"/>
  <c r="AH299" i="1" s="1"/>
  <c r="AH310" i="1" s="1"/>
  <c r="AH311" i="1" s="1"/>
  <c r="AH262" i="1"/>
  <c r="AH266" i="1" s="1"/>
  <c r="AH267" i="1" s="1"/>
  <c r="AH278" i="1" s="1"/>
  <c r="AH279" i="1" s="1"/>
  <c r="AH232" i="1"/>
  <c r="AH233" i="1" s="1"/>
  <c r="AH244" i="1" s="1"/>
  <c r="AH245" i="1" s="1"/>
  <c r="AH246" i="1" s="1"/>
  <c r="AL312" i="5"/>
  <c r="AJ23" i="5"/>
  <c r="AJ23" i="1"/>
  <c r="AF312" i="5"/>
  <c r="AL280" i="5"/>
  <c r="AG280" i="1"/>
  <c r="AG312" i="5"/>
  <c r="AH280" i="5" l="1"/>
  <c r="AH280" i="1"/>
  <c r="AK23" i="1"/>
  <c r="AK23" i="5"/>
  <c r="AI302" i="1"/>
  <c r="AI270" i="1"/>
  <c r="AJ31" i="1"/>
  <c r="AJ36" i="1" s="1"/>
  <c r="AJ228" i="1" s="1"/>
  <c r="AJ28" i="1"/>
  <c r="AJ236" i="1" s="1"/>
  <c r="AI262" i="1"/>
  <c r="AI266" i="1" s="1"/>
  <c r="AI267" i="1" s="1"/>
  <c r="AI278" i="1" s="1"/>
  <c r="AI279" i="1" s="1"/>
  <c r="AI294" i="1"/>
  <c r="AI298" i="1" s="1"/>
  <c r="AI299" i="1" s="1"/>
  <c r="AI310" i="1" s="1"/>
  <c r="AI311" i="1" s="1"/>
  <c r="AI232" i="1"/>
  <c r="AI233" i="1" s="1"/>
  <c r="AI244" i="1" s="1"/>
  <c r="AI245" i="1" s="1"/>
  <c r="AI246" i="1" s="1"/>
  <c r="AJ31" i="5"/>
  <c r="AJ36" i="5" s="1"/>
  <c r="AJ228" i="5" s="1"/>
  <c r="AJ28" i="5"/>
  <c r="AJ236" i="5" s="1"/>
  <c r="AH246" i="5"/>
  <c r="AK24" i="1"/>
  <c r="AK32" i="1" s="1"/>
  <c r="AK24" i="5"/>
  <c r="AK32" i="5" s="1"/>
  <c r="AH312" i="1"/>
  <c r="AH312" i="5"/>
  <c r="AI262" i="5"/>
  <c r="AI266" i="5" s="1"/>
  <c r="AI267" i="5" s="1"/>
  <c r="AI278" i="5" s="1"/>
  <c r="AI279" i="5" s="1"/>
  <c r="AI294" i="5"/>
  <c r="AI298" i="5" s="1"/>
  <c r="AI299" i="5" s="1"/>
  <c r="AI310" i="5" s="1"/>
  <c r="AI311" i="5" s="1"/>
  <c r="AI232" i="5"/>
  <c r="AI233" i="5" s="1"/>
  <c r="AI244" i="5" s="1"/>
  <c r="AI245" i="5" s="1"/>
  <c r="AI270" i="5"/>
  <c r="AI302" i="5"/>
  <c r="AI246" i="5" l="1"/>
  <c r="AI312" i="5"/>
  <c r="AI280" i="5"/>
  <c r="AJ262" i="1"/>
  <c r="AJ266" i="1" s="1"/>
  <c r="AJ267" i="1" s="1"/>
  <c r="AJ278" i="1" s="1"/>
  <c r="AJ279" i="1" s="1"/>
  <c r="AJ294" i="1"/>
  <c r="AJ298" i="1" s="1"/>
  <c r="AJ299" i="1" s="1"/>
  <c r="AJ310" i="1" s="1"/>
  <c r="AJ311" i="1" s="1"/>
  <c r="AJ232" i="1"/>
  <c r="AJ233" i="1" s="1"/>
  <c r="AJ244" i="1" s="1"/>
  <c r="AJ245" i="1" s="1"/>
  <c r="AJ246" i="1" s="1"/>
  <c r="AJ270" i="1"/>
  <c r="AJ302" i="1"/>
  <c r="AI280" i="1"/>
  <c r="AJ270" i="5"/>
  <c r="AJ302" i="5"/>
  <c r="AI312" i="1"/>
  <c r="AJ262" i="5"/>
  <c r="AJ266" i="5" s="1"/>
  <c r="AJ267" i="5" s="1"/>
  <c r="AJ278" i="5" s="1"/>
  <c r="AJ279" i="5" s="1"/>
  <c r="AJ294" i="5"/>
  <c r="AJ298" i="5" s="1"/>
  <c r="AJ299" i="5" s="1"/>
  <c r="AJ310" i="5" s="1"/>
  <c r="AJ311" i="5" s="1"/>
  <c r="AJ232" i="5"/>
  <c r="AJ233" i="5" s="1"/>
  <c r="AJ244" i="5" s="1"/>
  <c r="AJ245" i="5" s="1"/>
  <c r="AK28" i="5"/>
  <c r="AK236" i="5" s="1"/>
  <c r="AK31" i="5"/>
  <c r="AK36" i="5" s="1"/>
  <c r="AK228" i="5" s="1"/>
  <c r="AK28" i="1"/>
  <c r="AK236" i="1" s="1"/>
  <c r="AK31" i="1"/>
  <c r="AK36" i="1" s="1"/>
  <c r="AK228" i="1" s="1"/>
  <c r="AJ280" i="1" l="1"/>
  <c r="AJ312" i="1"/>
  <c r="AJ280" i="5"/>
  <c r="AK262" i="5"/>
  <c r="AK266" i="5" s="1"/>
  <c r="AK267" i="5" s="1"/>
  <c r="AK278" i="5" s="1"/>
  <c r="AK279" i="5" s="1"/>
  <c r="AK294" i="5"/>
  <c r="AK298" i="5" s="1"/>
  <c r="AK299" i="5" s="1"/>
  <c r="AK310" i="5" s="1"/>
  <c r="AK311" i="5" s="1"/>
  <c r="AK232" i="5"/>
  <c r="AK233" i="5" s="1"/>
  <c r="AK244" i="5" s="1"/>
  <c r="AK245" i="5" s="1"/>
  <c r="AK246" i="5" s="1"/>
  <c r="AK302" i="5"/>
  <c r="AK270" i="5"/>
  <c r="AK262" i="1"/>
  <c r="AK266" i="1" s="1"/>
  <c r="AK267" i="1" s="1"/>
  <c r="AK278" i="1" s="1"/>
  <c r="AK279" i="1" s="1"/>
  <c r="AK294" i="1"/>
  <c r="AK298" i="1" s="1"/>
  <c r="AK299" i="1" s="1"/>
  <c r="AK310" i="1" s="1"/>
  <c r="AK311" i="1" s="1"/>
  <c r="AK232" i="1"/>
  <c r="AK233" i="1" s="1"/>
  <c r="AK244" i="1" s="1"/>
  <c r="AK245" i="1" s="1"/>
  <c r="AK246" i="1" s="1"/>
  <c r="G247" i="1" s="1"/>
  <c r="AJ246" i="5"/>
  <c r="AK302" i="1"/>
  <c r="AK270" i="1"/>
  <c r="AJ312" i="5"/>
  <c r="AK312" i="5" l="1"/>
  <c r="G247" i="5"/>
  <c r="G218" i="5" s="1"/>
  <c r="AK280" i="5"/>
  <c r="G281" i="5" s="1"/>
  <c r="G253" i="5" s="1"/>
  <c r="G313" i="5"/>
  <c r="AK280" i="1"/>
  <c r="G281" i="1" s="1"/>
  <c r="AK312" i="1"/>
  <c r="G313" i="1" s="1"/>
  <c r="G251" i="1"/>
  <c r="G218" i="1"/>
  <c r="G251" i="5" l="1"/>
  <c r="G282" i="5"/>
  <c r="G317" i="1"/>
  <c r="G284" i="1"/>
  <c r="G253" i="1"/>
  <c r="G282" i="1"/>
  <c r="G317" i="5"/>
  <c r="G284" i="5"/>
  <c r="G194" i="27" l="1"/>
  <c r="G194" i="26"/>
  <c r="G194" i="25"/>
  <c r="G194" i="24"/>
  <c r="G194" i="23"/>
  <c r="G194" i="22"/>
  <c r="G194" i="19"/>
  <c r="G194" i="20"/>
  <c r="G194" i="18"/>
  <c r="G194" i="16"/>
  <c r="G194" i="17"/>
  <c r="G194" i="15"/>
  <c r="G194" i="14"/>
  <c r="G194" i="12"/>
  <c r="J194" i="12" l="1"/>
  <c r="J202" i="12" s="1"/>
  <c r="I194" i="12" l="1"/>
  <c r="I202" i="12" s="1"/>
  <c r="G194" i="13"/>
  <c r="H194" i="13" s="1"/>
  <c r="J241" i="12"/>
  <c r="J227" i="12"/>
  <c r="J293" i="12" l="1"/>
  <c r="J298" i="12" s="1"/>
  <c r="J299" i="12" s="1"/>
  <c r="J310" i="12" s="1"/>
  <c r="J311" i="12" s="1"/>
  <c r="J261" i="12"/>
  <c r="J266" i="12" s="1"/>
  <c r="J267" i="12" s="1"/>
  <c r="J278" i="12" s="1"/>
  <c r="J279" i="12" s="1"/>
  <c r="J232" i="12"/>
  <c r="J233" i="12" s="1"/>
  <c r="J244" i="12" s="1"/>
  <c r="J245" i="12" s="1"/>
  <c r="J275" i="12"/>
  <c r="J307" i="12"/>
  <c r="I194" i="13"/>
  <c r="H202" i="13"/>
  <c r="I227" i="12"/>
  <c r="I241" i="12"/>
  <c r="L194" i="12" l="1"/>
  <c r="L202" i="12" s="1"/>
  <c r="H227" i="13"/>
  <c r="J246" i="12"/>
  <c r="J194" i="13"/>
  <c r="I202" i="13"/>
  <c r="I227" i="13" s="1"/>
  <c r="J312" i="12"/>
  <c r="I275" i="12"/>
  <c r="I307" i="12"/>
  <c r="J280" i="12"/>
  <c r="I232" i="12"/>
  <c r="I233" i="12" s="1"/>
  <c r="I244" i="12" s="1"/>
  <c r="I245" i="12" s="1"/>
  <c r="I261" i="12"/>
  <c r="I266" i="12" s="1"/>
  <c r="I267" i="12" s="1"/>
  <c r="I278" i="12" s="1"/>
  <c r="I279" i="12" s="1"/>
  <c r="I293" i="12"/>
  <c r="I298" i="12" s="1"/>
  <c r="I299" i="12" s="1"/>
  <c r="I310" i="12" s="1"/>
  <c r="I311" i="12" s="1"/>
  <c r="I312" i="12" l="1"/>
  <c r="I280" i="12"/>
  <c r="H293" i="13"/>
  <c r="H298" i="13" s="1"/>
  <c r="H299" i="13" s="1"/>
  <c r="H310" i="13" s="1"/>
  <c r="H261" i="13"/>
  <c r="H266" i="13" s="1"/>
  <c r="H267" i="13" s="1"/>
  <c r="H278" i="13" s="1"/>
  <c r="H232" i="13"/>
  <c r="H233" i="13" s="1"/>
  <c r="H244" i="13" s="1"/>
  <c r="I246" i="12"/>
  <c r="L241" i="12"/>
  <c r="L227" i="12"/>
  <c r="I232" i="13"/>
  <c r="I233" i="13" s="1"/>
  <c r="I244" i="13" s="1"/>
  <c r="I293" i="13"/>
  <c r="I298" i="13" s="1"/>
  <c r="I299" i="13" s="1"/>
  <c r="I310" i="13" s="1"/>
  <c r="I261" i="13"/>
  <c r="I266" i="13" s="1"/>
  <c r="I267" i="13" s="1"/>
  <c r="I278" i="13" s="1"/>
  <c r="K194" i="13"/>
  <c r="J202" i="13"/>
  <c r="J227" i="13" l="1"/>
  <c r="H279" i="13"/>
  <c r="H280" i="13"/>
  <c r="L194" i="13"/>
  <c r="K202" i="13"/>
  <c r="K227" i="13" s="1"/>
  <c r="H311" i="13"/>
  <c r="H312" i="13" s="1"/>
  <c r="L232" i="12"/>
  <c r="L233" i="12" s="1"/>
  <c r="L244" i="12" s="1"/>
  <c r="L245" i="12" s="1"/>
  <c r="L261" i="12"/>
  <c r="L266" i="12" s="1"/>
  <c r="L267" i="12" s="1"/>
  <c r="L278" i="12" s="1"/>
  <c r="L279" i="12" s="1"/>
  <c r="L293" i="12"/>
  <c r="L298" i="12" s="1"/>
  <c r="L299" i="12" s="1"/>
  <c r="L310" i="12" s="1"/>
  <c r="L311" i="12" s="1"/>
  <c r="I279" i="13"/>
  <c r="I280" i="13" s="1"/>
  <c r="L307" i="12"/>
  <c r="L275" i="12"/>
  <c r="I311" i="13"/>
  <c r="I312" i="13"/>
  <c r="I245" i="13"/>
  <c r="I246" i="13"/>
  <c r="H245" i="13"/>
  <c r="H246" i="13" s="1"/>
  <c r="L280" i="12" l="1"/>
  <c r="K293" i="13"/>
  <c r="K298" i="13" s="1"/>
  <c r="K299" i="13" s="1"/>
  <c r="K310" i="13" s="1"/>
  <c r="K261" i="13"/>
  <c r="K266" i="13" s="1"/>
  <c r="K267" i="13" s="1"/>
  <c r="K278" i="13" s="1"/>
  <c r="K232" i="13"/>
  <c r="K233" i="13" s="1"/>
  <c r="K244" i="13" s="1"/>
  <c r="M194" i="13"/>
  <c r="L202" i="13"/>
  <c r="L227" i="13" s="1"/>
  <c r="L312" i="12"/>
  <c r="L246" i="12"/>
  <c r="J261" i="13"/>
  <c r="J266" i="13" s="1"/>
  <c r="J267" i="13" s="1"/>
  <c r="J278" i="13" s="1"/>
  <c r="J293" i="13"/>
  <c r="J298" i="13" s="1"/>
  <c r="J299" i="13" s="1"/>
  <c r="J310" i="13" s="1"/>
  <c r="J232" i="13"/>
  <c r="J233" i="13" s="1"/>
  <c r="J244" i="13" s="1"/>
  <c r="J245" i="13" l="1"/>
  <c r="J246" i="13"/>
  <c r="N194" i="13"/>
  <c r="M202" i="13"/>
  <c r="M227" i="13" s="1"/>
  <c r="J311" i="13"/>
  <c r="J312" i="13"/>
  <c r="K245" i="13"/>
  <c r="K246" i="13"/>
  <c r="J279" i="13"/>
  <c r="J280" i="13"/>
  <c r="K279" i="13"/>
  <c r="K280" i="13"/>
  <c r="L293" i="13"/>
  <c r="L298" i="13" s="1"/>
  <c r="L299" i="13" s="1"/>
  <c r="L310" i="13" s="1"/>
  <c r="L232" i="13"/>
  <c r="L233" i="13" s="1"/>
  <c r="L244" i="13" s="1"/>
  <c r="L261" i="13"/>
  <c r="L266" i="13" s="1"/>
  <c r="L267" i="13" s="1"/>
  <c r="L278" i="13" s="1"/>
  <c r="K311" i="13"/>
  <c r="K312" i="13" s="1"/>
  <c r="P194" i="12"/>
  <c r="P202" i="12" s="1"/>
  <c r="Q194" i="12" l="1"/>
  <c r="Q202" i="12" s="1"/>
  <c r="L311" i="13"/>
  <c r="L312" i="13" s="1"/>
  <c r="O194" i="13"/>
  <c r="N202" i="13"/>
  <c r="L245" i="13"/>
  <c r="L246" i="13"/>
  <c r="L279" i="13"/>
  <c r="L280" i="13"/>
  <c r="M261" i="13"/>
  <c r="M266" i="13" s="1"/>
  <c r="M267" i="13" s="1"/>
  <c r="M278" i="13" s="1"/>
  <c r="M293" i="13"/>
  <c r="M298" i="13" s="1"/>
  <c r="M299" i="13" s="1"/>
  <c r="M310" i="13" s="1"/>
  <c r="M232" i="13"/>
  <c r="M233" i="13" s="1"/>
  <c r="M244" i="13" s="1"/>
  <c r="P241" i="12"/>
  <c r="P227" i="12"/>
  <c r="M245" i="13" l="1"/>
  <c r="M246" i="13" s="1"/>
  <c r="M279" i="13"/>
  <c r="M280" i="13" s="1"/>
  <c r="P194" i="13"/>
  <c r="O202" i="13"/>
  <c r="O227" i="13" s="1"/>
  <c r="M311" i="13"/>
  <c r="M312" i="13" s="1"/>
  <c r="Q241" i="12"/>
  <c r="Q227" i="12"/>
  <c r="N227" i="13"/>
  <c r="R194" i="12"/>
  <c r="R202" i="12" s="1"/>
  <c r="P261" i="12"/>
  <c r="P266" i="12" s="1"/>
  <c r="P267" i="12" s="1"/>
  <c r="P278" i="12" s="1"/>
  <c r="P279" i="12" s="1"/>
  <c r="P293" i="12"/>
  <c r="P298" i="12" s="1"/>
  <c r="P299" i="12" s="1"/>
  <c r="P310" i="12" s="1"/>
  <c r="P311" i="12" s="1"/>
  <c r="P232" i="12"/>
  <c r="P233" i="12" s="1"/>
  <c r="P244" i="12" s="1"/>
  <c r="P245" i="12" s="1"/>
  <c r="P307" i="12"/>
  <c r="P275" i="12"/>
  <c r="P312" i="12" l="1"/>
  <c r="P280" i="12"/>
  <c r="Q275" i="12"/>
  <c r="Q307" i="12"/>
  <c r="R227" i="12"/>
  <c r="R241" i="12"/>
  <c r="O293" i="13"/>
  <c r="O298" i="13" s="1"/>
  <c r="O299" i="13" s="1"/>
  <c r="O310" i="13" s="1"/>
  <c r="O232" i="13"/>
  <c r="O233" i="13" s="1"/>
  <c r="O244" i="13" s="1"/>
  <c r="O261" i="13"/>
  <c r="O266" i="13" s="1"/>
  <c r="O267" i="13" s="1"/>
  <c r="O278" i="13" s="1"/>
  <c r="N261" i="13"/>
  <c r="N266" i="13" s="1"/>
  <c r="N267" i="13" s="1"/>
  <c r="N278" i="13" s="1"/>
  <c r="N293" i="13"/>
  <c r="N298" i="13" s="1"/>
  <c r="N299" i="13" s="1"/>
  <c r="N310" i="13" s="1"/>
  <c r="N232" i="13"/>
  <c r="N233" i="13" s="1"/>
  <c r="N244" i="13" s="1"/>
  <c r="Q194" i="13"/>
  <c r="P202" i="13"/>
  <c r="P227" i="13" s="1"/>
  <c r="P246" i="12"/>
  <c r="Q232" i="12"/>
  <c r="Q233" i="12" s="1"/>
  <c r="Q244" i="12" s="1"/>
  <c r="Q245" i="12" s="1"/>
  <c r="Q293" i="12"/>
  <c r="Q298" i="12" s="1"/>
  <c r="Q299" i="12" s="1"/>
  <c r="Q310" i="12" s="1"/>
  <c r="Q311" i="12" s="1"/>
  <c r="Q261" i="12"/>
  <c r="Q266" i="12" s="1"/>
  <c r="Q267" i="12" s="1"/>
  <c r="Q278" i="12" s="1"/>
  <c r="Q279" i="12" s="1"/>
  <c r="Q312" i="12" l="1"/>
  <c r="O311" i="13"/>
  <c r="O312" i="13" s="1"/>
  <c r="R275" i="12"/>
  <c r="R307" i="12"/>
  <c r="N311" i="13"/>
  <c r="N312" i="13" s="1"/>
  <c r="N279" i="13"/>
  <c r="N280" i="13" s="1"/>
  <c r="R194" i="13"/>
  <c r="Q202" i="13"/>
  <c r="Q227" i="13" s="1"/>
  <c r="N245" i="13"/>
  <c r="N246" i="13" s="1"/>
  <c r="R293" i="12"/>
  <c r="R298" i="12" s="1"/>
  <c r="R299" i="12" s="1"/>
  <c r="R310" i="12" s="1"/>
  <c r="R311" i="12" s="1"/>
  <c r="R261" i="12"/>
  <c r="R266" i="12" s="1"/>
  <c r="R267" i="12" s="1"/>
  <c r="R278" i="12" s="1"/>
  <c r="R279" i="12" s="1"/>
  <c r="R232" i="12"/>
  <c r="R233" i="12" s="1"/>
  <c r="R244" i="12" s="1"/>
  <c r="R245" i="12" s="1"/>
  <c r="Q246" i="12"/>
  <c r="O279" i="13"/>
  <c r="O280" i="13" s="1"/>
  <c r="P261" i="13"/>
  <c r="P266" i="13" s="1"/>
  <c r="P267" i="13" s="1"/>
  <c r="P278" i="13" s="1"/>
  <c r="P293" i="13"/>
  <c r="P298" i="13" s="1"/>
  <c r="P299" i="13" s="1"/>
  <c r="P310" i="13" s="1"/>
  <c r="P232" i="13"/>
  <c r="P233" i="13" s="1"/>
  <c r="P244" i="13" s="1"/>
  <c r="O245" i="13"/>
  <c r="O246" i="13"/>
  <c r="Q280" i="12"/>
  <c r="R246" i="12" l="1"/>
  <c r="R312" i="12"/>
  <c r="Q261" i="13"/>
  <c r="Q266" i="13" s="1"/>
  <c r="Q267" i="13" s="1"/>
  <c r="Q278" i="13" s="1"/>
  <c r="Q293" i="13"/>
  <c r="Q298" i="13" s="1"/>
  <c r="Q299" i="13" s="1"/>
  <c r="Q310" i="13" s="1"/>
  <c r="Q232" i="13"/>
  <c r="Q233" i="13" s="1"/>
  <c r="Q244" i="13" s="1"/>
  <c r="S194" i="13"/>
  <c r="R202" i="13"/>
  <c r="R227" i="13" s="1"/>
  <c r="P245" i="13"/>
  <c r="P246" i="13" s="1"/>
  <c r="P311" i="13"/>
  <c r="P312" i="13" s="1"/>
  <c r="R280" i="12"/>
  <c r="P279" i="13"/>
  <c r="P280" i="13" s="1"/>
  <c r="T194" i="13" l="1"/>
  <c r="S202" i="13"/>
  <c r="S227" i="13" s="1"/>
  <c r="Q245" i="13"/>
  <c r="Q246" i="13" s="1"/>
  <c r="Q311" i="13"/>
  <c r="Q312" i="13" s="1"/>
  <c r="Q279" i="13"/>
  <c r="Q280" i="13" s="1"/>
  <c r="R232" i="13"/>
  <c r="R233" i="13" s="1"/>
  <c r="R244" i="13" s="1"/>
  <c r="R293" i="13"/>
  <c r="R298" i="13" s="1"/>
  <c r="R299" i="13" s="1"/>
  <c r="R310" i="13" s="1"/>
  <c r="R261" i="13"/>
  <c r="R266" i="13" s="1"/>
  <c r="R267" i="13" s="1"/>
  <c r="R278" i="13" s="1"/>
  <c r="R311" i="13" l="1"/>
  <c r="R312" i="13"/>
  <c r="R245" i="13"/>
  <c r="R246" i="13" s="1"/>
  <c r="S293" i="13"/>
  <c r="S298" i="13" s="1"/>
  <c r="S299" i="13" s="1"/>
  <c r="S310" i="13" s="1"/>
  <c r="S261" i="13"/>
  <c r="S266" i="13" s="1"/>
  <c r="S267" i="13" s="1"/>
  <c r="S278" i="13" s="1"/>
  <c r="S232" i="13"/>
  <c r="S233" i="13" s="1"/>
  <c r="S244" i="13" s="1"/>
  <c r="U194" i="13"/>
  <c r="T202" i="13"/>
  <c r="T227" i="13" s="1"/>
  <c r="R279" i="13"/>
  <c r="R280" i="13"/>
  <c r="T232" i="13" l="1"/>
  <c r="T233" i="13" s="1"/>
  <c r="T244" i="13" s="1"/>
  <c r="T261" i="13"/>
  <c r="T266" i="13" s="1"/>
  <c r="T267" i="13" s="1"/>
  <c r="T278" i="13" s="1"/>
  <c r="T293" i="13"/>
  <c r="T298" i="13" s="1"/>
  <c r="T299" i="13" s="1"/>
  <c r="T310" i="13" s="1"/>
  <c r="V194" i="13"/>
  <c r="U202" i="13"/>
  <c r="U227" i="13" s="1"/>
  <c r="S245" i="13"/>
  <c r="S246" i="13" s="1"/>
  <c r="S279" i="13"/>
  <c r="S280" i="13"/>
  <c r="S311" i="13"/>
  <c r="S312" i="13"/>
  <c r="U232" i="13" l="1"/>
  <c r="U233" i="13" s="1"/>
  <c r="U244" i="13" s="1"/>
  <c r="U293" i="13"/>
  <c r="U298" i="13" s="1"/>
  <c r="U299" i="13" s="1"/>
  <c r="U310" i="13" s="1"/>
  <c r="U261" i="13"/>
  <c r="U266" i="13" s="1"/>
  <c r="U267" i="13" s="1"/>
  <c r="U278" i="13" s="1"/>
  <c r="T245" i="13"/>
  <c r="T246" i="13"/>
  <c r="W194" i="13"/>
  <c r="V202" i="13"/>
  <c r="V227" i="13" s="1"/>
  <c r="T311" i="13"/>
  <c r="T312" i="13" s="1"/>
  <c r="T279" i="13"/>
  <c r="T280" i="13"/>
  <c r="U311" i="13" l="1"/>
  <c r="U312" i="13" s="1"/>
  <c r="X194" i="13"/>
  <c r="W202" i="13"/>
  <c r="W227" i="13" s="1"/>
  <c r="U279" i="13"/>
  <c r="U280" i="13"/>
  <c r="V261" i="13"/>
  <c r="V266" i="13" s="1"/>
  <c r="V267" i="13" s="1"/>
  <c r="V278" i="13" s="1"/>
  <c r="V293" i="13"/>
  <c r="V298" i="13" s="1"/>
  <c r="V299" i="13" s="1"/>
  <c r="V310" i="13" s="1"/>
  <c r="V232" i="13"/>
  <c r="V233" i="13" s="1"/>
  <c r="V244" i="13" s="1"/>
  <c r="U245" i="13"/>
  <c r="U246" i="13"/>
  <c r="W293" i="13" l="1"/>
  <c r="W298" i="13" s="1"/>
  <c r="W299" i="13" s="1"/>
  <c r="W310" i="13" s="1"/>
  <c r="W261" i="13"/>
  <c r="W266" i="13" s="1"/>
  <c r="W267" i="13" s="1"/>
  <c r="W278" i="13" s="1"/>
  <c r="W232" i="13"/>
  <c r="W233" i="13" s="1"/>
  <c r="W244" i="13" s="1"/>
  <c r="V245" i="13"/>
  <c r="V246" i="13" s="1"/>
  <c r="Y194" i="13"/>
  <c r="X202" i="13"/>
  <c r="X227" i="13" s="1"/>
  <c r="V311" i="13"/>
  <c r="V312" i="13" s="1"/>
  <c r="V279" i="13"/>
  <c r="V280" i="13" s="1"/>
  <c r="Z194" i="13" l="1"/>
  <c r="Y202" i="13"/>
  <c r="Y227" i="13" s="1"/>
  <c r="W245" i="13"/>
  <c r="W246" i="13"/>
  <c r="W279" i="13"/>
  <c r="W280" i="13" s="1"/>
  <c r="X293" i="13"/>
  <c r="X298" i="13" s="1"/>
  <c r="X299" i="13" s="1"/>
  <c r="X310" i="13" s="1"/>
  <c r="X232" i="13"/>
  <c r="X233" i="13" s="1"/>
  <c r="X244" i="13" s="1"/>
  <c r="X261" i="13"/>
  <c r="X266" i="13" s="1"/>
  <c r="X267" i="13" s="1"/>
  <c r="X278" i="13" s="1"/>
  <c r="W311" i="13"/>
  <c r="W312" i="13"/>
  <c r="X279" i="13" l="1"/>
  <c r="X280" i="13" s="1"/>
  <c r="X245" i="13"/>
  <c r="X246" i="13" s="1"/>
  <c r="Y261" i="13"/>
  <c r="Y266" i="13" s="1"/>
  <c r="Y267" i="13" s="1"/>
  <c r="Y278" i="13" s="1"/>
  <c r="Y293" i="13"/>
  <c r="Y298" i="13" s="1"/>
  <c r="Y299" i="13" s="1"/>
  <c r="Y310" i="13" s="1"/>
  <c r="Y232" i="13"/>
  <c r="Y233" i="13" s="1"/>
  <c r="Y244" i="13" s="1"/>
  <c r="X311" i="13"/>
  <c r="X312" i="13" s="1"/>
  <c r="AA194" i="13"/>
  <c r="Z202" i="13"/>
  <c r="Z227" i="13" s="1"/>
  <c r="Y311" i="13" l="1"/>
  <c r="Y312" i="13" s="1"/>
  <c r="AB194" i="13"/>
  <c r="AA202" i="13"/>
  <c r="AA227" i="13" s="1"/>
  <c r="Z293" i="13"/>
  <c r="Z298" i="13" s="1"/>
  <c r="Z299" i="13" s="1"/>
  <c r="Z310" i="13" s="1"/>
  <c r="Z261" i="13"/>
  <c r="Z266" i="13" s="1"/>
  <c r="Z267" i="13" s="1"/>
  <c r="Z278" i="13" s="1"/>
  <c r="Z279" i="13" s="1"/>
  <c r="Z280" i="13" s="1"/>
  <c r="Z232" i="13"/>
  <c r="Z233" i="13" s="1"/>
  <c r="Z244" i="13" s="1"/>
  <c r="Y279" i="13"/>
  <c r="Y280" i="13" s="1"/>
  <c r="Y245" i="13"/>
  <c r="Y246" i="13" s="1"/>
  <c r="AA232" i="13" l="1"/>
  <c r="AA233" i="13" s="1"/>
  <c r="AA244" i="13" s="1"/>
  <c r="AA293" i="13"/>
  <c r="AA298" i="13" s="1"/>
  <c r="AA299" i="13" s="1"/>
  <c r="AA310" i="13" s="1"/>
  <c r="AA261" i="13"/>
  <c r="AA266" i="13" s="1"/>
  <c r="AA267" i="13" s="1"/>
  <c r="AA278" i="13" s="1"/>
  <c r="AC194" i="13"/>
  <c r="AB202" i="13"/>
  <c r="AB227" i="13" s="1"/>
  <c r="Z311" i="13"/>
  <c r="Z312" i="13" s="1"/>
  <c r="Z245" i="13"/>
  <c r="Z246" i="13" s="1"/>
  <c r="AB293" i="13" l="1"/>
  <c r="AB298" i="13" s="1"/>
  <c r="AB299" i="13" s="1"/>
  <c r="AB310" i="13" s="1"/>
  <c r="AB232" i="13"/>
  <c r="AB233" i="13" s="1"/>
  <c r="AB244" i="13" s="1"/>
  <c r="AB261" i="13"/>
  <c r="AB266" i="13" s="1"/>
  <c r="AB267" i="13" s="1"/>
  <c r="AB278" i="13" s="1"/>
  <c r="AD194" i="13"/>
  <c r="AC202" i="13"/>
  <c r="AC227" i="13" s="1"/>
  <c r="AA279" i="13"/>
  <c r="AA280" i="13" s="1"/>
  <c r="AA311" i="13"/>
  <c r="AA312" i="13" s="1"/>
  <c r="AA245" i="13"/>
  <c r="AA246" i="13" s="1"/>
  <c r="AC293" i="13" l="1"/>
  <c r="AC298" i="13" s="1"/>
  <c r="AC299" i="13" s="1"/>
  <c r="AC310" i="13" s="1"/>
  <c r="AC261" i="13"/>
  <c r="AC266" i="13" s="1"/>
  <c r="AC267" i="13" s="1"/>
  <c r="AC278" i="13" s="1"/>
  <c r="AC232" i="13"/>
  <c r="AC233" i="13" s="1"/>
  <c r="AC244" i="13" s="1"/>
  <c r="AE194" i="13"/>
  <c r="AD202" i="13"/>
  <c r="AD227" i="13" s="1"/>
  <c r="AB279" i="13"/>
  <c r="AB280" i="13" s="1"/>
  <c r="AB245" i="13"/>
  <c r="AB246" i="13" s="1"/>
  <c r="AB311" i="13"/>
  <c r="AB312" i="13" s="1"/>
  <c r="AD293" i="13" l="1"/>
  <c r="AD298" i="13" s="1"/>
  <c r="AD299" i="13" s="1"/>
  <c r="AD310" i="13" s="1"/>
  <c r="AD261" i="13"/>
  <c r="AD266" i="13" s="1"/>
  <c r="AD267" i="13" s="1"/>
  <c r="AD278" i="13" s="1"/>
  <c r="AD232" i="13"/>
  <c r="AD233" i="13" s="1"/>
  <c r="AD244" i="13" s="1"/>
  <c r="AF194" i="13"/>
  <c r="AE202" i="13"/>
  <c r="AE227" i="13" s="1"/>
  <c r="AC245" i="13"/>
  <c r="AC246" i="13" s="1"/>
  <c r="AC279" i="13"/>
  <c r="AC280" i="13" s="1"/>
  <c r="AC311" i="13"/>
  <c r="AC312" i="13" s="1"/>
  <c r="K194" i="12" l="1"/>
  <c r="K202" i="12" s="1"/>
  <c r="AE293" i="13"/>
  <c r="AE298" i="13" s="1"/>
  <c r="AE299" i="13" s="1"/>
  <c r="AE310" i="13" s="1"/>
  <c r="AE261" i="13"/>
  <c r="AE266" i="13" s="1"/>
  <c r="AE267" i="13" s="1"/>
  <c r="AE278" i="13" s="1"/>
  <c r="AE232" i="13"/>
  <c r="AE233" i="13" s="1"/>
  <c r="AE244" i="13" s="1"/>
  <c r="AG194" i="13"/>
  <c r="AF202" i="13"/>
  <c r="AF227" i="13" s="1"/>
  <c r="AD245" i="13"/>
  <c r="AD246" i="13" s="1"/>
  <c r="AD279" i="13"/>
  <c r="AD280" i="13" s="1"/>
  <c r="AD311" i="13"/>
  <c r="AD312" i="13" s="1"/>
  <c r="AE311" i="13" l="1"/>
  <c r="AE312" i="13" s="1"/>
  <c r="AF293" i="13"/>
  <c r="AF298" i="13" s="1"/>
  <c r="AF299" i="13" s="1"/>
  <c r="AF310" i="13" s="1"/>
  <c r="AF261" i="13"/>
  <c r="AF266" i="13" s="1"/>
  <c r="AF267" i="13" s="1"/>
  <c r="AF278" i="13" s="1"/>
  <c r="AF232" i="13"/>
  <c r="AF233" i="13" s="1"/>
  <c r="AF244" i="13" s="1"/>
  <c r="AH194" i="13"/>
  <c r="AG202" i="13"/>
  <c r="AG227" i="13" s="1"/>
  <c r="K241" i="12"/>
  <c r="K227" i="12"/>
  <c r="AE245" i="13"/>
  <c r="AE246" i="13"/>
  <c r="M194" i="12"/>
  <c r="M202" i="12" s="1"/>
  <c r="AE279" i="13"/>
  <c r="AE280" i="13" s="1"/>
  <c r="K232" i="12" l="1"/>
  <c r="K233" i="12" s="1"/>
  <c r="K244" i="12" s="1"/>
  <c r="K245" i="12" s="1"/>
  <c r="K261" i="12"/>
  <c r="K266" i="12" s="1"/>
  <c r="K267" i="12" s="1"/>
  <c r="K278" i="12" s="1"/>
  <c r="K279" i="12" s="1"/>
  <c r="K293" i="12"/>
  <c r="K298" i="12" s="1"/>
  <c r="K299" i="12" s="1"/>
  <c r="K310" i="12" s="1"/>
  <c r="K311" i="12" s="1"/>
  <c r="K307" i="12"/>
  <c r="K275" i="12"/>
  <c r="K280" i="12" s="1"/>
  <c r="AL244" i="13"/>
  <c r="AF245" i="13"/>
  <c r="AL245" i="13" s="1"/>
  <c r="M241" i="12"/>
  <c r="M227" i="12"/>
  <c r="AG293" i="13"/>
  <c r="AG298" i="13" s="1"/>
  <c r="AG299" i="13" s="1"/>
  <c r="AG310" i="13" s="1"/>
  <c r="AG261" i="13"/>
  <c r="AG266" i="13" s="1"/>
  <c r="AG267" i="13" s="1"/>
  <c r="AG278" i="13" s="1"/>
  <c r="AG232" i="13"/>
  <c r="AG233" i="13" s="1"/>
  <c r="AG244" i="13" s="1"/>
  <c r="AL278" i="13"/>
  <c r="AF279" i="13"/>
  <c r="AL279" i="13" s="1"/>
  <c r="AF280" i="13"/>
  <c r="AI194" i="13"/>
  <c r="AH202" i="13"/>
  <c r="AH227" i="13" s="1"/>
  <c r="AL310" i="13"/>
  <c r="AF311" i="13"/>
  <c r="AL311" i="13" s="1"/>
  <c r="AL246" i="13" l="1"/>
  <c r="K246" i="12"/>
  <c r="AL280" i="13"/>
  <c r="AL312" i="13"/>
  <c r="AF246" i="13"/>
  <c r="AG245" i="13"/>
  <c r="AG246" i="13" s="1"/>
  <c r="AH293" i="13"/>
  <c r="AH298" i="13" s="1"/>
  <c r="AH299" i="13" s="1"/>
  <c r="AH310" i="13" s="1"/>
  <c r="AH261" i="13"/>
  <c r="AH266" i="13" s="1"/>
  <c r="AH267" i="13" s="1"/>
  <c r="AH278" i="13" s="1"/>
  <c r="AH232" i="13"/>
  <c r="AH233" i="13" s="1"/>
  <c r="AH244" i="13" s="1"/>
  <c r="AG279" i="13"/>
  <c r="AG280" i="13" s="1"/>
  <c r="AJ194" i="13"/>
  <c r="AI202" i="13"/>
  <c r="AI227" i="13" s="1"/>
  <c r="AG311" i="13"/>
  <c r="AG312" i="13" s="1"/>
  <c r="M232" i="12"/>
  <c r="M233" i="12" s="1"/>
  <c r="M244" i="12" s="1"/>
  <c r="M245" i="12" s="1"/>
  <c r="M293" i="12"/>
  <c r="M298" i="12" s="1"/>
  <c r="M299" i="12" s="1"/>
  <c r="M310" i="12" s="1"/>
  <c r="M311" i="12" s="1"/>
  <c r="M261" i="12"/>
  <c r="M266" i="12" s="1"/>
  <c r="M267" i="12" s="1"/>
  <c r="M278" i="12" s="1"/>
  <c r="M279" i="12" s="1"/>
  <c r="K312" i="12"/>
  <c r="AF312" i="13"/>
  <c r="M275" i="12"/>
  <c r="M307" i="12"/>
  <c r="N194" i="12"/>
  <c r="N202" i="12" s="1"/>
  <c r="M312" i="12" l="1"/>
  <c r="M246" i="12"/>
  <c r="AK194" i="13"/>
  <c r="AK202" i="13" s="1"/>
  <c r="AJ202" i="13"/>
  <c r="AJ227" i="13" s="1"/>
  <c r="M280" i="12"/>
  <c r="AH245" i="13"/>
  <c r="AH246" i="13" s="1"/>
  <c r="AH279" i="13"/>
  <c r="AH280" i="13" s="1"/>
  <c r="AI293" i="13"/>
  <c r="AI298" i="13" s="1"/>
  <c r="AI299" i="13" s="1"/>
  <c r="AI310" i="13" s="1"/>
  <c r="AI261" i="13"/>
  <c r="AI266" i="13" s="1"/>
  <c r="AI267" i="13" s="1"/>
  <c r="AI278" i="13" s="1"/>
  <c r="AI232" i="13"/>
  <c r="AI233" i="13" s="1"/>
  <c r="AI244" i="13" s="1"/>
  <c r="AH311" i="13"/>
  <c r="AH312" i="13" s="1"/>
  <c r="N241" i="12"/>
  <c r="N227" i="12"/>
  <c r="O194" i="12"/>
  <c r="O202" i="12" s="1"/>
  <c r="AI279" i="13" l="1"/>
  <c r="AI280" i="13" s="1"/>
  <c r="O227" i="12"/>
  <c r="O241" i="12"/>
  <c r="AI311" i="13"/>
  <c r="AI312" i="13"/>
  <c r="AJ232" i="13"/>
  <c r="AJ233" i="13" s="1"/>
  <c r="AJ244" i="13" s="1"/>
  <c r="AJ293" i="13"/>
  <c r="AJ298" i="13" s="1"/>
  <c r="AJ299" i="13" s="1"/>
  <c r="AJ310" i="13" s="1"/>
  <c r="AJ261" i="13"/>
  <c r="AJ266" i="13" s="1"/>
  <c r="AJ267" i="13" s="1"/>
  <c r="AJ278" i="13" s="1"/>
  <c r="AK227" i="13"/>
  <c r="AL202" i="13"/>
  <c r="AI245" i="13"/>
  <c r="AI246" i="13" s="1"/>
  <c r="N232" i="12"/>
  <c r="N233" i="12" s="1"/>
  <c r="N244" i="12" s="1"/>
  <c r="N245" i="12" s="1"/>
  <c r="N293" i="12"/>
  <c r="N298" i="12" s="1"/>
  <c r="N299" i="12" s="1"/>
  <c r="N310" i="12" s="1"/>
  <c r="N311" i="12" s="1"/>
  <c r="N261" i="12"/>
  <c r="N266" i="12" s="1"/>
  <c r="N267" i="12" s="1"/>
  <c r="N278" i="12" s="1"/>
  <c r="N279" i="12" s="1"/>
  <c r="N275" i="12"/>
  <c r="N307" i="12"/>
  <c r="N280" i="12" l="1"/>
  <c r="AJ279" i="13"/>
  <c r="AJ280" i="13"/>
  <c r="O261" i="12"/>
  <c r="O266" i="12" s="1"/>
  <c r="O267" i="12" s="1"/>
  <c r="O278" i="12" s="1"/>
  <c r="O279" i="12" s="1"/>
  <c r="O293" i="12"/>
  <c r="O298" i="12" s="1"/>
  <c r="O299" i="12" s="1"/>
  <c r="O310" i="12" s="1"/>
  <c r="O311" i="12" s="1"/>
  <c r="O232" i="12"/>
  <c r="O233" i="12" s="1"/>
  <c r="O244" i="12" s="1"/>
  <c r="O245" i="12" s="1"/>
  <c r="AJ311" i="13"/>
  <c r="AJ312" i="13" s="1"/>
  <c r="AJ245" i="13"/>
  <c r="AJ246" i="13" s="1"/>
  <c r="N312" i="12"/>
  <c r="N246" i="12"/>
  <c r="AK261" i="13"/>
  <c r="AK266" i="13" s="1"/>
  <c r="AK267" i="13" s="1"/>
  <c r="AK278" i="13" s="1"/>
  <c r="AK232" i="13"/>
  <c r="AK233" i="13" s="1"/>
  <c r="AK244" i="13" s="1"/>
  <c r="AK293" i="13"/>
  <c r="AK298" i="13" s="1"/>
  <c r="AK299" i="13" s="1"/>
  <c r="AK310" i="13" s="1"/>
  <c r="O275" i="12"/>
  <c r="O307" i="12"/>
  <c r="O246" i="12" l="1"/>
  <c r="O280" i="12"/>
  <c r="O312" i="12"/>
  <c r="AK279" i="13"/>
  <c r="AK280" i="13" s="1"/>
  <c r="G281" i="13" s="1"/>
  <c r="AK311" i="13"/>
  <c r="AK312" i="13" s="1"/>
  <c r="G313" i="13" s="1"/>
  <c r="AK245" i="13"/>
  <c r="AK246" i="13" s="1"/>
  <c r="G247" i="13" s="1"/>
  <c r="G251" i="13" l="1"/>
  <c r="G218" i="13"/>
  <c r="G284" i="13"/>
  <c r="G317" i="13"/>
  <c r="G282" i="13"/>
  <c r="G253" i="13"/>
  <c r="S194" i="12"/>
  <c r="T194" i="12" l="1"/>
  <c r="S202" i="12"/>
  <c r="S227" i="12" l="1"/>
  <c r="S241" i="12"/>
  <c r="U194" i="12"/>
  <c r="T202" i="12"/>
  <c r="T241" i="12" l="1"/>
  <c r="T227" i="12"/>
  <c r="V194" i="12"/>
  <c r="U202" i="12"/>
  <c r="S307" i="12"/>
  <c r="S275" i="12"/>
  <c r="S232" i="12"/>
  <c r="S233" i="12" s="1"/>
  <c r="S244" i="12" s="1"/>
  <c r="S245" i="12" s="1"/>
  <c r="S261" i="12"/>
  <c r="S266" i="12" s="1"/>
  <c r="S267" i="12" s="1"/>
  <c r="S278" i="12" s="1"/>
  <c r="S279" i="12" s="1"/>
  <c r="S293" i="12"/>
  <c r="S298" i="12" s="1"/>
  <c r="S299" i="12" s="1"/>
  <c r="S310" i="12" s="1"/>
  <c r="S311" i="12" s="1"/>
  <c r="S312" i="12" l="1"/>
  <c r="S280" i="12"/>
  <c r="U241" i="12"/>
  <c r="U227" i="12"/>
  <c r="W194" i="12"/>
  <c r="V202" i="12"/>
  <c r="T232" i="12"/>
  <c r="T233" i="12" s="1"/>
  <c r="T244" i="12" s="1"/>
  <c r="T245" i="12" s="1"/>
  <c r="T246" i="12" s="1"/>
  <c r="T261" i="12"/>
  <c r="T266" i="12" s="1"/>
  <c r="T267" i="12" s="1"/>
  <c r="T278" i="12" s="1"/>
  <c r="T279" i="12" s="1"/>
  <c r="T293" i="12"/>
  <c r="T298" i="12" s="1"/>
  <c r="T299" i="12" s="1"/>
  <c r="T310" i="12" s="1"/>
  <c r="T311" i="12" s="1"/>
  <c r="S246" i="12"/>
  <c r="T275" i="12"/>
  <c r="T307" i="12"/>
  <c r="T312" i="12" l="1"/>
  <c r="V241" i="12"/>
  <c r="V227" i="12"/>
  <c r="T280" i="12"/>
  <c r="X194" i="12"/>
  <c r="W202" i="12"/>
  <c r="U293" i="12"/>
  <c r="U298" i="12" s="1"/>
  <c r="U299" i="12" s="1"/>
  <c r="U310" i="12" s="1"/>
  <c r="U311" i="12" s="1"/>
  <c r="U261" i="12"/>
  <c r="U266" i="12" s="1"/>
  <c r="U267" i="12" s="1"/>
  <c r="U278" i="12" s="1"/>
  <c r="U279" i="12" s="1"/>
  <c r="U232" i="12"/>
  <c r="U233" i="12" s="1"/>
  <c r="U244" i="12" s="1"/>
  <c r="U245" i="12" s="1"/>
  <c r="U307" i="12"/>
  <c r="U275" i="12"/>
  <c r="U246" i="12" l="1"/>
  <c r="U280" i="12"/>
  <c r="W241" i="12"/>
  <c r="W227" i="12"/>
  <c r="Y194" i="12"/>
  <c r="X202" i="12"/>
  <c r="U312" i="12"/>
  <c r="V261" i="12"/>
  <c r="V266" i="12" s="1"/>
  <c r="V267" i="12" s="1"/>
  <c r="V278" i="12" s="1"/>
  <c r="V279" i="12" s="1"/>
  <c r="V232" i="12"/>
  <c r="V233" i="12" s="1"/>
  <c r="V244" i="12" s="1"/>
  <c r="V245" i="12" s="1"/>
  <c r="V246" i="12" s="1"/>
  <c r="V293" i="12"/>
  <c r="V298" i="12" s="1"/>
  <c r="V299" i="12" s="1"/>
  <c r="V310" i="12" s="1"/>
  <c r="V311" i="12" s="1"/>
  <c r="V307" i="12"/>
  <c r="V275" i="12"/>
  <c r="V312" i="12" l="1"/>
  <c r="V280" i="12"/>
  <c r="X227" i="12"/>
  <c r="X241" i="12"/>
  <c r="W261" i="12"/>
  <c r="W266" i="12" s="1"/>
  <c r="W267" i="12" s="1"/>
  <c r="W278" i="12" s="1"/>
  <c r="W279" i="12" s="1"/>
  <c r="W232" i="12"/>
  <c r="W233" i="12" s="1"/>
  <c r="W244" i="12" s="1"/>
  <c r="W245" i="12" s="1"/>
  <c r="W293" i="12"/>
  <c r="W298" i="12" s="1"/>
  <c r="W299" i="12" s="1"/>
  <c r="W310" i="12" s="1"/>
  <c r="W311" i="12" s="1"/>
  <c r="Z194" i="12"/>
  <c r="Y202" i="12"/>
  <c r="W307" i="12"/>
  <c r="W275" i="12"/>
  <c r="W246" i="12" l="1"/>
  <c r="W280" i="12"/>
  <c r="AA194" i="12"/>
  <c r="Z202" i="12"/>
  <c r="W312" i="12"/>
  <c r="X275" i="12"/>
  <c r="X307" i="12"/>
  <c r="Y227" i="12"/>
  <c r="Y241" i="12"/>
  <c r="X232" i="12"/>
  <c r="X233" i="12" s="1"/>
  <c r="X244" i="12" s="1"/>
  <c r="X245" i="12" s="1"/>
  <c r="X261" i="12"/>
  <c r="X266" i="12" s="1"/>
  <c r="X267" i="12" s="1"/>
  <c r="X278" i="12" s="1"/>
  <c r="X279" i="12" s="1"/>
  <c r="X293" i="12"/>
  <c r="X298" i="12" s="1"/>
  <c r="X299" i="12" s="1"/>
  <c r="X310" i="12" s="1"/>
  <c r="X311" i="12" s="1"/>
  <c r="X246" i="12" l="1"/>
  <c r="X312" i="12"/>
  <c r="X280" i="12"/>
  <c r="Y307" i="12"/>
  <c r="Y275" i="12"/>
  <c r="Z227" i="12"/>
  <c r="Z241" i="12"/>
  <c r="Y261" i="12"/>
  <c r="Y266" i="12" s="1"/>
  <c r="Y267" i="12" s="1"/>
  <c r="Y278" i="12" s="1"/>
  <c r="Y279" i="12" s="1"/>
  <c r="Y293" i="12"/>
  <c r="Y298" i="12" s="1"/>
  <c r="Y299" i="12" s="1"/>
  <c r="Y310" i="12" s="1"/>
  <c r="Y311" i="12" s="1"/>
  <c r="Y232" i="12"/>
  <c r="Y233" i="12" s="1"/>
  <c r="Y244" i="12" s="1"/>
  <c r="Y245" i="12" s="1"/>
  <c r="AB194" i="12"/>
  <c r="AA202" i="12"/>
  <c r="H194" i="27"/>
  <c r="H194" i="26"/>
  <c r="H194" i="25"/>
  <c r="H194" i="23"/>
  <c r="H194" i="24"/>
  <c r="H194" i="22"/>
  <c r="H194" i="20"/>
  <c r="H194" i="19"/>
  <c r="H194" i="18"/>
  <c r="H194" i="16"/>
  <c r="H194" i="17"/>
  <c r="H194" i="15"/>
  <c r="H194" i="14"/>
  <c r="H194" i="12"/>
  <c r="H202" i="12" s="1"/>
  <c r="Y280" i="12" l="1"/>
  <c r="Y246" i="12"/>
  <c r="Z232" i="12"/>
  <c r="Z233" i="12" s="1"/>
  <c r="Z244" i="12" s="1"/>
  <c r="Z245" i="12" s="1"/>
  <c r="Z293" i="12"/>
  <c r="Z298" i="12" s="1"/>
  <c r="Z299" i="12" s="1"/>
  <c r="Z310" i="12" s="1"/>
  <c r="Z311" i="12" s="1"/>
  <c r="Z261" i="12"/>
  <c r="Z266" i="12" s="1"/>
  <c r="Z267" i="12" s="1"/>
  <c r="Z278" i="12" s="1"/>
  <c r="Z279" i="12" s="1"/>
  <c r="AA241" i="12"/>
  <c r="AA227" i="12"/>
  <c r="AC194" i="12"/>
  <c r="AB202" i="12"/>
  <c r="Y312" i="12"/>
  <c r="Z307" i="12"/>
  <c r="Z275" i="12"/>
  <c r="I194" i="16"/>
  <c r="H202" i="16"/>
  <c r="I194" i="18"/>
  <c r="H202" i="18"/>
  <c r="H202" i="14"/>
  <c r="I194" i="14"/>
  <c r="H227" i="12"/>
  <c r="H241" i="12"/>
  <c r="I194" i="23"/>
  <c r="H202" i="23"/>
  <c r="I194" i="25"/>
  <c r="H202" i="25"/>
  <c r="I194" i="19"/>
  <c r="H202" i="19"/>
  <c r="I194" i="26"/>
  <c r="H202" i="26"/>
  <c r="I194" i="20"/>
  <c r="H202" i="20"/>
  <c r="I194" i="27"/>
  <c r="H202" i="27"/>
  <c r="H202" i="15"/>
  <c r="I194" i="15"/>
  <c r="I194" i="22"/>
  <c r="H202" i="22"/>
  <c r="I194" i="17"/>
  <c r="H202" i="17"/>
  <c r="I194" i="24"/>
  <c r="H202" i="24"/>
  <c r="Z312" i="12" l="1"/>
  <c r="Z246" i="12"/>
  <c r="Z280" i="12"/>
  <c r="AD194" i="12"/>
  <c r="AC202" i="12"/>
  <c r="AA307" i="12"/>
  <c r="AA275" i="12"/>
  <c r="AA293" i="12"/>
  <c r="AA298" i="12" s="1"/>
  <c r="AA299" i="12" s="1"/>
  <c r="AA310" i="12" s="1"/>
  <c r="AA311" i="12" s="1"/>
  <c r="AA232" i="12"/>
  <c r="AA233" i="12" s="1"/>
  <c r="AA244" i="12" s="1"/>
  <c r="AA245" i="12" s="1"/>
  <c r="AA261" i="12"/>
  <c r="AA266" i="12" s="1"/>
  <c r="AA267" i="12" s="1"/>
  <c r="AA278" i="12" s="1"/>
  <c r="AA279" i="12" s="1"/>
  <c r="AB241" i="12"/>
  <c r="AB227" i="12"/>
  <c r="J194" i="22"/>
  <c r="I202" i="22"/>
  <c r="J194" i="20"/>
  <c r="I202" i="20"/>
  <c r="J194" i="25"/>
  <c r="I202" i="25"/>
  <c r="J194" i="14"/>
  <c r="I202" i="14"/>
  <c r="H241" i="26"/>
  <c r="H227" i="26"/>
  <c r="I202" i="15"/>
  <c r="J194" i="15"/>
  <c r="H227" i="18"/>
  <c r="H241" i="18"/>
  <c r="H241" i="23"/>
  <c r="H227" i="23"/>
  <c r="H241" i="17"/>
  <c r="H227" i="17"/>
  <c r="J194" i="18"/>
  <c r="I202" i="18"/>
  <c r="H241" i="24"/>
  <c r="H227" i="24"/>
  <c r="H241" i="14"/>
  <c r="H227" i="14"/>
  <c r="J194" i="24"/>
  <c r="I202" i="24"/>
  <c r="J194" i="23"/>
  <c r="I202" i="23"/>
  <c r="H241" i="27"/>
  <c r="H227" i="27"/>
  <c r="J194" i="27"/>
  <c r="I202" i="27"/>
  <c r="J194" i="19"/>
  <c r="I202" i="19"/>
  <c r="H307" i="12"/>
  <c r="H275" i="12"/>
  <c r="H241" i="16"/>
  <c r="H227" i="16"/>
  <c r="H241" i="15"/>
  <c r="H227" i="15"/>
  <c r="J194" i="26"/>
  <c r="I202" i="26"/>
  <c r="H241" i="19"/>
  <c r="H227" i="19"/>
  <c r="I202" i="17"/>
  <c r="J194" i="17"/>
  <c r="H227" i="22"/>
  <c r="H241" i="22"/>
  <c r="H227" i="20"/>
  <c r="H241" i="20"/>
  <c r="H241" i="25"/>
  <c r="H227" i="25"/>
  <c r="H261" i="12"/>
  <c r="H266" i="12" s="1"/>
  <c r="H267" i="12" s="1"/>
  <c r="H278" i="12" s="1"/>
  <c r="H279" i="12" s="1"/>
  <c r="H293" i="12"/>
  <c r="H298" i="12" s="1"/>
  <c r="H299" i="12" s="1"/>
  <c r="H310" i="12" s="1"/>
  <c r="H311" i="12" s="1"/>
  <c r="H232" i="12"/>
  <c r="H233" i="12" s="1"/>
  <c r="H244" i="12" s="1"/>
  <c r="H245" i="12" s="1"/>
  <c r="J194" i="16"/>
  <c r="I202" i="16"/>
  <c r="AA280" i="12" l="1"/>
  <c r="AA246" i="12"/>
  <c r="AB232" i="12"/>
  <c r="AB233" i="12" s="1"/>
  <c r="AB244" i="12" s="1"/>
  <c r="AB245" i="12" s="1"/>
  <c r="AB293" i="12"/>
  <c r="AB298" i="12" s="1"/>
  <c r="AB299" i="12" s="1"/>
  <c r="AB310" i="12" s="1"/>
  <c r="AB311" i="12" s="1"/>
  <c r="AB261" i="12"/>
  <c r="AB266" i="12" s="1"/>
  <c r="AB267" i="12" s="1"/>
  <c r="AB278" i="12" s="1"/>
  <c r="AB279" i="12" s="1"/>
  <c r="H312" i="12"/>
  <c r="AB275" i="12"/>
  <c r="AB307" i="12"/>
  <c r="AA312" i="12"/>
  <c r="AC241" i="12"/>
  <c r="AC227" i="12"/>
  <c r="AE194" i="12"/>
  <c r="AD202" i="12"/>
  <c r="H232" i="19"/>
  <c r="H233" i="19" s="1"/>
  <c r="H244" i="19" s="1"/>
  <c r="H245" i="19" s="1"/>
  <c r="H293" i="19"/>
  <c r="H298" i="19" s="1"/>
  <c r="H299" i="19" s="1"/>
  <c r="H310" i="19" s="1"/>
  <c r="H311" i="19" s="1"/>
  <c r="H261" i="19"/>
  <c r="H266" i="19" s="1"/>
  <c r="H267" i="19" s="1"/>
  <c r="H278" i="19" s="1"/>
  <c r="H279" i="19" s="1"/>
  <c r="H307" i="15"/>
  <c r="H275" i="15"/>
  <c r="H293" i="27"/>
  <c r="H298" i="27" s="1"/>
  <c r="H299" i="27" s="1"/>
  <c r="H310" i="27" s="1"/>
  <c r="H311" i="27" s="1"/>
  <c r="H261" i="27"/>
  <c r="H266" i="27" s="1"/>
  <c r="H267" i="27" s="1"/>
  <c r="H278" i="27" s="1"/>
  <c r="H279" i="27" s="1"/>
  <c r="H232" i="27"/>
  <c r="H233" i="27" s="1"/>
  <c r="H244" i="27" s="1"/>
  <c r="H245" i="27" s="1"/>
  <c r="I227" i="18"/>
  <c r="I241" i="18"/>
  <c r="H293" i="23"/>
  <c r="H298" i="23" s="1"/>
  <c r="H299" i="23" s="1"/>
  <c r="H310" i="23" s="1"/>
  <c r="H311" i="23" s="1"/>
  <c r="H261" i="23"/>
  <c r="H266" i="23" s="1"/>
  <c r="H267" i="23" s="1"/>
  <c r="H278" i="23" s="1"/>
  <c r="H279" i="23" s="1"/>
  <c r="H232" i="23"/>
  <c r="H233" i="23" s="1"/>
  <c r="H244" i="23" s="1"/>
  <c r="H245" i="23" s="1"/>
  <c r="H246" i="23" s="1"/>
  <c r="I227" i="15"/>
  <c r="I241" i="15"/>
  <c r="I241" i="25"/>
  <c r="I227" i="25"/>
  <c r="H261" i="14"/>
  <c r="H266" i="14" s="1"/>
  <c r="H267" i="14" s="1"/>
  <c r="H278" i="14" s="1"/>
  <c r="H279" i="14" s="1"/>
  <c r="H293" i="14"/>
  <c r="H298" i="14" s="1"/>
  <c r="H299" i="14" s="1"/>
  <c r="H310" i="14" s="1"/>
  <c r="H311" i="14" s="1"/>
  <c r="H232" i="14"/>
  <c r="H233" i="14" s="1"/>
  <c r="H244" i="14" s="1"/>
  <c r="H245" i="14" s="1"/>
  <c r="K194" i="18"/>
  <c r="J202" i="18"/>
  <c r="H307" i="23"/>
  <c r="H275" i="23"/>
  <c r="H280" i="23" s="1"/>
  <c r="K194" i="25"/>
  <c r="J202" i="25"/>
  <c r="I241" i="16"/>
  <c r="I227" i="16"/>
  <c r="I227" i="26"/>
  <c r="I241" i="26"/>
  <c r="I227" i="23"/>
  <c r="I241" i="23"/>
  <c r="H307" i="14"/>
  <c r="H275" i="14"/>
  <c r="H293" i="26"/>
  <c r="H298" i="26" s="1"/>
  <c r="H299" i="26" s="1"/>
  <c r="H310" i="26" s="1"/>
  <c r="H311" i="26" s="1"/>
  <c r="H261" i="26"/>
  <c r="H266" i="26" s="1"/>
  <c r="H267" i="26" s="1"/>
  <c r="H278" i="26" s="1"/>
  <c r="H279" i="26" s="1"/>
  <c r="H232" i="26"/>
  <c r="H233" i="26" s="1"/>
  <c r="H244" i="26" s="1"/>
  <c r="H245" i="26" s="1"/>
  <c r="I227" i="20"/>
  <c r="I241" i="20"/>
  <c r="I241" i="19"/>
  <c r="I227" i="19"/>
  <c r="K194" i="16"/>
  <c r="J202" i="16"/>
  <c r="K194" i="17"/>
  <c r="J202" i="17"/>
  <c r="H307" i="16"/>
  <c r="H275" i="16"/>
  <c r="I227" i="27"/>
  <c r="I241" i="27"/>
  <c r="K194" i="23"/>
  <c r="J202" i="23"/>
  <c r="H232" i="17"/>
  <c r="H233" i="17" s="1"/>
  <c r="H244" i="17" s="1"/>
  <c r="H245" i="17" s="1"/>
  <c r="H261" i="17"/>
  <c r="H266" i="17" s="1"/>
  <c r="H267" i="17" s="1"/>
  <c r="H278" i="17" s="1"/>
  <c r="H279" i="17" s="1"/>
  <c r="H293" i="17"/>
  <c r="H298" i="17" s="1"/>
  <c r="H299" i="17" s="1"/>
  <c r="H310" i="17" s="1"/>
  <c r="H311" i="17" s="1"/>
  <c r="H275" i="18"/>
  <c r="H307" i="18"/>
  <c r="H275" i="26"/>
  <c r="H307" i="26"/>
  <c r="K194" i="20"/>
  <c r="J202" i="20"/>
  <c r="H307" i="22"/>
  <c r="H275" i="22"/>
  <c r="H293" i="22"/>
  <c r="H298" i="22" s="1"/>
  <c r="H299" i="22" s="1"/>
  <c r="H310" i="22" s="1"/>
  <c r="H311" i="22" s="1"/>
  <c r="H261" i="22"/>
  <c r="H266" i="22" s="1"/>
  <c r="H267" i="22" s="1"/>
  <c r="H278" i="22" s="1"/>
  <c r="H279" i="22" s="1"/>
  <c r="H232" i="22"/>
  <c r="H233" i="22" s="1"/>
  <c r="H244" i="22" s="1"/>
  <c r="H245" i="22" s="1"/>
  <c r="K194" i="19"/>
  <c r="J202" i="19"/>
  <c r="H275" i="20"/>
  <c r="H307" i="20"/>
  <c r="I241" i="17"/>
  <c r="I227" i="17"/>
  <c r="H246" i="12"/>
  <c r="K194" i="27"/>
  <c r="J202" i="27"/>
  <c r="I227" i="24"/>
  <c r="I241" i="24"/>
  <c r="H261" i="24"/>
  <c r="H266" i="24" s="1"/>
  <c r="H267" i="24" s="1"/>
  <c r="H278" i="24" s="1"/>
  <c r="H279" i="24" s="1"/>
  <c r="H293" i="24"/>
  <c r="H298" i="24" s="1"/>
  <c r="H299" i="24" s="1"/>
  <c r="H310" i="24" s="1"/>
  <c r="H311" i="24" s="1"/>
  <c r="H232" i="24"/>
  <c r="H233" i="24" s="1"/>
  <c r="H244" i="24" s="1"/>
  <c r="H245" i="24" s="1"/>
  <c r="H307" i="17"/>
  <c r="H275" i="17"/>
  <c r="H232" i="18"/>
  <c r="H233" i="18" s="1"/>
  <c r="H244" i="18" s="1"/>
  <c r="H245" i="18" s="1"/>
  <c r="H293" i="18"/>
  <c r="H298" i="18" s="1"/>
  <c r="H299" i="18" s="1"/>
  <c r="H310" i="18" s="1"/>
  <c r="H311" i="18" s="1"/>
  <c r="H261" i="18"/>
  <c r="H266" i="18" s="1"/>
  <c r="H267" i="18" s="1"/>
  <c r="H278" i="18" s="1"/>
  <c r="H279" i="18" s="1"/>
  <c r="I227" i="14"/>
  <c r="I241" i="14"/>
  <c r="I241" i="22"/>
  <c r="I227" i="22"/>
  <c r="H232" i="25"/>
  <c r="H233" i="25" s="1"/>
  <c r="H244" i="25" s="1"/>
  <c r="H245" i="25" s="1"/>
  <c r="H293" i="25"/>
  <c r="H298" i="25" s="1"/>
  <c r="H299" i="25" s="1"/>
  <c r="H310" i="25" s="1"/>
  <c r="H311" i="25" s="1"/>
  <c r="H261" i="25"/>
  <c r="H266" i="25" s="1"/>
  <c r="H267" i="25" s="1"/>
  <c r="H278" i="25" s="1"/>
  <c r="H279" i="25" s="1"/>
  <c r="H307" i="19"/>
  <c r="H275" i="19"/>
  <c r="H307" i="27"/>
  <c r="H275" i="27"/>
  <c r="H307" i="25"/>
  <c r="H275" i="25"/>
  <c r="H293" i="16"/>
  <c r="H298" i="16" s="1"/>
  <c r="H299" i="16" s="1"/>
  <c r="H310" i="16" s="1"/>
  <c r="H311" i="16" s="1"/>
  <c r="H232" i="16"/>
  <c r="H233" i="16" s="1"/>
  <c r="H244" i="16" s="1"/>
  <c r="H245" i="16" s="1"/>
  <c r="H246" i="16" s="1"/>
  <c r="H261" i="16"/>
  <c r="H266" i="16" s="1"/>
  <c r="H267" i="16" s="1"/>
  <c r="H278" i="16" s="1"/>
  <c r="H279" i="16" s="1"/>
  <c r="K194" i="26"/>
  <c r="J202" i="26"/>
  <c r="H293" i="20"/>
  <c r="H298" i="20" s="1"/>
  <c r="H299" i="20" s="1"/>
  <c r="H310" i="20" s="1"/>
  <c r="H311" i="20" s="1"/>
  <c r="H261" i="20"/>
  <c r="H266" i="20" s="1"/>
  <c r="H267" i="20" s="1"/>
  <c r="H278" i="20" s="1"/>
  <c r="H279" i="20" s="1"/>
  <c r="H232" i="20"/>
  <c r="H233" i="20" s="1"/>
  <c r="H244" i="20" s="1"/>
  <c r="H245" i="20" s="1"/>
  <c r="H246" i="20" s="1"/>
  <c r="H293" i="15"/>
  <c r="H298" i="15" s="1"/>
  <c r="H299" i="15" s="1"/>
  <c r="H310" i="15" s="1"/>
  <c r="H311" i="15" s="1"/>
  <c r="H232" i="15"/>
  <c r="H233" i="15" s="1"/>
  <c r="H244" i="15" s="1"/>
  <c r="H245" i="15" s="1"/>
  <c r="H261" i="15"/>
  <c r="H266" i="15" s="1"/>
  <c r="H267" i="15" s="1"/>
  <c r="H278" i="15" s="1"/>
  <c r="H279" i="15" s="1"/>
  <c r="H280" i="12"/>
  <c r="K194" i="24"/>
  <c r="J202" i="24"/>
  <c r="H275" i="24"/>
  <c r="H307" i="24"/>
  <c r="K194" i="15"/>
  <c r="J202" i="15"/>
  <c r="K194" i="14"/>
  <c r="J202" i="14"/>
  <c r="K194" i="22"/>
  <c r="J202" i="22"/>
  <c r="H312" i="19" l="1"/>
  <c r="AB246" i="12"/>
  <c r="H312" i="27"/>
  <c r="H280" i="27"/>
  <c r="H246" i="24"/>
  <c r="H246" i="19"/>
  <c r="H280" i="20"/>
  <c r="H280" i="19"/>
  <c r="AB312" i="12"/>
  <c r="AB280" i="12"/>
  <c r="H312" i="23"/>
  <c r="H312" i="20"/>
  <c r="H246" i="17"/>
  <c r="H280" i="25"/>
  <c r="H312" i="22"/>
  <c r="H280" i="18"/>
  <c r="AF194" i="12"/>
  <c r="AE202" i="12"/>
  <c r="H246" i="25"/>
  <c r="AC232" i="12"/>
  <c r="AC233" i="12" s="1"/>
  <c r="AC244" i="12" s="1"/>
  <c r="AC245" i="12" s="1"/>
  <c r="AC293" i="12"/>
  <c r="AC298" i="12" s="1"/>
  <c r="AC299" i="12" s="1"/>
  <c r="AC310" i="12" s="1"/>
  <c r="AC311" i="12" s="1"/>
  <c r="AC261" i="12"/>
  <c r="AC266" i="12" s="1"/>
  <c r="AC267" i="12" s="1"/>
  <c r="AC278" i="12" s="1"/>
  <c r="AC279" i="12" s="1"/>
  <c r="H312" i="26"/>
  <c r="H246" i="14"/>
  <c r="AC307" i="12"/>
  <c r="AC275" i="12"/>
  <c r="H312" i="25"/>
  <c r="H280" i="17"/>
  <c r="H280" i="26"/>
  <c r="H312" i="24"/>
  <c r="H246" i="27"/>
  <c r="H312" i="17"/>
  <c r="H280" i="22"/>
  <c r="AD241" i="12"/>
  <c r="AD227" i="12"/>
  <c r="L194" i="22"/>
  <c r="K202" i="22"/>
  <c r="J241" i="19"/>
  <c r="J227" i="19"/>
  <c r="H312" i="16"/>
  <c r="I307" i="19"/>
  <c r="I275" i="19"/>
  <c r="I275" i="26"/>
  <c r="I307" i="26"/>
  <c r="H312" i="15"/>
  <c r="L194" i="19"/>
  <c r="K202" i="19"/>
  <c r="H312" i="18"/>
  <c r="J241" i="23"/>
  <c r="J227" i="23"/>
  <c r="J241" i="17"/>
  <c r="J227" i="17"/>
  <c r="I275" i="20"/>
  <c r="I307" i="20"/>
  <c r="I293" i="26"/>
  <c r="I298" i="26" s="1"/>
  <c r="I299" i="26" s="1"/>
  <c r="I310" i="26" s="1"/>
  <c r="I311" i="26" s="1"/>
  <c r="I232" i="26"/>
  <c r="I233" i="26" s="1"/>
  <c r="I244" i="26" s="1"/>
  <c r="I245" i="26" s="1"/>
  <c r="I261" i="26"/>
  <c r="I266" i="26" s="1"/>
  <c r="I267" i="26" s="1"/>
  <c r="I278" i="26" s="1"/>
  <c r="I279" i="26" s="1"/>
  <c r="J227" i="14"/>
  <c r="J241" i="14"/>
  <c r="K202" i="14"/>
  <c r="L194" i="14"/>
  <c r="J241" i="26"/>
  <c r="J227" i="26"/>
  <c r="I307" i="22"/>
  <c r="I275" i="22"/>
  <c r="I275" i="24"/>
  <c r="I307" i="24"/>
  <c r="I261" i="17"/>
  <c r="I266" i="17" s="1"/>
  <c r="I267" i="17" s="1"/>
  <c r="I278" i="17" s="1"/>
  <c r="I279" i="17" s="1"/>
  <c r="I232" i="17"/>
  <c r="I233" i="17" s="1"/>
  <c r="I244" i="17" s="1"/>
  <c r="I245" i="17" s="1"/>
  <c r="I293" i="17"/>
  <c r="I298" i="17" s="1"/>
  <c r="I299" i="17" s="1"/>
  <c r="I310" i="17" s="1"/>
  <c r="I311" i="17" s="1"/>
  <c r="J241" i="20"/>
  <c r="J227" i="20"/>
  <c r="H246" i="18"/>
  <c r="L194" i="23"/>
  <c r="K202" i="23"/>
  <c r="K202" i="17"/>
  <c r="L194" i="17"/>
  <c r="I261" i="20"/>
  <c r="I266" i="20" s="1"/>
  <c r="I267" i="20" s="1"/>
  <c r="I278" i="20" s="1"/>
  <c r="I279" i="20" s="1"/>
  <c r="I293" i="20"/>
  <c r="I298" i="20" s="1"/>
  <c r="I299" i="20" s="1"/>
  <c r="I310" i="20" s="1"/>
  <c r="I311" i="20" s="1"/>
  <c r="I232" i="20"/>
  <c r="I233" i="20" s="1"/>
  <c r="I244" i="20" s="1"/>
  <c r="I245" i="20" s="1"/>
  <c r="I246" i="20" s="1"/>
  <c r="H280" i="14"/>
  <c r="I261" i="16"/>
  <c r="I266" i="16" s="1"/>
  <c r="I267" i="16" s="1"/>
  <c r="I278" i="16" s="1"/>
  <c r="I279" i="16" s="1"/>
  <c r="I232" i="16"/>
  <c r="I233" i="16" s="1"/>
  <c r="I244" i="16" s="1"/>
  <c r="I245" i="16" s="1"/>
  <c r="I293" i="16"/>
  <c r="I298" i="16" s="1"/>
  <c r="I299" i="16" s="1"/>
  <c r="I310" i="16" s="1"/>
  <c r="I311" i="16" s="1"/>
  <c r="I293" i="25"/>
  <c r="I298" i="25" s="1"/>
  <c r="I299" i="25" s="1"/>
  <c r="I310" i="25" s="1"/>
  <c r="I311" i="25" s="1"/>
  <c r="I261" i="25"/>
  <c r="I266" i="25" s="1"/>
  <c r="I267" i="25" s="1"/>
  <c r="I278" i="25" s="1"/>
  <c r="I279" i="25" s="1"/>
  <c r="I232" i="25"/>
  <c r="I233" i="25" s="1"/>
  <c r="I244" i="25" s="1"/>
  <c r="I245" i="25" s="1"/>
  <c r="I261" i="22"/>
  <c r="I266" i="22" s="1"/>
  <c r="I267" i="22" s="1"/>
  <c r="I278" i="22" s="1"/>
  <c r="I279" i="22" s="1"/>
  <c r="I293" i="22"/>
  <c r="I298" i="22" s="1"/>
  <c r="I299" i="22" s="1"/>
  <c r="I310" i="22" s="1"/>
  <c r="I311" i="22" s="1"/>
  <c r="I232" i="22"/>
  <c r="I233" i="22" s="1"/>
  <c r="I244" i="22" s="1"/>
  <c r="I245" i="22" s="1"/>
  <c r="L194" i="26"/>
  <c r="K202" i="26"/>
  <c r="I275" i="14"/>
  <c r="I307" i="14"/>
  <c r="I261" i="24"/>
  <c r="I266" i="24" s="1"/>
  <c r="I267" i="24" s="1"/>
  <c r="I278" i="24" s="1"/>
  <c r="I279" i="24" s="1"/>
  <c r="I293" i="24"/>
  <c r="I298" i="24" s="1"/>
  <c r="I299" i="24" s="1"/>
  <c r="I310" i="24" s="1"/>
  <c r="I311" i="24" s="1"/>
  <c r="I232" i="24"/>
  <c r="I233" i="24" s="1"/>
  <c r="I244" i="24" s="1"/>
  <c r="I245" i="24" s="1"/>
  <c r="I307" i="17"/>
  <c r="I275" i="17"/>
  <c r="L194" i="20"/>
  <c r="K202" i="20"/>
  <c r="I307" i="27"/>
  <c r="I275" i="27"/>
  <c r="J241" i="16"/>
  <c r="J227" i="16"/>
  <c r="H312" i="14"/>
  <c r="I307" i="16"/>
  <c r="I275" i="16"/>
  <c r="J227" i="18"/>
  <c r="J241" i="18"/>
  <c r="I307" i="25"/>
  <c r="I275" i="25"/>
  <c r="I275" i="18"/>
  <c r="I307" i="18"/>
  <c r="H280" i="24"/>
  <c r="J241" i="15"/>
  <c r="J227" i="15"/>
  <c r="J241" i="24"/>
  <c r="J227" i="24"/>
  <c r="K202" i="15"/>
  <c r="L194" i="15"/>
  <c r="L194" i="24"/>
  <c r="K202" i="24"/>
  <c r="I232" i="14"/>
  <c r="I233" i="14" s="1"/>
  <c r="I244" i="14" s="1"/>
  <c r="I245" i="14" s="1"/>
  <c r="I293" i="14"/>
  <c r="I298" i="14" s="1"/>
  <c r="I299" i="14" s="1"/>
  <c r="I310" i="14" s="1"/>
  <c r="I311" i="14" s="1"/>
  <c r="I261" i="14"/>
  <c r="I266" i="14" s="1"/>
  <c r="I267" i="14" s="1"/>
  <c r="I278" i="14" s="1"/>
  <c r="I279" i="14" s="1"/>
  <c r="J227" i="27"/>
  <c r="J241" i="27"/>
  <c r="H246" i="26"/>
  <c r="I232" i="27"/>
  <c r="I233" i="27" s="1"/>
  <c r="I244" i="27" s="1"/>
  <c r="I245" i="27" s="1"/>
  <c r="I261" i="27"/>
  <c r="I266" i="27" s="1"/>
  <c r="I267" i="27" s="1"/>
  <c r="I278" i="27" s="1"/>
  <c r="I279" i="27" s="1"/>
  <c r="I293" i="27"/>
  <c r="I298" i="27" s="1"/>
  <c r="I299" i="27" s="1"/>
  <c r="I310" i="27" s="1"/>
  <c r="I311" i="27" s="1"/>
  <c r="L194" i="16"/>
  <c r="K202" i="16"/>
  <c r="I307" i="23"/>
  <c r="I275" i="23"/>
  <c r="J241" i="25"/>
  <c r="J227" i="25"/>
  <c r="L194" i="18"/>
  <c r="K202" i="18"/>
  <c r="I307" i="15"/>
  <c r="I275" i="15"/>
  <c r="I232" i="18"/>
  <c r="I233" i="18" s="1"/>
  <c r="I244" i="18" s="1"/>
  <c r="I245" i="18" s="1"/>
  <c r="I261" i="18"/>
  <c r="I266" i="18" s="1"/>
  <c r="I267" i="18" s="1"/>
  <c r="I278" i="18" s="1"/>
  <c r="I279" i="18" s="1"/>
  <c r="I293" i="18"/>
  <c r="I298" i="18" s="1"/>
  <c r="I299" i="18" s="1"/>
  <c r="I310" i="18" s="1"/>
  <c r="I311" i="18" s="1"/>
  <c r="H246" i="15"/>
  <c r="J241" i="22"/>
  <c r="J227" i="22"/>
  <c r="L194" i="27"/>
  <c r="K202" i="27"/>
  <c r="H246" i="22"/>
  <c r="H280" i="16"/>
  <c r="I293" i="19"/>
  <c r="I298" i="19" s="1"/>
  <c r="I299" i="19" s="1"/>
  <c r="I310" i="19" s="1"/>
  <c r="I311" i="19" s="1"/>
  <c r="I232" i="19"/>
  <c r="I233" i="19" s="1"/>
  <c r="I244" i="19" s="1"/>
  <c r="I245" i="19" s="1"/>
  <c r="I261" i="19"/>
  <c r="I266" i="19" s="1"/>
  <c r="I267" i="19" s="1"/>
  <c r="I278" i="19" s="1"/>
  <c r="I279" i="19" s="1"/>
  <c r="I232" i="23"/>
  <c r="I233" i="23" s="1"/>
  <c r="I244" i="23" s="1"/>
  <c r="I245" i="23" s="1"/>
  <c r="I293" i="23"/>
  <c r="I298" i="23" s="1"/>
  <c r="I299" i="23" s="1"/>
  <c r="I310" i="23" s="1"/>
  <c r="I311" i="23" s="1"/>
  <c r="I261" i="23"/>
  <c r="I266" i="23" s="1"/>
  <c r="I267" i="23" s="1"/>
  <c r="I278" i="23" s="1"/>
  <c r="I279" i="23" s="1"/>
  <c r="L194" i="25"/>
  <c r="K202" i="25"/>
  <c r="I293" i="15"/>
  <c r="I298" i="15" s="1"/>
  <c r="I299" i="15" s="1"/>
  <c r="I310" i="15" s="1"/>
  <c r="I311" i="15" s="1"/>
  <c r="I232" i="15"/>
  <c r="I233" i="15" s="1"/>
  <c r="I244" i="15" s="1"/>
  <c r="I245" i="15" s="1"/>
  <c r="I261" i="15"/>
  <c r="I266" i="15" s="1"/>
  <c r="I267" i="15" s="1"/>
  <c r="I278" i="15" s="1"/>
  <c r="I279" i="15" s="1"/>
  <c r="H280" i="15"/>
  <c r="I280" i="20" l="1"/>
  <c r="I280" i="17"/>
  <c r="AC312" i="12"/>
  <c r="I280" i="25"/>
  <c r="I246" i="25"/>
  <c r="I246" i="17"/>
  <c r="I312" i="20"/>
  <c r="I246" i="24"/>
  <c r="I312" i="24"/>
  <c r="I246" i="14"/>
  <c r="I246" i="15"/>
  <c r="I246" i="16"/>
  <c r="I246" i="27"/>
  <c r="I246" i="26"/>
  <c r="AD261" i="12"/>
  <c r="AD266" i="12" s="1"/>
  <c r="AD267" i="12" s="1"/>
  <c r="AD278" i="12" s="1"/>
  <c r="AD279" i="12" s="1"/>
  <c r="AD232" i="12"/>
  <c r="AD233" i="12" s="1"/>
  <c r="AD244" i="12" s="1"/>
  <c r="AD245" i="12" s="1"/>
  <c r="AD293" i="12"/>
  <c r="AD298" i="12" s="1"/>
  <c r="AD299" i="12" s="1"/>
  <c r="AD310" i="12" s="1"/>
  <c r="AD311" i="12" s="1"/>
  <c r="AD307" i="12"/>
  <c r="AD275" i="12"/>
  <c r="I312" i="18"/>
  <c r="I280" i="18"/>
  <c r="I312" i="14"/>
  <c r="AE241" i="12"/>
  <c r="AE227" i="12"/>
  <c r="I280" i="16"/>
  <c r="I312" i="17"/>
  <c r="AC246" i="12"/>
  <c r="AG194" i="12"/>
  <c r="AF202" i="12"/>
  <c r="I312" i="15"/>
  <c r="AC280" i="12"/>
  <c r="K227" i="16"/>
  <c r="K241" i="16"/>
  <c r="J307" i="27"/>
  <c r="J275" i="27"/>
  <c r="J232" i="24"/>
  <c r="J233" i="24" s="1"/>
  <c r="J244" i="24" s="1"/>
  <c r="J245" i="24" s="1"/>
  <c r="J293" i="24"/>
  <c r="J298" i="24" s="1"/>
  <c r="J299" i="24" s="1"/>
  <c r="J310" i="24" s="1"/>
  <c r="J311" i="24" s="1"/>
  <c r="J261" i="24"/>
  <c r="J266" i="24" s="1"/>
  <c r="J267" i="24" s="1"/>
  <c r="J278" i="24" s="1"/>
  <c r="J279" i="24" s="1"/>
  <c r="I246" i="18"/>
  <c r="J307" i="18"/>
  <c r="J275" i="18"/>
  <c r="J293" i="16"/>
  <c r="J298" i="16" s="1"/>
  <c r="J299" i="16" s="1"/>
  <c r="J310" i="16" s="1"/>
  <c r="J311" i="16" s="1"/>
  <c r="J232" i="16"/>
  <c r="J233" i="16" s="1"/>
  <c r="J244" i="16" s="1"/>
  <c r="J245" i="16" s="1"/>
  <c r="J261" i="16"/>
  <c r="J266" i="16" s="1"/>
  <c r="J267" i="16" s="1"/>
  <c r="J278" i="16" s="1"/>
  <c r="J279" i="16" s="1"/>
  <c r="M194" i="20"/>
  <c r="L202" i="20"/>
  <c r="M194" i="26"/>
  <c r="L202" i="26"/>
  <c r="I312" i="22"/>
  <c r="J307" i="17"/>
  <c r="J275" i="17"/>
  <c r="M194" i="19"/>
  <c r="L202" i="19"/>
  <c r="I246" i="19"/>
  <c r="J307" i="19"/>
  <c r="J275" i="19"/>
  <c r="J232" i="25"/>
  <c r="J233" i="25" s="1"/>
  <c r="J244" i="25" s="1"/>
  <c r="J245" i="25" s="1"/>
  <c r="J293" i="25"/>
  <c r="J298" i="25" s="1"/>
  <c r="J299" i="25" s="1"/>
  <c r="J310" i="25" s="1"/>
  <c r="J311" i="25" s="1"/>
  <c r="J261" i="25"/>
  <c r="J266" i="25" s="1"/>
  <c r="J267" i="25" s="1"/>
  <c r="J278" i="25" s="1"/>
  <c r="J279" i="25" s="1"/>
  <c r="K227" i="24"/>
  <c r="K241" i="24"/>
  <c r="J275" i="24"/>
  <c r="J307" i="24"/>
  <c r="J261" i="18"/>
  <c r="J266" i="18" s="1"/>
  <c r="J267" i="18" s="1"/>
  <c r="J278" i="18" s="1"/>
  <c r="J279" i="18" s="1"/>
  <c r="J293" i="18"/>
  <c r="J298" i="18" s="1"/>
  <c r="J299" i="18" s="1"/>
  <c r="J310" i="18" s="1"/>
  <c r="J311" i="18" s="1"/>
  <c r="J232" i="18"/>
  <c r="J233" i="18" s="1"/>
  <c r="J244" i="18" s="1"/>
  <c r="J245" i="18" s="1"/>
  <c r="J275" i="16"/>
  <c r="J307" i="16"/>
  <c r="J275" i="14"/>
  <c r="J307" i="14"/>
  <c r="J293" i="23"/>
  <c r="J298" i="23" s="1"/>
  <c r="J299" i="23" s="1"/>
  <c r="J310" i="23" s="1"/>
  <c r="J311" i="23" s="1"/>
  <c r="J261" i="23"/>
  <c r="J266" i="23" s="1"/>
  <c r="J267" i="23" s="1"/>
  <c r="J278" i="23" s="1"/>
  <c r="J279" i="23" s="1"/>
  <c r="J232" i="23"/>
  <c r="J233" i="23" s="1"/>
  <c r="J244" i="23" s="1"/>
  <c r="J245" i="23" s="1"/>
  <c r="I280" i="19"/>
  <c r="I280" i="15"/>
  <c r="J307" i="25"/>
  <c r="J275" i="25"/>
  <c r="M194" i="24"/>
  <c r="L202" i="24"/>
  <c r="J261" i="15"/>
  <c r="J266" i="15" s="1"/>
  <c r="J267" i="15" s="1"/>
  <c r="J278" i="15" s="1"/>
  <c r="J279" i="15" s="1"/>
  <c r="J232" i="15"/>
  <c r="J233" i="15" s="1"/>
  <c r="J244" i="15" s="1"/>
  <c r="J245" i="15" s="1"/>
  <c r="J293" i="15"/>
  <c r="J298" i="15" s="1"/>
  <c r="J299" i="15" s="1"/>
  <c r="J310" i="15" s="1"/>
  <c r="J311" i="15" s="1"/>
  <c r="M194" i="17"/>
  <c r="L202" i="17"/>
  <c r="J261" i="20"/>
  <c r="J266" i="20" s="1"/>
  <c r="J267" i="20" s="1"/>
  <c r="J278" i="20" s="1"/>
  <c r="J279" i="20" s="1"/>
  <c r="J293" i="20"/>
  <c r="J298" i="20" s="1"/>
  <c r="J299" i="20" s="1"/>
  <c r="J310" i="20" s="1"/>
  <c r="J311" i="20" s="1"/>
  <c r="J232" i="20"/>
  <c r="J233" i="20" s="1"/>
  <c r="J244" i="20" s="1"/>
  <c r="J245" i="20" s="1"/>
  <c r="J293" i="26"/>
  <c r="J298" i="26" s="1"/>
  <c r="J299" i="26" s="1"/>
  <c r="J310" i="26" s="1"/>
  <c r="J311" i="26" s="1"/>
  <c r="J261" i="26"/>
  <c r="J266" i="26" s="1"/>
  <c r="J267" i="26" s="1"/>
  <c r="J278" i="26" s="1"/>
  <c r="J279" i="26" s="1"/>
  <c r="J232" i="26"/>
  <c r="J233" i="26" s="1"/>
  <c r="J244" i="26" s="1"/>
  <c r="J245" i="26" s="1"/>
  <c r="J261" i="14"/>
  <c r="J266" i="14" s="1"/>
  <c r="J267" i="14" s="1"/>
  <c r="J278" i="14" s="1"/>
  <c r="J279" i="14" s="1"/>
  <c r="J293" i="14"/>
  <c r="J298" i="14" s="1"/>
  <c r="J299" i="14" s="1"/>
  <c r="J310" i="14" s="1"/>
  <c r="J311" i="14" s="1"/>
  <c r="J232" i="14"/>
  <c r="J233" i="14" s="1"/>
  <c r="J244" i="14" s="1"/>
  <c r="J245" i="14" s="1"/>
  <c r="J275" i="23"/>
  <c r="J307" i="23"/>
  <c r="I312" i="19"/>
  <c r="M194" i="15"/>
  <c r="L202" i="15"/>
  <c r="J275" i="15"/>
  <c r="J307" i="15"/>
  <c r="I280" i="27"/>
  <c r="K241" i="17"/>
  <c r="K227" i="17"/>
  <c r="J275" i="20"/>
  <c r="J307" i="20"/>
  <c r="I280" i="24"/>
  <c r="J307" i="26"/>
  <c r="J275" i="26"/>
  <c r="M194" i="16"/>
  <c r="L202" i="16"/>
  <c r="I246" i="23"/>
  <c r="K227" i="27"/>
  <c r="K241" i="27"/>
  <c r="J293" i="22"/>
  <c r="J298" i="22" s="1"/>
  <c r="J299" i="22" s="1"/>
  <c r="J310" i="22" s="1"/>
  <c r="J311" i="22" s="1"/>
  <c r="J261" i="22"/>
  <c r="J266" i="22" s="1"/>
  <c r="J267" i="22" s="1"/>
  <c r="J278" i="22" s="1"/>
  <c r="J279" i="22" s="1"/>
  <c r="J232" i="22"/>
  <c r="J233" i="22" s="1"/>
  <c r="J244" i="22" s="1"/>
  <c r="J245" i="22" s="1"/>
  <c r="K227" i="18"/>
  <c r="K241" i="18"/>
  <c r="I280" i="23"/>
  <c r="K241" i="15"/>
  <c r="K227" i="15"/>
  <c r="I312" i="16"/>
  <c r="I312" i="27"/>
  <c r="I280" i="14"/>
  <c r="K227" i="23"/>
  <c r="K241" i="23"/>
  <c r="I246" i="22"/>
  <c r="L202" i="14"/>
  <c r="M194" i="14"/>
  <c r="I312" i="26"/>
  <c r="K227" i="22"/>
  <c r="K241" i="22"/>
  <c r="M194" i="25"/>
  <c r="L202" i="25"/>
  <c r="J261" i="27"/>
  <c r="J266" i="27" s="1"/>
  <c r="J267" i="27" s="1"/>
  <c r="J278" i="27" s="1"/>
  <c r="J279" i="27" s="1"/>
  <c r="J293" i="27"/>
  <c r="J298" i="27" s="1"/>
  <c r="J299" i="27" s="1"/>
  <c r="J310" i="27" s="1"/>
  <c r="J311" i="27" s="1"/>
  <c r="J232" i="27"/>
  <c r="J233" i="27" s="1"/>
  <c r="J244" i="27" s="1"/>
  <c r="J245" i="27" s="1"/>
  <c r="K241" i="25"/>
  <c r="K227" i="25"/>
  <c r="M194" i="27"/>
  <c r="L202" i="27"/>
  <c r="J275" i="22"/>
  <c r="J307" i="22"/>
  <c r="M194" i="18"/>
  <c r="L202" i="18"/>
  <c r="I312" i="23"/>
  <c r="I312" i="25"/>
  <c r="K227" i="20"/>
  <c r="K241" i="20"/>
  <c r="K241" i="26"/>
  <c r="K227" i="26"/>
  <c r="M194" i="23"/>
  <c r="L202" i="23"/>
  <c r="I280" i="22"/>
  <c r="K227" i="14"/>
  <c r="K241" i="14"/>
  <c r="J293" i="17"/>
  <c r="J298" i="17" s="1"/>
  <c r="J299" i="17" s="1"/>
  <c r="J310" i="17" s="1"/>
  <c r="J311" i="17" s="1"/>
  <c r="J261" i="17"/>
  <c r="J266" i="17" s="1"/>
  <c r="J267" i="17" s="1"/>
  <c r="J278" i="17" s="1"/>
  <c r="J279" i="17" s="1"/>
  <c r="J232" i="17"/>
  <c r="J233" i="17" s="1"/>
  <c r="J244" i="17" s="1"/>
  <c r="J245" i="17" s="1"/>
  <c r="K241" i="19"/>
  <c r="K227" i="19"/>
  <c r="I280" i="26"/>
  <c r="J232" i="19"/>
  <c r="J233" i="19" s="1"/>
  <c r="J244" i="19" s="1"/>
  <c r="J245" i="19" s="1"/>
  <c r="J293" i="19"/>
  <c r="J298" i="19" s="1"/>
  <c r="J299" i="19" s="1"/>
  <c r="J310" i="19" s="1"/>
  <c r="J311" i="19" s="1"/>
  <c r="J261" i="19"/>
  <c r="J266" i="19" s="1"/>
  <c r="J267" i="19" s="1"/>
  <c r="J278" i="19" s="1"/>
  <c r="J279" i="19" s="1"/>
  <c r="M194" i="22"/>
  <c r="L202" i="22"/>
  <c r="J280" i="25" l="1"/>
  <c r="J312" i="23"/>
  <c r="AD312" i="12"/>
  <c r="J280" i="26"/>
  <c r="J246" i="16"/>
  <c r="J312" i="24"/>
  <c r="J312" i="20"/>
  <c r="J246" i="26"/>
  <c r="J312" i="16"/>
  <c r="J246" i="25"/>
  <c r="J280" i="23"/>
  <c r="J280" i="15"/>
  <c r="J312" i="25"/>
  <c r="J246" i="18"/>
  <c r="AD246" i="12"/>
  <c r="AH194" i="12"/>
  <c r="AG202" i="12"/>
  <c r="AE275" i="12"/>
  <c r="AE307" i="12"/>
  <c r="J280" i="14"/>
  <c r="AF241" i="12"/>
  <c r="AF227" i="12"/>
  <c r="AE261" i="12"/>
  <c r="AE266" i="12" s="1"/>
  <c r="AE267" i="12" s="1"/>
  <c r="AE278" i="12" s="1"/>
  <c r="AE279" i="12" s="1"/>
  <c r="AE232" i="12"/>
  <c r="AE233" i="12" s="1"/>
  <c r="AE244" i="12" s="1"/>
  <c r="AE245" i="12" s="1"/>
  <c r="AE293" i="12"/>
  <c r="AE298" i="12" s="1"/>
  <c r="AE299" i="12" s="1"/>
  <c r="AE310" i="12" s="1"/>
  <c r="AE311" i="12" s="1"/>
  <c r="AD280" i="12"/>
  <c r="L241" i="22"/>
  <c r="L227" i="22"/>
  <c r="K293" i="19"/>
  <c r="K298" i="19" s="1"/>
  <c r="K299" i="19" s="1"/>
  <c r="K310" i="19" s="1"/>
  <c r="K311" i="19" s="1"/>
  <c r="K261" i="19"/>
  <c r="K266" i="19" s="1"/>
  <c r="K267" i="19" s="1"/>
  <c r="K278" i="19" s="1"/>
  <c r="K279" i="19" s="1"/>
  <c r="K232" i="19"/>
  <c r="K233" i="19" s="1"/>
  <c r="K244" i="19" s="1"/>
  <c r="K245" i="19" s="1"/>
  <c r="K232" i="14"/>
  <c r="K233" i="14" s="1"/>
  <c r="K244" i="14" s="1"/>
  <c r="K245" i="14" s="1"/>
  <c r="K293" i="14"/>
  <c r="K298" i="14" s="1"/>
  <c r="K299" i="14" s="1"/>
  <c r="K310" i="14" s="1"/>
  <c r="K311" i="14" s="1"/>
  <c r="K261" i="14"/>
  <c r="K266" i="14" s="1"/>
  <c r="K267" i="14" s="1"/>
  <c r="K278" i="14" s="1"/>
  <c r="K279" i="14" s="1"/>
  <c r="K275" i="20"/>
  <c r="K307" i="20"/>
  <c r="L227" i="27"/>
  <c r="L241" i="27"/>
  <c r="K307" i="23"/>
  <c r="K275" i="23"/>
  <c r="K293" i="18"/>
  <c r="K298" i="18" s="1"/>
  <c r="K299" i="18" s="1"/>
  <c r="K310" i="18" s="1"/>
  <c r="K311" i="18" s="1"/>
  <c r="K261" i="18"/>
  <c r="K266" i="18" s="1"/>
  <c r="K267" i="18" s="1"/>
  <c r="K278" i="18" s="1"/>
  <c r="K279" i="18" s="1"/>
  <c r="K232" i="18"/>
  <c r="K233" i="18" s="1"/>
  <c r="K244" i="18" s="1"/>
  <c r="K245" i="18" s="1"/>
  <c r="K293" i="27"/>
  <c r="K298" i="27" s="1"/>
  <c r="K299" i="27" s="1"/>
  <c r="K310" i="27" s="1"/>
  <c r="K311" i="27" s="1"/>
  <c r="K261" i="27"/>
  <c r="K266" i="27" s="1"/>
  <c r="K267" i="27" s="1"/>
  <c r="K278" i="27" s="1"/>
  <c r="K279" i="27" s="1"/>
  <c r="K232" i="27"/>
  <c r="K233" i="27" s="1"/>
  <c r="K244" i="27" s="1"/>
  <c r="K245" i="27" s="1"/>
  <c r="K246" i="27" s="1"/>
  <c r="J312" i="15"/>
  <c r="N194" i="17"/>
  <c r="M202" i="17"/>
  <c r="J312" i="14"/>
  <c r="K261" i="24"/>
  <c r="K266" i="24" s="1"/>
  <c r="K267" i="24" s="1"/>
  <c r="K278" i="24" s="1"/>
  <c r="K279" i="24" s="1"/>
  <c r="K232" i="24"/>
  <c r="K233" i="24" s="1"/>
  <c r="K244" i="24" s="1"/>
  <c r="K245" i="24" s="1"/>
  <c r="K246" i="24" s="1"/>
  <c r="K293" i="24"/>
  <c r="K298" i="24" s="1"/>
  <c r="K299" i="24" s="1"/>
  <c r="K310" i="24" s="1"/>
  <c r="K311" i="24" s="1"/>
  <c r="J312" i="19"/>
  <c r="J312" i="17"/>
  <c r="J312" i="27"/>
  <c r="N194" i="22"/>
  <c r="M202" i="22"/>
  <c r="K307" i="16"/>
  <c r="K275" i="16"/>
  <c r="L241" i="18"/>
  <c r="L227" i="18"/>
  <c r="K232" i="17"/>
  <c r="K233" i="17" s="1"/>
  <c r="K244" i="17" s="1"/>
  <c r="K245" i="17" s="1"/>
  <c r="K293" i="17"/>
  <c r="K298" i="17" s="1"/>
  <c r="K299" i="17" s="1"/>
  <c r="K310" i="17" s="1"/>
  <c r="K311" i="17" s="1"/>
  <c r="K261" i="17"/>
  <c r="K266" i="17" s="1"/>
  <c r="K267" i="17" s="1"/>
  <c r="K278" i="17" s="1"/>
  <c r="K279" i="17" s="1"/>
  <c r="L227" i="15"/>
  <c r="L241" i="15"/>
  <c r="L241" i="19"/>
  <c r="L227" i="19"/>
  <c r="L241" i="26"/>
  <c r="L227" i="26"/>
  <c r="K293" i="16"/>
  <c r="K298" i="16" s="1"/>
  <c r="K299" i="16" s="1"/>
  <c r="K310" i="16" s="1"/>
  <c r="K311" i="16" s="1"/>
  <c r="K232" i="16"/>
  <c r="K233" i="16" s="1"/>
  <c r="K244" i="16" s="1"/>
  <c r="K245" i="16" s="1"/>
  <c r="K261" i="16"/>
  <c r="K266" i="16" s="1"/>
  <c r="K267" i="16" s="1"/>
  <c r="K278" i="16" s="1"/>
  <c r="K279" i="16" s="1"/>
  <c r="J280" i="24"/>
  <c r="N194" i="19"/>
  <c r="M202" i="19"/>
  <c r="N194" i="26"/>
  <c r="M202" i="26"/>
  <c r="K307" i="19"/>
  <c r="K275" i="19"/>
  <c r="K261" i="20"/>
  <c r="K266" i="20" s="1"/>
  <c r="K267" i="20" s="1"/>
  <c r="K278" i="20" s="1"/>
  <c r="K279" i="20" s="1"/>
  <c r="K293" i="20"/>
  <c r="K298" i="20" s="1"/>
  <c r="K299" i="20" s="1"/>
  <c r="K310" i="20" s="1"/>
  <c r="K311" i="20" s="1"/>
  <c r="K232" i="20"/>
  <c r="K233" i="20" s="1"/>
  <c r="K244" i="20" s="1"/>
  <c r="K245" i="20" s="1"/>
  <c r="K246" i="20" s="1"/>
  <c r="K293" i="15"/>
  <c r="K298" i="15" s="1"/>
  <c r="K299" i="15" s="1"/>
  <c r="K310" i="15" s="1"/>
  <c r="K311" i="15" s="1"/>
  <c r="K261" i="15"/>
  <c r="K266" i="15" s="1"/>
  <c r="K267" i="15" s="1"/>
  <c r="K278" i="15" s="1"/>
  <c r="K279" i="15" s="1"/>
  <c r="K232" i="15"/>
  <c r="K233" i="15" s="1"/>
  <c r="K244" i="15" s="1"/>
  <c r="K245" i="15" s="1"/>
  <c r="L227" i="23"/>
  <c r="L241" i="23"/>
  <c r="L241" i="25"/>
  <c r="L227" i="25"/>
  <c r="L241" i="14"/>
  <c r="L227" i="14"/>
  <c r="K307" i="17"/>
  <c r="K275" i="17"/>
  <c r="K293" i="26"/>
  <c r="K298" i="26" s="1"/>
  <c r="K299" i="26" s="1"/>
  <c r="K310" i="26" s="1"/>
  <c r="K311" i="26" s="1"/>
  <c r="K261" i="26"/>
  <c r="K266" i="26" s="1"/>
  <c r="K267" i="26" s="1"/>
  <c r="K278" i="26" s="1"/>
  <c r="K279" i="26" s="1"/>
  <c r="K232" i="26"/>
  <c r="K233" i="26" s="1"/>
  <c r="K244" i="26" s="1"/>
  <c r="K245" i="26" s="1"/>
  <c r="J312" i="22"/>
  <c r="K307" i="22"/>
  <c r="K275" i="22"/>
  <c r="L241" i="16"/>
  <c r="L227" i="16"/>
  <c r="J280" i="20"/>
  <c r="L241" i="24"/>
  <c r="L227" i="24"/>
  <c r="J280" i="16"/>
  <c r="J246" i="24"/>
  <c r="J246" i="19"/>
  <c r="J246" i="17"/>
  <c r="L241" i="20"/>
  <c r="L227" i="20"/>
  <c r="J280" i="18"/>
  <c r="J246" i="27"/>
  <c r="N194" i="27"/>
  <c r="M202" i="27"/>
  <c r="K232" i="23"/>
  <c r="K233" i="23" s="1"/>
  <c r="K244" i="23" s="1"/>
  <c r="K245" i="23" s="1"/>
  <c r="K293" i="23"/>
  <c r="K298" i="23" s="1"/>
  <c r="K299" i="23" s="1"/>
  <c r="K310" i="23" s="1"/>
  <c r="K311" i="23" s="1"/>
  <c r="K261" i="23"/>
  <c r="K266" i="23" s="1"/>
  <c r="K267" i="23" s="1"/>
  <c r="K278" i="23" s="1"/>
  <c r="K279" i="23" s="1"/>
  <c r="N194" i="18"/>
  <c r="M202" i="18"/>
  <c r="K232" i="25"/>
  <c r="K233" i="25" s="1"/>
  <c r="K244" i="25" s="1"/>
  <c r="K245" i="25" s="1"/>
  <c r="K261" i="25"/>
  <c r="K266" i="25" s="1"/>
  <c r="K267" i="25" s="1"/>
  <c r="K278" i="25" s="1"/>
  <c r="K279" i="25" s="1"/>
  <c r="K293" i="25"/>
  <c r="K298" i="25" s="1"/>
  <c r="K299" i="25" s="1"/>
  <c r="K310" i="25" s="1"/>
  <c r="K311" i="25" s="1"/>
  <c r="N194" i="14"/>
  <c r="M202" i="14"/>
  <c r="K275" i="15"/>
  <c r="K307" i="15"/>
  <c r="N194" i="23"/>
  <c r="M202" i="23"/>
  <c r="J246" i="22"/>
  <c r="K307" i="25"/>
  <c r="K275" i="25"/>
  <c r="N194" i="25"/>
  <c r="M202" i="25"/>
  <c r="J312" i="26"/>
  <c r="N194" i="15"/>
  <c r="M202" i="15"/>
  <c r="K275" i="14"/>
  <c r="K307" i="14"/>
  <c r="K307" i="26"/>
  <c r="K275" i="26"/>
  <c r="J280" i="22"/>
  <c r="K293" i="22"/>
  <c r="K298" i="22" s="1"/>
  <c r="K299" i="22" s="1"/>
  <c r="K310" i="22" s="1"/>
  <c r="K311" i="22" s="1"/>
  <c r="K232" i="22"/>
  <c r="K233" i="22" s="1"/>
  <c r="K244" i="22" s="1"/>
  <c r="K245" i="22" s="1"/>
  <c r="K261" i="22"/>
  <c r="K266" i="22" s="1"/>
  <c r="K267" i="22" s="1"/>
  <c r="K278" i="22" s="1"/>
  <c r="K279" i="22" s="1"/>
  <c r="K307" i="18"/>
  <c r="K275" i="18"/>
  <c r="K275" i="27"/>
  <c r="K307" i="27"/>
  <c r="N194" i="16"/>
  <c r="M202" i="16"/>
  <c r="J246" i="20"/>
  <c r="J246" i="15"/>
  <c r="J246" i="23"/>
  <c r="L241" i="17"/>
  <c r="L227" i="17"/>
  <c r="N194" i="24"/>
  <c r="M202" i="24"/>
  <c r="J246" i="14"/>
  <c r="K275" i="24"/>
  <c r="K307" i="24"/>
  <c r="J280" i="19"/>
  <c r="J280" i="17"/>
  <c r="N194" i="20"/>
  <c r="M202" i="20"/>
  <c r="J312" i="18"/>
  <c r="J280" i="27"/>
  <c r="K246" i="15" l="1"/>
  <c r="K280" i="14"/>
  <c r="K280" i="17"/>
  <c r="K312" i="17"/>
  <c r="AE312" i="12"/>
  <c r="K280" i="19"/>
  <c r="K280" i="18"/>
  <c r="K246" i="18"/>
  <c r="K280" i="25"/>
  <c r="K312" i="15"/>
  <c r="K246" i="26"/>
  <c r="K312" i="26"/>
  <c r="K280" i="26"/>
  <c r="K312" i="27"/>
  <c r="K246" i="14"/>
  <c r="K312" i="24"/>
  <c r="K280" i="20"/>
  <c r="K312" i="23"/>
  <c r="K312" i="25"/>
  <c r="K312" i="19"/>
  <c r="K312" i="18"/>
  <c r="K246" i="25"/>
  <c r="K280" i="15"/>
  <c r="K280" i="27"/>
  <c r="K312" i="14"/>
  <c r="K312" i="22"/>
  <c r="AF232" i="12"/>
  <c r="AF233" i="12" s="1"/>
  <c r="AF244" i="12" s="1"/>
  <c r="AF293" i="12"/>
  <c r="AF298" i="12" s="1"/>
  <c r="AF299" i="12" s="1"/>
  <c r="AF310" i="12" s="1"/>
  <c r="AF261" i="12"/>
  <c r="AF266" i="12" s="1"/>
  <c r="AF267" i="12" s="1"/>
  <c r="AF278" i="12" s="1"/>
  <c r="AG241" i="12"/>
  <c r="AG227" i="12"/>
  <c r="AI194" i="12"/>
  <c r="AH202" i="12"/>
  <c r="AF307" i="12"/>
  <c r="AF275" i="12"/>
  <c r="AE246" i="12"/>
  <c r="K280" i="24"/>
  <c r="AE280" i="12"/>
  <c r="L293" i="17"/>
  <c r="L298" i="17" s="1"/>
  <c r="L299" i="17" s="1"/>
  <c r="L310" i="17" s="1"/>
  <c r="L311" i="17" s="1"/>
  <c r="L261" i="17"/>
  <c r="L266" i="17" s="1"/>
  <c r="L267" i="17" s="1"/>
  <c r="L278" i="17" s="1"/>
  <c r="L279" i="17" s="1"/>
  <c r="L232" i="17"/>
  <c r="L233" i="17" s="1"/>
  <c r="L244" i="17" s="1"/>
  <c r="L245" i="17" s="1"/>
  <c r="O194" i="16"/>
  <c r="N202" i="16"/>
  <c r="M241" i="15"/>
  <c r="M227" i="15"/>
  <c r="L275" i="16"/>
  <c r="L307" i="16"/>
  <c r="L293" i="25"/>
  <c r="L298" i="25" s="1"/>
  <c r="L299" i="25" s="1"/>
  <c r="L310" i="25" s="1"/>
  <c r="L311" i="25" s="1"/>
  <c r="L261" i="25"/>
  <c r="L266" i="25" s="1"/>
  <c r="L267" i="25" s="1"/>
  <c r="L278" i="25" s="1"/>
  <c r="L279" i="25" s="1"/>
  <c r="L232" i="25"/>
  <c r="L233" i="25" s="1"/>
  <c r="L244" i="25" s="1"/>
  <c r="L245" i="25" s="1"/>
  <c r="K280" i="16"/>
  <c r="N202" i="15"/>
  <c r="O194" i="15"/>
  <c r="M227" i="18"/>
  <c r="M241" i="18"/>
  <c r="M241" i="27"/>
  <c r="M227" i="27"/>
  <c r="L261" i="20"/>
  <c r="L266" i="20" s="1"/>
  <c r="L267" i="20" s="1"/>
  <c r="L278" i="20" s="1"/>
  <c r="L279" i="20" s="1"/>
  <c r="L293" i="20"/>
  <c r="L298" i="20" s="1"/>
  <c r="L299" i="20" s="1"/>
  <c r="L310" i="20" s="1"/>
  <c r="L311" i="20" s="1"/>
  <c r="L232" i="20"/>
  <c r="L233" i="20" s="1"/>
  <c r="L244" i="20" s="1"/>
  <c r="L245" i="20" s="1"/>
  <c r="L246" i="20" s="1"/>
  <c r="L232" i="24"/>
  <c r="L233" i="24" s="1"/>
  <c r="L244" i="24" s="1"/>
  <c r="L245" i="24" s="1"/>
  <c r="L293" i="24"/>
  <c r="L298" i="24" s="1"/>
  <c r="L299" i="24" s="1"/>
  <c r="L310" i="24" s="1"/>
  <c r="L311" i="24" s="1"/>
  <c r="L261" i="24"/>
  <c r="L266" i="24" s="1"/>
  <c r="L267" i="24" s="1"/>
  <c r="L278" i="24" s="1"/>
  <c r="L279" i="24" s="1"/>
  <c r="L307" i="25"/>
  <c r="L275" i="25"/>
  <c r="M241" i="26"/>
  <c r="M227" i="26"/>
  <c r="L232" i="19"/>
  <c r="L233" i="19" s="1"/>
  <c r="L244" i="19" s="1"/>
  <c r="L245" i="19" s="1"/>
  <c r="L293" i="19"/>
  <c r="L298" i="19" s="1"/>
  <c r="L299" i="19" s="1"/>
  <c r="L310" i="19" s="1"/>
  <c r="L311" i="19" s="1"/>
  <c r="L261" i="19"/>
  <c r="L266" i="19" s="1"/>
  <c r="L267" i="19" s="1"/>
  <c r="L278" i="19" s="1"/>
  <c r="L279" i="19" s="1"/>
  <c r="K312" i="16"/>
  <c r="M241" i="17"/>
  <c r="M227" i="17"/>
  <c r="L293" i="22"/>
  <c r="L298" i="22" s="1"/>
  <c r="L299" i="22" s="1"/>
  <c r="L310" i="22" s="1"/>
  <c r="L311" i="22" s="1"/>
  <c r="L261" i="22"/>
  <c r="L266" i="22" s="1"/>
  <c r="L267" i="22" s="1"/>
  <c r="L278" i="22" s="1"/>
  <c r="L279" i="22" s="1"/>
  <c r="L232" i="22"/>
  <c r="L233" i="22" s="1"/>
  <c r="L244" i="22" s="1"/>
  <c r="L245" i="22" s="1"/>
  <c r="M241" i="14"/>
  <c r="M227" i="14"/>
  <c r="O194" i="18"/>
  <c r="N202" i="18"/>
  <c r="O194" i="27"/>
  <c r="N202" i="27"/>
  <c r="L307" i="20"/>
  <c r="L275" i="20"/>
  <c r="L307" i="24"/>
  <c r="L275" i="24"/>
  <c r="L307" i="23"/>
  <c r="L275" i="23"/>
  <c r="O194" i="26"/>
  <c r="N202" i="26"/>
  <c r="L307" i="19"/>
  <c r="L275" i="19"/>
  <c r="O194" i="17"/>
  <c r="N202" i="17"/>
  <c r="L307" i="27"/>
  <c r="L275" i="27"/>
  <c r="L275" i="22"/>
  <c r="L307" i="22"/>
  <c r="N202" i="14"/>
  <c r="O194" i="14"/>
  <c r="L261" i="14"/>
  <c r="L266" i="14" s="1"/>
  <c r="L267" i="14" s="1"/>
  <c r="L278" i="14" s="1"/>
  <c r="L279" i="14" s="1"/>
  <c r="L232" i="14"/>
  <c r="L233" i="14" s="1"/>
  <c r="L244" i="14" s="1"/>
  <c r="L245" i="14" s="1"/>
  <c r="L246" i="14" s="1"/>
  <c r="L293" i="14"/>
  <c r="L298" i="14" s="1"/>
  <c r="L299" i="14" s="1"/>
  <c r="L310" i="14" s="1"/>
  <c r="L311" i="14" s="1"/>
  <c r="L293" i="23"/>
  <c r="L298" i="23" s="1"/>
  <c r="L299" i="23" s="1"/>
  <c r="L310" i="23" s="1"/>
  <c r="L311" i="23" s="1"/>
  <c r="L232" i="23"/>
  <c r="L233" i="23" s="1"/>
  <c r="L244" i="23" s="1"/>
  <c r="L245" i="23" s="1"/>
  <c r="L261" i="23"/>
  <c r="L266" i="23" s="1"/>
  <c r="L267" i="23" s="1"/>
  <c r="L278" i="23" s="1"/>
  <c r="L279" i="23" s="1"/>
  <c r="M241" i="19"/>
  <c r="M227" i="19"/>
  <c r="L293" i="18"/>
  <c r="L298" i="18" s="1"/>
  <c r="L299" i="18" s="1"/>
  <c r="L310" i="18" s="1"/>
  <c r="L311" i="18" s="1"/>
  <c r="L232" i="18"/>
  <c r="L233" i="18" s="1"/>
  <c r="L244" i="18" s="1"/>
  <c r="L245" i="18" s="1"/>
  <c r="L261" i="18"/>
  <c r="L266" i="18" s="1"/>
  <c r="L267" i="18" s="1"/>
  <c r="L278" i="18" s="1"/>
  <c r="L279" i="18" s="1"/>
  <c r="M241" i="22"/>
  <c r="M227" i="22"/>
  <c r="L293" i="27"/>
  <c r="L298" i="27" s="1"/>
  <c r="L299" i="27" s="1"/>
  <c r="L310" i="27" s="1"/>
  <c r="L311" i="27" s="1"/>
  <c r="L261" i="27"/>
  <c r="L266" i="27" s="1"/>
  <c r="L267" i="27" s="1"/>
  <c r="L278" i="27" s="1"/>
  <c r="L279" i="27" s="1"/>
  <c r="L232" i="27"/>
  <c r="L233" i="27" s="1"/>
  <c r="L244" i="27" s="1"/>
  <c r="L245" i="27" s="1"/>
  <c r="M227" i="20"/>
  <c r="M241" i="20"/>
  <c r="M241" i="25"/>
  <c r="M227" i="25"/>
  <c r="M241" i="24"/>
  <c r="M227" i="24"/>
  <c r="O194" i="25"/>
  <c r="N202" i="25"/>
  <c r="O194" i="23"/>
  <c r="N202" i="23"/>
  <c r="K246" i="22"/>
  <c r="L275" i="14"/>
  <c r="L307" i="14"/>
  <c r="K246" i="19"/>
  <c r="O194" i="19"/>
  <c r="N202" i="19"/>
  <c r="L232" i="26"/>
  <c r="L233" i="26" s="1"/>
  <c r="L244" i="26" s="1"/>
  <c r="L245" i="26" s="1"/>
  <c r="L293" i="26"/>
  <c r="L298" i="26" s="1"/>
  <c r="L299" i="26" s="1"/>
  <c r="L310" i="26" s="1"/>
  <c r="L311" i="26" s="1"/>
  <c r="L261" i="26"/>
  <c r="L266" i="26" s="1"/>
  <c r="L267" i="26" s="1"/>
  <c r="L278" i="26" s="1"/>
  <c r="L279" i="26" s="1"/>
  <c r="L307" i="15"/>
  <c r="L275" i="15"/>
  <c r="L307" i="18"/>
  <c r="L275" i="18"/>
  <c r="O194" i="22"/>
  <c r="N202" i="22"/>
  <c r="K246" i="23"/>
  <c r="K312" i="20"/>
  <c r="L307" i="17"/>
  <c r="L275" i="17"/>
  <c r="O194" i="20"/>
  <c r="N202" i="20"/>
  <c r="M241" i="23"/>
  <c r="M227" i="23"/>
  <c r="O194" i="24"/>
  <c r="N202" i="24"/>
  <c r="M227" i="16"/>
  <c r="M241" i="16"/>
  <c r="L293" i="16"/>
  <c r="L298" i="16" s="1"/>
  <c r="L299" i="16" s="1"/>
  <c r="L310" i="16" s="1"/>
  <c r="L311" i="16" s="1"/>
  <c r="L261" i="16"/>
  <c r="L266" i="16" s="1"/>
  <c r="L267" i="16" s="1"/>
  <c r="L278" i="16" s="1"/>
  <c r="L279" i="16" s="1"/>
  <c r="L232" i="16"/>
  <c r="L233" i="16" s="1"/>
  <c r="L244" i="16" s="1"/>
  <c r="L245" i="16" s="1"/>
  <c r="K280" i="22"/>
  <c r="K246" i="17"/>
  <c r="L307" i="26"/>
  <c r="L275" i="26"/>
  <c r="L293" i="15"/>
  <c r="L298" i="15" s="1"/>
  <c r="L299" i="15" s="1"/>
  <c r="L310" i="15" s="1"/>
  <c r="L311" i="15" s="1"/>
  <c r="L261" i="15"/>
  <c r="L266" i="15" s="1"/>
  <c r="L267" i="15" s="1"/>
  <c r="L278" i="15" s="1"/>
  <c r="L279" i="15" s="1"/>
  <c r="L232" i="15"/>
  <c r="L233" i="15" s="1"/>
  <c r="L244" i="15" s="1"/>
  <c r="L245" i="15" s="1"/>
  <c r="K246" i="16"/>
  <c r="K280" i="23"/>
  <c r="L312" i="17" l="1"/>
  <c r="L246" i="17"/>
  <c r="L312" i="26"/>
  <c r="L246" i="24"/>
  <c r="L280" i="22"/>
  <c r="L312" i="18"/>
  <c r="L280" i="26"/>
  <c r="L246" i="15"/>
  <c r="L246" i="19"/>
  <c r="L312" i="23"/>
  <c r="L312" i="25"/>
  <c r="AG293" i="12"/>
  <c r="AG298" i="12" s="1"/>
  <c r="AG299" i="12" s="1"/>
  <c r="AG310" i="12" s="1"/>
  <c r="AG311" i="12" s="1"/>
  <c r="AG261" i="12"/>
  <c r="AG266" i="12" s="1"/>
  <c r="AG267" i="12" s="1"/>
  <c r="AG278" i="12" s="1"/>
  <c r="AG279" i="12" s="1"/>
  <c r="AG232" i="12"/>
  <c r="AG233" i="12" s="1"/>
  <c r="AG244" i="12" s="1"/>
  <c r="AG245" i="12" s="1"/>
  <c r="L246" i="26"/>
  <c r="L246" i="22"/>
  <c r="L312" i="20"/>
  <c r="L280" i="19"/>
  <c r="AG307" i="12"/>
  <c r="AG275" i="12"/>
  <c r="L280" i="27"/>
  <c r="L280" i="24"/>
  <c r="AF279" i="12"/>
  <c r="AL279" i="12" s="1"/>
  <c r="AL278" i="12"/>
  <c r="L312" i="24"/>
  <c r="AH241" i="12"/>
  <c r="AH227" i="12"/>
  <c r="AF311" i="12"/>
  <c r="AL311" i="12" s="1"/>
  <c r="AL310" i="12"/>
  <c r="L280" i="17"/>
  <c r="L246" i="18"/>
  <c r="L312" i="14"/>
  <c r="AJ194" i="12"/>
  <c r="AI202" i="12"/>
  <c r="AF245" i="12"/>
  <c r="AL244" i="12"/>
  <c r="M307" i="16"/>
  <c r="M275" i="16"/>
  <c r="M232" i="19"/>
  <c r="M233" i="19" s="1"/>
  <c r="M244" i="19" s="1"/>
  <c r="M245" i="19" s="1"/>
  <c r="M261" i="19"/>
  <c r="M266" i="19" s="1"/>
  <c r="M267" i="19" s="1"/>
  <c r="M278" i="19" s="1"/>
  <c r="M279" i="19" s="1"/>
  <c r="M293" i="19"/>
  <c r="M298" i="19" s="1"/>
  <c r="M299" i="19" s="1"/>
  <c r="M310" i="19" s="1"/>
  <c r="M311" i="19" s="1"/>
  <c r="L312" i="22"/>
  <c r="O202" i="17"/>
  <c r="P194" i="17"/>
  <c r="L246" i="23"/>
  <c r="N241" i="18"/>
  <c r="N227" i="18"/>
  <c r="L280" i="25"/>
  <c r="M293" i="18"/>
  <c r="M298" i="18" s="1"/>
  <c r="M299" i="18" s="1"/>
  <c r="M310" i="18" s="1"/>
  <c r="M311" i="18" s="1"/>
  <c r="M261" i="18"/>
  <c r="M266" i="18" s="1"/>
  <c r="M267" i="18" s="1"/>
  <c r="M278" i="18" s="1"/>
  <c r="M279" i="18" s="1"/>
  <c r="M232" i="18"/>
  <c r="M233" i="18" s="1"/>
  <c r="M244" i="18" s="1"/>
  <c r="M245" i="18" s="1"/>
  <c r="M293" i="16"/>
  <c r="M298" i="16" s="1"/>
  <c r="M299" i="16" s="1"/>
  <c r="M310" i="16" s="1"/>
  <c r="M311" i="16" s="1"/>
  <c r="M232" i="16"/>
  <c r="M233" i="16" s="1"/>
  <c r="M244" i="16" s="1"/>
  <c r="M245" i="16" s="1"/>
  <c r="M261" i="16"/>
  <c r="M266" i="16" s="1"/>
  <c r="M267" i="16" s="1"/>
  <c r="M278" i="16" s="1"/>
  <c r="M279" i="16" s="1"/>
  <c r="N241" i="20"/>
  <c r="N227" i="20"/>
  <c r="N227" i="19"/>
  <c r="N241" i="19"/>
  <c r="N241" i="23"/>
  <c r="N227" i="23"/>
  <c r="M232" i="24"/>
  <c r="M233" i="24" s="1"/>
  <c r="M244" i="24" s="1"/>
  <c r="M245" i="24" s="1"/>
  <c r="M261" i="24"/>
  <c r="M266" i="24" s="1"/>
  <c r="M267" i="24" s="1"/>
  <c r="M278" i="24" s="1"/>
  <c r="M279" i="24" s="1"/>
  <c r="M293" i="24"/>
  <c r="M298" i="24" s="1"/>
  <c r="M299" i="24" s="1"/>
  <c r="M310" i="24" s="1"/>
  <c r="M311" i="24" s="1"/>
  <c r="M307" i="20"/>
  <c r="M275" i="20"/>
  <c r="M261" i="22"/>
  <c r="M266" i="22" s="1"/>
  <c r="M267" i="22" s="1"/>
  <c r="M278" i="22" s="1"/>
  <c r="M279" i="22" s="1"/>
  <c r="M232" i="22"/>
  <c r="M233" i="22" s="1"/>
  <c r="M244" i="22" s="1"/>
  <c r="M245" i="22" s="1"/>
  <c r="M293" i="22"/>
  <c r="M298" i="22" s="1"/>
  <c r="M299" i="22" s="1"/>
  <c r="M310" i="22" s="1"/>
  <c r="M311" i="22" s="1"/>
  <c r="M246" i="19"/>
  <c r="M275" i="19"/>
  <c r="M307" i="19"/>
  <c r="L280" i="23"/>
  <c r="P194" i="18"/>
  <c r="O202" i="18"/>
  <c r="M293" i="15"/>
  <c r="M298" i="15" s="1"/>
  <c r="M299" i="15" s="1"/>
  <c r="M310" i="15" s="1"/>
  <c r="M311" i="15" s="1"/>
  <c r="M261" i="15"/>
  <c r="M266" i="15" s="1"/>
  <c r="M267" i="15" s="1"/>
  <c r="M278" i="15" s="1"/>
  <c r="M279" i="15" s="1"/>
  <c r="M232" i="15"/>
  <c r="M233" i="15" s="1"/>
  <c r="M244" i="15" s="1"/>
  <c r="M245" i="15" s="1"/>
  <c r="N241" i="24"/>
  <c r="N227" i="24"/>
  <c r="P194" i="20"/>
  <c r="O202" i="20"/>
  <c r="N241" i="22"/>
  <c r="N227" i="22"/>
  <c r="L280" i="15"/>
  <c r="P194" i="19"/>
  <c r="O202" i="19"/>
  <c r="P194" i="23"/>
  <c r="O202" i="23"/>
  <c r="M275" i="24"/>
  <c r="M307" i="24"/>
  <c r="M293" i="20"/>
  <c r="M298" i="20" s="1"/>
  <c r="M299" i="20" s="1"/>
  <c r="M310" i="20" s="1"/>
  <c r="M311" i="20" s="1"/>
  <c r="M261" i="20"/>
  <c r="M266" i="20" s="1"/>
  <c r="M267" i="20" s="1"/>
  <c r="M278" i="20" s="1"/>
  <c r="M279" i="20" s="1"/>
  <c r="M232" i="20"/>
  <c r="M233" i="20" s="1"/>
  <c r="M244" i="20" s="1"/>
  <c r="M245" i="20" s="1"/>
  <c r="M246" i="20" s="1"/>
  <c r="M275" i="22"/>
  <c r="M307" i="22"/>
  <c r="L246" i="27"/>
  <c r="M293" i="14"/>
  <c r="M298" i="14" s="1"/>
  <c r="M299" i="14" s="1"/>
  <c r="M310" i="14" s="1"/>
  <c r="M311" i="14" s="1"/>
  <c r="M261" i="14"/>
  <c r="M266" i="14" s="1"/>
  <c r="M267" i="14" s="1"/>
  <c r="M278" i="14" s="1"/>
  <c r="M279" i="14" s="1"/>
  <c r="M232" i="14"/>
  <c r="M233" i="14" s="1"/>
  <c r="M244" i="14" s="1"/>
  <c r="M245" i="14" s="1"/>
  <c r="L280" i="20"/>
  <c r="P194" i="15"/>
  <c r="O202" i="15"/>
  <c r="M307" i="15"/>
  <c r="M275" i="15"/>
  <c r="L312" i="15"/>
  <c r="N227" i="25"/>
  <c r="N241" i="25"/>
  <c r="P194" i="14"/>
  <c r="O202" i="14"/>
  <c r="L312" i="19"/>
  <c r="M307" i="14"/>
  <c r="M275" i="14"/>
  <c r="M232" i="17"/>
  <c r="M233" i="17" s="1"/>
  <c r="M244" i="17" s="1"/>
  <c r="M245" i="17" s="1"/>
  <c r="M293" i="17"/>
  <c r="M298" i="17" s="1"/>
  <c r="M299" i="17" s="1"/>
  <c r="M310" i="17" s="1"/>
  <c r="M311" i="17" s="1"/>
  <c r="M261" i="17"/>
  <c r="M266" i="17" s="1"/>
  <c r="M267" i="17" s="1"/>
  <c r="M278" i="17" s="1"/>
  <c r="M279" i="17" s="1"/>
  <c r="M232" i="26"/>
  <c r="M233" i="26" s="1"/>
  <c r="M244" i="26" s="1"/>
  <c r="M245" i="26" s="1"/>
  <c r="M261" i="26"/>
  <c r="M266" i="26" s="1"/>
  <c r="M267" i="26" s="1"/>
  <c r="M278" i="26" s="1"/>
  <c r="M279" i="26" s="1"/>
  <c r="M293" i="26"/>
  <c r="M298" i="26" s="1"/>
  <c r="M299" i="26" s="1"/>
  <c r="M310" i="26" s="1"/>
  <c r="M311" i="26" s="1"/>
  <c r="M232" i="27"/>
  <c r="M233" i="27" s="1"/>
  <c r="M244" i="27" s="1"/>
  <c r="M245" i="27" s="1"/>
  <c r="M293" i="27"/>
  <c r="M298" i="27" s="1"/>
  <c r="M299" i="27" s="1"/>
  <c r="M310" i="27" s="1"/>
  <c r="M311" i="27" s="1"/>
  <c r="M261" i="27"/>
  <c r="M266" i="27" s="1"/>
  <c r="M267" i="27" s="1"/>
  <c r="M278" i="27" s="1"/>
  <c r="M279" i="27" s="1"/>
  <c r="N227" i="15"/>
  <c r="N241" i="15"/>
  <c r="L246" i="16"/>
  <c r="N241" i="16"/>
  <c r="N227" i="16"/>
  <c r="P194" i="22"/>
  <c r="O202" i="22"/>
  <c r="M293" i="23"/>
  <c r="M298" i="23" s="1"/>
  <c r="M299" i="23" s="1"/>
  <c r="M310" i="23" s="1"/>
  <c r="M311" i="23" s="1"/>
  <c r="M261" i="23"/>
  <c r="M266" i="23" s="1"/>
  <c r="M267" i="23" s="1"/>
  <c r="M278" i="23" s="1"/>
  <c r="M279" i="23" s="1"/>
  <c r="M232" i="23"/>
  <c r="M233" i="23" s="1"/>
  <c r="M244" i="23" s="1"/>
  <c r="M245" i="23" s="1"/>
  <c r="P194" i="25"/>
  <c r="O202" i="25"/>
  <c r="M261" i="25"/>
  <c r="M266" i="25" s="1"/>
  <c r="M267" i="25" s="1"/>
  <c r="M278" i="25" s="1"/>
  <c r="M279" i="25" s="1"/>
  <c r="M232" i="25"/>
  <c r="M233" i="25" s="1"/>
  <c r="M244" i="25" s="1"/>
  <c r="M245" i="25" s="1"/>
  <c r="M293" i="25"/>
  <c r="M298" i="25" s="1"/>
  <c r="M299" i="25" s="1"/>
  <c r="M310" i="25" s="1"/>
  <c r="M311" i="25" s="1"/>
  <c r="N241" i="14"/>
  <c r="N227" i="14"/>
  <c r="L312" i="27"/>
  <c r="N241" i="26"/>
  <c r="N227" i="26"/>
  <c r="N227" i="27"/>
  <c r="N241" i="27"/>
  <c r="M307" i="17"/>
  <c r="M275" i="17"/>
  <c r="M307" i="26"/>
  <c r="M275" i="26"/>
  <c r="M307" i="27"/>
  <c r="M275" i="27"/>
  <c r="L312" i="16"/>
  <c r="P194" i="16"/>
  <c r="O202" i="16"/>
  <c r="P194" i="24"/>
  <c r="O202" i="24"/>
  <c r="M307" i="23"/>
  <c r="M275" i="23"/>
  <c r="L280" i="18"/>
  <c r="L280" i="14"/>
  <c r="M307" i="25"/>
  <c r="M275" i="25"/>
  <c r="N241" i="17"/>
  <c r="N227" i="17"/>
  <c r="P194" i="26"/>
  <c r="O202" i="26"/>
  <c r="P194" i="27"/>
  <c r="O202" i="27"/>
  <c r="L246" i="25"/>
  <c r="M275" i="18"/>
  <c r="M307" i="18"/>
  <c r="M312" i="18" s="1"/>
  <c r="L280" i="16"/>
  <c r="M280" i="19" l="1"/>
  <c r="M280" i="26"/>
  <c r="M246" i="22"/>
  <c r="M312" i="15"/>
  <c r="AG246" i="12"/>
  <c r="M246" i="15"/>
  <c r="M246" i="24"/>
  <c r="M280" i="15"/>
  <c r="AG312" i="12"/>
  <c r="AF280" i="12"/>
  <c r="M246" i="18"/>
  <c r="M280" i="18"/>
  <c r="M246" i="23"/>
  <c r="M280" i="23"/>
  <c r="M312" i="26"/>
  <c r="M280" i="24"/>
  <c r="M246" i="25"/>
  <c r="M312" i="17"/>
  <c r="M312" i="23"/>
  <c r="M280" i="27"/>
  <c r="AG280" i="12"/>
  <c r="M280" i="22"/>
  <c r="AL245" i="12"/>
  <c r="AF246" i="12"/>
  <c r="M280" i="25"/>
  <c r="AI227" i="12"/>
  <c r="AI241" i="12"/>
  <c r="AF312" i="12"/>
  <c r="AK194" i="12"/>
  <c r="AK202" i="12" s="1"/>
  <c r="AJ202" i="12"/>
  <c r="AH232" i="12"/>
  <c r="AH233" i="12" s="1"/>
  <c r="AH244" i="12" s="1"/>
  <c r="AH245" i="12" s="1"/>
  <c r="AH261" i="12"/>
  <c r="AH266" i="12" s="1"/>
  <c r="AH267" i="12" s="1"/>
  <c r="AH278" i="12" s="1"/>
  <c r="AH279" i="12" s="1"/>
  <c r="AH293" i="12"/>
  <c r="AH298" i="12" s="1"/>
  <c r="AH299" i="12" s="1"/>
  <c r="AH310" i="12" s="1"/>
  <c r="AH311" i="12" s="1"/>
  <c r="M246" i="26"/>
  <c r="M246" i="14"/>
  <c r="M312" i="20"/>
  <c r="AH275" i="12"/>
  <c r="AH307" i="12"/>
  <c r="O241" i="27"/>
  <c r="O227" i="27"/>
  <c r="N307" i="17"/>
  <c r="N275" i="17"/>
  <c r="O241" i="16"/>
  <c r="O227" i="16"/>
  <c r="N307" i="27"/>
  <c r="N275" i="27"/>
  <c r="N307" i="14"/>
  <c r="N275" i="14"/>
  <c r="N232" i="22"/>
  <c r="N233" i="22" s="1"/>
  <c r="N244" i="22" s="1"/>
  <c r="N245" i="22" s="1"/>
  <c r="N261" i="22"/>
  <c r="N266" i="22" s="1"/>
  <c r="N267" i="22" s="1"/>
  <c r="N278" i="22" s="1"/>
  <c r="N279" i="22" s="1"/>
  <c r="N293" i="22"/>
  <c r="N298" i="22" s="1"/>
  <c r="N299" i="22" s="1"/>
  <c r="N310" i="22" s="1"/>
  <c r="N311" i="22" s="1"/>
  <c r="M312" i="19"/>
  <c r="M280" i="20"/>
  <c r="N261" i="23"/>
  <c r="N266" i="23" s="1"/>
  <c r="N267" i="23" s="1"/>
  <c r="N278" i="23" s="1"/>
  <c r="N279" i="23" s="1"/>
  <c r="N232" i="23"/>
  <c r="N233" i="23" s="1"/>
  <c r="N244" i="23" s="1"/>
  <c r="N245" i="23" s="1"/>
  <c r="N293" i="23"/>
  <c r="N298" i="23" s="1"/>
  <c r="N299" i="23" s="1"/>
  <c r="N310" i="23" s="1"/>
  <c r="N311" i="23" s="1"/>
  <c r="M312" i="16"/>
  <c r="P202" i="16"/>
  <c r="Q194" i="16"/>
  <c r="N232" i="27"/>
  <c r="N233" i="27" s="1"/>
  <c r="N244" i="27" s="1"/>
  <c r="N245" i="27" s="1"/>
  <c r="N293" i="27"/>
  <c r="N298" i="27" s="1"/>
  <c r="N299" i="27" s="1"/>
  <c r="N310" i="27" s="1"/>
  <c r="N311" i="27" s="1"/>
  <c r="N261" i="27"/>
  <c r="N266" i="27" s="1"/>
  <c r="N267" i="27" s="1"/>
  <c r="N278" i="27" s="1"/>
  <c r="N279" i="27" s="1"/>
  <c r="N293" i="16"/>
  <c r="N298" i="16" s="1"/>
  <c r="N299" i="16" s="1"/>
  <c r="N310" i="16" s="1"/>
  <c r="N311" i="16" s="1"/>
  <c r="N261" i="16"/>
  <c r="N266" i="16" s="1"/>
  <c r="N267" i="16" s="1"/>
  <c r="N278" i="16" s="1"/>
  <c r="N279" i="16" s="1"/>
  <c r="N232" i="16"/>
  <c r="N233" i="16" s="1"/>
  <c r="N244" i="16" s="1"/>
  <c r="N245" i="16" s="1"/>
  <c r="O241" i="14"/>
  <c r="O227" i="14"/>
  <c r="O241" i="23"/>
  <c r="O227" i="23"/>
  <c r="N307" i="22"/>
  <c r="N275" i="22"/>
  <c r="N275" i="23"/>
  <c r="N307" i="23"/>
  <c r="N232" i="18"/>
  <c r="N233" i="18" s="1"/>
  <c r="N244" i="18" s="1"/>
  <c r="N245" i="18" s="1"/>
  <c r="N261" i="18"/>
  <c r="N266" i="18" s="1"/>
  <c r="N267" i="18" s="1"/>
  <c r="N278" i="18" s="1"/>
  <c r="N279" i="18" s="1"/>
  <c r="N293" i="18"/>
  <c r="N298" i="18" s="1"/>
  <c r="N299" i="18" s="1"/>
  <c r="N310" i="18" s="1"/>
  <c r="N311" i="18" s="1"/>
  <c r="Q194" i="27"/>
  <c r="P202" i="27"/>
  <c r="N261" i="26"/>
  <c r="N266" i="26" s="1"/>
  <c r="N267" i="26" s="1"/>
  <c r="N278" i="26" s="1"/>
  <c r="N279" i="26" s="1"/>
  <c r="N293" i="26"/>
  <c r="N298" i="26" s="1"/>
  <c r="N299" i="26" s="1"/>
  <c r="N310" i="26" s="1"/>
  <c r="N311" i="26" s="1"/>
  <c r="N232" i="26"/>
  <c r="N233" i="26" s="1"/>
  <c r="N244" i="26" s="1"/>
  <c r="N245" i="26" s="1"/>
  <c r="N246" i="26" s="1"/>
  <c r="N307" i="16"/>
  <c r="N275" i="16"/>
  <c r="Q194" i="14"/>
  <c r="P202" i="14"/>
  <c r="Q194" i="23"/>
  <c r="P202" i="23"/>
  <c r="O227" i="20"/>
  <c r="O241" i="20"/>
  <c r="N307" i="19"/>
  <c r="N275" i="19"/>
  <c r="N275" i="18"/>
  <c r="N307" i="18"/>
  <c r="M312" i="25"/>
  <c r="O241" i="15"/>
  <c r="O227" i="15"/>
  <c r="O227" i="19"/>
  <c r="O241" i="19"/>
  <c r="Q194" i="20"/>
  <c r="P202" i="20"/>
  <c r="O241" i="18"/>
  <c r="O227" i="18"/>
  <c r="N261" i="19"/>
  <c r="N266" i="19" s="1"/>
  <c r="N267" i="19" s="1"/>
  <c r="N278" i="19" s="1"/>
  <c r="N279" i="19" s="1"/>
  <c r="N293" i="19"/>
  <c r="N298" i="19" s="1"/>
  <c r="N299" i="19" s="1"/>
  <c r="N310" i="19" s="1"/>
  <c r="N311" i="19" s="1"/>
  <c r="N232" i="19"/>
  <c r="N233" i="19" s="1"/>
  <c r="N244" i="19" s="1"/>
  <c r="N245" i="19" s="1"/>
  <c r="O241" i="26"/>
  <c r="O227" i="26"/>
  <c r="M246" i="17"/>
  <c r="N307" i="26"/>
  <c r="N275" i="26"/>
  <c r="N307" i="25"/>
  <c r="N275" i="25"/>
  <c r="Q194" i="26"/>
  <c r="P202" i="26"/>
  <c r="O227" i="24"/>
  <c r="O241" i="24"/>
  <c r="M312" i="27"/>
  <c r="M280" i="17"/>
  <c r="O241" i="25"/>
  <c r="O227" i="25"/>
  <c r="O227" i="22"/>
  <c r="O241" i="22"/>
  <c r="N307" i="15"/>
  <c r="N275" i="15"/>
  <c r="M280" i="14"/>
  <c r="N232" i="25"/>
  <c r="N233" i="25" s="1"/>
  <c r="N244" i="25" s="1"/>
  <c r="N245" i="25" s="1"/>
  <c r="N293" i="25"/>
  <c r="N298" i="25" s="1"/>
  <c r="N299" i="25" s="1"/>
  <c r="N310" i="25" s="1"/>
  <c r="N311" i="25" s="1"/>
  <c r="N261" i="25"/>
  <c r="N266" i="25" s="1"/>
  <c r="N267" i="25" s="1"/>
  <c r="N278" i="25" s="1"/>
  <c r="N279" i="25" s="1"/>
  <c r="Q194" i="15"/>
  <c r="P202" i="15"/>
  <c r="Q194" i="19"/>
  <c r="P202" i="19"/>
  <c r="N232" i="24"/>
  <c r="N233" i="24" s="1"/>
  <c r="N244" i="24" s="1"/>
  <c r="N245" i="24" s="1"/>
  <c r="N293" i="24"/>
  <c r="N298" i="24" s="1"/>
  <c r="N299" i="24" s="1"/>
  <c r="N310" i="24" s="1"/>
  <c r="N311" i="24" s="1"/>
  <c r="N261" i="24"/>
  <c r="N266" i="24" s="1"/>
  <c r="N267" i="24" s="1"/>
  <c r="N278" i="24" s="1"/>
  <c r="N279" i="24" s="1"/>
  <c r="Q194" i="18"/>
  <c r="P202" i="18"/>
  <c r="N261" i="20"/>
  <c r="N266" i="20" s="1"/>
  <c r="N267" i="20" s="1"/>
  <c r="N278" i="20" s="1"/>
  <c r="N279" i="20" s="1"/>
  <c r="N293" i="20"/>
  <c r="N298" i="20" s="1"/>
  <c r="N299" i="20" s="1"/>
  <c r="N310" i="20" s="1"/>
  <c r="N311" i="20" s="1"/>
  <c r="N232" i="20"/>
  <c r="N233" i="20" s="1"/>
  <c r="N244" i="20" s="1"/>
  <c r="N245" i="20" s="1"/>
  <c r="N246" i="20" s="1"/>
  <c r="Q194" i="17"/>
  <c r="P202" i="17"/>
  <c r="M246" i="16"/>
  <c r="N232" i="17"/>
  <c r="N233" i="17" s="1"/>
  <c r="N244" i="17" s="1"/>
  <c r="N245" i="17" s="1"/>
  <c r="N293" i="17"/>
  <c r="N298" i="17" s="1"/>
  <c r="N299" i="17" s="1"/>
  <c r="N310" i="17" s="1"/>
  <c r="N311" i="17" s="1"/>
  <c r="N261" i="17"/>
  <c r="N266" i="17" s="1"/>
  <c r="N267" i="17" s="1"/>
  <c r="N278" i="17" s="1"/>
  <c r="N279" i="17" s="1"/>
  <c r="Q194" i="24"/>
  <c r="P202" i="24"/>
  <c r="M246" i="27"/>
  <c r="N232" i="14"/>
  <c r="N233" i="14" s="1"/>
  <c r="N244" i="14" s="1"/>
  <c r="N245" i="14" s="1"/>
  <c r="N261" i="14"/>
  <c r="N266" i="14" s="1"/>
  <c r="N267" i="14" s="1"/>
  <c r="N278" i="14" s="1"/>
  <c r="N279" i="14" s="1"/>
  <c r="N293" i="14"/>
  <c r="N298" i="14" s="1"/>
  <c r="N299" i="14" s="1"/>
  <c r="N310" i="14" s="1"/>
  <c r="N311" i="14" s="1"/>
  <c r="Q194" i="25"/>
  <c r="P202" i="25"/>
  <c r="Q194" i="22"/>
  <c r="P202" i="22"/>
  <c r="N261" i="15"/>
  <c r="N266" i="15" s="1"/>
  <c r="N267" i="15" s="1"/>
  <c r="N278" i="15" s="1"/>
  <c r="N279" i="15" s="1"/>
  <c r="N232" i="15"/>
  <c r="N233" i="15" s="1"/>
  <c r="N244" i="15" s="1"/>
  <c r="N245" i="15" s="1"/>
  <c r="N293" i="15"/>
  <c r="N298" i="15" s="1"/>
  <c r="N299" i="15" s="1"/>
  <c r="N310" i="15" s="1"/>
  <c r="N311" i="15" s="1"/>
  <c r="M312" i="14"/>
  <c r="M312" i="22"/>
  <c r="M312" i="24"/>
  <c r="N307" i="24"/>
  <c r="N275" i="24"/>
  <c r="N275" i="20"/>
  <c r="N307" i="20"/>
  <c r="O241" i="17"/>
  <c r="O227" i="17"/>
  <c r="M280" i="16"/>
  <c r="N280" i="23" l="1"/>
  <c r="AH280" i="12"/>
  <c r="N312" i="26"/>
  <c r="N246" i="18"/>
  <c r="N280" i="26"/>
  <c r="N246" i="27"/>
  <c r="N246" i="24"/>
  <c r="N280" i="18"/>
  <c r="N312" i="16"/>
  <c r="AI232" i="12"/>
  <c r="AI233" i="12" s="1"/>
  <c r="AI244" i="12" s="1"/>
  <c r="AI245" i="12" s="1"/>
  <c r="AI293" i="12"/>
  <c r="AI298" i="12" s="1"/>
  <c r="AI299" i="12" s="1"/>
  <c r="AI310" i="12" s="1"/>
  <c r="AI311" i="12" s="1"/>
  <c r="AI261" i="12"/>
  <c r="AI266" i="12" s="1"/>
  <c r="AI267" i="12" s="1"/>
  <c r="AI278" i="12" s="1"/>
  <c r="AI279" i="12" s="1"/>
  <c r="AJ227" i="12"/>
  <c r="AJ241" i="12"/>
  <c r="N246" i="15"/>
  <c r="AK241" i="12"/>
  <c r="AK227" i="12"/>
  <c r="N246" i="25"/>
  <c r="N312" i="15"/>
  <c r="N246" i="16"/>
  <c r="AH246" i="12"/>
  <c r="AL202" i="12"/>
  <c r="N280" i="16"/>
  <c r="N246" i="22"/>
  <c r="AH312" i="12"/>
  <c r="AI307" i="12"/>
  <c r="AI275" i="12"/>
  <c r="O307" i="17"/>
  <c r="O275" i="17"/>
  <c r="P241" i="18"/>
  <c r="P227" i="18"/>
  <c r="R194" i="19"/>
  <c r="Q202" i="19"/>
  <c r="O293" i="25"/>
  <c r="O298" i="25" s="1"/>
  <c r="O299" i="25" s="1"/>
  <c r="O310" i="25" s="1"/>
  <c r="O311" i="25" s="1"/>
  <c r="O261" i="25"/>
  <c r="O266" i="25" s="1"/>
  <c r="O267" i="25" s="1"/>
  <c r="O278" i="25" s="1"/>
  <c r="O279" i="25" s="1"/>
  <c r="O232" i="25"/>
  <c r="O233" i="25" s="1"/>
  <c r="O244" i="25" s="1"/>
  <c r="O245" i="25" s="1"/>
  <c r="R194" i="20"/>
  <c r="Q202" i="20"/>
  <c r="N312" i="18"/>
  <c r="O307" i="20"/>
  <c r="O275" i="20"/>
  <c r="P241" i="27"/>
  <c r="P227" i="27"/>
  <c r="N312" i="23"/>
  <c r="O307" i="23"/>
  <c r="O275" i="23"/>
  <c r="N280" i="27"/>
  <c r="N280" i="17"/>
  <c r="P241" i="17"/>
  <c r="P227" i="17"/>
  <c r="R194" i="18"/>
  <c r="Q202" i="18"/>
  <c r="P241" i="15"/>
  <c r="P227" i="15"/>
  <c r="O307" i="25"/>
  <c r="O275" i="25"/>
  <c r="P241" i="26"/>
  <c r="P227" i="26"/>
  <c r="O307" i="19"/>
  <c r="O275" i="19"/>
  <c r="O261" i="20"/>
  <c r="O266" i="20" s="1"/>
  <c r="O267" i="20" s="1"/>
  <c r="O278" i="20" s="1"/>
  <c r="O279" i="20" s="1"/>
  <c r="O293" i="20"/>
  <c r="O298" i="20" s="1"/>
  <c r="O299" i="20" s="1"/>
  <c r="O310" i="20" s="1"/>
  <c r="O311" i="20" s="1"/>
  <c r="O232" i="20"/>
  <c r="O233" i="20" s="1"/>
  <c r="O244" i="20" s="1"/>
  <c r="O245" i="20" s="1"/>
  <c r="O246" i="20" s="1"/>
  <c r="R194" i="27"/>
  <c r="Q202" i="27"/>
  <c r="N312" i="17"/>
  <c r="P227" i="22"/>
  <c r="P241" i="22"/>
  <c r="R194" i="17"/>
  <c r="Q202" i="17"/>
  <c r="Q202" i="15"/>
  <c r="R194" i="15"/>
  <c r="N280" i="15"/>
  <c r="R194" i="26"/>
  <c r="Q202" i="26"/>
  <c r="O232" i="19"/>
  <c r="O233" i="19" s="1"/>
  <c r="O244" i="19" s="1"/>
  <c r="O245" i="19" s="1"/>
  <c r="O293" i="19"/>
  <c r="O298" i="19" s="1"/>
  <c r="O299" i="19" s="1"/>
  <c r="O310" i="19" s="1"/>
  <c r="O311" i="19" s="1"/>
  <c r="O261" i="19"/>
  <c r="O266" i="19" s="1"/>
  <c r="O267" i="19" s="1"/>
  <c r="O278" i="19" s="1"/>
  <c r="O279" i="19" s="1"/>
  <c r="P241" i="23"/>
  <c r="P227" i="23"/>
  <c r="O293" i="14"/>
  <c r="O298" i="14" s="1"/>
  <c r="O299" i="14" s="1"/>
  <c r="O310" i="14" s="1"/>
  <c r="O311" i="14" s="1"/>
  <c r="O261" i="14"/>
  <c r="O266" i="14" s="1"/>
  <c r="O267" i="14" s="1"/>
  <c r="O278" i="14" s="1"/>
  <c r="O279" i="14" s="1"/>
  <c r="O232" i="14"/>
  <c r="O233" i="14" s="1"/>
  <c r="O244" i="14" s="1"/>
  <c r="O245" i="14" s="1"/>
  <c r="N312" i="27"/>
  <c r="R194" i="22"/>
  <c r="Q202" i="22"/>
  <c r="O232" i="26"/>
  <c r="O233" i="26" s="1"/>
  <c r="O244" i="26" s="1"/>
  <c r="O245" i="26" s="1"/>
  <c r="O293" i="26"/>
  <c r="O298" i="26" s="1"/>
  <c r="O299" i="26" s="1"/>
  <c r="O310" i="26" s="1"/>
  <c r="O311" i="26" s="1"/>
  <c r="O261" i="26"/>
  <c r="O266" i="26" s="1"/>
  <c r="O267" i="26" s="1"/>
  <c r="O278" i="26" s="1"/>
  <c r="O279" i="26" s="1"/>
  <c r="O232" i="18"/>
  <c r="O233" i="18" s="1"/>
  <c r="O244" i="18" s="1"/>
  <c r="O245" i="18" s="1"/>
  <c r="O293" i="18"/>
  <c r="O298" i="18" s="1"/>
  <c r="O299" i="18" s="1"/>
  <c r="O310" i="18" s="1"/>
  <c r="O311" i="18" s="1"/>
  <c r="O261" i="18"/>
  <c r="O266" i="18" s="1"/>
  <c r="O267" i="18" s="1"/>
  <c r="O278" i="18" s="1"/>
  <c r="O279" i="18" s="1"/>
  <c r="O232" i="15"/>
  <c r="O233" i="15" s="1"/>
  <c r="O244" i="15" s="1"/>
  <c r="O245" i="15" s="1"/>
  <c r="O293" i="15"/>
  <c r="O298" i="15" s="1"/>
  <c r="O299" i="15" s="1"/>
  <c r="O310" i="15" s="1"/>
  <c r="O311" i="15" s="1"/>
  <c r="O261" i="15"/>
  <c r="O266" i="15" s="1"/>
  <c r="O267" i="15" s="1"/>
  <c r="O278" i="15" s="1"/>
  <c r="O279" i="15" s="1"/>
  <c r="N246" i="19"/>
  <c r="R194" i="23"/>
  <c r="Q202" i="23"/>
  <c r="N280" i="22"/>
  <c r="O275" i="14"/>
  <c r="O307" i="14"/>
  <c r="N246" i="14"/>
  <c r="O293" i="16"/>
  <c r="O298" i="16" s="1"/>
  <c r="O299" i="16" s="1"/>
  <c r="O310" i="16" s="1"/>
  <c r="O311" i="16" s="1"/>
  <c r="O261" i="16"/>
  <c r="O266" i="16" s="1"/>
  <c r="O267" i="16" s="1"/>
  <c r="O278" i="16" s="1"/>
  <c r="O279" i="16" s="1"/>
  <c r="O232" i="16"/>
  <c r="O233" i="16" s="1"/>
  <c r="O244" i="16" s="1"/>
  <c r="O245" i="16" s="1"/>
  <c r="O246" i="16" s="1"/>
  <c r="O293" i="27"/>
  <c r="O298" i="27" s="1"/>
  <c r="O299" i="27" s="1"/>
  <c r="O310" i="27" s="1"/>
  <c r="O311" i="27" s="1"/>
  <c r="O261" i="27"/>
  <c r="O266" i="27" s="1"/>
  <c r="O267" i="27" s="1"/>
  <c r="O278" i="27" s="1"/>
  <c r="O279" i="27" s="1"/>
  <c r="O232" i="27"/>
  <c r="O233" i="27" s="1"/>
  <c r="O244" i="27" s="1"/>
  <c r="O245" i="27" s="1"/>
  <c r="N280" i="24"/>
  <c r="P241" i="25"/>
  <c r="P227" i="25"/>
  <c r="P227" i="24"/>
  <c r="P241" i="24"/>
  <c r="N312" i="20"/>
  <c r="O275" i="22"/>
  <c r="O307" i="22"/>
  <c r="O307" i="24"/>
  <c r="O275" i="24"/>
  <c r="N280" i="25"/>
  <c r="O307" i="26"/>
  <c r="O275" i="26"/>
  <c r="O307" i="18"/>
  <c r="O275" i="18"/>
  <c r="O307" i="15"/>
  <c r="O275" i="15"/>
  <c r="N280" i="19"/>
  <c r="P241" i="14"/>
  <c r="P227" i="14"/>
  <c r="N312" i="22"/>
  <c r="R194" i="16"/>
  <c r="Q202" i="16"/>
  <c r="N280" i="14"/>
  <c r="O307" i="16"/>
  <c r="O275" i="16"/>
  <c r="O307" i="27"/>
  <c r="O275" i="27"/>
  <c r="O293" i="17"/>
  <c r="O298" i="17" s="1"/>
  <c r="O299" i="17" s="1"/>
  <c r="O310" i="17" s="1"/>
  <c r="O311" i="17" s="1"/>
  <c r="O232" i="17"/>
  <c r="O233" i="17" s="1"/>
  <c r="O244" i="17" s="1"/>
  <c r="O245" i="17" s="1"/>
  <c r="O261" i="17"/>
  <c r="O266" i="17" s="1"/>
  <c r="O267" i="17" s="1"/>
  <c r="O278" i="17" s="1"/>
  <c r="O279" i="17" s="1"/>
  <c r="N312" i="24"/>
  <c r="R194" i="25"/>
  <c r="Q202" i="25"/>
  <c r="R194" i="24"/>
  <c r="Q202" i="24"/>
  <c r="N280" i="20"/>
  <c r="P241" i="19"/>
  <c r="P227" i="19"/>
  <c r="O232" i="22"/>
  <c r="O233" i="22" s="1"/>
  <c r="O244" i="22" s="1"/>
  <c r="O245" i="22" s="1"/>
  <c r="O261" i="22"/>
  <c r="O266" i="22" s="1"/>
  <c r="O267" i="22" s="1"/>
  <c r="O278" i="22" s="1"/>
  <c r="O279" i="22" s="1"/>
  <c r="O293" i="22"/>
  <c r="O298" i="22" s="1"/>
  <c r="O299" i="22" s="1"/>
  <c r="O310" i="22" s="1"/>
  <c r="O311" i="22" s="1"/>
  <c r="O232" i="24"/>
  <c r="O233" i="24" s="1"/>
  <c r="O244" i="24" s="1"/>
  <c r="O245" i="24" s="1"/>
  <c r="O293" i="24"/>
  <c r="O298" i="24" s="1"/>
  <c r="O299" i="24" s="1"/>
  <c r="O310" i="24" s="1"/>
  <c r="O311" i="24" s="1"/>
  <c r="O261" i="24"/>
  <c r="O266" i="24" s="1"/>
  <c r="O267" i="24" s="1"/>
  <c r="O278" i="24" s="1"/>
  <c r="O279" i="24" s="1"/>
  <c r="N312" i="25"/>
  <c r="P241" i="20"/>
  <c r="P227" i="20"/>
  <c r="N312" i="19"/>
  <c r="R194" i="14"/>
  <c r="Q202" i="14"/>
  <c r="N246" i="23"/>
  <c r="O293" i="23"/>
  <c r="O298" i="23" s="1"/>
  <c r="O299" i="23" s="1"/>
  <c r="O310" i="23" s="1"/>
  <c r="O311" i="23" s="1"/>
  <c r="O261" i="23"/>
  <c r="O266" i="23" s="1"/>
  <c r="O267" i="23" s="1"/>
  <c r="O278" i="23" s="1"/>
  <c r="O279" i="23" s="1"/>
  <c r="O232" i="23"/>
  <c r="O233" i="23" s="1"/>
  <c r="O244" i="23" s="1"/>
  <c r="O245" i="23" s="1"/>
  <c r="P241" i="16"/>
  <c r="P227" i="16"/>
  <c r="N312" i="14"/>
  <c r="N246" i="17"/>
  <c r="AI246" i="12" l="1"/>
  <c r="O280" i="18"/>
  <c r="O280" i="14"/>
  <c r="O312" i="16"/>
  <c r="O280" i="16"/>
  <c r="O312" i="14"/>
  <c r="O312" i="15"/>
  <c r="O280" i="15"/>
  <c r="O246" i="14"/>
  <c r="O280" i="25"/>
  <c r="O280" i="20"/>
  <c r="O246" i="15"/>
  <c r="O246" i="26"/>
  <c r="O246" i="25"/>
  <c r="O312" i="27"/>
  <c r="AJ232" i="12"/>
  <c r="AJ233" i="12" s="1"/>
  <c r="AJ244" i="12" s="1"/>
  <c r="AJ245" i="12" s="1"/>
  <c r="AJ293" i="12"/>
  <c r="AJ298" i="12" s="1"/>
  <c r="AJ299" i="12" s="1"/>
  <c r="AJ310" i="12" s="1"/>
  <c r="AJ311" i="12" s="1"/>
  <c r="AJ261" i="12"/>
  <c r="AJ266" i="12" s="1"/>
  <c r="AJ267" i="12" s="1"/>
  <c r="AJ278" i="12" s="1"/>
  <c r="AJ279" i="12" s="1"/>
  <c r="AK261" i="12"/>
  <c r="AK266" i="12" s="1"/>
  <c r="AK267" i="12" s="1"/>
  <c r="AK278" i="12" s="1"/>
  <c r="AK279" i="12" s="1"/>
  <c r="AK232" i="12"/>
  <c r="AK233" i="12" s="1"/>
  <c r="AK244" i="12" s="1"/>
  <c r="AK245" i="12" s="1"/>
  <c r="AK293" i="12"/>
  <c r="AK298" i="12" s="1"/>
  <c r="AK299" i="12" s="1"/>
  <c r="AK310" i="12" s="1"/>
  <c r="AK311" i="12" s="1"/>
  <c r="O312" i="18"/>
  <c r="AI280" i="12"/>
  <c r="AK307" i="12"/>
  <c r="AK275" i="12"/>
  <c r="AL241" i="12"/>
  <c r="AL246" i="12" s="1"/>
  <c r="O246" i="27"/>
  <c r="O280" i="26"/>
  <c r="O246" i="24"/>
  <c r="AI312" i="12"/>
  <c r="O280" i="27"/>
  <c r="O312" i="22"/>
  <c r="AJ307" i="12"/>
  <c r="AJ275" i="12"/>
  <c r="P275" i="20"/>
  <c r="P307" i="20"/>
  <c r="S194" i="24"/>
  <c r="R202" i="24"/>
  <c r="O312" i="24"/>
  <c r="P275" i="24"/>
  <c r="P307" i="24"/>
  <c r="S194" i="23"/>
  <c r="R202" i="23"/>
  <c r="S194" i="22"/>
  <c r="R202" i="22"/>
  <c r="P275" i="23"/>
  <c r="P307" i="23"/>
  <c r="P307" i="22"/>
  <c r="P275" i="22"/>
  <c r="O312" i="20"/>
  <c r="P307" i="26"/>
  <c r="P275" i="26"/>
  <c r="Q227" i="18"/>
  <c r="Q241" i="18"/>
  <c r="O246" i="23"/>
  <c r="O246" i="17"/>
  <c r="Q227" i="25"/>
  <c r="Q241" i="25"/>
  <c r="Q227" i="16"/>
  <c r="Q241" i="16"/>
  <c r="P293" i="24"/>
  <c r="P298" i="24" s="1"/>
  <c r="P299" i="24" s="1"/>
  <c r="P310" i="24" s="1"/>
  <c r="P311" i="24" s="1"/>
  <c r="P232" i="24"/>
  <c r="P233" i="24" s="1"/>
  <c r="P244" i="24" s="1"/>
  <c r="P245" i="24" s="1"/>
  <c r="P261" i="24"/>
  <c r="P266" i="24" s="1"/>
  <c r="P267" i="24" s="1"/>
  <c r="P278" i="24" s="1"/>
  <c r="P279" i="24" s="1"/>
  <c r="P293" i="22"/>
  <c r="P298" i="22" s="1"/>
  <c r="P299" i="22" s="1"/>
  <c r="P310" i="22" s="1"/>
  <c r="P311" i="22" s="1"/>
  <c r="P261" i="22"/>
  <c r="P266" i="22" s="1"/>
  <c r="P267" i="22" s="1"/>
  <c r="P278" i="22" s="1"/>
  <c r="P279" i="22" s="1"/>
  <c r="P232" i="22"/>
  <c r="P233" i="22" s="1"/>
  <c r="P244" i="22" s="1"/>
  <c r="P245" i="22" s="1"/>
  <c r="S194" i="18"/>
  <c r="R202" i="18"/>
  <c r="O280" i="23"/>
  <c r="O280" i="17"/>
  <c r="P293" i="16"/>
  <c r="P298" i="16" s="1"/>
  <c r="P299" i="16" s="1"/>
  <c r="P310" i="16" s="1"/>
  <c r="P311" i="16" s="1"/>
  <c r="P261" i="16"/>
  <c r="P266" i="16" s="1"/>
  <c r="P267" i="16" s="1"/>
  <c r="P278" i="16" s="1"/>
  <c r="P279" i="16" s="1"/>
  <c r="P232" i="16"/>
  <c r="P233" i="16" s="1"/>
  <c r="P244" i="16" s="1"/>
  <c r="P245" i="16" s="1"/>
  <c r="Q241" i="14"/>
  <c r="Q227" i="14"/>
  <c r="P293" i="19"/>
  <c r="P298" i="19" s="1"/>
  <c r="P299" i="19" s="1"/>
  <c r="P310" i="19" s="1"/>
  <c r="P311" i="19" s="1"/>
  <c r="P232" i="19"/>
  <c r="P233" i="19" s="1"/>
  <c r="P244" i="19" s="1"/>
  <c r="P245" i="19" s="1"/>
  <c r="P261" i="19"/>
  <c r="P266" i="19" s="1"/>
  <c r="P267" i="19" s="1"/>
  <c r="P278" i="19" s="1"/>
  <c r="P279" i="19" s="1"/>
  <c r="S194" i="25"/>
  <c r="R202" i="25"/>
  <c r="R202" i="16"/>
  <c r="S194" i="16"/>
  <c r="O246" i="22"/>
  <c r="P293" i="25"/>
  <c r="P298" i="25" s="1"/>
  <c r="P299" i="25" s="1"/>
  <c r="P310" i="25" s="1"/>
  <c r="P311" i="25" s="1"/>
  <c r="P261" i="25"/>
  <c r="P266" i="25" s="1"/>
  <c r="P267" i="25" s="1"/>
  <c r="P278" i="25" s="1"/>
  <c r="P279" i="25" s="1"/>
  <c r="P232" i="25"/>
  <c r="P233" i="25" s="1"/>
  <c r="P244" i="25" s="1"/>
  <c r="P245" i="25" s="1"/>
  <c r="S194" i="15"/>
  <c r="R202" i="15"/>
  <c r="O246" i="19"/>
  <c r="P293" i="17"/>
  <c r="P298" i="17" s="1"/>
  <c r="P299" i="17" s="1"/>
  <c r="P310" i="17" s="1"/>
  <c r="P311" i="17" s="1"/>
  <c r="P261" i="17"/>
  <c r="P266" i="17" s="1"/>
  <c r="P267" i="17" s="1"/>
  <c r="P278" i="17" s="1"/>
  <c r="P279" i="17" s="1"/>
  <c r="P232" i="17"/>
  <c r="P233" i="17" s="1"/>
  <c r="P244" i="17" s="1"/>
  <c r="P245" i="17" s="1"/>
  <c r="O312" i="23"/>
  <c r="Q227" i="19"/>
  <c r="Q241" i="19"/>
  <c r="O312" i="17"/>
  <c r="P307" i="16"/>
  <c r="P275" i="16"/>
  <c r="P275" i="19"/>
  <c r="P307" i="19"/>
  <c r="P307" i="25"/>
  <c r="P275" i="25"/>
  <c r="O312" i="26"/>
  <c r="Q241" i="15"/>
  <c r="Q227" i="15"/>
  <c r="Q241" i="27"/>
  <c r="Q227" i="27"/>
  <c r="O280" i="19"/>
  <c r="O312" i="25"/>
  <c r="P307" i="17"/>
  <c r="P275" i="17"/>
  <c r="Q241" i="20"/>
  <c r="Q227" i="20"/>
  <c r="S194" i="19"/>
  <c r="R202" i="19"/>
  <c r="S194" i="14"/>
  <c r="R202" i="14"/>
  <c r="P261" i="14"/>
  <c r="P266" i="14" s="1"/>
  <c r="P267" i="14" s="1"/>
  <c r="P278" i="14" s="1"/>
  <c r="P279" i="14" s="1"/>
  <c r="P293" i="14"/>
  <c r="P298" i="14" s="1"/>
  <c r="P299" i="14" s="1"/>
  <c r="P310" i="14" s="1"/>
  <c r="P311" i="14" s="1"/>
  <c r="P232" i="14"/>
  <c r="P233" i="14" s="1"/>
  <c r="P244" i="14" s="1"/>
  <c r="P245" i="14" s="1"/>
  <c r="O246" i="18"/>
  <c r="O280" i="22"/>
  <c r="Q241" i="26"/>
  <c r="Q227" i="26"/>
  <c r="Q241" i="17"/>
  <c r="Q227" i="17"/>
  <c r="S194" i="27"/>
  <c r="R202" i="27"/>
  <c r="O312" i="19"/>
  <c r="P293" i="15"/>
  <c r="P298" i="15" s="1"/>
  <c r="P299" i="15" s="1"/>
  <c r="P310" i="15" s="1"/>
  <c r="P311" i="15" s="1"/>
  <c r="P232" i="15"/>
  <c r="P233" i="15" s="1"/>
  <c r="P244" i="15" s="1"/>
  <c r="P245" i="15" s="1"/>
  <c r="P246" i="15" s="1"/>
  <c r="P261" i="15"/>
  <c r="P266" i="15" s="1"/>
  <c r="P267" i="15" s="1"/>
  <c r="P278" i="15" s="1"/>
  <c r="P279" i="15" s="1"/>
  <c r="P232" i="27"/>
  <c r="P233" i="27" s="1"/>
  <c r="P244" i="27" s="1"/>
  <c r="P245" i="27" s="1"/>
  <c r="P293" i="27"/>
  <c r="P298" i="27" s="1"/>
  <c r="P299" i="27" s="1"/>
  <c r="P310" i="27" s="1"/>
  <c r="P311" i="27" s="1"/>
  <c r="P261" i="27"/>
  <c r="P266" i="27" s="1"/>
  <c r="P267" i="27" s="1"/>
  <c r="P278" i="27" s="1"/>
  <c r="P279" i="27" s="1"/>
  <c r="S194" i="20"/>
  <c r="R202" i="20"/>
  <c r="P232" i="18"/>
  <c r="P233" i="18" s="1"/>
  <c r="P244" i="18" s="1"/>
  <c r="P245" i="18" s="1"/>
  <c r="P293" i="18"/>
  <c r="P298" i="18" s="1"/>
  <c r="P299" i="18" s="1"/>
  <c r="P310" i="18" s="1"/>
  <c r="P311" i="18" s="1"/>
  <c r="P261" i="18"/>
  <c r="P266" i="18" s="1"/>
  <c r="P267" i="18" s="1"/>
  <c r="P278" i="18" s="1"/>
  <c r="P279" i="18" s="1"/>
  <c r="P293" i="20"/>
  <c r="P298" i="20" s="1"/>
  <c r="P299" i="20" s="1"/>
  <c r="P310" i="20" s="1"/>
  <c r="P311" i="20" s="1"/>
  <c r="P261" i="20"/>
  <c r="P266" i="20" s="1"/>
  <c r="P267" i="20" s="1"/>
  <c r="P278" i="20" s="1"/>
  <c r="P279" i="20" s="1"/>
  <c r="P232" i="20"/>
  <c r="P233" i="20" s="1"/>
  <c r="P244" i="20" s="1"/>
  <c r="P245" i="20" s="1"/>
  <c r="P246" i="20" s="1"/>
  <c r="Q241" i="24"/>
  <c r="Q227" i="24"/>
  <c r="P307" i="14"/>
  <c r="P275" i="14"/>
  <c r="O280" i="24"/>
  <c r="Q241" i="23"/>
  <c r="Q227" i="23"/>
  <c r="Q227" i="22"/>
  <c r="Q241" i="22"/>
  <c r="P261" i="23"/>
  <c r="P266" i="23" s="1"/>
  <c r="P267" i="23" s="1"/>
  <c r="P278" i="23" s="1"/>
  <c r="P279" i="23" s="1"/>
  <c r="P293" i="23"/>
  <c r="P298" i="23" s="1"/>
  <c r="P299" i="23" s="1"/>
  <c r="P310" i="23" s="1"/>
  <c r="P311" i="23" s="1"/>
  <c r="P232" i="23"/>
  <c r="P233" i="23" s="1"/>
  <c r="P244" i="23" s="1"/>
  <c r="P245" i="23" s="1"/>
  <c r="S194" i="26"/>
  <c r="R202" i="26"/>
  <c r="S194" i="17"/>
  <c r="R202" i="17"/>
  <c r="P293" i="26"/>
  <c r="P298" i="26" s="1"/>
  <c r="P299" i="26" s="1"/>
  <c r="P310" i="26" s="1"/>
  <c r="P311" i="26" s="1"/>
  <c r="P261" i="26"/>
  <c r="P266" i="26" s="1"/>
  <c r="P267" i="26" s="1"/>
  <c r="P278" i="26" s="1"/>
  <c r="P279" i="26" s="1"/>
  <c r="P232" i="26"/>
  <c r="P233" i="26" s="1"/>
  <c r="P244" i="26" s="1"/>
  <c r="P245" i="26" s="1"/>
  <c r="P307" i="15"/>
  <c r="P275" i="15"/>
  <c r="P275" i="27"/>
  <c r="P307" i="27"/>
  <c r="P307" i="18"/>
  <c r="P275" i="18"/>
  <c r="P246" i="19" l="1"/>
  <c r="AK246" i="12"/>
  <c r="P312" i="19"/>
  <c r="P312" i="20"/>
  <c r="AJ246" i="12"/>
  <c r="G247" i="12" s="1"/>
  <c r="P246" i="25"/>
  <c r="P280" i="20"/>
  <c r="P280" i="14"/>
  <c r="P246" i="17"/>
  <c r="P312" i="16"/>
  <c r="P312" i="15"/>
  <c r="P280" i="17"/>
  <c r="P246" i="24"/>
  <c r="P280" i="27"/>
  <c r="P312" i="14"/>
  <c r="P246" i="27"/>
  <c r="AL275" i="12"/>
  <c r="AL280" i="12" s="1"/>
  <c r="AK280" i="12"/>
  <c r="AL307" i="12"/>
  <c r="AL312" i="12" s="1"/>
  <c r="AK312" i="12"/>
  <c r="AJ280" i="12"/>
  <c r="P280" i="18"/>
  <c r="P312" i="18"/>
  <c r="P280" i="19"/>
  <c r="AJ312" i="12"/>
  <c r="R241" i="26"/>
  <c r="R227" i="26"/>
  <c r="Q232" i="22"/>
  <c r="Q233" i="22" s="1"/>
  <c r="Q244" i="22" s="1"/>
  <c r="Q245" i="22" s="1"/>
  <c r="Q261" i="22"/>
  <c r="Q266" i="22" s="1"/>
  <c r="Q267" i="22" s="1"/>
  <c r="Q278" i="22" s="1"/>
  <c r="Q279" i="22" s="1"/>
  <c r="Q293" i="22"/>
  <c r="Q298" i="22" s="1"/>
  <c r="Q299" i="22" s="1"/>
  <c r="Q310" i="22" s="1"/>
  <c r="Q311" i="22" s="1"/>
  <c r="T194" i="27"/>
  <c r="S202" i="27"/>
  <c r="Q307" i="27"/>
  <c r="Q275" i="27"/>
  <c r="P312" i="25"/>
  <c r="T194" i="25"/>
  <c r="S202" i="25"/>
  <c r="T194" i="18"/>
  <c r="S202" i="18"/>
  <c r="Q293" i="18"/>
  <c r="Q298" i="18" s="1"/>
  <c r="Q299" i="18" s="1"/>
  <c r="Q310" i="18" s="1"/>
  <c r="Q311" i="18" s="1"/>
  <c r="Q232" i="18"/>
  <c r="Q233" i="18" s="1"/>
  <c r="Q244" i="18" s="1"/>
  <c r="Q245" i="18" s="1"/>
  <c r="Q261" i="18"/>
  <c r="Q266" i="18" s="1"/>
  <c r="Q267" i="18" s="1"/>
  <c r="Q278" i="18" s="1"/>
  <c r="Q279" i="18" s="1"/>
  <c r="P280" i="22"/>
  <c r="T194" i="22"/>
  <c r="S202" i="22"/>
  <c r="Q232" i="23"/>
  <c r="Q233" i="23" s="1"/>
  <c r="Q244" i="23" s="1"/>
  <c r="Q245" i="23" s="1"/>
  <c r="Q261" i="23"/>
  <c r="Q266" i="23" s="1"/>
  <c r="Q267" i="23" s="1"/>
  <c r="Q278" i="23" s="1"/>
  <c r="Q279" i="23" s="1"/>
  <c r="Q293" i="23"/>
  <c r="Q298" i="23" s="1"/>
  <c r="Q299" i="23" s="1"/>
  <c r="Q310" i="23" s="1"/>
  <c r="Q311" i="23" s="1"/>
  <c r="Q293" i="17"/>
  <c r="Q298" i="17" s="1"/>
  <c r="Q299" i="17" s="1"/>
  <c r="Q310" i="17" s="1"/>
  <c r="Q311" i="17" s="1"/>
  <c r="Q261" i="17"/>
  <c r="Q266" i="17" s="1"/>
  <c r="Q267" i="17" s="1"/>
  <c r="Q278" i="17" s="1"/>
  <c r="Q279" i="17" s="1"/>
  <c r="Q232" i="17"/>
  <c r="Q233" i="17" s="1"/>
  <c r="Q244" i="17" s="1"/>
  <c r="Q245" i="17" s="1"/>
  <c r="Q232" i="15"/>
  <c r="Q233" i="15" s="1"/>
  <c r="Q244" i="15" s="1"/>
  <c r="Q245" i="15" s="1"/>
  <c r="Q261" i="15"/>
  <c r="Q266" i="15" s="1"/>
  <c r="Q267" i="15" s="1"/>
  <c r="Q278" i="15" s="1"/>
  <c r="Q279" i="15" s="1"/>
  <c r="Q293" i="15"/>
  <c r="Q298" i="15" s="1"/>
  <c r="Q299" i="15" s="1"/>
  <c r="Q310" i="15" s="1"/>
  <c r="Q311" i="15" s="1"/>
  <c r="Q307" i="16"/>
  <c r="Q275" i="16"/>
  <c r="Q307" i="25"/>
  <c r="Q275" i="25"/>
  <c r="P246" i="26"/>
  <c r="P312" i="22"/>
  <c r="R227" i="23"/>
  <c r="R241" i="23"/>
  <c r="Q307" i="23"/>
  <c r="Q275" i="23"/>
  <c r="R241" i="20"/>
  <c r="R227" i="20"/>
  <c r="Q275" i="17"/>
  <c r="Q307" i="17"/>
  <c r="R241" i="19"/>
  <c r="R227" i="19"/>
  <c r="P312" i="17"/>
  <c r="Q307" i="15"/>
  <c r="Q275" i="15"/>
  <c r="Q275" i="19"/>
  <c r="Q307" i="19"/>
  <c r="Q293" i="16"/>
  <c r="Q298" i="16" s="1"/>
  <c r="Q299" i="16" s="1"/>
  <c r="Q310" i="16" s="1"/>
  <c r="Q311" i="16" s="1"/>
  <c r="Q261" i="16"/>
  <c r="Q266" i="16" s="1"/>
  <c r="Q267" i="16" s="1"/>
  <c r="Q278" i="16" s="1"/>
  <c r="Q279" i="16" s="1"/>
  <c r="Q232" i="16"/>
  <c r="Q233" i="16" s="1"/>
  <c r="Q244" i="16" s="1"/>
  <c r="Q245" i="16" s="1"/>
  <c r="Q246" i="16" s="1"/>
  <c r="Q261" i="25"/>
  <c r="Q266" i="25" s="1"/>
  <c r="Q267" i="25" s="1"/>
  <c r="Q278" i="25" s="1"/>
  <c r="Q279" i="25" s="1"/>
  <c r="Q293" i="25"/>
  <c r="Q298" i="25" s="1"/>
  <c r="Q299" i="25" s="1"/>
  <c r="Q310" i="25" s="1"/>
  <c r="Q311" i="25" s="1"/>
  <c r="Q232" i="25"/>
  <c r="Q233" i="25" s="1"/>
  <c r="Q244" i="25" s="1"/>
  <c r="Q245" i="25" s="1"/>
  <c r="P280" i="26"/>
  <c r="P246" i="23"/>
  <c r="T194" i="23"/>
  <c r="S202" i="23"/>
  <c r="R241" i="24"/>
  <c r="R227" i="24"/>
  <c r="T194" i="26"/>
  <c r="S202" i="26"/>
  <c r="T194" i="19"/>
  <c r="S202" i="19"/>
  <c r="Q232" i="19"/>
  <c r="Q233" i="19" s="1"/>
  <c r="Q244" i="19" s="1"/>
  <c r="Q245" i="19" s="1"/>
  <c r="Q293" i="19"/>
  <c r="Q298" i="19" s="1"/>
  <c r="Q299" i="19" s="1"/>
  <c r="Q310" i="19" s="1"/>
  <c r="Q311" i="19" s="1"/>
  <c r="Q261" i="19"/>
  <c r="Q266" i="19" s="1"/>
  <c r="Q267" i="19" s="1"/>
  <c r="Q278" i="19" s="1"/>
  <c r="Q279" i="19" s="1"/>
  <c r="R241" i="15"/>
  <c r="R227" i="15"/>
  <c r="S202" i="16"/>
  <c r="T194" i="16"/>
  <c r="P312" i="26"/>
  <c r="P312" i="23"/>
  <c r="P312" i="24"/>
  <c r="T194" i="24"/>
  <c r="S202" i="24"/>
  <c r="R241" i="17"/>
  <c r="R227" i="17"/>
  <c r="Q293" i="24"/>
  <c r="Q298" i="24" s="1"/>
  <c r="Q299" i="24" s="1"/>
  <c r="Q310" i="24" s="1"/>
  <c r="Q311" i="24" s="1"/>
  <c r="Q261" i="24"/>
  <c r="Q266" i="24" s="1"/>
  <c r="Q267" i="24" s="1"/>
  <c r="Q278" i="24" s="1"/>
  <c r="Q279" i="24" s="1"/>
  <c r="Q232" i="24"/>
  <c r="Q233" i="24" s="1"/>
  <c r="Q244" i="24" s="1"/>
  <c r="Q245" i="24" s="1"/>
  <c r="Q307" i="26"/>
  <c r="Q275" i="26"/>
  <c r="R227" i="14"/>
  <c r="R241" i="14"/>
  <c r="Q293" i="20"/>
  <c r="Q298" i="20" s="1"/>
  <c r="Q299" i="20" s="1"/>
  <c r="Q310" i="20" s="1"/>
  <c r="Q311" i="20" s="1"/>
  <c r="Q261" i="20"/>
  <c r="Q266" i="20" s="1"/>
  <c r="Q267" i="20" s="1"/>
  <c r="Q278" i="20" s="1"/>
  <c r="Q279" i="20" s="1"/>
  <c r="Q232" i="20"/>
  <c r="Q233" i="20" s="1"/>
  <c r="Q244" i="20" s="1"/>
  <c r="Q245" i="20" s="1"/>
  <c r="Q246" i="20" s="1"/>
  <c r="P246" i="16"/>
  <c r="S202" i="15"/>
  <c r="T194" i="15"/>
  <c r="R241" i="16"/>
  <c r="R227" i="16"/>
  <c r="Q261" i="14"/>
  <c r="Q266" i="14" s="1"/>
  <c r="Q267" i="14" s="1"/>
  <c r="Q278" i="14" s="1"/>
  <c r="Q279" i="14" s="1"/>
  <c r="Q232" i="14"/>
  <c r="Q233" i="14" s="1"/>
  <c r="Q244" i="14" s="1"/>
  <c r="Q245" i="14" s="1"/>
  <c r="Q293" i="14"/>
  <c r="Q298" i="14" s="1"/>
  <c r="Q299" i="14" s="1"/>
  <c r="Q310" i="14" s="1"/>
  <c r="Q311" i="14" s="1"/>
  <c r="P280" i="23"/>
  <c r="T194" i="20"/>
  <c r="S202" i="20"/>
  <c r="Q293" i="26"/>
  <c r="Q298" i="26" s="1"/>
  <c r="Q299" i="26" s="1"/>
  <c r="Q310" i="26" s="1"/>
  <c r="Q311" i="26" s="1"/>
  <c r="Q261" i="26"/>
  <c r="Q266" i="26" s="1"/>
  <c r="Q267" i="26" s="1"/>
  <c r="Q278" i="26" s="1"/>
  <c r="Q279" i="26" s="1"/>
  <c r="Q232" i="26"/>
  <c r="Q233" i="26" s="1"/>
  <c r="Q244" i="26" s="1"/>
  <c r="Q245" i="26" s="1"/>
  <c r="P246" i="18"/>
  <c r="P280" i="15"/>
  <c r="S202" i="17"/>
  <c r="T194" i="17"/>
  <c r="Q307" i="22"/>
  <c r="Q275" i="22"/>
  <c r="P246" i="14"/>
  <c r="Q275" i="24"/>
  <c r="Q307" i="24"/>
  <c r="P312" i="27"/>
  <c r="R227" i="27"/>
  <c r="R241" i="27"/>
  <c r="T194" i="14"/>
  <c r="S202" i="14"/>
  <c r="Q307" i="20"/>
  <c r="Q275" i="20"/>
  <c r="Q232" i="27"/>
  <c r="Q233" i="27" s="1"/>
  <c r="Q244" i="27" s="1"/>
  <c r="Q245" i="27" s="1"/>
  <c r="Q293" i="27"/>
  <c r="Q298" i="27" s="1"/>
  <c r="Q299" i="27" s="1"/>
  <c r="Q310" i="27" s="1"/>
  <c r="Q311" i="27" s="1"/>
  <c r="Q261" i="27"/>
  <c r="Q266" i="27" s="1"/>
  <c r="Q267" i="27" s="1"/>
  <c r="Q278" i="27" s="1"/>
  <c r="Q279" i="27" s="1"/>
  <c r="P280" i="25"/>
  <c r="P280" i="16"/>
  <c r="R241" i="25"/>
  <c r="R227" i="25"/>
  <c r="Q275" i="14"/>
  <c r="Q307" i="14"/>
  <c r="R227" i="18"/>
  <c r="R241" i="18"/>
  <c r="Q307" i="18"/>
  <c r="Q275" i="18"/>
  <c r="P246" i="22"/>
  <c r="R241" i="22"/>
  <c r="R227" i="22"/>
  <c r="P280" i="24"/>
  <c r="Q312" i="18" l="1"/>
  <c r="Q280" i="22"/>
  <c r="Q280" i="18"/>
  <c r="Q312" i="22"/>
  <c r="Q246" i="17"/>
  <c r="Q280" i="19"/>
  <c r="Q280" i="24"/>
  <c r="Q280" i="26"/>
  <c r="Q312" i="14"/>
  <c r="Q312" i="26"/>
  <c r="Q246" i="18"/>
  <c r="Q280" i="14"/>
  <c r="Q246" i="22"/>
  <c r="Q280" i="17"/>
  <c r="G313" i="12"/>
  <c r="Q312" i="23"/>
  <c r="Q280" i="25"/>
  <c r="Q246" i="24"/>
  <c r="Q280" i="15"/>
  <c r="Q312" i="17"/>
  <c r="Q246" i="23"/>
  <c r="G251" i="12"/>
  <c r="G218" i="12"/>
  <c r="G281" i="12"/>
  <c r="Q312" i="24"/>
  <c r="Q312" i="19"/>
  <c r="Q312" i="15"/>
  <c r="U194" i="14"/>
  <c r="T202" i="14"/>
  <c r="S227" i="17"/>
  <c r="S241" i="17"/>
  <c r="S241" i="20"/>
  <c r="S227" i="20"/>
  <c r="Q246" i="26"/>
  <c r="R293" i="17"/>
  <c r="R298" i="17" s="1"/>
  <c r="R299" i="17" s="1"/>
  <c r="R310" i="17" s="1"/>
  <c r="R311" i="17" s="1"/>
  <c r="R261" i="17"/>
  <c r="R266" i="17" s="1"/>
  <c r="R267" i="17" s="1"/>
  <c r="R278" i="17" s="1"/>
  <c r="R279" i="17" s="1"/>
  <c r="R232" i="17"/>
  <c r="R233" i="17" s="1"/>
  <c r="R244" i="17" s="1"/>
  <c r="R245" i="17" s="1"/>
  <c r="R246" i="17" s="1"/>
  <c r="U194" i="23"/>
  <c r="T202" i="23"/>
  <c r="Q246" i="15"/>
  <c r="Q246" i="25"/>
  <c r="R307" i="27"/>
  <c r="R275" i="27"/>
  <c r="U194" i="20"/>
  <c r="T202" i="20"/>
  <c r="R275" i="17"/>
  <c r="R307" i="17"/>
  <c r="U194" i="16"/>
  <c r="T202" i="16"/>
  <c r="S241" i="26"/>
  <c r="S227" i="26"/>
  <c r="Q246" i="27"/>
  <c r="R293" i="25"/>
  <c r="R298" i="25" s="1"/>
  <c r="R299" i="25" s="1"/>
  <c r="R310" i="25" s="1"/>
  <c r="R311" i="25" s="1"/>
  <c r="R232" i="25"/>
  <c r="R233" i="25" s="1"/>
  <c r="R244" i="25" s="1"/>
  <c r="R245" i="25" s="1"/>
  <c r="R261" i="25"/>
  <c r="R266" i="25" s="1"/>
  <c r="R267" i="25" s="1"/>
  <c r="R278" i="25" s="1"/>
  <c r="R279" i="25" s="1"/>
  <c r="R232" i="27"/>
  <c r="R233" i="27" s="1"/>
  <c r="R244" i="27" s="1"/>
  <c r="R245" i="27" s="1"/>
  <c r="R293" i="27"/>
  <c r="R298" i="27" s="1"/>
  <c r="R299" i="27" s="1"/>
  <c r="R310" i="27" s="1"/>
  <c r="R311" i="27" s="1"/>
  <c r="R261" i="27"/>
  <c r="R266" i="27" s="1"/>
  <c r="R267" i="27" s="1"/>
  <c r="R278" i="27" s="1"/>
  <c r="R279" i="27" s="1"/>
  <c r="R293" i="16"/>
  <c r="R298" i="16" s="1"/>
  <c r="R299" i="16" s="1"/>
  <c r="R310" i="16" s="1"/>
  <c r="R311" i="16" s="1"/>
  <c r="R261" i="16"/>
  <c r="R266" i="16" s="1"/>
  <c r="R267" i="16" s="1"/>
  <c r="R278" i="16" s="1"/>
  <c r="R279" i="16" s="1"/>
  <c r="R232" i="16"/>
  <c r="R233" i="16" s="1"/>
  <c r="R244" i="16" s="1"/>
  <c r="R245" i="16" s="1"/>
  <c r="Q280" i="20"/>
  <c r="S227" i="24"/>
  <c r="S241" i="24"/>
  <c r="S241" i="16"/>
  <c r="S227" i="16"/>
  <c r="S241" i="19"/>
  <c r="S227" i="19"/>
  <c r="U194" i="26"/>
  <c r="T202" i="26"/>
  <c r="R307" i="23"/>
  <c r="R275" i="23"/>
  <c r="Q312" i="25"/>
  <c r="S227" i="22"/>
  <c r="S241" i="22"/>
  <c r="S241" i="18"/>
  <c r="S227" i="18"/>
  <c r="Q280" i="27"/>
  <c r="R293" i="26"/>
  <c r="R298" i="26" s="1"/>
  <c r="R299" i="26" s="1"/>
  <c r="R310" i="26" s="1"/>
  <c r="R311" i="26" s="1"/>
  <c r="R261" i="26"/>
  <c r="R266" i="26" s="1"/>
  <c r="R267" i="26" s="1"/>
  <c r="R278" i="26" s="1"/>
  <c r="R279" i="26" s="1"/>
  <c r="R232" i="26"/>
  <c r="R233" i="26" s="1"/>
  <c r="R244" i="26" s="1"/>
  <c r="R245" i="26" s="1"/>
  <c r="R307" i="18"/>
  <c r="R275" i="18"/>
  <c r="R307" i="16"/>
  <c r="R275" i="16"/>
  <c r="Q312" i="20"/>
  <c r="U194" i="24"/>
  <c r="T202" i="24"/>
  <c r="R232" i="15"/>
  <c r="R233" i="15" s="1"/>
  <c r="R244" i="15" s="1"/>
  <c r="R245" i="15" s="1"/>
  <c r="R261" i="15"/>
  <c r="R266" i="15" s="1"/>
  <c r="R267" i="15" s="1"/>
  <c r="R278" i="15" s="1"/>
  <c r="R279" i="15" s="1"/>
  <c r="R293" i="15"/>
  <c r="R298" i="15" s="1"/>
  <c r="R299" i="15" s="1"/>
  <c r="R310" i="15" s="1"/>
  <c r="R311" i="15" s="1"/>
  <c r="U194" i="19"/>
  <c r="T202" i="19"/>
  <c r="R232" i="24"/>
  <c r="R233" i="24" s="1"/>
  <c r="R244" i="24" s="1"/>
  <c r="R245" i="24" s="1"/>
  <c r="R293" i="24"/>
  <c r="R298" i="24" s="1"/>
  <c r="R299" i="24" s="1"/>
  <c r="R310" i="24" s="1"/>
  <c r="R311" i="24" s="1"/>
  <c r="R261" i="24"/>
  <c r="R266" i="24" s="1"/>
  <c r="R267" i="24" s="1"/>
  <c r="R278" i="24" s="1"/>
  <c r="R279" i="24" s="1"/>
  <c r="Q246" i="19"/>
  <c r="R261" i="20"/>
  <c r="R266" i="20" s="1"/>
  <c r="R267" i="20" s="1"/>
  <c r="R278" i="20" s="1"/>
  <c r="R279" i="20" s="1"/>
  <c r="R293" i="20"/>
  <c r="R298" i="20" s="1"/>
  <c r="R299" i="20" s="1"/>
  <c r="R310" i="20" s="1"/>
  <c r="R311" i="20" s="1"/>
  <c r="R232" i="20"/>
  <c r="R233" i="20" s="1"/>
  <c r="R244" i="20" s="1"/>
  <c r="R245" i="20" s="1"/>
  <c r="R246" i="20" s="1"/>
  <c r="R232" i="23"/>
  <c r="R233" i="23" s="1"/>
  <c r="R244" i="23" s="1"/>
  <c r="R245" i="23" s="1"/>
  <c r="R261" i="23"/>
  <c r="R266" i="23" s="1"/>
  <c r="R267" i="23" s="1"/>
  <c r="R278" i="23" s="1"/>
  <c r="R279" i="23" s="1"/>
  <c r="R293" i="23"/>
  <c r="R298" i="23" s="1"/>
  <c r="R299" i="23" s="1"/>
  <c r="R310" i="23" s="1"/>
  <c r="R311" i="23" s="1"/>
  <c r="Q280" i="16"/>
  <c r="U194" i="22"/>
  <c r="T202" i="22"/>
  <c r="U194" i="18"/>
  <c r="T202" i="18"/>
  <c r="Q312" i="27"/>
  <c r="S241" i="27"/>
  <c r="S227" i="27"/>
  <c r="R307" i="26"/>
  <c r="R275" i="26"/>
  <c r="R293" i="18"/>
  <c r="R298" i="18" s="1"/>
  <c r="R299" i="18" s="1"/>
  <c r="R310" i="18" s="1"/>
  <c r="R311" i="18" s="1"/>
  <c r="R261" i="18"/>
  <c r="R266" i="18" s="1"/>
  <c r="R267" i="18" s="1"/>
  <c r="R278" i="18" s="1"/>
  <c r="R279" i="18" s="1"/>
  <c r="R232" i="18"/>
  <c r="R233" i="18" s="1"/>
  <c r="R244" i="18" s="1"/>
  <c r="R245" i="18" s="1"/>
  <c r="T202" i="15"/>
  <c r="U194" i="15"/>
  <c r="R307" i="14"/>
  <c r="R275" i="14"/>
  <c r="R307" i="15"/>
  <c r="R275" i="15"/>
  <c r="R307" i="24"/>
  <c r="R275" i="24"/>
  <c r="R232" i="19"/>
  <c r="R233" i="19" s="1"/>
  <c r="R244" i="19" s="1"/>
  <c r="R245" i="19" s="1"/>
  <c r="R261" i="19"/>
  <c r="R266" i="19" s="1"/>
  <c r="R267" i="19" s="1"/>
  <c r="R278" i="19" s="1"/>
  <c r="R279" i="19" s="1"/>
  <c r="R293" i="19"/>
  <c r="R298" i="19" s="1"/>
  <c r="R299" i="19" s="1"/>
  <c r="R310" i="19" s="1"/>
  <c r="R311" i="19" s="1"/>
  <c r="R307" i="20"/>
  <c r="R275" i="20"/>
  <c r="Q312" i="16"/>
  <c r="S241" i="25"/>
  <c r="S227" i="25"/>
  <c r="U194" i="27"/>
  <c r="T202" i="27"/>
  <c r="R293" i="22"/>
  <c r="R298" i="22" s="1"/>
  <c r="R299" i="22" s="1"/>
  <c r="R310" i="22" s="1"/>
  <c r="R311" i="22" s="1"/>
  <c r="R232" i="22"/>
  <c r="R233" i="22" s="1"/>
  <c r="R244" i="22" s="1"/>
  <c r="R245" i="22" s="1"/>
  <c r="R261" i="22"/>
  <c r="R266" i="22" s="1"/>
  <c r="R267" i="22" s="1"/>
  <c r="R278" i="22" s="1"/>
  <c r="R279" i="22" s="1"/>
  <c r="R275" i="25"/>
  <c r="R307" i="25"/>
  <c r="R307" i="22"/>
  <c r="R275" i="22"/>
  <c r="Q246" i="14"/>
  <c r="S241" i="14"/>
  <c r="S227" i="14"/>
  <c r="U194" i="17"/>
  <c r="T202" i="17"/>
  <c r="S241" i="15"/>
  <c r="S227" i="15"/>
  <c r="R261" i="14"/>
  <c r="R266" i="14" s="1"/>
  <c r="R267" i="14" s="1"/>
  <c r="R278" i="14" s="1"/>
  <c r="R279" i="14" s="1"/>
  <c r="R232" i="14"/>
  <c r="R233" i="14" s="1"/>
  <c r="R244" i="14" s="1"/>
  <c r="R245" i="14" s="1"/>
  <c r="R246" i="14" s="1"/>
  <c r="R293" i="14"/>
  <c r="R298" i="14" s="1"/>
  <c r="R299" i="14" s="1"/>
  <c r="R310" i="14" s="1"/>
  <c r="R311" i="14" s="1"/>
  <c r="S241" i="23"/>
  <c r="S227" i="23"/>
  <c r="R307" i="19"/>
  <c r="R275" i="19"/>
  <c r="Q280" i="23"/>
  <c r="U194" i="25"/>
  <c r="T202" i="25"/>
  <c r="R280" i="25" l="1"/>
  <c r="R280" i="16"/>
  <c r="R246" i="16"/>
  <c r="R280" i="27"/>
  <c r="R246" i="22"/>
  <c r="R312" i="25"/>
  <c r="R280" i="14"/>
  <c r="R246" i="26"/>
  <c r="R312" i="16"/>
  <c r="R246" i="19"/>
  <c r="R312" i="22"/>
  <c r="R312" i="24"/>
  <c r="R246" i="18"/>
  <c r="R246" i="25"/>
  <c r="R280" i="24"/>
  <c r="G253" i="12"/>
  <c r="G282" i="12"/>
  <c r="R280" i="26"/>
  <c r="G284" i="12"/>
  <c r="G317" i="12"/>
  <c r="R246" i="15"/>
  <c r="R312" i="26"/>
  <c r="R312" i="19"/>
  <c r="S261" i="15"/>
  <c r="S266" i="15" s="1"/>
  <c r="S267" i="15" s="1"/>
  <c r="S278" i="15" s="1"/>
  <c r="S279" i="15" s="1"/>
  <c r="S293" i="15"/>
  <c r="S298" i="15" s="1"/>
  <c r="S299" i="15" s="1"/>
  <c r="S310" i="15" s="1"/>
  <c r="S311" i="15" s="1"/>
  <c r="S232" i="15"/>
  <c r="S233" i="15" s="1"/>
  <c r="S244" i="15" s="1"/>
  <c r="S245" i="15" s="1"/>
  <c r="R312" i="15"/>
  <c r="S307" i="27"/>
  <c r="S275" i="27"/>
  <c r="R280" i="20"/>
  <c r="V194" i="19"/>
  <c r="U202" i="19"/>
  <c r="R312" i="18"/>
  <c r="S275" i="18"/>
  <c r="S307" i="18"/>
  <c r="R312" i="23"/>
  <c r="S275" i="16"/>
  <c r="S307" i="16"/>
  <c r="S293" i="26"/>
  <c r="S298" i="26" s="1"/>
  <c r="S299" i="26" s="1"/>
  <c r="S310" i="26" s="1"/>
  <c r="S311" i="26" s="1"/>
  <c r="S232" i="26"/>
  <c r="S233" i="26" s="1"/>
  <c r="S244" i="26" s="1"/>
  <c r="S245" i="26" s="1"/>
  <c r="S261" i="26"/>
  <c r="S266" i="26" s="1"/>
  <c r="S267" i="26" s="1"/>
  <c r="S278" i="26" s="1"/>
  <c r="S279" i="26" s="1"/>
  <c r="T227" i="20"/>
  <c r="T241" i="20"/>
  <c r="S293" i="17"/>
  <c r="S298" i="17" s="1"/>
  <c r="S299" i="17" s="1"/>
  <c r="S310" i="17" s="1"/>
  <c r="S311" i="17" s="1"/>
  <c r="S261" i="17"/>
  <c r="S266" i="17" s="1"/>
  <c r="S267" i="17" s="1"/>
  <c r="S278" i="17" s="1"/>
  <c r="S279" i="17" s="1"/>
  <c r="S232" i="17"/>
  <c r="S233" i="17" s="1"/>
  <c r="S244" i="17" s="1"/>
  <c r="S245" i="17" s="1"/>
  <c r="T241" i="25"/>
  <c r="T227" i="25"/>
  <c r="S293" i="23"/>
  <c r="S298" i="23" s="1"/>
  <c r="S299" i="23" s="1"/>
  <c r="S310" i="23" s="1"/>
  <c r="S311" i="23" s="1"/>
  <c r="S261" i="23"/>
  <c r="S266" i="23" s="1"/>
  <c r="S267" i="23" s="1"/>
  <c r="S278" i="23" s="1"/>
  <c r="S279" i="23" s="1"/>
  <c r="S232" i="23"/>
  <c r="S233" i="23" s="1"/>
  <c r="S244" i="23" s="1"/>
  <c r="S245" i="23" s="1"/>
  <c r="S307" i="15"/>
  <c r="S275" i="15"/>
  <c r="T241" i="27"/>
  <c r="T227" i="27"/>
  <c r="S307" i="22"/>
  <c r="S275" i="22"/>
  <c r="T241" i="26"/>
  <c r="T227" i="26"/>
  <c r="S307" i="24"/>
  <c r="S275" i="24"/>
  <c r="S307" i="26"/>
  <c r="S275" i="26"/>
  <c r="V194" i="20"/>
  <c r="U202" i="20"/>
  <c r="T227" i="23"/>
  <c r="T241" i="23"/>
  <c r="T227" i="14"/>
  <c r="T241" i="14"/>
  <c r="V194" i="25"/>
  <c r="U202" i="25"/>
  <c r="S307" i="23"/>
  <c r="S275" i="23"/>
  <c r="T241" i="17"/>
  <c r="T227" i="17"/>
  <c r="V194" i="27"/>
  <c r="U202" i="27"/>
  <c r="R312" i="14"/>
  <c r="T241" i="18"/>
  <c r="T227" i="18"/>
  <c r="S293" i="22"/>
  <c r="S298" i="22" s="1"/>
  <c r="S299" i="22" s="1"/>
  <c r="S310" i="22" s="1"/>
  <c r="S311" i="22" s="1"/>
  <c r="S261" i="22"/>
  <c r="S266" i="22" s="1"/>
  <c r="S267" i="22" s="1"/>
  <c r="S278" i="22" s="1"/>
  <c r="S279" i="22" s="1"/>
  <c r="S232" i="22"/>
  <c r="S233" i="22" s="1"/>
  <c r="S244" i="22" s="1"/>
  <c r="S245" i="22" s="1"/>
  <c r="V194" i="26"/>
  <c r="U202" i="26"/>
  <c r="S232" i="24"/>
  <c r="S233" i="24" s="1"/>
  <c r="S244" i="24" s="1"/>
  <c r="S245" i="24" s="1"/>
  <c r="S261" i="24"/>
  <c r="S266" i="24" s="1"/>
  <c r="S267" i="24" s="1"/>
  <c r="S278" i="24" s="1"/>
  <c r="S279" i="24" s="1"/>
  <c r="S293" i="24"/>
  <c r="S298" i="24" s="1"/>
  <c r="S299" i="24" s="1"/>
  <c r="S310" i="24" s="1"/>
  <c r="S311" i="24" s="1"/>
  <c r="T241" i="16"/>
  <c r="T227" i="16"/>
  <c r="R246" i="27"/>
  <c r="V194" i="23"/>
  <c r="U202" i="23"/>
  <c r="V194" i="14"/>
  <c r="U202" i="14"/>
  <c r="V194" i="17"/>
  <c r="U202" i="17"/>
  <c r="R280" i="22"/>
  <c r="S261" i="25"/>
  <c r="S266" i="25" s="1"/>
  <c r="S267" i="25" s="1"/>
  <c r="S278" i="25" s="1"/>
  <c r="S279" i="25" s="1"/>
  <c r="S232" i="25"/>
  <c r="S233" i="25" s="1"/>
  <c r="S244" i="25" s="1"/>
  <c r="S245" i="25" s="1"/>
  <c r="S293" i="25"/>
  <c r="S298" i="25" s="1"/>
  <c r="S299" i="25" s="1"/>
  <c r="S310" i="25" s="1"/>
  <c r="S311" i="25" s="1"/>
  <c r="V194" i="15"/>
  <c r="U202" i="15"/>
  <c r="V194" i="18"/>
  <c r="U202" i="18"/>
  <c r="S232" i="19"/>
  <c r="S233" i="19" s="1"/>
  <c r="S244" i="19" s="1"/>
  <c r="S245" i="19" s="1"/>
  <c r="S261" i="19"/>
  <c r="S266" i="19" s="1"/>
  <c r="S267" i="19" s="1"/>
  <c r="S278" i="19" s="1"/>
  <c r="S279" i="19" s="1"/>
  <c r="S293" i="19"/>
  <c r="S298" i="19" s="1"/>
  <c r="S299" i="19" s="1"/>
  <c r="S310" i="19" s="1"/>
  <c r="S311" i="19" s="1"/>
  <c r="U202" i="16"/>
  <c r="V194" i="16"/>
  <c r="S293" i="20"/>
  <c r="S298" i="20" s="1"/>
  <c r="S299" i="20" s="1"/>
  <c r="S310" i="20" s="1"/>
  <c r="S311" i="20" s="1"/>
  <c r="S261" i="20"/>
  <c r="S266" i="20" s="1"/>
  <c r="S267" i="20" s="1"/>
  <c r="S278" i="20" s="1"/>
  <c r="S279" i="20" s="1"/>
  <c r="S232" i="20"/>
  <c r="S233" i="20" s="1"/>
  <c r="S244" i="20" s="1"/>
  <c r="S245" i="20" s="1"/>
  <c r="S246" i="20" s="1"/>
  <c r="S261" i="14"/>
  <c r="S266" i="14" s="1"/>
  <c r="S267" i="14" s="1"/>
  <c r="S278" i="14" s="1"/>
  <c r="S279" i="14" s="1"/>
  <c r="S293" i="14"/>
  <c r="S298" i="14" s="1"/>
  <c r="S299" i="14" s="1"/>
  <c r="S310" i="14" s="1"/>
  <c r="S311" i="14" s="1"/>
  <c r="S232" i="14"/>
  <c r="S233" i="14" s="1"/>
  <c r="S244" i="14" s="1"/>
  <c r="S245" i="14" s="1"/>
  <c r="S275" i="25"/>
  <c r="S307" i="25"/>
  <c r="T227" i="15"/>
  <c r="T241" i="15"/>
  <c r="T227" i="22"/>
  <c r="T241" i="22"/>
  <c r="T227" i="24"/>
  <c r="T241" i="24"/>
  <c r="R246" i="23"/>
  <c r="S307" i="19"/>
  <c r="S275" i="19"/>
  <c r="R312" i="17"/>
  <c r="R312" i="27"/>
  <c r="S275" i="20"/>
  <c r="S307" i="20"/>
  <c r="R280" i="19"/>
  <c r="S307" i="14"/>
  <c r="S275" i="14"/>
  <c r="R246" i="24"/>
  <c r="R280" i="15"/>
  <c r="S261" i="27"/>
  <c r="S266" i="27" s="1"/>
  <c r="S267" i="27" s="1"/>
  <c r="S278" i="27" s="1"/>
  <c r="S279" i="27" s="1"/>
  <c r="S293" i="27"/>
  <c r="S298" i="27" s="1"/>
  <c r="S299" i="27" s="1"/>
  <c r="S310" i="27" s="1"/>
  <c r="S311" i="27" s="1"/>
  <c r="S232" i="27"/>
  <c r="S233" i="27" s="1"/>
  <c r="S244" i="27" s="1"/>
  <c r="S245" i="27" s="1"/>
  <c r="V194" i="22"/>
  <c r="U202" i="22"/>
  <c r="R312" i="20"/>
  <c r="T241" i="19"/>
  <c r="T227" i="19"/>
  <c r="V194" i="24"/>
  <c r="U202" i="24"/>
  <c r="R280" i="18"/>
  <c r="S261" i="18"/>
  <c r="S266" i="18" s="1"/>
  <c r="S267" i="18" s="1"/>
  <c r="S278" i="18" s="1"/>
  <c r="S279" i="18" s="1"/>
  <c r="S232" i="18"/>
  <c r="S233" i="18" s="1"/>
  <c r="S244" i="18" s="1"/>
  <c r="S245" i="18" s="1"/>
  <c r="S293" i="18"/>
  <c r="S298" i="18" s="1"/>
  <c r="S299" i="18" s="1"/>
  <c r="S310" i="18" s="1"/>
  <c r="S311" i="18" s="1"/>
  <c r="R280" i="23"/>
  <c r="S261" i="16"/>
  <c r="S266" i="16" s="1"/>
  <c r="S267" i="16" s="1"/>
  <c r="S278" i="16" s="1"/>
  <c r="S279" i="16" s="1"/>
  <c r="S293" i="16"/>
  <c r="S298" i="16" s="1"/>
  <c r="S299" i="16" s="1"/>
  <c r="S310" i="16" s="1"/>
  <c r="S311" i="16" s="1"/>
  <c r="S232" i="16"/>
  <c r="S233" i="16" s="1"/>
  <c r="S244" i="16" s="1"/>
  <c r="S245" i="16" s="1"/>
  <c r="R280" i="17"/>
  <c r="S307" i="17"/>
  <c r="S275" i="17"/>
  <c r="S312" i="14" l="1"/>
  <c r="S280" i="15"/>
  <c r="S280" i="14"/>
  <c r="S312" i="26"/>
  <c r="S280" i="17"/>
  <c r="S312" i="17"/>
  <c r="S312" i="23"/>
  <c r="S246" i="23"/>
  <c r="S246" i="17"/>
  <c r="S312" i="27"/>
  <c r="S246" i="24"/>
  <c r="S280" i="19"/>
  <c r="S280" i="20"/>
  <c r="S312" i="19"/>
  <c r="S280" i="25"/>
  <c r="S246" i="18"/>
  <c r="S312" i="15"/>
  <c r="S312" i="25"/>
  <c r="S280" i="24"/>
  <c r="S312" i="22"/>
  <c r="W194" i="22"/>
  <c r="V202" i="22"/>
  <c r="S246" i="14"/>
  <c r="T275" i="24"/>
  <c r="T307" i="24"/>
  <c r="S246" i="25"/>
  <c r="U227" i="16"/>
  <c r="U241" i="16"/>
  <c r="U241" i="15"/>
  <c r="U227" i="15"/>
  <c r="U227" i="17"/>
  <c r="U241" i="17"/>
  <c r="U227" i="26"/>
  <c r="U241" i="26"/>
  <c r="T307" i="18"/>
  <c r="T275" i="18"/>
  <c r="T232" i="14"/>
  <c r="T233" i="14" s="1"/>
  <c r="T244" i="14" s="1"/>
  <c r="T245" i="14" s="1"/>
  <c r="T261" i="14"/>
  <c r="T266" i="14" s="1"/>
  <c r="T267" i="14" s="1"/>
  <c r="T278" i="14" s="1"/>
  <c r="T279" i="14" s="1"/>
  <c r="T293" i="14"/>
  <c r="T298" i="14" s="1"/>
  <c r="T299" i="14" s="1"/>
  <c r="T310" i="14" s="1"/>
  <c r="T311" i="14" s="1"/>
  <c r="S280" i="26"/>
  <c r="T275" i="26"/>
  <c r="T307" i="26"/>
  <c r="S246" i="15"/>
  <c r="T293" i="25"/>
  <c r="T298" i="25" s="1"/>
  <c r="T299" i="25" s="1"/>
  <c r="T310" i="25" s="1"/>
  <c r="T311" i="25" s="1"/>
  <c r="T232" i="25"/>
  <c r="T233" i="25" s="1"/>
  <c r="T244" i="25" s="1"/>
  <c r="T245" i="25" s="1"/>
  <c r="T261" i="25"/>
  <c r="T266" i="25" s="1"/>
  <c r="T267" i="25" s="1"/>
  <c r="T278" i="25" s="1"/>
  <c r="T279" i="25" s="1"/>
  <c r="T293" i="20"/>
  <c r="T298" i="20" s="1"/>
  <c r="T299" i="20" s="1"/>
  <c r="T310" i="20" s="1"/>
  <c r="T311" i="20" s="1"/>
  <c r="T261" i="20"/>
  <c r="T266" i="20" s="1"/>
  <c r="T267" i="20" s="1"/>
  <c r="T278" i="20" s="1"/>
  <c r="T279" i="20" s="1"/>
  <c r="T232" i="20"/>
  <c r="T233" i="20" s="1"/>
  <c r="T244" i="20" s="1"/>
  <c r="T245" i="20" s="1"/>
  <c r="T246" i="20" s="1"/>
  <c r="S280" i="16"/>
  <c r="U241" i="19"/>
  <c r="U227" i="19"/>
  <c r="U241" i="22"/>
  <c r="U227" i="22"/>
  <c r="T232" i="24"/>
  <c r="T233" i="24" s="1"/>
  <c r="T244" i="24" s="1"/>
  <c r="T245" i="24" s="1"/>
  <c r="T293" i="24"/>
  <c r="T298" i="24" s="1"/>
  <c r="T299" i="24" s="1"/>
  <c r="T310" i="24" s="1"/>
  <c r="T311" i="24" s="1"/>
  <c r="T261" i="24"/>
  <c r="T266" i="24" s="1"/>
  <c r="T267" i="24" s="1"/>
  <c r="T278" i="24" s="1"/>
  <c r="T279" i="24" s="1"/>
  <c r="V202" i="15"/>
  <c r="W194" i="15"/>
  <c r="V202" i="17"/>
  <c r="W194" i="17"/>
  <c r="T232" i="16"/>
  <c r="T233" i="16" s="1"/>
  <c r="T244" i="16" s="1"/>
  <c r="T245" i="16" s="1"/>
  <c r="T246" i="16" s="1"/>
  <c r="T293" i="16"/>
  <c r="T298" i="16" s="1"/>
  <c r="T299" i="16" s="1"/>
  <c r="T310" i="16" s="1"/>
  <c r="T311" i="16" s="1"/>
  <c r="T261" i="16"/>
  <c r="T266" i="16" s="1"/>
  <c r="T267" i="16" s="1"/>
  <c r="T278" i="16" s="1"/>
  <c r="T279" i="16" s="1"/>
  <c r="W194" i="26"/>
  <c r="V202" i="26"/>
  <c r="T307" i="23"/>
  <c r="T275" i="23"/>
  <c r="S246" i="22"/>
  <c r="T307" i="25"/>
  <c r="T275" i="25"/>
  <c r="W194" i="19"/>
  <c r="V202" i="19"/>
  <c r="T307" i="22"/>
  <c r="T275" i="22"/>
  <c r="U241" i="14"/>
  <c r="U227" i="14"/>
  <c r="T307" i="16"/>
  <c r="T275" i="16"/>
  <c r="U241" i="27"/>
  <c r="U227" i="27"/>
  <c r="T261" i="23"/>
  <c r="T266" i="23" s="1"/>
  <c r="T267" i="23" s="1"/>
  <c r="T278" i="23" s="1"/>
  <c r="T279" i="23" s="1"/>
  <c r="T232" i="23"/>
  <c r="T233" i="23" s="1"/>
  <c r="T244" i="23" s="1"/>
  <c r="T245" i="23" s="1"/>
  <c r="T293" i="23"/>
  <c r="T298" i="23" s="1"/>
  <c r="T299" i="23" s="1"/>
  <c r="T310" i="23" s="1"/>
  <c r="T311" i="23" s="1"/>
  <c r="S280" i="22"/>
  <c r="W194" i="14"/>
  <c r="V202" i="14"/>
  <c r="W194" i="27"/>
  <c r="V202" i="27"/>
  <c r="U227" i="25"/>
  <c r="U241" i="25"/>
  <c r="U241" i="20"/>
  <c r="U227" i="20"/>
  <c r="S312" i="24"/>
  <c r="S312" i="18"/>
  <c r="S246" i="27"/>
  <c r="U227" i="24"/>
  <c r="U241" i="24"/>
  <c r="W194" i="24"/>
  <c r="V202" i="24"/>
  <c r="T232" i="22"/>
  <c r="T233" i="22" s="1"/>
  <c r="T244" i="22" s="1"/>
  <c r="T245" i="22" s="1"/>
  <c r="T293" i="22"/>
  <c r="T298" i="22" s="1"/>
  <c r="T299" i="22" s="1"/>
  <c r="T310" i="22" s="1"/>
  <c r="T311" i="22" s="1"/>
  <c r="T261" i="22"/>
  <c r="T266" i="22" s="1"/>
  <c r="T267" i="22" s="1"/>
  <c r="T278" i="22" s="1"/>
  <c r="T279" i="22" s="1"/>
  <c r="S246" i="19"/>
  <c r="S312" i="20"/>
  <c r="U241" i="18"/>
  <c r="U227" i="18"/>
  <c r="U241" i="23"/>
  <c r="U227" i="23"/>
  <c r="T293" i="17"/>
  <c r="T298" i="17" s="1"/>
  <c r="T299" i="17" s="1"/>
  <c r="T310" i="17" s="1"/>
  <c r="T311" i="17" s="1"/>
  <c r="T261" i="17"/>
  <c r="T266" i="17" s="1"/>
  <c r="T267" i="17" s="1"/>
  <c r="T278" i="17" s="1"/>
  <c r="T279" i="17" s="1"/>
  <c r="T232" i="17"/>
  <c r="T233" i="17" s="1"/>
  <c r="T244" i="17" s="1"/>
  <c r="T245" i="17" s="1"/>
  <c r="W194" i="25"/>
  <c r="V202" i="25"/>
  <c r="W194" i="20"/>
  <c r="V202" i="20"/>
  <c r="T261" i="27"/>
  <c r="T266" i="27" s="1"/>
  <c r="T267" i="27" s="1"/>
  <c r="T278" i="27" s="1"/>
  <c r="T279" i="27" s="1"/>
  <c r="T232" i="27"/>
  <c r="T233" i="27" s="1"/>
  <c r="T244" i="27" s="1"/>
  <c r="T245" i="27" s="1"/>
  <c r="T293" i="27"/>
  <c r="T298" i="27" s="1"/>
  <c r="T299" i="27" s="1"/>
  <c r="T310" i="27" s="1"/>
  <c r="T311" i="27" s="1"/>
  <c r="S280" i="23"/>
  <c r="S246" i="16"/>
  <c r="S280" i="18"/>
  <c r="S280" i="27"/>
  <c r="T261" i="19"/>
  <c r="T266" i="19" s="1"/>
  <c r="T267" i="19" s="1"/>
  <c r="T278" i="19" s="1"/>
  <c r="T279" i="19" s="1"/>
  <c r="T293" i="19"/>
  <c r="T298" i="19" s="1"/>
  <c r="T299" i="19" s="1"/>
  <c r="T310" i="19" s="1"/>
  <c r="T311" i="19" s="1"/>
  <c r="T232" i="19"/>
  <c r="T233" i="19" s="1"/>
  <c r="T244" i="19" s="1"/>
  <c r="T245" i="19" s="1"/>
  <c r="T246" i="19" s="1"/>
  <c r="T307" i="15"/>
  <c r="T275" i="15"/>
  <c r="T275" i="19"/>
  <c r="T307" i="19"/>
  <c r="T293" i="15"/>
  <c r="T298" i="15" s="1"/>
  <c r="T299" i="15" s="1"/>
  <c r="T310" i="15" s="1"/>
  <c r="T311" i="15" s="1"/>
  <c r="T261" i="15"/>
  <c r="T266" i="15" s="1"/>
  <c r="T267" i="15" s="1"/>
  <c r="T278" i="15" s="1"/>
  <c r="T279" i="15" s="1"/>
  <c r="T232" i="15"/>
  <c r="T233" i="15" s="1"/>
  <c r="T244" i="15" s="1"/>
  <c r="T245" i="15" s="1"/>
  <c r="V202" i="16"/>
  <c r="W194" i="16"/>
  <c r="W194" i="18"/>
  <c r="V202" i="18"/>
  <c r="W194" i="23"/>
  <c r="V202" i="23"/>
  <c r="T293" i="18"/>
  <c r="T298" i="18" s="1"/>
  <c r="T299" i="18" s="1"/>
  <c r="T310" i="18" s="1"/>
  <c r="T311" i="18" s="1"/>
  <c r="T261" i="18"/>
  <c r="T266" i="18" s="1"/>
  <c r="T267" i="18" s="1"/>
  <c r="T278" i="18" s="1"/>
  <c r="T279" i="18" s="1"/>
  <c r="T232" i="18"/>
  <c r="T233" i="18" s="1"/>
  <c r="T244" i="18" s="1"/>
  <c r="T245" i="18" s="1"/>
  <c r="T307" i="17"/>
  <c r="T275" i="17"/>
  <c r="T307" i="14"/>
  <c r="T275" i="14"/>
  <c r="S246" i="26"/>
  <c r="T261" i="26"/>
  <c r="T266" i="26" s="1"/>
  <c r="T267" i="26" s="1"/>
  <c r="T278" i="26" s="1"/>
  <c r="T279" i="26" s="1"/>
  <c r="T232" i="26"/>
  <c r="T233" i="26" s="1"/>
  <c r="T244" i="26" s="1"/>
  <c r="T245" i="26" s="1"/>
  <c r="T293" i="26"/>
  <c r="T298" i="26" s="1"/>
  <c r="T299" i="26" s="1"/>
  <c r="T310" i="26" s="1"/>
  <c r="T311" i="26" s="1"/>
  <c r="T307" i="27"/>
  <c r="T275" i="27"/>
  <c r="T307" i="20"/>
  <c r="T275" i="20"/>
  <c r="S312" i="16"/>
  <c r="T280" i="27" l="1"/>
  <c r="T280" i="17"/>
  <c r="T280" i="14"/>
  <c r="T246" i="14"/>
  <c r="T246" i="17"/>
  <c r="T246" i="27"/>
  <c r="T312" i="24"/>
  <c r="T312" i="23"/>
  <c r="T312" i="14"/>
  <c r="T246" i="22"/>
  <c r="T312" i="25"/>
  <c r="T280" i="15"/>
  <c r="T280" i="25"/>
  <c r="T312" i="16"/>
  <c r="T280" i="16"/>
  <c r="T312" i="17"/>
  <c r="T246" i="25"/>
  <c r="V241" i="23"/>
  <c r="V227" i="23"/>
  <c r="V241" i="16"/>
  <c r="V227" i="16"/>
  <c r="T246" i="15"/>
  <c r="X194" i="24"/>
  <c r="W202" i="24"/>
  <c r="U293" i="20"/>
  <c r="U298" i="20" s="1"/>
  <c r="U299" i="20" s="1"/>
  <c r="U310" i="20" s="1"/>
  <c r="U311" i="20" s="1"/>
  <c r="U261" i="20"/>
  <c r="U266" i="20" s="1"/>
  <c r="U267" i="20" s="1"/>
  <c r="U278" i="20" s="1"/>
  <c r="U279" i="20" s="1"/>
  <c r="U232" i="20"/>
  <c r="U233" i="20" s="1"/>
  <c r="U244" i="20" s="1"/>
  <c r="U245" i="20" s="1"/>
  <c r="U246" i="20" s="1"/>
  <c r="V241" i="14"/>
  <c r="V227" i="14"/>
  <c r="U293" i="27"/>
  <c r="U298" i="27" s="1"/>
  <c r="U299" i="27" s="1"/>
  <c r="U310" i="27" s="1"/>
  <c r="U311" i="27" s="1"/>
  <c r="U232" i="27"/>
  <c r="U233" i="27" s="1"/>
  <c r="U244" i="27" s="1"/>
  <c r="U245" i="27" s="1"/>
  <c r="U261" i="27"/>
  <c r="U266" i="27" s="1"/>
  <c r="U267" i="27" s="1"/>
  <c r="U278" i="27" s="1"/>
  <c r="U279" i="27" s="1"/>
  <c r="U307" i="14"/>
  <c r="U275" i="14"/>
  <c r="X194" i="17"/>
  <c r="W202" i="17"/>
  <c r="U261" i="26"/>
  <c r="U266" i="26" s="1"/>
  <c r="U267" i="26" s="1"/>
  <c r="U278" i="26" s="1"/>
  <c r="U279" i="26" s="1"/>
  <c r="U293" i="26"/>
  <c r="U298" i="26" s="1"/>
  <c r="U299" i="26" s="1"/>
  <c r="U310" i="26" s="1"/>
  <c r="U311" i="26" s="1"/>
  <c r="U232" i="26"/>
  <c r="U233" i="26" s="1"/>
  <c r="U244" i="26" s="1"/>
  <c r="U245" i="26" s="1"/>
  <c r="U261" i="16"/>
  <c r="U266" i="16" s="1"/>
  <c r="U267" i="16" s="1"/>
  <c r="U278" i="16" s="1"/>
  <c r="U279" i="16" s="1"/>
  <c r="U232" i="16"/>
  <c r="U233" i="16" s="1"/>
  <c r="U244" i="16" s="1"/>
  <c r="U245" i="16" s="1"/>
  <c r="U293" i="16"/>
  <c r="U298" i="16" s="1"/>
  <c r="U299" i="16" s="1"/>
  <c r="U310" i="16" s="1"/>
  <c r="U311" i="16" s="1"/>
  <c r="T246" i="24"/>
  <c r="V227" i="20"/>
  <c r="V241" i="20"/>
  <c r="U307" i="24"/>
  <c r="U275" i="24"/>
  <c r="U275" i="20"/>
  <c r="U307" i="20"/>
  <c r="W202" i="14"/>
  <c r="X194" i="14"/>
  <c r="U307" i="27"/>
  <c r="U275" i="27"/>
  <c r="V227" i="26"/>
  <c r="V241" i="26"/>
  <c r="V241" i="17"/>
  <c r="V227" i="17"/>
  <c r="U232" i="22"/>
  <c r="U233" i="22" s="1"/>
  <c r="U244" i="22" s="1"/>
  <c r="U245" i="22" s="1"/>
  <c r="U261" i="22"/>
  <c r="U266" i="22" s="1"/>
  <c r="U267" i="22" s="1"/>
  <c r="U278" i="22" s="1"/>
  <c r="U279" i="22" s="1"/>
  <c r="U293" i="22"/>
  <c r="U298" i="22" s="1"/>
  <c r="U299" i="22" s="1"/>
  <c r="U310" i="22" s="1"/>
  <c r="U311" i="22" s="1"/>
  <c r="T280" i="20"/>
  <c r="T246" i="26"/>
  <c r="U275" i="17"/>
  <c r="U307" i="17"/>
  <c r="X194" i="23"/>
  <c r="W202" i="23"/>
  <c r="T312" i="15"/>
  <c r="X194" i="20"/>
  <c r="W202" i="20"/>
  <c r="U232" i="23"/>
  <c r="U233" i="23" s="1"/>
  <c r="U244" i="23" s="1"/>
  <c r="U245" i="23" s="1"/>
  <c r="U246" i="23" s="1"/>
  <c r="U293" i="23"/>
  <c r="U298" i="23" s="1"/>
  <c r="U299" i="23" s="1"/>
  <c r="U310" i="23" s="1"/>
  <c r="U311" i="23" s="1"/>
  <c r="U261" i="23"/>
  <c r="U266" i="23" s="1"/>
  <c r="U267" i="23" s="1"/>
  <c r="U278" i="23" s="1"/>
  <c r="U279" i="23" s="1"/>
  <c r="U232" i="24"/>
  <c r="U233" i="24" s="1"/>
  <c r="U244" i="24" s="1"/>
  <c r="U245" i="24" s="1"/>
  <c r="U293" i="24"/>
  <c r="U298" i="24" s="1"/>
  <c r="U299" i="24" s="1"/>
  <c r="U310" i="24" s="1"/>
  <c r="U311" i="24" s="1"/>
  <c r="U261" i="24"/>
  <c r="U266" i="24" s="1"/>
  <c r="U267" i="24" s="1"/>
  <c r="U278" i="24" s="1"/>
  <c r="U279" i="24" s="1"/>
  <c r="U307" i="25"/>
  <c r="U275" i="25"/>
  <c r="T280" i="22"/>
  <c r="X194" i="26"/>
  <c r="W202" i="26"/>
  <c r="X194" i="15"/>
  <c r="W202" i="15"/>
  <c r="U275" i="22"/>
  <c r="U307" i="22"/>
  <c r="T312" i="20"/>
  <c r="T312" i="26"/>
  <c r="T246" i="18"/>
  <c r="U261" i="17"/>
  <c r="U266" i="17" s="1"/>
  <c r="U267" i="17" s="1"/>
  <c r="U278" i="17" s="1"/>
  <c r="U279" i="17" s="1"/>
  <c r="U232" i="17"/>
  <c r="U233" i="17" s="1"/>
  <c r="U244" i="17" s="1"/>
  <c r="U245" i="17" s="1"/>
  <c r="U246" i="17" s="1"/>
  <c r="U293" i="17"/>
  <c r="U298" i="17" s="1"/>
  <c r="U299" i="17" s="1"/>
  <c r="U310" i="17" s="1"/>
  <c r="U311" i="17" s="1"/>
  <c r="T280" i="24"/>
  <c r="V241" i="18"/>
  <c r="V227" i="18"/>
  <c r="U232" i="25"/>
  <c r="U233" i="25" s="1"/>
  <c r="U244" i="25" s="1"/>
  <c r="U245" i="25" s="1"/>
  <c r="U261" i="25"/>
  <c r="U266" i="25" s="1"/>
  <c r="U267" i="25" s="1"/>
  <c r="U278" i="25" s="1"/>
  <c r="U279" i="25" s="1"/>
  <c r="U293" i="25"/>
  <c r="U298" i="25" s="1"/>
  <c r="U299" i="25" s="1"/>
  <c r="U310" i="25" s="1"/>
  <c r="U311" i="25" s="1"/>
  <c r="T312" i="22"/>
  <c r="V227" i="15"/>
  <c r="V241" i="15"/>
  <c r="U293" i="19"/>
  <c r="U298" i="19" s="1"/>
  <c r="U299" i="19" s="1"/>
  <c r="U310" i="19" s="1"/>
  <c r="U311" i="19" s="1"/>
  <c r="U261" i="19"/>
  <c r="U266" i="19" s="1"/>
  <c r="U267" i="19" s="1"/>
  <c r="U278" i="19" s="1"/>
  <c r="U279" i="19" s="1"/>
  <c r="U232" i="19"/>
  <c r="U233" i="19" s="1"/>
  <c r="U244" i="19" s="1"/>
  <c r="U245" i="19" s="1"/>
  <c r="U246" i="19" s="1"/>
  <c r="T280" i="26"/>
  <c r="T280" i="18"/>
  <c r="U293" i="15"/>
  <c r="U298" i="15" s="1"/>
  <c r="U299" i="15" s="1"/>
  <c r="U310" i="15" s="1"/>
  <c r="U311" i="15" s="1"/>
  <c r="U261" i="15"/>
  <c r="U266" i="15" s="1"/>
  <c r="U267" i="15" s="1"/>
  <c r="U278" i="15" s="1"/>
  <c r="U279" i="15" s="1"/>
  <c r="U232" i="15"/>
  <c r="U233" i="15" s="1"/>
  <c r="U244" i="15" s="1"/>
  <c r="U245" i="15" s="1"/>
  <c r="V241" i="25"/>
  <c r="V227" i="25"/>
  <c r="X194" i="18"/>
  <c r="W202" i="18"/>
  <c r="T312" i="19"/>
  <c r="X194" i="25"/>
  <c r="W202" i="25"/>
  <c r="U293" i="18"/>
  <c r="U298" i="18" s="1"/>
  <c r="U299" i="18" s="1"/>
  <c r="U310" i="18" s="1"/>
  <c r="U311" i="18" s="1"/>
  <c r="U261" i="18"/>
  <c r="U266" i="18" s="1"/>
  <c r="U267" i="18" s="1"/>
  <c r="U278" i="18" s="1"/>
  <c r="U279" i="18" s="1"/>
  <c r="U232" i="18"/>
  <c r="U233" i="18" s="1"/>
  <c r="U244" i="18" s="1"/>
  <c r="U245" i="18" s="1"/>
  <c r="V241" i="27"/>
  <c r="V227" i="27"/>
  <c r="V241" i="19"/>
  <c r="V227" i="19"/>
  <c r="T246" i="23"/>
  <c r="U275" i="19"/>
  <c r="U307" i="19"/>
  <c r="T312" i="18"/>
  <c r="U307" i="15"/>
  <c r="U275" i="15"/>
  <c r="V227" i="22"/>
  <c r="V241" i="22"/>
  <c r="U307" i="23"/>
  <c r="U275" i="23"/>
  <c r="T312" i="27"/>
  <c r="X194" i="16"/>
  <c r="W202" i="16"/>
  <c r="T280" i="19"/>
  <c r="U307" i="18"/>
  <c r="U275" i="18"/>
  <c r="V227" i="24"/>
  <c r="V241" i="24"/>
  <c r="X194" i="27"/>
  <c r="W202" i="27"/>
  <c r="U293" i="14"/>
  <c r="U298" i="14" s="1"/>
  <c r="U299" i="14" s="1"/>
  <c r="U310" i="14" s="1"/>
  <c r="U311" i="14" s="1"/>
  <c r="U261" i="14"/>
  <c r="U266" i="14" s="1"/>
  <c r="U267" i="14" s="1"/>
  <c r="U278" i="14" s="1"/>
  <c r="U279" i="14" s="1"/>
  <c r="U232" i="14"/>
  <c r="U233" i="14" s="1"/>
  <c r="U244" i="14" s="1"/>
  <c r="U245" i="14" s="1"/>
  <c r="X194" i="19"/>
  <c r="W202" i="19"/>
  <c r="T280" i="23"/>
  <c r="U275" i="26"/>
  <c r="U307" i="26"/>
  <c r="U307" i="16"/>
  <c r="U275" i="16"/>
  <c r="X194" i="22"/>
  <c r="W202" i="22"/>
  <c r="U280" i="22" l="1"/>
  <c r="U280" i="16"/>
  <c r="U246" i="16"/>
  <c r="U312" i="16"/>
  <c r="U312" i="18"/>
  <c r="U312" i="26"/>
  <c r="U312" i="27"/>
  <c r="U246" i="26"/>
  <c r="U312" i="15"/>
  <c r="U312" i="24"/>
  <c r="U246" i="25"/>
  <c r="U280" i="23"/>
  <c r="U246" i="15"/>
  <c r="U246" i="27"/>
  <c r="U280" i="26"/>
  <c r="U280" i="15"/>
  <c r="U312" i="17"/>
  <c r="Y194" i="22"/>
  <c r="X202" i="22"/>
  <c r="U280" i="18"/>
  <c r="W227" i="18"/>
  <c r="W241" i="18"/>
  <c r="V275" i="15"/>
  <c r="V307" i="15"/>
  <c r="V232" i="18"/>
  <c r="V233" i="18" s="1"/>
  <c r="V244" i="18" s="1"/>
  <c r="V245" i="18" s="1"/>
  <c r="V293" i="18"/>
  <c r="V298" i="18" s="1"/>
  <c r="V299" i="18" s="1"/>
  <c r="V310" i="18" s="1"/>
  <c r="V311" i="18" s="1"/>
  <c r="V261" i="18"/>
  <c r="V266" i="18" s="1"/>
  <c r="V267" i="18" s="1"/>
  <c r="V278" i="18" s="1"/>
  <c r="V279" i="18" s="1"/>
  <c r="U312" i="22"/>
  <c r="V307" i="17"/>
  <c r="V275" i="17"/>
  <c r="Y194" i="14"/>
  <c r="X202" i="14"/>
  <c r="U246" i="14"/>
  <c r="V261" i="14"/>
  <c r="V266" i="14" s="1"/>
  <c r="V267" i="14" s="1"/>
  <c r="V278" i="14" s="1"/>
  <c r="V279" i="14" s="1"/>
  <c r="V293" i="14"/>
  <c r="V298" i="14" s="1"/>
  <c r="V299" i="14" s="1"/>
  <c r="V310" i="14" s="1"/>
  <c r="V311" i="14" s="1"/>
  <c r="V232" i="14"/>
  <c r="V233" i="14" s="1"/>
  <c r="V244" i="14" s="1"/>
  <c r="V245" i="14" s="1"/>
  <c r="Y194" i="24"/>
  <c r="X202" i="24"/>
  <c r="W241" i="27"/>
  <c r="W227" i="27"/>
  <c r="Y194" i="18"/>
  <c r="X202" i="18"/>
  <c r="V293" i="15"/>
  <c r="V298" i="15" s="1"/>
  <c r="V299" i="15" s="1"/>
  <c r="V310" i="15" s="1"/>
  <c r="V311" i="15" s="1"/>
  <c r="V261" i="15"/>
  <c r="V266" i="15" s="1"/>
  <c r="V267" i="15" s="1"/>
  <c r="V278" i="15" s="1"/>
  <c r="V279" i="15" s="1"/>
  <c r="V232" i="15"/>
  <c r="V233" i="15" s="1"/>
  <c r="V244" i="15" s="1"/>
  <c r="V245" i="15" s="1"/>
  <c r="V307" i="18"/>
  <c r="V275" i="18"/>
  <c r="W241" i="23"/>
  <c r="W227" i="23"/>
  <c r="V275" i="26"/>
  <c r="V307" i="26"/>
  <c r="W241" i="14"/>
  <c r="W227" i="14"/>
  <c r="V275" i="20"/>
  <c r="V307" i="20"/>
  <c r="U280" i="14"/>
  <c r="V307" i="14"/>
  <c r="V275" i="14"/>
  <c r="W227" i="19"/>
  <c r="W241" i="19"/>
  <c r="Y194" i="27"/>
  <c r="X202" i="27"/>
  <c r="V261" i="19"/>
  <c r="V266" i="19" s="1"/>
  <c r="V267" i="19" s="1"/>
  <c r="V278" i="19" s="1"/>
  <c r="V279" i="19" s="1"/>
  <c r="V293" i="19"/>
  <c r="V298" i="19" s="1"/>
  <c r="V299" i="19" s="1"/>
  <c r="V310" i="19" s="1"/>
  <c r="V311" i="19" s="1"/>
  <c r="V232" i="19"/>
  <c r="V233" i="19" s="1"/>
  <c r="V244" i="19" s="1"/>
  <c r="V245" i="19" s="1"/>
  <c r="V246" i="19" s="1"/>
  <c r="V232" i="25"/>
  <c r="V233" i="25" s="1"/>
  <c r="V244" i="25" s="1"/>
  <c r="V245" i="25" s="1"/>
  <c r="V261" i="25"/>
  <c r="V266" i="25" s="1"/>
  <c r="V267" i="25" s="1"/>
  <c r="V278" i="25" s="1"/>
  <c r="V279" i="25" s="1"/>
  <c r="V293" i="25"/>
  <c r="V298" i="25" s="1"/>
  <c r="V299" i="25" s="1"/>
  <c r="V310" i="25" s="1"/>
  <c r="V311" i="25" s="1"/>
  <c r="W241" i="15"/>
  <c r="W227" i="15"/>
  <c r="U312" i="23"/>
  <c r="Y194" i="23"/>
  <c r="X202" i="23"/>
  <c r="V293" i="26"/>
  <c r="V298" i="26" s="1"/>
  <c r="V299" i="26" s="1"/>
  <c r="V310" i="26" s="1"/>
  <c r="V311" i="26" s="1"/>
  <c r="V261" i="26"/>
  <c r="V266" i="26" s="1"/>
  <c r="V267" i="26" s="1"/>
  <c r="V278" i="26" s="1"/>
  <c r="V279" i="26" s="1"/>
  <c r="V232" i="26"/>
  <c r="V233" i="26" s="1"/>
  <c r="V244" i="26" s="1"/>
  <c r="V245" i="26" s="1"/>
  <c r="V293" i="20"/>
  <c r="V298" i="20" s="1"/>
  <c r="V299" i="20" s="1"/>
  <c r="V310" i="20" s="1"/>
  <c r="V311" i="20" s="1"/>
  <c r="V261" i="20"/>
  <c r="V266" i="20" s="1"/>
  <c r="V267" i="20" s="1"/>
  <c r="V278" i="20" s="1"/>
  <c r="V279" i="20" s="1"/>
  <c r="V232" i="20"/>
  <c r="V233" i="20" s="1"/>
  <c r="V244" i="20" s="1"/>
  <c r="V245" i="20" s="1"/>
  <c r="V246" i="20" s="1"/>
  <c r="U312" i="14"/>
  <c r="V232" i="16"/>
  <c r="V233" i="16" s="1"/>
  <c r="V244" i="16" s="1"/>
  <c r="V245" i="16" s="1"/>
  <c r="V293" i="16"/>
  <c r="V298" i="16" s="1"/>
  <c r="V299" i="16" s="1"/>
  <c r="V310" i="16" s="1"/>
  <c r="V311" i="16" s="1"/>
  <c r="V261" i="16"/>
  <c r="V266" i="16" s="1"/>
  <c r="V267" i="16" s="1"/>
  <c r="V278" i="16" s="1"/>
  <c r="V279" i="16" s="1"/>
  <c r="W241" i="16"/>
  <c r="W227" i="16"/>
  <c r="X202" i="15"/>
  <c r="Y194" i="15"/>
  <c r="U312" i="25"/>
  <c r="U280" i="20"/>
  <c r="V307" i="16"/>
  <c r="V275" i="16"/>
  <c r="Y194" i="19"/>
  <c r="X202" i="19"/>
  <c r="V275" i="24"/>
  <c r="V307" i="24"/>
  <c r="V307" i="22"/>
  <c r="V275" i="22"/>
  <c r="V307" i="19"/>
  <c r="V275" i="19"/>
  <c r="W241" i="25"/>
  <c r="W227" i="25"/>
  <c r="V275" i="25"/>
  <c r="V307" i="25"/>
  <c r="V232" i="24"/>
  <c r="V233" i="24" s="1"/>
  <c r="V244" i="24" s="1"/>
  <c r="V245" i="24" s="1"/>
  <c r="V261" i="24"/>
  <c r="V266" i="24" s="1"/>
  <c r="V267" i="24" s="1"/>
  <c r="V278" i="24" s="1"/>
  <c r="V279" i="24" s="1"/>
  <c r="V293" i="24"/>
  <c r="V298" i="24" s="1"/>
  <c r="V299" i="24" s="1"/>
  <c r="V310" i="24" s="1"/>
  <c r="V311" i="24" s="1"/>
  <c r="Y194" i="16"/>
  <c r="X202" i="16"/>
  <c r="V293" i="22"/>
  <c r="V298" i="22" s="1"/>
  <c r="V299" i="22" s="1"/>
  <c r="V310" i="22" s="1"/>
  <c r="V311" i="22" s="1"/>
  <c r="V232" i="22"/>
  <c r="V233" i="22" s="1"/>
  <c r="V244" i="22" s="1"/>
  <c r="V245" i="22" s="1"/>
  <c r="V261" i="22"/>
  <c r="V266" i="22" s="1"/>
  <c r="V267" i="22" s="1"/>
  <c r="V278" i="22" s="1"/>
  <c r="V279" i="22" s="1"/>
  <c r="V232" i="27"/>
  <c r="V233" i="27" s="1"/>
  <c r="V244" i="27" s="1"/>
  <c r="V245" i="27" s="1"/>
  <c r="V293" i="27"/>
  <c r="V298" i="27" s="1"/>
  <c r="V299" i="27" s="1"/>
  <c r="V310" i="27" s="1"/>
  <c r="V311" i="27" s="1"/>
  <c r="V261" i="27"/>
  <c r="V266" i="27" s="1"/>
  <c r="V267" i="27" s="1"/>
  <c r="V278" i="27" s="1"/>
  <c r="V279" i="27" s="1"/>
  <c r="Y194" i="25"/>
  <c r="X202" i="25"/>
  <c r="U280" i="19"/>
  <c r="U280" i="25"/>
  <c r="W227" i="26"/>
  <c r="W241" i="26"/>
  <c r="W241" i="20"/>
  <c r="W227" i="20"/>
  <c r="U280" i="27"/>
  <c r="U246" i="24"/>
  <c r="W241" i="17"/>
  <c r="W227" i="17"/>
  <c r="U312" i="20"/>
  <c r="V293" i="23"/>
  <c r="V298" i="23" s="1"/>
  <c r="V299" i="23" s="1"/>
  <c r="V310" i="23" s="1"/>
  <c r="V311" i="23" s="1"/>
  <c r="V232" i="23"/>
  <c r="V233" i="23" s="1"/>
  <c r="V244" i="23" s="1"/>
  <c r="V245" i="23" s="1"/>
  <c r="V261" i="23"/>
  <c r="V266" i="23" s="1"/>
  <c r="V267" i="23" s="1"/>
  <c r="V278" i="23" s="1"/>
  <c r="V279" i="23" s="1"/>
  <c r="W241" i="22"/>
  <c r="W227" i="22"/>
  <c r="U246" i="18"/>
  <c r="V307" i="27"/>
  <c r="V275" i="27"/>
  <c r="U312" i="19"/>
  <c r="U246" i="22"/>
  <c r="Y194" i="26"/>
  <c r="X202" i="26"/>
  <c r="Y194" i="20"/>
  <c r="X202" i="20"/>
  <c r="U280" i="17"/>
  <c r="V261" i="17"/>
  <c r="V266" i="17" s="1"/>
  <c r="V267" i="17" s="1"/>
  <c r="V278" i="17" s="1"/>
  <c r="V279" i="17" s="1"/>
  <c r="V232" i="17"/>
  <c r="V233" i="17" s="1"/>
  <c r="V244" i="17" s="1"/>
  <c r="V245" i="17" s="1"/>
  <c r="V293" i="17"/>
  <c r="V298" i="17" s="1"/>
  <c r="V299" i="17" s="1"/>
  <c r="V310" i="17" s="1"/>
  <c r="V311" i="17" s="1"/>
  <c r="U280" i="24"/>
  <c r="Y194" i="17"/>
  <c r="X202" i="17"/>
  <c r="W227" i="24"/>
  <c r="W241" i="24"/>
  <c r="V307" i="23"/>
  <c r="V275" i="23"/>
  <c r="V312" i="23" l="1"/>
  <c r="V246" i="27"/>
  <c r="V280" i="14"/>
  <c r="V312" i="25"/>
  <c r="V312" i="27"/>
  <c r="V312" i="20"/>
  <c r="V280" i="25"/>
  <c r="V246" i="14"/>
  <c r="V246" i="23"/>
  <c r="V312" i="24"/>
  <c r="V246" i="25"/>
  <c r="V246" i="22"/>
  <c r="V312" i="14"/>
  <c r="V246" i="18"/>
  <c r="V280" i="22"/>
  <c r="X227" i="26"/>
  <c r="X241" i="26"/>
  <c r="W293" i="20"/>
  <c r="W298" i="20" s="1"/>
  <c r="W299" i="20" s="1"/>
  <c r="W310" i="20" s="1"/>
  <c r="W311" i="20" s="1"/>
  <c r="W261" i="20"/>
  <c r="W266" i="20" s="1"/>
  <c r="W267" i="20" s="1"/>
  <c r="W278" i="20" s="1"/>
  <c r="W279" i="20" s="1"/>
  <c r="W232" i="20"/>
  <c r="W233" i="20" s="1"/>
  <c r="W244" i="20" s="1"/>
  <c r="W245" i="20" s="1"/>
  <c r="W246" i="20" s="1"/>
  <c r="X241" i="25"/>
  <c r="X227" i="25"/>
  <c r="V246" i="24"/>
  <c r="V312" i="16"/>
  <c r="W307" i="16"/>
  <c r="W275" i="16"/>
  <c r="V280" i="20"/>
  <c r="Z194" i="23"/>
  <c r="Y202" i="23"/>
  <c r="W275" i="19"/>
  <c r="W307" i="19"/>
  <c r="V280" i="26"/>
  <c r="W275" i="27"/>
  <c r="W307" i="27"/>
  <c r="V280" i="15"/>
  <c r="W307" i="24"/>
  <c r="W275" i="24"/>
  <c r="W275" i="20"/>
  <c r="W307" i="20"/>
  <c r="W293" i="19"/>
  <c r="W298" i="19" s="1"/>
  <c r="W299" i="19" s="1"/>
  <c r="W310" i="19" s="1"/>
  <c r="W311" i="19" s="1"/>
  <c r="W261" i="19"/>
  <c r="W266" i="19" s="1"/>
  <c r="W267" i="19" s="1"/>
  <c r="W278" i="19" s="1"/>
  <c r="W279" i="19" s="1"/>
  <c r="W232" i="19"/>
  <c r="W233" i="19" s="1"/>
  <c r="W244" i="19" s="1"/>
  <c r="W245" i="19" s="1"/>
  <c r="W246" i="19" s="1"/>
  <c r="W293" i="23"/>
  <c r="W298" i="23" s="1"/>
  <c r="W299" i="23" s="1"/>
  <c r="W310" i="23" s="1"/>
  <c r="W311" i="23" s="1"/>
  <c r="W261" i="23"/>
  <c r="W266" i="23" s="1"/>
  <c r="W267" i="23" s="1"/>
  <c r="W278" i="23" s="1"/>
  <c r="W279" i="23" s="1"/>
  <c r="W232" i="23"/>
  <c r="W233" i="23" s="1"/>
  <c r="W244" i="23" s="1"/>
  <c r="W245" i="23" s="1"/>
  <c r="X241" i="24"/>
  <c r="X227" i="24"/>
  <c r="X241" i="14"/>
  <c r="X227" i="14"/>
  <c r="W307" i="18"/>
  <c r="W275" i="18"/>
  <c r="X241" i="16"/>
  <c r="X227" i="16"/>
  <c r="X227" i="19"/>
  <c r="X241" i="19"/>
  <c r="W293" i="15"/>
  <c r="W298" i="15" s="1"/>
  <c r="W299" i="15" s="1"/>
  <c r="W310" i="15" s="1"/>
  <c r="W311" i="15" s="1"/>
  <c r="W261" i="15"/>
  <c r="W266" i="15" s="1"/>
  <c r="W267" i="15" s="1"/>
  <c r="W278" i="15" s="1"/>
  <c r="W279" i="15" s="1"/>
  <c r="W232" i="15"/>
  <c r="W233" i="15" s="1"/>
  <c r="W244" i="15" s="1"/>
  <c r="W245" i="15" s="1"/>
  <c r="V312" i="19"/>
  <c r="W232" i="14"/>
  <c r="W233" i="14" s="1"/>
  <c r="W244" i="14" s="1"/>
  <c r="W245" i="14" s="1"/>
  <c r="W293" i="14"/>
  <c r="W298" i="14" s="1"/>
  <c r="W299" i="14" s="1"/>
  <c r="W310" i="14" s="1"/>
  <c r="W311" i="14" s="1"/>
  <c r="W261" i="14"/>
  <c r="W266" i="14" s="1"/>
  <c r="W267" i="14" s="1"/>
  <c r="W278" i="14" s="1"/>
  <c r="W279" i="14" s="1"/>
  <c r="W307" i="23"/>
  <c r="W275" i="23"/>
  <c r="Z194" i="24"/>
  <c r="Y202" i="24"/>
  <c r="Z194" i="14"/>
  <c r="Y202" i="14"/>
  <c r="W293" i="18"/>
  <c r="W298" i="18" s="1"/>
  <c r="W299" i="18" s="1"/>
  <c r="W310" i="18" s="1"/>
  <c r="W311" i="18" s="1"/>
  <c r="W261" i="18"/>
  <c r="W266" i="18" s="1"/>
  <c r="W267" i="18" s="1"/>
  <c r="W278" i="18" s="1"/>
  <c r="W279" i="18" s="1"/>
  <c r="W232" i="18"/>
  <c r="W233" i="18" s="1"/>
  <c r="W244" i="18" s="1"/>
  <c r="W245" i="18" s="1"/>
  <c r="Z194" i="16"/>
  <c r="Y202" i="16"/>
  <c r="Z194" i="19"/>
  <c r="Y202" i="19"/>
  <c r="Y202" i="15"/>
  <c r="Z194" i="15"/>
  <c r="W307" i="15"/>
  <c r="W275" i="15"/>
  <c r="V280" i="19"/>
  <c r="W275" i="14"/>
  <c r="W307" i="14"/>
  <c r="X241" i="18"/>
  <c r="X227" i="18"/>
  <c r="V246" i="17"/>
  <c r="W232" i="22"/>
  <c r="W233" i="22" s="1"/>
  <c r="W244" i="22" s="1"/>
  <c r="W245" i="22" s="1"/>
  <c r="W293" i="22"/>
  <c r="W298" i="22" s="1"/>
  <c r="W299" i="22" s="1"/>
  <c r="W310" i="22" s="1"/>
  <c r="W311" i="22" s="1"/>
  <c r="W261" i="22"/>
  <c r="W266" i="22" s="1"/>
  <c r="W267" i="22" s="1"/>
  <c r="W278" i="22" s="1"/>
  <c r="W279" i="22" s="1"/>
  <c r="W307" i="26"/>
  <c r="W275" i="26"/>
  <c r="X241" i="17"/>
  <c r="X227" i="17"/>
  <c r="Y202" i="17"/>
  <c r="Z194" i="17"/>
  <c r="X227" i="20"/>
  <c r="X241" i="20"/>
  <c r="W232" i="25"/>
  <c r="W233" i="25" s="1"/>
  <c r="W244" i="25" s="1"/>
  <c r="W245" i="25" s="1"/>
  <c r="W293" i="25"/>
  <c r="W298" i="25" s="1"/>
  <c r="W299" i="25" s="1"/>
  <c r="W310" i="25" s="1"/>
  <c r="W311" i="25" s="1"/>
  <c r="W261" i="25"/>
  <c r="W266" i="25" s="1"/>
  <c r="W267" i="25" s="1"/>
  <c r="W278" i="25" s="1"/>
  <c r="W279" i="25" s="1"/>
  <c r="V312" i="22"/>
  <c r="V246" i="16"/>
  <c r="X241" i="15"/>
  <c r="X227" i="15"/>
  <c r="X241" i="27"/>
  <c r="X227" i="27"/>
  <c r="V246" i="26"/>
  <c r="V280" i="18"/>
  <c r="Z194" i="18"/>
  <c r="Y202" i="18"/>
  <c r="V280" i="17"/>
  <c r="V246" i="15"/>
  <c r="X227" i="22"/>
  <c r="X241" i="22"/>
  <c r="Z194" i="26"/>
  <c r="Y202" i="26"/>
  <c r="Z194" i="25"/>
  <c r="Y202" i="25"/>
  <c r="W232" i="24"/>
  <c r="W233" i="24" s="1"/>
  <c r="W244" i="24" s="1"/>
  <c r="W245" i="24" s="1"/>
  <c r="W261" i="24"/>
  <c r="W266" i="24" s="1"/>
  <c r="W267" i="24" s="1"/>
  <c r="W278" i="24" s="1"/>
  <c r="W279" i="24" s="1"/>
  <c r="W293" i="24"/>
  <c r="W298" i="24" s="1"/>
  <c r="W299" i="24" s="1"/>
  <c r="W310" i="24" s="1"/>
  <c r="W311" i="24" s="1"/>
  <c r="W293" i="17"/>
  <c r="W298" i="17" s="1"/>
  <c r="W299" i="17" s="1"/>
  <c r="W310" i="17" s="1"/>
  <c r="W311" i="17" s="1"/>
  <c r="W261" i="17"/>
  <c r="W266" i="17" s="1"/>
  <c r="W267" i="17" s="1"/>
  <c r="W278" i="17" s="1"/>
  <c r="W279" i="17" s="1"/>
  <c r="W232" i="17"/>
  <c r="W233" i="17" s="1"/>
  <c r="W244" i="17" s="1"/>
  <c r="W245" i="17" s="1"/>
  <c r="W307" i="22"/>
  <c r="W275" i="22"/>
  <c r="W307" i="17"/>
  <c r="W275" i="17"/>
  <c r="W232" i="26"/>
  <c r="W233" i="26" s="1"/>
  <c r="W244" i="26" s="1"/>
  <c r="W245" i="26" s="1"/>
  <c r="W261" i="26"/>
  <c r="W266" i="26" s="1"/>
  <c r="W267" i="26" s="1"/>
  <c r="W278" i="26" s="1"/>
  <c r="W279" i="26" s="1"/>
  <c r="W293" i="26"/>
  <c r="W298" i="26" s="1"/>
  <c r="W299" i="26" s="1"/>
  <c r="W310" i="26" s="1"/>
  <c r="W311" i="26" s="1"/>
  <c r="V280" i="23"/>
  <c r="Z194" i="20"/>
  <c r="Y202" i="20"/>
  <c r="V280" i="27"/>
  <c r="V280" i="24"/>
  <c r="W275" i="25"/>
  <c r="W307" i="25"/>
  <c r="V280" i="16"/>
  <c r="W261" i="16"/>
  <c r="W266" i="16" s="1"/>
  <c r="W267" i="16" s="1"/>
  <c r="W278" i="16" s="1"/>
  <c r="W279" i="16" s="1"/>
  <c r="W232" i="16"/>
  <c r="W233" i="16" s="1"/>
  <c r="W244" i="16" s="1"/>
  <c r="W245" i="16" s="1"/>
  <c r="W293" i="16"/>
  <c r="W298" i="16" s="1"/>
  <c r="W299" i="16" s="1"/>
  <c r="W310" i="16" s="1"/>
  <c r="W311" i="16" s="1"/>
  <c r="X227" i="23"/>
  <c r="X241" i="23"/>
  <c r="Z194" i="27"/>
  <c r="Y202" i="27"/>
  <c r="V312" i="26"/>
  <c r="V312" i="18"/>
  <c r="W293" i="27"/>
  <c r="W298" i="27" s="1"/>
  <c r="W299" i="27" s="1"/>
  <c r="W310" i="27" s="1"/>
  <c r="W311" i="27" s="1"/>
  <c r="W232" i="27"/>
  <c r="W233" i="27" s="1"/>
  <c r="W244" i="27" s="1"/>
  <c r="W245" i="27" s="1"/>
  <c r="W261" i="27"/>
  <c r="W266" i="27" s="1"/>
  <c r="W267" i="27" s="1"/>
  <c r="W278" i="27" s="1"/>
  <c r="W279" i="27" s="1"/>
  <c r="V312" i="17"/>
  <c r="V312" i="15"/>
  <c r="Z194" i="22"/>
  <c r="Y202" i="22"/>
  <c r="W280" i="25" l="1"/>
  <c r="W246" i="23"/>
  <c r="W246" i="26"/>
  <c r="W312" i="25"/>
  <c r="W280" i="22"/>
  <c r="W280" i="20"/>
  <c r="W246" i="17"/>
  <c r="W280" i="14"/>
  <c r="W280" i="23"/>
  <c r="W280" i="17"/>
  <c r="W312" i="23"/>
  <c r="W280" i="19"/>
  <c r="W312" i="17"/>
  <c r="W246" i="18"/>
  <c r="W246" i="15"/>
  <c r="W312" i="22"/>
  <c r="W246" i="14"/>
  <c r="Y241" i="26"/>
  <c r="Y227" i="26"/>
  <c r="Y227" i="18"/>
  <c r="Y241" i="18"/>
  <c r="X293" i="15"/>
  <c r="X298" i="15" s="1"/>
  <c r="X299" i="15" s="1"/>
  <c r="X310" i="15" s="1"/>
  <c r="X311" i="15" s="1"/>
  <c r="X261" i="15"/>
  <c r="X266" i="15" s="1"/>
  <c r="X267" i="15" s="1"/>
  <c r="X278" i="15" s="1"/>
  <c r="X279" i="15" s="1"/>
  <c r="X232" i="15"/>
  <c r="X233" i="15" s="1"/>
  <c r="X244" i="15" s="1"/>
  <c r="X245" i="15" s="1"/>
  <c r="X307" i="17"/>
  <c r="X275" i="17"/>
  <c r="Y227" i="15"/>
  <c r="Y241" i="15"/>
  <c r="X293" i="16"/>
  <c r="X298" i="16" s="1"/>
  <c r="X299" i="16" s="1"/>
  <c r="X310" i="16" s="1"/>
  <c r="X311" i="16" s="1"/>
  <c r="X261" i="16"/>
  <c r="X266" i="16" s="1"/>
  <c r="X267" i="16" s="1"/>
  <c r="X278" i="16" s="1"/>
  <c r="X279" i="16" s="1"/>
  <c r="X232" i="16"/>
  <c r="X233" i="16" s="1"/>
  <c r="X244" i="16" s="1"/>
  <c r="X245" i="16" s="1"/>
  <c r="X275" i="14"/>
  <c r="X307" i="14"/>
  <c r="W246" i="24"/>
  <c r="W246" i="16"/>
  <c r="X307" i="25"/>
  <c r="X275" i="25"/>
  <c r="X307" i="15"/>
  <c r="X275" i="15"/>
  <c r="Y241" i="19"/>
  <c r="Y227" i="19"/>
  <c r="X307" i="16"/>
  <c r="X275" i="16"/>
  <c r="X261" i="24"/>
  <c r="X266" i="24" s="1"/>
  <c r="X267" i="24" s="1"/>
  <c r="X278" i="24" s="1"/>
  <c r="X279" i="24" s="1"/>
  <c r="X232" i="24"/>
  <c r="X233" i="24" s="1"/>
  <c r="X244" i="24" s="1"/>
  <c r="X245" i="24" s="1"/>
  <c r="X293" i="24"/>
  <c r="X298" i="24" s="1"/>
  <c r="X299" i="24" s="1"/>
  <c r="X310" i="24" s="1"/>
  <c r="X311" i="24" s="1"/>
  <c r="W312" i="24"/>
  <c r="W280" i="16"/>
  <c r="X261" i="23"/>
  <c r="X266" i="23" s="1"/>
  <c r="X267" i="23" s="1"/>
  <c r="X278" i="23" s="1"/>
  <c r="X279" i="23" s="1"/>
  <c r="X232" i="23"/>
  <c r="X233" i="23" s="1"/>
  <c r="X244" i="23" s="1"/>
  <c r="X245" i="23" s="1"/>
  <c r="X293" i="23"/>
  <c r="X298" i="23" s="1"/>
  <c r="X299" i="23" s="1"/>
  <c r="X310" i="23" s="1"/>
  <c r="X311" i="23" s="1"/>
  <c r="X293" i="18"/>
  <c r="X298" i="18" s="1"/>
  <c r="X299" i="18" s="1"/>
  <c r="X310" i="18" s="1"/>
  <c r="X311" i="18" s="1"/>
  <c r="X232" i="18"/>
  <c r="X233" i="18" s="1"/>
  <c r="X244" i="18" s="1"/>
  <c r="X245" i="18" s="1"/>
  <c r="X261" i="18"/>
  <c r="X266" i="18" s="1"/>
  <c r="X267" i="18" s="1"/>
  <c r="X278" i="18" s="1"/>
  <c r="X279" i="18" s="1"/>
  <c r="Y241" i="14"/>
  <c r="Y227" i="14"/>
  <c r="X307" i="24"/>
  <c r="X275" i="24"/>
  <c r="W312" i="19"/>
  <c r="W312" i="16"/>
  <c r="AA194" i="26"/>
  <c r="Z202" i="26"/>
  <c r="X275" i="20"/>
  <c r="X307" i="20"/>
  <c r="W280" i="26"/>
  <c r="W312" i="26"/>
  <c r="X307" i="18"/>
  <c r="X275" i="18"/>
  <c r="W280" i="15"/>
  <c r="Y241" i="16"/>
  <c r="Y227" i="16"/>
  <c r="AA194" i="14"/>
  <c r="Z202" i="14"/>
  <c r="W280" i="18"/>
  <c r="W246" i="27"/>
  <c r="Y241" i="23"/>
  <c r="Y227" i="23"/>
  <c r="W312" i="20"/>
  <c r="Y227" i="22"/>
  <c r="Y241" i="22"/>
  <c r="AA194" i="22"/>
  <c r="Z202" i="22"/>
  <c r="AA194" i="18"/>
  <c r="Z202" i="18"/>
  <c r="AA194" i="27"/>
  <c r="Z202" i="27"/>
  <c r="Y241" i="20"/>
  <c r="Y227" i="20"/>
  <c r="Y227" i="25"/>
  <c r="Y241" i="25"/>
  <c r="X293" i="27"/>
  <c r="X298" i="27" s="1"/>
  <c r="X299" i="27" s="1"/>
  <c r="X310" i="27" s="1"/>
  <c r="X311" i="27" s="1"/>
  <c r="X232" i="27"/>
  <c r="X233" i="27" s="1"/>
  <c r="X244" i="27" s="1"/>
  <c r="X245" i="27" s="1"/>
  <c r="X261" i="27"/>
  <c r="X266" i="27" s="1"/>
  <c r="X267" i="27" s="1"/>
  <c r="X278" i="27" s="1"/>
  <c r="X279" i="27" s="1"/>
  <c r="Y227" i="17"/>
  <c r="Y241" i="17"/>
  <c r="W312" i="15"/>
  <c r="AA194" i="16"/>
  <c r="Z202" i="16"/>
  <c r="Y227" i="24"/>
  <c r="Y241" i="24"/>
  <c r="X307" i="19"/>
  <c r="X275" i="19"/>
  <c r="W312" i="18"/>
  <c r="W312" i="27"/>
  <c r="AA194" i="23"/>
  <c r="Z202" i="23"/>
  <c r="X275" i="26"/>
  <c r="X307" i="26"/>
  <c r="X307" i="22"/>
  <c r="X275" i="22"/>
  <c r="X293" i="20"/>
  <c r="X298" i="20" s="1"/>
  <c r="X299" i="20" s="1"/>
  <c r="X310" i="20" s="1"/>
  <c r="X311" i="20" s="1"/>
  <c r="X261" i="20"/>
  <c r="X266" i="20" s="1"/>
  <c r="X267" i="20" s="1"/>
  <c r="X278" i="20" s="1"/>
  <c r="X279" i="20" s="1"/>
  <c r="X232" i="20"/>
  <c r="X233" i="20" s="1"/>
  <c r="X244" i="20" s="1"/>
  <c r="X245" i="20" s="1"/>
  <c r="X246" i="20" s="1"/>
  <c r="AA194" i="19"/>
  <c r="Z202" i="19"/>
  <c r="Y227" i="27"/>
  <c r="Y241" i="27"/>
  <c r="W246" i="22"/>
  <c r="X293" i="22"/>
  <c r="X298" i="22" s="1"/>
  <c r="X299" i="22" s="1"/>
  <c r="X310" i="22" s="1"/>
  <c r="X311" i="22" s="1"/>
  <c r="X261" i="22"/>
  <c r="X266" i="22" s="1"/>
  <c r="X267" i="22" s="1"/>
  <c r="X278" i="22" s="1"/>
  <c r="X279" i="22" s="1"/>
  <c r="X232" i="22"/>
  <c r="X233" i="22" s="1"/>
  <c r="X244" i="22" s="1"/>
  <c r="X245" i="22" s="1"/>
  <c r="AA194" i="17"/>
  <c r="Z202" i="17"/>
  <c r="X307" i="23"/>
  <c r="X275" i="23"/>
  <c r="W246" i="25"/>
  <c r="AA194" i="20"/>
  <c r="Z202" i="20"/>
  <c r="AA194" i="25"/>
  <c r="Z202" i="25"/>
  <c r="X307" i="27"/>
  <c r="X275" i="27"/>
  <c r="X293" i="17"/>
  <c r="X298" i="17" s="1"/>
  <c r="X299" i="17" s="1"/>
  <c r="X310" i="17" s="1"/>
  <c r="X311" i="17" s="1"/>
  <c r="X261" i="17"/>
  <c r="X266" i="17" s="1"/>
  <c r="X267" i="17" s="1"/>
  <c r="X278" i="17" s="1"/>
  <c r="X279" i="17" s="1"/>
  <c r="X232" i="17"/>
  <c r="X233" i="17" s="1"/>
  <c r="X244" i="17" s="1"/>
  <c r="X245" i="17" s="1"/>
  <c r="W312" i="14"/>
  <c r="AA194" i="15"/>
  <c r="Z202" i="15"/>
  <c r="AA194" i="24"/>
  <c r="Z202" i="24"/>
  <c r="X261" i="19"/>
  <c r="X266" i="19" s="1"/>
  <c r="X267" i="19" s="1"/>
  <c r="X278" i="19" s="1"/>
  <c r="X279" i="19" s="1"/>
  <c r="X293" i="19"/>
  <c r="X298" i="19" s="1"/>
  <c r="X299" i="19" s="1"/>
  <c r="X310" i="19" s="1"/>
  <c r="X311" i="19" s="1"/>
  <c r="X232" i="19"/>
  <c r="X233" i="19" s="1"/>
  <c r="X244" i="19" s="1"/>
  <c r="X245" i="19" s="1"/>
  <c r="X246" i="19" s="1"/>
  <c r="X232" i="14"/>
  <c r="X233" i="14" s="1"/>
  <c r="X244" i="14" s="1"/>
  <c r="X245" i="14" s="1"/>
  <c r="X293" i="14"/>
  <c r="X298" i="14" s="1"/>
  <c r="X299" i="14" s="1"/>
  <c r="X310" i="14" s="1"/>
  <c r="X311" i="14" s="1"/>
  <c r="X261" i="14"/>
  <c r="X266" i="14" s="1"/>
  <c r="X267" i="14" s="1"/>
  <c r="X278" i="14" s="1"/>
  <c r="X279" i="14" s="1"/>
  <c r="W280" i="24"/>
  <c r="W280" i="27"/>
  <c r="X232" i="25"/>
  <c r="X233" i="25" s="1"/>
  <c r="X244" i="25" s="1"/>
  <c r="X245" i="25" s="1"/>
  <c r="X293" i="25"/>
  <c r="X298" i="25" s="1"/>
  <c r="X299" i="25" s="1"/>
  <c r="X310" i="25" s="1"/>
  <c r="X311" i="25" s="1"/>
  <c r="X261" i="25"/>
  <c r="X266" i="25" s="1"/>
  <c r="X267" i="25" s="1"/>
  <c r="X278" i="25" s="1"/>
  <c r="X279" i="25" s="1"/>
  <c r="X232" i="26"/>
  <c r="X233" i="26" s="1"/>
  <c r="X244" i="26" s="1"/>
  <c r="X245" i="26" s="1"/>
  <c r="X293" i="26"/>
  <c r="X298" i="26" s="1"/>
  <c r="X299" i="26" s="1"/>
  <c r="X310" i="26" s="1"/>
  <c r="X311" i="26" s="1"/>
  <c r="X261" i="26"/>
  <c r="X266" i="26" s="1"/>
  <c r="X267" i="26" s="1"/>
  <c r="X278" i="26" s="1"/>
  <c r="X279" i="26" s="1"/>
  <c r="X312" i="23" l="1"/>
  <c r="X312" i="27"/>
  <c r="X280" i="23"/>
  <c r="X312" i="19"/>
  <c r="X280" i="27"/>
  <c r="X246" i="23"/>
  <c r="X280" i="16"/>
  <c r="X312" i="16"/>
  <c r="X246" i="26"/>
  <c r="X280" i="25"/>
  <c r="X312" i="24"/>
  <c r="X246" i="15"/>
  <c r="X312" i="22"/>
  <c r="X280" i="18"/>
  <c r="X312" i="14"/>
  <c r="X280" i="19"/>
  <c r="X246" i="24"/>
  <c r="X280" i="22"/>
  <c r="X280" i="24"/>
  <c r="Z241" i="15"/>
  <c r="Z227" i="15"/>
  <c r="X246" i="27"/>
  <c r="AB194" i="20"/>
  <c r="AA202" i="20"/>
  <c r="AA202" i="17"/>
  <c r="AB194" i="17"/>
  <c r="Y232" i="27"/>
  <c r="Y233" i="27" s="1"/>
  <c r="Y244" i="27" s="1"/>
  <c r="Y245" i="27" s="1"/>
  <c r="Y293" i="27"/>
  <c r="Y298" i="27" s="1"/>
  <c r="Y299" i="27" s="1"/>
  <c r="Y310" i="27" s="1"/>
  <c r="Y311" i="27" s="1"/>
  <c r="Y261" i="27"/>
  <c r="Y266" i="27" s="1"/>
  <c r="Y267" i="27" s="1"/>
  <c r="Y278" i="27" s="1"/>
  <c r="Y279" i="27" s="1"/>
  <c r="X246" i="22"/>
  <c r="Z227" i="23"/>
  <c r="Z241" i="23"/>
  <c r="Y307" i="24"/>
  <c r="Y275" i="24"/>
  <c r="Y293" i="17"/>
  <c r="Y298" i="17" s="1"/>
  <c r="Y299" i="17" s="1"/>
  <c r="Y310" i="17" s="1"/>
  <c r="Y311" i="17" s="1"/>
  <c r="Y232" i="17"/>
  <c r="Y233" i="17" s="1"/>
  <c r="Y244" i="17" s="1"/>
  <c r="Y245" i="17" s="1"/>
  <c r="Y261" i="17"/>
  <c r="Y266" i="17" s="1"/>
  <c r="Y267" i="17" s="1"/>
  <c r="Y278" i="17" s="1"/>
  <c r="Y279" i="17" s="1"/>
  <c r="Y293" i="20"/>
  <c r="Y298" i="20" s="1"/>
  <c r="Y299" i="20" s="1"/>
  <c r="Y310" i="20" s="1"/>
  <c r="Y311" i="20" s="1"/>
  <c r="Y261" i="20"/>
  <c r="Y266" i="20" s="1"/>
  <c r="Y267" i="20" s="1"/>
  <c r="Y278" i="20" s="1"/>
  <c r="Y279" i="20" s="1"/>
  <c r="Y232" i="20"/>
  <c r="Y233" i="20" s="1"/>
  <c r="Y244" i="20" s="1"/>
  <c r="Y245" i="20" s="1"/>
  <c r="Y246" i="20" s="1"/>
  <c r="Z241" i="22"/>
  <c r="Z227" i="22"/>
  <c r="Y307" i="23"/>
  <c r="Y275" i="23"/>
  <c r="Y275" i="16"/>
  <c r="Y307" i="16"/>
  <c r="X312" i="15"/>
  <c r="X246" i="14"/>
  <c r="Y307" i="15"/>
  <c r="Y275" i="15"/>
  <c r="Z241" i="19"/>
  <c r="Z227" i="19"/>
  <c r="AB194" i="23"/>
  <c r="AA202" i="23"/>
  <c r="Y261" i="24"/>
  <c r="Y266" i="24" s="1"/>
  <c r="Y267" i="24" s="1"/>
  <c r="Y278" i="24" s="1"/>
  <c r="Y279" i="24" s="1"/>
  <c r="Y293" i="24"/>
  <c r="Y298" i="24" s="1"/>
  <c r="Y299" i="24" s="1"/>
  <c r="Y310" i="24" s="1"/>
  <c r="Y311" i="24" s="1"/>
  <c r="Y232" i="24"/>
  <c r="Y233" i="24" s="1"/>
  <c r="Y244" i="24" s="1"/>
  <c r="Y245" i="24" s="1"/>
  <c r="Y307" i="20"/>
  <c r="Y275" i="20"/>
  <c r="AB194" i="22"/>
  <c r="AA202" i="22"/>
  <c r="X246" i="25"/>
  <c r="Y261" i="15"/>
  <c r="Y266" i="15" s="1"/>
  <c r="Y267" i="15" s="1"/>
  <c r="Y278" i="15" s="1"/>
  <c r="Y279" i="15" s="1"/>
  <c r="Y293" i="15"/>
  <c r="Y298" i="15" s="1"/>
  <c r="Y299" i="15" s="1"/>
  <c r="Y310" i="15" s="1"/>
  <c r="Y311" i="15" s="1"/>
  <c r="Y232" i="15"/>
  <c r="Y233" i="15" s="1"/>
  <c r="Y244" i="15" s="1"/>
  <c r="Y245" i="15" s="1"/>
  <c r="AB194" i="19"/>
  <c r="AA202" i="19"/>
  <c r="Z241" i="16"/>
  <c r="Z227" i="16"/>
  <c r="Z241" i="27"/>
  <c r="Z227" i="27"/>
  <c r="Y307" i="22"/>
  <c r="Y275" i="22"/>
  <c r="X246" i="18"/>
  <c r="Y293" i="19"/>
  <c r="Y298" i="19" s="1"/>
  <c r="Y299" i="19" s="1"/>
  <c r="Y310" i="19" s="1"/>
  <c r="Y311" i="19" s="1"/>
  <c r="Y261" i="19"/>
  <c r="Y266" i="19" s="1"/>
  <c r="Y267" i="19" s="1"/>
  <c r="Y278" i="19" s="1"/>
  <c r="Y279" i="19" s="1"/>
  <c r="Y232" i="19"/>
  <c r="Y233" i="19" s="1"/>
  <c r="Y244" i="19" s="1"/>
  <c r="Y245" i="19" s="1"/>
  <c r="Y246" i="19" s="1"/>
  <c r="X280" i="14"/>
  <c r="X246" i="17"/>
  <c r="Y307" i="18"/>
  <c r="Y275" i="18"/>
  <c r="AB194" i="15"/>
  <c r="AA202" i="15"/>
  <c r="AB194" i="27"/>
  <c r="AA202" i="27"/>
  <c r="Y232" i="22"/>
  <c r="Y233" i="22" s="1"/>
  <c r="Y244" i="22" s="1"/>
  <c r="Y245" i="22" s="1"/>
  <c r="Y293" i="22"/>
  <c r="Y298" i="22" s="1"/>
  <c r="Y299" i="22" s="1"/>
  <c r="Y310" i="22" s="1"/>
  <c r="Y311" i="22" s="1"/>
  <c r="Y261" i="22"/>
  <c r="Y266" i="22" s="1"/>
  <c r="Y267" i="22" s="1"/>
  <c r="Y278" i="22" s="1"/>
  <c r="Y279" i="22" s="1"/>
  <c r="Z241" i="14"/>
  <c r="Z227" i="14"/>
  <c r="Z241" i="26"/>
  <c r="Z227" i="26"/>
  <c r="Y275" i="19"/>
  <c r="Y307" i="19"/>
  <c r="X312" i="25"/>
  <c r="X280" i="17"/>
  <c r="Y293" i="18"/>
  <c r="Y298" i="18" s="1"/>
  <c r="Y299" i="18" s="1"/>
  <c r="Y310" i="18" s="1"/>
  <c r="Y311" i="18" s="1"/>
  <c r="Y261" i="18"/>
  <c r="Y266" i="18" s="1"/>
  <c r="Y267" i="18" s="1"/>
  <c r="Y278" i="18" s="1"/>
  <c r="Y279" i="18" s="1"/>
  <c r="Y232" i="18"/>
  <c r="Y233" i="18" s="1"/>
  <c r="Y244" i="18" s="1"/>
  <c r="Y245" i="18" s="1"/>
  <c r="Z227" i="24"/>
  <c r="Z241" i="24"/>
  <c r="AB194" i="25"/>
  <c r="AA202" i="25"/>
  <c r="X280" i="20"/>
  <c r="X312" i="26"/>
  <c r="Y307" i="25"/>
  <c r="Y275" i="25"/>
  <c r="Z241" i="18"/>
  <c r="Z227" i="18"/>
  <c r="AB194" i="14"/>
  <c r="AA202" i="14"/>
  <c r="X312" i="18"/>
  <c r="AB194" i="26"/>
  <c r="AA202" i="26"/>
  <c r="Y261" i="14"/>
  <c r="Y266" i="14" s="1"/>
  <c r="Y267" i="14" s="1"/>
  <c r="Y278" i="14" s="1"/>
  <c r="Y279" i="14" s="1"/>
  <c r="Y293" i="14"/>
  <c r="Y298" i="14" s="1"/>
  <c r="Y299" i="14" s="1"/>
  <c r="Y310" i="14" s="1"/>
  <c r="Y311" i="14" s="1"/>
  <c r="Y232" i="14"/>
  <c r="Y233" i="14" s="1"/>
  <c r="Y244" i="14" s="1"/>
  <c r="Y245" i="14" s="1"/>
  <c r="X312" i="17"/>
  <c r="Y293" i="26"/>
  <c r="Y298" i="26" s="1"/>
  <c r="Y299" i="26" s="1"/>
  <c r="Y310" i="26" s="1"/>
  <c r="Y311" i="26" s="1"/>
  <c r="Y261" i="26"/>
  <c r="Y266" i="26" s="1"/>
  <c r="Y267" i="26" s="1"/>
  <c r="Y278" i="26" s="1"/>
  <c r="Y279" i="26" s="1"/>
  <c r="Y232" i="26"/>
  <c r="Y233" i="26" s="1"/>
  <c r="Y244" i="26" s="1"/>
  <c r="Y245" i="26" s="1"/>
  <c r="Z241" i="25"/>
  <c r="Z227" i="25"/>
  <c r="AB194" i="16"/>
  <c r="AA202" i="16"/>
  <c r="AB194" i="24"/>
  <c r="AA202" i="24"/>
  <c r="Z241" i="20"/>
  <c r="Z227" i="20"/>
  <c r="Z241" i="17"/>
  <c r="Z227" i="17"/>
  <c r="Y275" i="27"/>
  <c r="Y307" i="27"/>
  <c r="X312" i="20"/>
  <c r="X280" i="26"/>
  <c r="Y275" i="17"/>
  <c r="Y307" i="17"/>
  <c r="Y312" i="17" s="1"/>
  <c r="Y232" i="25"/>
  <c r="Y233" i="25" s="1"/>
  <c r="Y244" i="25" s="1"/>
  <c r="Y245" i="25" s="1"/>
  <c r="Y293" i="25"/>
  <c r="Y298" i="25" s="1"/>
  <c r="Y299" i="25" s="1"/>
  <c r="Y310" i="25" s="1"/>
  <c r="Y311" i="25" s="1"/>
  <c r="Y261" i="25"/>
  <c r="Y266" i="25" s="1"/>
  <c r="Y267" i="25" s="1"/>
  <c r="Y278" i="25" s="1"/>
  <c r="Y279" i="25" s="1"/>
  <c r="AB194" i="18"/>
  <c r="AA202" i="18"/>
  <c r="Y293" i="23"/>
  <c r="Y298" i="23" s="1"/>
  <c r="Y299" i="23" s="1"/>
  <c r="Y310" i="23" s="1"/>
  <c r="Y311" i="23" s="1"/>
  <c r="Y232" i="23"/>
  <c r="Y233" i="23" s="1"/>
  <c r="Y244" i="23" s="1"/>
  <c r="Y245" i="23" s="1"/>
  <c r="Y261" i="23"/>
  <c r="Y266" i="23" s="1"/>
  <c r="Y267" i="23" s="1"/>
  <c r="Y278" i="23" s="1"/>
  <c r="Y279" i="23" s="1"/>
  <c r="Y293" i="16"/>
  <c r="Y298" i="16" s="1"/>
  <c r="Y299" i="16" s="1"/>
  <c r="Y310" i="16" s="1"/>
  <c r="Y311" i="16" s="1"/>
  <c r="Y261" i="16"/>
  <c r="Y266" i="16" s="1"/>
  <c r="Y267" i="16" s="1"/>
  <c r="Y278" i="16" s="1"/>
  <c r="Y279" i="16" s="1"/>
  <c r="Y232" i="16"/>
  <c r="Y233" i="16" s="1"/>
  <c r="Y244" i="16" s="1"/>
  <c r="Y245" i="16" s="1"/>
  <c r="Y307" i="14"/>
  <c r="Y275" i="14"/>
  <c r="X246" i="16"/>
  <c r="X280" i="15"/>
  <c r="Y307" i="26"/>
  <c r="Y275" i="26"/>
  <c r="Y280" i="27" l="1"/>
  <c r="Y280" i="14"/>
  <c r="Y280" i="17"/>
  <c r="Y246" i="27"/>
  <c r="Y312" i="27"/>
  <c r="Y280" i="15"/>
  <c r="Y312" i="15"/>
  <c r="Y246" i="26"/>
  <c r="Y312" i="22"/>
  <c r="Y246" i="22"/>
  <c r="Y246" i="25"/>
  <c r="Y280" i="22"/>
  <c r="Y312" i="20"/>
  <c r="Y246" i="14"/>
  <c r="Y246" i="17"/>
  <c r="Y246" i="15"/>
  <c r="Y280" i="20"/>
  <c r="AC194" i="16"/>
  <c r="AB202" i="16"/>
  <c r="Y312" i="26"/>
  <c r="AA241" i="18"/>
  <c r="AA227" i="18"/>
  <c r="AC194" i="24"/>
  <c r="AB202" i="24"/>
  <c r="AA241" i="26"/>
  <c r="AA227" i="26"/>
  <c r="Z275" i="18"/>
  <c r="Z307" i="18"/>
  <c r="AA241" i="25"/>
  <c r="AA227" i="25"/>
  <c r="Z307" i="26"/>
  <c r="Z275" i="26"/>
  <c r="AA227" i="27"/>
  <c r="AA241" i="27"/>
  <c r="Y312" i="18"/>
  <c r="Z293" i="16"/>
  <c r="Z298" i="16" s="1"/>
  <c r="Z299" i="16" s="1"/>
  <c r="Z310" i="16" s="1"/>
  <c r="Z311" i="16" s="1"/>
  <c r="Z261" i="16"/>
  <c r="Z266" i="16" s="1"/>
  <c r="Z267" i="16" s="1"/>
  <c r="Z278" i="16" s="1"/>
  <c r="Z279" i="16" s="1"/>
  <c r="Z232" i="16"/>
  <c r="Z233" i="16" s="1"/>
  <c r="Z244" i="16" s="1"/>
  <c r="Z245" i="16" s="1"/>
  <c r="Z307" i="19"/>
  <c r="Z275" i="19"/>
  <c r="Y246" i="16"/>
  <c r="Z293" i="22"/>
  <c r="Z298" i="22" s="1"/>
  <c r="Z299" i="22" s="1"/>
  <c r="Z310" i="22" s="1"/>
  <c r="Z311" i="22" s="1"/>
  <c r="Z261" i="22"/>
  <c r="Z266" i="22" s="1"/>
  <c r="Z267" i="22" s="1"/>
  <c r="Z278" i="22" s="1"/>
  <c r="Z279" i="22" s="1"/>
  <c r="Z232" i="22"/>
  <c r="Z233" i="22" s="1"/>
  <c r="Z244" i="22" s="1"/>
  <c r="Z245" i="22" s="1"/>
  <c r="Z232" i="23"/>
  <c r="Z233" i="23" s="1"/>
  <c r="Z244" i="23" s="1"/>
  <c r="Z245" i="23" s="1"/>
  <c r="Z261" i="23"/>
  <c r="Z266" i="23" s="1"/>
  <c r="Z267" i="23" s="1"/>
  <c r="Z278" i="23" s="1"/>
  <c r="Z279" i="23" s="1"/>
  <c r="Z293" i="23"/>
  <c r="Z298" i="23" s="1"/>
  <c r="Z299" i="23" s="1"/>
  <c r="Z310" i="23" s="1"/>
  <c r="Z311" i="23" s="1"/>
  <c r="AA227" i="17"/>
  <c r="AA241" i="17"/>
  <c r="AA227" i="16"/>
  <c r="AA241" i="16"/>
  <c r="AC194" i="26"/>
  <c r="AB202" i="26"/>
  <c r="Y280" i="25"/>
  <c r="AC194" i="25"/>
  <c r="AB202" i="25"/>
  <c r="Z232" i="14"/>
  <c r="Z233" i="14" s="1"/>
  <c r="Z244" i="14" s="1"/>
  <c r="Z245" i="14" s="1"/>
  <c r="Z293" i="14"/>
  <c r="Z298" i="14" s="1"/>
  <c r="Z299" i="14" s="1"/>
  <c r="Z310" i="14" s="1"/>
  <c r="Z311" i="14" s="1"/>
  <c r="Z261" i="14"/>
  <c r="Z266" i="14" s="1"/>
  <c r="Z267" i="14" s="1"/>
  <c r="Z278" i="14" s="1"/>
  <c r="Z279" i="14" s="1"/>
  <c r="AC194" i="27"/>
  <c r="AB202" i="27"/>
  <c r="Z275" i="16"/>
  <c r="Z307" i="16"/>
  <c r="Y312" i="16"/>
  <c r="Z275" i="22"/>
  <c r="Z307" i="22"/>
  <c r="AA241" i="20"/>
  <c r="AA227" i="20"/>
  <c r="Z307" i="17"/>
  <c r="Z275" i="17"/>
  <c r="Z307" i="24"/>
  <c r="Z275" i="24"/>
  <c r="Z307" i="14"/>
  <c r="Z275" i="14"/>
  <c r="AA227" i="15"/>
  <c r="AA241" i="15"/>
  <c r="AA241" i="19"/>
  <c r="AA227" i="19"/>
  <c r="AA227" i="22"/>
  <c r="AA241" i="22"/>
  <c r="Y280" i="16"/>
  <c r="Y246" i="24"/>
  <c r="AC194" i="20"/>
  <c r="AB202" i="20"/>
  <c r="Z293" i="20"/>
  <c r="Z298" i="20" s="1"/>
  <c r="Z299" i="20" s="1"/>
  <c r="Z310" i="20" s="1"/>
  <c r="Z311" i="20" s="1"/>
  <c r="Z261" i="20"/>
  <c r="Z266" i="20" s="1"/>
  <c r="Z267" i="20" s="1"/>
  <c r="Z278" i="20" s="1"/>
  <c r="Z279" i="20" s="1"/>
  <c r="Z232" i="20"/>
  <c r="Z233" i="20" s="1"/>
  <c r="Z244" i="20" s="1"/>
  <c r="Z245" i="20" s="1"/>
  <c r="Z246" i="20" s="1"/>
  <c r="Y312" i="25"/>
  <c r="AB202" i="15"/>
  <c r="AC194" i="15"/>
  <c r="AC194" i="19"/>
  <c r="AB202" i="19"/>
  <c r="AC194" i="22"/>
  <c r="AB202" i="22"/>
  <c r="AA241" i="23"/>
  <c r="AA227" i="23"/>
  <c r="Y246" i="23"/>
  <c r="Y280" i="24"/>
  <c r="AC194" i="18"/>
  <c r="AB202" i="18"/>
  <c r="Z293" i="17"/>
  <c r="Z298" i="17" s="1"/>
  <c r="Z299" i="17" s="1"/>
  <c r="Z310" i="17" s="1"/>
  <c r="Z311" i="17" s="1"/>
  <c r="Z261" i="17"/>
  <c r="Z266" i="17" s="1"/>
  <c r="Z267" i="17" s="1"/>
  <c r="Z278" i="17" s="1"/>
  <c r="Z279" i="17" s="1"/>
  <c r="Z232" i="17"/>
  <c r="Z233" i="17" s="1"/>
  <c r="Z244" i="17" s="1"/>
  <c r="Z245" i="17" s="1"/>
  <c r="Z232" i="25"/>
  <c r="Z233" i="25" s="1"/>
  <c r="Z244" i="25" s="1"/>
  <c r="Z245" i="25" s="1"/>
  <c r="Z293" i="25"/>
  <c r="Z298" i="25" s="1"/>
  <c r="Z299" i="25" s="1"/>
  <c r="Z310" i="25" s="1"/>
  <c r="Z311" i="25" s="1"/>
  <c r="Z261" i="25"/>
  <c r="Z266" i="25" s="1"/>
  <c r="Z267" i="25" s="1"/>
  <c r="Z278" i="25" s="1"/>
  <c r="Z279" i="25" s="1"/>
  <c r="AA241" i="14"/>
  <c r="AA227" i="14"/>
  <c r="Z275" i="20"/>
  <c r="Z307" i="20"/>
  <c r="AC194" i="14"/>
  <c r="AB202" i="14"/>
  <c r="Y246" i="18"/>
  <c r="Y280" i="19"/>
  <c r="Z232" i="27"/>
  <c r="Z233" i="27" s="1"/>
  <c r="Z244" i="27" s="1"/>
  <c r="Z245" i="27" s="1"/>
  <c r="Z261" i="27"/>
  <c r="Z266" i="27" s="1"/>
  <c r="Z267" i="27" s="1"/>
  <c r="Z278" i="27" s="1"/>
  <c r="Z279" i="27" s="1"/>
  <c r="Z293" i="27"/>
  <c r="Z298" i="27" s="1"/>
  <c r="Z299" i="27" s="1"/>
  <c r="Z310" i="27" s="1"/>
  <c r="Z311" i="27" s="1"/>
  <c r="AC194" i="23"/>
  <c r="AB202" i="23"/>
  <c r="Y280" i="23"/>
  <c r="Y312" i="24"/>
  <c r="Z293" i="15"/>
  <c r="Z298" i="15" s="1"/>
  <c r="Z299" i="15" s="1"/>
  <c r="Z310" i="15" s="1"/>
  <c r="Z311" i="15" s="1"/>
  <c r="Z261" i="15"/>
  <c r="Z266" i="15" s="1"/>
  <c r="Z267" i="15" s="1"/>
  <c r="Z278" i="15" s="1"/>
  <c r="Z279" i="15" s="1"/>
  <c r="Z232" i="15"/>
  <c r="Z233" i="15" s="1"/>
  <c r="Z244" i="15" s="1"/>
  <c r="Z245" i="15" s="1"/>
  <c r="Z232" i="24"/>
  <c r="Z233" i="24" s="1"/>
  <c r="Z244" i="24" s="1"/>
  <c r="Z245" i="24" s="1"/>
  <c r="Z293" i="24"/>
  <c r="Z298" i="24" s="1"/>
  <c r="Z299" i="24" s="1"/>
  <c r="Z310" i="24" s="1"/>
  <c r="Z311" i="24" s="1"/>
  <c r="Z261" i="24"/>
  <c r="Z266" i="24" s="1"/>
  <c r="Z267" i="24" s="1"/>
  <c r="Z278" i="24" s="1"/>
  <c r="Z279" i="24" s="1"/>
  <c r="Z275" i="25"/>
  <c r="Z307" i="25"/>
  <c r="Y280" i="26"/>
  <c r="Y312" i="14"/>
  <c r="AA241" i="24"/>
  <c r="AA227" i="24"/>
  <c r="Z232" i="18"/>
  <c r="Z233" i="18" s="1"/>
  <c r="Z244" i="18" s="1"/>
  <c r="Z245" i="18" s="1"/>
  <c r="Z293" i="18"/>
  <c r="Z298" i="18" s="1"/>
  <c r="Z299" i="18" s="1"/>
  <c r="Z310" i="18" s="1"/>
  <c r="Z311" i="18" s="1"/>
  <c r="Z261" i="18"/>
  <c r="Z266" i="18" s="1"/>
  <c r="Z267" i="18" s="1"/>
  <c r="Z278" i="18" s="1"/>
  <c r="Z279" i="18" s="1"/>
  <c r="Z232" i="26"/>
  <c r="Z233" i="26" s="1"/>
  <c r="Z244" i="26" s="1"/>
  <c r="Z245" i="26" s="1"/>
  <c r="Z293" i="26"/>
  <c r="Z298" i="26" s="1"/>
  <c r="Z299" i="26" s="1"/>
  <c r="Z310" i="26" s="1"/>
  <c r="Z311" i="26" s="1"/>
  <c r="Z261" i="26"/>
  <c r="Z266" i="26" s="1"/>
  <c r="Z267" i="26" s="1"/>
  <c r="Z278" i="26" s="1"/>
  <c r="Z279" i="26" s="1"/>
  <c r="Y280" i="18"/>
  <c r="Y312" i="19"/>
  <c r="Z307" i="27"/>
  <c r="Z275" i="27"/>
  <c r="Z293" i="19"/>
  <c r="Z298" i="19" s="1"/>
  <c r="Z299" i="19" s="1"/>
  <c r="Z310" i="19" s="1"/>
  <c r="Z311" i="19" s="1"/>
  <c r="Z261" i="19"/>
  <c r="Z266" i="19" s="1"/>
  <c r="Z267" i="19" s="1"/>
  <c r="Z278" i="19" s="1"/>
  <c r="Z279" i="19" s="1"/>
  <c r="Z232" i="19"/>
  <c r="Z233" i="19" s="1"/>
  <c r="Z244" i="19" s="1"/>
  <c r="Z245" i="19" s="1"/>
  <c r="Z246" i="19" s="1"/>
  <c r="Y312" i="23"/>
  <c r="Z275" i="23"/>
  <c r="Z307" i="23"/>
  <c r="Z312" i="23" s="1"/>
  <c r="AC194" i="17"/>
  <c r="AB202" i="17"/>
  <c r="Z275" i="15"/>
  <c r="Z307" i="15"/>
  <c r="Z280" i="23" l="1"/>
  <c r="Z312" i="25"/>
  <c r="Z312" i="18"/>
  <c r="Z280" i="19"/>
  <c r="Z246" i="23"/>
  <c r="Z312" i="19"/>
  <c r="Z312" i="22"/>
  <c r="Z280" i="14"/>
  <c r="Z280" i="25"/>
  <c r="Z280" i="16"/>
  <c r="Z312" i="16"/>
  <c r="Z312" i="14"/>
  <c r="Z246" i="15"/>
  <c r="Z280" i="20"/>
  <c r="Z246" i="14"/>
  <c r="Z312" i="17"/>
  <c r="Z246" i="27"/>
  <c r="Z246" i="22"/>
  <c r="Z312" i="24"/>
  <c r="Z280" i="17"/>
  <c r="AB241" i="17"/>
  <c r="AB227" i="17"/>
  <c r="Z246" i="25"/>
  <c r="AD194" i="23"/>
  <c r="AC202" i="23"/>
  <c r="AB241" i="14"/>
  <c r="AB227" i="14"/>
  <c r="AB227" i="18"/>
  <c r="AB241" i="18"/>
  <c r="AB241" i="22"/>
  <c r="AB227" i="22"/>
  <c r="AA307" i="15"/>
  <c r="AA275" i="15"/>
  <c r="Z280" i="24"/>
  <c r="AA275" i="20"/>
  <c r="AA307" i="20"/>
  <c r="AA307" i="16"/>
  <c r="AA275" i="16"/>
  <c r="AA232" i="27"/>
  <c r="AA233" i="27" s="1"/>
  <c r="AA244" i="27" s="1"/>
  <c r="AA245" i="27" s="1"/>
  <c r="AA293" i="27"/>
  <c r="AA298" i="27" s="1"/>
  <c r="AA299" i="27" s="1"/>
  <c r="AA310" i="27" s="1"/>
  <c r="AA311" i="27" s="1"/>
  <c r="AA261" i="27"/>
  <c r="AA266" i="27" s="1"/>
  <c r="AA267" i="27" s="1"/>
  <c r="AA278" i="27" s="1"/>
  <c r="AA279" i="27" s="1"/>
  <c r="AD194" i="24"/>
  <c r="AC202" i="24"/>
  <c r="AD194" i="14"/>
  <c r="AC202" i="14"/>
  <c r="AD194" i="18"/>
  <c r="AC202" i="18"/>
  <c r="AD194" i="22"/>
  <c r="AC202" i="22"/>
  <c r="AA293" i="15"/>
  <c r="AA298" i="15" s="1"/>
  <c r="AA299" i="15" s="1"/>
  <c r="AA310" i="15" s="1"/>
  <c r="AA311" i="15" s="1"/>
  <c r="AA261" i="15"/>
  <c r="AA266" i="15" s="1"/>
  <c r="AA267" i="15" s="1"/>
  <c r="AA278" i="15" s="1"/>
  <c r="AA279" i="15" s="1"/>
  <c r="AA232" i="15"/>
  <c r="AA233" i="15" s="1"/>
  <c r="AA244" i="15" s="1"/>
  <c r="AA245" i="15" s="1"/>
  <c r="AB241" i="25"/>
  <c r="AB227" i="25"/>
  <c r="AA232" i="16"/>
  <c r="AA233" i="16" s="1"/>
  <c r="AA244" i="16" s="1"/>
  <c r="AA245" i="16" s="1"/>
  <c r="AA293" i="16"/>
  <c r="AA298" i="16" s="1"/>
  <c r="AA299" i="16" s="1"/>
  <c r="AA310" i="16" s="1"/>
  <c r="AA311" i="16" s="1"/>
  <c r="AA261" i="16"/>
  <c r="AA266" i="16" s="1"/>
  <c r="AA267" i="16" s="1"/>
  <c r="AA278" i="16" s="1"/>
  <c r="AA279" i="16" s="1"/>
  <c r="Z246" i="26"/>
  <c r="Z246" i="18"/>
  <c r="AA232" i="18"/>
  <c r="AA233" i="18" s="1"/>
  <c r="AA244" i="18" s="1"/>
  <c r="AA245" i="18" s="1"/>
  <c r="AA293" i="18"/>
  <c r="AA298" i="18" s="1"/>
  <c r="AA299" i="18" s="1"/>
  <c r="AA310" i="18" s="1"/>
  <c r="AA311" i="18" s="1"/>
  <c r="AA261" i="18"/>
  <c r="AA266" i="18" s="1"/>
  <c r="AA267" i="18" s="1"/>
  <c r="AA278" i="18" s="1"/>
  <c r="AA279" i="18" s="1"/>
  <c r="AA261" i="24"/>
  <c r="AA266" i="24" s="1"/>
  <c r="AA267" i="24" s="1"/>
  <c r="AA278" i="24" s="1"/>
  <c r="AA279" i="24" s="1"/>
  <c r="AA232" i="24"/>
  <c r="AA233" i="24" s="1"/>
  <c r="AA244" i="24" s="1"/>
  <c r="AA245" i="24" s="1"/>
  <c r="AA293" i="24"/>
  <c r="AA298" i="24" s="1"/>
  <c r="AA299" i="24" s="1"/>
  <c r="AA310" i="24" s="1"/>
  <c r="AA311" i="24" s="1"/>
  <c r="AB241" i="19"/>
  <c r="AB227" i="19"/>
  <c r="AA307" i="22"/>
  <c r="AA275" i="22"/>
  <c r="Z246" i="17"/>
  <c r="AB241" i="27"/>
  <c r="AB227" i="27"/>
  <c r="AD194" i="25"/>
  <c r="AC202" i="25"/>
  <c r="AA307" i="17"/>
  <c r="AA275" i="17"/>
  <c r="Z280" i="26"/>
  <c r="Z280" i="18"/>
  <c r="AA307" i="18"/>
  <c r="AA275" i="18"/>
  <c r="Z312" i="20"/>
  <c r="Z280" i="22"/>
  <c r="AD194" i="27"/>
  <c r="AC202" i="27"/>
  <c r="AA232" i="17"/>
  <c r="AA233" i="17" s="1"/>
  <c r="AA244" i="17" s="1"/>
  <c r="AA245" i="17" s="1"/>
  <c r="AA293" i="17"/>
  <c r="AA298" i="17" s="1"/>
  <c r="AA299" i="17" s="1"/>
  <c r="AA310" i="17" s="1"/>
  <c r="AA311" i="17" s="1"/>
  <c r="AA261" i="17"/>
  <c r="AA266" i="17" s="1"/>
  <c r="AA267" i="17" s="1"/>
  <c r="AA278" i="17" s="1"/>
  <c r="AA279" i="17" s="1"/>
  <c r="Z312" i="26"/>
  <c r="AA232" i="26"/>
  <c r="AA233" i="26" s="1"/>
  <c r="AA244" i="26" s="1"/>
  <c r="AA245" i="26" s="1"/>
  <c r="AA293" i="26"/>
  <c r="AA298" i="26" s="1"/>
  <c r="AA299" i="26" s="1"/>
  <c r="AA310" i="26" s="1"/>
  <c r="AA311" i="26" s="1"/>
  <c r="AA261" i="26"/>
  <c r="AA266" i="26" s="1"/>
  <c r="AA267" i="26" s="1"/>
  <c r="AA278" i="26" s="1"/>
  <c r="AA279" i="26" s="1"/>
  <c r="AC202" i="17"/>
  <c r="AD194" i="17"/>
  <c r="AD194" i="19"/>
  <c r="AC202" i="19"/>
  <c r="AA232" i="14"/>
  <c r="AA233" i="14" s="1"/>
  <c r="AA244" i="14" s="1"/>
  <c r="AA245" i="14" s="1"/>
  <c r="AA261" i="14"/>
  <c r="AA266" i="14" s="1"/>
  <c r="AA267" i="14" s="1"/>
  <c r="AA278" i="14" s="1"/>
  <c r="AA279" i="14" s="1"/>
  <c r="AA293" i="14"/>
  <c r="AA298" i="14" s="1"/>
  <c r="AA299" i="14" s="1"/>
  <c r="AA310" i="14" s="1"/>
  <c r="AA311" i="14" s="1"/>
  <c r="AA261" i="23"/>
  <c r="AA266" i="23" s="1"/>
  <c r="AA267" i="23" s="1"/>
  <c r="AA278" i="23" s="1"/>
  <c r="AA279" i="23" s="1"/>
  <c r="AA293" i="23"/>
  <c r="AA298" i="23" s="1"/>
  <c r="AA299" i="23" s="1"/>
  <c r="AA310" i="23" s="1"/>
  <c r="AA311" i="23" s="1"/>
  <c r="AA232" i="23"/>
  <c r="AA233" i="23" s="1"/>
  <c r="AA244" i="23" s="1"/>
  <c r="AA245" i="23" s="1"/>
  <c r="AD194" i="15"/>
  <c r="AC202" i="15"/>
  <c r="AB227" i="20"/>
  <c r="AB241" i="20"/>
  <c r="AA293" i="19"/>
  <c r="AA298" i="19" s="1"/>
  <c r="AA299" i="19" s="1"/>
  <c r="AA310" i="19" s="1"/>
  <c r="AA311" i="19" s="1"/>
  <c r="AA261" i="19"/>
  <c r="AA266" i="19" s="1"/>
  <c r="AA267" i="19" s="1"/>
  <c r="AA278" i="19" s="1"/>
  <c r="AA279" i="19" s="1"/>
  <c r="AA232" i="19"/>
  <c r="AA233" i="19" s="1"/>
  <c r="AA244" i="19" s="1"/>
  <c r="AA245" i="19" s="1"/>
  <c r="AA246" i="19" s="1"/>
  <c r="AB227" i="26"/>
  <c r="AB241" i="26"/>
  <c r="AA232" i="25"/>
  <c r="AA233" i="25" s="1"/>
  <c r="AA244" i="25" s="1"/>
  <c r="AA245" i="25" s="1"/>
  <c r="AA246" i="25" s="1"/>
  <c r="AA293" i="25"/>
  <c r="AA298" i="25" s="1"/>
  <c r="AA299" i="25" s="1"/>
  <c r="AA310" i="25" s="1"/>
  <c r="AA311" i="25" s="1"/>
  <c r="AA261" i="25"/>
  <c r="AA266" i="25" s="1"/>
  <c r="AA267" i="25" s="1"/>
  <c r="AA278" i="25" s="1"/>
  <c r="AA279" i="25" s="1"/>
  <c r="AA307" i="26"/>
  <c r="AA275" i="26"/>
  <c r="AB241" i="16"/>
  <c r="AB227" i="16"/>
  <c r="AA307" i="24"/>
  <c r="AA275" i="24"/>
  <c r="AA232" i="22"/>
  <c r="AA233" i="22" s="1"/>
  <c r="AA244" i="22" s="1"/>
  <c r="AA245" i="22" s="1"/>
  <c r="AA293" i="22"/>
  <c r="AA298" i="22" s="1"/>
  <c r="AA299" i="22" s="1"/>
  <c r="AA310" i="22" s="1"/>
  <c r="AA311" i="22" s="1"/>
  <c r="AA261" i="22"/>
  <c r="AA266" i="22" s="1"/>
  <c r="AA267" i="22" s="1"/>
  <c r="AA278" i="22" s="1"/>
  <c r="AA279" i="22" s="1"/>
  <c r="Z312" i="15"/>
  <c r="Z280" i="27"/>
  <c r="Z280" i="15"/>
  <c r="Z312" i="27"/>
  <c r="AB227" i="23"/>
  <c r="AB241" i="23"/>
  <c r="AA307" i="14"/>
  <c r="AA275" i="14"/>
  <c r="AA307" i="23"/>
  <c r="AA275" i="23"/>
  <c r="AB227" i="15"/>
  <c r="AB241" i="15"/>
  <c r="AD194" i="20"/>
  <c r="AC202" i="20"/>
  <c r="AA307" i="19"/>
  <c r="AA275" i="19"/>
  <c r="Z246" i="24"/>
  <c r="AA293" i="20"/>
  <c r="AA298" i="20" s="1"/>
  <c r="AA299" i="20" s="1"/>
  <c r="AA310" i="20" s="1"/>
  <c r="AA311" i="20" s="1"/>
  <c r="AA261" i="20"/>
  <c r="AA266" i="20" s="1"/>
  <c r="AA267" i="20" s="1"/>
  <c r="AA278" i="20" s="1"/>
  <c r="AA279" i="20" s="1"/>
  <c r="AA232" i="20"/>
  <c r="AA233" i="20" s="1"/>
  <c r="AA244" i="20" s="1"/>
  <c r="AA245" i="20" s="1"/>
  <c r="AA246" i="20" s="1"/>
  <c r="Z246" i="16"/>
  <c r="AD194" i="26"/>
  <c r="AC202" i="26"/>
  <c r="AA307" i="27"/>
  <c r="AA275" i="27"/>
  <c r="AA246" i="27"/>
  <c r="AA307" i="25"/>
  <c r="AA275" i="25"/>
  <c r="AB241" i="24"/>
  <c r="AB227" i="24"/>
  <c r="AD194" i="16"/>
  <c r="AC202" i="16"/>
  <c r="AA280" i="18" l="1"/>
  <c r="AA280" i="26"/>
  <c r="AA312" i="26"/>
  <c r="AA312" i="20"/>
  <c r="AA246" i="14"/>
  <c r="AA246" i="16"/>
  <c r="AA312" i="18"/>
  <c r="AA246" i="26"/>
  <c r="AA246" i="18"/>
  <c r="AA280" i="23"/>
  <c r="AA312" i="27"/>
  <c r="AA280" i="19"/>
  <c r="AA312" i="23"/>
  <c r="AA280" i="17"/>
  <c r="AA246" i="24"/>
  <c r="AA280" i="22"/>
  <c r="AA280" i="27"/>
  <c r="AA280" i="20"/>
  <c r="AA280" i="24"/>
  <c r="AA312" i="15"/>
  <c r="AB293" i="23"/>
  <c r="AB298" i="23" s="1"/>
  <c r="AB299" i="23" s="1"/>
  <c r="AB310" i="23" s="1"/>
  <c r="AB311" i="23" s="1"/>
  <c r="AB232" i="23"/>
  <c r="AB233" i="23" s="1"/>
  <c r="AB244" i="23" s="1"/>
  <c r="AB245" i="23" s="1"/>
  <c r="AB261" i="23"/>
  <c r="AB266" i="23" s="1"/>
  <c r="AB267" i="23" s="1"/>
  <c r="AB278" i="23" s="1"/>
  <c r="AB279" i="23" s="1"/>
  <c r="AB275" i="16"/>
  <c r="AB307" i="16"/>
  <c r="AB275" i="20"/>
  <c r="AB307" i="20"/>
  <c r="AE194" i="17"/>
  <c r="AD202" i="17"/>
  <c r="AA246" i="17"/>
  <c r="AB307" i="27"/>
  <c r="AB275" i="27"/>
  <c r="AB275" i="19"/>
  <c r="AB307" i="19"/>
  <c r="AB232" i="25"/>
  <c r="AB233" i="25" s="1"/>
  <c r="AB244" i="25" s="1"/>
  <c r="AB245" i="25" s="1"/>
  <c r="AB246" i="25" s="1"/>
  <c r="AB261" i="25"/>
  <c r="AB266" i="25" s="1"/>
  <c r="AB267" i="25" s="1"/>
  <c r="AB278" i="25" s="1"/>
  <c r="AB279" i="25" s="1"/>
  <c r="AB293" i="25"/>
  <c r="AB298" i="25" s="1"/>
  <c r="AB299" i="25" s="1"/>
  <c r="AB310" i="25" s="1"/>
  <c r="AB311" i="25" s="1"/>
  <c r="AE194" i="22"/>
  <c r="AD202" i="22"/>
  <c r="AE194" i="24"/>
  <c r="AD202" i="24"/>
  <c r="AB275" i="14"/>
  <c r="AB307" i="14"/>
  <c r="AC227" i="20"/>
  <c r="AC241" i="20"/>
  <c r="AB293" i="20"/>
  <c r="AB298" i="20" s="1"/>
  <c r="AB299" i="20" s="1"/>
  <c r="AB310" i="20" s="1"/>
  <c r="AB311" i="20" s="1"/>
  <c r="AB261" i="20"/>
  <c r="AB266" i="20" s="1"/>
  <c r="AB267" i="20" s="1"/>
  <c r="AB278" i="20" s="1"/>
  <c r="AB279" i="20" s="1"/>
  <c r="AB232" i="20"/>
  <c r="AB233" i="20" s="1"/>
  <c r="AB244" i="20" s="1"/>
  <c r="AB245" i="20" s="1"/>
  <c r="AB246" i="20" s="1"/>
  <c r="AC241" i="17"/>
  <c r="AC227" i="17"/>
  <c r="AB307" i="25"/>
  <c r="AB275" i="25"/>
  <c r="AC241" i="18"/>
  <c r="AC227" i="18"/>
  <c r="AB293" i="22"/>
  <c r="AB298" i="22" s="1"/>
  <c r="AB299" i="22" s="1"/>
  <c r="AB310" i="22" s="1"/>
  <c r="AB311" i="22" s="1"/>
  <c r="AB261" i="22"/>
  <c r="AB266" i="22" s="1"/>
  <c r="AB267" i="22" s="1"/>
  <c r="AB278" i="22" s="1"/>
  <c r="AB279" i="22" s="1"/>
  <c r="AB232" i="22"/>
  <c r="AB233" i="22" s="1"/>
  <c r="AB244" i="22" s="1"/>
  <c r="AB245" i="22" s="1"/>
  <c r="AC227" i="23"/>
  <c r="AC241" i="23"/>
  <c r="AC227" i="16"/>
  <c r="AC241" i="16"/>
  <c r="AC241" i="15"/>
  <c r="AC227" i="15"/>
  <c r="AA312" i="17"/>
  <c r="AA246" i="22"/>
  <c r="AE194" i="18"/>
  <c r="AD202" i="18"/>
  <c r="AB307" i="22"/>
  <c r="AB275" i="22"/>
  <c r="AE194" i="23"/>
  <c r="AD202" i="23"/>
  <c r="AB232" i="24"/>
  <c r="AB233" i="24" s="1"/>
  <c r="AB244" i="24" s="1"/>
  <c r="AB245" i="24" s="1"/>
  <c r="AB261" i="24"/>
  <c r="AB266" i="24" s="1"/>
  <c r="AB267" i="24" s="1"/>
  <c r="AB278" i="24" s="1"/>
  <c r="AB279" i="24" s="1"/>
  <c r="AB293" i="24"/>
  <c r="AB298" i="24" s="1"/>
  <c r="AB299" i="24" s="1"/>
  <c r="AB310" i="24" s="1"/>
  <c r="AB311" i="24" s="1"/>
  <c r="AC241" i="25"/>
  <c r="AC227" i="25"/>
  <c r="AC241" i="14"/>
  <c r="AC227" i="14"/>
  <c r="AB307" i="18"/>
  <c r="AB275" i="18"/>
  <c r="AA280" i="14"/>
  <c r="AB307" i="24"/>
  <c r="AB275" i="24"/>
  <c r="AB293" i="15"/>
  <c r="AB298" i="15" s="1"/>
  <c r="AB299" i="15" s="1"/>
  <c r="AB310" i="15" s="1"/>
  <c r="AB311" i="15" s="1"/>
  <c r="AB261" i="15"/>
  <c r="AB266" i="15" s="1"/>
  <c r="AB267" i="15" s="1"/>
  <c r="AB278" i="15" s="1"/>
  <c r="AB279" i="15" s="1"/>
  <c r="AB232" i="15"/>
  <c r="AB233" i="15" s="1"/>
  <c r="AB244" i="15" s="1"/>
  <c r="AB245" i="15" s="1"/>
  <c r="AC227" i="19"/>
  <c r="AC241" i="19"/>
  <c r="AE194" i="27"/>
  <c r="AD202" i="27"/>
  <c r="AE194" i="25"/>
  <c r="AD202" i="25"/>
  <c r="AA312" i="22"/>
  <c r="AA312" i="16"/>
  <c r="AE194" i="14"/>
  <c r="AD202" i="14"/>
  <c r="AA246" i="15"/>
  <c r="AB293" i="18"/>
  <c r="AB298" i="18" s="1"/>
  <c r="AB299" i="18" s="1"/>
  <c r="AB310" i="18" s="1"/>
  <c r="AB311" i="18" s="1"/>
  <c r="AB261" i="18"/>
  <c r="AB266" i="18" s="1"/>
  <c r="AB267" i="18" s="1"/>
  <c r="AB278" i="18" s="1"/>
  <c r="AB279" i="18" s="1"/>
  <c r="AB232" i="18"/>
  <c r="AB233" i="18" s="1"/>
  <c r="AB244" i="18" s="1"/>
  <c r="AB245" i="18" s="1"/>
  <c r="AB261" i="17"/>
  <c r="AB266" i="17" s="1"/>
  <c r="AB267" i="17" s="1"/>
  <c r="AB278" i="17" s="1"/>
  <c r="AB279" i="17" s="1"/>
  <c r="AB232" i="17"/>
  <c r="AB233" i="17" s="1"/>
  <c r="AB244" i="17" s="1"/>
  <c r="AB245" i="17" s="1"/>
  <c r="AB293" i="17"/>
  <c r="AB298" i="17" s="1"/>
  <c r="AB299" i="17" s="1"/>
  <c r="AB310" i="17" s="1"/>
  <c r="AB311" i="17" s="1"/>
  <c r="AB275" i="26"/>
  <c r="AB307" i="26"/>
  <c r="AE194" i="16"/>
  <c r="AD202" i="16"/>
  <c r="AE194" i="20"/>
  <c r="AD202" i="20"/>
  <c r="AB232" i="26"/>
  <c r="AB233" i="26" s="1"/>
  <c r="AB244" i="26" s="1"/>
  <c r="AB245" i="26" s="1"/>
  <c r="AB261" i="26"/>
  <c r="AB266" i="26" s="1"/>
  <c r="AB267" i="26" s="1"/>
  <c r="AB278" i="26" s="1"/>
  <c r="AB279" i="26" s="1"/>
  <c r="AB293" i="26"/>
  <c r="AB298" i="26" s="1"/>
  <c r="AB299" i="26" s="1"/>
  <c r="AB310" i="26" s="1"/>
  <c r="AB311" i="26" s="1"/>
  <c r="AB275" i="15"/>
  <c r="AB307" i="15"/>
  <c r="AE194" i="15"/>
  <c r="AD202" i="15"/>
  <c r="AC227" i="27"/>
  <c r="AC241" i="27"/>
  <c r="AC227" i="26"/>
  <c r="AC241" i="26"/>
  <c r="AA312" i="14"/>
  <c r="AA312" i="24"/>
  <c r="AA280" i="25"/>
  <c r="AE194" i="26"/>
  <c r="AD202" i="26"/>
  <c r="AA246" i="23"/>
  <c r="AB307" i="23"/>
  <c r="AB275" i="23"/>
  <c r="AB293" i="16"/>
  <c r="AB298" i="16" s="1"/>
  <c r="AB299" i="16" s="1"/>
  <c r="AB310" i="16" s="1"/>
  <c r="AB311" i="16" s="1"/>
  <c r="AB261" i="16"/>
  <c r="AB266" i="16" s="1"/>
  <c r="AB267" i="16" s="1"/>
  <c r="AB278" i="16" s="1"/>
  <c r="AB279" i="16" s="1"/>
  <c r="AB232" i="16"/>
  <c r="AB233" i="16" s="1"/>
  <c r="AB244" i="16" s="1"/>
  <c r="AB245" i="16" s="1"/>
  <c r="AA312" i="25"/>
  <c r="AA312" i="19"/>
  <c r="AE194" i="19"/>
  <c r="AD202" i="19"/>
  <c r="AB232" i="27"/>
  <c r="AB233" i="27" s="1"/>
  <c r="AB244" i="27" s="1"/>
  <c r="AB245" i="27" s="1"/>
  <c r="AB293" i="27"/>
  <c r="AB298" i="27" s="1"/>
  <c r="AB299" i="27" s="1"/>
  <c r="AB310" i="27" s="1"/>
  <c r="AB311" i="27" s="1"/>
  <c r="AB261" i="27"/>
  <c r="AB266" i="27" s="1"/>
  <c r="AB267" i="27" s="1"/>
  <c r="AB278" i="27" s="1"/>
  <c r="AB279" i="27" s="1"/>
  <c r="AB293" i="19"/>
  <c r="AB298" i="19" s="1"/>
  <c r="AB299" i="19" s="1"/>
  <c r="AB310" i="19" s="1"/>
  <c r="AB311" i="19" s="1"/>
  <c r="AB261" i="19"/>
  <c r="AB266" i="19" s="1"/>
  <c r="AB267" i="19" s="1"/>
  <c r="AB278" i="19" s="1"/>
  <c r="AB279" i="19" s="1"/>
  <c r="AB232" i="19"/>
  <c r="AB233" i="19" s="1"/>
  <c r="AB244" i="19" s="1"/>
  <c r="AB245" i="19" s="1"/>
  <c r="AB246" i="19" s="1"/>
  <c r="AC241" i="22"/>
  <c r="AC227" i="22"/>
  <c r="AC227" i="24"/>
  <c r="AC241" i="24"/>
  <c r="AA280" i="16"/>
  <c r="AA280" i="15"/>
  <c r="AB232" i="14"/>
  <c r="AB233" i="14" s="1"/>
  <c r="AB244" i="14" s="1"/>
  <c r="AB245" i="14" s="1"/>
  <c r="AB293" i="14"/>
  <c r="AB298" i="14" s="1"/>
  <c r="AB299" i="14" s="1"/>
  <c r="AB310" i="14" s="1"/>
  <c r="AB311" i="14" s="1"/>
  <c r="AB261" i="14"/>
  <c r="AB266" i="14" s="1"/>
  <c r="AB267" i="14" s="1"/>
  <c r="AB278" i="14" s="1"/>
  <c r="AB279" i="14" s="1"/>
  <c r="AB307" i="17"/>
  <c r="AB275" i="17"/>
  <c r="AB312" i="15" l="1"/>
  <c r="AB312" i="22"/>
  <c r="AB280" i="22"/>
  <c r="AB312" i="25"/>
  <c r="AB280" i="17"/>
  <c r="AB312" i="23"/>
  <c r="AB246" i="15"/>
  <c r="AB280" i="18"/>
  <c r="AB312" i="17"/>
  <c r="AB246" i="17"/>
  <c r="AB280" i="20"/>
  <c r="AB246" i="26"/>
  <c r="AB246" i="18"/>
  <c r="AB246" i="22"/>
  <c r="AB280" i="25"/>
  <c r="AB312" i="20"/>
  <c r="AB280" i="15"/>
  <c r="AB280" i="19"/>
  <c r="AB246" i="23"/>
  <c r="AB280" i="24"/>
  <c r="AB312" i="19"/>
  <c r="AB280" i="23"/>
  <c r="AB280" i="14"/>
  <c r="AC275" i="26"/>
  <c r="AC307" i="26"/>
  <c r="AD241" i="20"/>
  <c r="AD227" i="20"/>
  <c r="AD227" i="25"/>
  <c r="AD241" i="25"/>
  <c r="AC261" i="25"/>
  <c r="AC266" i="25" s="1"/>
  <c r="AC267" i="25" s="1"/>
  <c r="AC278" i="25" s="1"/>
  <c r="AC279" i="25" s="1"/>
  <c r="AC293" i="25"/>
  <c r="AC298" i="25" s="1"/>
  <c r="AC299" i="25" s="1"/>
  <c r="AC310" i="25" s="1"/>
  <c r="AC311" i="25" s="1"/>
  <c r="AC232" i="25"/>
  <c r="AC233" i="25" s="1"/>
  <c r="AC244" i="25" s="1"/>
  <c r="AC245" i="25" s="1"/>
  <c r="AF194" i="23"/>
  <c r="AE202" i="23"/>
  <c r="AC275" i="23"/>
  <c r="AC307" i="23"/>
  <c r="AC307" i="18"/>
  <c r="AC275" i="18"/>
  <c r="AB246" i="27"/>
  <c r="AB246" i="16"/>
  <c r="AD227" i="26"/>
  <c r="AD241" i="26"/>
  <c r="AF194" i="25"/>
  <c r="AE202" i="25"/>
  <c r="AC307" i="25"/>
  <c r="AC275" i="25"/>
  <c r="AC293" i="23"/>
  <c r="AC298" i="23" s="1"/>
  <c r="AC299" i="23" s="1"/>
  <c r="AC310" i="23" s="1"/>
  <c r="AC311" i="23" s="1"/>
  <c r="AC261" i="23"/>
  <c r="AC266" i="23" s="1"/>
  <c r="AC267" i="23" s="1"/>
  <c r="AC278" i="23" s="1"/>
  <c r="AC279" i="23" s="1"/>
  <c r="AC232" i="23"/>
  <c r="AC233" i="23" s="1"/>
  <c r="AC244" i="23" s="1"/>
  <c r="AC245" i="23" s="1"/>
  <c r="AD227" i="24"/>
  <c r="AD241" i="24"/>
  <c r="AB312" i="16"/>
  <c r="AC275" i="22"/>
  <c r="AC307" i="22"/>
  <c r="AC307" i="27"/>
  <c r="AC275" i="27"/>
  <c r="AD227" i="16"/>
  <c r="AD241" i="16"/>
  <c r="AD227" i="14"/>
  <c r="AD241" i="14"/>
  <c r="AD227" i="27"/>
  <c r="AD241" i="27"/>
  <c r="AC293" i="15"/>
  <c r="AC298" i="15" s="1"/>
  <c r="AC299" i="15" s="1"/>
  <c r="AC310" i="15" s="1"/>
  <c r="AC311" i="15" s="1"/>
  <c r="AC261" i="15"/>
  <c r="AC266" i="15" s="1"/>
  <c r="AC267" i="15" s="1"/>
  <c r="AC278" i="15" s="1"/>
  <c r="AC279" i="15" s="1"/>
  <c r="AC232" i="15"/>
  <c r="AC233" i="15" s="1"/>
  <c r="AC244" i="15" s="1"/>
  <c r="AC245" i="15" s="1"/>
  <c r="AC246" i="15" s="1"/>
  <c r="AC275" i="20"/>
  <c r="AC307" i="20"/>
  <c r="AF194" i="24"/>
  <c r="AE202" i="24"/>
  <c r="AD241" i="17"/>
  <c r="AD227" i="17"/>
  <c r="AB280" i="16"/>
  <c r="AF194" i="14"/>
  <c r="AE202" i="14"/>
  <c r="AF194" i="27"/>
  <c r="AE202" i="27"/>
  <c r="AB312" i="18"/>
  <c r="AC307" i="15"/>
  <c r="AC275" i="15"/>
  <c r="AC293" i="17"/>
  <c r="AC298" i="17" s="1"/>
  <c r="AC299" i="17" s="1"/>
  <c r="AC310" i="17" s="1"/>
  <c r="AC311" i="17" s="1"/>
  <c r="AC261" i="17"/>
  <c r="AC266" i="17" s="1"/>
  <c r="AC267" i="17" s="1"/>
  <c r="AC278" i="17" s="1"/>
  <c r="AC279" i="17" s="1"/>
  <c r="AC232" i="17"/>
  <c r="AC233" i="17" s="1"/>
  <c r="AC244" i="17" s="1"/>
  <c r="AC245" i="17" s="1"/>
  <c r="AC293" i="20"/>
  <c r="AC298" i="20" s="1"/>
  <c r="AC299" i="20" s="1"/>
  <c r="AC310" i="20" s="1"/>
  <c r="AC311" i="20" s="1"/>
  <c r="AC261" i="20"/>
  <c r="AC266" i="20" s="1"/>
  <c r="AC267" i="20" s="1"/>
  <c r="AC278" i="20" s="1"/>
  <c r="AC279" i="20" s="1"/>
  <c r="AC232" i="20"/>
  <c r="AC233" i="20" s="1"/>
  <c r="AC244" i="20" s="1"/>
  <c r="AC245" i="20" s="1"/>
  <c r="AC246" i="20" s="1"/>
  <c r="AD241" i="22"/>
  <c r="AD227" i="22"/>
  <c r="AE202" i="17"/>
  <c r="AF194" i="17"/>
  <c r="AC232" i="22"/>
  <c r="AC233" i="22" s="1"/>
  <c r="AC244" i="22" s="1"/>
  <c r="AC245" i="22" s="1"/>
  <c r="AC293" i="22"/>
  <c r="AC298" i="22" s="1"/>
  <c r="AC299" i="22" s="1"/>
  <c r="AC310" i="22" s="1"/>
  <c r="AC311" i="22" s="1"/>
  <c r="AC261" i="22"/>
  <c r="AC266" i="22" s="1"/>
  <c r="AC267" i="22" s="1"/>
  <c r="AC278" i="22" s="1"/>
  <c r="AC279" i="22" s="1"/>
  <c r="AC232" i="27"/>
  <c r="AC233" i="27" s="1"/>
  <c r="AC244" i="27" s="1"/>
  <c r="AC245" i="27" s="1"/>
  <c r="AC293" i="27"/>
  <c r="AC298" i="27" s="1"/>
  <c r="AC299" i="27" s="1"/>
  <c r="AC310" i="27" s="1"/>
  <c r="AC311" i="27" s="1"/>
  <c r="AC261" i="27"/>
  <c r="AC266" i="27" s="1"/>
  <c r="AC267" i="27" s="1"/>
  <c r="AC278" i="27" s="1"/>
  <c r="AC279" i="27" s="1"/>
  <c r="AC307" i="24"/>
  <c r="AC275" i="24"/>
  <c r="AC307" i="19"/>
  <c r="AC275" i="19"/>
  <c r="AB312" i="24"/>
  <c r="AC261" i="14"/>
  <c r="AC266" i="14" s="1"/>
  <c r="AC267" i="14" s="1"/>
  <c r="AC278" i="14" s="1"/>
  <c r="AC279" i="14" s="1"/>
  <c r="AC293" i="14"/>
  <c r="AC298" i="14" s="1"/>
  <c r="AC299" i="14" s="1"/>
  <c r="AC310" i="14" s="1"/>
  <c r="AC311" i="14" s="1"/>
  <c r="AC232" i="14"/>
  <c r="AC233" i="14" s="1"/>
  <c r="AC244" i="14" s="1"/>
  <c r="AC245" i="14" s="1"/>
  <c r="AD241" i="18"/>
  <c r="AD227" i="18"/>
  <c r="AC307" i="16"/>
  <c r="AC275" i="16"/>
  <c r="AC307" i="17"/>
  <c r="AC275" i="17"/>
  <c r="AB246" i="14"/>
  <c r="AF194" i="22"/>
  <c r="AE202" i="22"/>
  <c r="AB280" i="27"/>
  <c r="AC293" i="26"/>
  <c r="AC298" i="26" s="1"/>
  <c r="AC299" i="26" s="1"/>
  <c r="AC310" i="26" s="1"/>
  <c r="AC311" i="26" s="1"/>
  <c r="AC261" i="26"/>
  <c r="AC266" i="26" s="1"/>
  <c r="AC267" i="26" s="1"/>
  <c r="AC278" i="26" s="1"/>
  <c r="AC279" i="26" s="1"/>
  <c r="AC232" i="26"/>
  <c r="AC233" i="26" s="1"/>
  <c r="AC244" i="26" s="1"/>
  <c r="AC245" i="26" s="1"/>
  <c r="AF194" i="20"/>
  <c r="AE202" i="20"/>
  <c r="AD241" i="19"/>
  <c r="AD227" i="19"/>
  <c r="AF194" i="26"/>
  <c r="AE202" i="26"/>
  <c r="AF194" i="19"/>
  <c r="AE202" i="19"/>
  <c r="AF194" i="16"/>
  <c r="AE202" i="16"/>
  <c r="AD241" i="15"/>
  <c r="AD227" i="15"/>
  <c r="AB312" i="26"/>
  <c r="AC261" i="24"/>
  <c r="AC266" i="24" s="1"/>
  <c r="AC267" i="24" s="1"/>
  <c r="AC278" i="24" s="1"/>
  <c r="AC279" i="24" s="1"/>
  <c r="AC293" i="24"/>
  <c r="AC298" i="24" s="1"/>
  <c r="AC299" i="24" s="1"/>
  <c r="AC310" i="24" s="1"/>
  <c r="AC311" i="24" s="1"/>
  <c r="AC232" i="24"/>
  <c r="AC233" i="24" s="1"/>
  <c r="AC244" i="24" s="1"/>
  <c r="AC245" i="24" s="1"/>
  <c r="AF194" i="15"/>
  <c r="AE202" i="15"/>
  <c r="AB280" i="26"/>
  <c r="AC293" i="19"/>
  <c r="AC298" i="19" s="1"/>
  <c r="AC299" i="19" s="1"/>
  <c r="AC310" i="19" s="1"/>
  <c r="AC311" i="19" s="1"/>
  <c r="AC261" i="19"/>
  <c r="AC266" i="19" s="1"/>
  <c r="AC267" i="19" s="1"/>
  <c r="AC278" i="19" s="1"/>
  <c r="AC279" i="19" s="1"/>
  <c r="AC232" i="19"/>
  <c r="AC233" i="19" s="1"/>
  <c r="AC244" i="19" s="1"/>
  <c r="AC245" i="19" s="1"/>
  <c r="AC246" i="19" s="1"/>
  <c r="AB246" i="24"/>
  <c r="AC307" i="14"/>
  <c r="AC275" i="14"/>
  <c r="AD241" i="23"/>
  <c r="AD227" i="23"/>
  <c r="AF194" i="18"/>
  <c r="AE202" i="18"/>
  <c r="AC293" i="16"/>
  <c r="AC298" i="16" s="1"/>
  <c r="AC299" i="16" s="1"/>
  <c r="AC310" i="16" s="1"/>
  <c r="AC311" i="16" s="1"/>
  <c r="AC261" i="16"/>
  <c r="AC266" i="16" s="1"/>
  <c r="AC267" i="16" s="1"/>
  <c r="AC278" i="16" s="1"/>
  <c r="AC279" i="16" s="1"/>
  <c r="AC232" i="16"/>
  <c r="AC233" i="16" s="1"/>
  <c r="AC244" i="16" s="1"/>
  <c r="AC245" i="16" s="1"/>
  <c r="AC293" i="18"/>
  <c r="AC298" i="18" s="1"/>
  <c r="AC299" i="18" s="1"/>
  <c r="AC310" i="18" s="1"/>
  <c r="AC311" i="18" s="1"/>
  <c r="AC261" i="18"/>
  <c r="AC266" i="18" s="1"/>
  <c r="AC267" i="18" s="1"/>
  <c r="AC278" i="18" s="1"/>
  <c r="AC279" i="18" s="1"/>
  <c r="AC232" i="18"/>
  <c r="AC233" i="18" s="1"/>
  <c r="AC244" i="18" s="1"/>
  <c r="AC245" i="18" s="1"/>
  <c r="AC246" i="18" s="1"/>
  <c r="AB312" i="14"/>
  <c r="AB312" i="27"/>
  <c r="AC280" i="17" l="1"/>
  <c r="AC312" i="22"/>
  <c r="AC246" i="23"/>
  <c r="AC312" i="20"/>
  <c r="AC280" i="22"/>
  <c r="AC312" i="17"/>
  <c r="AC280" i="19"/>
  <c r="AC312" i="16"/>
  <c r="AC280" i="24"/>
  <c r="AC246" i="25"/>
  <c r="AC312" i="14"/>
  <c r="AC280" i="14"/>
  <c r="AC246" i="17"/>
  <c r="AD275" i="19"/>
  <c r="AD307" i="19"/>
  <c r="AG194" i="19"/>
  <c r="AF202" i="19"/>
  <c r="AG194" i="20"/>
  <c r="AF202" i="20"/>
  <c r="AG194" i="22"/>
  <c r="AF202" i="22"/>
  <c r="AC280" i="16"/>
  <c r="AC246" i="24"/>
  <c r="AC312" i="15"/>
  <c r="AC280" i="20"/>
  <c r="AD307" i="14"/>
  <c r="AD275" i="14"/>
  <c r="AC312" i="27"/>
  <c r="AD293" i="24"/>
  <c r="AD298" i="24" s="1"/>
  <c r="AD299" i="24" s="1"/>
  <c r="AD310" i="24" s="1"/>
  <c r="AD311" i="24" s="1"/>
  <c r="AD232" i="24"/>
  <c r="AD233" i="24" s="1"/>
  <c r="AD244" i="24" s="1"/>
  <c r="AD245" i="24" s="1"/>
  <c r="AD261" i="24"/>
  <c r="AD266" i="24" s="1"/>
  <c r="AD267" i="24" s="1"/>
  <c r="AD278" i="24" s="1"/>
  <c r="AD279" i="24" s="1"/>
  <c r="AC312" i="25"/>
  <c r="AE241" i="23"/>
  <c r="AE227" i="23"/>
  <c r="AD293" i="25"/>
  <c r="AD298" i="25" s="1"/>
  <c r="AD299" i="25" s="1"/>
  <c r="AD310" i="25" s="1"/>
  <c r="AD311" i="25" s="1"/>
  <c r="AD232" i="25"/>
  <c r="AD233" i="25" s="1"/>
  <c r="AD244" i="25" s="1"/>
  <c r="AD245" i="25" s="1"/>
  <c r="AD261" i="25"/>
  <c r="AD266" i="25" s="1"/>
  <c r="AD267" i="25" s="1"/>
  <c r="AD278" i="25" s="1"/>
  <c r="AD279" i="25" s="1"/>
  <c r="AE227" i="18"/>
  <c r="AE241" i="18"/>
  <c r="AE241" i="15"/>
  <c r="AE227" i="15"/>
  <c r="AD261" i="15"/>
  <c r="AD266" i="15" s="1"/>
  <c r="AD267" i="15" s="1"/>
  <c r="AD278" i="15" s="1"/>
  <c r="AD279" i="15" s="1"/>
  <c r="AD232" i="15"/>
  <c r="AD233" i="15" s="1"/>
  <c r="AD244" i="15" s="1"/>
  <c r="AD245" i="15" s="1"/>
  <c r="AD293" i="15"/>
  <c r="AD298" i="15" s="1"/>
  <c r="AD299" i="15" s="1"/>
  <c r="AD310" i="15" s="1"/>
  <c r="AD311" i="15" s="1"/>
  <c r="AE241" i="26"/>
  <c r="AE227" i="26"/>
  <c r="AG194" i="17"/>
  <c r="AF202" i="17"/>
  <c r="AD232" i="17"/>
  <c r="AD233" i="17" s="1"/>
  <c r="AD244" i="17" s="1"/>
  <c r="AD245" i="17" s="1"/>
  <c r="AD293" i="17"/>
  <c r="AD298" i="17" s="1"/>
  <c r="AD299" i="17" s="1"/>
  <c r="AD310" i="17" s="1"/>
  <c r="AD311" i="17" s="1"/>
  <c r="AD261" i="17"/>
  <c r="AD266" i="17" s="1"/>
  <c r="AD267" i="17" s="1"/>
  <c r="AD278" i="17" s="1"/>
  <c r="AD279" i="17" s="1"/>
  <c r="AD293" i="14"/>
  <c r="AD298" i="14" s="1"/>
  <c r="AD299" i="14" s="1"/>
  <c r="AD310" i="14" s="1"/>
  <c r="AD311" i="14" s="1"/>
  <c r="AD261" i="14"/>
  <c r="AD266" i="14" s="1"/>
  <c r="AD267" i="14" s="1"/>
  <c r="AD278" i="14" s="1"/>
  <c r="AD279" i="14" s="1"/>
  <c r="AD232" i="14"/>
  <c r="AD233" i="14" s="1"/>
  <c r="AD244" i="14" s="1"/>
  <c r="AD245" i="14" s="1"/>
  <c r="AC246" i="22"/>
  <c r="AE227" i="25"/>
  <c r="AE241" i="25"/>
  <c r="AC280" i="18"/>
  <c r="AG194" i="23"/>
  <c r="AF202" i="23"/>
  <c r="AD261" i="20"/>
  <c r="AD266" i="20" s="1"/>
  <c r="AD267" i="20" s="1"/>
  <c r="AD278" i="20" s="1"/>
  <c r="AD279" i="20" s="1"/>
  <c r="AD293" i="20"/>
  <c r="AD298" i="20" s="1"/>
  <c r="AD299" i="20" s="1"/>
  <c r="AD310" i="20" s="1"/>
  <c r="AD311" i="20" s="1"/>
  <c r="AD232" i="20"/>
  <c r="AD233" i="20" s="1"/>
  <c r="AD244" i="20" s="1"/>
  <c r="AD245" i="20" s="1"/>
  <c r="AD246" i="20" s="1"/>
  <c r="AG194" i="18"/>
  <c r="AF202" i="18"/>
  <c r="AF202" i="15"/>
  <c r="AG194" i="15"/>
  <c r="AD307" i="15"/>
  <c r="AD275" i="15"/>
  <c r="AG194" i="26"/>
  <c r="AF202" i="26"/>
  <c r="AD293" i="18"/>
  <c r="AD298" i="18" s="1"/>
  <c r="AD299" i="18" s="1"/>
  <c r="AD310" i="18" s="1"/>
  <c r="AD311" i="18" s="1"/>
  <c r="AD261" i="18"/>
  <c r="AD266" i="18" s="1"/>
  <c r="AD267" i="18" s="1"/>
  <c r="AD278" i="18" s="1"/>
  <c r="AD279" i="18" s="1"/>
  <c r="AD232" i="18"/>
  <c r="AD233" i="18" s="1"/>
  <c r="AD244" i="18" s="1"/>
  <c r="AD245" i="18" s="1"/>
  <c r="AD246" i="18" s="1"/>
  <c r="AE227" i="17"/>
  <c r="AE241" i="17"/>
  <c r="AE241" i="27"/>
  <c r="AE227" i="27"/>
  <c r="AD307" i="17"/>
  <c r="AD275" i="17"/>
  <c r="AD307" i="16"/>
  <c r="AD275" i="16"/>
  <c r="AG194" i="25"/>
  <c r="AF202" i="25"/>
  <c r="AC312" i="18"/>
  <c r="AD307" i="20"/>
  <c r="AD275" i="20"/>
  <c r="AD261" i="22"/>
  <c r="AD266" i="22" s="1"/>
  <c r="AD267" i="22" s="1"/>
  <c r="AD278" i="22" s="1"/>
  <c r="AD279" i="22" s="1"/>
  <c r="AD232" i="22"/>
  <c r="AD233" i="22" s="1"/>
  <c r="AD244" i="22" s="1"/>
  <c r="AD245" i="22" s="1"/>
  <c r="AD293" i="22"/>
  <c r="AD298" i="22" s="1"/>
  <c r="AD299" i="22" s="1"/>
  <c r="AD310" i="22" s="1"/>
  <c r="AD311" i="22" s="1"/>
  <c r="AG194" i="27"/>
  <c r="AF202" i="27"/>
  <c r="AE227" i="24"/>
  <c r="AE241" i="24"/>
  <c r="AD293" i="16"/>
  <c r="AD298" i="16" s="1"/>
  <c r="AD299" i="16" s="1"/>
  <c r="AD310" i="16" s="1"/>
  <c r="AD311" i="16" s="1"/>
  <c r="AD261" i="16"/>
  <c r="AD266" i="16" s="1"/>
  <c r="AD267" i="16" s="1"/>
  <c r="AD278" i="16" s="1"/>
  <c r="AD279" i="16" s="1"/>
  <c r="AD232" i="16"/>
  <c r="AD233" i="16" s="1"/>
  <c r="AD244" i="16" s="1"/>
  <c r="AD245" i="16" s="1"/>
  <c r="AD275" i="26"/>
  <c r="AD307" i="26"/>
  <c r="AC246" i="26"/>
  <c r="AD232" i="23"/>
  <c r="AD233" i="23" s="1"/>
  <c r="AD244" i="23" s="1"/>
  <c r="AD245" i="23" s="1"/>
  <c r="AD246" i="23" s="1"/>
  <c r="AD293" i="23"/>
  <c r="AD298" i="23" s="1"/>
  <c r="AD299" i="23" s="1"/>
  <c r="AD310" i="23" s="1"/>
  <c r="AD311" i="23" s="1"/>
  <c r="AD261" i="23"/>
  <c r="AD266" i="23" s="1"/>
  <c r="AD267" i="23" s="1"/>
  <c r="AD278" i="23" s="1"/>
  <c r="AD279" i="23" s="1"/>
  <c r="AD307" i="23"/>
  <c r="AD275" i="23"/>
  <c r="AG194" i="16"/>
  <c r="AF202" i="16"/>
  <c r="AD307" i="22"/>
  <c r="AD275" i="22"/>
  <c r="AE227" i="14"/>
  <c r="AE241" i="14"/>
  <c r="AG194" i="24"/>
  <c r="AF202" i="24"/>
  <c r="AD275" i="27"/>
  <c r="AD307" i="27"/>
  <c r="AC280" i="27"/>
  <c r="AD232" i="26"/>
  <c r="AD233" i="26" s="1"/>
  <c r="AD244" i="26" s="1"/>
  <c r="AD245" i="26" s="1"/>
  <c r="AD261" i="26"/>
  <c r="AD266" i="26" s="1"/>
  <c r="AD267" i="26" s="1"/>
  <c r="AD278" i="26" s="1"/>
  <c r="AD279" i="26" s="1"/>
  <c r="AD293" i="26"/>
  <c r="AD298" i="26" s="1"/>
  <c r="AD299" i="26" s="1"/>
  <c r="AD310" i="26" s="1"/>
  <c r="AD311" i="26" s="1"/>
  <c r="AC312" i="23"/>
  <c r="AC312" i="26"/>
  <c r="AE241" i="16"/>
  <c r="AE227" i="16"/>
  <c r="AD261" i="19"/>
  <c r="AD266" i="19" s="1"/>
  <c r="AD267" i="19" s="1"/>
  <c r="AD278" i="19" s="1"/>
  <c r="AD279" i="19" s="1"/>
  <c r="AD293" i="19"/>
  <c r="AD298" i="19" s="1"/>
  <c r="AD299" i="19" s="1"/>
  <c r="AD310" i="19" s="1"/>
  <c r="AD311" i="19" s="1"/>
  <c r="AD232" i="19"/>
  <c r="AD233" i="19" s="1"/>
  <c r="AD244" i="19" s="1"/>
  <c r="AD245" i="19" s="1"/>
  <c r="AD246" i="19" s="1"/>
  <c r="AD307" i="18"/>
  <c r="AD275" i="18"/>
  <c r="AC246" i="14"/>
  <c r="AC312" i="19"/>
  <c r="AE241" i="19"/>
  <c r="AE227" i="19"/>
  <c r="AE227" i="20"/>
  <c r="AE241" i="20"/>
  <c r="AE227" i="22"/>
  <c r="AE241" i="22"/>
  <c r="AC246" i="16"/>
  <c r="AC312" i="24"/>
  <c r="AC280" i="15"/>
  <c r="AG194" i="14"/>
  <c r="AF202" i="14"/>
  <c r="AD293" i="27"/>
  <c r="AD298" i="27" s="1"/>
  <c r="AD299" i="27" s="1"/>
  <c r="AD310" i="27" s="1"/>
  <c r="AD311" i="27" s="1"/>
  <c r="AD232" i="27"/>
  <c r="AD233" i="27" s="1"/>
  <c r="AD244" i="27" s="1"/>
  <c r="AD245" i="27" s="1"/>
  <c r="AD261" i="27"/>
  <c r="AD266" i="27" s="1"/>
  <c r="AD267" i="27" s="1"/>
  <c r="AD278" i="27" s="1"/>
  <c r="AD279" i="27" s="1"/>
  <c r="AC246" i="27"/>
  <c r="AD307" i="24"/>
  <c r="AD275" i="24"/>
  <c r="AD280" i="24" s="1"/>
  <c r="AC280" i="25"/>
  <c r="AC280" i="23"/>
  <c r="AD307" i="25"/>
  <c r="AD275" i="25"/>
  <c r="AC280" i="26"/>
  <c r="AD312" i="15" l="1"/>
  <c r="AD312" i="25"/>
  <c r="AD312" i="24"/>
  <c r="AD246" i="24"/>
  <c r="AD246" i="25"/>
  <c r="AD312" i="18"/>
  <c r="AD280" i="22"/>
  <c r="AD312" i="17"/>
  <c r="AD280" i="17"/>
  <c r="AD312" i="22"/>
  <c r="AD246" i="17"/>
  <c r="AD246" i="15"/>
  <c r="AD280" i="19"/>
  <c r="AD280" i="25"/>
  <c r="AD280" i="18"/>
  <c r="AD312" i="19"/>
  <c r="AD280" i="23"/>
  <c r="AD280" i="16"/>
  <c r="AD280" i="27"/>
  <c r="AE307" i="19"/>
  <c r="AE275" i="19"/>
  <c r="AD246" i="26"/>
  <c r="AE293" i="24"/>
  <c r="AE298" i="24" s="1"/>
  <c r="AE299" i="24" s="1"/>
  <c r="AE310" i="24" s="1"/>
  <c r="AE311" i="24" s="1"/>
  <c r="AE261" i="24"/>
  <c r="AE266" i="24" s="1"/>
  <c r="AE267" i="24" s="1"/>
  <c r="AE278" i="24" s="1"/>
  <c r="AE279" i="24" s="1"/>
  <c r="AE232" i="24"/>
  <c r="AE233" i="24" s="1"/>
  <c r="AE244" i="24" s="1"/>
  <c r="AE245" i="24" s="1"/>
  <c r="AE307" i="27"/>
  <c r="AE275" i="27"/>
  <c r="AF241" i="26"/>
  <c r="AF227" i="26"/>
  <c r="AF241" i="15"/>
  <c r="AF227" i="15"/>
  <c r="AF241" i="23"/>
  <c r="AF227" i="23"/>
  <c r="AF227" i="17"/>
  <c r="AF241" i="17"/>
  <c r="AF241" i="20"/>
  <c r="AF227" i="20"/>
  <c r="AF241" i="24"/>
  <c r="AF227" i="24"/>
  <c r="AD280" i="26"/>
  <c r="AF227" i="27"/>
  <c r="AF241" i="27"/>
  <c r="AD312" i="16"/>
  <c r="AE307" i="17"/>
  <c r="AE275" i="17"/>
  <c r="AH194" i="26"/>
  <c r="AG202" i="26"/>
  <c r="AF227" i="18"/>
  <c r="AF241" i="18"/>
  <c r="AH194" i="23"/>
  <c r="AG202" i="23"/>
  <c r="AH194" i="17"/>
  <c r="AG202" i="17"/>
  <c r="AE232" i="15"/>
  <c r="AE233" i="15" s="1"/>
  <c r="AE244" i="15" s="1"/>
  <c r="AE245" i="15" s="1"/>
  <c r="AE293" i="15"/>
  <c r="AE298" i="15" s="1"/>
  <c r="AE299" i="15" s="1"/>
  <c r="AE310" i="15" s="1"/>
  <c r="AE311" i="15" s="1"/>
  <c r="AE261" i="15"/>
  <c r="AE266" i="15" s="1"/>
  <c r="AE267" i="15" s="1"/>
  <c r="AE278" i="15" s="1"/>
  <c r="AE279" i="15" s="1"/>
  <c r="AH194" i="20"/>
  <c r="AG202" i="20"/>
  <c r="AF227" i="14"/>
  <c r="AF241" i="14"/>
  <c r="AE293" i="22"/>
  <c r="AE298" i="22" s="1"/>
  <c r="AE299" i="22" s="1"/>
  <c r="AE310" i="22" s="1"/>
  <c r="AE311" i="22" s="1"/>
  <c r="AE261" i="22"/>
  <c r="AE266" i="22" s="1"/>
  <c r="AE267" i="22" s="1"/>
  <c r="AE278" i="22" s="1"/>
  <c r="AE279" i="22" s="1"/>
  <c r="AE232" i="22"/>
  <c r="AE233" i="22" s="1"/>
  <c r="AE244" i="22" s="1"/>
  <c r="AE245" i="22" s="1"/>
  <c r="AE293" i="16"/>
  <c r="AE298" i="16" s="1"/>
  <c r="AE299" i="16" s="1"/>
  <c r="AE310" i="16" s="1"/>
  <c r="AE311" i="16" s="1"/>
  <c r="AE261" i="16"/>
  <c r="AE266" i="16" s="1"/>
  <c r="AE267" i="16" s="1"/>
  <c r="AE278" i="16" s="1"/>
  <c r="AE279" i="16" s="1"/>
  <c r="AE232" i="16"/>
  <c r="AE233" i="16" s="1"/>
  <c r="AE244" i="16" s="1"/>
  <c r="AE245" i="16" s="1"/>
  <c r="AH194" i="24"/>
  <c r="AG202" i="24"/>
  <c r="AF241" i="16"/>
  <c r="AF227" i="16"/>
  <c r="AH194" i="27"/>
  <c r="AG202" i="27"/>
  <c r="AE261" i="17"/>
  <c r="AE266" i="17" s="1"/>
  <c r="AE267" i="17" s="1"/>
  <c r="AE278" i="17" s="1"/>
  <c r="AE279" i="17" s="1"/>
  <c r="AE232" i="17"/>
  <c r="AE233" i="17" s="1"/>
  <c r="AE244" i="17" s="1"/>
  <c r="AE245" i="17" s="1"/>
  <c r="AE293" i="17"/>
  <c r="AE298" i="17" s="1"/>
  <c r="AE299" i="17" s="1"/>
  <c r="AE310" i="17" s="1"/>
  <c r="AE311" i="17" s="1"/>
  <c r="AH194" i="18"/>
  <c r="AG202" i="18"/>
  <c r="AE232" i="26"/>
  <c r="AE233" i="26" s="1"/>
  <c r="AE244" i="26" s="1"/>
  <c r="AE245" i="26" s="1"/>
  <c r="AE293" i="26"/>
  <c r="AE298" i="26" s="1"/>
  <c r="AE299" i="26" s="1"/>
  <c r="AE310" i="26" s="1"/>
  <c r="AE311" i="26" s="1"/>
  <c r="AE261" i="26"/>
  <c r="AE266" i="26" s="1"/>
  <c r="AE267" i="26" s="1"/>
  <c r="AE278" i="26" s="1"/>
  <c r="AE279" i="26" s="1"/>
  <c r="AE307" i="15"/>
  <c r="AE275" i="15"/>
  <c r="AE232" i="23"/>
  <c r="AE233" i="23" s="1"/>
  <c r="AE244" i="23" s="1"/>
  <c r="AE245" i="23" s="1"/>
  <c r="AE293" i="23"/>
  <c r="AE298" i="23" s="1"/>
  <c r="AE299" i="23" s="1"/>
  <c r="AE310" i="23" s="1"/>
  <c r="AE311" i="23" s="1"/>
  <c r="AE261" i="23"/>
  <c r="AE266" i="23" s="1"/>
  <c r="AE267" i="23" s="1"/>
  <c r="AE278" i="23" s="1"/>
  <c r="AE279" i="23" s="1"/>
  <c r="AF241" i="19"/>
  <c r="AF227" i="19"/>
  <c r="AH194" i="14"/>
  <c r="AG202" i="14"/>
  <c r="AE275" i="20"/>
  <c r="AE307" i="20"/>
  <c r="AE275" i="16"/>
  <c r="AE307" i="16"/>
  <c r="AE275" i="14"/>
  <c r="AE307" i="14"/>
  <c r="AH194" i="16"/>
  <c r="AG202" i="16"/>
  <c r="AF227" i="25"/>
  <c r="AF241" i="25"/>
  <c r="AD280" i="15"/>
  <c r="AE307" i="25"/>
  <c r="AE275" i="25"/>
  <c r="AE275" i="26"/>
  <c r="AE307" i="26"/>
  <c r="AE307" i="18"/>
  <c r="AE275" i="18"/>
  <c r="AE307" i="23"/>
  <c r="AE275" i="23"/>
  <c r="AD246" i="14"/>
  <c r="AH194" i="19"/>
  <c r="AG202" i="19"/>
  <c r="AE275" i="22"/>
  <c r="AE307" i="22"/>
  <c r="AE261" i="20"/>
  <c r="AE266" i="20" s="1"/>
  <c r="AE267" i="20" s="1"/>
  <c r="AE278" i="20" s="1"/>
  <c r="AE279" i="20" s="1"/>
  <c r="AE293" i="20"/>
  <c r="AE298" i="20" s="1"/>
  <c r="AE299" i="20" s="1"/>
  <c r="AE310" i="20" s="1"/>
  <c r="AE311" i="20" s="1"/>
  <c r="AE232" i="20"/>
  <c r="AE233" i="20" s="1"/>
  <c r="AE244" i="20" s="1"/>
  <c r="AE245" i="20" s="1"/>
  <c r="AE246" i="20" s="1"/>
  <c r="AD246" i="27"/>
  <c r="AH194" i="25"/>
  <c r="AG202" i="25"/>
  <c r="AD312" i="20"/>
  <c r="AE293" i="25"/>
  <c r="AE298" i="25" s="1"/>
  <c r="AE299" i="25" s="1"/>
  <c r="AE310" i="25" s="1"/>
  <c r="AE311" i="25" s="1"/>
  <c r="AE261" i="25"/>
  <c r="AE266" i="25" s="1"/>
  <c r="AE267" i="25" s="1"/>
  <c r="AE278" i="25" s="1"/>
  <c r="AE279" i="25" s="1"/>
  <c r="AE232" i="25"/>
  <c r="AE233" i="25" s="1"/>
  <c r="AE244" i="25" s="1"/>
  <c r="AE245" i="25" s="1"/>
  <c r="AE232" i="18"/>
  <c r="AE233" i="18" s="1"/>
  <c r="AE244" i="18" s="1"/>
  <c r="AE245" i="18" s="1"/>
  <c r="AE293" i="18"/>
  <c r="AE298" i="18" s="1"/>
  <c r="AE299" i="18" s="1"/>
  <c r="AE310" i="18" s="1"/>
  <c r="AE311" i="18" s="1"/>
  <c r="AE261" i="18"/>
  <c r="AE266" i="18" s="1"/>
  <c r="AE267" i="18" s="1"/>
  <c r="AE278" i="18" s="1"/>
  <c r="AE279" i="18" s="1"/>
  <c r="AD280" i="14"/>
  <c r="AF241" i="22"/>
  <c r="AF227" i="22"/>
  <c r="AE232" i="14"/>
  <c r="AE233" i="14" s="1"/>
  <c r="AE244" i="14" s="1"/>
  <c r="AE245" i="14" s="1"/>
  <c r="AE261" i="14"/>
  <c r="AE266" i="14" s="1"/>
  <c r="AE267" i="14" s="1"/>
  <c r="AE278" i="14" s="1"/>
  <c r="AE279" i="14" s="1"/>
  <c r="AE293" i="14"/>
  <c r="AE298" i="14" s="1"/>
  <c r="AE299" i="14" s="1"/>
  <c r="AE310" i="14" s="1"/>
  <c r="AE311" i="14" s="1"/>
  <c r="AE261" i="19"/>
  <c r="AE266" i="19" s="1"/>
  <c r="AE267" i="19" s="1"/>
  <c r="AE278" i="19" s="1"/>
  <c r="AE279" i="19" s="1"/>
  <c r="AE293" i="19"/>
  <c r="AE298" i="19" s="1"/>
  <c r="AE299" i="19" s="1"/>
  <c r="AE310" i="19" s="1"/>
  <c r="AE311" i="19" s="1"/>
  <c r="AE312" i="19" s="1"/>
  <c r="AE232" i="19"/>
  <c r="AE233" i="19" s="1"/>
  <c r="AE244" i="19" s="1"/>
  <c r="AE245" i="19" s="1"/>
  <c r="AE246" i="19" s="1"/>
  <c r="AD312" i="27"/>
  <c r="AD246" i="22"/>
  <c r="AD312" i="23"/>
  <c r="AD312" i="26"/>
  <c r="AE307" i="24"/>
  <c r="AE275" i="24"/>
  <c r="AD246" i="16"/>
  <c r="AE293" i="27"/>
  <c r="AE298" i="27" s="1"/>
  <c r="AE299" i="27" s="1"/>
  <c r="AE310" i="27" s="1"/>
  <c r="AE311" i="27" s="1"/>
  <c r="AE232" i="27"/>
  <c r="AE233" i="27" s="1"/>
  <c r="AE244" i="27" s="1"/>
  <c r="AE245" i="27" s="1"/>
  <c r="AE261" i="27"/>
  <c r="AE266" i="27" s="1"/>
  <c r="AE267" i="27" s="1"/>
  <c r="AE278" i="27" s="1"/>
  <c r="AE279" i="27" s="1"/>
  <c r="AH194" i="15"/>
  <c r="AG202" i="15"/>
  <c r="AD280" i="20"/>
  <c r="AD312" i="14"/>
  <c r="AH194" i="22"/>
  <c r="AG202" i="22"/>
  <c r="AE246" i="24" l="1"/>
  <c r="AE280" i="24"/>
  <c r="AE312" i="24"/>
  <c r="AE246" i="16"/>
  <c r="AE246" i="23"/>
  <c r="AE280" i="16"/>
  <c r="AE312" i="22"/>
  <c r="AE312" i="18"/>
  <c r="AE280" i="19"/>
  <c r="AE312" i="20"/>
  <c r="AE312" i="26"/>
  <c r="AE280" i="20"/>
  <c r="AE246" i="26"/>
  <c r="AE246" i="15"/>
  <c r="AE280" i="15"/>
  <c r="AE246" i="14"/>
  <c r="AE312" i="15"/>
  <c r="AE246" i="17"/>
  <c r="AE246" i="25"/>
  <c r="AE312" i="16"/>
  <c r="AE246" i="22"/>
  <c r="AE280" i="26"/>
  <c r="AE280" i="23"/>
  <c r="AG241" i="22"/>
  <c r="AG227" i="22"/>
  <c r="AF307" i="22"/>
  <c r="AF275" i="22"/>
  <c r="AG241" i="19"/>
  <c r="AG227" i="19"/>
  <c r="AE280" i="18"/>
  <c r="AG227" i="16"/>
  <c r="AG241" i="16"/>
  <c r="AG227" i="18"/>
  <c r="AG241" i="18"/>
  <c r="AI194" i="27"/>
  <c r="AH202" i="27"/>
  <c r="AF293" i="14"/>
  <c r="AF298" i="14" s="1"/>
  <c r="AF299" i="14" s="1"/>
  <c r="AF310" i="14" s="1"/>
  <c r="AF261" i="14"/>
  <c r="AF266" i="14" s="1"/>
  <c r="AF267" i="14" s="1"/>
  <c r="AF278" i="14" s="1"/>
  <c r="AF232" i="14"/>
  <c r="AF233" i="14" s="1"/>
  <c r="AF244" i="14" s="1"/>
  <c r="AG227" i="17"/>
  <c r="AG241" i="17"/>
  <c r="AG227" i="26"/>
  <c r="AG241" i="26"/>
  <c r="AF275" i="27"/>
  <c r="AF307" i="27"/>
  <c r="AF275" i="20"/>
  <c r="AF307" i="20"/>
  <c r="AF307" i="15"/>
  <c r="AF275" i="15"/>
  <c r="AI194" i="19"/>
  <c r="AH202" i="19"/>
  <c r="AE246" i="18"/>
  <c r="AE280" i="25"/>
  <c r="AH202" i="16"/>
  <c r="AI194" i="16"/>
  <c r="AF293" i="19"/>
  <c r="AF298" i="19" s="1"/>
  <c r="AF299" i="19" s="1"/>
  <c r="AF310" i="19" s="1"/>
  <c r="AF261" i="19"/>
  <c r="AF266" i="19" s="1"/>
  <c r="AF267" i="19" s="1"/>
  <c r="AF278" i="19" s="1"/>
  <c r="AF232" i="19"/>
  <c r="AF233" i="19" s="1"/>
  <c r="AF244" i="19" s="1"/>
  <c r="AI194" i="18"/>
  <c r="AH202" i="18"/>
  <c r="AF293" i="16"/>
  <c r="AF298" i="16" s="1"/>
  <c r="AF299" i="16" s="1"/>
  <c r="AF310" i="16" s="1"/>
  <c r="AF261" i="16"/>
  <c r="AF266" i="16" s="1"/>
  <c r="AF267" i="16" s="1"/>
  <c r="AF278" i="16" s="1"/>
  <c r="AF232" i="16"/>
  <c r="AF233" i="16" s="1"/>
  <c r="AF244" i="16" s="1"/>
  <c r="AG241" i="20"/>
  <c r="AG227" i="20"/>
  <c r="AI194" i="17"/>
  <c r="AH202" i="17"/>
  <c r="AI194" i="26"/>
  <c r="AH202" i="26"/>
  <c r="AF232" i="27"/>
  <c r="AF233" i="27" s="1"/>
  <c r="AF244" i="27" s="1"/>
  <c r="AF293" i="27"/>
  <c r="AF298" i="27" s="1"/>
  <c r="AF299" i="27" s="1"/>
  <c r="AF310" i="27" s="1"/>
  <c r="AF261" i="27"/>
  <c r="AF266" i="27" s="1"/>
  <c r="AF267" i="27" s="1"/>
  <c r="AF278" i="27" s="1"/>
  <c r="AF307" i="17"/>
  <c r="AF275" i="17"/>
  <c r="AF261" i="26"/>
  <c r="AF266" i="26" s="1"/>
  <c r="AF267" i="26" s="1"/>
  <c r="AF278" i="26" s="1"/>
  <c r="AF232" i="26"/>
  <c r="AF233" i="26" s="1"/>
  <c r="AF244" i="26" s="1"/>
  <c r="AF293" i="26"/>
  <c r="AF298" i="26" s="1"/>
  <c r="AF299" i="26" s="1"/>
  <c r="AF310" i="26" s="1"/>
  <c r="AE312" i="25"/>
  <c r="AF275" i="19"/>
  <c r="AF307" i="19"/>
  <c r="AF307" i="16"/>
  <c r="AF275" i="16"/>
  <c r="AI194" i="20"/>
  <c r="AH202" i="20"/>
  <c r="AG241" i="23"/>
  <c r="AG227" i="23"/>
  <c r="AF293" i="17"/>
  <c r="AF298" i="17" s="1"/>
  <c r="AF299" i="17" s="1"/>
  <c r="AF310" i="17" s="1"/>
  <c r="AF261" i="17"/>
  <c r="AF266" i="17" s="1"/>
  <c r="AF267" i="17" s="1"/>
  <c r="AF278" i="17" s="1"/>
  <c r="AF232" i="17"/>
  <c r="AF233" i="17" s="1"/>
  <c r="AF244" i="17" s="1"/>
  <c r="AF307" i="26"/>
  <c r="AF275" i="26"/>
  <c r="AI194" i="22"/>
  <c r="AH202" i="22"/>
  <c r="AG241" i="25"/>
  <c r="AG227" i="25"/>
  <c r="AE312" i="14"/>
  <c r="AG227" i="24"/>
  <c r="AG241" i="24"/>
  <c r="AI194" i="23"/>
  <c r="AH202" i="23"/>
  <c r="AE280" i="17"/>
  <c r="AF261" i="24"/>
  <c r="AF266" i="24" s="1"/>
  <c r="AF267" i="24" s="1"/>
  <c r="AF278" i="24" s="1"/>
  <c r="AF293" i="24"/>
  <c r="AF298" i="24" s="1"/>
  <c r="AF299" i="24" s="1"/>
  <c r="AF310" i="24" s="1"/>
  <c r="AF232" i="24"/>
  <c r="AF233" i="24" s="1"/>
  <c r="AF244" i="24" s="1"/>
  <c r="AF293" i="23"/>
  <c r="AF298" i="23" s="1"/>
  <c r="AF299" i="23" s="1"/>
  <c r="AF310" i="23" s="1"/>
  <c r="AF232" i="23"/>
  <c r="AF233" i="23" s="1"/>
  <c r="AF244" i="23" s="1"/>
  <c r="AF261" i="23"/>
  <c r="AF266" i="23" s="1"/>
  <c r="AF267" i="23" s="1"/>
  <c r="AF278" i="23" s="1"/>
  <c r="AE246" i="27"/>
  <c r="AF275" i="25"/>
  <c r="AF307" i="25"/>
  <c r="AG227" i="14"/>
  <c r="AG241" i="14"/>
  <c r="AI194" i="24"/>
  <c r="AH202" i="24"/>
  <c r="AF275" i="18"/>
  <c r="AF307" i="18"/>
  <c r="AE312" i="17"/>
  <c r="AF307" i="24"/>
  <c r="AF275" i="24"/>
  <c r="AF307" i="23"/>
  <c r="AF275" i="23"/>
  <c r="AE280" i="27"/>
  <c r="AG241" i="15"/>
  <c r="AG227" i="15"/>
  <c r="AI194" i="25"/>
  <c r="AH202" i="25"/>
  <c r="AE280" i="14"/>
  <c r="AH202" i="15"/>
  <c r="AI194" i="15"/>
  <c r="AF293" i="22"/>
  <c r="AF298" i="22" s="1"/>
  <c r="AF299" i="22" s="1"/>
  <c r="AF310" i="22" s="1"/>
  <c r="AF261" i="22"/>
  <c r="AF266" i="22" s="1"/>
  <c r="AF267" i="22" s="1"/>
  <c r="AF278" i="22" s="1"/>
  <c r="AF232" i="22"/>
  <c r="AF233" i="22" s="1"/>
  <c r="AF244" i="22" s="1"/>
  <c r="AE280" i="22"/>
  <c r="AE312" i="23"/>
  <c r="AF293" i="25"/>
  <c r="AF298" i="25" s="1"/>
  <c r="AF299" i="25" s="1"/>
  <c r="AF310" i="25" s="1"/>
  <c r="AF261" i="25"/>
  <c r="AF266" i="25" s="1"/>
  <c r="AF267" i="25" s="1"/>
  <c r="AF278" i="25" s="1"/>
  <c r="AF232" i="25"/>
  <c r="AF233" i="25" s="1"/>
  <c r="AF244" i="25" s="1"/>
  <c r="AI194" i="14"/>
  <c r="AH202" i="14"/>
  <c r="AG241" i="27"/>
  <c r="AG227" i="27"/>
  <c r="AF307" i="14"/>
  <c r="AF275" i="14"/>
  <c r="AF232" i="18"/>
  <c r="AF233" i="18" s="1"/>
  <c r="AF244" i="18" s="1"/>
  <c r="AF293" i="18"/>
  <c r="AF298" i="18" s="1"/>
  <c r="AF299" i="18" s="1"/>
  <c r="AF310" i="18" s="1"/>
  <c r="AF261" i="18"/>
  <c r="AF266" i="18" s="1"/>
  <c r="AF267" i="18" s="1"/>
  <c r="AF278" i="18" s="1"/>
  <c r="AF261" i="20"/>
  <c r="AF266" i="20" s="1"/>
  <c r="AF267" i="20" s="1"/>
  <c r="AF278" i="20" s="1"/>
  <c r="AF293" i="20"/>
  <c r="AF298" i="20" s="1"/>
  <c r="AF299" i="20" s="1"/>
  <c r="AF310" i="20" s="1"/>
  <c r="AF232" i="20"/>
  <c r="AF233" i="20" s="1"/>
  <c r="AF244" i="20" s="1"/>
  <c r="AF261" i="15"/>
  <c r="AF266" i="15" s="1"/>
  <c r="AF267" i="15" s="1"/>
  <c r="AF278" i="15" s="1"/>
  <c r="AF293" i="15"/>
  <c r="AF298" i="15" s="1"/>
  <c r="AF299" i="15" s="1"/>
  <c r="AF310" i="15" s="1"/>
  <c r="AF232" i="15"/>
  <c r="AF233" i="15" s="1"/>
  <c r="AF244" i="15" s="1"/>
  <c r="AE312" i="27"/>
  <c r="AF279" i="20" l="1"/>
  <c r="AL279" i="20" s="1"/>
  <c r="AL278" i="20"/>
  <c r="AL244" i="25"/>
  <c r="AF245" i="25"/>
  <c r="AL245" i="25" s="1"/>
  <c r="AL278" i="22"/>
  <c r="AF279" i="22"/>
  <c r="AL279" i="22" s="1"/>
  <c r="AJ194" i="25"/>
  <c r="AI202" i="25"/>
  <c r="AJ194" i="24"/>
  <c r="AI202" i="24"/>
  <c r="AF311" i="24"/>
  <c r="AL311" i="24" s="1"/>
  <c r="AL310" i="24"/>
  <c r="AG293" i="24"/>
  <c r="AG298" i="24" s="1"/>
  <c r="AG299" i="24" s="1"/>
  <c r="AG310" i="24" s="1"/>
  <c r="AG311" i="24" s="1"/>
  <c r="AG232" i="24"/>
  <c r="AG233" i="24" s="1"/>
  <c r="AG244" i="24" s="1"/>
  <c r="AG245" i="24" s="1"/>
  <c r="AG246" i="24" s="1"/>
  <c r="AG261" i="24"/>
  <c r="AG266" i="24" s="1"/>
  <c r="AG267" i="24" s="1"/>
  <c r="AG278" i="24" s="1"/>
  <c r="AG279" i="24" s="1"/>
  <c r="AF311" i="17"/>
  <c r="AL311" i="17" s="1"/>
  <c r="AL310" i="17"/>
  <c r="AH227" i="26"/>
  <c r="AH241" i="26"/>
  <c r="AL244" i="16"/>
  <c r="AF245" i="16"/>
  <c r="AL278" i="19"/>
  <c r="AF279" i="19"/>
  <c r="AL279" i="19" s="1"/>
  <c r="AH241" i="19"/>
  <c r="AH227" i="19"/>
  <c r="AF245" i="14"/>
  <c r="AL244" i="14"/>
  <c r="AG293" i="18"/>
  <c r="AG298" i="18" s="1"/>
  <c r="AG299" i="18" s="1"/>
  <c r="AG310" i="18" s="1"/>
  <c r="AG311" i="18" s="1"/>
  <c r="AG261" i="18"/>
  <c r="AG266" i="18" s="1"/>
  <c r="AG267" i="18" s="1"/>
  <c r="AG278" i="18" s="1"/>
  <c r="AG279" i="18" s="1"/>
  <c r="AG232" i="18"/>
  <c r="AG233" i="18" s="1"/>
  <c r="AG244" i="18" s="1"/>
  <c r="AG245" i="18" s="1"/>
  <c r="AG246" i="18" s="1"/>
  <c r="AL310" i="22"/>
  <c r="AF311" i="22"/>
  <c r="AL311" i="22" s="1"/>
  <c r="AG293" i="15"/>
  <c r="AG298" i="15" s="1"/>
  <c r="AG299" i="15" s="1"/>
  <c r="AG310" i="15" s="1"/>
  <c r="AG311" i="15" s="1"/>
  <c r="AG232" i="15"/>
  <c r="AG233" i="15" s="1"/>
  <c r="AG244" i="15" s="1"/>
  <c r="AG245" i="15" s="1"/>
  <c r="AG261" i="15"/>
  <c r="AG266" i="15" s="1"/>
  <c r="AG267" i="15" s="1"/>
  <c r="AG278" i="15" s="1"/>
  <c r="AG279" i="15" s="1"/>
  <c r="AG307" i="14"/>
  <c r="AG275" i="14"/>
  <c r="AL278" i="24"/>
  <c r="AF279" i="24"/>
  <c r="AL279" i="24" s="1"/>
  <c r="AG232" i="23"/>
  <c r="AG233" i="23" s="1"/>
  <c r="AG244" i="23" s="1"/>
  <c r="AG245" i="23" s="1"/>
  <c r="AG261" i="23"/>
  <c r="AG266" i="23" s="1"/>
  <c r="AG267" i="23" s="1"/>
  <c r="AG278" i="23" s="1"/>
  <c r="AG279" i="23" s="1"/>
  <c r="AG293" i="23"/>
  <c r="AG298" i="23" s="1"/>
  <c r="AG299" i="23" s="1"/>
  <c r="AG310" i="23" s="1"/>
  <c r="AG311" i="23" s="1"/>
  <c r="AJ194" i="26"/>
  <c r="AI202" i="26"/>
  <c r="AF279" i="16"/>
  <c r="AL279" i="16" s="1"/>
  <c r="AL278" i="16"/>
  <c r="AL310" i="19"/>
  <c r="AF311" i="19"/>
  <c r="AL311" i="19" s="1"/>
  <c r="AJ194" i="19"/>
  <c r="AI202" i="19"/>
  <c r="AL278" i="14"/>
  <c r="AF279" i="14"/>
  <c r="AL279" i="14" s="1"/>
  <c r="AG307" i="16"/>
  <c r="AG275" i="16"/>
  <c r="AF311" i="15"/>
  <c r="AL311" i="15" s="1"/>
  <c r="AL310" i="15"/>
  <c r="AG275" i="15"/>
  <c r="AG307" i="15"/>
  <c r="AL278" i="23"/>
  <c r="AF279" i="23"/>
  <c r="AL279" i="23" s="1"/>
  <c r="AG232" i="25"/>
  <c r="AG233" i="25" s="1"/>
  <c r="AG244" i="25" s="1"/>
  <c r="AG245" i="25" s="1"/>
  <c r="AG293" i="25"/>
  <c r="AG298" i="25" s="1"/>
  <c r="AG299" i="25" s="1"/>
  <c r="AG310" i="25" s="1"/>
  <c r="AG311" i="25" s="1"/>
  <c r="AG261" i="25"/>
  <c r="AG266" i="25" s="1"/>
  <c r="AG267" i="25" s="1"/>
  <c r="AG278" i="25" s="1"/>
  <c r="AG279" i="25" s="1"/>
  <c r="AG307" i="23"/>
  <c r="AG275" i="23"/>
  <c r="AL310" i="26"/>
  <c r="AF311" i="26"/>
  <c r="AL311" i="26" s="1"/>
  <c r="AH241" i="17"/>
  <c r="AH227" i="17"/>
  <c r="AF311" i="16"/>
  <c r="AL311" i="16" s="1"/>
  <c r="AL310" i="16"/>
  <c r="AJ194" i="16"/>
  <c r="AI202" i="16"/>
  <c r="AG307" i="26"/>
  <c r="AG275" i="26"/>
  <c r="AL310" i="14"/>
  <c r="AF311" i="14"/>
  <c r="AL311" i="14" s="1"/>
  <c r="AG293" i="16"/>
  <c r="AG298" i="16" s="1"/>
  <c r="AG299" i="16" s="1"/>
  <c r="AG310" i="16" s="1"/>
  <c r="AG311" i="16" s="1"/>
  <c r="AG232" i="16"/>
  <c r="AG233" i="16" s="1"/>
  <c r="AG244" i="16" s="1"/>
  <c r="AG245" i="16" s="1"/>
  <c r="AG261" i="16"/>
  <c r="AG266" i="16" s="1"/>
  <c r="AG267" i="16" s="1"/>
  <c r="AG278" i="16" s="1"/>
  <c r="AG279" i="16" s="1"/>
  <c r="AF245" i="15"/>
  <c r="AL245" i="15" s="1"/>
  <c r="AL244" i="15"/>
  <c r="AL310" i="18"/>
  <c r="AF311" i="18"/>
  <c r="AL311" i="18" s="1"/>
  <c r="AG232" i="27"/>
  <c r="AG233" i="27" s="1"/>
  <c r="AG244" i="27" s="1"/>
  <c r="AG245" i="27" s="1"/>
  <c r="AG293" i="27"/>
  <c r="AG298" i="27" s="1"/>
  <c r="AG299" i="27" s="1"/>
  <c r="AG310" i="27" s="1"/>
  <c r="AG311" i="27" s="1"/>
  <c r="AG261" i="27"/>
  <c r="AG266" i="27" s="1"/>
  <c r="AG267" i="27" s="1"/>
  <c r="AG278" i="27" s="1"/>
  <c r="AG279" i="27" s="1"/>
  <c r="AJ194" i="15"/>
  <c r="AI202" i="15"/>
  <c r="AL278" i="15"/>
  <c r="AF279" i="15"/>
  <c r="AL279" i="15" s="1"/>
  <c r="AL244" i="18"/>
  <c r="AF245" i="18"/>
  <c r="AG275" i="27"/>
  <c r="AG307" i="27"/>
  <c r="AH241" i="15"/>
  <c r="AH227" i="15"/>
  <c r="AF245" i="23"/>
  <c r="AL245" i="23" s="1"/>
  <c r="AL244" i="23"/>
  <c r="AH241" i="23"/>
  <c r="AH227" i="23"/>
  <c r="AG307" i="25"/>
  <c r="AG275" i="25"/>
  <c r="AH227" i="20"/>
  <c r="AH241" i="20"/>
  <c r="AL244" i="26"/>
  <c r="AF245" i="26"/>
  <c r="AL278" i="27"/>
  <c r="AF279" i="27"/>
  <c r="AL279" i="27" s="1"/>
  <c r="AJ194" i="17"/>
  <c r="AI202" i="17"/>
  <c r="AH241" i="18"/>
  <c r="AH227" i="18"/>
  <c r="AH241" i="16"/>
  <c r="AH227" i="16"/>
  <c r="AF280" i="20"/>
  <c r="AG232" i="26"/>
  <c r="AG233" i="26" s="1"/>
  <c r="AG244" i="26" s="1"/>
  <c r="AG245" i="26" s="1"/>
  <c r="AG261" i="26"/>
  <c r="AG266" i="26" s="1"/>
  <c r="AG267" i="26" s="1"/>
  <c r="AG278" i="26" s="1"/>
  <c r="AG279" i="26" s="1"/>
  <c r="AG293" i="26"/>
  <c r="AG298" i="26" s="1"/>
  <c r="AG299" i="26" s="1"/>
  <c r="AG310" i="26" s="1"/>
  <c r="AG311" i="26" s="1"/>
  <c r="AH227" i="27"/>
  <c r="AH241" i="27"/>
  <c r="AF279" i="18"/>
  <c r="AL279" i="18" s="1"/>
  <c r="AL278" i="18"/>
  <c r="AH227" i="14"/>
  <c r="AH241" i="14"/>
  <c r="AF311" i="23"/>
  <c r="AL311" i="23" s="1"/>
  <c r="AL310" i="23"/>
  <c r="AJ194" i="23"/>
  <c r="AI202" i="23"/>
  <c r="AH227" i="22"/>
  <c r="AH241" i="22"/>
  <c r="AL244" i="17"/>
  <c r="AF245" i="17"/>
  <c r="AJ194" i="20"/>
  <c r="AI202" i="20"/>
  <c r="AL278" i="26"/>
  <c r="AF279" i="26"/>
  <c r="AL279" i="26" s="1"/>
  <c r="AF311" i="27"/>
  <c r="AL311" i="27" s="1"/>
  <c r="AL310" i="27"/>
  <c r="AG293" i="20"/>
  <c r="AG298" i="20" s="1"/>
  <c r="AG299" i="20" s="1"/>
  <c r="AG310" i="20" s="1"/>
  <c r="AG311" i="20" s="1"/>
  <c r="AG261" i="20"/>
  <c r="AG266" i="20" s="1"/>
  <c r="AG267" i="20" s="1"/>
  <c r="AG278" i="20" s="1"/>
  <c r="AG279" i="20" s="1"/>
  <c r="AG232" i="20"/>
  <c r="AG233" i="20" s="1"/>
  <c r="AG244" i="20" s="1"/>
  <c r="AG245" i="20" s="1"/>
  <c r="AG246" i="20" s="1"/>
  <c r="AJ194" i="18"/>
  <c r="AI202" i="18"/>
  <c r="AG307" i="17"/>
  <c r="AG275" i="17"/>
  <c r="AJ194" i="27"/>
  <c r="AI202" i="27"/>
  <c r="AG293" i="19"/>
  <c r="AG298" i="19" s="1"/>
  <c r="AG299" i="19" s="1"/>
  <c r="AG310" i="19" s="1"/>
  <c r="AG311" i="19" s="1"/>
  <c r="AG261" i="19"/>
  <c r="AG266" i="19" s="1"/>
  <c r="AG267" i="19" s="1"/>
  <c r="AG278" i="19" s="1"/>
  <c r="AG279" i="19" s="1"/>
  <c r="AG232" i="19"/>
  <c r="AG233" i="19" s="1"/>
  <c r="AG244" i="19" s="1"/>
  <c r="AG245" i="19" s="1"/>
  <c r="AG246" i="19" s="1"/>
  <c r="AG261" i="22"/>
  <c r="AG266" i="22" s="1"/>
  <c r="AG267" i="22" s="1"/>
  <c r="AG278" i="22" s="1"/>
  <c r="AG279" i="22" s="1"/>
  <c r="AG232" i="22"/>
  <c r="AG233" i="22" s="1"/>
  <c r="AG244" i="22" s="1"/>
  <c r="AG245" i="22" s="1"/>
  <c r="AG293" i="22"/>
  <c r="AG298" i="22" s="1"/>
  <c r="AG299" i="22" s="1"/>
  <c r="AG310" i="22" s="1"/>
  <c r="AG311" i="22" s="1"/>
  <c r="AF279" i="25"/>
  <c r="AL279" i="25" s="1"/>
  <c r="AL278" i="25"/>
  <c r="AF311" i="25"/>
  <c r="AL311" i="25" s="1"/>
  <c r="AL310" i="25"/>
  <c r="AG232" i="14"/>
  <c r="AG233" i="14" s="1"/>
  <c r="AG244" i="14" s="1"/>
  <c r="AG245" i="14" s="1"/>
  <c r="AG293" i="14"/>
  <c r="AG298" i="14" s="1"/>
  <c r="AG299" i="14" s="1"/>
  <c r="AG310" i="14" s="1"/>
  <c r="AG311" i="14" s="1"/>
  <c r="AG261" i="14"/>
  <c r="AG266" i="14" s="1"/>
  <c r="AG267" i="14" s="1"/>
  <c r="AG278" i="14" s="1"/>
  <c r="AG279" i="14" s="1"/>
  <c r="AF245" i="20"/>
  <c r="AL245" i="20" s="1"/>
  <c r="AL244" i="20"/>
  <c r="AF311" i="20"/>
  <c r="AL311" i="20" s="1"/>
  <c r="AL310" i="20"/>
  <c r="AJ194" i="14"/>
  <c r="AI202" i="14"/>
  <c r="AL244" i="22"/>
  <c r="AF245" i="22"/>
  <c r="AL245" i="22" s="1"/>
  <c r="AH241" i="25"/>
  <c r="AH227" i="25"/>
  <c r="AH241" i="24"/>
  <c r="AH227" i="24"/>
  <c r="AF245" i="24"/>
  <c r="AL244" i="24"/>
  <c r="AG275" i="24"/>
  <c r="AG307" i="24"/>
  <c r="AG312" i="24" s="1"/>
  <c r="AJ194" i="22"/>
  <c r="AI202" i="22"/>
  <c r="AL278" i="17"/>
  <c r="AF279" i="17"/>
  <c r="AL279" i="17" s="1"/>
  <c r="AL244" i="27"/>
  <c r="AF245" i="27"/>
  <c r="AL245" i="27" s="1"/>
  <c r="AG307" i="20"/>
  <c r="AG275" i="20"/>
  <c r="AF245" i="19"/>
  <c r="AL244" i="19"/>
  <c r="AG261" i="17"/>
  <c r="AG266" i="17" s="1"/>
  <c r="AG267" i="17" s="1"/>
  <c r="AG278" i="17" s="1"/>
  <c r="AG279" i="17" s="1"/>
  <c r="AG232" i="17"/>
  <c r="AG233" i="17" s="1"/>
  <c r="AG244" i="17" s="1"/>
  <c r="AG245" i="17" s="1"/>
  <c r="AG293" i="17"/>
  <c r="AG298" i="17" s="1"/>
  <c r="AG299" i="17" s="1"/>
  <c r="AG310" i="17" s="1"/>
  <c r="AG311" i="17" s="1"/>
  <c r="AG307" i="18"/>
  <c r="AG275" i="18"/>
  <c r="AG307" i="19"/>
  <c r="AG275" i="19"/>
  <c r="AG307" i="22"/>
  <c r="AG275" i="22"/>
  <c r="AF312" i="15" l="1"/>
  <c r="AG280" i="24"/>
  <c r="AF246" i="15"/>
  <c r="AF246" i="25"/>
  <c r="AF312" i="26"/>
  <c r="AF312" i="22"/>
  <c r="AG280" i="20"/>
  <c r="AF280" i="24"/>
  <c r="AF280" i="22"/>
  <c r="AF246" i="27"/>
  <c r="AF312" i="19"/>
  <c r="AG280" i="18"/>
  <c r="AF312" i="24"/>
  <c r="AF312" i="25"/>
  <c r="AG312" i="23"/>
  <c r="AF312" i="17"/>
  <c r="AG280" i="15"/>
  <c r="AG312" i="27"/>
  <c r="AF280" i="15"/>
  <c r="AF246" i="23"/>
  <c r="AF312" i="14"/>
  <c r="AG312" i="22"/>
  <c r="AG312" i="15"/>
  <c r="AF280" i="14"/>
  <c r="AG246" i="22"/>
  <c r="AG312" i="25"/>
  <c r="AF312" i="18"/>
  <c r="AG246" i="23"/>
  <c r="AG246" i="16"/>
  <c r="AG280" i="22"/>
  <c r="AG312" i="18"/>
  <c r="AG246" i="25"/>
  <c r="AG280" i="23"/>
  <c r="AH232" i="25"/>
  <c r="AH233" i="25" s="1"/>
  <c r="AH244" i="25" s="1"/>
  <c r="AH245" i="25" s="1"/>
  <c r="AH293" i="25"/>
  <c r="AH298" i="25" s="1"/>
  <c r="AH299" i="25" s="1"/>
  <c r="AH310" i="25" s="1"/>
  <c r="AH311" i="25" s="1"/>
  <c r="AH261" i="25"/>
  <c r="AH266" i="25" s="1"/>
  <c r="AH267" i="25" s="1"/>
  <c r="AH278" i="25" s="1"/>
  <c r="AH279" i="25" s="1"/>
  <c r="AG312" i="19"/>
  <c r="AG312" i="20"/>
  <c r="AK194" i="20"/>
  <c r="AK202" i="20" s="1"/>
  <c r="AJ202" i="20"/>
  <c r="AK194" i="23"/>
  <c r="AK202" i="23" s="1"/>
  <c r="AJ202" i="23"/>
  <c r="AH232" i="18"/>
  <c r="AH233" i="18" s="1"/>
  <c r="AH244" i="18" s="1"/>
  <c r="AH245" i="18" s="1"/>
  <c r="AH293" i="18"/>
  <c r="AH298" i="18" s="1"/>
  <c r="AH299" i="18" s="1"/>
  <c r="AH310" i="18" s="1"/>
  <c r="AH311" i="18" s="1"/>
  <c r="AH261" i="18"/>
  <c r="AH266" i="18" s="1"/>
  <c r="AH267" i="18" s="1"/>
  <c r="AH278" i="18" s="1"/>
  <c r="AH279" i="18" s="1"/>
  <c r="AL245" i="26"/>
  <c r="AF246" i="26"/>
  <c r="AL245" i="18"/>
  <c r="AF246" i="18"/>
  <c r="AF312" i="20"/>
  <c r="AH275" i="17"/>
  <c r="AH307" i="17"/>
  <c r="AF280" i="19"/>
  <c r="AI227" i="25"/>
  <c r="AI241" i="25"/>
  <c r="AH307" i="25"/>
  <c r="AH275" i="25"/>
  <c r="AI241" i="27"/>
  <c r="AI227" i="27"/>
  <c r="AL245" i="17"/>
  <c r="AF246" i="17"/>
  <c r="AH307" i="18"/>
  <c r="AH275" i="18"/>
  <c r="AH232" i="15"/>
  <c r="AH233" i="15" s="1"/>
  <c r="AH244" i="15" s="1"/>
  <c r="AH245" i="15" s="1"/>
  <c r="AH293" i="15"/>
  <c r="AH298" i="15" s="1"/>
  <c r="AH299" i="15" s="1"/>
  <c r="AH310" i="15" s="1"/>
  <c r="AH311" i="15" s="1"/>
  <c r="AH261" i="15"/>
  <c r="AH266" i="15" s="1"/>
  <c r="AH267" i="15" s="1"/>
  <c r="AH278" i="15" s="1"/>
  <c r="AH279" i="15" s="1"/>
  <c r="AI227" i="16"/>
  <c r="AI241" i="16"/>
  <c r="AF280" i="27"/>
  <c r="AF280" i="16"/>
  <c r="AG246" i="14"/>
  <c r="AK194" i="25"/>
  <c r="AK202" i="25" s="1"/>
  <c r="AJ202" i="25"/>
  <c r="AI227" i="22"/>
  <c r="AI241" i="22"/>
  <c r="AK194" i="27"/>
  <c r="AK202" i="27" s="1"/>
  <c r="AJ202" i="27"/>
  <c r="AI227" i="18"/>
  <c r="AI241" i="18"/>
  <c r="AI241" i="17"/>
  <c r="AI227" i="17"/>
  <c r="AH307" i="20"/>
  <c r="AH275" i="20"/>
  <c r="AH293" i="23"/>
  <c r="AH298" i="23" s="1"/>
  <c r="AH299" i="23" s="1"/>
  <c r="AH310" i="23" s="1"/>
  <c r="AH311" i="23" s="1"/>
  <c r="AH261" i="23"/>
  <c r="AH266" i="23" s="1"/>
  <c r="AH267" i="23" s="1"/>
  <c r="AH278" i="23" s="1"/>
  <c r="AH279" i="23" s="1"/>
  <c r="AH232" i="23"/>
  <c r="AH233" i="23" s="1"/>
  <c r="AH244" i="23" s="1"/>
  <c r="AH245" i="23" s="1"/>
  <c r="AH275" i="15"/>
  <c r="AH307" i="15"/>
  <c r="AJ202" i="16"/>
  <c r="AK194" i="16"/>
  <c r="AK202" i="16" s="1"/>
  <c r="AI241" i="19"/>
  <c r="AI227" i="19"/>
  <c r="AI241" i="26"/>
  <c r="AI227" i="26"/>
  <c r="AG280" i="14"/>
  <c r="AL245" i="14"/>
  <c r="AF246" i="14"/>
  <c r="AL245" i="16"/>
  <c r="AF246" i="16"/>
  <c r="AF280" i="25"/>
  <c r="AL245" i="24"/>
  <c r="AF246" i="24"/>
  <c r="AK194" i="22"/>
  <c r="AK202" i="22" s="1"/>
  <c r="AJ202" i="22"/>
  <c r="AH232" i="24"/>
  <c r="AH233" i="24" s="1"/>
  <c r="AH244" i="24" s="1"/>
  <c r="AH245" i="24" s="1"/>
  <c r="AH261" i="24"/>
  <c r="AH266" i="24" s="1"/>
  <c r="AH267" i="24" s="1"/>
  <c r="AH278" i="24" s="1"/>
  <c r="AH279" i="24" s="1"/>
  <c r="AH293" i="24"/>
  <c r="AH298" i="24" s="1"/>
  <c r="AH299" i="24" s="1"/>
  <c r="AH310" i="24" s="1"/>
  <c r="AH311" i="24" s="1"/>
  <c r="AH275" i="24"/>
  <c r="AH307" i="24"/>
  <c r="AF280" i="18"/>
  <c r="AG246" i="17"/>
  <c r="AK194" i="18"/>
  <c r="AK202" i="18" s="1"/>
  <c r="AJ202" i="18"/>
  <c r="AH307" i="22"/>
  <c r="AH275" i="22"/>
  <c r="AH307" i="27"/>
  <c r="AH275" i="27"/>
  <c r="AK194" i="17"/>
  <c r="AK202" i="17" s="1"/>
  <c r="AJ202" i="17"/>
  <c r="AH261" i="20"/>
  <c r="AH266" i="20" s="1"/>
  <c r="AH267" i="20" s="1"/>
  <c r="AH278" i="20" s="1"/>
  <c r="AH279" i="20" s="1"/>
  <c r="AH293" i="20"/>
  <c r="AH298" i="20" s="1"/>
  <c r="AH299" i="20" s="1"/>
  <c r="AH310" i="20" s="1"/>
  <c r="AH311" i="20" s="1"/>
  <c r="AH232" i="20"/>
  <c r="AH233" i="20" s="1"/>
  <c r="AH244" i="20" s="1"/>
  <c r="AH245" i="20" s="1"/>
  <c r="AH246" i="20" s="1"/>
  <c r="AH307" i="23"/>
  <c r="AH275" i="23"/>
  <c r="AG246" i="27"/>
  <c r="AG280" i="26"/>
  <c r="AF280" i="26"/>
  <c r="AG246" i="15"/>
  <c r="AG280" i="16"/>
  <c r="AK194" i="19"/>
  <c r="AK202" i="19" s="1"/>
  <c r="AJ202" i="19"/>
  <c r="AK194" i="26"/>
  <c r="AK202" i="26" s="1"/>
  <c r="AJ202" i="26"/>
  <c r="AG312" i="14"/>
  <c r="AF312" i="27"/>
  <c r="AI227" i="24"/>
  <c r="AI241" i="24"/>
  <c r="AG280" i="17"/>
  <c r="AH232" i="22"/>
  <c r="AH233" i="22" s="1"/>
  <c r="AH244" i="22" s="1"/>
  <c r="AH245" i="22" s="1"/>
  <c r="AH293" i="22"/>
  <c r="AH298" i="22" s="1"/>
  <c r="AH299" i="22" s="1"/>
  <c r="AH310" i="22" s="1"/>
  <c r="AH311" i="22" s="1"/>
  <c r="AH261" i="22"/>
  <c r="AH266" i="22" s="1"/>
  <c r="AH267" i="22" s="1"/>
  <c r="AH278" i="22" s="1"/>
  <c r="AH279" i="22" s="1"/>
  <c r="AH293" i="27"/>
  <c r="AH298" i="27" s="1"/>
  <c r="AH299" i="27" s="1"/>
  <c r="AH310" i="27" s="1"/>
  <c r="AH311" i="27" s="1"/>
  <c r="AH261" i="27"/>
  <c r="AH266" i="27" s="1"/>
  <c r="AH267" i="27" s="1"/>
  <c r="AH278" i="27" s="1"/>
  <c r="AH279" i="27" s="1"/>
  <c r="AH232" i="27"/>
  <c r="AH233" i="27" s="1"/>
  <c r="AH244" i="27" s="1"/>
  <c r="AH245" i="27" s="1"/>
  <c r="AH293" i="16"/>
  <c r="AH298" i="16" s="1"/>
  <c r="AH299" i="16" s="1"/>
  <c r="AH310" i="16" s="1"/>
  <c r="AH311" i="16" s="1"/>
  <c r="AH232" i="16"/>
  <c r="AH233" i="16" s="1"/>
  <c r="AH244" i="16" s="1"/>
  <c r="AH245" i="16" s="1"/>
  <c r="AH261" i="16"/>
  <c r="AH266" i="16" s="1"/>
  <c r="AH267" i="16" s="1"/>
  <c r="AH278" i="16" s="1"/>
  <c r="AH279" i="16" s="1"/>
  <c r="AI227" i="15"/>
  <c r="AI241" i="15"/>
  <c r="AG246" i="26"/>
  <c r="AG312" i="16"/>
  <c r="AF312" i="23"/>
  <c r="AH293" i="19"/>
  <c r="AH298" i="19" s="1"/>
  <c r="AH299" i="19" s="1"/>
  <c r="AH310" i="19" s="1"/>
  <c r="AH311" i="19" s="1"/>
  <c r="AH261" i="19"/>
  <c r="AH266" i="19" s="1"/>
  <c r="AH267" i="19" s="1"/>
  <c r="AH278" i="19" s="1"/>
  <c r="AH279" i="19" s="1"/>
  <c r="AH232" i="19"/>
  <c r="AH233" i="19" s="1"/>
  <c r="AH244" i="19" s="1"/>
  <c r="AH245" i="19" s="1"/>
  <c r="AH246" i="19" s="1"/>
  <c r="AH275" i="26"/>
  <c r="AH307" i="26"/>
  <c r="AK194" i="24"/>
  <c r="AK202" i="24" s="1"/>
  <c r="AJ202" i="24"/>
  <c r="AF246" i="22"/>
  <c r="AI241" i="14"/>
  <c r="AI227" i="14"/>
  <c r="AH275" i="14"/>
  <c r="AH307" i="14"/>
  <c r="AL245" i="19"/>
  <c r="AF246" i="19"/>
  <c r="AJ202" i="14"/>
  <c r="AK194" i="14"/>
  <c r="AK202" i="14" s="1"/>
  <c r="AG280" i="19"/>
  <c r="AG312" i="17"/>
  <c r="AI227" i="20"/>
  <c r="AI241" i="20"/>
  <c r="AI241" i="23"/>
  <c r="AI227" i="23"/>
  <c r="AH232" i="14"/>
  <c r="AH233" i="14" s="1"/>
  <c r="AH244" i="14" s="1"/>
  <c r="AH245" i="14" s="1"/>
  <c r="AH293" i="14"/>
  <c r="AH298" i="14" s="1"/>
  <c r="AH299" i="14" s="1"/>
  <c r="AH310" i="14" s="1"/>
  <c r="AH311" i="14" s="1"/>
  <c r="AH261" i="14"/>
  <c r="AH266" i="14" s="1"/>
  <c r="AH267" i="14" s="1"/>
  <c r="AH278" i="14" s="1"/>
  <c r="AH279" i="14" s="1"/>
  <c r="AH307" i="16"/>
  <c r="AH275" i="16"/>
  <c r="AG280" i="25"/>
  <c r="AG280" i="27"/>
  <c r="AJ202" i="15"/>
  <c r="AK194" i="15"/>
  <c r="AK202" i="15" s="1"/>
  <c r="AG312" i="26"/>
  <c r="AH261" i="17"/>
  <c r="AH266" i="17" s="1"/>
  <c r="AH267" i="17" s="1"/>
  <c r="AH278" i="17" s="1"/>
  <c r="AH279" i="17" s="1"/>
  <c r="AH232" i="17"/>
  <c r="AH233" i="17" s="1"/>
  <c r="AH244" i="17" s="1"/>
  <c r="AH245" i="17" s="1"/>
  <c r="AH293" i="17"/>
  <c r="AH298" i="17" s="1"/>
  <c r="AH299" i="17" s="1"/>
  <c r="AH310" i="17" s="1"/>
  <c r="AH311" i="17" s="1"/>
  <c r="AF312" i="16"/>
  <c r="AF280" i="17"/>
  <c r="AH307" i="19"/>
  <c r="AH275" i="19"/>
  <c r="AH232" i="26"/>
  <c r="AH233" i="26" s="1"/>
  <c r="AH244" i="26" s="1"/>
  <c r="AH245" i="26" s="1"/>
  <c r="AH261" i="26"/>
  <c r="AH266" i="26" s="1"/>
  <c r="AH267" i="26" s="1"/>
  <c r="AH278" i="26" s="1"/>
  <c r="AH279" i="26" s="1"/>
  <c r="AH293" i="26"/>
  <c r="AH298" i="26" s="1"/>
  <c r="AH299" i="26" s="1"/>
  <c r="AH310" i="26" s="1"/>
  <c r="AH311" i="26" s="1"/>
  <c r="AF280" i="23"/>
  <c r="AF246" i="20"/>
  <c r="AH246" i="15" l="1"/>
  <c r="AH246" i="16"/>
  <c r="AH280" i="26"/>
  <c r="AH280" i="20"/>
  <c r="AH312" i="22"/>
  <c r="AH246" i="25"/>
  <c r="AH280" i="16"/>
  <c r="AH312" i="20"/>
  <c r="AH280" i="19"/>
  <c r="AH246" i="23"/>
  <c r="AH280" i="17"/>
  <c r="AH280" i="23"/>
  <c r="AH312" i="15"/>
  <c r="AH312" i="26"/>
  <c r="AH312" i="27"/>
  <c r="AH280" i="25"/>
  <c r="AJ241" i="26"/>
  <c r="AJ227" i="26"/>
  <c r="AH280" i="27"/>
  <c r="AK241" i="18"/>
  <c r="AK227" i="18"/>
  <c r="AL202" i="18"/>
  <c r="AJ241" i="16"/>
  <c r="AJ227" i="16"/>
  <c r="AI293" i="18"/>
  <c r="AI298" i="18" s="1"/>
  <c r="AI299" i="18" s="1"/>
  <c r="AI310" i="18" s="1"/>
  <c r="AI311" i="18" s="1"/>
  <c r="AI261" i="18"/>
  <c r="AI266" i="18" s="1"/>
  <c r="AI267" i="18" s="1"/>
  <c r="AI278" i="18" s="1"/>
  <c r="AI279" i="18" s="1"/>
  <c r="AI232" i="18"/>
  <c r="AI233" i="18" s="1"/>
  <c r="AI244" i="18" s="1"/>
  <c r="AI245" i="18" s="1"/>
  <c r="AK227" i="25"/>
  <c r="AK241" i="25"/>
  <c r="AL202" i="25"/>
  <c r="AK227" i="20"/>
  <c r="AK241" i="20"/>
  <c r="AL202" i="20"/>
  <c r="AH312" i="16"/>
  <c r="AI275" i="20"/>
  <c r="AI307" i="20"/>
  <c r="AI275" i="14"/>
  <c r="AI307" i="14"/>
  <c r="AK241" i="26"/>
  <c r="AK227" i="26"/>
  <c r="AL202" i="26"/>
  <c r="AI232" i="26"/>
  <c r="AI233" i="26" s="1"/>
  <c r="AI244" i="26" s="1"/>
  <c r="AI245" i="26" s="1"/>
  <c r="AI293" i="26"/>
  <c r="AI298" i="26" s="1"/>
  <c r="AI299" i="26" s="1"/>
  <c r="AI310" i="26" s="1"/>
  <c r="AI311" i="26" s="1"/>
  <c r="AI261" i="26"/>
  <c r="AI266" i="26" s="1"/>
  <c r="AI267" i="26" s="1"/>
  <c r="AI278" i="26" s="1"/>
  <c r="AI279" i="26" s="1"/>
  <c r="AJ241" i="27"/>
  <c r="AJ227" i="27"/>
  <c r="AI307" i="25"/>
  <c r="AI275" i="25"/>
  <c r="AJ241" i="19"/>
  <c r="AJ227" i="19"/>
  <c r="AH246" i="22"/>
  <c r="AI307" i="26"/>
  <c r="AI275" i="26"/>
  <c r="AK241" i="27"/>
  <c r="AK227" i="27"/>
  <c r="AL202" i="27"/>
  <c r="AI232" i="27"/>
  <c r="AI233" i="27" s="1"/>
  <c r="AI244" i="27" s="1"/>
  <c r="AI245" i="27" s="1"/>
  <c r="AI293" i="27"/>
  <c r="AI298" i="27" s="1"/>
  <c r="AI299" i="27" s="1"/>
  <c r="AI310" i="27" s="1"/>
  <c r="AI311" i="27" s="1"/>
  <c r="AI261" i="27"/>
  <c r="AI266" i="27" s="1"/>
  <c r="AI267" i="27" s="1"/>
  <c r="AI278" i="27" s="1"/>
  <c r="AI279" i="27" s="1"/>
  <c r="AI232" i="25"/>
  <c r="AI233" i="25" s="1"/>
  <c r="AI244" i="25" s="1"/>
  <c r="AI245" i="25" s="1"/>
  <c r="AI293" i="25"/>
  <c r="AI298" i="25" s="1"/>
  <c r="AI299" i="25" s="1"/>
  <c r="AI310" i="25" s="1"/>
  <c r="AI311" i="25" s="1"/>
  <c r="AI261" i="25"/>
  <c r="AI266" i="25" s="1"/>
  <c r="AI267" i="25" s="1"/>
  <c r="AI278" i="25" s="1"/>
  <c r="AI279" i="25" s="1"/>
  <c r="AH246" i="14"/>
  <c r="AJ241" i="24"/>
  <c r="AJ227" i="24"/>
  <c r="AI261" i="15"/>
  <c r="AI266" i="15" s="1"/>
  <c r="AI267" i="15" s="1"/>
  <c r="AI278" i="15" s="1"/>
  <c r="AI279" i="15" s="1"/>
  <c r="AI232" i="15"/>
  <c r="AI233" i="15" s="1"/>
  <c r="AI244" i="15" s="1"/>
  <c r="AI245" i="15" s="1"/>
  <c r="AI293" i="15"/>
  <c r="AI298" i="15" s="1"/>
  <c r="AI299" i="15" s="1"/>
  <c r="AI310" i="15" s="1"/>
  <c r="AI311" i="15" s="1"/>
  <c r="AI293" i="24"/>
  <c r="AI298" i="24" s="1"/>
  <c r="AI299" i="24" s="1"/>
  <c r="AI310" i="24" s="1"/>
  <c r="AI311" i="24" s="1"/>
  <c r="AI261" i="24"/>
  <c r="AI266" i="24" s="1"/>
  <c r="AI267" i="24" s="1"/>
  <c r="AI278" i="24" s="1"/>
  <c r="AI279" i="24" s="1"/>
  <c r="AI232" i="24"/>
  <c r="AI233" i="24" s="1"/>
  <c r="AI244" i="24" s="1"/>
  <c r="AI245" i="24" s="1"/>
  <c r="AK227" i="19"/>
  <c r="AK241" i="19"/>
  <c r="AL202" i="19"/>
  <c r="AJ227" i="17"/>
  <c r="AJ241" i="17"/>
  <c r="AH280" i="22"/>
  <c r="AH312" i="24"/>
  <c r="AJ241" i="22"/>
  <c r="AJ227" i="22"/>
  <c r="AI293" i="19"/>
  <c r="AI298" i="19" s="1"/>
  <c r="AI299" i="19" s="1"/>
  <c r="AI310" i="19" s="1"/>
  <c r="AI311" i="19" s="1"/>
  <c r="AI261" i="19"/>
  <c r="AI266" i="19" s="1"/>
  <c r="AI267" i="19" s="1"/>
  <c r="AI278" i="19" s="1"/>
  <c r="AI279" i="19" s="1"/>
  <c r="AI232" i="19"/>
  <c r="AI233" i="19" s="1"/>
  <c r="AI244" i="19" s="1"/>
  <c r="AI245" i="19" s="1"/>
  <c r="AI246" i="19" s="1"/>
  <c r="AH280" i="15"/>
  <c r="AI293" i="17"/>
  <c r="AI298" i="17" s="1"/>
  <c r="AI299" i="17" s="1"/>
  <c r="AI310" i="17" s="1"/>
  <c r="AI311" i="17" s="1"/>
  <c r="AI261" i="17"/>
  <c r="AI266" i="17" s="1"/>
  <c r="AI267" i="17" s="1"/>
  <c r="AI278" i="17" s="1"/>
  <c r="AI279" i="17" s="1"/>
  <c r="AI232" i="17"/>
  <c r="AI233" i="17" s="1"/>
  <c r="AI244" i="17" s="1"/>
  <c r="AI245" i="17" s="1"/>
  <c r="AI307" i="22"/>
  <c r="AI275" i="22"/>
  <c r="AH246" i="18"/>
  <c r="AI307" i="27"/>
  <c r="AI275" i="27"/>
  <c r="AI246" i="27"/>
  <c r="AJ241" i="23"/>
  <c r="AJ227" i="23"/>
  <c r="AJ241" i="14"/>
  <c r="AJ227" i="14"/>
  <c r="AH312" i="14"/>
  <c r="AK227" i="17"/>
  <c r="AK241" i="17"/>
  <c r="AL202" i="17"/>
  <c r="AH246" i="24"/>
  <c r="AK241" i="22"/>
  <c r="AK227" i="22"/>
  <c r="AL202" i="22"/>
  <c r="AI275" i="19"/>
  <c r="AI307" i="19"/>
  <c r="AI307" i="17"/>
  <c r="AI275" i="17"/>
  <c r="AI232" i="22"/>
  <c r="AI233" i="22" s="1"/>
  <c r="AI244" i="22" s="1"/>
  <c r="AI245" i="22" s="1"/>
  <c r="AI261" i="22"/>
  <c r="AI266" i="22" s="1"/>
  <c r="AI267" i="22" s="1"/>
  <c r="AI278" i="22" s="1"/>
  <c r="AI279" i="22" s="1"/>
  <c r="AI293" i="22"/>
  <c r="AI298" i="22" s="1"/>
  <c r="AI299" i="22" s="1"/>
  <c r="AI310" i="22" s="1"/>
  <c r="AI311" i="22" s="1"/>
  <c r="AI307" i="16"/>
  <c r="AI275" i="16"/>
  <c r="AH280" i="18"/>
  <c r="AH246" i="17"/>
  <c r="AK241" i="23"/>
  <c r="AK227" i="23"/>
  <c r="AL202" i="23"/>
  <c r="AI307" i="23"/>
  <c r="AI275" i="23"/>
  <c r="AI232" i="14"/>
  <c r="AI233" i="14" s="1"/>
  <c r="AI244" i="14" s="1"/>
  <c r="AI245" i="14" s="1"/>
  <c r="AI293" i="14"/>
  <c r="AI298" i="14" s="1"/>
  <c r="AI299" i="14" s="1"/>
  <c r="AI310" i="14" s="1"/>
  <c r="AI311" i="14" s="1"/>
  <c r="AI261" i="14"/>
  <c r="AI266" i="14" s="1"/>
  <c r="AI267" i="14" s="1"/>
  <c r="AI278" i="14" s="1"/>
  <c r="AI279" i="14" s="1"/>
  <c r="AK241" i="15"/>
  <c r="AK227" i="15"/>
  <c r="AL202" i="15"/>
  <c r="AJ241" i="15"/>
  <c r="AJ227" i="15"/>
  <c r="AI293" i="20"/>
  <c r="AI298" i="20" s="1"/>
  <c r="AI299" i="20" s="1"/>
  <c r="AI310" i="20" s="1"/>
  <c r="AI311" i="20" s="1"/>
  <c r="AI261" i="20"/>
  <c r="AI266" i="20" s="1"/>
  <c r="AI267" i="20" s="1"/>
  <c r="AI278" i="20" s="1"/>
  <c r="AI279" i="20" s="1"/>
  <c r="AI232" i="20"/>
  <c r="AI233" i="20" s="1"/>
  <c r="AI244" i="20" s="1"/>
  <c r="AI245" i="20" s="1"/>
  <c r="AI246" i="20" s="1"/>
  <c r="AI307" i="15"/>
  <c r="AI275" i="15"/>
  <c r="AI275" i="24"/>
  <c r="AI307" i="24"/>
  <c r="AK241" i="24"/>
  <c r="AK227" i="24"/>
  <c r="AL202" i="24"/>
  <c r="AH312" i="19"/>
  <c r="AI261" i="23"/>
  <c r="AI266" i="23" s="1"/>
  <c r="AI267" i="23" s="1"/>
  <c r="AI278" i="23" s="1"/>
  <c r="AI279" i="23" s="1"/>
  <c r="AI293" i="23"/>
  <c r="AI298" i="23" s="1"/>
  <c r="AI299" i="23" s="1"/>
  <c r="AI310" i="23" s="1"/>
  <c r="AI311" i="23" s="1"/>
  <c r="AI232" i="23"/>
  <c r="AI233" i="23" s="1"/>
  <c r="AI244" i="23" s="1"/>
  <c r="AI245" i="23" s="1"/>
  <c r="AK241" i="14"/>
  <c r="AK227" i="14"/>
  <c r="AL202" i="14"/>
  <c r="AH280" i="14"/>
  <c r="AH246" i="26"/>
  <c r="AH312" i="23"/>
  <c r="AH246" i="27"/>
  <c r="AJ241" i="18"/>
  <c r="AJ227" i="18"/>
  <c r="AH280" i="24"/>
  <c r="AK227" i="16"/>
  <c r="AK241" i="16"/>
  <c r="AL202" i="16"/>
  <c r="AI307" i="18"/>
  <c r="AI275" i="18"/>
  <c r="AJ241" i="25"/>
  <c r="AJ227" i="25"/>
  <c r="AI293" i="16"/>
  <c r="AI298" i="16" s="1"/>
  <c r="AI299" i="16" s="1"/>
  <c r="AI310" i="16" s="1"/>
  <c r="AI311" i="16" s="1"/>
  <c r="AI261" i="16"/>
  <c r="AI266" i="16" s="1"/>
  <c r="AI267" i="16" s="1"/>
  <c r="AI278" i="16" s="1"/>
  <c r="AI279" i="16" s="1"/>
  <c r="AI232" i="16"/>
  <c r="AI233" i="16" s="1"/>
  <c r="AI244" i="16" s="1"/>
  <c r="AI245" i="16" s="1"/>
  <c r="AH312" i="18"/>
  <c r="AH312" i="25"/>
  <c r="AH312" i="17"/>
  <c r="AJ227" i="20"/>
  <c r="AJ241" i="20"/>
  <c r="AI246" i="24" l="1"/>
  <c r="AI312" i="18"/>
  <c r="AI246" i="18"/>
  <c r="AI312" i="24"/>
  <c r="AI246" i="26"/>
  <c r="AI312" i="20"/>
  <c r="AI280" i="20"/>
  <c r="AI312" i="26"/>
  <c r="AI312" i="15"/>
  <c r="AI280" i="15"/>
  <c r="AI280" i="23"/>
  <c r="AI246" i="17"/>
  <c r="AI312" i="17"/>
  <c r="AI280" i="25"/>
  <c r="AI280" i="17"/>
  <c r="AI280" i="18"/>
  <c r="AI246" i="15"/>
  <c r="AJ275" i="20"/>
  <c r="AJ307" i="20"/>
  <c r="AJ307" i="18"/>
  <c r="AJ275" i="18"/>
  <c r="AK293" i="14"/>
  <c r="AK298" i="14" s="1"/>
  <c r="AK299" i="14" s="1"/>
  <c r="AK310" i="14" s="1"/>
  <c r="AK311" i="14" s="1"/>
  <c r="AK261" i="14"/>
  <c r="AK266" i="14" s="1"/>
  <c r="AK267" i="14" s="1"/>
  <c r="AK278" i="14" s="1"/>
  <c r="AK279" i="14" s="1"/>
  <c r="AK232" i="14"/>
  <c r="AK233" i="14" s="1"/>
  <c r="AK244" i="14" s="1"/>
  <c r="AK245" i="14" s="1"/>
  <c r="AJ261" i="15"/>
  <c r="AJ266" i="15" s="1"/>
  <c r="AJ267" i="15" s="1"/>
  <c r="AJ278" i="15" s="1"/>
  <c r="AJ279" i="15" s="1"/>
  <c r="AJ293" i="15"/>
  <c r="AJ298" i="15" s="1"/>
  <c r="AJ299" i="15" s="1"/>
  <c r="AJ310" i="15" s="1"/>
  <c r="AJ311" i="15" s="1"/>
  <c r="AJ232" i="15"/>
  <c r="AJ233" i="15" s="1"/>
  <c r="AJ244" i="15" s="1"/>
  <c r="AJ245" i="15" s="1"/>
  <c r="AK261" i="23"/>
  <c r="AK266" i="23" s="1"/>
  <c r="AK267" i="23" s="1"/>
  <c r="AK278" i="23" s="1"/>
  <c r="AK279" i="23" s="1"/>
  <c r="AK232" i="23"/>
  <c r="AK233" i="23" s="1"/>
  <c r="AK244" i="23" s="1"/>
  <c r="AK245" i="23" s="1"/>
  <c r="AK293" i="23"/>
  <c r="AK298" i="23" s="1"/>
  <c r="AK299" i="23" s="1"/>
  <c r="AK310" i="23" s="1"/>
  <c r="AK311" i="23" s="1"/>
  <c r="AI312" i="16"/>
  <c r="AJ307" i="14"/>
  <c r="AJ275" i="14"/>
  <c r="AJ275" i="22"/>
  <c r="AJ307" i="22"/>
  <c r="AK275" i="19"/>
  <c r="AL275" i="19" s="1"/>
  <c r="AL280" i="19" s="1"/>
  <c r="AK307" i="19"/>
  <c r="AL307" i="19" s="1"/>
  <c r="AL312" i="19" s="1"/>
  <c r="AL241" i="19"/>
  <c r="AL246" i="19" s="1"/>
  <c r="AK232" i="27"/>
  <c r="AK233" i="27" s="1"/>
  <c r="AK244" i="27" s="1"/>
  <c r="AK245" i="27" s="1"/>
  <c r="AK261" i="27"/>
  <c r="AK266" i="27" s="1"/>
  <c r="AK267" i="27" s="1"/>
  <c r="AK278" i="27" s="1"/>
  <c r="AK279" i="27" s="1"/>
  <c r="AK293" i="27"/>
  <c r="AK298" i="27" s="1"/>
  <c r="AK299" i="27" s="1"/>
  <c r="AK310" i="27" s="1"/>
  <c r="AK311" i="27" s="1"/>
  <c r="AJ261" i="19"/>
  <c r="AJ266" i="19" s="1"/>
  <c r="AJ267" i="19" s="1"/>
  <c r="AJ278" i="19" s="1"/>
  <c r="AJ279" i="19" s="1"/>
  <c r="AJ293" i="19"/>
  <c r="AJ298" i="19" s="1"/>
  <c r="AJ299" i="19" s="1"/>
  <c r="AJ310" i="19" s="1"/>
  <c r="AJ311" i="19" s="1"/>
  <c r="AJ232" i="19"/>
  <c r="AJ233" i="19" s="1"/>
  <c r="AJ244" i="19" s="1"/>
  <c r="AJ245" i="19" s="1"/>
  <c r="AJ246" i="19" s="1"/>
  <c r="AJ275" i="27"/>
  <c r="AJ307" i="27"/>
  <c r="AK275" i="26"/>
  <c r="AK307" i="26"/>
  <c r="AL307" i="26" s="1"/>
  <c r="AL312" i="26" s="1"/>
  <c r="AL241" i="26"/>
  <c r="AL246" i="26" s="1"/>
  <c r="AK261" i="25"/>
  <c r="AK266" i="25" s="1"/>
  <c r="AK267" i="25" s="1"/>
  <c r="AK278" i="25" s="1"/>
  <c r="AK279" i="25" s="1"/>
  <c r="AK232" i="25"/>
  <c r="AK233" i="25" s="1"/>
  <c r="AK244" i="25" s="1"/>
  <c r="AK245" i="25" s="1"/>
  <c r="AK293" i="25"/>
  <c r="AK298" i="25" s="1"/>
  <c r="AK299" i="25" s="1"/>
  <c r="AK310" i="25" s="1"/>
  <c r="AK311" i="25" s="1"/>
  <c r="AJ261" i="20"/>
  <c r="AJ266" i="20" s="1"/>
  <c r="AJ267" i="20" s="1"/>
  <c r="AJ278" i="20" s="1"/>
  <c r="AJ279" i="20" s="1"/>
  <c r="AJ293" i="20"/>
  <c r="AJ298" i="20" s="1"/>
  <c r="AJ299" i="20" s="1"/>
  <c r="AJ310" i="20" s="1"/>
  <c r="AJ311" i="20" s="1"/>
  <c r="AJ232" i="20"/>
  <c r="AJ233" i="20" s="1"/>
  <c r="AJ244" i="20" s="1"/>
  <c r="AJ245" i="20" s="1"/>
  <c r="AJ246" i="20" s="1"/>
  <c r="AK275" i="14"/>
  <c r="AK307" i="14"/>
  <c r="AL241" i="14"/>
  <c r="AL246" i="14" s="1"/>
  <c r="AK232" i="24"/>
  <c r="AK233" i="24" s="1"/>
  <c r="AK244" i="24" s="1"/>
  <c r="AK245" i="24" s="1"/>
  <c r="AK293" i="24"/>
  <c r="AK298" i="24" s="1"/>
  <c r="AK299" i="24" s="1"/>
  <c r="AK310" i="24" s="1"/>
  <c r="AK311" i="24" s="1"/>
  <c r="AK261" i="24"/>
  <c r="AK266" i="24" s="1"/>
  <c r="AK267" i="24" s="1"/>
  <c r="AK278" i="24" s="1"/>
  <c r="AK279" i="24" s="1"/>
  <c r="AJ307" i="15"/>
  <c r="AJ275" i="15"/>
  <c r="AK307" i="23"/>
  <c r="AK275" i="23"/>
  <c r="AL241" i="23"/>
  <c r="AL246" i="23" s="1"/>
  <c r="AJ232" i="23"/>
  <c r="AJ233" i="23" s="1"/>
  <c r="AJ244" i="23" s="1"/>
  <c r="AJ245" i="23" s="1"/>
  <c r="AJ261" i="23"/>
  <c r="AJ266" i="23" s="1"/>
  <c r="AJ267" i="23" s="1"/>
  <c r="AJ278" i="23" s="1"/>
  <c r="AJ279" i="23" s="1"/>
  <c r="AJ293" i="23"/>
  <c r="AJ298" i="23" s="1"/>
  <c r="AJ299" i="23" s="1"/>
  <c r="AJ310" i="23" s="1"/>
  <c r="AJ311" i="23" s="1"/>
  <c r="AI246" i="22"/>
  <c r="AK293" i="19"/>
  <c r="AK298" i="19" s="1"/>
  <c r="AK299" i="19" s="1"/>
  <c r="AK310" i="19" s="1"/>
  <c r="AK311" i="19" s="1"/>
  <c r="AK261" i="19"/>
  <c r="AK266" i="19" s="1"/>
  <c r="AK267" i="19" s="1"/>
  <c r="AK278" i="19" s="1"/>
  <c r="AK279" i="19" s="1"/>
  <c r="AK232" i="19"/>
  <c r="AK233" i="19" s="1"/>
  <c r="AK244" i="19" s="1"/>
  <c r="AK245" i="19" s="1"/>
  <c r="AK246" i="19" s="1"/>
  <c r="AK307" i="27"/>
  <c r="AL307" i="27" s="1"/>
  <c r="AL312" i="27" s="1"/>
  <c r="AK275" i="27"/>
  <c r="AL241" i="27"/>
  <c r="AL246" i="27" s="1"/>
  <c r="AJ275" i="19"/>
  <c r="AJ307" i="19"/>
  <c r="AI246" i="14"/>
  <c r="AK293" i="18"/>
  <c r="AK298" i="18" s="1"/>
  <c r="AK299" i="18" s="1"/>
  <c r="AK310" i="18" s="1"/>
  <c r="AK311" i="18" s="1"/>
  <c r="AK261" i="18"/>
  <c r="AK266" i="18" s="1"/>
  <c r="AK267" i="18" s="1"/>
  <c r="AK278" i="18" s="1"/>
  <c r="AK279" i="18" s="1"/>
  <c r="AK232" i="18"/>
  <c r="AK233" i="18" s="1"/>
  <c r="AK244" i="18" s="1"/>
  <c r="AK245" i="18" s="1"/>
  <c r="AI246" i="23"/>
  <c r="AK307" i="17"/>
  <c r="AK275" i="17"/>
  <c r="AL241" i="17"/>
  <c r="AL246" i="17" s="1"/>
  <c r="AJ275" i="23"/>
  <c r="AJ307" i="23"/>
  <c r="AI280" i="22"/>
  <c r="AJ261" i="24"/>
  <c r="AJ266" i="24" s="1"/>
  <c r="AJ267" i="24" s="1"/>
  <c r="AJ278" i="24" s="1"/>
  <c r="AJ279" i="24" s="1"/>
  <c r="AJ232" i="24"/>
  <c r="AJ233" i="24" s="1"/>
  <c r="AJ244" i="24" s="1"/>
  <c r="AJ245" i="24" s="1"/>
  <c r="AJ293" i="24"/>
  <c r="AJ298" i="24" s="1"/>
  <c r="AJ299" i="24" s="1"/>
  <c r="AJ310" i="24" s="1"/>
  <c r="AJ311" i="24" s="1"/>
  <c r="AI312" i="14"/>
  <c r="AK307" i="20"/>
  <c r="AL307" i="20" s="1"/>
  <c r="AL312" i="20" s="1"/>
  <c r="AK275" i="20"/>
  <c r="AL275" i="20" s="1"/>
  <c r="AL280" i="20" s="1"/>
  <c r="AL241" i="20"/>
  <c r="AL246" i="20" s="1"/>
  <c r="AK307" i="18"/>
  <c r="AK275" i="18"/>
  <c r="AL241" i="18"/>
  <c r="AL246" i="18" s="1"/>
  <c r="AK307" i="16"/>
  <c r="AK275" i="16"/>
  <c r="AL241" i="16"/>
  <c r="AL246" i="16" s="1"/>
  <c r="AK275" i="24"/>
  <c r="AK307" i="24"/>
  <c r="AL241" i="24"/>
  <c r="AL246" i="24" s="1"/>
  <c r="AK293" i="17"/>
  <c r="AK298" i="17" s="1"/>
  <c r="AK299" i="17" s="1"/>
  <c r="AK310" i="17" s="1"/>
  <c r="AK311" i="17" s="1"/>
  <c r="AK261" i="17"/>
  <c r="AK266" i="17" s="1"/>
  <c r="AK267" i="17" s="1"/>
  <c r="AK278" i="17" s="1"/>
  <c r="AK279" i="17" s="1"/>
  <c r="AK232" i="17"/>
  <c r="AK233" i="17" s="1"/>
  <c r="AK244" i="17" s="1"/>
  <c r="AK245" i="17" s="1"/>
  <c r="AI312" i="22"/>
  <c r="AI280" i="19"/>
  <c r="AJ307" i="17"/>
  <c r="AJ275" i="17"/>
  <c r="AJ275" i="24"/>
  <c r="AJ307" i="24"/>
  <c r="AI280" i="26"/>
  <c r="AI246" i="25"/>
  <c r="AI280" i="14"/>
  <c r="AK261" i="20"/>
  <c r="AK266" i="20" s="1"/>
  <c r="AK267" i="20" s="1"/>
  <c r="AK278" i="20" s="1"/>
  <c r="AK279" i="20" s="1"/>
  <c r="AK293" i="20"/>
  <c r="AK298" i="20" s="1"/>
  <c r="AK299" i="20" s="1"/>
  <c r="AK310" i="20" s="1"/>
  <c r="AK311" i="20" s="1"/>
  <c r="AK232" i="20"/>
  <c r="AK233" i="20" s="1"/>
  <c r="AK244" i="20" s="1"/>
  <c r="AK245" i="20" s="1"/>
  <c r="AK246" i="20" s="1"/>
  <c r="AJ293" i="25"/>
  <c r="AJ298" i="25" s="1"/>
  <c r="AJ299" i="25" s="1"/>
  <c r="AJ310" i="25" s="1"/>
  <c r="AJ311" i="25" s="1"/>
  <c r="AJ261" i="25"/>
  <c r="AJ266" i="25" s="1"/>
  <c r="AJ267" i="25" s="1"/>
  <c r="AJ278" i="25" s="1"/>
  <c r="AJ279" i="25" s="1"/>
  <c r="AJ232" i="25"/>
  <c r="AJ233" i="25" s="1"/>
  <c r="AJ244" i="25" s="1"/>
  <c r="AJ245" i="25" s="1"/>
  <c r="AJ275" i="25"/>
  <c r="AJ307" i="25"/>
  <c r="AK307" i="15"/>
  <c r="AK275" i="15"/>
  <c r="AL241" i="15"/>
  <c r="AL246" i="15" s="1"/>
  <c r="AI312" i="23"/>
  <c r="AI246" i="16"/>
  <c r="AK293" i="22"/>
  <c r="AK298" i="22" s="1"/>
  <c r="AK299" i="22" s="1"/>
  <c r="AK310" i="22" s="1"/>
  <c r="AK311" i="22" s="1"/>
  <c r="AK261" i="22"/>
  <c r="AK266" i="22" s="1"/>
  <c r="AK267" i="22" s="1"/>
  <c r="AK278" i="22" s="1"/>
  <c r="AK279" i="22" s="1"/>
  <c r="AK232" i="22"/>
  <c r="AK233" i="22" s="1"/>
  <c r="AK244" i="22" s="1"/>
  <c r="AK245" i="22" s="1"/>
  <c r="AI280" i="27"/>
  <c r="AI312" i="19"/>
  <c r="AJ293" i="17"/>
  <c r="AJ298" i="17" s="1"/>
  <c r="AJ299" i="17" s="1"/>
  <c r="AJ310" i="17" s="1"/>
  <c r="AJ311" i="17" s="1"/>
  <c r="AJ261" i="17"/>
  <c r="AJ266" i="17" s="1"/>
  <c r="AJ267" i="17" s="1"/>
  <c r="AJ278" i="17" s="1"/>
  <c r="AJ279" i="17" s="1"/>
  <c r="AJ232" i="17"/>
  <c r="AJ233" i="17" s="1"/>
  <c r="AJ244" i="17" s="1"/>
  <c r="AJ245" i="17" s="1"/>
  <c r="AI312" i="25"/>
  <c r="AJ232" i="16"/>
  <c r="AJ233" i="16" s="1"/>
  <c r="AJ244" i="16" s="1"/>
  <c r="AJ245" i="16" s="1"/>
  <c r="AJ293" i="16"/>
  <c r="AJ298" i="16" s="1"/>
  <c r="AJ299" i="16" s="1"/>
  <c r="AJ310" i="16" s="1"/>
  <c r="AJ311" i="16" s="1"/>
  <c r="AJ261" i="16"/>
  <c r="AJ266" i="16" s="1"/>
  <c r="AJ267" i="16" s="1"/>
  <c r="AJ278" i="16" s="1"/>
  <c r="AJ279" i="16" s="1"/>
  <c r="AJ261" i="26"/>
  <c r="AJ266" i="26" s="1"/>
  <c r="AJ267" i="26" s="1"/>
  <c r="AJ278" i="26" s="1"/>
  <c r="AJ279" i="26" s="1"/>
  <c r="AJ232" i="26"/>
  <c r="AJ233" i="26" s="1"/>
  <c r="AJ244" i="26" s="1"/>
  <c r="AJ245" i="26" s="1"/>
  <c r="AJ293" i="26"/>
  <c r="AJ298" i="26" s="1"/>
  <c r="AJ299" i="26" s="1"/>
  <c r="AJ310" i="26" s="1"/>
  <c r="AJ311" i="26" s="1"/>
  <c r="AK261" i="16"/>
  <c r="AK266" i="16" s="1"/>
  <c r="AK267" i="16" s="1"/>
  <c r="AK278" i="16" s="1"/>
  <c r="AK279" i="16" s="1"/>
  <c r="AK293" i="16"/>
  <c r="AK298" i="16" s="1"/>
  <c r="AK299" i="16" s="1"/>
  <c r="AK310" i="16" s="1"/>
  <c r="AK311" i="16" s="1"/>
  <c r="AK232" i="16"/>
  <c r="AK233" i="16" s="1"/>
  <c r="AK244" i="16" s="1"/>
  <c r="AK245" i="16" s="1"/>
  <c r="AK293" i="15"/>
  <c r="AK298" i="15" s="1"/>
  <c r="AK299" i="15" s="1"/>
  <c r="AK310" i="15" s="1"/>
  <c r="AK311" i="15" s="1"/>
  <c r="AK232" i="15"/>
  <c r="AK233" i="15" s="1"/>
  <c r="AK244" i="15" s="1"/>
  <c r="AK245" i="15" s="1"/>
  <c r="AK261" i="15"/>
  <c r="AK266" i="15" s="1"/>
  <c r="AK267" i="15" s="1"/>
  <c r="AK278" i="15" s="1"/>
  <c r="AK279" i="15" s="1"/>
  <c r="AJ293" i="18"/>
  <c r="AJ298" i="18" s="1"/>
  <c r="AJ299" i="18" s="1"/>
  <c r="AJ310" i="18" s="1"/>
  <c r="AJ311" i="18" s="1"/>
  <c r="AJ261" i="18"/>
  <c r="AJ266" i="18" s="1"/>
  <c r="AJ267" i="18" s="1"/>
  <c r="AJ278" i="18" s="1"/>
  <c r="AJ279" i="18" s="1"/>
  <c r="AJ232" i="18"/>
  <c r="AJ233" i="18" s="1"/>
  <c r="AJ244" i="18" s="1"/>
  <c r="AJ245" i="18" s="1"/>
  <c r="AI280" i="24"/>
  <c r="AI280" i="16"/>
  <c r="AK307" i="22"/>
  <c r="AK275" i="22"/>
  <c r="AL241" i="22"/>
  <c r="AL246" i="22" s="1"/>
  <c r="AJ293" i="14"/>
  <c r="AJ298" i="14" s="1"/>
  <c r="AJ299" i="14" s="1"/>
  <c r="AJ310" i="14" s="1"/>
  <c r="AJ311" i="14" s="1"/>
  <c r="AJ232" i="14"/>
  <c r="AJ233" i="14" s="1"/>
  <c r="AJ244" i="14" s="1"/>
  <c r="AJ245" i="14" s="1"/>
  <c r="AJ261" i="14"/>
  <c r="AJ266" i="14" s="1"/>
  <c r="AJ267" i="14" s="1"/>
  <c r="AJ278" i="14" s="1"/>
  <c r="AJ279" i="14" s="1"/>
  <c r="AI312" i="27"/>
  <c r="AJ232" i="22"/>
  <c r="AJ233" i="22" s="1"/>
  <c r="AJ244" i="22" s="1"/>
  <c r="AJ245" i="22" s="1"/>
  <c r="AJ293" i="22"/>
  <c r="AJ298" i="22" s="1"/>
  <c r="AJ299" i="22" s="1"/>
  <c r="AJ310" i="22" s="1"/>
  <c r="AJ311" i="22" s="1"/>
  <c r="AJ261" i="22"/>
  <c r="AJ266" i="22" s="1"/>
  <c r="AJ267" i="22" s="1"/>
  <c r="AJ278" i="22" s="1"/>
  <c r="AJ279" i="22" s="1"/>
  <c r="AJ232" i="27"/>
  <c r="AJ233" i="27" s="1"/>
  <c r="AJ244" i="27" s="1"/>
  <c r="AJ245" i="27" s="1"/>
  <c r="AJ293" i="27"/>
  <c r="AJ298" i="27" s="1"/>
  <c r="AJ299" i="27" s="1"/>
  <c r="AJ310" i="27" s="1"/>
  <c r="AJ311" i="27" s="1"/>
  <c r="AJ261" i="27"/>
  <c r="AJ266" i="27" s="1"/>
  <c r="AJ267" i="27" s="1"/>
  <c r="AJ278" i="27" s="1"/>
  <c r="AJ279" i="27" s="1"/>
  <c r="AK293" i="26"/>
  <c r="AK298" i="26" s="1"/>
  <c r="AK299" i="26" s="1"/>
  <c r="AK310" i="26" s="1"/>
  <c r="AK311" i="26" s="1"/>
  <c r="AK261" i="26"/>
  <c r="AK266" i="26" s="1"/>
  <c r="AK267" i="26" s="1"/>
  <c r="AK278" i="26" s="1"/>
  <c r="AK279" i="26" s="1"/>
  <c r="AK232" i="26"/>
  <c r="AK233" i="26" s="1"/>
  <c r="AK244" i="26" s="1"/>
  <c r="AK245" i="26" s="1"/>
  <c r="AK307" i="25"/>
  <c r="AK275" i="25"/>
  <c r="AL241" i="25"/>
  <c r="AL246" i="25" s="1"/>
  <c r="AJ307" i="16"/>
  <c r="AJ275" i="16"/>
  <c r="AJ307" i="26"/>
  <c r="AJ275" i="26"/>
  <c r="AJ312" i="23" l="1"/>
  <c r="AK312" i="26"/>
  <c r="AK280" i="19"/>
  <c r="AJ312" i="16"/>
  <c r="AJ280" i="16"/>
  <c r="AJ312" i="15"/>
  <c r="AK246" i="25"/>
  <c r="AJ280" i="27"/>
  <c r="AJ246" i="17"/>
  <c r="AK312" i="19"/>
  <c r="AJ246" i="26"/>
  <c r="AK246" i="15"/>
  <c r="AJ246" i="15"/>
  <c r="AJ280" i="20"/>
  <c r="AJ312" i="24"/>
  <c r="AK246" i="27"/>
  <c r="AJ280" i="15"/>
  <c r="AK246" i="14"/>
  <c r="AJ280" i="25"/>
  <c r="AK246" i="17"/>
  <c r="AJ280" i="19"/>
  <c r="AJ246" i="25"/>
  <c r="AJ246" i="24"/>
  <c r="AK246" i="24"/>
  <c r="AJ280" i="23"/>
  <c r="AK246" i="23"/>
  <c r="AJ312" i="26"/>
  <c r="AK246" i="22"/>
  <c r="AJ312" i="25"/>
  <c r="AK312" i="20"/>
  <c r="AK312" i="15"/>
  <c r="AL307" i="15"/>
  <c r="AL312" i="15" s="1"/>
  <c r="AJ312" i="17"/>
  <c r="AK280" i="16"/>
  <c r="AL275" i="16"/>
  <c r="AL280" i="16" s="1"/>
  <c r="G247" i="20"/>
  <c r="AL307" i="23"/>
  <c r="AL312" i="23" s="1"/>
  <c r="AK312" i="23"/>
  <c r="AK246" i="26"/>
  <c r="G247" i="19"/>
  <c r="AJ246" i="14"/>
  <c r="AK312" i="16"/>
  <c r="AL307" i="16"/>
  <c r="AL312" i="16" s="1"/>
  <c r="AK280" i="17"/>
  <c r="AL275" i="17"/>
  <c r="AL280" i="17" s="1"/>
  <c r="AJ312" i="19"/>
  <c r="AJ280" i="14"/>
  <c r="AJ246" i="18"/>
  <c r="AL307" i="24"/>
  <c r="AL312" i="24" s="1"/>
  <c r="AK312" i="24"/>
  <c r="AL307" i="17"/>
  <c r="AL312" i="17" s="1"/>
  <c r="AK312" i="17"/>
  <c r="AL275" i="26"/>
  <c r="AL280" i="26" s="1"/>
  <c r="AK280" i="26"/>
  <c r="AJ312" i="14"/>
  <c r="AJ280" i="18"/>
  <c r="AJ280" i="26"/>
  <c r="AL275" i="22"/>
  <c r="AL280" i="22" s="1"/>
  <c r="AK280" i="22"/>
  <c r="AK280" i="20"/>
  <c r="AJ280" i="24"/>
  <c r="AL275" i="24"/>
  <c r="AL280" i="24" s="1"/>
  <c r="AK280" i="24"/>
  <c r="AK246" i="18"/>
  <c r="AJ246" i="23"/>
  <c r="AK312" i="14"/>
  <c r="AL307" i="14"/>
  <c r="AL312" i="14" s="1"/>
  <c r="AJ246" i="27"/>
  <c r="AK312" i="27"/>
  <c r="AJ246" i="22"/>
  <c r="G247" i="22" s="1"/>
  <c r="AJ312" i="18"/>
  <c r="AL275" i="25"/>
  <c r="AL280" i="25" s="1"/>
  <c r="AK280" i="25"/>
  <c r="AK280" i="14"/>
  <c r="AL275" i="14"/>
  <c r="AL280" i="14" s="1"/>
  <c r="AJ312" i="27"/>
  <c r="AJ312" i="22"/>
  <c r="AJ312" i="20"/>
  <c r="AL307" i="22"/>
  <c r="AL312" i="22" s="1"/>
  <c r="AK312" i="22"/>
  <c r="AL275" i="18"/>
  <c r="AL280" i="18" s="1"/>
  <c r="AK280" i="18"/>
  <c r="AJ246" i="16"/>
  <c r="AL307" i="25"/>
  <c r="AL312" i="25" s="1"/>
  <c r="AK312" i="25"/>
  <c r="AK280" i="15"/>
  <c r="AL275" i="15"/>
  <c r="AL280" i="15" s="1"/>
  <c r="AJ280" i="17"/>
  <c r="AK246" i="16"/>
  <c r="AL307" i="18"/>
  <c r="AL312" i="18" s="1"/>
  <c r="AK312" i="18"/>
  <c r="AL275" i="27"/>
  <c r="AL280" i="27" s="1"/>
  <c r="AK280" i="27"/>
  <c r="AL275" i="23"/>
  <c r="AL280" i="23" s="1"/>
  <c r="AK280" i="23"/>
  <c r="AJ280" i="22"/>
  <c r="G313" i="26" l="1"/>
  <c r="G281" i="19"/>
  <c r="G253" i="19" s="1"/>
  <c r="G247" i="25"/>
  <c r="G251" i="25" s="1"/>
  <c r="G247" i="27"/>
  <c r="G218" i="27" s="1"/>
  <c r="G247" i="15"/>
  <c r="G251" i="15" s="1"/>
  <c r="G313" i="19"/>
  <c r="G284" i="19" s="1"/>
  <c r="G247" i="23"/>
  <c r="G218" i="23" s="1"/>
  <c r="G281" i="16"/>
  <c r="G253" i="16" s="1"/>
  <c r="G247" i="17"/>
  <c r="G251" i="17" s="1"/>
  <c r="G247" i="14"/>
  <c r="G218" i="14" s="1"/>
  <c r="G247" i="26"/>
  <c r="G251" i="26" s="1"/>
  <c r="G281" i="23"/>
  <c r="G282" i="23" s="1"/>
  <c r="G247" i="16"/>
  <c r="G218" i="16" s="1"/>
  <c r="G313" i="23"/>
  <c r="G284" i="23" s="1"/>
  <c r="G313" i="15"/>
  <c r="G284" i="15" s="1"/>
  <c r="G281" i="25"/>
  <c r="G282" i="25" s="1"/>
  <c r="G281" i="27"/>
  <c r="G253" i="27" s="1"/>
  <c r="G247" i="24"/>
  <c r="G218" i="24" s="1"/>
  <c r="G313" i="14"/>
  <c r="G317" i="14" s="1"/>
  <c r="G313" i="20"/>
  <c r="G317" i="20" s="1"/>
  <c r="G281" i="20"/>
  <c r="G282" i="20" s="1"/>
  <c r="G313" i="25"/>
  <c r="G284" i="25" s="1"/>
  <c r="G313" i="22"/>
  <c r="G317" i="22" s="1"/>
  <c r="G281" i="26"/>
  <c r="G282" i="26" s="1"/>
  <c r="G313" i="16"/>
  <c r="G284" i="16" s="1"/>
  <c r="G247" i="18"/>
  <c r="G218" i="18" s="1"/>
  <c r="G313" i="27"/>
  <c r="G317" i="27" s="1"/>
  <c r="G251" i="22"/>
  <c r="G218" i="22"/>
  <c r="G218" i="19"/>
  <c r="G251" i="19"/>
  <c r="G251" i="20"/>
  <c r="G218" i="20"/>
  <c r="G282" i="19"/>
  <c r="G284" i="26"/>
  <c r="G317" i="26"/>
  <c r="G281" i="24"/>
  <c r="G218" i="25"/>
  <c r="G313" i="24"/>
  <c r="G251" i="27"/>
  <c r="G313" i="18"/>
  <c r="G281" i="17"/>
  <c r="G281" i="22"/>
  <c r="G281" i="15"/>
  <c r="G281" i="18"/>
  <c r="G281" i="14"/>
  <c r="G313" i="17"/>
  <c r="G317" i="19" l="1"/>
  <c r="G251" i="23"/>
  <c r="G218" i="15"/>
  <c r="G282" i="16"/>
  <c r="G317" i="15"/>
  <c r="G218" i="17"/>
  <c r="G251" i="14"/>
  <c r="G218" i="26"/>
  <c r="G253" i="23"/>
  <c r="G253" i="26"/>
  <c r="G251" i="16"/>
  <c r="G251" i="24"/>
  <c r="G284" i="14"/>
  <c r="G317" i="23"/>
  <c r="G317" i="16"/>
  <c r="G282" i="27"/>
  <c r="G284" i="27"/>
  <c r="G253" i="25"/>
  <c r="G284" i="22"/>
  <c r="G317" i="25"/>
  <c r="G284" i="20"/>
  <c r="G253" i="20"/>
  <c r="G251" i="18"/>
  <c r="G253" i="14"/>
  <c r="G282" i="14"/>
  <c r="G284" i="24"/>
  <c r="G317" i="24"/>
  <c r="G282" i="18"/>
  <c r="G253" i="18"/>
  <c r="G253" i="24"/>
  <c r="G282" i="24"/>
  <c r="G253" i="15"/>
  <c r="G282" i="15"/>
  <c r="G253" i="22"/>
  <c r="G282" i="22"/>
  <c r="G253" i="17"/>
  <c r="G282" i="17"/>
  <c r="G317" i="17"/>
  <c r="G284" i="17"/>
  <c r="G317" i="18"/>
  <c r="G28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11A72F59-3761-4032-8332-CC993CB4612E}">
      <text>
        <r>
          <rPr>
            <b/>
            <sz val="9"/>
            <color indexed="81"/>
            <rFont val="Tahoma"/>
            <family val="2"/>
          </rPr>
          <t>Tristan Pham:</t>
        </r>
        <r>
          <rPr>
            <sz val="9"/>
            <color indexed="81"/>
            <rFont val="Tahoma"/>
            <family val="2"/>
          </rPr>
          <t xml:space="preserve">
this model takes Period 6 as it is</t>
        </r>
      </text>
    </comment>
    <comment ref="I104" authorId="0" shapeId="0" xr:uid="{52241D52-78F8-4219-B86A-A2203508934B}">
      <text>
        <r>
          <rPr>
            <b/>
            <sz val="9"/>
            <color indexed="81"/>
            <rFont val="Tahoma"/>
            <family val="2"/>
          </rPr>
          <t>Tristan Pham:</t>
        </r>
        <r>
          <rPr>
            <sz val="9"/>
            <color indexed="81"/>
            <rFont val="Tahoma"/>
            <family val="2"/>
          </rPr>
          <t xml:space="preserve">
corporate plan</t>
        </r>
      </text>
    </comment>
    <comment ref="H177" authorId="0" shapeId="0" xr:uid="{C5CD90E6-38DE-460F-A6C6-50AFBBB49FCD}">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B02B28C3-C47D-4D3E-BFE8-5B1C33917D71}">
      <text>
        <r>
          <rPr>
            <b/>
            <sz val="9"/>
            <color indexed="81"/>
            <rFont val="Tahoma"/>
            <family val="2"/>
          </rPr>
          <t>Tristan Pham:</t>
        </r>
        <r>
          <rPr>
            <sz val="9"/>
            <color indexed="81"/>
            <rFont val="Tahoma"/>
            <family val="2"/>
          </rPr>
          <t xml:space="preserve">
</t>
        </r>
      </text>
    </comment>
    <comment ref="H194" authorId="0" shapeId="0" xr:uid="{CA7F0FE1-D2DB-4AF6-B2CE-719F82C3660E}">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810069A8-CA78-4537-8820-3E2CC38862D2}">
      <text>
        <r>
          <rPr>
            <b/>
            <sz val="9"/>
            <color indexed="81"/>
            <rFont val="Tahoma"/>
            <family val="2"/>
          </rPr>
          <t>Tristan Pham:</t>
        </r>
        <r>
          <rPr>
            <sz val="9"/>
            <color indexed="81"/>
            <rFont val="Tahoma"/>
            <family val="2"/>
          </rPr>
          <t xml:space="preserve">
this model takes Period 6 as it 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3B0503A2-FC48-4689-8283-C116D5A7012C}">
      <text>
        <r>
          <rPr>
            <b/>
            <sz val="9"/>
            <color indexed="81"/>
            <rFont val="Tahoma"/>
            <family val="2"/>
          </rPr>
          <t>Tristan Pham:</t>
        </r>
        <r>
          <rPr>
            <sz val="9"/>
            <color indexed="81"/>
            <rFont val="Tahoma"/>
            <family val="2"/>
          </rPr>
          <t xml:space="preserve">
this model takes Period 6 as it is</t>
        </r>
      </text>
    </comment>
    <comment ref="O39" authorId="0" shapeId="0" xr:uid="{C7A272BC-7746-47C6-85C7-AB0959138836}">
      <text>
        <r>
          <rPr>
            <b/>
            <sz val="9"/>
            <color indexed="81"/>
            <rFont val="Tahoma"/>
            <family val="2"/>
          </rPr>
          <t>Tristan Pham:</t>
        </r>
        <r>
          <rPr>
            <sz val="9"/>
            <color indexed="81"/>
            <rFont val="Tahoma"/>
            <family val="2"/>
          </rPr>
          <t xml:space="preserve">
average last 5 years</t>
        </r>
      </text>
    </comment>
    <comment ref="I104" authorId="0" shapeId="0" xr:uid="{41326510-DE4F-4A75-A6CA-E5F8FB5CB4D0}">
      <text>
        <r>
          <rPr>
            <b/>
            <sz val="9"/>
            <color indexed="81"/>
            <rFont val="Tahoma"/>
            <family val="2"/>
          </rPr>
          <t>Tristan Pham:</t>
        </r>
        <r>
          <rPr>
            <sz val="9"/>
            <color indexed="81"/>
            <rFont val="Tahoma"/>
            <family val="2"/>
          </rPr>
          <t xml:space="preserve">
corporate plan</t>
        </r>
      </text>
    </comment>
    <comment ref="H177" authorId="0" shapeId="0" xr:uid="{D9C38248-0B97-4F2D-9B7E-A2581CCD9E7B}">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7F80DC5A-4E3C-403B-AA01-589A47312DD5}">
      <text>
        <r>
          <rPr>
            <b/>
            <sz val="9"/>
            <color indexed="81"/>
            <rFont val="Tahoma"/>
            <family val="2"/>
          </rPr>
          <t>Tristan Pham:</t>
        </r>
        <r>
          <rPr>
            <sz val="9"/>
            <color indexed="81"/>
            <rFont val="Tahoma"/>
            <family val="2"/>
          </rPr>
          <t xml:space="preserve">
</t>
        </r>
      </text>
    </comment>
    <comment ref="H194" authorId="0" shapeId="0" xr:uid="{14C7459B-B2B2-43F4-8700-31901BA129FC}">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B382768C-153E-4428-8F52-1C2C0B6E0FF0}">
      <text>
        <r>
          <rPr>
            <b/>
            <sz val="9"/>
            <color indexed="81"/>
            <rFont val="Tahoma"/>
            <family val="2"/>
          </rPr>
          <t>Tristan Pham:</t>
        </r>
        <r>
          <rPr>
            <sz val="9"/>
            <color indexed="81"/>
            <rFont val="Tahoma"/>
            <family val="2"/>
          </rPr>
          <t xml:space="preserve">
this model takes Period 6 as it is</t>
        </r>
      </text>
    </comment>
    <comment ref="O39" authorId="0" shapeId="0" xr:uid="{6F3F0B23-80FE-4986-8360-381CB6783FBC}">
      <text>
        <r>
          <rPr>
            <b/>
            <sz val="9"/>
            <color indexed="81"/>
            <rFont val="Tahoma"/>
            <family val="2"/>
          </rPr>
          <t>Tristan Pham:</t>
        </r>
        <r>
          <rPr>
            <sz val="9"/>
            <color indexed="81"/>
            <rFont val="Tahoma"/>
            <family val="2"/>
          </rPr>
          <t xml:space="preserve">
average last 5 years</t>
        </r>
      </text>
    </comment>
    <comment ref="I104" authorId="0" shapeId="0" xr:uid="{0B0E016B-5611-4041-8F93-1ED498357018}">
      <text>
        <r>
          <rPr>
            <b/>
            <sz val="9"/>
            <color indexed="81"/>
            <rFont val="Tahoma"/>
            <family val="2"/>
          </rPr>
          <t>Tristan Pham:</t>
        </r>
        <r>
          <rPr>
            <sz val="9"/>
            <color indexed="81"/>
            <rFont val="Tahoma"/>
            <family val="2"/>
          </rPr>
          <t xml:space="preserve">
corporate plan</t>
        </r>
      </text>
    </comment>
    <comment ref="H177" authorId="0" shapeId="0" xr:uid="{A4166B04-277F-4A28-B956-FEAFEDA674EB}">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647E2E74-C57A-4BE2-8B31-90C1B0E794B3}">
      <text>
        <r>
          <rPr>
            <b/>
            <sz val="9"/>
            <color indexed="81"/>
            <rFont val="Tahoma"/>
            <family val="2"/>
          </rPr>
          <t>Tristan Pham:</t>
        </r>
        <r>
          <rPr>
            <sz val="9"/>
            <color indexed="81"/>
            <rFont val="Tahoma"/>
            <family val="2"/>
          </rPr>
          <t xml:space="preserve">
</t>
        </r>
      </text>
    </comment>
    <comment ref="H194" authorId="0" shapeId="0" xr:uid="{5FC57DF4-1A32-4722-870C-F2B8F13BECCE}">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AAA78633-B089-454C-A081-CEA3D3728438}">
      <text>
        <r>
          <rPr>
            <b/>
            <sz val="9"/>
            <color indexed="81"/>
            <rFont val="Tahoma"/>
            <family val="2"/>
          </rPr>
          <t>Tristan Pham:</t>
        </r>
        <r>
          <rPr>
            <sz val="9"/>
            <color indexed="81"/>
            <rFont val="Tahoma"/>
            <family val="2"/>
          </rPr>
          <t xml:space="preserve">
this model takes Period 6 as it is</t>
        </r>
      </text>
    </comment>
    <comment ref="I104" authorId="0" shapeId="0" xr:uid="{560EE540-F70D-42BB-9A9D-33165D7D78A1}">
      <text>
        <r>
          <rPr>
            <b/>
            <sz val="9"/>
            <color indexed="81"/>
            <rFont val="Tahoma"/>
            <family val="2"/>
          </rPr>
          <t>Tristan Pham:</t>
        </r>
        <r>
          <rPr>
            <sz val="9"/>
            <color indexed="81"/>
            <rFont val="Tahoma"/>
            <family val="2"/>
          </rPr>
          <t xml:space="preserve">
corporate plan</t>
        </r>
      </text>
    </comment>
    <comment ref="H177" authorId="0" shapeId="0" xr:uid="{F837E62B-5494-40C7-89AB-B7BDEAC72223}">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F66B3F6C-E146-49DC-8D5F-FBB9F8A76234}">
      <text>
        <r>
          <rPr>
            <b/>
            <sz val="9"/>
            <color indexed="81"/>
            <rFont val="Tahoma"/>
            <family val="2"/>
          </rPr>
          <t>Tristan Pham:</t>
        </r>
        <r>
          <rPr>
            <sz val="9"/>
            <color indexed="81"/>
            <rFont val="Tahoma"/>
            <family val="2"/>
          </rPr>
          <t xml:space="preserve">
</t>
        </r>
      </text>
    </comment>
    <comment ref="H194" authorId="0" shapeId="0" xr:uid="{81D9A387-B70A-4DD5-BCB0-77F67B0EDC18}">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63D30BBA-1170-46CF-AEFA-BE4FD5B356C3}">
      <text>
        <r>
          <rPr>
            <b/>
            <sz val="9"/>
            <color indexed="81"/>
            <rFont val="Tahoma"/>
            <family val="2"/>
          </rPr>
          <t>Tristan Pham:</t>
        </r>
        <r>
          <rPr>
            <sz val="9"/>
            <color indexed="81"/>
            <rFont val="Tahoma"/>
            <family val="2"/>
          </rPr>
          <t xml:space="preserve">
this model takes Period 6 as it is</t>
        </r>
      </text>
    </comment>
    <comment ref="I104" authorId="0" shapeId="0" xr:uid="{458059D1-C11D-4991-A124-7EAF9F2982DE}">
      <text>
        <r>
          <rPr>
            <b/>
            <sz val="9"/>
            <color indexed="81"/>
            <rFont val="Tahoma"/>
            <family val="2"/>
          </rPr>
          <t>Tristan Pham:</t>
        </r>
        <r>
          <rPr>
            <sz val="9"/>
            <color indexed="81"/>
            <rFont val="Tahoma"/>
            <family val="2"/>
          </rPr>
          <t xml:space="preserve">
corporate plan</t>
        </r>
      </text>
    </comment>
    <comment ref="H177" authorId="0" shapeId="0" xr:uid="{97723D5F-7658-4B75-87A6-9BD6B1415845}">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E2F6D10D-0405-4DF6-9828-E97057244E56}">
      <text>
        <r>
          <rPr>
            <b/>
            <sz val="9"/>
            <color indexed="81"/>
            <rFont val="Tahoma"/>
            <family val="2"/>
          </rPr>
          <t>Tristan Pham:</t>
        </r>
        <r>
          <rPr>
            <sz val="9"/>
            <color indexed="81"/>
            <rFont val="Tahoma"/>
            <family val="2"/>
          </rPr>
          <t xml:space="preserve">
</t>
        </r>
      </text>
    </comment>
    <comment ref="H194" authorId="0" shapeId="0" xr:uid="{6D13DFA9-2170-4FA8-BF2A-0E4CFDA1670E}">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D2B1C47A-D843-4FD0-8B21-5F675F78B98A}">
      <text>
        <r>
          <rPr>
            <b/>
            <sz val="9"/>
            <color indexed="81"/>
            <rFont val="Tahoma"/>
            <family val="2"/>
          </rPr>
          <t>Tristan Pham:</t>
        </r>
        <r>
          <rPr>
            <sz val="9"/>
            <color indexed="81"/>
            <rFont val="Tahoma"/>
            <family val="2"/>
          </rPr>
          <t xml:space="preserve">
this model takes Period 6 as it is</t>
        </r>
      </text>
    </comment>
    <comment ref="I104" authorId="0" shapeId="0" xr:uid="{1EC59E5D-2EA0-426A-BE8A-AFE28009CA32}">
      <text>
        <r>
          <rPr>
            <b/>
            <sz val="9"/>
            <color indexed="81"/>
            <rFont val="Tahoma"/>
            <family val="2"/>
          </rPr>
          <t>Tristan Pham:</t>
        </r>
        <r>
          <rPr>
            <sz val="9"/>
            <color indexed="81"/>
            <rFont val="Tahoma"/>
            <family val="2"/>
          </rPr>
          <t xml:space="preserve">
corporate plan</t>
        </r>
      </text>
    </comment>
    <comment ref="H177" authorId="0" shapeId="0" xr:uid="{D54C4F87-3A71-466E-97C0-FAACB951D55A}">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CE13A740-140D-44E7-A3C6-55174FEA6D45}">
      <text>
        <r>
          <rPr>
            <b/>
            <sz val="9"/>
            <color indexed="81"/>
            <rFont val="Tahoma"/>
            <family val="2"/>
          </rPr>
          <t>Tristan Pham:</t>
        </r>
        <r>
          <rPr>
            <sz val="9"/>
            <color indexed="81"/>
            <rFont val="Tahoma"/>
            <family val="2"/>
          </rPr>
          <t xml:space="preserve">
</t>
        </r>
      </text>
    </comment>
    <comment ref="H194" authorId="0" shapeId="0" xr:uid="{58B4447B-2F60-4DB2-B7E1-8F230FC62261}">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448603DC-8863-4D78-B3A4-77CFE5823CF6}">
      <text>
        <r>
          <rPr>
            <b/>
            <sz val="9"/>
            <color indexed="81"/>
            <rFont val="Tahoma"/>
            <family val="2"/>
          </rPr>
          <t>Tristan Pham:</t>
        </r>
        <r>
          <rPr>
            <sz val="9"/>
            <color indexed="81"/>
            <rFont val="Tahoma"/>
            <family val="2"/>
          </rPr>
          <t xml:space="preserve">
this model takes Period 6 as it is</t>
        </r>
      </text>
    </comment>
    <comment ref="I104" authorId="0" shapeId="0" xr:uid="{CAFCC0C8-CB01-4D5D-A8AE-C1EFB549CD67}">
      <text>
        <r>
          <rPr>
            <b/>
            <sz val="9"/>
            <color indexed="81"/>
            <rFont val="Tahoma"/>
            <family val="2"/>
          </rPr>
          <t>Tristan Pham:</t>
        </r>
        <r>
          <rPr>
            <sz val="9"/>
            <color indexed="81"/>
            <rFont val="Tahoma"/>
            <family val="2"/>
          </rPr>
          <t xml:space="preserve">
corporate plan</t>
        </r>
      </text>
    </comment>
    <comment ref="H177" authorId="0" shapeId="0" xr:uid="{89385940-DDD5-493B-952A-925843B6F8E3}">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2BE77645-BA3B-44D1-A7C7-186EAE693D1D}">
      <text>
        <r>
          <rPr>
            <b/>
            <sz val="9"/>
            <color indexed="81"/>
            <rFont val="Tahoma"/>
            <family val="2"/>
          </rPr>
          <t>Tristan Pham:</t>
        </r>
        <r>
          <rPr>
            <sz val="9"/>
            <color indexed="81"/>
            <rFont val="Tahoma"/>
            <family val="2"/>
          </rPr>
          <t xml:space="preserve">
</t>
        </r>
      </text>
    </comment>
    <comment ref="H194" authorId="0" shapeId="0" xr:uid="{61984C5A-35D7-41B9-99EF-06466ED9829F}">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EC4958BC-761B-4D0B-92B0-4CC74110D762}">
      <text>
        <r>
          <rPr>
            <b/>
            <sz val="9"/>
            <color indexed="81"/>
            <rFont val="Tahoma"/>
            <family val="2"/>
          </rPr>
          <t>Tristan Pham:</t>
        </r>
        <r>
          <rPr>
            <sz val="9"/>
            <color indexed="81"/>
            <rFont val="Tahoma"/>
            <family val="2"/>
          </rPr>
          <t xml:space="preserve">
this model takes Period 6 as it is</t>
        </r>
      </text>
    </comment>
    <comment ref="I104" authorId="0" shapeId="0" xr:uid="{4127CDC0-E9C9-42E2-BD85-D5298EF8D576}">
      <text>
        <r>
          <rPr>
            <b/>
            <sz val="9"/>
            <color indexed="81"/>
            <rFont val="Tahoma"/>
            <family val="2"/>
          </rPr>
          <t>Tristan Pham:</t>
        </r>
        <r>
          <rPr>
            <sz val="9"/>
            <color indexed="81"/>
            <rFont val="Tahoma"/>
            <family val="2"/>
          </rPr>
          <t xml:space="preserve">
corporate plan</t>
        </r>
      </text>
    </comment>
    <comment ref="H177" authorId="0" shapeId="0" xr:uid="{A7792A71-B71B-40ED-8E99-CBDD7E128129}">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AC7E7A07-E941-46FD-9858-D63AE0D321A6}">
      <text>
        <r>
          <rPr>
            <b/>
            <sz val="9"/>
            <color indexed="81"/>
            <rFont val="Tahoma"/>
            <family val="2"/>
          </rPr>
          <t>Tristan Pham:</t>
        </r>
        <r>
          <rPr>
            <sz val="9"/>
            <color indexed="81"/>
            <rFont val="Tahoma"/>
            <family val="2"/>
          </rPr>
          <t xml:space="preserve">
</t>
        </r>
      </text>
    </comment>
    <comment ref="H194" authorId="0" shapeId="0" xr:uid="{1A25C184-6F29-4B4C-8111-146CDA7D4EE8}">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0484883D-51A8-47DA-8F14-2D6AD39FAC9E}">
      <text>
        <r>
          <rPr>
            <b/>
            <sz val="9"/>
            <color indexed="81"/>
            <rFont val="Tahoma"/>
            <family val="2"/>
          </rPr>
          <t>Tristan Pham:</t>
        </r>
        <r>
          <rPr>
            <sz val="9"/>
            <color indexed="81"/>
            <rFont val="Tahoma"/>
            <family val="2"/>
          </rPr>
          <t xml:space="preserve">
this model takes Period 6 as it is</t>
        </r>
      </text>
    </comment>
    <comment ref="O39" authorId="0" shapeId="0" xr:uid="{64C315A3-BE9E-419C-86E7-8C46B2E80964}">
      <text>
        <r>
          <rPr>
            <b/>
            <sz val="9"/>
            <color indexed="81"/>
            <rFont val="Tahoma"/>
            <family val="2"/>
          </rPr>
          <t>Tristan Pham:</t>
        </r>
        <r>
          <rPr>
            <sz val="9"/>
            <color indexed="81"/>
            <rFont val="Tahoma"/>
            <family val="2"/>
          </rPr>
          <t xml:space="preserve">
average last 5 years</t>
        </r>
      </text>
    </comment>
    <comment ref="I104" authorId="0" shapeId="0" xr:uid="{C22E7766-6763-434A-8453-F22DAE9BBFE5}">
      <text>
        <r>
          <rPr>
            <b/>
            <sz val="9"/>
            <color indexed="81"/>
            <rFont val="Tahoma"/>
            <family val="2"/>
          </rPr>
          <t>Tristan Pham:</t>
        </r>
        <r>
          <rPr>
            <sz val="9"/>
            <color indexed="81"/>
            <rFont val="Tahoma"/>
            <family val="2"/>
          </rPr>
          <t xml:space="preserve">
corporate plan</t>
        </r>
      </text>
    </comment>
    <comment ref="H177" authorId="0" shapeId="0" xr:uid="{32BB89E4-4BF4-47F2-AD0F-9B5E0FB1EC2D}">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EE0E3DE7-D58A-4CF6-8D7A-E9BC6E3D866B}">
      <text>
        <r>
          <rPr>
            <b/>
            <sz val="9"/>
            <color indexed="81"/>
            <rFont val="Tahoma"/>
            <family val="2"/>
          </rPr>
          <t>Tristan Pham:</t>
        </r>
        <r>
          <rPr>
            <sz val="9"/>
            <color indexed="81"/>
            <rFont val="Tahoma"/>
            <family val="2"/>
          </rPr>
          <t xml:space="preserve">
</t>
        </r>
      </text>
    </comment>
    <comment ref="H194" authorId="0" shapeId="0" xr:uid="{0FE14E15-1C52-46C0-90E4-542CDD234D6B}">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7C2F1AD2-6B23-4FDC-905E-1085C0B49630}">
      <text>
        <r>
          <rPr>
            <b/>
            <sz val="9"/>
            <color indexed="81"/>
            <rFont val="Tahoma"/>
            <family val="2"/>
          </rPr>
          <t>Tristan Pham:</t>
        </r>
        <r>
          <rPr>
            <sz val="9"/>
            <color indexed="81"/>
            <rFont val="Tahoma"/>
            <family val="2"/>
          </rPr>
          <t xml:space="preserve">
this model takes Period 6 as it is</t>
        </r>
      </text>
    </comment>
    <comment ref="O39" authorId="0" shapeId="0" xr:uid="{815363DF-5A6D-45C1-98D1-5582DDF49097}">
      <text>
        <r>
          <rPr>
            <b/>
            <sz val="9"/>
            <color indexed="81"/>
            <rFont val="Tahoma"/>
            <family val="2"/>
          </rPr>
          <t>Tristan Pham:</t>
        </r>
        <r>
          <rPr>
            <sz val="9"/>
            <color indexed="81"/>
            <rFont val="Tahoma"/>
            <family val="2"/>
          </rPr>
          <t xml:space="preserve">
average last 5 years</t>
        </r>
      </text>
    </comment>
    <comment ref="I104" authorId="0" shapeId="0" xr:uid="{4E426132-8E26-4D9E-B08C-C30F65CCEC55}">
      <text>
        <r>
          <rPr>
            <b/>
            <sz val="9"/>
            <color indexed="81"/>
            <rFont val="Tahoma"/>
            <family val="2"/>
          </rPr>
          <t>Tristan Pham:</t>
        </r>
        <r>
          <rPr>
            <sz val="9"/>
            <color indexed="81"/>
            <rFont val="Tahoma"/>
            <family val="2"/>
          </rPr>
          <t xml:space="preserve">
corporate plan</t>
        </r>
      </text>
    </comment>
    <comment ref="H177" authorId="0" shapeId="0" xr:uid="{3A766802-BC50-4535-9C67-D205386DDA02}">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86D02BC9-B764-4852-BBA1-9B51499A7020}">
      <text>
        <r>
          <rPr>
            <b/>
            <sz val="9"/>
            <color indexed="81"/>
            <rFont val="Tahoma"/>
            <family val="2"/>
          </rPr>
          <t>Tristan Pham:</t>
        </r>
        <r>
          <rPr>
            <sz val="9"/>
            <color indexed="81"/>
            <rFont val="Tahoma"/>
            <family val="2"/>
          </rPr>
          <t xml:space="preserve">
</t>
        </r>
      </text>
    </comment>
    <comment ref="H194" authorId="0" shapeId="0" xr:uid="{48E3B93D-D304-4AF2-BE1C-A758B545A970}">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A9899D16-A314-4B7C-9AB2-6B270CAC52CD}">
      <text>
        <r>
          <rPr>
            <b/>
            <sz val="9"/>
            <color indexed="81"/>
            <rFont val="Tahoma"/>
            <family val="2"/>
          </rPr>
          <t>Tristan Pham:</t>
        </r>
        <r>
          <rPr>
            <sz val="9"/>
            <color indexed="81"/>
            <rFont val="Tahoma"/>
            <family val="2"/>
          </rPr>
          <t xml:space="preserve">
this model takes Period 6 as it is</t>
        </r>
      </text>
    </comment>
    <comment ref="O39" authorId="0" shapeId="0" xr:uid="{7ADA3337-B224-4A0F-BC14-29A5B57A761B}">
      <text>
        <r>
          <rPr>
            <b/>
            <sz val="9"/>
            <color indexed="81"/>
            <rFont val="Tahoma"/>
            <family val="2"/>
          </rPr>
          <t>Tristan Pham:</t>
        </r>
        <r>
          <rPr>
            <sz val="9"/>
            <color indexed="81"/>
            <rFont val="Tahoma"/>
            <family val="2"/>
          </rPr>
          <t xml:space="preserve">
average last 5 years</t>
        </r>
      </text>
    </comment>
    <comment ref="I104" authorId="0" shapeId="0" xr:uid="{34770484-3699-4D54-9C07-8E1F16573D46}">
      <text>
        <r>
          <rPr>
            <b/>
            <sz val="9"/>
            <color indexed="81"/>
            <rFont val="Tahoma"/>
            <family val="2"/>
          </rPr>
          <t>Tristan Pham:</t>
        </r>
        <r>
          <rPr>
            <sz val="9"/>
            <color indexed="81"/>
            <rFont val="Tahoma"/>
            <family val="2"/>
          </rPr>
          <t xml:space="preserve">
corporate plan</t>
        </r>
      </text>
    </comment>
    <comment ref="H177" authorId="0" shapeId="0" xr:uid="{7B4B758D-399D-4DC5-83D5-F53DEB21E787}">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FFB10C45-9B7E-4B52-B4A9-E505E767AE7C}">
      <text>
        <r>
          <rPr>
            <b/>
            <sz val="9"/>
            <color indexed="81"/>
            <rFont val="Tahoma"/>
            <family val="2"/>
          </rPr>
          <t>Tristan Pham:</t>
        </r>
        <r>
          <rPr>
            <sz val="9"/>
            <color indexed="81"/>
            <rFont val="Tahoma"/>
            <family val="2"/>
          </rPr>
          <t xml:space="preserve">
</t>
        </r>
      </text>
    </comment>
    <comment ref="H194" authorId="0" shapeId="0" xr:uid="{F7F13FF3-65E4-433B-B367-29F2A55EE576}">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47224534-67B8-42C7-A18E-19FAB24860B9}">
      <text>
        <r>
          <rPr>
            <b/>
            <sz val="9"/>
            <color indexed="81"/>
            <rFont val="Tahoma"/>
            <family val="2"/>
          </rPr>
          <t>Tristan Pham:</t>
        </r>
        <r>
          <rPr>
            <sz val="9"/>
            <color indexed="81"/>
            <rFont val="Tahoma"/>
            <family val="2"/>
          </rPr>
          <t xml:space="preserve">
this model takes Period 6 as it is</t>
        </r>
      </text>
    </comment>
    <comment ref="O39" authorId="0" shapeId="0" xr:uid="{12D92DFA-BCB3-427A-BA13-5C5068CE1E85}">
      <text>
        <r>
          <rPr>
            <b/>
            <sz val="9"/>
            <color indexed="81"/>
            <rFont val="Tahoma"/>
            <family val="2"/>
          </rPr>
          <t>Tristan Pham:</t>
        </r>
        <r>
          <rPr>
            <sz val="9"/>
            <color indexed="81"/>
            <rFont val="Tahoma"/>
            <family val="2"/>
          </rPr>
          <t xml:space="preserve">
average last 5 years</t>
        </r>
      </text>
    </comment>
    <comment ref="I104" authorId="0" shapeId="0" xr:uid="{B87ABFF3-1404-400F-B5E3-FC973D32B3C4}">
      <text>
        <r>
          <rPr>
            <b/>
            <sz val="9"/>
            <color indexed="81"/>
            <rFont val="Tahoma"/>
            <family val="2"/>
          </rPr>
          <t>Tristan Pham:</t>
        </r>
        <r>
          <rPr>
            <sz val="9"/>
            <color indexed="81"/>
            <rFont val="Tahoma"/>
            <family val="2"/>
          </rPr>
          <t xml:space="preserve">
corporate plan</t>
        </r>
      </text>
    </comment>
    <comment ref="H177" authorId="0" shapeId="0" xr:uid="{0E532379-240F-46D6-BDAA-7BC33E419808}">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2717B99B-893D-42CB-8C7D-DB47B817604C}">
      <text>
        <r>
          <rPr>
            <b/>
            <sz val="9"/>
            <color indexed="81"/>
            <rFont val="Tahoma"/>
            <family val="2"/>
          </rPr>
          <t>Tristan Pham:</t>
        </r>
        <r>
          <rPr>
            <sz val="9"/>
            <color indexed="81"/>
            <rFont val="Tahoma"/>
            <family val="2"/>
          </rPr>
          <t xml:space="preserve">
</t>
        </r>
      </text>
    </comment>
    <comment ref="H194" authorId="0" shapeId="0" xr:uid="{F7CF947D-B2E1-40E9-A807-C72BE39219AB}">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0B77BFE9-7518-4F48-B0C5-5804A4701047}">
      <text>
        <r>
          <rPr>
            <b/>
            <sz val="9"/>
            <color indexed="81"/>
            <rFont val="Tahoma"/>
            <family val="2"/>
          </rPr>
          <t>Tristan Pham:</t>
        </r>
        <r>
          <rPr>
            <sz val="9"/>
            <color indexed="81"/>
            <rFont val="Tahoma"/>
            <family val="2"/>
          </rPr>
          <t xml:space="preserve">
this model takes Period 6 as it is</t>
        </r>
      </text>
    </comment>
    <comment ref="O39" authorId="0" shapeId="0" xr:uid="{723F5FEB-42A0-4265-806E-AD73E8DAC5B2}">
      <text>
        <r>
          <rPr>
            <b/>
            <sz val="9"/>
            <color indexed="81"/>
            <rFont val="Tahoma"/>
            <family val="2"/>
          </rPr>
          <t>Tristan Pham:</t>
        </r>
        <r>
          <rPr>
            <sz val="9"/>
            <color indexed="81"/>
            <rFont val="Tahoma"/>
            <family val="2"/>
          </rPr>
          <t xml:space="preserve">
average last 5 years</t>
        </r>
      </text>
    </comment>
    <comment ref="I104" authorId="0" shapeId="0" xr:uid="{1D7F9D8C-5774-4B67-9232-9F84DAB1B561}">
      <text>
        <r>
          <rPr>
            <b/>
            <sz val="9"/>
            <color indexed="81"/>
            <rFont val="Tahoma"/>
            <family val="2"/>
          </rPr>
          <t>Tristan Pham:</t>
        </r>
        <r>
          <rPr>
            <sz val="9"/>
            <color indexed="81"/>
            <rFont val="Tahoma"/>
            <family val="2"/>
          </rPr>
          <t xml:space="preserve">
corporate plan</t>
        </r>
      </text>
    </comment>
    <comment ref="H177" authorId="0" shapeId="0" xr:uid="{94360F25-A881-47FD-8250-EB6249F45220}">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46BF6F24-78E6-455E-B27A-0E969A97389A}">
      <text>
        <r>
          <rPr>
            <b/>
            <sz val="9"/>
            <color indexed="81"/>
            <rFont val="Tahoma"/>
            <family val="2"/>
          </rPr>
          <t>Tristan Pham:</t>
        </r>
        <r>
          <rPr>
            <sz val="9"/>
            <color indexed="81"/>
            <rFont val="Tahoma"/>
            <family val="2"/>
          </rPr>
          <t xml:space="preserve">
</t>
        </r>
      </text>
    </comment>
    <comment ref="H194" authorId="0" shapeId="0" xr:uid="{1EB87237-4ED2-464A-85A5-33A7BB36BD55}">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O28" authorId="0" shapeId="0" xr:uid="{801AFCE4-B51C-4B09-9F4F-142725BE2132}">
      <text>
        <r>
          <rPr>
            <b/>
            <sz val="9"/>
            <color indexed="81"/>
            <rFont val="Tahoma"/>
            <family val="2"/>
          </rPr>
          <t>Tristan Pham:</t>
        </r>
        <r>
          <rPr>
            <sz val="9"/>
            <color indexed="81"/>
            <rFont val="Tahoma"/>
            <family val="2"/>
          </rPr>
          <t xml:space="preserve">
this model takes Period 6 as it is</t>
        </r>
      </text>
    </comment>
    <comment ref="O39" authorId="0" shapeId="0" xr:uid="{72EB7B78-E4D0-41D4-A952-41F1C591A04E}">
      <text>
        <r>
          <rPr>
            <b/>
            <sz val="9"/>
            <color indexed="81"/>
            <rFont val="Tahoma"/>
            <family val="2"/>
          </rPr>
          <t>Tristan Pham:</t>
        </r>
        <r>
          <rPr>
            <sz val="9"/>
            <color indexed="81"/>
            <rFont val="Tahoma"/>
            <family val="2"/>
          </rPr>
          <t xml:space="preserve">
average last 5 years</t>
        </r>
      </text>
    </comment>
    <comment ref="I104" authorId="0" shapeId="0" xr:uid="{627D51F6-DA83-4CF8-8C7A-82FA8445915D}">
      <text>
        <r>
          <rPr>
            <b/>
            <sz val="9"/>
            <color indexed="81"/>
            <rFont val="Tahoma"/>
            <family val="2"/>
          </rPr>
          <t>Tristan Pham:</t>
        </r>
        <r>
          <rPr>
            <sz val="9"/>
            <color indexed="81"/>
            <rFont val="Tahoma"/>
            <family val="2"/>
          </rPr>
          <t xml:space="preserve">
corporate plan</t>
        </r>
      </text>
    </comment>
    <comment ref="S112" authorId="0" shapeId="0" xr:uid="{9BBEF299-A535-4556-887B-992EAE404EA1}">
      <text>
        <r>
          <rPr>
            <b/>
            <sz val="9"/>
            <color indexed="81"/>
            <rFont val="Tahoma"/>
            <family val="2"/>
          </rPr>
          <t>Tristan Pham:</t>
        </r>
        <r>
          <rPr>
            <sz val="9"/>
            <color indexed="81"/>
            <rFont val="Tahoma"/>
            <family val="2"/>
          </rPr>
          <t xml:space="preserve">
total customers end of 2033
</t>
        </r>
      </text>
    </comment>
    <comment ref="H113" authorId="0" shapeId="0" xr:uid="{B023EDDE-8D25-4C2A-9438-2834BA005AE6}">
      <text>
        <r>
          <rPr>
            <b/>
            <sz val="9"/>
            <color indexed="81"/>
            <rFont val="Tahoma"/>
            <family val="2"/>
          </rPr>
          <t>Tristan Pham:</t>
        </r>
        <r>
          <rPr>
            <sz val="9"/>
            <color indexed="81"/>
            <rFont val="Tahoma"/>
            <family val="2"/>
          </rPr>
          <t xml:space="preserve">
changed to be like 22-23</t>
        </r>
      </text>
    </comment>
    <comment ref="H177" authorId="0" shapeId="0" xr:uid="{EFB84C7A-D6F4-4756-9042-ABB997CF421B}">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2785B603-6BDB-42C1-8B5C-4BC8C91DC427}">
      <text>
        <r>
          <rPr>
            <b/>
            <sz val="9"/>
            <color indexed="81"/>
            <rFont val="Tahoma"/>
            <family val="2"/>
          </rPr>
          <t>Tristan Pham:</t>
        </r>
        <r>
          <rPr>
            <sz val="9"/>
            <color indexed="81"/>
            <rFont val="Tahoma"/>
            <family val="2"/>
          </rPr>
          <t xml:space="preserve">
</t>
        </r>
      </text>
    </comment>
    <comment ref="H194" authorId="0" shapeId="0" xr:uid="{5FDE96BE-6690-4F94-B0B4-E9D1A765BA32}">
      <text>
        <r>
          <rPr>
            <b/>
            <sz val="9"/>
            <color indexed="81"/>
            <rFont val="Tahoma"/>
            <family val="2"/>
          </rPr>
          <t>Tristan Pham:</t>
        </r>
        <r>
          <rPr>
            <sz val="9"/>
            <color indexed="81"/>
            <rFont val="Tahoma"/>
            <family val="2"/>
          </rPr>
          <t xml:space="preserve">
using 2021-22 as baseline year…controllable costs for both water and wastewater / 22713 customers (water in corp plan)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Tristan Pham</author>
  </authors>
  <commentList>
    <comment ref="G23" authorId="0" shapeId="0" xr:uid="{32805ADF-574B-4530-AFD5-8EF74E3D9865}">
      <text>
        <r>
          <rPr>
            <b/>
            <sz val="9"/>
            <color indexed="81"/>
            <rFont val="Tahoma"/>
            <family val="2"/>
          </rPr>
          <t>Tristan Pham:</t>
        </r>
        <r>
          <rPr>
            <sz val="9"/>
            <color indexed="81"/>
            <rFont val="Tahoma"/>
            <family val="2"/>
          </rPr>
          <t xml:space="preserve">
includes growth capex up until 2022-23</t>
        </r>
      </text>
    </comment>
    <comment ref="O28" authorId="0" shapeId="0" xr:uid="{641DA78E-75C9-4BE7-82C2-30419BD29167}">
      <text>
        <r>
          <rPr>
            <b/>
            <sz val="9"/>
            <color indexed="81"/>
            <rFont val="Tahoma"/>
            <family val="2"/>
          </rPr>
          <t>Tristan Pham:</t>
        </r>
        <r>
          <rPr>
            <sz val="9"/>
            <color indexed="81"/>
            <rFont val="Tahoma"/>
            <family val="2"/>
          </rPr>
          <t xml:space="preserve">
this model takes Period 6 as it is</t>
        </r>
      </text>
    </comment>
    <comment ref="O39" authorId="0" shapeId="0" xr:uid="{27926A67-4F27-4192-B993-FB4ADC9A0FBC}">
      <text>
        <r>
          <rPr>
            <b/>
            <sz val="9"/>
            <color indexed="81"/>
            <rFont val="Tahoma"/>
            <family val="2"/>
          </rPr>
          <t>Tristan Pham:</t>
        </r>
        <r>
          <rPr>
            <sz val="9"/>
            <color indexed="81"/>
            <rFont val="Tahoma"/>
            <family val="2"/>
          </rPr>
          <t xml:space="preserve">
average last 5 years</t>
        </r>
      </text>
    </comment>
    <comment ref="G104" authorId="0" shapeId="0" xr:uid="{B1E9C480-2332-4BBC-838E-71209AB7FD46}">
      <text>
        <r>
          <rPr>
            <b/>
            <sz val="9"/>
            <color indexed="81"/>
            <rFont val="Tahoma"/>
            <family val="2"/>
          </rPr>
          <t>Tristan Pham:</t>
        </r>
        <r>
          <rPr>
            <sz val="9"/>
            <color indexed="81"/>
            <rFont val="Tahoma"/>
            <family val="2"/>
          </rPr>
          <t xml:space="preserve">
includes cost of debt adj
</t>
        </r>
      </text>
    </comment>
    <comment ref="I104" authorId="0" shapeId="0" xr:uid="{45BE58E5-11CD-4538-8FD0-D2C07812C436}">
      <text>
        <r>
          <rPr>
            <b/>
            <sz val="9"/>
            <color indexed="81"/>
            <rFont val="Tahoma"/>
            <family val="2"/>
          </rPr>
          <t>Tristan Pham:</t>
        </r>
        <r>
          <rPr>
            <sz val="9"/>
            <color indexed="81"/>
            <rFont val="Tahoma"/>
            <family val="2"/>
          </rPr>
          <t xml:space="preserve">
corporate plan</t>
        </r>
      </text>
    </comment>
    <comment ref="Q112" authorId="0" shapeId="0" xr:uid="{E16A9A60-B25B-4F74-9AC4-1D825AEE4140}">
      <text>
        <r>
          <rPr>
            <b/>
            <sz val="9"/>
            <color indexed="81"/>
            <rFont val="Tahoma"/>
            <family val="2"/>
          </rPr>
          <t>Tristan Pham:</t>
        </r>
        <r>
          <rPr>
            <sz val="9"/>
            <color indexed="81"/>
            <rFont val="Tahoma"/>
            <family val="2"/>
          </rPr>
          <t xml:space="preserve">
total customers end of 2033
</t>
        </r>
      </text>
    </comment>
    <comment ref="S112" authorId="0" shapeId="0" xr:uid="{BC291A94-5875-4101-8E93-4EC20F064E3B}">
      <text>
        <r>
          <rPr>
            <b/>
            <sz val="9"/>
            <color indexed="81"/>
            <rFont val="Tahoma"/>
            <family val="2"/>
          </rPr>
          <t>Tristan Pham:</t>
        </r>
        <r>
          <rPr>
            <sz val="9"/>
            <color indexed="81"/>
            <rFont val="Tahoma"/>
            <family val="2"/>
          </rPr>
          <t xml:space="preserve">
total customers end of 2033
</t>
        </r>
      </text>
    </comment>
    <comment ref="H177" authorId="0" shapeId="0" xr:uid="{C2ECCBB2-2D9C-4D98-9639-294818C72DDC}">
      <text>
        <r>
          <rPr>
            <b/>
            <sz val="9"/>
            <color indexed="81"/>
            <rFont val="Tahoma"/>
            <family val="2"/>
          </rPr>
          <t>Tristan Pham:</t>
        </r>
        <r>
          <rPr>
            <sz val="9"/>
            <color indexed="81"/>
            <rFont val="Tahoma"/>
            <family val="2"/>
          </rPr>
          <t xml:space="preserve">
ESC calculates $1012 cost per water connection, which is total cost for both water and wastewater
The total cost is divided by water customers only, not water and wastewater together, i.e. it’s the same customers who incur the total costs.
So we take just the number of incremental water customers similarly to how ESC calculate this is total costs/total water customers only</t>
        </r>
      </text>
    </comment>
    <comment ref="G194" authorId="0" shapeId="0" xr:uid="{D06310F7-A673-4D30-8B4E-D61B4CBD7D99}">
      <text>
        <r>
          <rPr>
            <b/>
            <sz val="9"/>
            <color indexed="81"/>
            <rFont val="Tahoma"/>
            <family val="2"/>
          </rPr>
          <t>Tristan Pham:</t>
        </r>
        <r>
          <rPr>
            <sz val="9"/>
            <color indexed="81"/>
            <rFont val="Tahoma"/>
            <family val="2"/>
          </rPr>
          <t xml:space="preserve">
</t>
        </r>
      </text>
    </comment>
    <comment ref="H194" authorId="0" shapeId="0" xr:uid="{7D03BE96-B486-49F2-AEA4-93DC52C495BA}">
      <text>
        <r>
          <rPr>
            <b/>
            <sz val="9"/>
            <color indexed="81"/>
            <rFont val="Tahoma"/>
            <family val="2"/>
          </rPr>
          <t>Tristan Pham:</t>
        </r>
        <r>
          <rPr>
            <sz val="9"/>
            <color indexed="81"/>
            <rFont val="Tahoma"/>
            <family val="2"/>
          </rPr>
          <t xml:space="preserve">
controllable costs for both water and wastewater / </t>
        </r>
      </text>
    </comment>
  </commentList>
</comments>
</file>

<file path=xl/sharedStrings.xml><?xml version="1.0" encoding="utf-8"?>
<sst xmlns="http://schemas.openxmlformats.org/spreadsheetml/2006/main" count="14013" uniqueCount="186">
  <si>
    <t>FY 21</t>
  </si>
  <si>
    <t>FY 22</t>
  </si>
  <si>
    <t>FY 23</t>
  </si>
  <si>
    <t>FY 24</t>
  </si>
  <si>
    <t>FY 25</t>
  </si>
  <si>
    <t>FY 26</t>
  </si>
  <si>
    <t>FY 27</t>
  </si>
  <si>
    <t>FY 28</t>
  </si>
  <si>
    <t>FY 29</t>
  </si>
  <si>
    <t>FY 30</t>
  </si>
  <si>
    <t>FY 31</t>
  </si>
  <si>
    <t>FY 32</t>
  </si>
  <si>
    <t>FY 33</t>
  </si>
  <si>
    <t>FY 34</t>
  </si>
  <si>
    <t>FY 35</t>
  </si>
  <si>
    <t>FY 36</t>
  </si>
  <si>
    <t>FY 37</t>
  </si>
  <si>
    <t>FY 38</t>
  </si>
  <si>
    <t>FY 39</t>
  </si>
  <si>
    <t>FY 40</t>
  </si>
  <si>
    <t>FY 41</t>
  </si>
  <si>
    <t>FY 42</t>
  </si>
  <si>
    <t>FY 43</t>
  </si>
  <si>
    <t>FY 44</t>
  </si>
  <si>
    <t>FY 45</t>
  </si>
  <si>
    <t>FY 46</t>
  </si>
  <si>
    <t>FY 47</t>
  </si>
  <si>
    <t>FY 48</t>
  </si>
  <si>
    <t>FY 49</t>
  </si>
  <si>
    <t>FY 50</t>
  </si>
  <si>
    <t>Year</t>
  </si>
  <si>
    <t>Service Selection</t>
  </si>
  <si>
    <t>(selection)</t>
  </si>
  <si>
    <t>Wastewater</t>
  </si>
  <si>
    <t>Water &amp; Waste Water Combined</t>
  </si>
  <si>
    <t>Asset Class Life Inputs</t>
  </si>
  <si>
    <t>Proposed NCC</t>
  </si>
  <si>
    <t>Pipes</t>
  </si>
  <si>
    <t>(years)</t>
  </si>
  <si>
    <t>Pumps</t>
  </si>
  <si>
    <t>Valves and Meters</t>
  </si>
  <si>
    <t>Temporary Assets</t>
  </si>
  <si>
    <t>Financial Assumptions</t>
  </si>
  <si>
    <t>Inflation Assumption</t>
  </si>
  <si>
    <t>(%)</t>
  </si>
  <si>
    <t>Post Tax Nominal Discount Factor</t>
  </si>
  <si>
    <t>Real Discount Rate</t>
  </si>
  <si>
    <t>ESC model RRR</t>
  </si>
  <si>
    <t xml:space="preserve">Value of Franking Credits (as a Proportion of Face Value) </t>
  </si>
  <si>
    <t>Corporate Tax Rate</t>
  </si>
  <si>
    <t>Index</t>
  </si>
  <si>
    <t>Incremental Capital Expenditure</t>
  </si>
  <si>
    <t>check ESC model</t>
  </si>
  <si>
    <t>($)</t>
  </si>
  <si>
    <t>Non-Depreciating Assets</t>
  </si>
  <si>
    <t>Change in Tax Depreciation from Capital Expenditure</t>
  </si>
  <si>
    <t>Total Tax Depreciation from Capital Expenditure</t>
  </si>
  <si>
    <t>Gifted Assets</t>
  </si>
  <si>
    <t>Change in Tax Depreciation from Gifted Assets</t>
  </si>
  <si>
    <t>Total Tax Depreciation from Gifted Assets</t>
  </si>
  <si>
    <t>Government Contributions (Not Taxable Income)</t>
  </si>
  <si>
    <t>Works Brought Forward or Deferred</t>
  </si>
  <si>
    <t>Planned Expenditure without Development</t>
  </si>
  <si>
    <t>Tax Depreciation without Development</t>
  </si>
  <si>
    <t>Total Tax Depreciation without Development</t>
  </si>
  <si>
    <t>Planned Expenditure with Development</t>
  </si>
  <si>
    <t>Change in Works Cash Flows from Bring Forward or Deferral</t>
  </si>
  <si>
    <t>Change in Tax Depreciation from Bring Forward or Deferral</t>
  </si>
  <si>
    <t>Tariff Class 1 - Waste Water</t>
  </si>
  <si>
    <t>Customers Connected in Year</t>
  </si>
  <si>
    <t>(number)</t>
  </si>
  <si>
    <t>Cumulative Incremental Customers</t>
  </si>
  <si>
    <t>Standard Customers per Customer</t>
  </si>
  <si>
    <t>Standard Customers Connected in Year</t>
  </si>
  <si>
    <t>Cumulative Incremental Standard Customers</t>
  </si>
  <si>
    <t>Incremental Volume - Rate Block 1</t>
  </si>
  <si>
    <t>(kL/customer p.a.)</t>
  </si>
  <si>
    <t>Incremental Volume - Rate Block 2</t>
  </si>
  <si>
    <t>Incremental Volume - Rate Block 3</t>
  </si>
  <si>
    <t>Volume - Rate Block 1</t>
  </si>
  <si>
    <t>(kL)</t>
  </si>
  <si>
    <t>Volume - Rate Block 2</t>
  </si>
  <si>
    <t>Volume - Rate Block 3</t>
  </si>
  <si>
    <t>Tariff Real Escalation</t>
  </si>
  <si>
    <t>Forecast Fixed Tariff</t>
  </si>
  <si>
    <t>($/customer p.a.)</t>
  </si>
  <si>
    <t>Forecast Rate Block 1 Tariff</t>
  </si>
  <si>
    <t>($/kL)</t>
  </si>
  <si>
    <t>Forecast Rate Block 2 Tariff</t>
  </si>
  <si>
    <t>Forecast Rate Block 3 Tariff</t>
  </si>
  <si>
    <t>Tariff Class 1 Volume</t>
  </si>
  <si>
    <t>(ML)</t>
  </si>
  <si>
    <t>Tariff Class 1 Revenue</t>
  </si>
  <si>
    <t>Tariff Class 2 - Water</t>
  </si>
  <si>
    <t>Outyears escalation</t>
  </si>
  <si>
    <t>Tariff Class 2 Volume</t>
  </si>
  <si>
    <t>Tariff Class 2 Revenue</t>
  </si>
  <si>
    <t>Tariff Class 3 (Southern Water)</t>
  </si>
  <si>
    <t>Tariff Class 3 Volume</t>
  </si>
  <si>
    <t>Tariff Class 3 Revenue</t>
  </si>
  <si>
    <t>Tariff Class 4</t>
  </si>
  <si>
    <t>Tariff Class 4 Volume</t>
  </si>
  <si>
    <t>Tariff Class 4 Revenue</t>
  </si>
  <si>
    <t>Summary</t>
  </si>
  <si>
    <t>Total Standard Customers Connected in Year</t>
  </si>
  <si>
    <t>Total Incremental Standard Customers</t>
  </si>
  <si>
    <t>Total Incremental Volume</t>
  </si>
  <si>
    <t>Total Incremental Revenue</t>
  </si>
  <si>
    <t>Volume per Standard Custmer</t>
  </si>
  <si>
    <t>(kL/customer)</t>
  </si>
  <si>
    <t>Revenue per Standard Customer</t>
  </si>
  <si>
    <t>($/customer)</t>
  </si>
  <si>
    <t>Revenue per ML</t>
  </si>
  <si>
    <t>($/ML)</t>
  </si>
  <si>
    <t>Charge Real Escalation</t>
  </si>
  <si>
    <t>Variable Charges</t>
  </si>
  <si>
    <t>Fixed Charges</t>
  </si>
  <si>
    <t>Incremental Bulk Water Purchases</t>
  </si>
  <si>
    <t>Incremental O&amp;M</t>
  </si>
  <si>
    <t>On-going O&amp;M</t>
  </si>
  <si>
    <t>Cost Real Escalation</t>
  </si>
  <si>
    <t>Incremental O&amp;M per customer</t>
  </si>
  <si>
    <t>Incremental per unit Volume</t>
  </si>
  <si>
    <t>Other incremental O&amp;M</t>
  </si>
  <si>
    <t>Temporary Asset O&amp;M</t>
  </si>
  <si>
    <t>Other Benefits (Taxable Income)</t>
  </si>
  <si>
    <t>Label 1</t>
  </si>
  <si>
    <t>Label 2</t>
  </si>
  <si>
    <t>Label 3</t>
  </si>
  <si>
    <t>Label 4</t>
  </si>
  <si>
    <t>Total</t>
  </si>
  <si>
    <t>Other Benefits (Not Taxable Income)</t>
  </si>
  <si>
    <t>Label 5</t>
  </si>
  <si>
    <t>Label 6</t>
  </si>
  <si>
    <t>Label 7</t>
  </si>
  <si>
    <t>Label 8</t>
  </si>
  <si>
    <t>Per Customer Capital Contribution Calculation</t>
  </si>
  <si>
    <t>Connections (water &amp; Wastewater) Customers</t>
  </si>
  <si>
    <t>Contribution per customer</t>
  </si>
  <si>
    <t>Capital contribution revenue</t>
  </si>
  <si>
    <t>Tax Calculation</t>
  </si>
  <si>
    <t>Incremental Tariff Revenue</t>
  </si>
  <si>
    <t>Tax Depreciation</t>
  </si>
  <si>
    <t>Capital Contributions</t>
  </si>
  <si>
    <t>Change in Net Taxable Income</t>
  </si>
  <si>
    <t>Change in Tax</t>
  </si>
  <si>
    <t>NPV Calculation</t>
  </si>
  <si>
    <t>Works Brought Forward / Deferred</t>
  </si>
  <si>
    <t>Tax</t>
  </si>
  <si>
    <t>Value of Franking Credits</t>
  </si>
  <si>
    <t>Net Cash Flow</t>
  </si>
  <si>
    <t>NPV of Cash Flow excl Capital Contribution</t>
  </si>
  <si>
    <t>NPV of Cash Flow</t>
  </si>
  <si>
    <t>Error Check</t>
  </si>
  <si>
    <t>Entire Development Up-Front Contribution</t>
  </si>
  <si>
    <t>Custom Basis Capital Contribution Calculation</t>
  </si>
  <si>
    <t>Payments</t>
  </si>
  <si>
    <t>Contribution per payment basis</t>
  </si>
  <si>
    <t>($/payment basis)</t>
  </si>
  <si>
    <t>Service Lookup Data</t>
  </si>
  <si>
    <t>Service Description</t>
  </si>
  <si>
    <t>Bulk Purchase/Processing Description</t>
  </si>
  <si>
    <t>Water Supply</t>
  </si>
  <si>
    <t>Bulk Water</t>
  </si>
  <si>
    <t>Bulk Wastewater</t>
  </si>
  <si>
    <t>Recycled Water</t>
  </si>
  <si>
    <t>Bulk Recycled Water Processing</t>
  </si>
  <si>
    <t>FY 51</t>
  </si>
  <si>
    <t>PS2020</t>
  </si>
  <si>
    <t>add'l per customer</t>
  </si>
  <si>
    <t>variable</t>
  </si>
  <si>
    <t>fix</t>
  </si>
  <si>
    <t>=</t>
  </si>
  <si>
    <t>PS2020 below:</t>
  </si>
  <si>
    <t>should be</t>
  </si>
  <si>
    <t>2022-23</t>
  </si>
  <si>
    <t>2023-24</t>
  </si>
  <si>
    <t>2023-25</t>
  </si>
  <si>
    <t>2023-26</t>
  </si>
  <si>
    <t>2023-27</t>
  </si>
  <si>
    <t>2023-28</t>
  </si>
  <si>
    <t>2023-29</t>
  </si>
  <si>
    <t>2023-30</t>
  </si>
  <si>
    <t>2023-31</t>
  </si>
  <si>
    <t>2023-32</t>
  </si>
  <si>
    <t>2023-33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</si>
</sst>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Note [&quot;0&quot;]&quot;"/>
    <numFmt numFmtId="165" formatCode="0.0%"/>
    <numFmt numFmtId="166" formatCode="#,##0.0"/>
    <numFmt numFmtId="167" formatCode="_-* #,##0_-;\-* #,##0_-;_-* &quot;-&quot;??_-;_-@_-"/>
    <numFmt numFmtId="168" formatCode="0.000"/>
    <numFmt numFmtId="169" formatCode="0.0000"/>
  </numFmts>
  <fonts count="10" x14ac:knownFonts="1">
    <font>
      <sz val="12"/>
      <color theme="1"/>
      <name val="Calibri"/>
      <family val="2"/>
      <scheme val="minor"/>
    </font>
    <font>
      <sz val="12"/>
      <color theme="1"/>
      <name val="Calibri"/>
      <family val="2"/>
      <scheme val="minor"/>
    </font>
    <font>
      <sz val="10"/>
      <color rgb="FF0000FF"/>
      <name val="Calibri"/>
      <family val="2"/>
      <scheme val="minor"/>
    </font>
    <font>
      <b/>
      <sz val="12"/>
      <color theme="1"/>
      <name val="Calibri"/>
      <family val="2"/>
      <scheme val="minor"/>
    </font>
    <font>
      <sz val="12"/>
      <color theme="9" tint="-0.499984740745262"/>
      <name val="Calibri"/>
      <family val="2"/>
      <scheme val="minor"/>
    </font>
    <font>
      <sz val="12"/>
      <color rgb="FFFF0000"/>
      <name val="Calibri"/>
      <family val="2"/>
      <scheme val="minor"/>
    </font>
    <font>
      <sz val="12"/>
      <color rgb="FF008000"/>
      <name val="Calibri"/>
      <family val="2"/>
      <scheme val="minor"/>
    </font>
    <font>
      <sz val="12"/>
      <name val="Calibri"/>
      <family val="2"/>
      <scheme val="minor"/>
    </font>
    <font>
      <sz val="9"/>
      <color indexed="81"/>
      <name val="Tahoma"/>
      <family val="2"/>
    </font>
    <font>
      <b/>
      <sz val="9"/>
      <color indexed="81"/>
      <name val="Tahoma"/>
      <family val="2"/>
    </font>
  </fonts>
  <fills count="14">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62">
    <xf numFmtId="0" fontId="0" fillId="0" borderId="0" xfId="0"/>
    <xf numFmtId="0" fontId="0" fillId="0" borderId="0" xfId="0" applyAlignment="1">
      <alignment horizontal="center"/>
    </xf>
    <xf numFmtId="164" fontId="2" fillId="0" borderId="0" xfId="0" applyNumberFormat="1" applyFont="1" applyAlignment="1">
      <alignment horizontal="left"/>
    </xf>
    <xf numFmtId="0" fontId="3" fillId="0" borderId="0" xfId="0" applyFont="1"/>
    <xf numFmtId="0" fontId="0" fillId="3" borderId="0" xfId="0" applyFill="1"/>
    <xf numFmtId="4" fontId="0" fillId="4" borderId="0" xfId="0" applyNumberFormat="1" applyFill="1"/>
    <xf numFmtId="3" fontId="5" fillId="2" borderId="0" xfId="0" applyNumberFormat="1" applyFont="1" applyFill="1"/>
    <xf numFmtId="10" fontId="5" fillId="3" borderId="0" xfId="0" applyNumberFormat="1" applyFont="1" applyFill="1"/>
    <xf numFmtId="10" fontId="0" fillId="0" borderId="0" xfId="1" applyNumberFormat="1" applyFont="1"/>
    <xf numFmtId="9" fontId="5" fillId="2" borderId="0" xfId="0" applyNumberFormat="1" applyFont="1" applyFill="1"/>
    <xf numFmtId="3" fontId="0" fillId="0" borderId="0" xfId="0" applyNumberFormat="1"/>
    <xf numFmtId="165" fontId="0" fillId="0" borderId="0" xfId="1" applyNumberFormat="1" applyFont="1"/>
    <xf numFmtId="4" fontId="5" fillId="2" borderId="0" xfId="0" applyNumberFormat="1" applyFont="1" applyFill="1"/>
    <xf numFmtId="4" fontId="0" fillId="0" borderId="0" xfId="0" applyNumberFormat="1"/>
    <xf numFmtId="166" fontId="0" fillId="0" borderId="0" xfId="0" applyNumberFormat="1"/>
    <xf numFmtId="0" fontId="2" fillId="0" borderId="0" xfId="0" applyFont="1"/>
    <xf numFmtId="3" fontId="2" fillId="0" borderId="0" xfId="0" applyNumberFormat="1" applyFont="1"/>
    <xf numFmtId="3" fontId="6" fillId="5" borderId="0" xfId="0" applyNumberFormat="1" applyFont="1" applyFill="1"/>
    <xf numFmtId="3" fontId="2" fillId="0" borderId="0" xfId="0" applyNumberFormat="1" applyFont="1" applyAlignment="1">
      <alignment horizontal="right"/>
    </xf>
    <xf numFmtId="0" fontId="5" fillId="2" borderId="0" xfId="0" applyFont="1" applyFill="1"/>
    <xf numFmtId="3" fontId="7" fillId="6" borderId="0" xfId="0" applyNumberFormat="1" applyFont="1" applyFill="1"/>
    <xf numFmtId="10" fontId="5" fillId="6" borderId="0" xfId="0" applyNumberFormat="1" applyFont="1" applyFill="1"/>
    <xf numFmtId="2" fontId="0" fillId="0" borderId="0" xfId="0" applyNumberFormat="1"/>
    <xf numFmtId="3" fontId="0" fillId="3" borderId="0" xfId="0" applyNumberFormat="1" applyFill="1"/>
    <xf numFmtId="10" fontId="5" fillId="2" borderId="0" xfId="0" applyNumberFormat="1" applyFont="1" applyFill="1"/>
    <xf numFmtId="167" fontId="0" fillId="0" borderId="0" xfId="2" applyNumberFormat="1" applyFont="1"/>
    <xf numFmtId="167" fontId="0" fillId="3" borderId="0" xfId="2" applyNumberFormat="1" applyFont="1" applyFill="1"/>
    <xf numFmtId="4" fontId="0" fillId="3" borderId="0" xfId="0" applyNumberFormat="1" applyFill="1"/>
    <xf numFmtId="3" fontId="0" fillId="7" borderId="0" xfId="0" applyNumberFormat="1" applyFill="1"/>
    <xf numFmtId="0" fontId="0" fillId="7" borderId="0" xfId="0" applyFill="1"/>
    <xf numFmtId="3" fontId="0" fillId="0" borderId="0" xfId="0" applyNumberFormat="1" applyFill="1"/>
    <xf numFmtId="4" fontId="0" fillId="0" borderId="0" xfId="0" applyNumberFormat="1" applyFill="1"/>
    <xf numFmtId="9" fontId="5" fillId="3" borderId="0" xfId="0" applyNumberFormat="1" applyFont="1" applyFill="1"/>
    <xf numFmtId="164" fontId="2" fillId="3" borderId="0" xfId="0" applyNumberFormat="1" applyFont="1" applyFill="1" applyAlignment="1">
      <alignment horizontal="left"/>
    </xf>
    <xf numFmtId="0" fontId="3" fillId="3" borderId="0" xfId="0" applyFont="1" applyFill="1"/>
    <xf numFmtId="0" fontId="2" fillId="3" borderId="0" xfId="0" applyFont="1" applyFill="1"/>
    <xf numFmtId="3" fontId="2" fillId="3" borderId="0" xfId="0" applyNumberFormat="1" applyFont="1" applyFill="1"/>
    <xf numFmtId="0" fontId="0" fillId="0" borderId="0" xfId="0" applyFill="1"/>
    <xf numFmtId="167" fontId="0" fillId="0" borderId="0" xfId="2" applyNumberFormat="1" applyFont="1" applyFill="1"/>
    <xf numFmtId="10" fontId="0" fillId="3" borderId="0" xfId="1" applyNumberFormat="1" applyFont="1" applyFill="1"/>
    <xf numFmtId="164" fontId="2" fillId="0" borderId="0" xfId="0" applyNumberFormat="1" applyFont="1" applyFill="1" applyAlignment="1">
      <alignment horizontal="left"/>
    </xf>
    <xf numFmtId="0" fontId="3" fillId="0" borderId="0" xfId="0" applyFont="1" applyFill="1"/>
    <xf numFmtId="0" fontId="2" fillId="0" borderId="0" xfId="0" applyFont="1" applyFill="1"/>
    <xf numFmtId="3" fontId="2" fillId="0" borderId="0" xfId="0" applyNumberFormat="1" applyFont="1" applyFill="1"/>
    <xf numFmtId="3" fontId="0" fillId="8" borderId="0" xfId="0" applyNumberFormat="1" applyFill="1"/>
    <xf numFmtId="168" fontId="0" fillId="0" borderId="0" xfId="0" applyNumberFormat="1"/>
    <xf numFmtId="169" fontId="0" fillId="0" borderId="0" xfId="0" applyNumberFormat="1"/>
    <xf numFmtId="169" fontId="0" fillId="3" borderId="0" xfId="0" applyNumberFormat="1" applyFill="1"/>
    <xf numFmtId="3" fontId="0" fillId="9" borderId="0" xfId="0" applyNumberFormat="1" applyFill="1"/>
    <xf numFmtId="3" fontId="0" fillId="10" borderId="0" xfId="0" applyNumberFormat="1" applyFill="1"/>
    <xf numFmtId="3" fontId="5" fillId="3" borderId="0" xfId="0" applyNumberFormat="1" applyFont="1" applyFill="1"/>
    <xf numFmtId="166" fontId="5" fillId="2" borderId="0" xfId="0" applyNumberFormat="1" applyFont="1" applyFill="1"/>
    <xf numFmtId="3" fontId="5" fillId="11" borderId="0" xfId="0" applyNumberFormat="1" applyFont="1" applyFill="1"/>
    <xf numFmtId="167" fontId="0" fillId="0" borderId="0" xfId="0" applyNumberFormat="1"/>
    <xf numFmtId="43" fontId="0" fillId="3" borderId="0" xfId="2" applyFont="1" applyFill="1"/>
    <xf numFmtId="2" fontId="0" fillId="3" borderId="0" xfId="0" applyNumberFormat="1" applyFill="1"/>
    <xf numFmtId="3" fontId="5" fillId="12" borderId="0" xfId="0" applyNumberFormat="1" applyFont="1" applyFill="1"/>
    <xf numFmtId="3" fontId="0" fillId="12" borderId="0" xfId="0" applyNumberFormat="1" applyFill="1"/>
    <xf numFmtId="3" fontId="5" fillId="13" borderId="0" xfId="0" applyNumberFormat="1" applyFont="1" applyFill="1"/>
    <xf numFmtId="1" fontId="0" fillId="0" borderId="0" xfId="0" applyNumberFormat="1"/>
    <xf numFmtId="3" fontId="7" fillId="3" borderId="0" xfId="0" applyNumberFormat="1" applyFont="1" applyFill="1"/>
    <xf numFmtId="0" fontId="4" fillId="2" borderId="0" xfId="0" applyFont="1" applyFill="1" applyAlignment="1">
      <alignment horizontal="center"/>
    </xf>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6'!$E$92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3F1A-44F0-AE28-6DDFCD235961}"/>
            </c:ext>
          </c:extLst>
        </c:ser>
        <c:ser>
          <c:idx val="1"/>
          <c:order val="1"/>
          <c:tx>
            <c:strRef>
              <c:f>'All Developments - Period 6'!$E$113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3F1A-44F0-AE28-6DDFCD235961}"/>
            </c:ext>
          </c:extLst>
        </c:ser>
        <c:ser>
          <c:idx val="2"/>
          <c:order val="2"/>
          <c:tx>
            <c:strRef>
              <c:f>'All Developments - Period 6'!$E$137</c:f>
              <c:strCache>
                <c:ptCount val="1"/>
                <c:pt idx="0">
                  <c:v>Standard Customers Connected in Year</c:v>
                </c:pt>
              </c:strCache>
            </c:strRef>
          </c:tx>
          <c:spPr>
            <a:solidFill>
              <a:schemeClr val="accent3"/>
            </a:solidFill>
            <a:ln>
              <a:noFill/>
            </a:ln>
            <a:effectLst/>
          </c:spPr>
          <c:invertIfNegative val="0"/>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F1A-44F0-AE28-6DDFCD235961}"/>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price'!$E$92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CC62-4027-8CF5-471AC675039F}"/>
            </c:ext>
          </c:extLst>
        </c:ser>
        <c:ser>
          <c:idx val="1"/>
          <c:order val="1"/>
          <c:tx>
            <c:strRef>
              <c:f>'All Developments - Period price'!$E$113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CC62-4027-8CF5-471AC675039F}"/>
            </c:ext>
          </c:extLst>
        </c:ser>
        <c:ser>
          <c:idx val="2"/>
          <c:order val="2"/>
          <c:tx>
            <c:strRef>
              <c:f>'All Developments - Period price'!$E$137</c:f>
              <c:strCache>
                <c:ptCount val="1"/>
                <c:pt idx="0">
                  <c:v>Standard Customers Connected in Year</c:v>
                </c:pt>
              </c:strCache>
            </c:strRef>
          </c:tx>
          <c:spPr>
            <a:solidFill>
              <a:schemeClr val="accent3"/>
            </a:solidFill>
            <a:ln>
              <a:noFill/>
            </a:ln>
            <a:effectLst/>
          </c:spPr>
          <c:invertIfNegative val="0"/>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CC62-4027-8CF5-471AC675039F}"/>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price'!$E$236</c:f>
              <c:strCache>
                <c:ptCount val="1"/>
                <c:pt idx="0">
                  <c:v>Incremental Capital Expenditure</c:v>
                </c:pt>
              </c:strCache>
            </c:strRef>
          </c:tx>
          <c:spPr>
            <a:solidFill>
              <a:schemeClr val="accent1"/>
            </a:solidFill>
            <a:ln>
              <a:noFill/>
            </a:ln>
            <a:effectLst/>
          </c:spPr>
          <c:invertIfNegative val="0"/>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-7424000.6091839196</c:v>
                </c:pt>
                <c:pt idx="9">
                  <c:v>-7646720.6274594376</c:v>
                </c:pt>
                <c:pt idx="10">
                  <c:v>-7876122.2462832211</c:v>
                </c:pt>
                <c:pt idx="11">
                  <c:v>-8112405.913671718</c:v>
                </c:pt>
                <c:pt idx="12">
                  <c:v>-8355778.0910818689</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A32B-4994-9BAC-902B008E558C}"/>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price'!$E$239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price'!$H$239:$AK$239</c:f>
              <c:numCache>
                <c:formatCode>#,##0</c:formatCode>
                <c:ptCount val="30"/>
                <c:pt idx="0">
                  <c:v>526993.09080000001</c:v>
                </c:pt>
                <c:pt idx="1">
                  <c:v>1052117.5824</c:v>
                </c:pt>
                <c:pt idx="2">
                  <c:v>1617113.1687767638</c:v>
                </c:pt>
                <c:pt idx="3">
                  <c:v>2307276.8111002063</c:v>
                </c:pt>
                <c:pt idx="4">
                  <c:v>3079492.6394812567</c:v>
                </c:pt>
                <c:pt idx="5">
                  <c:v>3873851.0579541735</c:v>
                </c:pt>
                <c:pt idx="6">
                  <c:v>4798477.4313812647</c:v>
                </c:pt>
                <c:pt idx="7">
                  <c:v>5602464.1495253285</c:v>
                </c:pt>
                <c:pt idx="8">
                  <c:v>6438102.1812842032</c:v>
                </c:pt>
                <c:pt idx="9">
                  <c:v>7306366.3236870114</c:v>
                </c:pt>
                <c:pt idx="10">
                  <c:v>8208258.3570087897</c:v>
                </c:pt>
                <c:pt idx="11">
                  <c:v>9144807.7481813375</c:v>
                </c:pt>
                <c:pt idx="12">
                  <c:v>10117072.371847691</c:v>
                </c:pt>
                <c:pt idx="13">
                  <c:v>11126139.249491084</c:v>
                </c:pt>
                <c:pt idx="14">
                  <c:v>12173125.307079513</c:v>
                </c:pt>
                <c:pt idx="15">
                  <c:v>13259178.151677631</c:v>
                </c:pt>
                <c:pt idx="16">
                  <c:v>14385476.867488448</c:v>
                </c:pt>
                <c:pt idx="17">
                  <c:v>15553232.831798427</c:v>
                </c:pt>
                <c:pt idx="18">
                  <c:v>16763690.551310865</c:v>
                </c:pt>
                <c:pt idx="19">
                  <c:v>18018128.519364007</c:v>
                </c:pt>
                <c:pt idx="20">
                  <c:v>19317860.094542243</c:v>
                </c:pt>
                <c:pt idx="21">
                  <c:v>20664234.401200928</c:v>
                </c:pt>
                <c:pt idx="22">
                  <c:v>22058637.252437588</c:v>
                </c:pt>
                <c:pt idx="23">
                  <c:v>23502492.096055254</c:v>
                </c:pt>
                <c:pt idx="24">
                  <c:v>24997260.984076541</c:v>
                </c:pt>
                <c:pt idx="25">
                  <c:v>26544445.566380359</c:v>
                </c:pt>
                <c:pt idx="26">
                  <c:v>28145588.109046958</c:v>
                </c:pt>
                <c:pt idx="27">
                  <c:v>29802272.538010783</c:v>
                </c:pt>
                <c:pt idx="28">
                  <c:v>31516125.508635003</c:v>
                </c:pt>
                <c:pt idx="29">
                  <c:v>33288817.501836173</c:v>
                </c:pt>
              </c:numCache>
            </c:numRef>
          </c:val>
          <c:extLst>
            <c:ext xmlns:c16="http://schemas.microsoft.com/office/drawing/2014/chart" uri="{C3380CC4-5D6E-409C-BE32-E72D297353CC}">
              <c16:uniqueId val="{00000000-A9D4-43F4-BCBA-73EB06634FA4}"/>
            </c:ext>
          </c:extLst>
        </c:ser>
        <c:ser>
          <c:idx val="1"/>
          <c:order val="1"/>
          <c:tx>
            <c:strRef>
              <c:f>'All Developments - Period price'!$E$241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price'!$G$2:$AK$2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price'!$H$241:$AK$241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A9D4-43F4-BCBA-73EB06634FA4}"/>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-P5extrapo +P6'!$E$92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2251-418B-94C5-54934DE6AC9C}"/>
            </c:ext>
          </c:extLst>
        </c:ser>
        <c:ser>
          <c:idx val="1"/>
          <c:order val="1"/>
          <c:tx>
            <c:strRef>
              <c:f>'All Developments -P5extrapo +P6'!$E$113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2251-418B-94C5-54934DE6AC9C}"/>
            </c:ext>
          </c:extLst>
        </c:ser>
        <c:ser>
          <c:idx val="2"/>
          <c:order val="2"/>
          <c:tx>
            <c:strRef>
              <c:f>'All Developments -P5extrapo +P6'!$E$137</c:f>
              <c:strCache>
                <c:ptCount val="1"/>
                <c:pt idx="0">
                  <c:v>Standard Customers Connected in Year</c:v>
                </c:pt>
              </c:strCache>
            </c:strRef>
          </c:tx>
          <c:spPr>
            <a:solidFill>
              <a:schemeClr val="accent3"/>
            </a:solidFill>
            <a:ln>
              <a:noFill/>
            </a:ln>
            <a:effectLst/>
          </c:spPr>
          <c:invertIfNegative val="0"/>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2251-418B-94C5-54934DE6AC9C}"/>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-P5extrapo +P6'!$E$236</c:f>
              <c:strCache>
                <c:ptCount val="1"/>
                <c:pt idx="0">
                  <c:v>Incremental Capital Expenditure</c:v>
                </c:pt>
              </c:strCache>
            </c:strRef>
          </c:tx>
          <c:spPr>
            <a:solidFill>
              <a:schemeClr val="accent1"/>
            </a:solidFill>
            <a:ln>
              <a:noFill/>
            </a:ln>
            <a:effectLst/>
          </c:spPr>
          <c:invertIfNegative val="0"/>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FCC8-4423-956F-07718BE9D575}"/>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-P5extrapo +P6'!$E$239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+P6'!$H$239:$AK$239</c:f>
              <c:numCache>
                <c:formatCode>#,##0</c:formatCode>
                <c:ptCount val="30"/>
                <c:pt idx="0">
                  <c:v>526993.09080000001</c:v>
                </c:pt>
                <c:pt idx="1">
                  <c:v>1052117.5824</c:v>
                </c:pt>
                <c:pt idx="2">
                  <c:v>1617113.1687767638</c:v>
                </c:pt>
                <c:pt idx="3">
                  <c:v>2307276.8111002063</c:v>
                </c:pt>
                <c:pt idx="4">
                  <c:v>3079492.6394812567</c:v>
                </c:pt>
                <c:pt idx="5">
                  <c:v>3873851.0579541735</c:v>
                </c:pt>
                <c:pt idx="6">
                  <c:v>4798477.4313812647</c:v>
                </c:pt>
                <c:pt idx="7">
                  <c:v>5602464.1495253285</c:v>
                </c:pt>
                <c:pt idx="8">
                  <c:v>6438102.1812842032</c:v>
                </c:pt>
                <c:pt idx="9">
                  <c:v>7306366.3236870114</c:v>
                </c:pt>
                <c:pt idx="10">
                  <c:v>8208258.3570087897</c:v>
                </c:pt>
                <c:pt idx="11">
                  <c:v>9144807.7481813375</c:v>
                </c:pt>
                <c:pt idx="12">
                  <c:v>10117072.371847691</c:v>
                </c:pt>
                <c:pt idx="13">
                  <c:v>11126139.249491084</c:v>
                </c:pt>
                <c:pt idx="14">
                  <c:v>12173125.307079513</c:v>
                </c:pt>
                <c:pt idx="15">
                  <c:v>13259178.151677631</c:v>
                </c:pt>
                <c:pt idx="16">
                  <c:v>14385476.867488448</c:v>
                </c:pt>
                <c:pt idx="17">
                  <c:v>15553232.831798427</c:v>
                </c:pt>
                <c:pt idx="18">
                  <c:v>16763690.551310865</c:v>
                </c:pt>
                <c:pt idx="19">
                  <c:v>18018128.519364007</c:v>
                </c:pt>
                <c:pt idx="20">
                  <c:v>19317860.094542243</c:v>
                </c:pt>
                <c:pt idx="21">
                  <c:v>20664234.401200928</c:v>
                </c:pt>
                <c:pt idx="22">
                  <c:v>22058637.252437588</c:v>
                </c:pt>
                <c:pt idx="23">
                  <c:v>23502492.096055254</c:v>
                </c:pt>
                <c:pt idx="24">
                  <c:v>24997260.984076541</c:v>
                </c:pt>
                <c:pt idx="25">
                  <c:v>26544445.566380359</c:v>
                </c:pt>
                <c:pt idx="26">
                  <c:v>28145588.109046958</c:v>
                </c:pt>
                <c:pt idx="27">
                  <c:v>29802272.538010783</c:v>
                </c:pt>
                <c:pt idx="28">
                  <c:v>31516125.508635003</c:v>
                </c:pt>
                <c:pt idx="29">
                  <c:v>33288817.501836173</c:v>
                </c:pt>
              </c:numCache>
            </c:numRef>
          </c:val>
          <c:extLst>
            <c:ext xmlns:c16="http://schemas.microsoft.com/office/drawing/2014/chart" uri="{C3380CC4-5D6E-409C-BE32-E72D297353CC}">
              <c16:uniqueId val="{00000000-C016-49CD-98BF-11332CCD6071}"/>
            </c:ext>
          </c:extLst>
        </c:ser>
        <c:ser>
          <c:idx val="1"/>
          <c:order val="1"/>
          <c:tx>
            <c:strRef>
              <c:f>'All Developments -P5extrapo +P6'!$E$241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-P5extrapo +P6'!$G$2:$AK$2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-P5extrapo +P6'!$H$241:$AK$241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C016-49CD-98BF-11332CCD6071}"/>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P63%'!$E$92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3F9E-4D23-8652-8A31DB0D3F03}"/>
            </c:ext>
          </c:extLst>
        </c:ser>
        <c:ser>
          <c:idx val="1"/>
          <c:order val="1"/>
          <c:tx>
            <c:strRef>
              <c:f>'All P5+P6 3 P63%'!$E$113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3F9E-4D23-8652-8A31DB0D3F03}"/>
            </c:ext>
          </c:extLst>
        </c:ser>
        <c:ser>
          <c:idx val="2"/>
          <c:order val="2"/>
          <c:tx>
            <c:strRef>
              <c:f>'All P5+P6 3 P63%'!$E$137</c:f>
              <c:strCache>
                <c:ptCount val="1"/>
                <c:pt idx="0">
                  <c:v>Standard Customers Connected in Year</c:v>
                </c:pt>
              </c:strCache>
            </c:strRef>
          </c:tx>
          <c:spPr>
            <a:solidFill>
              <a:schemeClr val="accent3"/>
            </a:solidFill>
            <a:ln>
              <a:noFill/>
            </a:ln>
            <a:effectLst/>
          </c:spPr>
          <c:invertIfNegative val="0"/>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F9E-4D23-8652-8A31DB0D3F03}"/>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P63%'!$E$236</c:f>
              <c:strCache>
                <c:ptCount val="1"/>
                <c:pt idx="0">
                  <c:v>Incremental Capital Expenditure</c:v>
                </c:pt>
              </c:strCache>
            </c:strRef>
          </c:tx>
          <c:spPr>
            <a:solidFill>
              <a:schemeClr val="accent1"/>
            </a:solidFill>
            <a:ln>
              <a:noFill/>
            </a:ln>
            <a:effectLst/>
          </c:spPr>
          <c:invertIfNegative val="0"/>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933A-4250-B44E-B09099BD49C3}"/>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P63%'!$E$239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P63%'!$H$239:$AK$239</c:f>
              <c:numCache>
                <c:formatCode>#,##0</c:formatCode>
                <c:ptCount val="30"/>
                <c:pt idx="0">
                  <c:v>526993.09080000001</c:v>
                </c:pt>
                <c:pt idx="1">
                  <c:v>1052117.5824</c:v>
                </c:pt>
                <c:pt idx="2">
                  <c:v>1617113.1687767638</c:v>
                </c:pt>
                <c:pt idx="3">
                  <c:v>2307276.8111002063</c:v>
                </c:pt>
                <c:pt idx="4">
                  <c:v>3079492.6394812567</c:v>
                </c:pt>
                <c:pt idx="5">
                  <c:v>3873851.0579541735</c:v>
                </c:pt>
                <c:pt idx="6">
                  <c:v>4798477.4313812647</c:v>
                </c:pt>
                <c:pt idx="7">
                  <c:v>5782492.9727908745</c:v>
                </c:pt>
                <c:pt idx="8">
                  <c:v>6852331.360978676</c:v>
                </c:pt>
                <c:pt idx="9">
                  <c:v>8019114.1801221464</c:v>
                </c:pt>
                <c:pt idx="10">
                  <c:v>9290100.9924273528</c:v>
                </c:pt>
                <c:pt idx="11">
                  <c:v>10673047.956508093</c:v>
                </c:pt>
                <c:pt idx="12">
                  <c:v>11807793.184680985</c:v>
                </c:pt>
                <c:pt idx="13">
                  <c:v>12985490.898288321</c:v>
                </c:pt>
                <c:pt idx="14">
                  <c:v>14207444.679072723</c:v>
                </c:pt>
                <c:pt idx="15">
                  <c:v>15474993.91716392</c:v>
                </c:pt>
                <c:pt idx="16">
                  <c:v>16789514.740151476</c:v>
                </c:pt>
                <c:pt idx="17">
                  <c:v>18152420.965387043</c:v>
                </c:pt>
                <c:pt idx="18">
                  <c:v>19565165.076082096</c:v>
                </c:pt>
                <c:pt idx="19">
                  <c:v>21029239.221780606</c:v>
                </c:pt>
                <c:pt idx="20">
                  <c:v>22546176.243799895</c:v>
                </c:pt>
                <c:pt idx="21">
                  <c:v>24117550.726247191</c:v>
                </c:pt>
                <c:pt idx="22">
                  <c:v>25744980.073233765</c:v>
                </c:pt>
                <c:pt idx="23">
                  <c:v>27430125.612923495</c:v>
                </c:pt>
                <c:pt idx="24">
                  <c:v>29174693.729067899</c:v>
                </c:pt>
                <c:pt idx="25">
                  <c:v>30980437.020695064</c:v>
                </c:pt>
                <c:pt idx="26">
                  <c:v>32849155.490636054</c:v>
                </c:pt>
                <c:pt idx="27">
                  <c:v>34782697.763588436</c:v>
                </c:pt>
                <c:pt idx="28">
                  <c:v>36782962.334433451</c:v>
                </c:pt>
                <c:pt idx="29">
                  <c:v>38851898.847540215</c:v>
                </c:pt>
              </c:numCache>
            </c:numRef>
          </c:val>
          <c:extLst>
            <c:ext xmlns:c16="http://schemas.microsoft.com/office/drawing/2014/chart" uri="{C3380CC4-5D6E-409C-BE32-E72D297353CC}">
              <c16:uniqueId val="{00000000-4376-4599-8C9D-99B6A5FCEE2D}"/>
            </c:ext>
          </c:extLst>
        </c:ser>
        <c:ser>
          <c:idx val="1"/>
          <c:order val="1"/>
          <c:tx>
            <c:strRef>
              <c:f>'All P5+P6 3 P63%'!$E$241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P63%'!$H$241:$AK$241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4376-4599-8C9D-99B6A5FCEE2D}"/>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A5C0-481E-B9A3-C8767B2642A6}"/>
            </c:ext>
          </c:extLst>
        </c:ser>
        <c:ser>
          <c:idx val="1"/>
          <c:order val="1"/>
          <c:tx>
            <c:strRef>
              <c:f>'All P5+P6 3 P6 3%'!$E$113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A5C0-481E-B9A3-C8767B2642A6}"/>
            </c:ext>
          </c:extLst>
        </c:ser>
        <c:ser>
          <c:idx val="2"/>
          <c:order val="2"/>
          <c:tx>
            <c:strRef>
              <c:f>'All P5+P6 3 P6 3%'!$E$137</c:f>
              <c:strCache>
                <c:ptCount val="1"/>
                <c:pt idx="0">
                  <c:v>Standard Customers Connected in Year</c:v>
                </c:pt>
              </c:strCache>
            </c:strRef>
          </c:tx>
          <c:spPr>
            <a:solidFill>
              <a:schemeClr val="accent3"/>
            </a:solidFill>
            <a:ln>
              <a:noFill/>
            </a:ln>
            <a:effectLst/>
          </c:spPr>
          <c:invertIfNegative val="0"/>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5C0-481E-B9A3-C8767B2642A6}"/>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6'!$E$236</c:f>
              <c:strCache>
                <c:ptCount val="1"/>
                <c:pt idx="0">
                  <c:v>Incremental Capital Expenditure</c:v>
                </c:pt>
              </c:strCache>
            </c:strRef>
          </c:tx>
          <c:spPr>
            <a:solidFill>
              <a:schemeClr val="accent1"/>
            </a:solidFill>
            <a:ln>
              <a:noFill/>
            </a:ln>
            <a:effectLst/>
          </c:spPr>
          <c:invertIfNegative val="0"/>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-16063687.145953603</c:v>
                </c:pt>
                <c:pt idx="14">
                  <c:v>-1086357.5711182612</c:v>
                </c:pt>
                <c:pt idx="15">
                  <c:v>-438665.39265850774</c:v>
                </c:pt>
                <c:pt idx="16">
                  <c:v>-11081042.409346089</c:v>
                </c:pt>
                <c:pt idx="17">
                  <c:v>-11258002.263058521</c:v>
                </c:pt>
                <c:pt idx="18">
                  <c:v>-11434962.116770953</c:v>
                </c:pt>
                <c:pt idx="19">
                  <c:v>-11611921.970483381</c:v>
                </c:pt>
                <c:pt idx="20">
                  <c:v>-11788881.824195813</c:v>
                </c:pt>
                <c:pt idx="21">
                  <c:v>-11965841.677908245</c:v>
                </c:pt>
                <c:pt idx="22">
                  <c:v>-12142801.531620678</c:v>
                </c:pt>
                <c:pt idx="23">
                  <c:v>-12319761.385333106</c:v>
                </c:pt>
                <c:pt idx="24">
                  <c:v>-12496721.239045538</c:v>
                </c:pt>
                <c:pt idx="25">
                  <c:v>-12673681.09275797</c:v>
                </c:pt>
                <c:pt idx="26">
                  <c:v>-12850640.946470398</c:v>
                </c:pt>
                <c:pt idx="27">
                  <c:v>-13027600.800182831</c:v>
                </c:pt>
                <c:pt idx="28">
                  <c:v>-13204560.653895263</c:v>
                </c:pt>
                <c:pt idx="29">
                  <c:v>-13381520.507607695</c:v>
                </c:pt>
                <c:pt idx="30">
                  <c:v>-13558480.361320123</c:v>
                </c:pt>
              </c:numCache>
            </c:numRef>
          </c:val>
          <c:extLst>
            <c:ext xmlns:c16="http://schemas.microsoft.com/office/drawing/2014/chart" uri="{C3380CC4-5D6E-409C-BE32-E72D297353CC}">
              <c16:uniqueId val="{00000000-AB79-4D46-A98B-1F12426805DD}"/>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3%'!$E$236</c:f>
              <c:strCache>
                <c:ptCount val="1"/>
                <c:pt idx="0">
                  <c:v>Incremental Capital Expenditure</c:v>
                </c:pt>
              </c:strCache>
            </c:strRef>
          </c:tx>
          <c:spPr>
            <a:solidFill>
              <a:schemeClr val="accent1"/>
            </a:solidFill>
            <a:ln>
              <a:noFill/>
            </a:ln>
            <a:effectLst/>
          </c:spPr>
          <c:invertIfNegative val="0"/>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AB31-40FF-A56B-424E4A052971}"/>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7C7D-422E-8D38-3ED725083275}"/>
            </c:ext>
          </c:extLst>
        </c:ser>
        <c:ser>
          <c:idx val="1"/>
          <c:order val="1"/>
          <c:tx>
            <c:strRef>
              <c:f>'All P5+P6 3 P6 3%'!$E$241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7C7D-422E-8D38-3ED725083275}"/>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customers'!$E$92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3719-40AA-A265-3168A9057DF7}"/>
            </c:ext>
          </c:extLst>
        </c:ser>
        <c:ser>
          <c:idx val="1"/>
          <c:order val="1"/>
          <c:tx>
            <c:strRef>
              <c:f>'All P5+P6 3 P6 3% 475 customers'!$E$113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3719-40AA-A265-3168A9057DF7}"/>
            </c:ext>
          </c:extLst>
        </c:ser>
        <c:ser>
          <c:idx val="2"/>
          <c:order val="2"/>
          <c:tx>
            <c:strRef>
              <c:f>'All P5+P6 3 P6 3% 475 customers'!$E$137</c:f>
              <c:strCache>
                <c:ptCount val="1"/>
                <c:pt idx="0">
                  <c:v>Standard Customers Connected in Year</c:v>
                </c:pt>
              </c:strCache>
            </c:strRef>
          </c:tx>
          <c:spPr>
            <a:solidFill>
              <a:schemeClr val="accent3"/>
            </a:solidFill>
            <a:ln>
              <a:noFill/>
            </a:ln>
            <a:effectLst/>
          </c:spPr>
          <c:invertIfNegative val="0"/>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719-40AA-A265-3168A9057DF7}"/>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customers'!$E$236</c:f>
              <c:strCache>
                <c:ptCount val="1"/>
                <c:pt idx="0">
                  <c:v>Incremental Capital Expenditure</c:v>
                </c:pt>
              </c:strCache>
            </c:strRef>
          </c:tx>
          <c:spPr>
            <a:solidFill>
              <a:schemeClr val="accent1"/>
            </a:solidFill>
            <a:ln>
              <a:noFill/>
            </a:ln>
            <a:effectLst/>
          </c:spPr>
          <c:invertIfNegative val="0"/>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816B-4FFD-BF52-57693420FF45}"/>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customers'!$E$239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485A-4057-B1D2-27837A16EAAB}"/>
            </c:ext>
          </c:extLst>
        </c:ser>
        <c:ser>
          <c:idx val="1"/>
          <c:order val="1"/>
          <c:tx>
            <c:strRef>
              <c:f>'All P5+P6 3 P6 3% 475 customers'!$E$241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customers'!$G$2:$AK$2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customers'!$H$241:$AK$241</c:f>
              <c:numCache>
                <c:formatCode>#,##0</c:formatCode>
                <c:ptCount val="30"/>
                <c:pt idx="0">
                  <c:v>-448968.02821894531</c:v>
                </c:pt>
                <c:pt idx="1">
                  <c:v>-892734.21941138443</c:v>
                </c:pt>
                <c:pt idx="2">
                  <c:v>-1345087.7279204493</c:v>
                </c:pt>
                <c:pt idx="3">
                  <c:v>-1845824.7908466812</c:v>
                </c:pt>
                <c:pt idx="4">
                  <c:v>-2368554.31618051</c:v>
                </c:pt>
                <c:pt idx="5">
                  <c:v>-2871933.5137247248</c:v>
                </c:pt>
                <c:pt idx="6">
                  <c:v>-3386886.7252802816</c:v>
                </c:pt>
                <c:pt idx="7">
                  <c:v>-3914043.3844894879</c:v>
                </c:pt>
                <c:pt idx="8">
                  <c:v>-4474857.1672099298</c:v>
                </c:pt>
                <c:pt idx="9">
                  <c:v>-5052398.200800621</c:v>
                </c:pt>
                <c:pt idx="10">
                  <c:v>-5647006.669243508</c:v>
                </c:pt>
                <c:pt idx="11">
                  <c:v>-6259116.911718755</c:v>
                </c:pt>
                <c:pt idx="12">
                  <c:v>-6924578.4628231181</c:v>
                </c:pt>
                <c:pt idx="13">
                  <c:v>-7615229.1285157958</c:v>
                </c:pt>
                <c:pt idx="14">
                  <c:v>-8331833.3830654602</c:v>
                </c:pt>
                <c:pt idx="15">
                  <c:v>-9075176.7002605349</c:v>
                </c:pt>
                <c:pt idx="16">
                  <c:v>-9846066.0982558709</c:v>
                </c:pt>
                <c:pt idx="17">
                  <c:v>-10645330.698042197</c:v>
                </c:pt>
                <c:pt idx="18">
                  <c:v>-11473822.295870218</c:v>
                </c:pt>
                <c:pt idx="19">
                  <c:v>-12332415.949969178</c:v>
                </c:pt>
                <c:pt idx="20">
                  <c:v>-13222010.581907814</c:v>
                </c:pt>
                <c:pt idx="21">
                  <c:v>-14143529.592953939</c:v>
                </c:pt>
                <c:pt idx="22">
                  <c:v>-15097921.495797379</c:v>
                </c:pt>
                <c:pt idx="23">
                  <c:v>-16086160.56200975</c:v>
                </c:pt>
                <c:pt idx="24">
                  <c:v>-17109247.485623393</c:v>
                </c:pt>
                <c:pt idx="25">
                  <c:v>-18168210.063220967</c:v>
                </c:pt>
                <c:pt idx="26">
                  <c:v>-19264103.890936475</c:v>
                </c:pt>
                <c:pt idx="27">
                  <c:v>-20398013.078778155</c:v>
                </c:pt>
                <c:pt idx="28">
                  <c:v>-21571050.982693281</c:v>
                </c:pt>
                <c:pt idx="29">
                  <c:v>-22784360.954805102</c:v>
                </c:pt>
              </c:numCache>
            </c:numRef>
          </c:val>
          <c:extLst>
            <c:ext xmlns:c16="http://schemas.microsoft.com/office/drawing/2014/chart" uri="{C3380CC4-5D6E-409C-BE32-E72D297353CC}">
              <c16:uniqueId val="{00000001-485A-4057-B1D2-27837A16EAAB}"/>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 (2)'!$E$92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816B-4B6E-A9F0-CF2B172150DC}"/>
            </c:ext>
          </c:extLst>
        </c:ser>
        <c:ser>
          <c:idx val="1"/>
          <c:order val="1"/>
          <c:tx>
            <c:strRef>
              <c:f>'All P5+P6 3 P6 3% 475 custo (2)'!$E$113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816B-4B6E-A9F0-CF2B172150DC}"/>
            </c:ext>
          </c:extLst>
        </c:ser>
        <c:ser>
          <c:idx val="2"/>
          <c:order val="2"/>
          <c:tx>
            <c:strRef>
              <c:f>'All P5+P6 3 P6 3% 475 custo (2)'!$E$137</c:f>
              <c:strCache>
                <c:ptCount val="1"/>
                <c:pt idx="0">
                  <c:v>Standard Customers Connected in Year</c:v>
                </c:pt>
              </c:strCache>
            </c:strRef>
          </c:tx>
          <c:spPr>
            <a:solidFill>
              <a:schemeClr val="accent3"/>
            </a:solidFill>
            <a:ln>
              <a:noFill/>
            </a:ln>
            <a:effectLst/>
          </c:spPr>
          <c:invertIfNegative val="0"/>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816B-4B6E-A9F0-CF2B172150DC}"/>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 (2)'!$E$236</c:f>
              <c:strCache>
                <c:ptCount val="1"/>
                <c:pt idx="0">
                  <c:v>Incremental Capital Expenditure</c:v>
                </c:pt>
              </c:strCache>
            </c:strRef>
          </c:tx>
          <c:spPr>
            <a:solidFill>
              <a:schemeClr val="accent1"/>
            </a:solidFill>
            <a:ln>
              <a:noFill/>
            </a:ln>
            <a:effectLst/>
          </c:spPr>
          <c:invertIfNegative val="0"/>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D4A4-4056-923E-3F65CEF71238}"/>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475 custo (2)'!$E$239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152A-48F9-BDD7-B532D2D6244D}"/>
            </c:ext>
          </c:extLst>
        </c:ser>
        <c:ser>
          <c:idx val="1"/>
          <c:order val="1"/>
          <c:tx>
            <c:strRef>
              <c:f>'All P5+P6 3 P6 3% 475 custo (2)'!$E$241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475 custo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475 custo (2)'!$H$241:$AK$241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152A-48F9-BDD7-B532D2D6244D}"/>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B3E1-415C-8C76-7AFACECE321C}"/>
            </c:ext>
          </c:extLst>
        </c:ser>
        <c:ser>
          <c:idx val="1"/>
          <c:order val="1"/>
          <c:tx>
            <c:strRef>
              <c:f>'All P5+P6 revised index'!$E$113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B3E1-415C-8C76-7AFACECE321C}"/>
            </c:ext>
          </c:extLst>
        </c:ser>
        <c:ser>
          <c:idx val="2"/>
          <c:order val="2"/>
          <c:tx>
            <c:strRef>
              <c:f>'All P5+P6 revised index'!$E$137</c:f>
              <c:strCache>
                <c:ptCount val="1"/>
                <c:pt idx="0">
                  <c:v>Standard Customers Connected in Year</c:v>
                </c:pt>
              </c:strCache>
            </c:strRef>
          </c:tx>
          <c:spPr>
            <a:solidFill>
              <a:schemeClr val="accent3"/>
            </a:solidFill>
            <a:ln>
              <a:noFill/>
            </a:ln>
            <a:effectLst/>
          </c:spPr>
          <c:invertIfNegative val="0"/>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3E1-415C-8C76-7AFACECE321C}"/>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index'!$E$236</c:f>
              <c:strCache>
                <c:ptCount val="1"/>
                <c:pt idx="0">
                  <c:v>Incremental Capital Expenditure</c:v>
                </c:pt>
              </c:strCache>
            </c:strRef>
          </c:tx>
          <c:spPr>
            <a:solidFill>
              <a:schemeClr val="accent1"/>
            </a:solidFill>
            <a:ln>
              <a:noFill/>
            </a:ln>
            <a:effectLst/>
          </c:spPr>
          <c:invertIfNegative val="0"/>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E315-4FAE-B3F4-CDB7CFC1CAF4}"/>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6'!$E$239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6'!$H$239:$AK$239</c:f>
              <c:numCache>
                <c:formatCode>#,##0</c:formatCode>
                <c:ptCount val="30"/>
                <c:pt idx="0">
                  <c:v>526993.09080000001</c:v>
                </c:pt>
                <c:pt idx="1">
                  <c:v>1034142.3220956479</c:v>
                </c:pt>
                <c:pt idx="2">
                  <c:v>1589485.0494138594</c:v>
                </c:pt>
                <c:pt idx="3">
                  <c:v>2184717.6780373026</c:v>
                </c:pt>
                <c:pt idx="4">
                  <c:v>2817790.2644000882</c:v>
                </c:pt>
                <c:pt idx="5">
                  <c:v>3397305.9473357713</c:v>
                </c:pt>
                <c:pt idx="6">
                  <c:v>4049965.7487078495</c:v>
                </c:pt>
                <c:pt idx="7">
                  <c:v>4728539.0498147812</c:v>
                </c:pt>
                <c:pt idx="8">
                  <c:v>5433826.3946730224</c:v>
                </c:pt>
                <c:pt idx="9">
                  <c:v>6166650.5222943425</c:v>
                </c:pt>
                <c:pt idx="10">
                  <c:v>6927856.9458357058</c:v>
                </c:pt>
                <c:pt idx="11">
                  <c:v>7718314.5462854756</c:v>
                </c:pt>
                <c:pt idx="12">
                  <c:v>8538916.1810410209</c:v>
                </c:pt>
                <c:pt idx="13">
                  <c:v>9390579.3077413887</c:v>
                </c:pt>
                <c:pt idx="14">
                  <c:v>10274246.623727333</c:v>
                </c:pt>
                <c:pt idx="15">
                  <c:v>11190886.721509971</c:v>
                </c:pt>
                <c:pt idx="16">
                  <c:v>12141494.760638416</c:v>
                </c:pt>
                <c:pt idx="17">
                  <c:v>13127093.156366071</c:v>
                </c:pt>
                <c:pt idx="18">
                  <c:v>14148732.285524845</c:v>
                </c:pt>
                <c:pt idx="19">
                  <c:v>15207491.210026329</c:v>
                </c:pt>
                <c:pt idx="20">
                  <c:v>16304478.418418963</c:v>
                </c:pt>
                <c:pt idx="21">
                  <c:v>17440832.585940462</c:v>
                </c:pt>
                <c:pt idx="22">
                  <c:v>18617723.353515342</c:v>
                </c:pt>
                <c:pt idx="23">
                  <c:v>19836352.126157966</c:v>
                </c:pt>
                <c:pt idx="24">
                  <c:v>21097952.891252678</c:v>
                </c:pt>
                <c:pt idx="25">
                  <c:v>22403793.057193734</c:v>
                </c:pt>
                <c:pt idx="26">
                  <c:v>23755174.312879272</c:v>
                </c:pt>
                <c:pt idx="27">
                  <c:v>25153433.508565381</c:v>
                </c:pt>
                <c:pt idx="28">
                  <c:v>26599943.558598325</c:v>
                </c:pt>
                <c:pt idx="29">
                  <c:v>28096114.366555378</c:v>
                </c:pt>
              </c:numCache>
            </c:numRef>
          </c:val>
          <c:extLst>
            <c:ext xmlns:c16="http://schemas.microsoft.com/office/drawing/2014/chart" uri="{C3380CC4-5D6E-409C-BE32-E72D297353CC}">
              <c16:uniqueId val="{00000000-BE2D-469D-A62C-C294E2BD0957}"/>
            </c:ext>
          </c:extLst>
        </c:ser>
        <c:ser>
          <c:idx val="1"/>
          <c:order val="1"/>
          <c:tx>
            <c:strRef>
              <c:f>'All Developments - Period 6'!$E$241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6'!$G$2:$AK$2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6'!$H$241:$AK$241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BE2D-469D-A62C-C294E2BD0957}"/>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AD8B-4A84-9E50-FCCEDD266700}"/>
            </c:ext>
          </c:extLst>
        </c:ser>
        <c:ser>
          <c:idx val="1"/>
          <c:order val="1"/>
          <c:tx>
            <c:strRef>
              <c:f>'All P5+P6 revised index'!$E$241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AD8B-4A84-9E50-FCCEDD266700}"/>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 (2)'!$E$92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(2)'!$H$92:$AK$92</c:f>
              <c:numCache>
                <c:formatCode>#,##0</c:formatCode>
                <c:ptCount val="30"/>
                <c:pt idx="0">
                  <c:v>484</c:v>
                </c:pt>
                <c:pt idx="1">
                  <c:v>428</c:v>
                </c:pt>
                <c:pt idx="2">
                  <c:v>434</c:v>
                </c:pt>
                <c:pt idx="3">
                  <c:v>466</c:v>
                </c:pt>
                <c:pt idx="4">
                  <c:v>477</c:v>
                </c:pt>
                <c:pt idx="5">
                  <c:v>414</c:v>
                </c:pt>
                <c:pt idx="6">
                  <c:v>453</c:v>
                </c:pt>
                <c:pt idx="7">
                  <c:v>459.79499999999996</c:v>
                </c:pt>
                <c:pt idx="8">
                  <c:v>466.69192499999991</c:v>
                </c:pt>
                <c:pt idx="9">
                  <c:v>473.69230387499988</c:v>
                </c:pt>
                <c:pt idx="10">
                  <c:v>480.79768843312485</c:v>
                </c:pt>
                <c:pt idx="11">
                  <c:v>488.0096537596217</c:v>
                </c:pt>
                <c:pt idx="12">
                  <c:v>495.329798566016</c:v>
                </c:pt>
                <c:pt idx="13">
                  <c:v>502.75974554450619</c:v>
                </c:pt>
                <c:pt idx="14">
                  <c:v>510.30114172767372</c:v>
                </c:pt>
                <c:pt idx="15">
                  <c:v>517.95565885358883</c:v>
                </c:pt>
                <c:pt idx="16">
                  <c:v>525.72499373639266</c:v>
                </c:pt>
                <c:pt idx="17">
                  <c:v>533.6108686424385</c:v>
                </c:pt>
                <c:pt idx="18">
                  <c:v>541.61503167207502</c:v>
                </c:pt>
                <c:pt idx="19">
                  <c:v>549.73925714715608</c:v>
                </c:pt>
                <c:pt idx="20">
                  <c:v>557.98534600436335</c:v>
                </c:pt>
                <c:pt idx="21">
                  <c:v>566.35512619442875</c:v>
                </c:pt>
                <c:pt idx="22">
                  <c:v>574.85045308734516</c:v>
                </c:pt>
                <c:pt idx="23">
                  <c:v>583.47320988365527</c:v>
                </c:pt>
                <c:pt idx="24">
                  <c:v>592.22530803191</c:v>
                </c:pt>
                <c:pt idx="25">
                  <c:v>601.10868765238854</c:v>
                </c:pt>
                <c:pt idx="26">
                  <c:v>610.12531796717428</c:v>
                </c:pt>
                <c:pt idx="27">
                  <c:v>619.27719773668184</c:v>
                </c:pt>
                <c:pt idx="28">
                  <c:v>628.56635570273204</c:v>
                </c:pt>
                <c:pt idx="29">
                  <c:v>637.99485103827294</c:v>
                </c:pt>
              </c:numCache>
            </c:numRef>
          </c:val>
          <c:extLst>
            <c:ext xmlns:c16="http://schemas.microsoft.com/office/drawing/2014/chart" uri="{C3380CC4-5D6E-409C-BE32-E72D297353CC}">
              <c16:uniqueId val="{00000000-8F70-4E48-82FE-95D57F987F80}"/>
            </c:ext>
          </c:extLst>
        </c:ser>
        <c:ser>
          <c:idx val="1"/>
          <c:order val="1"/>
          <c:tx>
            <c:strRef>
              <c:f>'All P5+P6 revised index (2)'!$E$113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(2)'!$H$113:$AK$113</c:f>
              <c:numCache>
                <c:formatCode>#,##0</c:formatCode>
                <c:ptCount val="30"/>
                <c:pt idx="0">
                  <c:v>484</c:v>
                </c:pt>
                <c:pt idx="1">
                  <c:v>428</c:v>
                </c:pt>
                <c:pt idx="2">
                  <c:v>434</c:v>
                </c:pt>
                <c:pt idx="3">
                  <c:v>466</c:v>
                </c:pt>
                <c:pt idx="4">
                  <c:v>477</c:v>
                </c:pt>
                <c:pt idx="5">
                  <c:v>414</c:v>
                </c:pt>
                <c:pt idx="6">
                  <c:v>453</c:v>
                </c:pt>
                <c:pt idx="7">
                  <c:v>459.79499999999996</c:v>
                </c:pt>
                <c:pt idx="8">
                  <c:v>466.69192499999991</c:v>
                </c:pt>
                <c:pt idx="9">
                  <c:v>473.69230387499988</c:v>
                </c:pt>
                <c:pt idx="10">
                  <c:v>480.79768843312485</c:v>
                </c:pt>
                <c:pt idx="11">
                  <c:v>488.0096537596217</c:v>
                </c:pt>
                <c:pt idx="12">
                  <c:v>495.329798566016</c:v>
                </c:pt>
                <c:pt idx="13">
                  <c:v>502.75974554450619</c:v>
                </c:pt>
                <c:pt idx="14">
                  <c:v>510.30114172767372</c:v>
                </c:pt>
                <c:pt idx="15">
                  <c:v>517.95565885358883</c:v>
                </c:pt>
                <c:pt idx="16">
                  <c:v>525.72499373639266</c:v>
                </c:pt>
                <c:pt idx="17">
                  <c:v>533.6108686424385</c:v>
                </c:pt>
                <c:pt idx="18">
                  <c:v>541.61503167207502</c:v>
                </c:pt>
                <c:pt idx="19">
                  <c:v>549.73925714715608</c:v>
                </c:pt>
                <c:pt idx="20">
                  <c:v>557.98534600436335</c:v>
                </c:pt>
                <c:pt idx="21">
                  <c:v>566.35512619442875</c:v>
                </c:pt>
                <c:pt idx="22">
                  <c:v>574.85045308734516</c:v>
                </c:pt>
                <c:pt idx="23">
                  <c:v>583.47320988365527</c:v>
                </c:pt>
                <c:pt idx="24">
                  <c:v>592.22530803191</c:v>
                </c:pt>
                <c:pt idx="25">
                  <c:v>601.10868765238854</c:v>
                </c:pt>
                <c:pt idx="26">
                  <c:v>610.12531796717428</c:v>
                </c:pt>
                <c:pt idx="27">
                  <c:v>619.27719773668184</c:v>
                </c:pt>
                <c:pt idx="28">
                  <c:v>628.56635570273204</c:v>
                </c:pt>
                <c:pt idx="29">
                  <c:v>637.99485103827294</c:v>
                </c:pt>
              </c:numCache>
            </c:numRef>
          </c:val>
          <c:extLst>
            <c:ext xmlns:c16="http://schemas.microsoft.com/office/drawing/2014/chart" uri="{C3380CC4-5D6E-409C-BE32-E72D297353CC}">
              <c16:uniqueId val="{00000001-8F70-4E48-82FE-95D57F987F80}"/>
            </c:ext>
          </c:extLst>
        </c:ser>
        <c:ser>
          <c:idx val="2"/>
          <c:order val="2"/>
          <c:tx>
            <c:strRef>
              <c:f>'All P5+P6 revised index (2)'!$E$137</c:f>
              <c:strCache>
                <c:ptCount val="1"/>
                <c:pt idx="0">
                  <c:v>Standard Customers Connected in Year</c:v>
                </c:pt>
              </c:strCache>
            </c:strRef>
          </c:tx>
          <c:spPr>
            <a:solidFill>
              <a:schemeClr val="accent3"/>
            </a:solidFill>
            <a:ln>
              <a:noFill/>
            </a:ln>
            <a:effectLst/>
          </c:spPr>
          <c:invertIfNegative val="0"/>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8F70-4E48-82FE-95D57F987F80}"/>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 (2)'!$E$236</c:f>
              <c:strCache>
                <c:ptCount val="1"/>
                <c:pt idx="0">
                  <c:v>Incremental Capital Expenditure</c:v>
                </c:pt>
              </c:strCache>
            </c:strRef>
          </c:tx>
          <c:spPr>
            <a:solidFill>
              <a:schemeClr val="accent1"/>
            </a:solidFill>
            <a:ln>
              <a:noFill/>
            </a:ln>
            <a:effectLst/>
          </c:spPr>
          <c:invertIfNegative val="0"/>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(2)'!$G$236:$AK$236</c:f>
              <c:numCache>
                <c:formatCode>#,##0</c:formatCode>
                <c:ptCount val="31"/>
                <c:pt idx="0">
                  <c:v>-64771548.044999994</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2CC6-46B0-B70E-6D456DA4F5DD}"/>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index (2)'!$E$239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(2)'!$H$239:$AK$239</c:f>
              <c:numCache>
                <c:formatCode>#,##0</c:formatCode>
                <c:ptCount val="30"/>
                <c:pt idx="0">
                  <c:v>526796.13183999993</c:v>
                </c:pt>
                <c:pt idx="1">
                  <c:v>1051719.2755199999</c:v>
                </c:pt>
                <c:pt idx="2">
                  <c:v>1616488.4252849626</c:v>
                </c:pt>
                <c:pt idx="3">
                  <c:v>2266273.3474583356</c:v>
                </c:pt>
                <c:pt idx="4">
                  <c:v>3010671.7408398315</c:v>
                </c:pt>
                <c:pt idx="5">
                  <c:v>3738802.6658884678</c:v>
                </c:pt>
                <c:pt idx="6">
                  <c:v>4590728.3914602362</c:v>
                </c:pt>
                <c:pt idx="7">
                  <c:v>5489175.6340112118</c:v>
                </c:pt>
                <c:pt idx="8">
                  <c:v>6468250.821769774</c:v>
                </c:pt>
                <c:pt idx="9">
                  <c:v>7533929.8581599351</c:v>
                </c:pt>
                <c:pt idx="10">
                  <c:v>8692595.2106000446</c:v>
                </c:pt>
                <c:pt idx="11">
                  <c:v>9951062.3005091064</c:v>
                </c:pt>
                <c:pt idx="12">
                  <c:v>11070908.840182476</c:v>
                </c:pt>
                <c:pt idx="13">
                  <c:v>12247350.554900924</c:v>
                </c:pt>
                <c:pt idx="14">
                  <c:v>13482777.185353301</c:v>
                </c:pt>
                <c:pt idx="15">
                  <c:v>14779672.279886629</c:v>
                </c:pt>
                <c:pt idx="16">
                  <c:v>16140616.748639932</c:v>
                </c:pt>
                <c:pt idx="17">
                  <c:v>17568292.549844097</c:v>
                </c:pt>
                <c:pt idx="18">
                  <c:v>19065486.513152517</c:v>
                </c:pt>
                <c:pt idx="19">
                  <c:v>20635094.305045061</c:v>
                </c:pt>
                <c:pt idx="20">
                  <c:v>22280124.541532695</c:v>
                </c:pt>
                <c:pt idx="21">
                  <c:v>24003703.053581182</c:v>
                </c:pt>
                <c:pt idx="22">
                  <c:v>25809077.310870484</c:v>
                </c:pt>
                <c:pt idx="23">
                  <c:v>27699621.009712115</c:v>
                </c:pt>
                <c:pt idx="24">
                  <c:v>29678838.83115942</c:v>
                </c:pt>
                <c:pt idx="25">
                  <c:v>31750371.375566658</c:v>
                </c:pt>
                <c:pt idx="26">
                  <c:v>33918000.280081376</c:v>
                </c:pt>
                <c:pt idx="27">
                  <c:v>36185653.525791764</c:v>
                </c:pt>
                <c:pt idx="28">
                  <c:v>38557410.941496469</c:v>
                </c:pt>
                <c:pt idx="29">
                  <c:v>41037509.911318704</c:v>
                </c:pt>
              </c:numCache>
            </c:numRef>
          </c:val>
          <c:extLst>
            <c:ext xmlns:c16="http://schemas.microsoft.com/office/drawing/2014/chart" uri="{C3380CC4-5D6E-409C-BE32-E72D297353CC}">
              <c16:uniqueId val="{00000000-010A-4BDD-8865-F2D8F1BEC089}"/>
            </c:ext>
          </c:extLst>
        </c:ser>
        <c:ser>
          <c:idx val="1"/>
          <c:order val="1"/>
          <c:tx>
            <c:strRef>
              <c:f>'All P5+P6 revised index (2)'!$E$241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index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index (2)'!$H$241:$AK$241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-3879306.0888993004</c:v>
                </c:pt>
                <c:pt idx="8">
                  <c:v>-4471989.6814145632</c:v>
                </c:pt>
                <c:pt idx="9">
                  <c:v>-5095684.5170218516</c:v>
                </c:pt>
                <c:pt idx="10">
                  <c:v>-5751716.0157210799</c:v>
                </c:pt>
                <c:pt idx="11">
                  <c:v>-6441461.914320305</c:v>
                </c:pt>
                <c:pt idx="12">
                  <c:v>-7166354.2541884165</c:v>
                </c:pt>
                <c:pt idx="13">
                  <c:v>-7927881.4430382801</c:v>
                </c:pt>
                <c:pt idx="14">
                  <c:v>-8727590.3934675138</c:v>
                </c:pt>
                <c:pt idx="15">
                  <c:v>-9567088.7410839163</c:v>
                </c:pt>
                <c:pt idx="16">
                  <c:v>-10448047.14514604</c:v>
                </c:pt>
                <c:pt idx="17">
                  <c:v>-11372201.674756702</c:v>
                </c:pt>
                <c:pt idx="18">
                  <c:v>-12341356.2837584</c:v>
                </c:pt>
                <c:pt idx="19">
                  <c:v>-13357385.377594838</c:v>
                </c:pt>
                <c:pt idx="20">
                  <c:v>-14422236.475522174</c:v>
                </c:pt>
                <c:pt idx="21">
                  <c:v>-15537932.971677478</c:v>
                </c:pt>
                <c:pt idx="22">
                  <c:v>-16706576.998640144</c:v>
                </c:pt>
                <c:pt idx="23">
                  <c:v>-17930352.397254981</c:v>
                </c:pt>
                <c:pt idx="24">
                  <c:v>-19211527.796623606</c:v>
                </c:pt>
                <c:pt idx="25">
                  <c:v>-20552459.808313612</c:v>
                </c:pt>
                <c:pt idx="26">
                  <c:v>-21955596.338983014</c:v>
                </c:pt>
                <c:pt idx="27">
                  <c:v>-23423480.025771007</c:v>
                </c:pt>
                <c:pt idx="28">
                  <c:v>-24958751.798965205</c:v>
                </c:pt>
                <c:pt idx="29">
                  <c:v>-26564154.576620173</c:v>
                </c:pt>
              </c:numCache>
            </c:numRef>
          </c:val>
          <c:extLst>
            <c:ext xmlns:c16="http://schemas.microsoft.com/office/drawing/2014/chart" uri="{C3380CC4-5D6E-409C-BE32-E72D297353CC}">
              <c16:uniqueId val="{00000001-010A-4BDD-8865-F2D8F1BEC089}"/>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 custom'!$E$92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custom'!$H$92:$AK$92</c:f>
              <c:numCache>
                <c:formatCode>#,##0</c:formatCode>
                <c:ptCount val="30"/>
                <c:pt idx="0">
                  <c:v>484</c:v>
                </c:pt>
                <c:pt idx="1">
                  <c:v>428</c:v>
                </c:pt>
                <c:pt idx="2">
                  <c:v>434</c:v>
                </c:pt>
                <c:pt idx="3">
                  <c:v>466</c:v>
                </c:pt>
                <c:pt idx="4">
                  <c:v>477</c:v>
                </c:pt>
                <c:pt idx="5">
                  <c:v>414</c:v>
                </c:pt>
                <c:pt idx="6">
                  <c:v>453</c:v>
                </c:pt>
                <c:pt idx="7">
                  <c:v>445.33333333333331</c:v>
                </c:pt>
                <c:pt idx="8">
                  <c:v>445.33333333333331</c:v>
                </c:pt>
                <c:pt idx="9">
                  <c:v>445.33333333333331</c:v>
                </c:pt>
                <c:pt idx="10">
                  <c:v>445.33333333333331</c:v>
                </c:pt>
                <c:pt idx="11">
                  <c:v>445.33333333333331</c:v>
                </c:pt>
                <c:pt idx="12">
                  <c:v>445.33333333333331</c:v>
                </c:pt>
                <c:pt idx="13">
                  <c:v>445.33333333333331</c:v>
                </c:pt>
                <c:pt idx="14">
                  <c:v>445.33333333333331</c:v>
                </c:pt>
                <c:pt idx="15">
                  <c:v>445.33333333333331</c:v>
                </c:pt>
                <c:pt idx="16">
                  <c:v>445.33333333333331</c:v>
                </c:pt>
                <c:pt idx="17">
                  <c:v>445.33333333333331</c:v>
                </c:pt>
                <c:pt idx="18">
                  <c:v>445.33333333333331</c:v>
                </c:pt>
                <c:pt idx="19">
                  <c:v>445.33333333333331</c:v>
                </c:pt>
                <c:pt idx="20">
                  <c:v>445.33333333333331</c:v>
                </c:pt>
                <c:pt idx="21">
                  <c:v>445.33333333333331</c:v>
                </c:pt>
                <c:pt idx="22">
                  <c:v>445.33333333333331</c:v>
                </c:pt>
                <c:pt idx="23">
                  <c:v>445.33333333333331</c:v>
                </c:pt>
                <c:pt idx="24">
                  <c:v>445.33333333333331</c:v>
                </c:pt>
                <c:pt idx="25">
                  <c:v>445.33333333333331</c:v>
                </c:pt>
                <c:pt idx="26">
                  <c:v>445.33333333333331</c:v>
                </c:pt>
                <c:pt idx="27">
                  <c:v>445.33333333333331</c:v>
                </c:pt>
                <c:pt idx="28">
                  <c:v>445.33333333333331</c:v>
                </c:pt>
                <c:pt idx="29">
                  <c:v>445.33333333333331</c:v>
                </c:pt>
              </c:numCache>
            </c:numRef>
          </c:val>
          <c:extLst>
            <c:ext xmlns:c16="http://schemas.microsoft.com/office/drawing/2014/chart" uri="{C3380CC4-5D6E-409C-BE32-E72D297353CC}">
              <c16:uniqueId val="{00000000-FF74-48B2-A6BC-850253DB81A1}"/>
            </c:ext>
          </c:extLst>
        </c:ser>
        <c:ser>
          <c:idx val="1"/>
          <c:order val="1"/>
          <c:tx>
            <c:strRef>
              <c:f>'All P5+P6 revised avgeP5 custom'!$E$113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custom'!$H$113:$AK$113</c:f>
              <c:numCache>
                <c:formatCode>#,##0</c:formatCode>
                <c:ptCount val="30"/>
                <c:pt idx="0">
                  <c:v>484</c:v>
                </c:pt>
                <c:pt idx="1">
                  <c:v>428</c:v>
                </c:pt>
                <c:pt idx="2">
                  <c:v>434</c:v>
                </c:pt>
                <c:pt idx="3">
                  <c:v>466</c:v>
                </c:pt>
                <c:pt idx="4">
                  <c:v>477</c:v>
                </c:pt>
                <c:pt idx="5">
                  <c:v>414</c:v>
                </c:pt>
                <c:pt idx="6">
                  <c:v>453</c:v>
                </c:pt>
                <c:pt idx="7">
                  <c:v>445.33333333333331</c:v>
                </c:pt>
                <c:pt idx="8">
                  <c:v>445.33333333333331</c:v>
                </c:pt>
                <c:pt idx="9">
                  <c:v>445.33333333333331</c:v>
                </c:pt>
                <c:pt idx="10">
                  <c:v>445.33333333333331</c:v>
                </c:pt>
                <c:pt idx="11">
                  <c:v>445.33333333333331</c:v>
                </c:pt>
                <c:pt idx="12">
                  <c:v>445.33333333333331</c:v>
                </c:pt>
                <c:pt idx="13">
                  <c:v>445.33333333333331</c:v>
                </c:pt>
                <c:pt idx="14">
                  <c:v>445.33333333333331</c:v>
                </c:pt>
                <c:pt idx="15">
                  <c:v>445.33333333333331</c:v>
                </c:pt>
                <c:pt idx="16">
                  <c:v>445.33333333333331</c:v>
                </c:pt>
                <c:pt idx="17">
                  <c:v>445.33333333333331</c:v>
                </c:pt>
                <c:pt idx="18">
                  <c:v>445.33333333333331</c:v>
                </c:pt>
                <c:pt idx="19">
                  <c:v>445.33333333333331</c:v>
                </c:pt>
                <c:pt idx="20">
                  <c:v>445.33333333333331</c:v>
                </c:pt>
                <c:pt idx="21">
                  <c:v>445.33333333333331</c:v>
                </c:pt>
                <c:pt idx="22">
                  <c:v>445.33333333333331</c:v>
                </c:pt>
                <c:pt idx="23">
                  <c:v>445.33333333333331</c:v>
                </c:pt>
                <c:pt idx="24">
                  <c:v>445.33333333333331</c:v>
                </c:pt>
                <c:pt idx="25">
                  <c:v>445.33333333333331</c:v>
                </c:pt>
                <c:pt idx="26">
                  <c:v>445.33333333333331</c:v>
                </c:pt>
                <c:pt idx="27">
                  <c:v>445.33333333333331</c:v>
                </c:pt>
                <c:pt idx="28">
                  <c:v>445.33333333333331</c:v>
                </c:pt>
                <c:pt idx="29">
                  <c:v>445.33333333333331</c:v>
                </c:pt>
              </c:numCache>
            </c:numRef>
          </c:val>
          <c:extLst>
            <c:ext xmlns:c16="http://schemas.microsoft.com/office/drawing/2014/chart" uri="{C3380CC4-5D6E-409C-BE32-E72D297353CC}">
              <c16:uniqueId val="{00000001-FF74-48B2-A6BC-850253DB81A1}"/>
            </c:ext>
          </c:extLst>
        </c:ser>
        <c:ser>
          <c:idx val="2"/>
          <c:order val="2"/>
          <c:tx>
            <c:strRef>
              <c:f>'All P5+P6 revised avgeP5 custom'!$E$137</c:f>
              <c:strCache>
                <c:ptCount val="1"/>
                <c:pt idx="0">
                  <c:v>Standard Customers Connected in Year</c:v>
                </c:pt>
              </c:strCache>
            </c:strRef>
          </c:tx>
          <c:spPr>
            <a:solidFill>
              <a:schemeClr val="accent3"/>
            </a:solidFill>
            <a:ln>
              <a:noFill/>
            </a:ln>
            <a:effectLst/>
          </c:spPr>
          <c:invertIfNegative val="0"/>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F74-48B2-A6BC-850253DB81A1}"/>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 custom'!$E$236</c:f>
              <c:strCache>
                <c:ptCount val="1"/>
                <c:pt idx="0">
                  <c:v>Incremental Capital Expenditure</c:v>
                </c:pt>
              </c:strCache>
            </c:strRef>
          </c:tx>
          <c:spPr>
            <a:solidFill>
              <a:schemeClr val="accent1"/>
            </a:solidFill>
            <a:ln>
              <a:noFill/>
            </a:ln>
            <a:effectLst/>
          </c:spPr>
          <c:invertIfNegative val="0"/>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custom'!$G$236:$AK$236</c:f>
              <c:numCache>
                <c:formatCode>#,##0</c:formatCode>
                <c:ptCount val="31"/>
                <c:pt idx="0">
                  <c:v>-64771548.044999994</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B564-4E44-A0E1-996622473D4F}"/>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 custom'!$E$239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custom'!$H$239:$AK$239</c:f>
              <c:numCache>
                <c:formatCode>#,##0</c:formatCode>
                <c:ptCount val="30"/>
                <c:pt idx="0">
                  <c:v>526796.13183999993</c:v>
                </c:pt>
                <c:pt idx="1">
                  <c:v>1051719.2755199999</c:v>
                </c:pt>
                <c:pt idx="2">
                  <c:v>1616488.4252849626</c:v>
                </c:pt>
                <c:pt idx="3">
                  <c:v>2266273.3474583356</c:v>
                </c:pt>
                <c:pt idx="4">
                  <c:v>3010671.7408398315</c:v>
                </c:pt>
                <c:pt idx="5">
                  <c:v>3738802.6658884678</c:v>
                </c:pt>
                <c:pt idx="6">
                  <c:v>4590728.3914602362</c:v>
                </c:pt>
                <c:pt idx="7">
                  <c:v>5467221.2288820883</c:v>
                </c:pt>
                <c:pt idx="8">
                  <c:v>6411497.5682610469</c:v>
                </c:pt>
                <c:pt idx="9">
                  <c:v>7427805.4533887822</c:v>
                </c:pt>
                <c:pt idx="10">
                  <c:v>8520634.6566713601</c:v>
                </c:pt>
                <c:pt idx="11">
                  <c:v>9694729.689184051</c:v>
                </c:pt>
                <c:pt idx="12">
                  <c:v>10717253.506148968</c:v>
                </c:pt>
                <c:pt idx="13">
                  <c:v>11778447.947633479</c:v>
                </c:pt>
                <c:pt idx="14">
                  <c:v>12879486.246864125</c:v>
                </c:pt>
                <c:pt idx="15">
                  <c:v>14021573.859117553</c:v>
                </c:pt>
                <c:pt idx="16">
                  <c:v>15205949.29765076</c:v>
                </c:pt>
                <c:pt idx="17">
                  <c:v>16433884.990530491</c:v>
                </c:pt>
                <c:pt idx="18">
                  <c:v>17706688.158870906</c:v>
                </c:pt>
                <c:pt idx="19">
                  <c:v>19025701.717000797</c:v>
                </c:pt>
                <c:pt idx="20">
                  <c:v>20392305.195094079</c:v>
                </c:pt>
                <c:pt idx="21">
                  <c:v>21807915.68481008</c:v>
                </c:pt>
                <c:pt idx="22">
                  <c:v>23273988.808503121</c:v>
                </c:pt>
                <c:pt idx="23">
                  <c:v>24792019.712574266</c:v>
                </c:pt>
                <c:pt idx="24">
                  <c:v>26363544.08555185</c:v>
                </c:pt>
                <c:pt idx="25">
                  <c:v>27990139.201501243</c:v>
                </c:pt>
                <c:pt idx="26">
                  <c:v>29673424.989378788</c:v>
                </c:pt>
                <c:pt idx="27">
                  <c:v>31415065.12895932</c:v>
                </c:pt>
                <c:pt idx="28">
                  <c:v>33216768.173981927</c:v>
                </c:pt>
                <c:pt idx="29">
                  <c:v>35080288.703173608</c:v>
                </c:pt>
              </c:numCache>
            </c:numRef>
          </c:val>
          <c:extLst>
            <c:ext xmlns:c16="http://schemas.microsoft.com/office/drawing/2014/chart" uri="{C3380CC4-5D6E-409C-BE32-E72D297353CC}">
              <c16:uniqueId val="{00000000-2DFC-4C19-AA27-5BCF05D6702A}"/>
            </c:ext>
          </c:extLst>
        </c:ser>
        <c:ser>
          <c:idx val="1"/>
          <c:order val="1"/>
          <c:tx>
            <c:strRef>
              <c:f>'All P5+P6 revised avgeP5 custom'!$E$241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 custom'!$G$2:$AK$2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 custom'!$H$241:$AK$241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-3863790.4881654005</c:v>
                </c:pt>
                <c:pt idx="8">
                  <c:v>-4432751.8764699046</c:v>
                </c:pt>
                <c:pt idx="9">
                  <c:v>-5023905.7114779158</c:v>
                </c:pt>
                <c:pt idx="10">
                  <c:v>-5637933.1639787396</c:v>
                </c:pt>
                <c:pt idx="11">
                  <c:v>-6275534.2270658361</c:v>
                </c:pt>
                <c:pt idx="12">
                  <c:v>-6937428.2062772773</c:v>
                </c:pt>
                <c:pt idx="13">
                  <c:v>-7624354.2220214633</c:v>
                </c:pt>
                <c:pt idx="14">
                  <c:v>-8337071.724587935</c:v>
                </c:pt>
                <c:pt idx="15">
                  <c:v>-9076361.0220502876</c:v>
                </c:pt>
                <c:pt idx="16">
                  <c:v>-9843023.8213755153</c:v>
                </c:pt>
                <c:pt idx="17">
                  <c:v>-10637883.783061679</c:v>
                </c:pt>
                <c:pt idx="18">
                  <c:v>-11461787.089633437</c:v>
                </c:pt>
                <c:pt idx="19">
                  <c:v>-12315603.028332876</c:v>
                </c:pt>
                <c:pt idx="20">
                  <c:v>-13200224.588351164</c:v>
                </c:pt>
                <c:pt idx="21">
                  <c:v>-14116569.072954725</c:v>
                </c:pt>
                <c:pt idx="22">
                  <c:v>-15065578.726868173</c:v>
                </c:pt>
                <c:pt idx="23">
                  <c:v>-16048221.379284812</c:v>
                </c:pt>
                <c:pt idx="24">
                  <c:v>-17065491.102884401</c:v>
                </c:pt>
                <c:pt idx="25">
                  <c:v>-18118408.889246911</c:v>
                </c:pt>
                <c:pt idx="26">
                  <c:v>-19208023.341060273</c:v>
                </c:pt>
                <c:pt idx="27">
                  <c:v>-20335411.381529637</c:v>
                </c:pt>
                <c:pt idx="28">
                  <c:v>-21501678.981405307</c:v>
                </c:pt>
                <c:pt idx="29">
                  <c:v>-22707961.904056497</c:v>
                </c:pt>
              </c:numCache>
            </c:numRef>
          </c:val>
          <c:extLst>
            <c:ext xmlns:c16="http://schemas.microsoft.com/office/drawing/2014/chart" uri="{C3380CC4-5D6E-409C-BE32-E72D297353CC}">
              <c16:uniqueId val="{00000001-2DFC-4C19-AA27-5BCF05D6702A}"/>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avgeP5+1.5%'!$E$92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avgeP5+1.5%'!$H$92:$AK$92</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0-03BC-4F1D-BAC8-B2A1B0A20DFE}"/>
            </c:ext>
          </c:extLst>
        </c:ser>
        <c:ser>
          <c:idx val="1"/>
          <c:order val="1"/>
          <c:tx>
            <c:strRef>
              <c:f>'All P5+P6 revised avgeP5+1.5%'!$E$113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avgeP5+1.5%'!$H$113:$AK$113</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1-03BC-4F1D-BAC8-B2A1B0A20DFE}"/>
            </c:ext>
          </c:extLst>
        </c:ser>
        <c:ser>
          <c:idx val="2"/>
          <c:order val="2"/>
          <c:tx>
            <c:strRef>
              <c:f>'All P5+P6 revised avgeP5+1.5%'!$E$137</c:f>
              <c:strCache>
                <c:ptCount val="1"/>
                <c:pt idx="0">
                  <c:v>Standard Customers Connected in Year</c:v>
                </c:pt>
              </c:strCache>
            </c:strRef>
          </c:tx>
          <c:spPr>
            <a:solidFill>
              <a:schemeClr val="accent3"/>
            </a:solidFill>
            <a:ln>
              <a:noFill/>
            </a:ln>
            <a:effectLst/>
          </c:spPr>
          <c:invertIfNegative val="0"/>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03BC-4F1D-BAC8-B2A1B0A20DFE}"/>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avgeP5+1.5%'!$E$236</c:f>
              <c:strCache>
                <c:ptCount val="1"/>
                <c:pt idx="0">
                  <c:v>Incremental Capital Expenditure</c:v>
                </c:pt>
              </c:strCache>
            </c:strRef>
          </c:tx>
          <c:spPr>
            <a:solidFill>
              <a:schemeClr val="accent1"/>
            </a:solidFill>
            <a:ln>
              <a:noFill/>
            </a:ln>
            <a:effectLst/>
          </c:spPr>
          <c:invertIfNegative val="0"/>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avgeP5+1.5%'!$G$236:$AK$236</c:f>
              <c:numCache>
                <c:formatCode>#,##0</c:formatCode>
                <c:ptCount val="31"/>
                <c:pt idx="0">
                  <c:v>-64771548.044999994</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2F6A-450D-8B2B-1CD305547D08}"/>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avgeP5+1.5%'!$E$239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avgeP5+1.5%'!$H$239:$AK$239</c:f>
              <c:numCache>
                <c:formatCode>#,##0</c:formatCode>
                <c:ptCount val="30"/>
                <c:pt idx="0">
                  <c:v>526796.13183999993</c:v>
                </c:pt>
                <c:pt idx="1">
                  <c:v>1051719.2755199999</c:v>
                </c:pt>
                <c:pt idx="2">
                  <c:v>1616488.4252849626</c:v>
                </c:pt>
                <c:pt idx="3">
                  <c:v>2266273.3474583356</c:v>
                </c:pt>
                <c:pt idx="4">
                  <c:v>3010671.7408398315</c:v>
                </c:pt>
                <c:pt idx="5">
                  <c:v>3738802.6658884678</c:v>
                </c:pt>
                <c:pt idx="6">
                  <c:v>4590728.3914602362</c:v>
                </c:pt>
                <c:pt idx="7">
                  <c:v>5477362.2056894554</c:v>
                </c:pt>
                <c:pt idx="8">
                  <c:v>6443407.496594891</c:v>
                </c:pt>
                <c:pt idx="9">
                  <c:v>7494745.4959063996</c:v>
                </c:pt>
                <c:pt idx="10">
                  <c:v>8637657.4008636624</c:v>
                </c:pt>
                <c:pt idx="11">
                  <c:v>9878850.329917049</c:v>
                </c:pt>
                <c:pt idx="12">
                  <c:v>10981764.592364468</c:v>
                </c:pt>
                <c:pt idx="13">
                  <c:v>12140358.62631971</c:v>
                </c:pt>
                <c:pt idx="14">
                  <c:v>13356982.618926492</c:v>
                </c:pt>
                <c:pt idx="15">
                  <c:v>14634078.996075716</c:v>
                </c:pt>
                <c:pt idx="16">
                  <c:v>15974185.916781319</c:v>
                </c:pt>
                <c:pt idx="17">
                  <c:v>17379940.897493571</c:v>
                </c:pt>
                <c:pt idx="18">
                  <c:v>18854084.571132414</c:v>
                </c:pt>
                <c:pt idx="19">
                  <c:v>20399464.585798334</c:v>
                </c:pt>
                <c:pt idx="20">
                  <c:v>22019039.648299612</c:v>
                </c:pt>
                <c:pt idx="21">
                  <c:v>23715883.717823051</c:v>
                </c:pt>
                <c:pt idx="22">
                  <c:v>25493190.355269838</c:v>
                </c:pt>
                <c:pt idx="23">
                  <c:v>27354277.233980417</c:v>
                </c:pt>
                <c:pt idx="24">
                  <c:v>29302590.817781515</c:v>
                </c:pt>
                <c:pt idx="25">
                  <c:v>31341711.212505378</c:v>
                </c:pt>
                <c:pt idx="26">
                  <c:v>33475357.197356328</c:v>
                </c:pt>
                <c:pt idx="27">
                  <c:v>35707391.442732692</c:v>
                </c:pt>
                <c:pt idx="28">
                  <c:v>38041825.92135375</c:v>
                </c:pt>
                <c:pt idx="29">
                  <c:v>40482827.519791856</c:v>
                </c:pt>
              </c:numCache>
            </c:numRef>
          </c:val>
          <c:extLst>
            <c:ext xmlns:c16="http://schemas.microsoft.com/office/drawing/2014/chart" uri="{C3380CC4-5D6E-409C-BE32-E72D297353CC}">
              <c16:uniqueId val="{00000000-F903-47EC-9866-FEFB85778791}"/>
            </c:ext>
          </c:extLst>
        </c:ser>
        <c:ser>
          <c:idx val="1"/>
          <c:order val="1"/>
          <c:tx>
            <c:strRef>
              <c:f>'All P5+P6 revised avgeP5+1.5%'!$E$241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avgeP5+1.5%'!$G$2:$AK$2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avgeP5+1.5%'!$H$241:$AK$241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-3870957.311692134</c:v>
                </c:pt>
                <c:pt idx="8">
                  <c:v>-4454813.6168346023</c:v>
                </c:pt>
                <c:pt idx="9">
                  <c:v>-5069181.5959960539</c:v>
                </c:pt>
                <c:pt idx="10">
                  <c:v>-5715364.7681967421</c:v>
                </c:pt>
                <c:pt idx="11">
                  <c:v>-6394718.0949892821</c:v>
                </c:pt>
                <c:pt idx="12">
                  <c:v>-7108649.9348042384</c:v>
                </c:pt>
                <c:pt idx="13">
                  <c:v>-7858624.0700781792</c:v>
                </c:pt>
                <c:pt idx="14">
                  <c:v>-8646161.8098453134</c:v>
                </c:pt>
                <c:pt idx="15">
                  <c:v>-9472844.1705719978</c:v>
                </c:pt>
                <c:pt idx="16">
                  <c:v>-10340314.138115117</c:v>
                </c:pt>
                <c:pt idx="17">
                  <c:v>-11250279.013790831</c:v>
                </c:pt>
                <c:pt idx="18">
                  <c:v>-12204512.847649457</c:v>
                </c:pt>
                <c:pt idx="19">
                  <c:v>-13204858.96216559</c:v>
                </c:pt>
                <c:pt idx="20">
                  <c:v>-14253232.569669902</c:v>
                </c:pt>
                <c:pt idx="21">
                  <c:v>-15351623.486970894</c:v>
                </c:pt>
                <c:pt idx="22">
                  <c:v>-16502098.950740872</c:v>
                </c:pt>
                <c:pt idx="23">
                  <c:v>-17706806.537371308</c:v>
                </c:pt>
                <c:pt idx="24">
                  <c:v>-18967977.191138152</c:v>
                </c:pt>
                <c:pt idx="25">
                  <c:v>-20287928.364658143</c:v>
                </c:pt>
                <c:pt idx="26">
                  <c:v>-21669067.275762815</c:v>
                </c:pt>
                <c:pt idx="27">
                  <c:v>-23113894.285067637</c:v>
                </c:pt>
                <c:pt idx="28">
                  <c:v>-24625006.398670256</c:v>
                </c:pt>
                <c:pt idx="29">
                  <c:v>-26205100.900573801</c:v>
                </c:pt>
              </c:numCache>
            </c:numRef>
          </c:val>
          <c:extLst>
            <c:ext xmlns:c16="http://schemas.microsoft.com/office/drawing/2014/chart" uri="{C3380CC4-5D6E-409C-BE32-E72D297353CC}">
              <c16:uniqueId val="{00000001-F903-47EC-9866-FEFB85778791}"/>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5'!$E$92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9690-45D3-BA8A-5C1E079AE51E}"/>
            </c:ext>
          </c:extLst>
        </c:ser>
        <c:ser>
          <c:idx val="1"/>
          <c:order val="1"/>
          <c:tx>
            <c:strRef>
              <c:f>'All Developments - Period 5'!$E$113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9690-45D3-BA8A-5C1E079AE51E}"/>
            </c:ext>
          </c:extLst>
        </c:ser>
        <c:ser>
          <c:idx val="2"/>
          <c:order val="2"/>
          <c:tx>
            <c:strRef>
              <c:f>'All Developments - Period 5'!$E$137</c:f>
              <c:strCache>
                <c:ptCount val="1"/>
                <c:pt idx="0">
                  <c:v>Standard Customers Connected in Year</c:v>
                </c:pt>
              </c:strCache>
            </c:strRef>
          </c:tx>
          <c:spPr>
            <a:solidFill>
              <a:schemeClr val="accent3"/>
            </a:solidFill>
            <a:ln>
              <a:noFill/>
            </a:ln>
            <a:effectLst/>
          </c:spPr>
          <c:invertIfNegative val="0"/>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9690-45D3-BA8A-5C1E079AE51E}"/>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avgeP5+1.5 Yr0 fi'!$E$92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fi'!$H$92:$AK$92</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0-D001-4833-B436-49EF5AA05C9A}"/>
            </c:ext>
          </c:extLst>
        </c:ser>
        <c:ser>
          <c:idx val="1"/>
          <c:order val="1"/>
          <c:tx>
            <c:strRef>
              <c:f>'P5+P6 revised avgeP5+1.5 Yr0 fi'!$E$113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fi'!$H$113:$AK$113</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1-D001-4833-B436-49EF5AA05C9A}"/>
            </c:ext>
          </c:extLst>
        </c:ser>
        <c:ser>
          <c:idx val="2"/>
          <c:order val="2"/>
          <c:tx>
            <c:strRef>
              <c:f>'P5+P6 revised avgeP5+1.5 Yr0 fi'!$E$137</c:f>
              <c:strCache>
                <c:ptCount val="1"/>
                <c:pt idx="0">
                  <c:v>Standard Customers Connected in Year</c:v>
                </c:pt>
              </c:strCache>
            </c:strRef>
          </c:tx>
          <c:spPr>
            <a:solidFill>
              <a:schemeClr val="accent3"/>
            </a:solidFill>
            <a:ln>
              <a:noFill/>
            </a:ln>
            <a:effectLst/>
          </c:spPr>
          <c:invertIfNegative val="0"/>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D001-4833-B436-49EF5AA05C9A}"/>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avgeP5+1.5 Yr0 fi'!$E$236</c:f>
              <c:strCache>
                <c:ptCount val="1"/>
                <c:pt idx="0">
                  <c:v>Incremental Capital Expenditure</c:v>
                </c:pt>
              </c:strCache>
            </c:strRef>
          </c:tx>
          <c:spPr>
            <a:solidFill>
              <a:schemeClr val="accent1"/>
            </a:solidFill>
            <a:ln>
              <a:noFill/>
            </a:ln>
            <a:effectLst/>
          </c:spPr>
          <c:invertIfNegative val="0"/>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fi'!$G$236:$AK$236</c:f>
              <c:numCache>
                <c:formatCode>#,##0</c:formatCode>
                <c:ptCount val="31"/>
                <c:pt idx="0">
                  <c:v>-59567074.225000009</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B8D9-46EC-9651-D397A3E74F15}"/>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avgeP5+1.5 Yr0 fi'!$E$239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fi'!$H$239:$AK$239</c:f>
              <c:numCache>
                <c:formatCode>#,##0</c:formatCode>
                <c:ptCount val="30"/>
                <c:pt idx="0">
                  <c:v>526796.13183999993</c:v>
                </c:pt>
                <c:pt idx="1">
                  <c:v>1051719.2755199999</c:v>
                </c:pt>
                <c:pt idx="2">
                  <c:v>1616488.4252849626</c:v>
                </c:pt>
                <c:pt idx="3">
                  <c:v>2266273.3474583356</c:v>
                </c:pt>
                <c:pt idx="4">
                  <c:v>3010671.7408398315</c:v>
                </c:pt>
                <c:pt idx="5">
                  <c:v>3738802.6658884678</c:v>
                </c:pt>
                <c:pt idx="6">
                  <c:v>4590728.3914602362</c:v>
                </c:pt>
                <c:pt idx="7">
                  <c:v>5477362.2056894554</c:v>
                </c:pt>
                <c:pt idx="8">
                  <c:v>6443407.496594891</c:v>
                </c:pt>
                <c:pt idx="9">
                  <c:v>7494745.4959063996</c:v>
                </c:pt>
                <c:pt idx="10">
                  <c:v>8637657.4008636624</c:v>
                </c:pt>
                <c:pt idx="11">
                  <c:v>9878850.329917049</c:v>
                </c:pt>
                <c:pt idx="12">
                  <c:v>10981764.592364468</c:v>
                </c:pt>
                <c:pt idx="13">
                  <c:v>12140358.62631971</c:v>
                </c:pt>
                <c:pt idx="14">
                  <c:v>13356982.618926492</c:v>
                </c:pt>
                <c:pt idx="15">
                  <c:v>14634078.996075716</c:v>
                </c:pt>
                <c:pt idx="16">
                  <c:v>15974185.916781319</c:v>
                </c:pt>
                <c:pt idx="17">
                  <c:v>17379940.897493571</c:v>
                </c:pt>
                <c:pt idx="18">
                  <c:v>18854084.571132414</c:v>
                </c:pt>
                <c:pt idx="19">
                  <c:v>20399464.585798334</c:v>
                </c:pt>
                <c:pt idx="20">
                  <c:v>22019039.648299612</c:v>
                </c:pt>
                <c:pt idx="21">
                  <c:v>23715883.717823051</c:v>
                </c:pt>
                <c:pt idx="22">
                  <c:v>25493190.355269838</c:v>
                </c:pt>
                <c:pt idx="23">
                  <c:v>27354277.233980417</c:v>
                </c:pt>
                <c:pt idx="24">
                  <c:v>29302590.817781515</c:v>
                </c:pt>
                <c:pt idx="25">
                  <c:v>31341711.212505378</c:v>
                </c:pt>
                <c:pt idx="26">
                  <c:v>33475357.197356328</c:v>
                </c:pt>
                <c:pt idx="27">
                  <c:v>35707391.442732692</c:v>
                </c:pt>
                <c:pt idx="28">
                  <c:v>38041825.92135375</c:v>
                </c:pt>
                <c:pt idx="29">
                  <c:v>40482827.519791856</c:v>
                </c:pt>
              </c:numCache>
            </c:numRef>
          </c:val>
          <c:extLst>
            <c:ext xmlns:c16="http://schemas.microsoft.com/office/drawing/2014/chart" uri="{C3380CC4-5D6E-409C-BE32-E72D297353CC}">
              <c16:uniqueId val="{00000000-FF8D-405C-B3D7-EBFE600EB03B}"/>
            </c:ext>
          </c:extLst>
        </c:ser>
        <c:ser>
          <c:idx val="1"/>
          <c:order val="1"/>
          <c:tx>
            <c:strRef>
              <c:f>'P5+P6 revised avgeP5+1.5 Yr0 fi'!$E$241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avgeP5+1.5 Yr0 fi'!$G$2:$AK$2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avgeP5+1.5 Yr0 fi'!$H$241:$AK$241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-3870957.311692134</c:v>
                </c:pt>
                <c:pt idx="8">
                  <c:v>-4454813.6168346023</c:v>
                </c:pt>
                <c:pt idx="9">
                  <c:v>-5069181.5959960539</c:v>
                </c:pt>
                <c:pt idx="10">
                  <c:v>-5715364.7681967421</c:v>
                </c:pt>
                <c:pt idx="11">
                  <c:v>-6394718.0949892821</c:v>
                </c:pt>
                <c:pt idx="12">
                  <c:v>-7108649.9348042384</c:v>
                </c:pt>
                <c:pt idx="13">
                  <c:v>-7858624.0700781792</c:v>
                </c:pt>
                <c:pt idx="14">
                  <c:v>-8646161.8098453134</c:v>
                </c:pt>
                <c:pt idx="15">
                  <c:v>-9472844.1705719978</c:v>
                </c:pt>
                <c:pt idx="16">
                  <c:v>-10340314.138115117</c:v>
                </c:pt>
                <c:pt idx="17">
                  <c:v>-11250279.013790831</c:v>
                </c:pt>
                <c:pt idx="18">
                  <c:v>-12204512.847649457</c:v>
                </c:pt>
                <c:pt idx="19">
                  <c:v>-13204858.96216559</c:v>
                </c:pt>
                <c:pt idx="20">
                  <c:v>-14253232.569669902</c:v>
                </c:pt>
                <c:pt idx="21">
                  <c:v>-15351623.486970894</c:v>
                </c:pt>
                <c:pt idx="22">
                  <c:v>-16502098.950740872</c:v>
                </c:pt>
                <c:pt idx="23">
                  <c:v>-17706806.537371308</c:v>
                </c:pt>
                <c:pt idx="24">
                  <c:v>-18967977.191138152</c:v>
                </c:pt>
                <c:pt idx="25">
                  <c:v>-20287928.364658143</c:v>
                </c:pt>
                <c:pt idx="26">
                  <c:v>-21669067.275762815</c:v>
                </c:pt>
                <c:pt idx="27">
                  <c:v>-23113894.285067637</c:v>
                </c:pt>
                <c:pt idx="28">
                  <c:v>-24625006.398670256</c:v>
                </c:pt>
                <c:pt idx="29">
                  <c:v>-26205100.900573801</c:v>
                </c:pt>
              </c:numCache>
            </c:numRef>
          </c:val>
          <c:extLst>
            <c:ext xmlns:c16="http://schemas.microsoft.com/office/drawing/2014/chart" uri="{C3380CC4-5D6E-409C-BE32-E72D297353CC}">
              <c16:uniqueId val="{00000001-FF8D-405C-B3D7-EBFE600EB03B}"/>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cust'!$H$92:$AK$92</c:f>
              <c:numCache>
                <c:formatCode>#,##0</c:formatCode>
                <c:ptCount val="30"/>
                <c:pt idx="0">
                  <c:v>307</c:v>
                </c:pt>
                <c:pt idx="1">
                  <c:v>357.27336074832419</c:v>
                </c:pt>
                <c:pt idx="2">
                  <c:v>364.13961698966887</c:v>
                </c:pt>
                <c:pt idx="3">
                  <c:v>371.13749556181938</c:v>
                </c:pt>
                <c:pt idx="4">
                  <c:v>378.26954079767529</c:v>
                </c:pt>
                <c:pt idx="5">
                  <c:v>327.08283630202641</c:v>
                </c:pt>
                <c:pt idx="6">
                  <c:v>332.40904244334888</c:v>
                </c:pt>
                <c:pt idx="7">
                  <c:v>337.82160318764363</c:v>
                </c:pt>
                <c:pt idx="8">
                  <c:v>343.32193482756338</c:v>
                </c:pt>
                <c:pt idx="9">
                  <c:v>348.91147670352802</c:v>
                </c:pt>
                <c:pt idx="10">
                  <c:v>308.68562793793171</c:v>
                </c:pt>
                <c:pt idx="11">
                  <c:v>313.05611386345845</c:v>
                </c:pt>
                <c:pt idx="12">
                  <c:v>317.75195557141029</c:v>
                </c:pt>
                <c:pt idx="13">
                  <c:v>322.5182349049814</c:v>
                </c:pt>
                <c:pt idx="14">
                  <c:v>327.35600842855609</c:v>
                </c:pt>
                <c:pt idx="15">
                  <c:v>332.2663485549844</c:v>
                </c:pt>
                <c:pt idx="16">
                  <c:v>337.25034378330912</c:v>
                </c:pt>
                <c:pt idx="17">
                  <c:v>342.30909894005873</c:v>
                </c:pt>
                <c:pt idx="18">
                  <c:v>347.44373542415957</c:v>
                </c:pt>
                <c:pt idx="19">
                  <c:v>352.65539145552191</c:v>
                </c:pt>
                <c:pt idx="20">
                  <c:v>357.94522232735471</c:v>
                </c:pt>
                <c:pt idx="21">
                  <c:v>363.31440066226497</c:v>
                </c:pt>
                <c:pt idx="22">
                  <c:v>368.7641166721989</c:v>
                </c:pt>
                <c:pt idx="23">
                  <c:v>374.29557842228184</c:v>
                </c:pt>
                <c:pt idx="24">
                  <c:v>379.91001209861605</c:v>
                </c:pt>
                <c:pt idx="25">
                  <c:v>385.60866228009525</c:v>
                </c:pt>
                <c:pt idx="26">
                  <c:v>391.39279221429666</c:v>
                </c:pt>
                <c:pt idx="27">
                  <c:v>397.26368409751109</c:v>
                </c:pt>
                <c:pt idx="28">
                  <c:v>403.22263935897371</c:v>
                </c:pt>
                <c:pt idx="29">
                  <c:v>409.27097894935827</c:v>
                </c:pt>
              </c:numCache>
            </c:numRef>
          </c:val>
          <c:extLst>
            <c:ext xmlns:c16="http://schemas.microsoft.com/office/drawing/2014/chart" uri="{C3380CC4-5D6E-409C-BE32-E72D297353CC}">
              <c16:uniqueId val="{00000000-C483-4493-8E1B-9098941022D8}"/>
            </c:ext>
          </c:extLst>
        </c:ser>
        <c:ser>
          <c:idx val="1"/>
          <c:order val="1"/>
          <c:tx>
            <c:strRef>
              <c:f>'P5+P6 +P5 capex vifsa cust'!$E$113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cust'!$H$113:$AK$113</c:f>
              <c:numCache>
                <c:formatCode>#,##0</c:formatCode>
                <c:ptCount val="30"/>
                <c:pt idx="0">
                  <c:v>309</c:v>
                </c:pt>
                <c:pt idx="1">
                  <c:v>382.70156737311845</c:v>
                </c:pt>
                <c:pt idx="2">
                  <c:v>389.95511837183585</c:v>
                </c:pt>
                <c:pt idx="3">
                  <c:v>397.38028922483863</c:v>
                </c:pt>
                <c:pt idx="4">
                  <c:v>404.94720376701662</c:v>
                </c:pt>
                <c:pt idx="5">
                  <c:v>351.00195149385763</c:v>
                </c:pt>
                <c:pt idx="6">
                  <c:v>356.6706980036106</c:v>
                </c:pt>
                <c:pt idx="7">
                  <c:v>362.42487430782785</c:v>
                </c:pt>
                <c:pt idx="8">
                  <c:v>368.27186608894408</c:v>
                </c:pt>
                <c:pt idx="9">
                  <c:v>374.21319231478992</c:v>
                </c:pt>
                <c:pt idx="10">
                  <c:v>331.83078826971541</c:v>
                </c:pt>
                <c:pt idx="11">
                  <c:v>336.49118851576713</c:v>
                </c:pt>
                <c:pt idx="12">
                  <c:v>341.53855634350361</c:v>
                </c:pt>
                <c:pt idx="13">
                  <c:v>346.66163468865614</c:v>
                </c:pt>
                <c:pt idx="14">
                  <c:v>351.86155920898597</c:v>
                </c:pt>
                <c:pt idx="15">
                  <c:v>357.13948259712072</c:v>
                </c:pt>
                <c:pt idx="16">
                  <c:v>362.49657483607751</c:v>
                </c:pt>
                <c:pt idx="17">
                  <c:v>367.93402345861864</c:v>
                </c:pt>
                <c:pt idx="18">
                  <c:v>373.45303381049786</c:v>
                </c:pt>
                <c:pt idx="19">
                  <c:v>379.05482931765528</c:v>
                </c:pt>
                <c:pt idx="20">
                  <c:v>384.7406517574201</c:v>
                </c:pt>
                <c:pt idx="21">
                  <c:v>390.51176153378134</c:v>
                </c:pt>
                <c:pt idx="22">
                  <c:v>396.36943795678803</c:v>
                </c:pt>
                <c:pt idx="23">
                  <c:v>402.31497952613984</c:v>
                </c:pt>
                <c:pt idx="24">
                  <c:v>408.34970421903188</c:v>
                </c:pt>
                <c:pt idx="25">
                  <c:v>414.47494978231731</c:v>
                </c:pt>
                <c:pt idx="26">
                  <c:v>420.69207402905204</c:v>
                </c:pt>
                <c:pt idx="27">
                  <c:v>427.00245513948778</c:v>
                </c:pt>
                <c:pt idx="28">
                  <c:v>433.40749196658004</c:v>
                </c:pt>
                <c:pt idx="29">
                  <c:v>439.90860434607868</c:v>
                </c:pt>
              </c:numCache>
            </c:numRef>
          </c:val>
          <c:extLst>
            <c:ext xmlns:c16="http://schemas.microsoft.com/office/drawing/2014/chart" uri="{C3380CC4-5D6E-409C-BE32-E72D297353CC}">
              <c16:uniqueId val="{00000001-C483-4493-8E1B-9098941022D8}"/>
            </c:ext>
          </c:extLst>
        </c:ser>
        <c:ser>
          <c:idx val="2"/>
          <c:order val="2"/>
          <c:tx>
            <c:strRef>
              <c:f>'P5+P6 +P5 capex vifsa cust'!$E$137</c:f>
              <c:strCache>
                <c:ptCount val="1"/>
                <c:pt idx="0">
                  <c:v>Standard Customers Connected in Year</c:v>
                </c:pt>
              </c:strCache>
            </c:strRef>
          </c:tx>
          <c:spPr>
            <a:solidFill>
              <a:schemeClr val="accent3"/>
            </a:solidFill>
            <a:ln>
              <a:noFill/>
            </a:ln>
            <a:effectLst/>
          </c:spPr>
          <c:invertIfNegative val="0"/>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C483-4493-8E1B-9098941022D8}"/>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cust'!$E$236</c:f>
              <c:strCache>
                <c:ptCount val="1"/>
                <c:pt idx="0">
                  <c:v>Incremental Capital Expenditure</c:v>
                </c:pt>
              </c:strCache>
            </c:strRef>
          </c:tx>
          <c:spPr>
            <a:solidFill>
              <a:schemeClr val="accent1"/>
            </a:solidFill>
            <a:ln>
              <a:noFill/>
            </a:ln>
            <a:effectLst/>
          </c:spPr>
          <c:invertIfNegative val="0"/>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cust'!$G$236:$AK$236</c:f>
              <c:numCache>
                <c:formatCode>#,##0</c:formatCode>
                <c:ptCount val="31"/>
                <c:pt idx="0">
                  <c:v>-59567074.225000009</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8B4E-44CB-BCA9-96FCC59E77B8}"/>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cust'!$H$239:$AK$239</c:f>
              <c:numCache>
                <c:formatCode>#,##0</c:formatCode>
                <c:ptCount val="30"/>
                <c:pt idx="0">
                  <c:v>335297.44384000002</c:v>
                </c:pt>
                <c:pt idx="1">
                  <c:v>782835.26884689997</c:v>
                </c:pt>
                <c:pt idx="2">
                  <c:v>1269031.8014171831</c:v>
                </c:pt>
                <c:pt idx="3">
                  <c:v>1803207.0836264433</c:v>
                </c:pt>
                <c:pt idx="4">
                  <c:v>2412469.5722419964</c:v>
                </c:pt>
                <c:pt idx="5">
                  <c:v>3007049.5485952673</c:v>
                </c:pt>
                <c:pt idx="6">
                  <c:v>3664529.8355406448</c:v>
                </c:pt>
                <c:pt idx="7">
                  <c:v>4357202.7315605078</c:v>
                </c:pt>
                <c:pt idx="8">
                  <c:v>5112380.0056633297</c:v>
                </c:pt>
                <c:pt idx="9">
                  <c:v>5934744.3431057688</c:v>
                </c:pt>
                <c:pt idx="10">
                  <c:v>6747775.3203446884</c:v>
                </c:pt>
                <c:pt idx="11">
                  <c:v>7628635.479502135</c:v>
                </c:pt>
                <c:pt idx="12">
                  <c:v>8396384.1730798129</c:v>
                </c:pt>
                <c:pt idx="13">
                  <c:v>9202318.6711836942</c:v>
                </c:pt>
                <c:pt idx="14">
                  <c:v>10048042.096530247</c:v>
                </c:pt>
                <c:pt idx="15">
                  <c:v>10935220.333747115</c:v>
                </c:pt>
                <c:pt idx="16">
                  <c:v>11865584.404006619</c:v>
                </c:pt>
                <c:pt idx="17">
                  <c:v>12840932.927898226</c:v>
                </c:pt>
                <c:pt idx="18">
                  <c:v>13863134.679786421</c:v>
                </c:pt>
                <c:pt idx="19">
                  <c:v>14934131.237019274</c:v>
                </c:pt>
                <c:pt idx="20">
                  <c:v>16055939.727476107</c:v>
                </c:pt>
                <c:pt idx="21">
                  <c:v>17230655.679070152</c:v>
                </c:pt>
                <c:pt idx="22">
                  <c:v>18460455.974954542</c:v>
                </c:pt>
                <c:pt idx="23">
                  <c:v>19747601.918316849</c:v>
                </c:pt>
                <c:pt idx="24">
                  <c:v>21094442.410789631</c:v>
                </c:pt>
                <c:pt idx="25">
                  <c:v>22503417.248651549</c:v>
                </c:pt>
                <c:pt idx="26">
                  <c:v>23977060.541146416</c:v>
                </c:pt>
                <c:pt idx="27">
                  <c:v>25518004.255405545</c:v>
                </c:pt>
                <c:pt idx="28">
                  <c:v>27128981.892622858</c:v>
                </c:pt>
                <c:pt idx="29">
                  <c:v>28812832.300302036</c:v>
                </c:pt>
              </c:numCache>
            </c:numRef>
          </c:val>
          <c:extLst>
            <c:ext xmlns:c16="http://schemas.microsoft.com/office/drawing/2014/chart" uri="{C3380CC4-5D6E-409C-BE32-E72D297353CC}">
              <c16:uniqueId val="{00000000-D40B-41C2-A90B-E386E903951C}"/>
            </c:ext>
          </c:extLst>
        </c:ser>
        <c:ser>
          <c:idx val="1"/>
          <c:order val="1"/>
          <c:tx>
            <c:strRef>
              <c:f>'P5+P6 +P5 capex vifsa cust'!$E$241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cust'!$H$241:$AK$241</c:f>
              <c:numCache>
                <c:formatCode>#,##0</c:formatCode>
                <c:ptCount val="30"/>
                <c:pt idx="0">
                  <c:v>-284779.3071554054</c:v>
                </c:pt>
                <c:pt idx="1">
                  <c:v>-629133.24069006555</c:v>
                </c:pt>
                <c:pt idx="2">
                  <c:v>-994464.04607635434</c:v>
                </c:pt>
                <c:pt idx="3">
                  <c:v>-1381770.2734995272</c:v>
                </c:pt>
                <c:pt idx="4">
                  <c:v>-1792094.1121817532</c:v>
                </c:pt>
                <c:pt idx="5">
                  <c:v>-2166360.9580714237</c:v>
                </c:pt>
                <c:pt idx="6">
                  <c:v>-2561153.532643076</c:v>
                </c:pt>
                <c:pt idx="7">
                  <c:v>-2977379.0462843017</c:v>
                </c:pt>
                <c:pt idx="8">
                  <c:v>-3415981.6712085353</c:v>
                </c:pt>
                <c:pt idx="9">
                  <c:v>-3877943.9916937291</c:v>
                </c:pt>
                <c:pt idx="10">
                  <c:v>-4311868.4483159883</c:v>
                </c:pt>
                <c:pt idx="11">
                  <c:v>-4767403.0134880589</c:v>
                </c:pt>
                <c:pt idx="12">
                  <c:v>-5245758.2467062538</c:v>
                </c:pt>
                <c:pt idx="13">
                  <c:v>-5747894.7170672184</c:v>
                </c:pt>
                <c:pt idx="14">
                  <c:v>-6274810.6453016102</c:v>
                </c:pt>
                <c:pt idx="15">
                  <c:v>-6827543.3292330988</c:v>
                </c:pt>
                <c:pt idx="16">
                  <c:v>-7407170.622223855</c:v>
                </c:pt>
                <c:pt idx="17">
                  <c:v>-8014812.4665563526</c:v>
                </c:pt>
                <c:pt idx="18">
                  <c:v>-8651632.4837727007</c:v>
                </c:pt>
                <c:pt idx="19">
                  <c:v>-9318839.6240666192</c:v>
                </c:pt>
                <c:pt idx="20">
                  <c:v>-10017689.876899872</c:v>
                </c:pt>
                <c:pt idx="21">
                  <c:v>-10749488.045094354</c:v>
                </c:pt>
                <c:pt idx="22">
                  <c:v>-11515589.58473343</c:v>
                </c:pt>
                <c:pt idx="23">
                  <c:v>-12317402.513291411</c:v>
                </c:pt>
                <c:pt idx="24">
                  <c:v>-13156389.388498534</c:v>
                </c:pt>
                <c:pt idx="25">
                  <c:v>-14034069.360540478</c:v>
                </c:pt>
                <c:pt idx="26">
                  <c:v>-14952020.300286496</c:v>
                </c:pt>
                <c:pt idx="27">
                  <c:v>-15911881.006338669</c:v>
                </c:pt>
                <c:pt idx="28">
                  <c:v>-16915353.493796915</c:v>
                </c:pt>
                <c:pt idx="29">
                  <c:v>-17964205.367740184</c:v>
                </c:pt>
              </c:numCache>
            </c:numRef>
          </c:val>
          <c:extLst>
            <c:ext xmlns:c16="http://schemas.microsoft.com/office/drawing/2014/chart" uri="{C3380CC4-5D6E-409C-BE32-E72D297353CC}">
              <c16:uniqueId val="{00000001-D40B-41C2-A90B-E386E903951C}"/>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 (2)'!$E$92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(2)'!$H$92:$AK$92</c:f>
              <c:numCache>
                <c:formatCode>#,##0</c:formatCode>
                <c:ptCount val="30"/>
                <c:pt idx="0">
                  <c:v>400</c:v>
                </c:pt>
                <c:pt idx="1">
                  <c:v>382.70156737311845</c:v>
                </c:pt>
                <c:pt idx="2">
                  <c:v>389.95511837183585</c:v>
                </c:pt>
                <c:pt idx="3">
                  <c:v>397.38028922483863</c:v>
                </c:pt>
                <c:pt idx="4">
                  <c:v>404.94720376701662</c:v>
                </c:pt>
                <c:pt idx="5">
                  <c:v>351.00195149385763</c:v>
                </c:pt>
                <c:pt idx="6">
                  <c:v>356.6706980036106</c:v>
                </c:pt>
                <c:pt idx="7">
                  <c:v>362.42487430782785</c:v>
                </c:pt>
                <c:pt idx="8">
                  <c:v>368.27186608894408</c:v>
                </c:pt>
                <c:pt idx="9">
                  <c:v>374.21319231478992</c:v>
                </c:pt>
                <c:pt idx="10">
                  <c:v>331.83078826971541</c:v>
                </c:pt>
                <c:pt idx="11">
                  <c:v>336.49118851576713</c:v>
                </c:pt>
                <c:pt idx="12">
                  <c:v>384.20833106596984</c:v>
                </c:pt>
                <c:pt idx="13">
                  <c:v>389.97145603195935</c:v>
                </c:pt>
                <c:pt idx="14">
                  <c:v>395.82102787243872</c:v>
                </c:pt>
                <c:pt idx="15">
                  <c:v>401.75834329052532</c:v>
                </c:pt>
                <c:pt idx="16">
                  <c:v>407.78471843988325</c:v>
                </c:pt>
                <c:pt idx="17">
                  <c:v>413.90148921648148</c:v>
                </c:pt>
                <c:pt idx="18">
                  <c:v>420.11001155472866</c:v>
                </c:pt>
                <c:pt idx="19">
                  <c:v>426.41166172804958</c:v>
                </c:pt>
                <c:pt idx="20">
                  <c:v>432.8078366539703</c:v>
                </c:pt>
                <c:pt idx="21">
                  <c:v>439.29995420377986</c:v>
                </c:pt>
                <c:pt idx="22">
                  <c:v>445.88945351683657</c:v>
                </c:pt>
                <c:pt idx="23">
                  <c:v>452.57779531958914</c:v>
                </c:pt>
                <c:pt idx="24">
                  <c:v>459.36646224938295</c:v>
                </c:pt>
                <c:pt idx="25">
                  <c:v>466.25695918312368</c:v>
                </c:pt>
                <c:pt idx="26">
                  <c:v>473.25081357087055</c:v>
                </c:pt>
                <c:pt idx="27">
                  <c:v>480.34957577443362</c:v>
                </c:pt>
                <c:pt idx="28">
                  <c:v>487.55481941105012</c:v>
                </c:pt>
                <c:pt idx="29">
                  <c:v>494.86814170221584</c:v>
                </c:pt>
              </c:numCache>
            </c:numRef>
          </c:val>
          <c:extLst>
            <c:ext xmlns:c16="http://schemas.microsoft.com/office/drawing/2014/chart" uri="{C3380CC4-5D6E-409C-BE32-E72D297353CC}">
              <c16:uniqueId val="{00000000-46BB-487F-8A7D-B533C149FB66}"/>
            </c:ext>
          </c:extLst>
        </c:ser>
        <c:ser>
          <c:idx val="1"/>
          <c:order val="1"/>
          <c:tx>
            <c:strRef>
              <c:f>'P5+P6 +P5 capex vifsa cust (2)'!$E$113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(2)'!$H$113:$AK$113</c:f>
              <c:numCache>
                <c:formatCode>#,##0</c:formatCode>
                <c:ptCount val="30"/>
                <c:pt idx="0">
                  <c:v>400</c:v>
                </c:pt>
                <c:pt idx="1">
                  <c:v>382.70156737311845</c:v>
                </c:pt>
                <c:pt idx="2">
                  <c:v>389.95511837183585</c:v>
                </c:pt>
                <c:pt idx="3">
                  <c:v>397.38028922483863</c:v>
                </c:pt>
                <c:pt idx="4">
                  <c:v>404.94720376701662</c:v>
                </c:pt>
                <c:pt idx="5">
                  <c:v>351.00195149385763</c:v>
                </c:pt>
                <c:pt idx="6">
                  <c:v>356.6706980036106</c:v>
                </c:pt>
                <c:pt idx="7">
                  <c:v>362.42487430782785</c:v>
                </c:pt>
                <c:pt idx="8">
                  <c:v>368.27186608894408</c:v>
                </c:pt>
                <c:pt idx="9">
                  <c:v>374.21319231478992</c:v>
                </c:pt>
                <c:pt idx="10">
                  <c:v>331.83078826971541</c:v>
                </c:pt>
                <c:pt idx="11">
                  <c:v>336.49118851576713</c:v>
                </c:pt>
                <c:pt idx="12">
                  <c:v>384.20833106596984</c:v>
                </c:pt>
                <c:pt idx="13">
                  <c:v>389.97145603195935</c:v>
                </c:pt>
                <c:pt idx="14">
                  <c:v>395.82102787243872</c:v>
                </c:pt>
                <c:pt idx="15">
                  <c:v>401.75834329052532</c:v>
                </c:pt>
                <c:pt idx="16">
                  <c:v>407.78471843988325</c:v>
                </c:pt>
                <c:pt idx="17">
                  <c:v>413.90148921648148</c:v>
                </c:pt>
                <c:pt idx="18">
                  <c:v>420.11001155472866</c:v>
                </c:pt>
                <c:pt idx="19">
                  <c:v>426.41166172804958</c:v>
                </c:pt>
                <c:pt idx="20">
                  <c:v>432.8078366539703</c:v>
                </c:pt>
                <c:pt idx="21">
                  <c:v>439.29995420377986</c:v>
                </c:pt>
                <c:pt idx="22">
                  <c:v>445.88945351683657</c:v>
                </c:pt>
                <c:pt idx="23">
                  <c:v>452.57779531958914</c:v>
                </c:pt>
                <c:pt idx="24">
                  <c:v>459.36646224938295</c:v>
                </c:pt>
                <c:pt idx="25">
                  <c:v>466.25695918312368</c:v>
                </c:pt>
                <c:pt idx="26">
                  <c:v>473.25081357087055</c:v>
                </c:pt>
                <c:pt idx="27">
                  <c:v>480.34957577443362</c:v>
                </c:pt>
                <c:pt idx="28">
                  <c:v>487.55481941105012</c:v>
                </c:pt>
                <c:pt idx="29">
                  <c:v>494.86814170221584</c:v>
                </c:pt>
              </c:numCache>
            </c:numRef>
          </c:val>
          <c:extLst>
            <c:ext xmlns:c16="http://schemas.microsoft.com/office/drawing/2014/chart" uri="{C3380CC4-5D6E-409C-BE32-E72D297353CC}">
              <c16:uniqueId val="{00000001-46BB-487F-8A7D-B533C149FB66}"/>
            </c:ext>
          </c:extLst>
        </c:ser>
        <c:ser>
          <c:idx val="2"/>
          <c:order val="2"/>
          <c:tx>
            <c:strRef>
              <c:f>'P5+P6 +P5 capex vifsa cust (2)'!$E$137</c:f>
              <c:strCache>
                <c:ptCount val="1"/>
                <c:pt idx="0">
                  <c:v>Standard Customers Connected in Year</c:v>
                </c:pt>
              </c:strCache>
            </c:strRef>
          </c:tx>
          <c:spPr>
            <a:solidFill>
              <a:schemeClr val="accent3"/>
            </a:solidFill>
            <a:ln>
              <a:noFill/>
            </a:ln>
            <a:effectLst/>
          </c:spPr>
          <c:invertIfNegative val="0"/>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46BB-487F-8A7D-B533C149FB66}"/>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 (2)'!$E$236</c:f>
              <c:strCache>
                <c:ptCount val="1"/>
                <c:pt idx="0">
                  <c:v>Incremental Capital Expenditure</c:v>
                </c:pt>
              </c:strCache>
            </c:strRef>
          </c:tx>
          <c:spPr>
            <a:solidFill>
              <a:schemeClr val="accent1"/>
            </a:solidFill>
            <a:ln>
              <a:noFill/>
            </a:ln>
            <a:effectLst/>
          </c:spPr>
          <c:invertIfNegative val="0"/>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(2)'!$G$236:$AK$236</c:f>
              <c:numCache>
                <c:formatCode>#,##0</c:formatCode>
                <c:ptCount val="31"/>
                <c:pt idx="0">
                  <c:v>-59567074.224999994</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9A99-46E4-8770-DEFF014B757D}"/>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vifsa cust (2)'!$E$239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(2)'!$H$239:$AK$239</c:f>
              <c:numCache>
                <c:formatCode>#,##0</c:formatCode>
                <c:ptCount val="30"/>
                <c:pt idx="0">
                  <c:v>435368.70400000003</c:v>
                </c:pt>
                <c:pt idx="1">
                  <c:v>902612.19888818485</c:v>
                </c:pt>
                <c:pt idx="2">
                  <c:v>1408310.5195689038</c:v>
                </c:pt>
                <c:pt idx="3">
                  <c:v>1963649.5314007457</c:v>
                </c:pt>
                <c:pt idx="4">
                  <c:v>2597653.584765695</c:v>
                </c:pt>
                <c:pt idx="5">
                  <c:v>3217315.2587961601</c:v>
                </c:pt>
                <c:pt idx="6">
                  <c:v>3902201.7952850964</c:v>
                </c:pt>
                <c:pt idx="7">
                  <c:v>4622769.8985057231</c:v>
                </c:pt>
                <c:pt idx="8">
                  <c:v>5408082.7277330663</c:v>
                </c:pt>
                <c:pt idx="9">
                  <c:v>6262980.6415911829</c:v>
                </c:pt>
                <c:pt idx="10">
                  <c:v>7109076.7328760047</c:v>
                </c:pt>
                <c:pt idx="11">
                  <c:v>8025508.4538118718</c:v>
                </c:pt>
                <c:pt idx="12">
                  <c:v>8900574.3446583934</c:v>
                </c:pt>
                <c:pt idx="13">
                  <c:v>9819674.2639092803</c:v>
                </c:pt>
                <c:pt idx="14">
                  <c:v>10784664.683528181</c:v>
                </c:pt>
                <c:pt idx="15">
                  <c:v>11797474.898158764</c:v>
                </c:pt>
                <c:pt idx="16">
                  <c:v>12860109.783183273</c:v>
                </c:pt>
                <c:pt idx="17">
                  <c:v>13974652.655323502</c:v>
                </c:pt>
                <c:pt idx="18">
                  <c:v>15143268.239558147</c:v>
                </c:pt>
                <c:pt idx="19">
                  <c:v>16368205.746268461</c:v>
                </c:pt>
                <c:pt idx="20">
                  <c:v>17651802.062667362</c:v>
                </c:pt>
                <c:pt idx="21">
                  <c:v>18996485.062715478</c:v>
                </c:pt>
                <c:pt idx="22">
                  <c:v>20404777.039881334</c:v>
                </c:pt>
                <c:pt idx="23">
                  <c:v>21879298.26726234</c:v>
                </c:pt>
                <c:pt idx="24">
                  <c:v>23422770.689748425</c:v>
                </c:pt>
                <c:pt idx="25">
                  <c:v>25038021.75308121</c:v>
                </c:pt>
                <c:pt idx="26">
                  <c:v>26727988.374839351</c:v>
                </c:pt>
                <c:pt idx="27">
                  <c:v>28495721.062564328</c:v>
                </c:pt>
                <c:pt idx="28">
                  <c:v>30344388.184431795</c:v>
                </c:pt>
                <c:pt idx="29">
                  <c:v>32277280.398070961</c:v>
                </c:pt>
              </c:numCache>
            </c:numRef>
          </c:val>
          <c:extLst>
            <c:ext xmlns:c16="http://schemas.microsoft.com/office/drawing/2014/chart" uri="{C3380CC4-5D6E-409C-BE32-E72D297353CC}">
              <c16:uniqueId val="{00000000-A7CA-4E0F-A208-994F17FC2A13}"/>
            </c:ext>
          </c:extLst>
        </c:ser>
        <c:ser>
          <c:idx val="1"/>
          <c:order val="1"/>
          <c:tx>
            <c:strRef>
              <c:f>'P5+P6 +P5 capex vifsa cust (2)'!$E$241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vifsa cust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vifsa cust (2)'!$H$241:$AK$241</c:f>
              <c:numCache>
                <c:formatCode>#,##0</c:formatCode>
                <c:ptCount val="30"/>
                <c:pt idx="0">
                  <c:v>-371047.95720573992</c:v>
                </c:pt>
                <c:pt idx="1">
                  <c:v>-766167.1850667852</c:v>
                </c:pt>
                <c:pt idx="2">
                  <c:v>-1171861.8997469575</c:v>
                </c:pt>
                <c:pt idx="3">
                  <c:v>-1599345.0170779107</c:v>
                </c:pt>
                <c:pt idx="4">
                  <c:v>-2043624.8584252032</c:v>
                </c:pt>
                <c:pt idx="5">
                  <c:v>-2471356.8330996432</c:v>
                </c:pt>
                <c:pt idx="6">
                  <c:v>-2878914.7021638718</c:v>
                </c:pt>
                <c:pt idx="7">
                  <c:v>-3302461.0399182364</c:v>
                </c:pt>
                <c:pt idx="8">
                  <c:v>-3760283.0331881447</c:v>
                </c:pt>
                <c:pt idx="9">
                  <c:v>-4238382.1679767435</c:v>
                </c:pt>
                <c:pt idx="10">
                  <c:v>-4682420.5784391314</c:v>
                </c:pt>
                <c:pt idx="11">
                  <c:v>-5144794.0518485988</c:v>
                </c:pt>
                <c:pt idx="12">
                  <c:v>-5705759.6051356876</c:v>
                </c:pt>
                <c:pt idx="13">
                  <c:v>-6294953.4019935755</c:v>
                </c:pt>
                <c:pt idx="14">
                  <c:v>-6913565.543457102</c:v>
                </c:pt>
                <c:pt idx="15">
                  <c:v>-7562832.8139199493</c:v>
                </c:pt>
                <c:pt idx="16">
                  <c:v>-8244040.44920245</c:v>
                </c:pt>
                <c:pt idx="17">
                  <c:v>-8958523.9703547824</c:v>
                </c:pt>
                <c:pt idx="18">
                  <c:v>-9707671.0856147893</c:v>
                </c:pt>
                <c:pt idx="19">
                  <c:v>-10492923.663028272</c:v>
                </c:pt>
                <c:pt idx="20">
                  <c:v>-11315779.776331251</c:v>
                </c:pt>
                <c:pt idx="21">
                  <c:v>-12177795.826788913</c:v>
                </c:pt>
                <c:pt idx="22">
                  <c:v>-13080588.743784428</c:v>
                </c:pt>
                <c:pt idx="23">
                  <c:v>-14025838.267053092</c:v>
                </c:pt>
                <c:pt idx="24">
                  <c:v>-15015289.31356306</c:v>
                </c:pt>
                <c:pt idx="25">
                  <c:v>-16050754.432153719</c:v>
                </c:pt>
                <c:pt idx="26">
                  <c:v>-17134116.349156536</c:v>
                </c:pt>
                <c:pt idx="27">
                  <c:v>-18267330.608341094</c:v>
                </c:pt>
                <c:pt idx="28">
                  <c:v>-19452428.308651201</c:v>
                </c:pt>
                <c:pt idx="29">
                  <c:v>-20691518.943322703</c:v>
                </c:pt>
              </c:numCache>
            </c:numRef>
          </c:val>
          <c:extLst>
            <c:ext xmlns:c16="http://schemas.microsoft.com/office/drawing/2014/chart" uri="{C3380CC4-5D6E-409C-BE32-E72D297353CC}">
              <c16:uniqueId val="{00000001-A7CA-4E0F-A208-994F17FC2A13}"/>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Rob changes in'!$E$92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in'!$H$92:$AK$92</c:f>
              <c:numCache>
                <c:formatCode>#,##0</c:formatCode>
                <c:ptCount val="30"/>
                <c:pt idx="0">
                  <c:v>389.95511837183585</c:v>
                </c:pt>
                <c:pt idx="1">
                  <c:v>397.38028922483863</c:v>
                </c:pt>
                <c:pt idx="2">
                  <c:v>404.94720376701662</c:v>
                </c:pt>
                <c:pt idx="3">
                  <c:v>351.00195149385763</c:v>
                </c:pt>
                <c:pt idx="4">
                  <c:v>356.6706980036106</c:v>
                </c:pt>
                <c:pt idx="5">
                  <c:v>362.42487430782785</c:v>
                </c:pt>
                <c:pt idx="6">
                  <c:v>368.27186608894408</c:v>
                </c:pt>
                <c:pt idx="7">
                  <c:v>374.21319231478992</c:v>
                </c:pt>
                <c:pt idx="8">
                  <c:v>331.83078826971541</c:v>
                </c:pt>
                <c:pt idx="9">
                  <c:v>336.49118851576713</c:v>
                </c:pt>
                <c:pt idx="10">
                  <c:v>384.20833106596984</c:v>
                </c:pt>
                <c:pt idx="11">
                  <c:v>389.97145603195935</c:v>
                </c:pt>
                <c:pt idx="12">
                  <c:v>395.82102787243872</c:v>
                </c:pt>
                <c:pt idx="13">
                  <c:v>401.75834329052532</c:v>
                </c:pt>
                <c:pt idx="14">
                  <c:v>407.78471843988325</c:v>
                </c:pt>
                <c:pt idx="15">
                  <c:v>413.90148921648148</c:v>
                </c:pt>
                <c:pt idx="16">
                  <c:v>420.11001155472866</c:v>
                </c:pt>
                <c:pt idx="17">
                  <c:v>426.41166172804958</c:v>
                </c:pt>
                <c:pt idx="18">
                  <c:v>432.8078366539703</c:v>
                </c:pt>
                <c:pt idx="19">
                  <c:v>439.29995420377986</c:v>
                </c:pt>
                <c:pt idx="20">
                  <c:v>445.88945351683657</c:v>
                </c:pt>
                <c:pt idx="21">
                  <c:v>452.57779531958914</c:v>
                </c:pt>
                <c:pt idx="22">
                  <c:v>459.36646224938295</c:v>
                </c:pt>
                <c:pt idx="23">
                  <c:v>466.25695918312368</c:v>
                </c:pt>
                <c:pt idx="24">
                  <c:v>473.25081357087055</c:v>
                </c:pt>
                <c:pt idx="25">
                  <c:v>480.34957577443362</c:v>
                </c:pt>
                <c:pt idx="26">
                  <c:v>487.55481941105012</c:v>
                </c:pt>
                <c:pt idx="27">
                  <c:v>494.86814170221584</c:v>
                </c:pt>
                <c:pt idx="28">
                  <c:v>502.29116382774907</c:v>
                </c:pt>
                <c:pt idx="29">
                  <c:v>509.82553128516537</c:v>
                </c:pt>
              </c:numCache>
            </c:numRef>
          </c:val>
          <c:extLst>
            <c:ext xmlns:c16="http://schemas.microsoft.com/office/drawing/2014/chart" uri="{C3380CC4-5D6E-409C-BE32-E72D297353CC}">
              <c16:uniqueId val="{00000000-0CE9-4815-A345-BB0698DFD19E}"/>
            </c:ext>
          </c:extLst>
        </c:ser>
        <c:ser>
          <c:idx val="1"/>
          <c:order val="1"/>
          <c:tx>
            <c:strRef>
              <c:f>'P5+P6 +P5 capex Rob changes in'!$E$113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in'!$H$113:$AK$113</c:f>
              <c:numCache>
                <c:formatCode>#,##0</c:formatCode>
                <c:ptCount val="30"/>
                <c:pt idx="0">
                  <c:v>389.95511837183585</c:v>
                </c:pt>
                <c:pt idx="1">
                  <c:v>397.38028922483863</c:v>
                </c:pt>
                <c:pt idx="2">
                  <c:v>404.94720376701662</c:v>
                </c:pt>
                <c:pt idx="3">
                  <c:v>351.00195149385763</c:v>
                </c:pt>
                <c:pt idx="4">
                  <c:v>356.6706980036106</c:v>
                </c:pt>
                <c:pt idx="5">
                  <c:v>362.42487430782785</c:v>
                </c:pt>
                <c:pt idx="6">
                  <c:v>368.27186608894408</c:v>
                </c:pt>
                <c:pt idx="7">
                  <c:v>374.21319231478992</c:v>
                </c:pt>
                <c:pt idx="8">
                  <c:v>331.83078826971541</c:v>
                </c:pt>
                <c:pt idx="9">
                  <c:v>336.49118851576713</c:v>
                </c:pt>
                <c:pt idx="10">
                  <c:v>384.20833106596984</c:v>
                </c:pt>
                <c:pt idx="11">
                  <c:v>389.97145603195935</c:v>
                </c:pt>
                <c:pt idx="12">
                  <c:v>395.82102787243872</c:v>
                </c:pt>
                <c:pt idx="13">
                  <c:v>401.75834329052532</c:v>
                </c:pt>
                <c:pt idx="14">
                  <c:v>407.78471843988325</c:v>
                </c:pt>
                <c:pt idx="15">
                  <c:v>413.90148921648148</c:v>
                </c:pt>
                <c:pt idx="16">
                  <c:v>420.11001155472866</c:v>
                </c:pt>
                <c:pt idx="17">
                  <c:v>426.41166172804958</c:v>
                </c:pt>
                <c:pt idx="18">
                  <c:v>432.8078366539703</c:v>
                </c:pt>
                <c:pt idx="19">
                  <c:v>439.29995420377986</c:v>
                </c:pt>
                <c:pt idx="20">
                  <c:v>445.88945351683657</c:v>
                </c:pt>
                <c:pt idx="21">
                  <c:v>452.57779531958914</c:v>
                </c:pt>
                <c:pt idx="22">
                  <c:v>459.36646224938295</c:v>
                </c:pt>
                <c:pt idx="23">
                  <c:v>466.25695918312368</c:v>
                </c:pt>
                <c:pt idx="24">
                  <c:v>473.25081357087055</c:v>
                </c:pt>
                <c:pt idx="25">
                  <c:v>480.34957577443362</c:v>
                </c:pt>
                <c:pt idx="26">
                  <c:v>487.55481941105012</c:v>
                </c:pt>
                <c:pt idx="27">
                  <c:v>494.86814170221584</c:v>
                </c:pt>
                <c:pt idx="28">
                  <c:v>502.29116382774907</c:v>
                </c:pt>
                <c:pt idx="29">
                  <c:v>509.82553128516537</c:v>
                </c:pt>
              </c:numCache>
            </c:numRef>
          </c:val>
          <c:extLst>
            <c:ext xmlns:c16="http://schemas.microsoft.com/office/drawing/2014/chart" uri="{C3380CC4-5D6E-409C-BE32-E72D297353CC}">
              <c16:uniqueId val="{00000001-0CE9-4815-A345-BB0698DFD19E}"/>
            </c:ext>
          </c:extLst>
        </c:ser>
        <c:ser>
          <c:idx val="2"/>
          <c:order val="2"/>
          <c:tx>
            <c:strRef>
              <c:f>'P5+P6 +P5 capex Rob changes in'!$E$137</c:f>
              <c:strCache>
                <c:ptCount val="1"/>
                <c:pt idx="0">
                  <c:v>Standard Customers Connected in Year</c:v>
                </c:pt>
              </c:strCache>
            </c:strRef>
          </c:tx>
          <c:spPr>
            <a:solidFill>
              <a:schemeClr val="accent3"/>
            </a:solidFill>
            <a:ln>
              <a:noFill/>
            </a:ln>
            <a:effectLst/>
          </c:spPr>
          <c:invertIfNegative val="0"/>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0CE9-4815-A345-BB0698DFD19E}"/>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5'!$E$236</c:f>
              <c:strCache>
                <c:ptCount val="1"/>
                <c:pt idx="0">
                  <c:v>Incremental Capital Expenditure</c:v>
                </c:pt>
              </c:strCache>
            </c:strRef>
          </c:tx>
          <c:spPr>
            <a:solidFill>
              <a:schemeClr val="accent1"/>
            </a:solidFill>
            <a:ln>
              <a:noFill/>
            </a:ln>
            <a:effectLst/>
          </c:spPr>
          <c:invertIfNegative val="0"/>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-6840473.8818538236</c:v>
                </c:pt>
                <c:pt idx="9">
                  <c:v>-6984123.8333727531</c:v>
                </c:pt>
                <c:pt idx="10">
                  <c:v>-7130790.4338735789</c:v>
                </c:pt>
                <c:pt idx="11">
                  <c:v>-7280537.0329849236</c:v>
                </c:pt>
                <c:pt idx="12">
                  <c:v>-7433428.3106776057</c:v>
                </c:pt>
                <c:pt idx="13">
                  <c:v>-7560237.5890786229</c:v>
                </c:pt>
                <c:pt idx="14">
                  <c:v>-7687046.8674796401</c:v>
                </c:pt>
                <c:pt idx="15">
                  <c:v>-7813856.1458806572</c:v>
                </c:pt>
                <c:pt idx="16">
                  <c:v>-7940665.4242816744</c:v>
                </c:pt>
                <c:pt idx="17">
                  <c:v>-8067474.7026826907</c:v>
                </c:pt>
                <c:pt idx="18">
                  <c:v>-8194283.9810837079</c:v>
                </c:pt>
                <c:pt idx="19">
                  <c:v>-8321093.2594847251</c:v>
                </c:pt>
                <c:pt idx="20">
                  <c:v>-8447902.5378857423</c:v>
                </c:pt>
                <c:pt idx="21">
                  <c:v>-8574711.8162867595</c:v>
                </c:pt>
                <c:pt idx="22">
                  <c:v>-8701521.0946877748</c:v>
                </c:pt>
                <c:pt idx="23">
                  <c:v>-8828330.373088792</c:v>
                </c:pt>
                <c:pt idx="24">
                  <c:v>-8955139.6514898092</c:v>
                </c:pt>
                <c:pt idx="25">
                  <c:v>-9081948.9298908263</c:v>
                </c:pt>
                <c:pt idx="26">
                  <c:v>-9208758.2082918435</c:v>
                </c:pt>
                <c:pt idx="27">
                  <c:v>-9335567.4866928607</c:v>
                </c:pt>
                <c:pt idx="28">
                  <c:v>-9462376.7650938779</c:v>
                </c:pt>
                <c:pt idx="29">
                  <c:v>-9589186.0434948951</c:v>
                </c:pt>
                <c:pt idx="30">
                  <c:v>-9715995.3218959123</c:v>
                </c:pt>
              </c:numCache>
            </c:numRef>
          </c:val>
          <c:extLst>
            <c:ext xmlns:c16="http://schemas.microsoft.com/office/drawing/2014/chart" uri="{C3380CC4-5D6E-409C-BE32-E72D297353CC}">
              <c16:uniqueId val="{00000000-E959-4280-8873-EBC733008B81}"/>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Rob changes in'!$E$236</c:f>
              <c:strCache>
                <c:ptCount val="1"/>
                <c:pt idx="0">
                  <c:v>Incremental Capital Expenditure</c:v>
                </c:pt>
              </c:strCache>
            </c:strRef>
          </c:tx>
          <c:spPr>
            <a:solidFill>
              <a:schemeClr val="accent1"/>
            </a:solidFill>
            <a:ln>
              <a:noFill/>
            </a:ln>
            <a:effectLst/>
          </c:spPr>
          <c:invertIfNegative val="0"/>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in'!$G$236:$AK$236</c:f>
              <c:numCache>
                <c:formatCode>#,##0</c:formatCode>
                <c:ptCount val="31"/>
                <c:pt idx="0">
                  <c:v>-69426829.093757644</c:v>
                </c:pt>
                <c:pt idx="1">
                  <c:v>-9409287.5461007431</c:v>
                </c:pt>
                <c:pt idx="2">
                  <c:v>-15570797.270092202</c:v>
                </c:pt>
                <c:pt idx="3">
                  <c:v>-6195642.9597768392</c:v>
                </c:pt>
                <c:pt idx="4">
                  <c:v>-3956993.2301738057</c:v>
                </c:pt>
                <c:pt idx="5">
                  <c:v>-4168914.5556033193</c:v>
                </c:pt>
                <c:pt idx="6">
                  <c:v>-35250848.42832046</c:v>
                </c:pt>
                <c:pt idx="7">
                  <c:v>-8466647.9619261511</c:v>
                </c:pt>
                <c:pt idx="8">
                  <c:v>-10782789.125094207</c:v>
                </c:pt>
                <c:pt idx="9">
                  <c:v>-21365397.113733616</c:v>
                </c:pt>
                <c:pt idx="10">
                  <c:v>-28250333.703977112</c:v>
                </c:pt>
                <c:pt idx="11">
                  <c:v>-10346478.779975541</c:v>
                </c:pt>
                <c:pt idx="12">
                  <c:v>-10656873.143374808</c:v>
                </c:pt>
                <c:pt idx="13">
                  <c:v>-10976579.337676052</c:v>
                </c:pt>
                <c:pt idx="14">
                  <c:v>-11305876.717806336</c:v>
                </c:pt>
                <c:pt idx="15">
                  <c:v>-11645053.019340526</c:v>
                </c:pt>
                <c:pt idx="16">
                  <c:v>-11994404.609920744</c:v>
                </c:pt>
                <c:pt idx="17">
                  <c:v>-12354236.748218365</c:v>
                </c:pt>
                <c:pt idx="18">
                  <c:v>-12724863.850664917</c:v>
                </c:pt>
                <c:pt idx="19">
                  <c:v>-13106609.766184865</c:v>
                </c:pt>
                <c:pt idx="20">
                  <c:v>-13499808.059170412</c:v>
                </c:pt>
                <c:pt idx="21">
                  <c:v>-13904802.300945524</c:v>
                </c:pt>
                <c:pt idx="22">
                  <c:v>-14321946.36997389</c:v>
                </c:pt>
                <c:pt idx="23">
                  <c:v>-14751604.761073109</c:v>
                </c:pt>
                <c:pt idx="24">
                  <c:v>-15194152.903905302</c:v>
                </c:pt>
                <c:pt idx="25">
                  <c:v>-15649977.49102246</c:v>
                </c:pt>
                <c:pt idx="26">
                  <c:v>-16119476.815753136</c:v>
                </c:pt>
                <c:pt idx="27">
                  <c:v>-16603061.120225731</c:v>
                </c:pt>
                <c:pt idx="28">
                  <c:v>-17101152.9538325</c:v>
                </c:pt>
                <c:pt idx="29">
                  <c:v>-17614187.542447478</c:v>
                </c:pt>
                <c:pt idx="30">
                  <c:v>-18142613.168720901</c:v>
                </c:pt>
              </c:numCache>
            </c:numRef>
          </c:val>
          <c:extLst>
            <c:ext xmlns:c16="http://schemas.microsoft.com/office/drawing/2014/chart" uri="{C3380CC4-5D6E-409C-BE32-E72D297353CC}">
              <c16:uniqueId val="{00000000-631B-4538-8351-1DB8295DF513}"/>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+P5 capex Rob changes in'!$E$239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in'!$H$239:$AK$239</c:f>
              <c:numCache>
                <c:formatCode>#,##0</c:formatCode>
                <c:ptCount val="30"/>
                <c:pt idx="0">
                  <c:v>468319.41696040129</c:v>
                </c:pt>
                <c:pt idx="1">
                  <c:v>984722.54401025851</c:v>
                </c:pt>
                <c:pt idx="2">
                  <c:v>1568183.2962548644</c:v>
                </c:pt>
                <c:pt idx="3">
                  <c:v>2134678.6673460314</c:v>
                </c:pt>
                <c:pt idx="4">
                  <c:v>2763681.4190556286</c:v>
                </c:pt>
                <c:pt idx="5">
                  <c:v>3434542.5868558907</c:v>
                </c:pt>
                <c:pt idx="6">
                  <c:v>4167978.3135929853</c:v>
                </c:pt>
                <c:pt idx="7">
                  <c:v>4968734.2100439891</c:v>
                </c:pt>
                <c:pt idx="8">
                  <c:v>5758324.4845387675</c:v>
                </c:pt>
                <c:pt idx="9">
                  <c:v>6615783.3876148695</c:v>
                </c:pt>
                <c:pt idx="10">
                  <c:v>7461245.0520712547</c:v>
                </c:pt>
                <c:pt idx="11">
                  <c:v>8350119.0561778117</c:v>
                </c:pt>
                <c:pt idx="12">
                  <c:v>9284248.8164343499</c:v>
                </c:pt>
                <c:pt idx="13">
                  <c:v>10265550.297855966</c:v>
                </c:pt>
                <c:pt idx="14">
                  <c:v>11296014.766274117</c:v>
                </c:pt>
                <c:pt idx="15">
                  <c:v>12377711.643059254</c:v>
                </c:pt>
                <c:pt idx="16">
                  <c:v>13512791.466036348</c:v>
                </c:pt>
                <c:pt idx="17">
                  <c:v>14703488.960502703</c:v>
                </c:pt>
                <c:pt idx="18">
                  <c:v>15952126.224400528</c:v>
                </c:pt>
                <c:pt idx="19">
                  <c:v>17261116.031845037</c:v>
                </c:pt>
                <c:pt idx="20">
                  <c:v>18632965.259362612</c:v>
                </c:pt>
                <c:pt idx="21">
                  <c:v>20070278.439352728</c:v>
                </c:pt>
                <c:pt idx="22">
                  <c:v>21575761.445452712</c:v>
                </c:pt>
                <c:pt idx="23">
                  <c:v>23152225.314655285</c:v>
                </c:pt>
                <c:pt idx="24">
                  <c:v>24802590.211206481</c:v>
                </c:pt>
                <c:pt idx="25">
                  <c:v>26529889.537495174</c:v>
                </c:pt>
                <c:pt idx="26">
                  <c:v>28337274.197336182</c:v>
                </c:pt>
                <c:pt idx="27">
                  <c:v>30228017.017246343</c:v>
                </c:pt>
                <c:pt idx="28">
                  <c:v>32205517.331517652</c:v>
                </c:pt>
                <c:pt idx="29">
                  <c:v>34273305.737103812</c:v>
                </c:pt>
              </c:numCache>
            </c:numRef>
          </c:val>
          <c:extLst>
            <c:ext xmlns:c16="http://schemas.microsoft.com/office/drawing/2014/chart" uri="{C3380CC4-5D6E-409C-BE32-E72D297353CC}">
              <c16:uniqueId val="{00000000-2EDA-4704-9ADB-F152FB7F027D}"/>
            </c:ext>
          </c:extLst>
        </c:ser>
        <c:ser>
          <c:idx val="1"/>
          <c:order val="1"/>
          <c:tx>
            <c:strRef>
              <c:f>'P5+P6 +P5 capex Rob changes in'!$E$241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+P5 capex Rob changes in'!$G$2:$AK$2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+P5 capex Rob changes in'!$H$241:$AK$241</c:f>
              <c:numCache>
                <c:formatCode>#,##0</c:formatCode>
                <c:ptCount val="30"/>
                <c:pt idx="0">
                  <c:v>-389690.82032817422</c:v>
                </c:pt>
                <c:pt idx="1">
                  <c:v>-802032.67883737211</c:v>
                </c:pt>
                <c:pt idx="2">
                  <c:v>-1233720.4566415204</c:v>
                </c:pt>
                <c:pt idx="3">
                  <c:v>-1639737.5720623774</c:v>
                </c:pt>
                <c:pt idx="4">
                  <c:v>-2038952.2343590287</c:v>
                </c:pt>
                <c:pt idx="5">
                  <c:v>-2453603.2145354967</c:v>
                </c:pt>
                <c:pt idx="6">
                  <c:v>-2898028.54807095</c:v>
                </c:pt>
                <c:pt idx="7">
                  <c:v>-3362519.4900676026</c:v>
                </c:pt>
                <c:pt idx="8">
                  <c:v>-3792742.4441832239</c:v>
                </c:pt>
                <c:pt idx="9">
                  <c:v>-4241082.4456553021</c:v>
                </c:pt>
                <c:pt idx="10">
                  <c:v>-4783070.0552123319</c:v>
                </c:pt>
                <c:pt idx="11">
                  <c:v>-5352887.3715218287</c:v>
                </c:pt>
                <c:pt idx="12">
                  <c:v>-5951716.1263454491</c:v>
                </c:pt>
                <c:pt idx="13">
                  <c:v>-6580784.5590489516</c:v>
                </c:pt>
                <c:pt idx="14">
                  <c:v>-7241369.1809791615</c:v>
                </c:pt>
                <c:pt idx="15">
                  <c:v>-7934796.6054988038</c:v>
                </c:pt>
                <c:pt idx="16">
                  <c:v>-8662445.4460968375</c:v>
                </c:pt>
                <c:pt idx="17">
                  <c:v>-9425748.2850804422</c:v>
                </c:pt>
                <c:pt idx="18">
                  <c:v>-10226193.715446519</c:v>
                </c:pt>
                <c:pt idx="19">
                  <c:v>-11065328.458625598</c:v>
                </c:pt>
                <c:pt idx="20">
                  <c:v>-11944759.560889684</c:v>
                </c:pt>
                <c:pt idx="21">
                  <c:v>-12866156.671317559</c:v>
                </c:pt>
                <c:pt idx="22">
                  <c:v>-13831254.404317083</c:v>
                </c:pt>
                <c:pt idx="23">
                  <c:v>-14841854.789813574</c:v>
                </c:pt>
                <c:pt idx="24">
                  <c:v>-15899829.814327249</c:v>
                </c:pt>
                <c:pt idx="25">
                  <c:v>-17007124.056280389</c:v>
                </c:pt>
                <c:pt idx="26">
                  <c:v>-18165757.418997224</c:v>
                </c:pt>
                <c:pt idx="27">
                  <c:v>-19377827.964985993</c:v>
                </c:pt>
                <c:pt idx="28">
                  <c:v>-20645514.855224021</c:v>
                </c:pt>
                <c:pt idx="29">
                  <c:v>-21971081.397302523</c:v>
                </c:pt>
              </c:numCache>
            </c:numRef>
          </c:val>
          <c:extLst>
            <c:ext xmlns:c16="http://schemas.microsoft.com/office/drawing/2014/chart" uri="{C3380CC4-5D6E-409C-BE32-E72D297353CC}">
              <c16:uniqueId val="{00000001-2EDA-4704-9ADB-F152FB7F027D}"/>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'Real terms'!$E$92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'Real terms'!$G$2:$AK$2</c:f>
              <c:numCache>
                <c:formatCode>General</c:formatCode>
                <c:ptCount val="31"/>
              </c:numCache>
            </c:numRef>
          </c:cat>
          <c:val>
            <c:numRef>
              <c:f>'Real terms'!$H$92:$AK$92</c:f>
              <c:numCache>
                <c:formatCode>#,##0</c:formatCode>
                <c:ptCount val="30"/>
                <c:pt idx="0">
                  <c:v>389.95511837183585</c:v>
                </c:pt>
                <c:pt idx="1">
                  <c:v>397.38028922483863</c:v>
                </c:pt>
                <c:pt idx="2">
                  <c:v>404.94720376701662</c:v>
                </c:pt>
                <c:pt idx="3">
                  <c:v>351.00195149385763</c:v>
                </c:pt>
                <c:pt idx="4">
                  <c:v>356.6706980036106</c:v>
                </c:pt>
                <c:pt idx="5">
                  <c:v>362.42487430782785</c:v>
                </c:pt>
                <c:pt idx="6">
                  <c:v>368.27186608894408</c:v>
                </c:pt>
                <c:pt idx="7">
                  <c:v>374.21319231478992</c:v>
                </c:pt>
                <c:pt idx="8">
                  <c:v>331.83078826971541</c:v>
                </c:pt>
                <c:pt idx="9">
                  <c:v>336.49118851576713</c:v>
                </c:pt>
                <c:pt idx="10">
                  <c:v>384.20833106596984</c:v>
                </c:pt>
                <c:pt idx="11">
                  <c:v>389.97145603195935</c:v>
                </c:pt>
                <c:pt idx="12">
                  <c:v>395.82102787243872</c:v>
                </c:pt>
                <c:pt idx="13">
                  <c:v>401.75834329052532</c:v>
                </c:pt>
                <c:pt idx="14">
                  <c:v>407.78471843988325</c:v>
                </c:pt>
                <c:pt idx="15">
                  <c:v>413.90148921648148</c:v>
                </c:pt>
                <c:pt idx="16">
                  <c:v>420.11001155472866</c:v>
                </c:pt>
                <c:pt idx="17">
                  <c:v>426.41166172804958</c:v>
                </c:pt>
                <c:pt idx="18">
                  <c:v>432.8078366539703</c:v>
                </c:pt>
                <c:pt idx="19">
                  <c:v>439.29995420377986</c:v>
                </c:pt>
                <c:pt idx="20">
                  <c:v>445.88945351683657</c:v>
                </c:pt>
                <c:pt idx="21">
                  <c:v>452.57779531958914</c:v>
                </c:pt>
                <c:pt idx="22">
                  <c:v>459.36646224938295</c:v>
                </c:pt>
                <c:pt idx="23">
                  <c:v>466.25695918312368</c:v>
                </c:pt>
                <c:pt idx="24">
                  <c:v>473.25081357087055</c:v>
                </c:pt>
                <c:pt idx="25">
                  <c:v>480.34957577443362</c:v>
                </c:pt>
                <c:pt idx="26">
                  <c:v>487.55481941105012</c:v>
                </c:pt>
                <c:pt idx="27">
                  <c:v>494.86814170221584</c:v>
                </c:pt>
                <c:pt idx="28">
                  <c:v>502.29116382774907</c:v>
                </c:pt>
                <c:pt idx="29">
                  <c:v>509.82553128516537</c:v>
                </c:pt>
              </c:numCache>
            </c:numRef>
          </c:val>
          <c:extLst>
            <c:ext xmlns:c16="http://schemas.microsoft.com/office/drawing/2014/chart" uri="{C3380CC4-5D6E-409C-BE32-E72D297353CC}">
              <c16:uniqueId val="{00000000-F546-4F58-A1A6-444D40C77769}"/>
            </c:ext>
          </c:extLst>
        </c:ser>
        <c:ser>
          <c:idx val="1"/>
          <c:order val="1"/>
          <c:tx>
            <c:strRef>
              <c:f>'Real terms'!$E$113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'Real terms'!$G$2:$AK$2</c:f>
              <c:numCache>
                <c:formatCode>General</c:formatCode>
                <c:ptCount val="31"/>
              </c:numCache>
            </c:numRef>
          </c:cat>
          <c:val>
            <c:numRef>
              <c:f>'Real terms'!$H$113:$AK$113</c:f>
              <c:numCache>
                <c:formatCode>#,##0</c:formatCode>
                <c:ptCount val="30"/>
                <c:pt idx="0">
                  <c:v>389.95511837183585</c:v>
                </c:pt>
                <c:pt idx="1">
                  <c:v>397.38028922483863</c:v>
                </c:pt>
                <c:pt idx="2">
                  <c:v>404.94720376701662</c:v>
                </c:pt>
                <c:pt idx="3">
                  <c:v>351.00195149385763</c:v>
                </c:pt>
                <c:pt idx="4">
                  <c:v>356.6706980036106</c:v>
                </c:pt>
                <c:pt idx="5">
                  <c:v>362.42487430782785</c:v>
                </c:pt>
                <c:pt idx="6">
                  <c:v>368.27186608894408</c:v>
                </c:pt>
                <c:pt idx="7">
                  <c:v>374.21319231478992</c:v>
                </c:pt>
                <c:pt idx="8">
                  <c:v>331.83078826971541</c:v>
                </c:pt>
                <c:pt idx="9">
                  <c:v>336.49118851576713</c:v>
                </c:pt>
                <c:pt idx="10">
                  <c:v>384.20833106596984</c:v>
                </c:pt>
                <c:pt idx="11">
                  <c:v>389.97145603195935</c:v>
                </c:pt>
                <c:pt idx="12">
                  <c:v>395.82102787243872</c:v>
                </c:pt>
                <c:pt idx="13">
                  <c:v>401.75834329052532</c:v>
                </c:pt>
                <c:pt idx="14">
                  <c:v>407.78471843988325</c:v>
                </c:pt>
                <c:pt idx="15">
                  <c:v>413.90148921648148</c:v>
                </c:pt>
                <c:pt idx="16">
                  <c:v>420.11001155472866</c:v>
                </c:pt>
                <c:pt idx="17">
                  <c:v>426.41166172804958</c:v>
                </c:pt>
                <c:pt idx="18">
                  <c:v>432.8078366539703</c:v>
                </c:pt>
                <c:pt idx="19">
                  <c:v>439.29995420377986</c:v>
                </c:pt>
                <c:pt idx="20">
                  <c:v>445.88945351683657</c:v>
                </c:pt>
                <c:pt idx="21">
                  <c:v>452.57779531958914</c:v>
                </c:pt>
                <c:pt idx="22">
                  <c:v>459.36646224938295</c:v>
                </c:pt>
                <c:pt idx="23">
                  <c:v>466.25695918312368</c:v>
                </c:pt>
                <c:pt idx="24">
                  <c:v>473.25081357087055</c:v>
                </c:pt>
                <c:pt idx="25">
                  <c:v>480.34957577443362</c:v>
                </c:pt>
                <c:pt idx="26">
                  <c:v>487.55481941105012</c:v>
                </c:pt>
                <c:pt idx="27">
                  <c:v>494.86814170221584</c:v>
                </c:pt>
                <c:pt idx="28">
                  <c:v>502.29116382774907</c:v>
                </c:pt>
                <c:pt idx="29">
                  <c:v>509.82553128516537</c:v>
                </c:pt>
              </c:numCache>
            </c:numRef>
          </c:val>
          <c:extLst>
            <c:ext xmlns:c16="http://schemas.microsoft.com/office/drawing/2014/chart" uri="{C3380CC4-5D6E-409C-BE32-E72D297353CC}">
              <c16:uniqueId val="{00000001-F546-4F58-A1A6-444D40C77769}"/>
            </c:ext>
          </c:extLst>
        </c:ser>
        <c:ser>
          <c:idx val="2"/>
          <c:order val="2"/>
          <c:tx>
            <c:strRef>
              <c:f>'Real terms'!$E$137</c:f>
              <c:strCache>
                <c:ptCount val="1"/>
                <c:pt idx="0">
                  <c:v>Standard Customers Connected in Year</c:v>
                </c:pt>
              </c:strCache>
            </c:strRef>
          </c:tx>
          <c:spPr>
            <a:solidFill>
              <a:schemeClr val="accent3"/>
            </a:solidFill>
            <a:ln>
              <a:noFill/>
            </a:ln>
            <a:effectLst/>
          </c:spPr>
          <c:invertIfNegative val="0"/>
          <c:cat>
            <c:numRef>
              <c:f>'Real terms'!$G$2:$AK$2</c:f>
              <c:numCache>
                <c:formatCode>General</c:formatCode>
                <c:ptCount val="31"/>
              </c:numCache>
            </c:numRef>
          </c:cat>
          <c:val>
            <c:numRef>
              <c:f>'Real terms'!$H$137:$AK$137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46-4F58-A1A6-444D40C77769}"/>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'Real terms'!$E$236</c:f>
              <c:strCache>
                <c:ptCount val="1"/>
                <c:pt idx="0">
                  <c:v>Incremental Capital Expenditure</c:v>
                </c:pt>
              </c:strCache>
            </c:strRef>
          </c:tx>
          <c:spPr>
            <a:solidFill>
              <a:schemeClr val="accent1"/>
            </a:solidFill>
            <a:ln>
              <a:noFill/>
            </a:ln>
            <a:effectLst/>
          </c:spPr>
          <c:invertIfNegative val="0"/>
          <c:cat>
            <c:numRef>
              <c:f>'Real terms'!$G$2:$AK$2</c:f>
              <c:numCache>
                <c:formatCode>General</c:formatCode>
                <c:ptCount val="31"/>
              </c:numCache>
            </c:numRef>
          </c:cat>
          <c:val>
            <c:numRef>
              <c:f>'Real terms'!$G$236:$AK$236</c:f>
              <c:numCache>
                <c:formatCode>#,##0</c:formatCode>
                <c:ptCount val="31"/>
                <c:pt idx="0">
                  <c:v>-69426829.093757644</c:v>
                </c:pt>
                <c:pt idx="1">
                  <c:v>-9215756.6563180648</c:v>
                </c:pt>
                <c:pt idx="2">
                  <c:v>-14936861.913616411</c:v>
                </c:pt>
                <c:pt idx="3">
                  <c:v>-5821154.9032213734</c:v>
                </c:pt>
                <c:pt idx="4">
                  <c:v>-3641349.2819720102</c:v>
                </c:pt>
                <c:pt idx="5">
                  <c:v>-3757459.2875318066</c:v>
                </c:pt>
                <c:pt idx="6">
                  <c:v>-31118246.85600318</c:v>
                </c:pt>
                <c:pt idx="7">
                  <c:v>-7320340.9287531804</c:v>
                </c:pt>
                <c:pt idx="8">
                  <c:v>-9131143.6534650587</c:v>
                </c:pt>
                <c:pt idx="9">
                  <c:v>-17720635.419043258</c:v>
                </c:pt>
                <c:pt idx="10">
                  <c:v>-22949126.579117686</c:v>
                </c:pt>
                <c:pt idx="11">
                  <c:v>-7474516.4085319331</c:v>
                </c:pt>
                <c:pt idx="12">
                  <c:v>-7474516.4085319331</c:v>
                </c:pt>
                <c:pt idx="13">
                  <c:v>-7474516.4085319331</c:v>
                </c:pt>
                <c:pt idx="14">
                  <c:v>-7474516.4085319331</c:v>
                </c:pt>
                <c:pt idx="15">
                  <c:v>-7474516.4085319331</c:v>
                </c:pt>
                <c:pt idx="16">
                  <c:v>-7474516.4085319331</c:v>
                </c:pt>
                <c:pt idx="17">
                  <c:v>-7474516.4085319331</c:v>
                </c:pt>
                <c:pt idx="18">
                  <c:v>-7474516.4085319331</c:v>
                </c:pt>
                <c:pt idx="19">
                  <c:v>-7474516.4085319331</c:v>
                </c:pt>
                <c:pt idx="20">
                  <c:v>-7474516.4085319331</c:v>
                </c:pt>
                <c:pt idx="21">
                  <c:v>-7474516.4085319331</c:v>
                </c:pt>
                <c:pt idx="22">
                  <c:v>-7474516.4085319331</c:v>
                </c:pt>
                <c:pt idx="23">
                  <c:v>-7474516.4085319331</c:v>
                </c:pt>
                <c:pt idx="24">
                  <c:v>-7474516.4085319331</c:v>
                </c:pt>
                <c:pt idx="25">
                  <c:v>-7474516.4085319331</c:v>
                </c:pt>
                <c:pt idx="26">
                  <c:v>-7474516.4085319331</c:v>
                </c:pt>
                <c:pt idx="27">
                  <c:v>-7474516.4085319331</c:v>
                </c:pt>
                <c:pt idx="28">
                  <c:v>-7474516.4085319331</c:v>
                </c:pt>
                <c:pt idx="29">
                  <c:v>-7474516.4085319331</c:v>
                </c:pt>
                <c:pt idx="30">
                  <c:v>-7474516.4085319331</c:v>
                </c:pt>
              </c:numCache>
            </c:numRef>
          </c:val>
          <c:extLst>
            <c:ext xmlns:c16="http://schemas.microsoft.com/office/drawing/2014/chart" uri="{C3380CC4-5D6E-409C-BE32-E72D297353CC}">
              <c16:uniqueId val="{00000000-65EB-456F-B36A-1004DAB19DBB}"/>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no price path'!$E$92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path'!$H$92:$AK$92</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0-3006-4B30-8EB3-04CFD1F31E33}"/>
            </c:ext>
          </c:extLst>
        </c:ser>
        <c:ser>
          <c:idx val="1"/>
          <c:order val="1"/>
          <c:tx>
            <c:strRef>
              <c:f>'P5+P6 revised no price path'!$E$113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path'!$H$113:$AK$113</c:f>
              <c:numCache>
                <c:formatCode>#,##0</c:formatCode>
                <c:ptCount val="30"/>
                <c:pt idx="0">
                  <c:v>484</c:v>
                </c:pt>
                <c:pt idx="1">
                  <c:v>428</c:v>
                </c:pt>
                <c:pt idx="2">
                  <c:v>434</c:v>
                </c:pt>
                <c:pt idx="3">
                  <c:v>466</c:v>
                </c:pt>
                <c:pt idx="4">
                  <c:v>477</c:v>
                </c:pt>
                <c:pt idx="5">
                  <c:v>414</c:v>
                </c:pt>
                <c:pt idx="6">
                  <c:v>453</c:v>
                </c:pt>
                <c:pt idx="7">
                  <c:v>452.01333333333326</c:v>
                </c:pt>
                <c:pt idx="8">
                  <c:v>458.79353333333324</c:v>
                </c:pt>
                <c:pt idx="9">
                  <c:v>465.67543633333321</c:v>
                </c:pt>
                <c:pt idx="10">
                  <c:v>472.66056787833315</c:v>
                </c:pt>
                <c:pt idx="11">
                  <c:v>479.75047639650808</c:v>
                </c:pt>
                <c:pt idx="12">
                  <c:v>486.94673354245566</c:v>
                </c:pt>
                <c:pt idx="13">
                  <c:v>494.25093454559243</c:v>
                </c:pt>
                <c:pt idx="14">
                  <c:v>501.66469856377626</c:v>
                </c:pt>
                <c:pt idx="15">
                  <c:v>509.18966904223282</c:v>
                </c:pt>
                <c:pt idx="16">
                  <c:v>516.82751407786623</c:v>
                </c:pt>
                <c:pt idx="17">
                  <c:v>524.57992678903418</c:v>
                </c:pt>
                <c:pt idx="18">
                  <c:v>532.44862569086968</c:v>
                </c:pt>
                <c:pt idx="19">
                  <c:v>540.43535507623267</c:v>
                </c:pt>
                <c:pt idx="20">
                  <c:v>548.54188540237612</c:v>
                </c:pt>
                <c:pt idx="21">
                  <c:v>556.77001368341166</c:v>
                </c:pt>
                <c:pt idx="22">
                  <c:v>565.12156388866276</c:v>
                </c:pt>
                <c:pt idx="23">
                  <c:v>573.59838734699269</c:v>
                </c:pt>
                <c:pt idx="24">
                  <c:v>582.20236315719751</c:v>
                </c:pt>
                <c:pt idx="25">
                  <c:v>590.93539860455542</c:v>
                </c:pt>
                <c:pt idx="26">
                  <c:v>599.79942958362369</c:v>
                </c:pt>
                <c:pt idx="27">
                  <c:v>608.79642102737796</c:v>
                </c:pt>
                <c:pt idx="28">
                  <c:v>617.92836734278853</c:v>
                </c:pt>
                <c:pt idx="29">
                  <c:v>627.19729285293033</c:v>
                </c:pt>
              </c:numCache>
            </c:numRef>
          </c:val>
          <c:extLst>
            <c:ext xmlns:c16="http://schemas.microsoft.com/office/drawing/2014/chart" uri="{C3380CC4-5D6E-409C-BE32-E72D297353CC}">
              <c16:uniqueId val="{00000001-3006-4B30-8EB3-04CFD1F31E33}"/>
            </c:ext>
          </c:extLst>
        </c:ser>
        <c:ser>
          <c:idx val="2"/>
          <c:order val="2"/>
          <c:tx>
            <c:strRef>
              <c:f>'P5+P6 revised no price path'!$E$137</c:f>
              <c:strCache>
                <c:ptCount val="1"/>
                <c:pt idx="0">
                  <c:v>Standard Customers Connected in Year</c:v>
                </c:pt>
              </c:strCache>
            </c:strRef>
          </c:tx>
          <c:spPr>
            <a:solidFill>
              <a:schemeClr val="accent3"/>
            </a:solidFill>
            <a:ln>
              <a:noFill/>
            </a:ln>
            <a:effectLst/>
          </c:spPr>
          <c:invertIfNegative val="0"/>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06-4B30-8EB3-04CFD1F31E33}"/>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no price path'!$E$236</c:f>
              <c:strCache>
                <c:ptCount val="1"/>
                <c:pt idx="0">
                  <c:v>Incremental Capital Expenditure</c:v>
                </c:pt>
              </c:strCache>
            </c:strRef>
          </c:tx>
          <c:spPr>
            <a:solidFill>
              <a:schemeClr val="accent1"/>
            </a:solidFill>
            <a:ln>
              <a:noFill/>
            </a:ln>
            <a:effectLst/>
          </c:spPr>
          <c:invertIfNegative val="0"/>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path'!$G$236:$AK$236</c:f>
              <c:numCache>
                <c:formatCode>#,##0</c:formatCode>
                <c:ptCount val="31"/>
                <c:pt idx="0">
                  <c:v>-59567074.225000009</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502A-4C09-8B92-687CCF4F5DE2}"/>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'P5+P6 revised no price path'!$E$239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path'!$H$239:$AK$239</c:f>
              <c:numCache>
                <c:formatCode>#,##0</c:formatCode>
                <c:ptCount val="30"/>
                <c:pt idx="0">
                  <c:v>526796.13183999993</c:v>
                </c:pt>
                <c:pt idx="1">
                  <c:v>1051719.2755199999</c:v>
                </c:pt>
                <c:pt idx="2">
                  <c:v>1616488.4252849626</c:v>
                </c:pt>
                <c:pt idx="3">
                  <c:v>2221833.316623548</c:v>
                </c:pt>
                <c:pt idx="4">
                  <c:v>2865661.0195629569</c:v>
                </c:pt>
                <c:pt idx="5">
                  <c:v>3455021.9538366641</c:v>
                </c:pt>
                <c:pt idx="6">
                  <c:v>4118769.6342290007</c:v>
                </c:pt>
                <c:pt idx="7">
                  <c:v>4807556.3523854408</c:v>
                </c:pt>
                <c:pt idx="8">
                  <c:v>5532679.845788409</c:v>
                </c:pt>
                <c:pt idx="9">
                  <c:v>6295697.4776280941</c:v>
                </c:pt>
                <c:pt idx="10">
                  <c:v>7098228.1603960749</c:v>
                </c:pt>
                <c:pt idx="11">
                  <c:v>7941954.6959150005</c:v>
                </c:pt>
                <c:pt idx="12">
                  <c:v>8828626.2025486529</c:v>
                </c:pt>
                <c:pt idx="13">
                  <c:v>9760060.6328045875</c:v>
                </c:pt>
                <c:pt idx="14">
                  <c:v>10738147.384659186</c:v>
                </c:pt>
                <c:pt idx="15">
                  <c:v>11764850.010056842</c:v>
                </c:pt>
                <c:pt idx="16">
                  <c:v>12842209.02416141</c:v>
                </c:pt>
                <c:pt idx="17">
                  <c:v>13972344.819068965</c:v>
                </c:pt>
                <c:pt idx="18">
                  <c:v>15157460.685826685</c:v>
                </c:pt>
                <c:pt idx="19">
                  <c:v>16399845.948743433</c:v>
                </c:pt>
                <c:pt idx="20">
                  <c:v>17701879.216123328</c:v>
                </c:pt>
                <c:pt idx="21">
                  <c:v>19066031.751704901</c:v>
                </c:pt>
                <c:pt idx="22">
                  <c:v>20494870.971244924</c:v>
                </c:pt>
                <c:pt idx="23">
                  <c:v>21991064.068848558</c:v>
                </c:pt>
                <c:pt idx="24">
                  <c:v>23557381.77781561</c:v>
                </c:pt>
                <c:pt idx="25">
                  <c:v>25196702.270947244</c:v>
                </c:pt>
                <c:pt idx="26">
                  <c:v>26912015.20543823</c:v>
                </c:pt>
                <c:pt idx="27">
                  <c:v>28706425.917667203</c:v>
                </c:pt>
                <c:pt idx="28">
                  <c:v>30583159.77339169</c:v>
                </c:pt>
                <c:pt idx="29">
                  <c:v>32545566.679055817</c:v>
                </c:pt>
              </c:numCache>
            </c:numRef>
          </c:val>
          <c:extLst>
            <c:ext xmlns:c16="http://schemas.microsoft.com/office/drawing/2014/chart" uri="{C3380CC4-5D6E-409C-BE32-E72D297353CC}">
              <c16:uniqueId val="{00000000-B8C3-4364-9302-1E3148179E07}"/>
            </c:ext>
          </c:extLst>
        </c:ser>
        <c:ser>
          <c:idx val="1"/>
          <c:order val="1"/>
          <c:tx>
            <c:strRef>
              <c:f>'P5+P6 revised no price path'!$E$241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'P5+P6 revised no price path'!$G$2:$AK$2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'P5+P6 revised no price path'!$H$241:$AK$241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-3870957.311692134</c:v>
                </c:pt>
                <c:pt idx="8">
                  <c:v>-4454813.6168346023</c:v>
                </c:pt>
                <c:pt idx="9">
                  <c:v>-5069181.5959960539</c:v>
                </c:pt>
                <c:pt idx="10">
                  <c:v>-5715364.7681967421</c:v>
                </c:pt>
                <c:pt idx="11">
                  <c:v>-6394718.0949892821</c:v>
                </c:pt>
                <c:pt idx="12">
                  <c:v>-7108649.9348042384</c:v>
                </c:pt>
                <c:pt idx="13">
                  <c:v>-7858624.0700781792</c:v>
                </c:pt>
                <c:pt idx="14">
                  <c:v>-8646161.8098453134</c:v>
                </c:pt>
                <c:pt idx="15">
                  <c:v>-9472844.1705719978</c:v>
                </c:pt>
                <c:pt idx="16">
                  <c:v>-10340314.138115117</c:v>
                </c:pt>
                <c:pt idx="17">
                  <c:v>-11250279.013790831</c:v>
                </c:pt>
                <c:pt idx="18">
                  <c:v>-12204512.847649457</c:v>
                </c:pt>
                <c:pt idx="19">
                  <c:v>-13204858.96216559</c:v>
                </c:pt>
                <c:pt idx="20">
                  <c:v>-14253232.569669902</c:v>
                </c:pt>
                <c:pt idx="21">
                  <c:v>-15351623.486970894</c:v>
                </c:pt>
                <c:pt idx="22">
                  <c:v>-16502098.950740872</c:v>
                </c:pt>
                <c:pt idx="23">
                  <c:v>-17706806.537371308</c:v>
                </c:pt>
                <c:pt idx="24">
                  <c:v>-18967977.191138152</c:v>
                </c:pt>
                <c:pt idx="25">
                  <c:v>-20287928.364658143</c:v>
                </c:pt>
                <c:pt idx="26">
                  <c:v>-21669067.275762815</c:v>
                </c:pt>
                <c:pt idx="27">
                  <c:v>-23113894.285067637</c:v>
                </c:pt>
                <c:pt idx="28">
                  <c:v>-24625006.398670256</c:v>
                </c:pt>
                <c:pt idx="29">
                  <c:v>-26205100.900573801</c:v>
                </c:pt>
              </c:numCache>
            </c:numRef>
          </c:val>
          <c:extLst>
            <c:ext xmlns:c16="http://schemas.microsoft.com/office/drawing/2014/chart" uri="{C3380CC4-5D6E-409C-BE32-E72D297353CC}">
              <c16:uniqueId val="{00000001-B8C3-4364-9302-1E3148179E07}"/>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lower custome'!$E$92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custome'!$H$92:$AK$92</c:f>
              <c:numCache>
                <c:formatCode>#,##0</c:formatCode>
                <c:ptCount val="30"/>
                <c:pt idx="0">
                  <c:v>484</c:v>
                </c:pt>
                <c:pt idx="1">
                  <c:v>428</c:v>
                </c:pt>
                <c:pt idx="2">
                  <c:v>400</c:v>
                </c:pt>
                <c:pt idx="3">
                  <c:v>400</c:v>
                </c:pt>
                <c:pt idx="4">
                  <c:v>400</c:v>
                </c:pt>
                <c:pt idx="5">
                  <c:v>384</c:v>
                </c:pt>
                <c:pt idx="6">
                  <c:v>400</c:v>
                </c:pt>
                <c:pt idx="7">
                  <c:v>405.99999999999994</c:v>
                </c:pt>
                <c:pt idx="8">
                  <c:v>412.08999999999992</c:v>
                </c:pt>
                <c:pt idx="9">
                  <c:v>418.27134999999987</c:v>
                </c:pt>
                <c:pt idx="10">
                  <c:v>424.54542024999984</c:v>
                </c:pt>
                <c:pt idx="11">
                  <c:v>430.9136015537498</c:v>
                </c:pt>
                <c:pt idx="12">
                  <c:v>437.37730557705601</c:v>
                </c:pt>
                <c:pt idx="13">
                  <c:v>443.93796516071183</c:v>
                </c:pt>
                <c:pt idx="14">
                  <c:v>450.59703463812247</c:v>
                </c:pt>
                <c:pt idx="15">
                  <c:v>457.35599015769424</c:v>
                </c:pt>
                <c:pt idx="16">
                  <c:v>464.21633001005961</c:v>
                </c:pt>
                <c:pt idx="17">
                  <c:v>471.17957496021046</c:v>
                </c:pt>
                <c:pt idx="18">
                  <c:v>478.24726858461355</c:v>
                </c:pt>
                <c:pt idx="19">
                  <c:v>485.42097761338272</c:v>
                </c:pt>
                <c:pt idx="20">
                  <c:v>492.70229227758341</c:v>
                </c:pt>
                <c:pt idx="21">
                  <c:v>500.0928266617471</c:v>
                </c:pt>
                <c:pt idx="22">
                  <c:v>507.59421906167324</c:v>
                </c:pt>
                <c:pt idx="23">
                  <c:v>515.20813234759828</c:v>
                </c:pt>
                <c:pt idx="24">
                  <c:v>522.93625433281215</c:v>
                </c:pt>
                <c:pt idx="25">
                  <c:v>530.78029814780427</c:v>
                </c:pt>
                <c:pt idx="26">
                  <c:v>538.74200262002125</c:v>
                </c:pt>
                <c:pt idx="27">
                  <c:v>546.82313265932157</c:v>
                </c:pt>
                <c:pt idx="28">
                  <c:v>555.02547964921132</c:v>
                </c:pt>
                <c:pt idx="29">
                  <c:v>563.35086184394947</c:v>
                </c:pt>
              </c:numCache>
            </c:numRef>
          </c:val>
          <c:extLst>
            <c:ext xmlns:c16="http://schemas.microsoft.com/office/drawing/2014/chart" uri="{C3380CC4-5D6E-409C-BE32-E72D297353CC}">
              <c16:uniqueId val="{00000000-0F0F-4DA3-9EA4-B342A398B350}"/>
            </c:ext>
          </c:extLst>
        </c:ser>
        <c:ser>
          <c:idx val="1"/>
          <c:order val="1"/>
          <c:tx>
            <c:strRef>
              <c:f>'All P5+P6 revised lower custome'!$E$113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custome'!$H$113:$AK$113</c:f>
              <c:numCache>
                <c:formatCode>#,##0</c:formatCode>
                <c:ptCount val="30"/>
                <c:pt idx="0">
                  <c:v>484</c:v>
                </c:pt>
                <c:pt idx="1">
                  <c:v>428</c:v>
                </c:pt>
                <c:pt idx="2">
                  <c:v>400</c:v>
                </c:pt>
                <c:pt idx="3">
                  <c:v>400</c:v>
                </c:pt>
                <c:pt idx="4">
                  <c:v>400</c:v>
                </c:pt>
                <c:pt idx="5">
                  <c:v>384</c:v>
                </c:pt>
                <c:pt idx="6">
                  <c:v>400</c:v>
                </c:pt>
                <c:pt idx="7">
                  <c:v>405.99999999999994</c:v>
                </c:pt>
                <c:pt idx="8">
                  <c:v>412.08999999999992</c:v>
                </c:pt>
                <c:pt idx="9">
                  <c:v>418.27134999999987</c:v>
                </c:pt>
                <c:pt idx="10">
                  <c:v>424.54542024999984</c:v>
                </c:pt>
                <c:pt idx="11">
                  <c:v>430.9136015537498</c:v>
                </c:pt>
                <c:pt idx="12">
                  <c:v>437.37730557705601</c:v>
                </c:pt>
                <c:pt idx="13">
                  <c:v>443.93796516071183</c:v>
                </c:pt>
                <c:pt idx="14">
                  <c:v>450.59703463812247</c:v>
                </c:pt>
                <c:pt idx="15">
                  <c:v>457.35599015769424</c:v>
                </c:pt>
                <c:pt idx="16">
                  <c:v>464.21633001005961</c:v>
                </c:pt>
                <c:pt idx="17">
                  <c:v>471.17957496021046</c:v>
                </c:pt>
                <c:pt idx="18">
                  <c:v>478.24726858461355</c:v>
                </c:pt>
                <c:pt idx="19">
                  <c:v>485.42097761338272</c:v>
                </c:pt>
                <c:pt idx="20">
                  <c:v>492.70229227758341</c:v>
                </c:pt>
                <c:pt idx="21">
                  <c:v>500.0928266617471</c:v>
                </c:pt>
                <c:pt idx="22">
                  <c:v>507.59421906167324</c:v>
                </c:pt>
                <c:pt idx="23">
                  <c:v>515.20813234759828</c:v>
                </c:pt>
                <c:pt idx="24">
                  <c:v>522.93625433281215</c:v>
                </c:pt>
                <c:pt idx="25">
                  <c:v>530.78029814780427</c:v>
                </c:pt>
                <c:pt idx="26">
                  <c:v>538.74200262002125</c:v>
                </c:pt>
                <c:pt idx="27">
                  <c:v>546.82313265932157</c:v>
                </c:pt>
                <c:pt idx="28">
                  <c:v>555.02547964921132</c:v>
                </c:pt>
                <c:pt idx="29">
                  <c:v>563.35086184394947</c:v>
                </c:pt>
              </c:numCache>
            </c:numRef>
          </c:val>
          <c:extLst>
            <c:ext xmlns:c16="http://schemas.microsoft.com/office/drawing/2014/chart" uri="{C3380CC4-5D6E-409C-BE32-E72D297353CC}">
              <c16:uniqueId val="{00000001-0F0F-4DA3-9EA4-B342A398B350}"/>
            </c:ext>
          </c:extLst>
        </c:ser>
        <c:ser>
          <c:idx val="2"/>
          <c:order val="2"/>
          <c:tx>
            <c:strRef>
              <c:f>'All P5+P6 revised lower custome'!$E$137</c:f>
              <c:strCache>
                <c:ptCount val="1"/>
                <c:pt idx="0">
                  <c:v>Standard Customers Connected in Year</c:v>
                </c:pt>
              </c:strCache>
            </c:strRef>
          </c:tx>
          <c:spPr>
            <a:solidFill>
              <a:schemeClr val="accent3"/>
            </a:solidFill>
            <a:ln>
              <a:noFill/>
            </a:ln>
            <a:effectLst/>
          </c:spPr>
          <c:invertIfNegative val="0"/>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0F0F-4DA3-9EA4-B342A398B350}"/>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lower custome'!$E$236</c:f>
              <c:strCache>
                <c:ptCount val="1"/>
                <c:pt idx="0">
                  <c:v>Incremental Capital Expenditure</c:v>
                </c:pt>
              </c:strCache>
            </c:strRef>
          </c:tx>
          <c:spPr>
            <a:solidFill>
              <a:schemeClr val="accent1"/>
            </a:solidFill>
            <a:ln>
              <a:noFill/>
            </a:ln>
            <a:effectLst/>
          </c:spPr>
          <c:invertIfNegative val="0"/>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custome'!$G$236:$AK$236</c:f>
              <c:numCache>
                <c:formatCode>#,##0</c:formatCode>
                <c:ptCount val="31"/>
                <c:pt idx="0">
                  <c:v>-64771548.044999994</c:v>
                </c:pt>
                <c:pt idx="1">
                  <c:v>-1976591.24917324</c:v>
                </c:pt>
                <c:pt idx="2">
                  <c:v>-7883163.619584416</c:v>
                </c:pt>
                <c:pt idx="3">
                  <c:v>-9409287.5461007431</c:v>
                </c:pt>
                <c:pt idx="4">
                  <c:v>-15570797.270092202</c:v>
                </c:pt>
                <c:pt idx="5">
                  <c:v>-6195642.9597768392</c:v>
                </c:pt>
                <c:pt idx="6">
                  <c:v>-3956993.2301738057</c:v>
                </c:pt>
                <c:pt idx="7">
                  <c:v>-4168914.5556033193</c:v>
                </c:pt>
                <c:pt idx="8">
                  <c:v>-35250848.42832046</c:v>
                </c:pt>
                <c:pt idx="9">
                  <c:v>-8466647.9619261511</c:v>
                </c:pt>
                <c:pt idx="10">
                  <c:v>-10782789.125094207</c:v>
                </c:pt>
                <c:pt idx="11">
                  <c:v>-21365397.113733616</c:v>
                </c:pt>
                <c:pt idx="12">
                  <c:v>-28250333.703977112</c:v>
                </c:pt>
                <c:pt idx="13">
                  <c:v>-10256072.65471362</c:v>
                </c:pt>
                <c:pt idx="14">
                  <c:v>-10471450.180462604</c:v>
                </c:pt>
                <c:pt idx="15">
                  <c:v>-10691350.634252317</c:v>
                </c:pt>
                <c:pt idx="16">
                  <c:v>-10915868.997571616</c:v>
                </c:pt>
                <c:pt idx="17">
                  <c:v>-11145102.24652062</c:v>
                </c:pt>
                <c:pt idx="18">
                  <c:v>-11379149.393697552</c:v>
                </c:pt>
                <c:pt idx="19">
                  <c:v>-11618111.5309652</c:v>
                </c:pt>
                <c:pt idx="20">
                  <c:v>-11862091.873115469</c:v>
                </c:pt>
                <c:pt idx="21">
                  <c:v>-12111195.802450892</c:v>
                </c:pt>
                <c:pt idx="22">
                  <c:v>-12365530.91430236</c:v>
                </c:pt>
                <c:pt idx="23">
                  <c:v>-12625207.063502707</c:v>
                </c:pt>
                <c:pt idx="24">
                  <c:v>-12890336.411836263</c:v>
                </c:pt>
                <c:pt idx="25">
                  <c:v>-13161033.476484824</c:v>
                </c:pt>
                <c:pt idx="26">
                  <c:v>-13437415.179491002</c:v>
                </c:pt>
                <c:pt idx="27">
                  <c:v>-13719600.898260314</c:v>
                </c:pt>
                <c:pt idx="28">
                  <c:v>-14007712.517123777</c:v>
                </c:pt>
                <c:pt idx="29">
                  <c:v>-14301874.479983376</c:v>
                </c:pt>
                <c:pt idx="30">
                  <c:v>-14602213.844063025</c:v>
                </c:pt>
              </c:numCache>
            </c:numRef>
          </c:val>
          <c:extLst>
            <c:ext xmlns:c16="http://schemas.microsoft.com/office/drawing/2014/chart" uri="{C3380CC4-5D6E-409C-BE32-E72D297353CC}">
              <c16:uniqueId val="{00000000-6D41-44C3-A79F-197BD3D19FD8}"/>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revised lower custome'!$E$239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custome'!$H$239:$AK$239</c:f>
              <c:numCache>
                <c:formatCode>#,##0</c:formatCode>
                <c:ptCount val="30"/>
                <c:pt idx="0">
                  <c:v>526796.13183999993</c:v>
                </c:pt>
                <c:pt idx="1">
                  <c:v>1051719.2755199999</c:v>
                </c:pt>
                <c:pt idx="2">
                  <c:v>1575655.8796239756</c:v>
                </c:pt>
                <c:pt idx="3">
                  <c:v>2141203.074419796</c:v>
                </c:pt>
                <c:pt idx="4">
                  <c:v>2777867.503999006</c:v>
                </c:pt>
                <c:pt idx="5">
                  <c:v>3452479.2652821373</c:v>
                </c:pt>
                <c:pt idx="6">
                  <c:v>4212531.5024299249</c:v>
                </c:pt>
                <c:pt idx="7">
                  <c:v>5012800.2122645285</c:v>
                </c:pt>
                <c:pt idx="8">
                  <c:v>5884566.4752807263</c:v>
                </c:pt>
                <c:pt idx="9">
                  <c:v>6833120.2517593578</c:v>
                </c:pt>
                <c:pt idx="10">
                  <c:v>7864111.0762515208</c:v>
                </c:pt>
                <c:pt idx="11">
                  <c:v>8983571.3852197528</c:v>
                </c:pt>
                <c:pt idx="12">
                  <c:v>9976530.3413625043</c:v>
                </c:pt>
                <c:pt idx="13">
                  <c:v>11019549.73378464</c:v>
                </c:pt>
                <c:pt idx="14">
                  <c:v>12114741.530997172</c:v>
                </c:pt>
                <c:pt idx="15">
                  <c:v>13264300.572146706</c:v>
                </c:pt>
                <c:pt idx="16">
                  <c:v>14470507.70612707</c:v>
                </c:pt>
                <c:pt idx="17">
                  <c:v>15735733.047410686</c:v>
                </c:pt>
                <c:pt idx="18">
                  <c:v>17062439.352895666</c:v>
                </c:pt>
                <c:pt idx="19">
                  <c:v>18453185.524221566</c:v>
                </c:pt>
                <c:pt idx="20">
                  <c:v>19910630.240169901</c:v>
                </c:pt>
                <c:pt idx="21">
                  <c:v>21437535.723934256</c:v>
                </c:pt>
                <c:pt idx="22">
                  <c:v>23036771.650219966</c:v>
                </c:pt>
                <c:pt idx="23">
                  <c:v>24711319.197314627</c:v>
                </c:pt>
                <c:pt idx="24">
                  <c:v>26464275.249458987</c:v>
                </c:pt>
                <c:pt idx="25">
                  <c:v>28298856.755042337</c:v>
                </c:pt>
                <c:pt idx="26">
                  <c:v>30218405.246348836</c:v>
                </c:pt>
                <c:pt idx="27">
                  <c:v>32226391.526790321</c:v>
                </c:pt>
                <c:pt idx="28">
                  <c:v>34326420.531778365</c:v>
                </c:pt>
                <c:pt idx="29">
                  <c:v>36522236.369613096</c:v>
                </c:pt>
              </c:numCache>
            </c:numRef>
          </c:val>
          <c:extLst>
            <c:ext xmlns:c16="http://schemas.microsoft.com/office/drawing/2014/chart" uri="{C3380CC4-5D6E-409C-BE32-E72D297353CC}">
              <c16:uniqueId val="{00000000-A428-4147-8F5F-18B470F243A2}"/>
            </c:ext>
          </c:extLst>
        </c:ser>
        <c:ser>
          <c:idx val="1"/>
          <c:order val="1"/>
          <c:tx>
            <c:strRef>
              <c:f>'All P5+P6 revised lower custome'!$E$241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revised lower custome'!$G$2:$AK$2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revised lower custome'!$H$241:$AK$241</c:f>
              <c:numCache>
                <c:formatCode>#,##0</c:formatCode>
                <c:ptCount val="30"/>
                <c:pt idx="0">
                  <c:v>-448968.02821894531</c:v>
                </c:pt>
                <c:pt idx="1">
                  <c:v>-863755.11862009775</c:v>
                </c:pt>
                <c:pt idx="2">
                  <c:v>-1268689.5796686283</c:v>
                </c:pt>
                <c:pt idx="3">
                  <c:v>-1690250.3720738858</c:v>
                </c:pt>
                <c:pt idx="4">
                  <c:v>-2128957.2256555296</c:v>
                </c:pt>
                <c:pt idx="5">
                  <c:v>-2568877.2051023496</c:v>
                </c:pt>
                <c:pt idx="6">
                  <c:v>-3043147.9255135851</c:v>
                </c:pt>
                <c:pt idx="7">
                  <c:v>-3542642.4079754213</c:v>
                </c:pt>
                <c:pt idx="8">
                  <c:v>-4068444.6664443426</c:v>
                </c:pt>
                <c:pt idx="9">
                  <c:v>-4621681.6091174511</c:v>
                </c:pt>
                <c:pt idx="10">
                  <c:v>-5203524.6702305675</c:v>
                </c:pt>
                <c:pt idx="11">
                  <c:v>-5815191.5026710453</c:v>
                </c:pt>
                <c:pt idx="12">
                  <c:v>-6457947.7336464617</c:v>
                </c:pt>
                <c:pt idx="13">
                  <c:v>-7133108.7857324248</c:v>
                </c:pt>
                <c:pt idx="14">
                  <c:v>-7842041.7657077992</c:v>
                </c:pt>
                <c:pt idx="15">
                  <c:v>-8586167.4236738309</c:v>
                </c:pt>
                <c:pt idx="16">
                  <c:v>-9366962.18504503</c:v>
                </c:pt>
                <c:pt idx="17">
                  <c:v>-10185960.258094415</c:v>
                </c:pt>
                <c:pt idx="18">
                  <c:v>-11044755.819833877</c:v>
                </c:pt>
                <c:pt idx="19">
                  <c:v>-11945005.283112207</c:v>
                </c:pt>
                <c:pt idx="20">
                  <c:v>-12888429.647918792</c:v>
                </c:pt>
                <c:pt idx="21">
                  <c:v>-13876816.939990288</c:v>
                </c:pt>
                <c:pt idx="22">
                  <c:v>-14912024.739930913</c:v>
                </c:pt>
                <c:pt idx="23">
                  <c:v>-15995982.806174442</c:v>
                </c:pt>
                <c:pt idx="24">
                  <c:v>-17130695.795237679</c:v>
                </c:pt>
                <c:pt idx="25">
                  <c:v>-18318246.082841344</c:v>
                </c:pt>
                <c:pt idx="26">
                  <c:v>-19560796.689605128</c:v>
                </c:pt>
                <c:pt idx="27">
                  <c:v>-20860594.315159112</c:v>
                </c:pt>
                <c:pt idx="28">
                  <c:v>-22219972.484654281</c:v>
                </c:pt>
                <c:pt idx="29">
                  <c:v>-23641354.811800409</c:v>
                </c:pt>
              </c:numCache>
            </c:numRef>
          </c:val>
          <c:extLst>
            <c:ext xmlns:c16="http://schemas.microsoft.com/office/drawing/2014/chart" uri="{C3380CC4-5D6E-409C-BE32-E72D297353CC}">
              <c16:uniqueId val="{00000001-A428-4147-8F5F-18B470F243A2}"/>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5'!$E$239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5'!$H$239:$AK$239</c:f>
              <c:numCache>
                <c:formatCode>#,##0</c:formatCode>
                <c:ptCount val="30"/>
                <c:pt idx="0">
                  <c:v>526993.09080000001</c:v>
                </c:pt>
                <c:pt idx="1">
                  <c:v>1034142.3220956479</c:v>
                </c:pt>
                <c:pt idx="2">
                  <c:v>1589485.0494138594</c:v>
                </c:pt>
                <c:pt idx="3">
                  <c:v>2184717.6780373026</c:v>
                </c:pt>
                <c:pt idx="4">
                  <c:v>2817790.2644000882</c:v>
                </c:pt>
                <c:pt idx="5">
                  <c:v>3397305.9473357713</c:v>
                </c:pt>
                <c:pt idx="6">
                  <c:v>4049965.7487078495</c:v>
                </c:pt>
                <c:pt idx="7">
                  <c:v>4728539.0498147812</c:v>
                </c:pt>
                <c:pt idx="8">
                  <c:v>5433826.3946730224</c:v>
                </c:pt>
                <c:pt idx="9">
                  <c:v>6166650.5222943425</c:v>
                </c:pt>
                <c:pt idx="10">
                  <c:v>6927856.9458357058</c:v>
                </c:pt>
                <c:pt idx="11">
                  <c:v>7718314.5462854756</c:v>
                </c:pt>
                <c:pt idx="12">
                  <c:v>8538916.1810410209</c:v>
                </c:pt>
                <c:pt idx="13">
                  <c:v>9390579.3077413887</c:v>
                </c:pt>
                <c:pt idx="14">
                  <c:v>10274246.623727333</c:v>
                </c:pt>
                <c:pt idx="15">
                  <c:v>11190886.721509971</c:v>
                </c:pt>
                <c:pt idx="16">
                  <c:v>12141494.760638416</c:v>
                </c:pt>
                <c:pt idx="17">
                  <c:v>13127093.156366071</c:v>
                </c:pt>
                <c:pt idx="18">
                  <c:v>14148732.285524845</c:v>
                </c:pt>
                <c:pt idx="19">
                  <c:v>15207491.210026329</c:v>
                </c:pt>
                <c:pt idx="20">
                  <c:v>16304478.418418963</c:v>
                </c:pt>
                <c:pt idx="21">
                  <c:v>17440832.585940462</c:v>
                </c:pt>
                <c:pt idx="22">
                  <c:v>18617723.353515342</c:v>
                </c:pt>
                <c:pt idx="23">
                  <c:v>19836352.126157966</c:v>
                </c:pt>
                <c:pt idx="24">
                  <c:v>21097952.891252678</c:v>
                </c:pt>
                <c:pt idx="25">
                  <c:v>22403793.057193734</c:v>
                </c:pt>
                <c:pt idx="26">
                  <c:v>23755174.312879272</c:v>
                </c:pt>
                <c:pt idx="27">
                  <c:v>25153433.508565381</c:v>
                </c:pt>
                <c:pt idx="28">
                  <c:v>26599943.558598325</c:v>
                </c:pt>
                <c:pt idx="29">
                  <c:v>28096114.366555378</c:v>
                </c:pt>
              </c:numCache>
            </c:numRef>
          </c:val>
          <c:extLst>
            <c:ext xmlns:c16="http://schemas.microsoft.com/office/drawing/2014/chart" uri="{C3380CC4-5D6E-409C-BE32-E72D297353CC}">
              <c16:uniqueId val="{00000000-4375-4658-A645-2230DCE37354}"/>
            </c:ext>
          </c:extLst>
        </c:ser>
        <c:ser>
          <c:idx val="1"/>
          <c:order val="1"/>
          <c:tx>
            <c:strRef>
              <c:f>'All Developments - Period 5'!$E$241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5'!$G$2:$AK$2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5'!$H$241:$AK$241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4375-4658-A645-2230DCE37354}"/>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revised index'!$E$92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0247-4E69-93EB-B6B84CBE369A}"/>
            </c:ext>
          </c:extLst>
        </c:ser>
        <c:ser>
          <c:idx val="1"/>
          <c:order val="1"/>
          <c:tx>
            <c:strRef>
              <c:f>'All P5 revised index'!$E$113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0247-4E69-93EB-B6B84CBE369A}"/>
            </c:ext>
          </c:extLst>
        </c:ser>
        <c:ser>
          <c:idx val="2"/>
          <c:order val="2"/>
          <c:tx>
            <c:strRef>
              <c:f>'All P5 revised index'!$E$137</c:f>
              <c:strCache>
                <c:ptCount val="1"/>
                <c:pt idx="0">
                  <c:v>Standard Customers Connected in Year</c:v>
                </c:pt>
              </c:strCache>
            </c:strRef>
          </c:tx>
          <c:spPr>
            <a:solidFill>
              <a:schemeClr val="accent3"/>
            </a:solidFill>
            <a:ln>
              <a:noFill/>
            </a:ln>
            <a:effectLst/>
          </c:spPr>
          <c:invertIfNegative val="0"/>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0247-4E69-93EB-B6B84CBE369A}"/>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revised index'!$E$236</c:f>
              <c:strCache>
                <c:ptCount val="1"/>
                <c:pt idx="0">
                  <c:v>Incremental Capital Expenditure</c:v>
                </c:pt>
              </c:strCache>
            </c:strRef>
          </c:tx>
          <c:spPr>
            <a:solidFill>
              <a:schemeClr val="accent1"/>
            </a:solidFill>
            <a:ln>
              <a:noFill/>
            </a:ln>
            <a:effectLst/>
          </c:spPr>
          <c:invertIfNegative val="0"/>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index'!$G$236:$AK$236</c:f>
              <c:numCache>
                <c:formatCode>#,##0</c:formatCode>
                <c:ptCount val="31"/>
                <c:pt idx="0">
                  <c:v>-64771548.044999994</c:v>
                </c:pt>
                <c:pt idx="1">
                  <c:v>-1976591.24917324</c:v>
                </c:pt>
                <c:pt idx="2">
                  <c:v>-7883163.6195844151</c:v>
                </c:pt>
                <c:pt idx="3">
                  <c:v>-9409287.5461007431</c:v>
                </c:pt>
                <c:pt idx="4">
                  <c:v>-15570797.270092202</c:v>
                </c:pt>
                <c:pt idx="5">
                  <c:v>-6195642.9597768383</c:v>
                </c:pt>
                <c:pt idx="6">
                  <c:v>-3956993.2301738057</c:v>
                </c:pt>
                <c:pt idx="7">
                  <c:v>-4168914.5556033188</c:v>
                </c:pt>
                <c:pt idx="8">
                  <c:v>-8924964.6192801911</c:v>
                </c:pt>
                <c:pt idx="9">
                  <c:v>-9192713.5578585975</c:v>
                </c:pt>
                <c:pt idx="10">
                  <c:v>-9468494.9645943567</c:v>
                </c:pt>
                <c:pt idx="11">
                  <c:v>-9752549.8135321867</c:v>
                </c:pt>
                <c:pt idx="12">
                  <c:v>-10045126.307938153</c:v>
                </c:pt>
                <c:pt idx="13">
                  <c:v>-10256073.960404854</c:v>
                </c:pt>
                <c:pt idx="14">
                  <c:v>-10471451.513573356</c:v>
                </c:pt>
                <c:pt idx="15">
                  <c:v>-10691351.995358394</c:v>
                </c:pt>
                <c:pt idx="16">
                  <c:v>-10915870.387260919</c:v>
                </c:pt>
                <c:pt idx="17">
                  <c:v>-11145103.665393399</c:v>
                </c:pt>
                <c:pt idx="18">
                  <c:v>-11379150.84236666</c:v>
                </c:pt>
                <c:pt idx="19">
                  <c:v>-11618113.01005636</c:v>
                </c:pt>
                <c:pt idx="20">
                  <c:v>-11862093.38326754</c:v>
                </c:pt>
                <c:pt idx="21">
                  <c:v>-12111197.344316158</c:v>
                </c:pt>
                <c:pt idx="22">
                  <c:v>-12365532.488546796</c:v>
                </c:pt>
                <c:pt idx="23">
                  <c:v>-12625208.670806278</c:v>
                </c:pt>
                <c:pt idx="24">
                  <c:v>-12890338.052893208</c:v>
                </c:pt>
                <c:pt idx="25">
                  <c:v>-13161035.152003964</c:v>
                </c:pt>
                <c:pt idx="26">
                  <c:v>-13437416.890196046</c:v>
                </c:pt>
                <c:pt idx="27">
                  <c:v>-13719602.644890163</c:v>
                </c:pt>
                <c:pt idx="28">
                  <c:v>-14007714.300432855</c:v>
                </c:pt>
                <c:pt idx="29">
                  <c:v>-14301876.300741943</c:v>
                </c:pt>
                <c:pt idx="30">
                  <c:v>-14602215.703057522</c:v>
                </c:pt>
              </c:numCache>
            </c:numRef>
          </c:val>
          <c:extLst>
            <c:ext xmlns:c16="http://schemas.microsoft.com/office/drawing/2014/chart" uri="{C3380CC4-5D6E-409C-BE32-E72D297353CC}">
              <c16:uniqueId val="{00000000-009C-48BE-8C60-8E7FFF71C704}"/>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revised index'!$E$239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83A5-460D-856A-BBD3224B7BAC}"/>
            </c:ext>
          </c:extLst>
        </c:ser>
        <c:ser>
          <c:idx val="1"/>
          <c:order val="1"/>
          <c:tx>
            <c:strRef>
              <c:f>'All P5 revised index'!$E$241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revised index'!$G$2:$AK$2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revised index'!$H$241:$AK$241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83A5-460D-856A-BBD3224B7BAC}"/>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2122-4BF9-B2D7-21F23507E36D}"/>
            </c:ext>
          </c:extLst>
        </c:ser>
        <c:ser>
          <c:idx val="1"/>
          <c:order val="1"/>
          <c:tx>
            <c:strRef>
              <c:f>'All P5+P6 43321%'!$E$113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2122-4BF9-B2D7-21F23507E36D}"/>
            </c:ext>
          </c:extLst>
        </c:ser>
        <c:ser>
          <c:idx val="2"/>
          <c:order val="2"/>
          <c:tx>
            <c:strRef>
              <c:f>'All P5+P6 43321%'!$E$137</c:f>
              <c:strCache>
                <c:ptCount val="1"/>
                <c:pt idx="0">
                  <c:v>Standard Customers Connected in Year</c:v>
                </c:pt>
              </c:strCache>
            </c:strRef>
          </c:tx>
          <c:spPr>
            <a:solidFill>
              <a:schemeClr val="accent3"/>
            </a:solidFill>
            <a:ln>
              <a:noFill/>
            </a:ln>
            <a:effectLst/>
          </c:spPr>
          <c:invertIfNegative val="0"/>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2122-4BF9-B2D7-21F23507E36D}"/>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43321%'!$E$236</c:f>
              <c:strCache>
                <c:ptCount val="1"/>
                <c:pt idx="0">
                  <c:v>Incremental Capital Expenditure</c:v>
                </c:pt>
              </c:strCache>
            </c:strRef>
          </c:tx>
          <c:spPr>
            <a:solidFill>
              <a:schemeClr val="accent1"/>
            </a:solidFill>
            <a:ln>
              <a:noFill/>
            </a:ln>
            <a:effectLst/>
          </c:spPr>
          <c:invertIfNegative val="0"/>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B7DB-49E9-B645-A2F8C5F054F6}"/>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43321%'!$H$239:$AK$239</c:f>
              <c:numCache>
                <c:formatCode>#,##0</c:formatCode>
                <c:ptCount val="30"/>
                <c:pt idx="0">
                  <c:v>526993.09080000001</c:v>
                </c:pt>
                <c:pt idx="1">
                  <c:v>1052117.5824</c:v>
                </c:pt>
                <c:pt idx="2">
                  <c:v>1648821.2701253279</c:v>
                </c:pt>
                <c:pt idx="3">
                  <c:v>2334262.4376605051</c:v>
                </c:pt>
                <c:pt idx="4">
                  <c:v>3100989.1569251781</c:v>
                </c:pt>
                <c:pt idx="5">
                  <c:v>3813523.3907632008</c:v>
                </c:pt>
                <c:pt idx="6">
                  <c:v>4591604.5676913913</c:v>
                </c:pt>
                <c:pt idx="7">
                  <c:v>5479905.7575921621</c:v>
                </c:pt>
                <c:pt idx="8">
                  <c:v>6437019.8667567875</c:v>
                </c:pt>
                <c:pt idx="9">
                  <c:v>7467262.3178865109</c:v>
                </c:pt>
                <c:pt idx="10">
                  <c:v>8575194.1835185532</c:v>
                </c:pt>
                <c:pt idx="11">
                  <c:v>9765635.4100431241</c:v>
                </c:pt>
                <c:pt idx="12">
                  <c:v>10803905.661125947</c:v>
                </c:pt>
                <c:pt idx="13">
                  <c:v>11881476.617538419</c:v>
                </c:pt>
                <c:pt idx="14">
                  <c:v>12999541.031723659</c:v>
                </c:pt>
                <c:pt idx="15">
                  <c:v>14159324.420116346</c:v>
                </c:pt>
                <c:pt idx="16">
                  <c:v>15362085.913226536</c:v>
                </c:pt>
                <c:pt idx="17">
                  <c:v>16609119.126978081</c:v>
                </c:pt>
                <c:pt idx="18">
                  <c:v>17901753.055819459</c:v>
                </c:pt>
                <c:pt idx="19">
                  <c:v>19241352.988137174</c:v>
                </c:pt>
                <c:pt idx="20">
                  <c:v>20629321.444514621</c:v>
                </c:pt>
                <c:pt idx="21">
                  <c:v>22067099.139392152</c:v>
                </c:pt>
                <c:pt idx="22">
                  <c:v>23556165.966697507</c:v>
                </c:pt>
                <c:pt idx="23">
                  <c:v>25098042.010029212</c:v>
                </c:pt>
                <c:pt idx="24">
                  <c:v>26694288.577989534</c:v>
                </c:pt>
                <c:pt idx="25">
                  <c:v>28346509.265277773</c:v>
                </c:pt>
                <c:pt idx="26">
                  <c:v>30056351.04016922</c:v>
                </c:pt>
                <c:pt idx="27">
                  <c:v>31825505.359020121</c:v>
                </c:pt>
                <c:pt idx="28">
                  <c:v>33655709.308454037</c:v>
                </c:pt>
                <c:pt idx="29">
                  <c:v>35548746.775900863</c:v>
                </c:pt>
              </c:numCache>
            </c:numRef>
          </c:val>
          <c:extLst>
            <c:ext xmlns:c16="http://schemas.microsoft.com/office/drawing/2014/chart" uri="{C3380CC4-5D6E-409C-BE32-E72D297353CC}">
              <c16:uniqueId val="{00000000-42C3-4B6A-8428-055ABF65A06A}"/>
            </c:ext>
          </c:extLst>
        </c:ser>
        <c:ser>
          <c:idx val="1"/>
          <c:order val="1"/>
          <c:tx>
            <c:strRef>
              <c:f>'All P5+P6 43321%'!$E$241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42C3-4B6A-8428-055ABF65A06A}"/>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 (2)'!$E$92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8538-453D-845C-F0F0A7EB943E}"/>
            </c:ext>
          </c:extLst>
        </c:ser>
        <c:ser>
          <c:idx val="1"/>
          <c:order val="1"/>
          <c:tx>
            <c:strRef>
              <c:f>'All P5+P6 43321% (2)'!$E$113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8538-453D-845C-F0F0A7EB943E}"/>
            </c:ext>
          </c:extLst>
        </c:ser>
        <c:ser>
          <c:idx val="2"/>
          <c:order val="2"/>
          <c:tx>
            <c:strRef>
              <c:f>'All P5+P6 43321% (2)'!$E$137</c:f>
              <c:strCache>
                <c:ptCount val="1"/>
                <c:pt idx="0">
                  <c:v>Standard Customers Connected in Year</c:v>
                </c:pt>
              </c:strCache>
            </c:strRef>
          </c:tx>
          <c:spPr>
            <a:solidFill>
              <a:schemeClr val="accent3"/>
            </a:solidFill>
            <a:ln>
              <a:noFill/>
            </a:ln>
            <a:effectLst/>
          </c:spPr>
          <c:invertIfNegative val="0"/>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8538-453D-845C-F0F0A7EB943E}"/>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 (2)'!$E$236</c:f>
              <c:strCache>
                <c:ptCount val="1"/>
                <c:pt idx="0">
                  <c:v>Incremental Capital Expenditure</c:v>
                </c:pt>
              </c:strCache>
            </c:strRef>
          </c:tx>
          <c:spPr>
            <a:solidFill>
              <a:schemeClr val="accent1"/>
            </a:solidFill>
            <a:ln>
              <a:noFill/>
            </a:ln>
            <a:effectLst/>
          </c:spPr>
          <c:invertIfNegative val="0"/>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AEA1-4CC9-BF9C-C4FC31D0E779}"/>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43321% (2)'!$E$239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(2)'!$H$239:$AK$239</c:f>
              <c:numCache>
                <c:formatCode>#,##0</c:formatCode>
                <c:ptCount val="30"/>
                <c:pt idx="0">
                  <c:v>526993.09080000001</c:v>
                </c:pt>
                <c:pt idx="1">
                  <c:v>1052117.5824</c:v>
                </c:pt>
                <c:pt idx="2">
                  <c:v>1632967.2194510456</c:v>
                </c:pt>
                <c:pt idx="3">
                  <c:v>2311817.6065291539</c:v>
                </c:pt>
                <c:pt idx="4">
                  <c:v>3071171.9534932049</c:v>
                </c:pt>
                <c:pt idx="5">
                  <c:v>3813882.8858038075</c:v>
                </c:pt>
                <c:pt idx="6">
                  <c:v>4682968.8451455571</c:v>
                </c:pt>
                <c:pt idx="7">
                  <c:v>5588945.554612631</c:v>
                </c:pt>
                <c:pt idx="8">
                  <c:v>6565104.4307505097</c:v>
                </c:pt>
                <c:pt idx="9">
                  <c:v>7615846.7650392484</c:v>
                </c:pt>
                <c:pt idx="10">
                  <c:v>8745824.3867636565</c:v>
                </c:pt>
                <c:pt idx="11">
                  <c:v>9959953.1501633264</c:v>
                </c:pt>
                <c:pt idx="12">
                  <c:v>11018883.02249486</c:v>
                </c:pt>
                <c:pt idx="13">
                  <c:v>12117895.610125091</c:v>
                </c:pt>
                <c:pt idx="14">
                  <c:v>13258207.399022875</c:v>
                </c:pt>
                <c:pt idx="15">
                  <c:v>14441068.291090298</c:v>
                </c:pt>
                <c:pt idx="16">
                  <c:v>15667762.471161587</c:v>
                </c:pt>
                <c:pt idx="17">
                  <c:v>16939609.295679495</c:v>
                </c:pt>
                <c:pt idx="18">
                  <c:v>18257964.203577377</c:v>
                </c:pt>
                <c:pt idx="19">
                  <c:v>19624219.64990757</c:v>
                </c:pt>
                <c:pt idx="20">
                  <c:v>21039806.06276986</c:v>
                </c:pt>
                <c:pt idx="21">
                  <c:v>22506192.824106753</c:v>
                </c:pt>
                <c:pt idx="22">
                  <c:v>24024889.274946108</c:v>
                </c:pt>
                <c:pt idx="23">
                  <c:v>25597445.745685294</c:v>
                </c:pt>
                <c:pt idx="24">
                  <c:v>27225454.612025268</c:v>
                </c:pt>
                <c:pt idx="25">
                  <c:v>28910551.377177674</c:v>
                </c:pt>
                <c:pt idx="26">
                  <c:v>30654415.780982584</c:v>
                </c:pt>
                <c:pt idx="27">
                  <c:v>32458772.93658996</c:v>
                </c:pt>
                <c:pt idx="28">
                  <c:v>34325394.495373435</c:v>
                </c:pt>
                <c:pt idx="29">
                  <c:v>36256099.840760775</c:v>
                </c:pt>
              </c:numCache>
            </c:numRef>
          </c:val>
          <c:extLst>
            <c:ext xmlns:c16="http://schemas.microsoft.com/office/drawing/2014/chart" uri="{C3380CC4-5D6E-409C-BE32-E72D297353CC}">
              <c16:uniqueId val="{00000000-FC68-49B6-9D47-BD2C829F8FC1}"/>
            </c:ext>
          </c:extLst>
        </c:ser>
        <c:ser>
          <c:idx val="1"/>
          <c:order val="1"/>
          <c:tx>
            <c:strRef>
              <c:f>'All P5+P6 43321% (2)'!$E$241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43321% (2)'!$G$2:$AK$2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43321% (2)'!$H$241:$AK$241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FC68-49B6-9D47-BD2C829F8FC1}"/>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3 P6 3% 475 custo'!$E$92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44CD-4596-9668-9BF27C22F93B}"/>
            </c:ext>
          </c:extLst>
        </c:ser>
        <c:ser>
          <c:idx val="1"/>
          <c:order val="1"/>
          <c:tx>
            <c:strRef>
              <c:f>'All P5 3 P6 3% 475 custo'!$E$113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44CD-4596-9668-9BF27C22F93B}"/>
            </c:ext>
          </c:extLst>
        </c:ser>
        <c:ser>
          <c:idx val="2"/>
          <c:order val="2"/>
          <c:tx>
            <c:strRef>
              <c:f>'All P5 3 P6 3% 475 custo'!$E$137</c:f>
              <c:strCache>
                <c:ptCount val="1"/>
                <c:pt idx="0">
                  <c:v>Standard Customers Connected in Year</c:v>
                </c:pt>
              </c:strCache>
            </c:strRef>
          </c:tx>
          <c:spPr>
            <a:solidFill>
              <a:schemeClr val="accent3"/>
            </a:solidFill>
            <a:ln>
              <a:noFill/>
            </a:ln>
            <a:effectLst/>
          </c:spPr>
          <c:invertIfNegative val="0"/>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44CD-4596-9668-9BF27C22F93B}"/>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Capex'!$E$92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689E-4459-B971-B0823C6DD889}"/>
            </c:ext>
          </c:extLst>
        </c:ser>
        <c:ser>
          <c:idx val="1"/>
          <c:order val="1"/>
          <c:tx>
            <c:strRef>
              <c:f>'All Developments - Period Capex'!$E$113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689E-4459-B971-B0823C6DD889}"/>
            </c:ext>
          </c:extLst>
        </c:ser>
        <c:ser>
          <c:idx val="2"/>
          <c:order val="2"/>
          <c:tx>
            <c:strRef>
              <c:f>'All Developments - Period Capex'!$E$137</c:f>
              <c:strCache>
                <c:ptCount val="1"/>
                <c:pt idx="0">
                  <c:v>Standard Customers Connected in Year</c:v>
                </c:pt>
              </c:strCache>
            </c:strRef>
          </c:tx>
          <c:spPr>
            <a:solidFill>
              <a:schemeClr val="accent3"/>
            </a:solidFill>
            <a:ln>
              <a:noFill/>
            </a:ln>
            <a:effectLst/>
          </c:spPr>
          <c:invertIfNegative val="0"/>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689E-4459-B971-B0823C6DD889}"/>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3 P6 3% 475 custo'!$E$236</c:f>
              <c:strCache>
                <c:ptCount val="1"/>
                <c:pt idx="0">
                  <c:v>Incremental Capital Expenditure</c:v>
                </c:pt>
              </c:strCache>
            </c:strRef>
          </c:tx>
          <c:spPr>
            <a:solidFill>
              <a:schemeClr val="accent1"/>
            </a:solidFill>
            <a:ln>
              <a:noFill/>
            </a:ln>
            <a:effectLst/>
          </c:spPr>
          <c:invertIfNegative val="0"/>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-7424000.6091839196</c:v>
                </c:pt>
                <c:pt idx="9">
                  <c:v>-7646720.6274594376</c:v>
                </c:pt>
                <c:pt idx="10">
                  <c:v>-7876122.2462832211</c:v>
                </c:pt>
                <c:pt idx="11">
                  <c:v>-8112405.913671718</c:v>
                </c:pt>
                <c:pt idx="12">
                  <c:v>-8355778.0910818689</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D2BC-4B92-A8B5-80B52D88AADE}"/>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 3 P6 3% 475 custo'!$E$239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custo'!$H$239:$AK$239</c:f>
              <c:numCache>
                <c:formatCode>#,##0</c:formatCode>
                <c:ptCount val="30"/>
                <c:pt idx="0">
                  <c:v>526993.09080000001</c:v>
                </c:pt>
                <c:pt idx="1">
                  <c:v>1052117.5824</c:v>
                </c:pt>
                <c:pt idx="2">
                  <c:v>1617100.6214063212</c:v>
                </c:pt>
                <c:pt idx="3">
                  <c:v>2267131.629974653</c:v>
                </c:pt>
                <c:pt idx="4">
                  <c:v>3011811.941742972</c:v>
                </c:pt>
                <c:pt idx="5">
                  <c:v>3740218.6243665987</c:v>
                </c:pt>
                <c:pt idx="6">
                  <c:v>4592466.9910514876</c:v>
                </c:pt>
                <c:pt idx="7">
                  <c:v>5480935.0271354765</c:v>
                </c:pt>
                <c:pt idx="8">
                  <c:v>6438228.9073482957</c:v>
                </c:pt>
                <c:pt idx="9">
                  <c:v>7468664.8649403714</c:v>
                </c:pt>
                <c:pt idx="10">
                  <c:v>8576804.8291375712</c:v>
                </c:pt>
                <c:pt idx="11">
                  <c:v>9767469.651642032</c:v>
                </c:pt>
                <c:pt idx="12">
                  <c:v>10805934.917017881</c:v>
                </c:pt>
                <c:pt idx="13">
                  <c:v>11883708.269423144</c:v>
                </c:pt>
                <c:pt idx="14">
                  <c:v>13001982.685331021</c:v>
                </c:pt>
                <c:pt idx="15">
                  <c:v>14161983.911360214</c:v>
                </c:pt>
                <c:pt idx="16">
                  <c:v>15364971.314518403</c:v>
                </c:pt>
                <c:pt idx="17">
                  <c:v>16612238.753704324</c:v>
                </c:pt>
                <c:pt idx="18">
                  <c:v>17905115.472986355</c:v>
                </c:pt>
                <c:pt idx="19">
                  <c:v>19244967.017187841</c:v>
                </c:pt>
                <c:pt idx="20">
                  <c:v>20633196.17032221</c:v>
                </c:pt>
                <c:pt idx="21">
                  <c:v>22071243.917433634</c:v>
                </c:pt>
                <c:pt idx="22">
                  <c:v>23560590.430412631</c:v>
                </c:pt>
                <c:pt idx="23">
                  <c:v>25102756.078369156</c:v>
                </c:pt>
                <c:pt idx="24">
                  <c:v>26699302.463160045</c:v>
                </c:pt>
                <c:pt idx="25">
                  <c:v>28351833.480681587</c:v>
                </c:pt>
                <c:pt idx="26">
                  <c:v>30061996.408552781</c:v>
                </c:pt>
                <c:pt idx="27">
                  <c:v>31831483.020829581</c:v>
                </c:pt>
                <c:pt idx="28">
                  <c:v>33662030.730405845</c:v>
                </c:pt>
                <c:pt idx="29">
                  <c:v>35555423.759772114</c:v>
                </c:pt>
              </c:numCache>
            </c:numRef>
          </c:val>
          <c:extLst>
            <c:ext xmlns:c16="http://schemas.microsoft.com/office/drawing/2014/chart" uri="{C3380CC4-5D6E-409C-BE32-E72D297353CC}">
              <c16:uniqueId val="{00000000-CCBD-47CF-89BF-6C2819A51F0A}"/>
            </c:ext>
          </c:extLst>
        </c:ser>
        <c:ser>
          <c:idx val="1"/>
          <c:order val="1"/>
          <c:tx>
            <c:strRef>
              <c:f>'All P5 3 P6 3% 475 custo'!$E$241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 3 P6 3% 475 custo'!$G$2:$AK$2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 3 P6 3% 475 custo'!$H$241:$AK$241</c:f>
              <c:numCache>
                <c:formatCode>#,##0</c:formatCode>
                <c:ptCount val="30"/>
                <c:pt idx="0">
                  <c:v>-448968.02821894531</c:v>
                </c:pt>
                <c:pt idx="1">
                  <c:v>-863755.11862009775</c:v>
                </c:pt>
                <c:pt idx="2">
                  <c:v>-1301567.2059710165</c:v>
                </c:pt>
                <c:pt idx="3">
                  <c:v>-1788979.9498819397</c:v>
                </c:pt>
                <c:pt idx="4">
                  <c:v>-2307378.3567829109</c:v>
                </c:pt>
                <c:pt idx="5">
                  <c:v>-2781921.1079293475</c:v>
                </c:pt>
                <c:pt idx="6">
                  <c:v>-3316358.7199312416</c:v>
                </c:pt>
                <c:pt idx="7">
                  <c:v>-3872015.884428618</c:v>
                </c:pt>
                <c:pt idx="8">
                  <c:v>-4449548.1356393946</c:v>
                </c:pt>
                <c:pt idx="9">
                  <c:v>-5049629.18239599</c:v>
                </c:pt>
                <c:pt idx="10">
                  <c:v>-5672951.3823885461</c:v>
                </c:pt>
                <c:pt idx="11">
                  <c:v>-6320226.2283113515</c:v>
                </c:pt>
                <c:pt idx="12">
                  <c:v>-6992184.8462032834</c:v>
                </c:pt>
                <c:pt idx="13">
                  <c:v>-7689578.5062799901</c:v>
                </c:pt>
                <c:pt idx="14">
                  <c:v>-8413179.1465627421</c:v>
                </c:pt>
                <c:pt idx="15">
                  <c:v>-9163779.9096161015</c:v>
                </c:pt>
                <c:pt idx="16">
                  <c:v>-9942195.6927140653</c:v>
                </c:pt>
                <c:pt idx="17">
                  <c:v>-10749263.711762005</c:v>
                </c:pt>
                <c:pt idx="18">
                  <c:v>-11585844.079309471</c:v>
                </c:pt>
                <c:pt idx="19">
                  <c:v>-12452820.396997042</c:v>
                </c:pt>
                <c:pt idx="20">
                  <c:v>-13351100.362788517</c:v>
                </c:pt>
                <c:pt idx="21">
                  <c:v>-14281616.393348157</c:v>
                </c:pt>
                <c:pt idx="22">
                  <c:v>-15245326.261931311</c:v>
                </c:pt>
                <c:pt idx="23">
                  <c:v>-16243213.752165493</c:v>
                </c:pt>
                <c:pt idx="24">
                  <c:v>-17276289.328107998</c:v>
                </c:pt>
                <c:pt idx="25">
                  <c:v>-18345590.820975386</c:v>
                </c:pt>
                <c:pt idx="26">
                  <c:v>-19452184.132949505</c:v>
                </c:pt>
                <c:pt idx="27">
                  <c:v>-20597163.958474487</c:v>
                </c:pt>
                <c:pt idx="28">
                  <c:v>-21781654.523468889</c:v>
                </c:pt>
                <c:pt idx="29">
                  <c:v>-23006810.342887364</c:v>
                </c:pt>
              </c:numCache>
            </c:numRef>
          </c:val>
          <c:extLst>
            <c:ext xmlns:c16="http://schemas.microsoft.com/office/drawing/2014/chart" uri="{C3380CC4-5D6E-409C-BE32-E72D297353CC}">
              <c16:uniqueId val="{00000001-CCBD-47CF-89BF-6C2819A51F0A}"/>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(3)'!$E$92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6747-49B8-9E0E-DAE6578943C1}"/>
            </c:ext>
          </c:extLst>
        </c:ser>
        <c:ser>
          <c:idx val="1"/>
          <c:order val="1"/>
          <c:tx>
            <c:strRef>
              <c:f>'All P5+P6 3 P6 3% (3)'!$E$113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6747-49B8-9E0E-DAE6578943C1}"/>
            </c:ext>
          </c:extLst>
        </c:ser>
        <c:ser>
          <c:idx val="2"/>
          <c:order val="2"/>
          <c:tx>
            <c:strRef>
              <c:f>'All P5+P6 3 P6 3% (3)'!$E$137</c:f>
              <c:strCache>
                <c:ptCount val="1"/>
                <c:pt idx="0">
                  <c:v>Standard Customers Connected in Year</c:v>
                </c:pt>
              </c:strCache>
            </c:strRef>
          </c:tx>
          <c:spPr>
            <a:solidFill>
              <a:schemeClr val="accent3"/>
            </a:solidFill>
            <a:ln>
              <a:noFill/>
            </a:ln>
            <a:effectLst/>
          </c:spPr>
          <c:invertIfNegative val="0"/>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6747-49B8-9E0E-DAE6578943C1}"/>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(3)'!$E$236</c:f>
              <c:strCache>
                <c:ptCount val="1"/>
                <c:pt idx="0">
                  <c:v>Incremental Capital Expenditure</c:v>
                </c:pt>
              </c:strCache>
            </c:strRef>
          </c:tx>
          <c:spPr>
            <a:solidFill>
              <a:schemeClr val="accent1"/>
            </a:solidFill>
            <a:ln>
              <a:noFill/>
            </a:ln>
            <a:effectLst/>
          </c:spPr>
          <c:invertIfNegative val="0"/>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C6F0-45E4-A556-324EFE404C0A}"/>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P5+P6 3 P6 3% (3)'!$E$239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(3)'!$H$239:$AK$239</c:f>
              <c:numCache>
                <c:formatCode>#,##0</c:formatCode>
                <c:ptCount val="30"/>
              </c:numCache>
            </c:numRef>
          </c:val>
          <c:extLst>
            <c:ext xmlns:c16="http://schemas.microsoft.com/office/drawing/2014/chart" uri="{C3380CC4-5D6E-409C-BE32-E72D297353CC}">
              <c16:uniqueId val="{00000000-CE5C-4C70-836F-4BEF7F01EA4B}"/>
            </c:ext>
          </c:extLst>
        </c:ser>
        <c:ser>
          <c:idx val="1"/>
          <c:order val="1"/>
          <c:tx>
            <c:strRef>
              <c:f>'All P5+P6 3 P6 3% (3)'!$E$241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P5+P6 3 P6 3% (3)'!$G$2:$AK$2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P5+P6 3 P6 3% (3)'!$H$241:$AK$241</c:f>
              <c:numCache>
                <c:formatCode>#,##0</c:formatCode>
                <c:ptCount val="30"/>
              </c:numCache>
            </c:numRef>
          </c:val>
          <c:extLst>
            <c:ext xmlns:c16="http://schemas.microsoft.com/office/drawing/2014/chart" uri="{C3380CC4-5D6E-409C-BE32-E72D297353CC}">
              <c16:uniqueId val="{00000001-CE5C-4C70-836F-4BEF7F01EA4B}"/>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-Total-copy1'!$E$92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-Total-copy1'!$H$92:$AK$92</c:f>
              <c:numCache>
                <c:formatCode>#,##0</c:formatCode>
                <c:ptCount val="30"/>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numCache>
            </c:numRef>
          </c:val>
          <c:extLst>
            <c:ext xmlns:c16="http://schemas.microsoft.com/office/drawing/2014/chart" uri="{C3380CC4-5D6E-409C-BE32-E72D297353CC}">
              <c16:uniqueId val="{00000000-4271-4C1A-9C2D-0257B5914F49}"/>
            </c:ext>
          </c:extLst>
        </c:ser>
        <c:ser>
          <c:idx val="1"/>
          <c:order val="1"/>
          <c:tx>
            <c:strRef>
              <c:f>'All Developments -Total-copy1'!$E$113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-Total-copy1'!$H$113:$AK$113</c:f>
              <c:numCache>
                <c:formatCode>#,##0</c:formatCode>
                <c:ptCount val="30"/>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numCache>
            </c:numRef>
          </c:val>
          <c:extLst>
            <c:ext xmlns:c16="http://schemas.microsoft.com/office/drawing/2014/chart" uri="{C3380CC4-5D6E-409C-BE32-E72D297353CC}">
              <c16:uniqueId val="{00000001-4271-4C1A-9C2D-0257B5914F49}"/>
            </c:ext>
          </c:extLst>
        </c:ser>
        <c:ser>
          <c:idx val="2"/>
          <c:order val="2"/>
          <c:tx>
            <c:strRef>
              <c:f>'All Developments -Total-copy1'!$E$137</c:f>
              <c:strCache>
                <c:ptCount val="1"/>
                <c:pt idx="0">
                  <c:v>Standard Customers Connected in Year</c:v>
                </c:pt>
              </c:strCache>
            </c:strRef>
          </c:tx>
          <c:spPr>
            <a:solidFill>
              <a:schemeClr val="accent3"/>
            </a:solidFill>
            <a:ln>
              <a:noFill/>
            </a:ln>
            <a:effectLst/>
          </c:spPr>
          <c:invertIfNegative val="0"/>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-Total-copy1'!$H$137:$AK$137</c:f>
              <c:numCache>
                <c:formatCode>General</c:formatCode>
                <c:ptCount val="30"/>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4271-4C1A-9C2D-0257B5914F49}"/>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-Total-copy1'!$E$236</c:f>
              <c:strCache>
                <c:ptCount val="1"/>
                <c:pt idx="0">
                  <c:v>Incremental Capital Expenditure</c:v>
                </c:pt>
              </c:strCache>
            </c:strRef>
          </c:tx>
          <c:spPr>
            <a:solidFill>
              <a:schemeClr val="accent1"/>
            </a:solidFill>
            <a:ln>
              <a:noFill/>
            </a:ln>
            <a:effectLst/>
          </c:spPr>
          <c:invertIfNegative val="0"/>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-Total-copy1'!$G$236:$AK$236</c:f>
              <c:numCache>
                <c:formatCode>#,##0</c:formatCode>
                <c:ptCount val="31"/>
                <c:pt idx="0">
                  <c:v>0</c:v>
                </c:pt>
                <c:pt idx="1">
                  <c:v>0</c:v>
                </c:pt>
                <c:pt idx="2">
                  <c:v>0</c:v>
                </c:pt>
                <c:pt idx="3">
                  <c:v>-6180659.8571641399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-16063687.145953603</c:v>
                </c:pt>
                <c:pt idx="14">
                  <c:v>-1086357.5711182612</c:v>
                </c:pt>
                <c:pt idx="15">
                  <c:v>-438665.39265850774</c:v>
                </c:pt>
                <c:pt idx="16">
                  <c:v>-11081042.409346089</c:v>
                </c:pt>
                <c:pt idx="17">
                  <c:v>-11258002.263058521</c:v>
                </c:pt>
                <c:pt idx="18">
                  <c:v>-11434962.116770953</c:v>
                </c:pt>
                <c:pt idx="19">
                  <c:v>-11611921.970483381</c:v>
                </c:pt>
                <c:pt idx="20">
                  <c:v>-11788881.824195813</c:v>
                </c:pt>
                <c:pt idx="21">
                  <c:v>-11965841.677908245</c:v>
                </c:pt>
                <c:pt idx="22">
                  <c:v>-12142801.531620678</c:v>
                </c:pt>
              </c:numCache>
            </c:numRef>
          </c:val>
          <c:extLst>
            <c:ext xmlns:c16="http://schemas.microsoft.com/office/drawing/2014/chart" uri="{C3380CC4-5D6E-409C-BE32-E72D297353CC}">
              <c16:uniqueId val="{00000000-EB24-40F4-AC4C-BA3218096E5B}"/>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-Total-copy1'!$E$239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-Total-copy1'!$H$239:$AK$239</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0-72DE-417F-813E-8AF8E6F79040}"/>
            </c:ext>
          </c:extLst>
        </c:ser>
        <c:ser>
          <c:idx val="1"/>
          <c:order val="1"/>
          <c:tx>
            <c:strRef>
              <c:f>'All Developments -Total-copy1'!$E$241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-Total-copy1'!$G$2:$AK$2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-Total-copy1'!$H$241:$AK$241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1-72DE-417F-813E-8AF8E6F79040}"/>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Total-copy2'!$E$92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Total-copy2'!$H$92:$AK$92</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numCache>
            </c:numRef>
          </c:val>
          <c:extLst>
            <c:ext xmlns:c16="http://schemas.microsoft.com/office/drawing/2014/chart" uri="{C3380CC4-5D6E-409C-BE32-E72D297353CC}">
              <c16:uniqueId val="{00000000-96F8-4DC8-8E97-178FE073C3CA}"/>
            </c:ext>
          </c:extLst>
        </c:ser>
        <c:ser>
          <c:idx val="1"/>
          <c:order val="1"/>
          <c:tx>
            <c:strRef>
              <c:f>'All Developments - Total-copy2'!$E$113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Total-copy2'!$H$113:$AK$113</c:f>
              <c:numCache>
                <c:formatCode>#,##0</c:formatCode>
                <c:ptCount val="30"/>
                <c:pt idx="0">
                  <c:v>484</c:v>
                </c:pt>
                <c:pt idx="1">
                  <c:v>428</c:v>
                </c:pt>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numCache>
            </c:numRef>
          </c:val>
          <c:extLst>
            <c:ext xmlns:c16="http://schemas.microsoft.com/office/drawing/2014/chart" uri="{C3380CC4-5D6E-409C-BE32-E72D297353CC}">
              <c16:uniqueId val="{00000001-96F8-4DC8-8E97-178FE073C3CA}"/>
            </c:ext>
          </c:extLst>
        </c:ser>
        <c:ser>
          <c:idx val="2"/>
          <c:order val="2"/>
          <c:tx>
            <c:strRef>
              <c:f>'All Developments - Total-copy2'!$E$137</c:f>
              <c:strCache>
                <c:ptCount val="1"/>
                <c:pt idx="0">
                  <c:v>Standard Customers Connected in Year</c:v>
                </c:pt>
              </c:strCache>
            </c:strRef>
          </c:tx>
          <c:spPr>
            <a:solidFill>
              <a:schemeClr val="accent3"/>
            </a:solidFill>
            <a:ln>
              <a:noFill/>
            </a:ln>
            <a:effectLst/>
          </c:spPr>
          <c:invertIfNegative val="0"/>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2-96F8-4DC8-8E97-178FE073C3CA}"/>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Total-copy2'!$E$236</c:f>
              <c:strCache>
                <c:ptCount val="1"/>
                <c:pt idx="0">
                  <c:v>Incremental Capital Expenditure</c:v>
                </c:pt>
              </c:strCache>
            </c:strRef>
          </c:tx>
          <c:spPr>
            <a:solidFill>
              <a:schemeClr val="accent1"/>
            </a:solidFill>
            <a:ln>
              <a:noFill/>
            </a:ln>
            <a:effectLst/>
          </c:spPr>
          <c:invertIfNegative val="0"/>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Total-copy2'!$G$236:$AK$236</c:f>
              <c:numCache>
                <c:formatCode>#,##0</c:formatCode>
                <c:ptCount val="31"/>
                <c:pt idx="0">
                  <c:v>0</c:v>
                </c:pt>
                <c:pt idx="1">
                  <c:v>0</c:v>
                </c:pt>
                <c:pt idx="2">
                  <c:v>0</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-16063687.145953603</c:v>
                </c:pt>
                <c:pt idx="14">
                  <c:v>-1086357.5711182612</c:v>
                </c:pt>
                <c:pt idx="15">
                  <c:v>-438665.39265850774</c:v>
                </c:pt>
                <c:pt idx="16">
                  <c:v>-11081042.409346089</c:v>
                </c:pt>
                <c:pt idx="17">
                  <c:v>-11258002.263058521</c:v>
                </c:pt>
                <c:pt idx="18">
                  <c:v>-11434962.116770953</c:v>
                </c:pt>
                <c:pt idx="19">
                  <c:v>-11611921.970483381</c:v>
                </c:pt>
                <c:pt idx="20">
                  <c:v>-11788881.824195813</c:v>
                </c:pt>
                <c:pt idx="21">
                  <c:v>-11965841.677908245</c:v>
                </c:pt>
                <c:pt idx="22">
                  <c:v>-12142801.531620678</c:v>
                </c:pt>
              </c:numCache>
            </c:numRef>
          </c:val>
          <c:extLst>
            <c:ext xmlns:c16="http://schemas.microsoft.com/office/drawing/2014/chart" uri="{C3380CC4-5D6E-409C-BE32-E72D297353CC}">
              <c16:uniqueId val="{00000000-E016-4A0E-8630-A41DDB9BBD23}"/>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Capex'!$E$236</c:f>
              <c:strCache>
                <c:ptCount val="1"/>
                <c:pt idx="0">
                  <c:v>Incremental Capital Expenditure</c:v>
                </c:pt>
              </c:strCache>
            </c:strRef>
          </c:tx>
          <c:spPr>
            <a:solidFill>
              <a:schemeClr val="accent1"/>
            </a:solidFill>
            <a:ln>
              <a:noFill/>
            </a:ln>
            <a:effectLst/>
          </c:spPr>
          <c:invertIfNegative val="0"/>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Capex'!$G$236:$AK$236</c:f>
              <c:numCache>
                <c:formatCode>#,##0</c:formatCode>
                <c:ptCount val="31"/>
                <c:pt idx="0">
                  <c:v>-64771548.044999994</c:v>
                </c:pt>
                <c:pt idx="1">
                  <c:v>-1998628.7159307459</c:v>
                </c:pt>
                <c:pt idx="2">
                  <c:v>-7501412.3547134995</c:v>
                </c:pt>
                <c:pt idx="3">
                  <c:v>-8953631.9748609979</c:v>
                </c:pt>
                <c:pt idx="4">
                  <c:v>-14816763.503986044</c:v>
                </c:pt>
                <c:pt idx="5">
                  <c:v>-5895611.8237101641</c:v>
                </c:pt>
                <c:pt idx="6">
                  <c:v>-3765371.2819813695</c:v>
                </c:pt>
                <c:pt idx="7">
                  <c:v>-3967030.0734917778</c:v>
                </c:pt>
                <c:pt idx="8">
                  <c:v>-7424000.6091839196</c:v>
                </c:pt>
                <c:pt idx="9">
                  <c:v>-7646720.6274594376</c:v>
                </c:pt>
                <c:pt idx="10">
                  <c:v>-7876122.2462832211</c:v>
                </c:pt>
                <c:pt idx="11">
                  <c:v>-8112405.913671718</c:v>
                </c:pt>
                <c:pt idx="12">
                  <c:v>-8355778.0910818689</c:v>
                </c:pt>
                <c:pt idx="13">
                  <c:v>-8486345.2473496981</c:v>
                </c:pt>
                <c:pt idx="14">
                  <c:v>-8616912.4036175255</c:v>
                </c:pt>
                <c:pt idx="15">
                  <c:v>-8747479.5598853547</c:v>
                </c:pt>
                <c:pt idx="16">
                  <c:v>-8878046.716153184</c:v>
                </c:pt>
                <c:pt idx="17">
                  <c:v>-9008613.8724210113</c:v>
                </c:pt>
                <c:pt idx="18">
                  <c:v>-9139181.0286888406</c:v>
                </c:pt>
                <c:pt idx="19">
                  <c:v>-9269748.1849566698</c:v>
                </c:pt>
                <c:pt idx="20">
                  <c:v>-9400315.3412244972</c:v>
                </c:pt>
                <c:pt idx="21">
                  <c:v>-9530882.4974923264</c:v>
                </c:pt>
                <c:pt idx="22">
                  <c:v>-9661449.6537601557</c:v>
                </c:pt>
                <c:pt idx="23">
                  <c:v>-9792016.8100279849</c:v>
                </c:pt>
                <c:pt idx="24">
                  <c:v>-9922583.9662958123</c:v>
                </c:pt>
                <c:pt idx="25">
                  <c:v>-10053151.122563642</c:v>
                </c:pt>
                <c:pt idx="26">
                  <c:v>-10183718.278831471</c:v>
                </c:pt>
                <c:pt idx="27">
                  <c:v>-10314285.435099298</c:v>
                </c:pt>
                <c:pt idx="28">
                  <c:v>-10444852.591367127</c:v>
                </c:pt>
                <c:pt idx="29">
                  <c:v>-10575419.747634957</c:v>
                </c:pt>
                <c:pt idx="30">
                  <c:v>-10705986.903902784</c:v>
                </c:pt>
              </c:numCache>
            </c:numRef>
          </c:val>
          <c:extLst>
            <c:ext xmlns:c16="http://schemas.microsoft.com/office/drawing/2014/chart" uri="{C3380CC4-5D6E-409C-BE32-E72D297353CC}">
              <c16:uniqueId val="{00000000-EDED-43C8-8725-2C6C7FA0B7D7}"/>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Total-copy2'!$E$239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Total-copy2'!$H$239:$AK$239</c:f>
              <c:numCache>
                <c:formatCode>#,##0</c:formatCode>
                <c:ptCount val="30"/>
                <c:pt idx="0">
                  <c:v>0</c:v>
                </c:pt>
                <c:pt idx="1">
                  <c:v>0</c:v>
                </c:pt>
                <c:pt idx="2">
                  <c:v>1589485.0494138594</c:v>
                </c:pt>
                <c:pt idx="3">
                  <c:v>2248677.0218027178</c:v>
                </c:pt>
                <c:pt idx="4">
                  <c:v>2985191.4060354661</c:v>
                </c:pt>
                <c:pt idx="5">
                  <c:v>3704502.8819347611</c:v>
                </c:pt>
                <c:pt idx="6">
                  <c:v>4545465.722653335</c:v>
                </c:pt>
                <c:pt idx="7">
                  <c:v>5462428.6326719504</c:v>
                </c:pt>
                <c:pt idx="8">
                  <c:v>6460949.0189865027</c:v>
                </c:pt>
                <c:pt idx="9">
                  <c:v>7546953.0990756722</c:v>
                </c:pt>
                <c:pt idx="10">
                  <c:v>8726759.0460037813</c:v>
                </c:pt>
                <c:pt idx="11">
                  <c:v>10007101.534094861</c:v>
                </c:pt>
                <c:pt idx="12">
                  <c:v>11395157.767787337</c:v>
                </c:pt>
                <c:pt idx="13">
                  <c:v>12898575.081059534</c:v>
                </c:pt>
                <c:pt idx="14">
                  <c:v>14525500.199869633</c:v>
                </c:pt>
                <c:pt idx="15">
                  <c:v>16284610.265395287</c:v>
                </c:pt>
                <c:pt idx="16">
                  <c:v>18185145.721503697</c:v>
                </c:pt>
                <c:pt idx="17">
                  <c:v>20236945.175850138</c:v>
                </c:pt>
                <c:pt idx="18">
                  <c:v>22450482.350309525</c:v>
                </c:pt>
                <c:pt idx="19">
                  <c:v>24836905.243110642</c:v>
                </c:pt>
                <c:pt idx="20">
                  <c:v>27408077.632086609</c:v>
                </c:pt>
                <c:pt idx="21">
                  <c:v>30176623.055899046</c:v>
                </c:pt>
              </c:numCache>
            </c:numRef>
          </c:val>
          <c:extLst>
            <c:ext xmlns:c16="http://schemas.microsoft.com/office/drawing/2014/chart" uri="{C3380CC4-5D6E-409C-BE32-E72D297353CC}">
              <c16:uniqueId val="{00000000-1223-44D3-A4E0-25FBC2F90F62}"/>
            </c:ext>
          </c:extLst>
        </c:ser>
        <c:ser>
          <c:idx val="1"/>
          <c:order val="1"/>
          <c:tx>
            <c:strRef>
              <c:f>'All Developments - Total-copy2'!$E$241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Total-copy2'!$G$2:$AK$2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Total-copy2'!$H$241:$AK$241</c:f>
              <c:numCache>
                <c:formatCode>#,##0</c:formatCode>
                <c:ptCount val="30"/>
                <c:pt idx="0">
                  <c:v>0</c:v>
                </c:pt>
                <c:pt idx="1">
                  <c:v>0</c:v>
                </c:pt>
                <c:pt idx="2">
                  <c:v>-1372422.3919271477</c:v>
                </c:pt>
                <c:pt idx="3">
                  <c:v>-1941594.0389449704</c:v>
                </c:pt>
                <c:pt idx="4">
                  <c:v>-2577528.8237799746</c:v>
                </c:pt>
                <c:pt idx="5">
                  <c:v>-3198609.9573574173</c:v>
                </c:pt>
                <c:pt idx="6">
                  <c:v>-3924729.547979828</c:v>
                </c:pt>
                <c:pt idx="7">
                  <c:v>-4716470.5151190264</c:v>
                </c:pt>
                <c:pt idx="8">
                  <c:v>-5578631.3372539598</c:v>
                </c:pt>
                <c:pt idx="9">
                  <c:v>-6516328.9379883893</c:v>
                </c:pt>
                <c:pt idx="10">
                  <c:v>-7535018.6704209438</c:v>
                </c:pt>
                <c:pt idx="11">
                  <c:v>-8640515.5108221117</c:v>
                </c:pt>
                <c:pt idx="12">
                  <c:v>-9839016.5329462942</c:v>
                </c:pt>
                <c:pt idx="13">
                  <c:v>-11137124.738434974</c:v>
                </c:pt>
                <c:pt idx="14">
                  <c:v>-12541874.323130406</c:v>
                </c:pt>
                <c:pt idx="15">
                  <c:v>-14060757.463731272</c:v>
                </c:pt>
                <c:pt idx="16">
                  <c:v>-15701752.714096483</c:v>
                </c:pt>
                <c:pt idx="17">
                  <c:v>-17473355.10565554</c:v>
                </c:pt>
                <c:pt idx="18">
                  <c:v>-19384608.051829193</c:v>
                </c:pt>
                <c:pt idx="19">
                  <c:v>-21445137.162119079</c:v>
                </c:pt>
                <c:pt idx="20">
                  <c:v>-23665186.077606957</c:v>
                </c:pt>
                <c:pt idx="21">
                  <c:v>-26055654.446031548</c:v>
                </c:pt>
              </c:numCache>
            </c:numRef>
          </c:val>
          <c:extLst>
            <c:ext xmlns:c16="http://schemas.microsoft.com/office/drawing/2014/chart" uri="{C3380CC4-5D6E-409C-BE32-E72D297353CC}">
              <c16:uniqueId val="{00000001-1223-44D3-A4E0-25FBC2F90F62}"/>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Connections over 30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copy3'!$E$92</c:f>
              <c:strCache>
                <c:ptCount val="1"/>
                <c:pt idx="0">
                  <c:v>Customers Connected in Year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copy3'!$H$92:$AK$92</c:f>
              <c:numCache>
                <c:formatCode>#,##0</c:formatCode>
                <c:ptCount val="30"/>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0-5C66-440E-B99B-1AE11A0C253D}"/>
            </c:ext>
          </c:extLst>
        </c:ser>
        <c:ser>
          <c:idx val="1"/>
          <c:order val="1"/>
          <c:tx>
            <c:strRef>
              <c:f>'All Developments - copy3'!$E$113</c:f>
              <c:strCache>
                <c:ptCount val="1"/>
                <c:pt idx="0">
                  <c:v>Customers Connected in Year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copy3'!$H$113:$AK$113</c:f>
              <c:numCache>
                <c:formatCode>#,##0</c:formatCode>
                <c:ptCount val="30"/>
                <c:pt idx="2">
                  <c:v>434</c:v>
                </c:pt>
                <c:pt idx="3">
                  <c:v>466</c:v>
                </c:pt>
                <c:pt idx="4">
                  <c:v>477</c:v>
                </c:pt>
                <c:pt idx="5">
                  <c:v>414</c:v>
                </c:pt>
                <c:pt idx="6">
                  <c:v>453</c:v>
                </c:pt>
                <c:pt idx="7">
                  <c:v>453</c:v>
                </c:pt>
                <c:pt idx="8">
                  <c:v>453</c:v>
                </c:pt>
                <c:pt idx="9">
                  <c:v>453</c:v>
                </c:pt>
                <c:pt idx="10">
                  <c:v>453</c:v>
                </c:pt>
                <c:pt idx="11">
                  <c:v>453</c:v>
                </c:pt>
                <c:pt idx="12">
                  <c:v>453</c:v>
                </c:pt>
                <c:pt idx="13">
                  <c:v>453</c:v>
                </c:pt>
                <c:pt idx="14">
                  <c:v>453</c:v>
                </c:pt>
                <c:pt idx="15">
                  <c:v>453</c:v>
                </c:pt>
                <c:pt idx="16">
                  <c:v>453</c:v>
                </c:pt>
                <c:pt idx="17">
                  <c:v>453</c:v>
                </c:pt>
                <c:pt idx="18">
                  <c:v>453</c:v>
                </c:pt>
                <c:pt idx="19">
                  <c:v>453</c:v>
                </c:pt>
                <c:pt idx="20">
                  <c:v>453</c:v>
                </c:pt>
                <c:pt idx="21">
                  <c:v>453</c:v>
                </c:pt>
                <c:pt idx="22">
                  <c:v>453</c:v>
                </c:pt>
                <c:pt idx="23">
                  <c:v>453</c:v>
                </c:pt>
                <c:pt idx="24">
                  <c:v>453</c:v>
                </c:pt>
                <c:pt idx="25">
                  <c:v>453</c:v>
                </c:pt>
                <c:pt idx="26">
                  <c:v>453</c:v>
                </c:pt>
                <c:pt idx="27">
                  <c:v>453</c:v>
                </c:pt>
                <c:pt idx="28">
                  <c:v>453</c:v>
                </c:pt>
                <c:pt idx="29">
                  <c:v>453</c:v>
                </c:pt>
              </c:numCache>
            </c:numRef>
          </c:val>
          <c:extLst>
            <c:ext xmlns:c16="http://schemas.microsoft.com/office/drawing/2014/chart" uri="{C3380CC4-5D6E-409C-BE32-E72D297353CC}">
              <c16:uniqueId val="{00000001-5C66-440E-B99B-1AE11A0C253D}"/>
            </c:ext>
          </c:extLst>
        </c:ser>
        <c:ser>
          <c:idx val="2"/>
          <c:order val="2"/>
          <c:tx>
            <c:strRef>
              <c:f>'All Developments - copy3'!$E$137</c:f>
              <c:strCache>
                <c:ptCount val="1"/>
                <c:pt idx="0">
                  <c:v>Standard Customers Connected in Year</c:v>
                </c:pt>
              </c:strCache>
            </c:strRef>
          </c:tx>
          <c:spPr>
            <a:solidFill>
              <a:schemeClr val="accent3"/>
            </a:solidFill>
            <a:ln>
              <a:noFill/>
            </a:ln>
            <a:effectLst/>
          </c:spPr>
          <c:invertIfNegative val="0"/>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copy3'!$H$137:$AK$137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5C66-440E-B99B-1AE11A0C253D}"/>
            </c:ext>
          </c:extLst>
        </c:ser>
        <c:dLbls>
          <c:showLegendKey val="0"/>
          <c:showVal val="0"/>
          <c:showCatName val="0"/>
          <c:showSerName val="0"/>
          <c:showPercent val="0"/>
          <c:showBubbleSize val="0"/>
        </c:dLbls>
        <c:gapWidth val="219"/>
        <c:overlap val="-27"/>
        <c:axId val="316165360"/>
        <c:axId val="316163720"/>
      </c:barChart>
      <c:catAx>
        <c:axId val="31616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3720"/>
        <c:crosses val="autoZero"/>
        <c:auto val="1"/>
        <c:lblAlgn val="ctr"/>
        <c:lblOffset val="100"/>
        <c:noMultiLvlLbl val="0"/>
      </c:catAx>
      <c:valAx>
        <c:axId val="316163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165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Yearly Incremental Capital Expenditure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copy3'!$E$236</c:f>
              <c:strCache>
                <c:ptCount val="1"/>
                <c:pt idx="0">
                  <c:v>Incremental Capital Expenditure</c:v>
                </c:pt>
              </c:strCache>
            </c:strRef>
          </c:tx>
          <c:spPr>
            <a:solidFill>
              <a:schemeClr val="accent1"/>
            </a:solidFill>
            <a:ln>
              <a:noFill/>
            </a:ln>
            <a:effectLst/>
          </c:spPr>
          <c:invertIfNegative val="0"/>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copy3'!$G$236:$AK$236</c:f>
              <c:numCache>
                <c:formatCode>#,##0</c:formatCode>
                <c:ptCount val="31"/>
                <c:pt idx="0">
                  <c:v>0</c:v>
                </c:pt>
                <c:pt idx="1">
                  <c:v>0</c:v>
                </c:pt>
                <c:pt idx="2">
                  <c:v>0</c:v>
                </c:pt>
                <c:pt idx="3">
                  <c:v>-8953631.9748609979</c:v>
                </c:pt>
                <c:pt idx="4">
                  <c:v>-14816763.503986044</c:v>
                </c:pt>
                <c:pt idx="5">
                  <c:v>-5895611.8237101641</c:v>
                </c:pt>
                <c:pt idx="6">
                  <c:v>-3765371.2819813695</c:v>
                </c:pt>
                <c:pt idx="7">
                  <c:v>-3967030.0734917778</c:v>
                </c:pt>
                <c:pt idx="8">
                  <c:v>-33543785.550435688</c:v>
                </c:pt>
                <c:pt idx="9">
                  <c:v>-8056640.7966997046</c:v>
                </c:pt>
                <c:pt idx="10">
                  <c:v>-10260620.160198603</c:v>
                </c:pt>
                <c:pt idx="11">
                  <c:v>-20330753.185707778</c:v>
                </c:pt>
                <c:pt idx="12">
                  <c:v>-26882278.803058125</c:v>
                </c:pt>
                <c:pt idx="13">
                  <c:v>-16063687.145953603</c:v>
                </c:pt>
                <c:pt idx="14">
                  <c:v>-1086357.5711182612</c:v>
                </c:pt>
                <c:pt idx="15">
                  <c:v>-438665.39265850774</c:v>
                </c:pt>
                <c:pt idx="16">
                  <c:v>-11081042.409346089</c:v>
                </c:pt>
                <c:pt idx="17">
                  <c:v>-11258002.263058521</c:v>
                </c:pt>
                <c:pt idx="18">
                  <c:v>-11434962.116770953</c:v>
                </c:pt>
                <c:pt idx="19">
                  <c:v>-11611921.970483381</c:v>
                </c:pt>
                <c:pt idx="20">
                  <c:v>-11788881.824195813</c:v>
                </c:pt>
                <c:pt idx="21">
                  <c:v>-11965841.677908245</c:v>
                </c:pt>
                <c:pt idx="22">
                  <c:v>-12142801.531620678</c:v>
                </c:pt>
                <c:pt idx="23">
                  <c:v>-12319761.385333106</c:v>
                </c:pt>
                <c:pt idx="24">
                  <c:v>-12496721.239045538</c:v>
                </c:pt>
                <c:pt idx="25">
                  <c:v>-12673681.09275797</c:v>
                </c:pt>
                <c:pt idx="26">
                  <c:v>-12850640.946470398</c:v>
                </c:pt>
                <c:pt idx="27">
                  <c:v>-13027600.800182831</c:v>
                </c:pt>
                <c:pt idx="28">
                  <c:v>-13204560.653895263</c:v>
                </c:pt>
                <c:pt idx="29">
                  <c:v>-13381520.507607695</c:v>
                </c:pt>
                <c:pt idx="30">
                  <c:v>-13558480.361320123</c:v>
                </c:pt>
              </c:numCache>
            </c:numRef>
          </c:val>
          <c:extLst>
            <c:ext xmlns:c16="http://schemas.microsoft.com/office/drawing/2014/chart" uri="{C3380CC4-5D6E-409C-BE32-E72D297353CC}">
              <c16:uniqueId val="{00000000-7DCC-4C57-B663-A8B535E9ED15}"/>
            </c:ext>
          </c:extLst>
        </c:ser>
        <c:dLbls>
          <c:showLegendKey val="0"/>
          <c:showVal val="0"/>
          <c:showCatName val="0"/>
          <c:showSerName val="0"/>
          <c:showPercent val="0"/>
          <c:showBubbleSize val="0"/>
        </c:dLbls>
        <c:gapWidth val="219"/>
        <c:overlap val="-27"/>
        <c:axId val="482337632"/>
        <c:axId val="482336320"/>
      </c:barChart>
      <c:catAx>
        <c:axId val="4823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6320"/>
        <c:crosses val="autoZero"/>
        <c:auto val="1"/>
        <c:lblAlgn val="ctr"/>
        <c:lblOffset val="100"/>
        <c:noMultiLvlLbl val="0"/>
      </c:catAx>
      <c:valAx>
        <c:axId val="482336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337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copy3'!$E$239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copy3'!$H$239:$AK$239</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5405-4C82-9D42-F6A4AC42FC2F}"/>
            </c:ext>
          </c:extLst>
        </c:ser>
        <c:ser>
          <c:idx val="1"/>
          <c:order val="1"/>
          <c:tx>
            <c:strRef>
              <c:f>'All Developments - copy3'!$E$241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copy3'!$G$2:$AK$2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copy3'!$H$241:$AK$241</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405-4C82-9D42-F6A4AC42FC2F}"/>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Incremental</a:t>
            </a:r>
            <a:r>
              <a:rPr lang="en-AU" baseline="0"/>
              <a:t> Revenue vs Incemental Expensiture per Year (no Capex)</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Developments - Period Capex'!$E$239</c:f>
              <c:strCache>
                <c:ptCount val="1"/>
                <c:pt idx="0">
                  <c:v>Incremental Tariff Revenue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Capex'!$H$239:$AK$239</c:f>
              <c:numCache>
                <c:formatCode>#,##0</c:formatCode>
                <c:ptCount val="30"/>
                <c:pt idx="0">
                  <c:v>526993.09080000001</c:v>
                </c:pt>
                <c:pt idx="1">
                  <c:v>1034142.3220956479</c:v>
                </c:pt>
                <c:pt idx="2">
                  <c:v>1589485.0494138594</c:v>
                </c:pt>
                <c:pt idx="3">
                  <c:v>2184717.6780373026</c:v>
                </c:pt>
                <c:pt idx="4">
                  <c:v>2817790.2644000882</c:v>
                </c:pt>
                <c:pt idx="5">
                  <c:v>3397305.9473357713</c:v>
                </c:pt>
                <c:pt idx="6">
                  <c:v>4049965.7487078495</c:v>
                </c:pt>
                <c:pt idx="7">
                  <c:v>4728539.0498147812</c:v>
                </c:pt>
                <c:pt idx="8">
                  <c:v>5433826.3946730224</c:v>
                </c:pt>
                <c:pt idx="9">
                  <c:v>6166650.5222943425</c:v>
                </c:pt>
                <c:pt idx="10">
                  <c:v>6927856.9458357058</c:v>
                </c:pt>
                <c:pt idx="11">
                  <c:v>7718314.5462854756</c:v>
                </c:pt>
                <c:pt idx="12">
                  <c:v>8538916.1810410209</c:v>
                </c:pt>
                <c:pt idx="13">
                  <c:v>9390579.3077413887</c:v>
                </c:pt>
                <c:pt idx="14">
                  <c:v>10274246.623727333</c:v>
                </c:pt>
                <c:pt idx="15">
                  <c:v>11190886.721509971</c:v>
                </c:pt>
                <c:pt idx="16">
                  <c:v>12141494.760638416</c:v>
                </c:pt>
                <c:pt idx="17">
                  <c:v>13127093.156366071</c:v>
                </c:pt>
                <c:pt idx="18">
                  <c:v>14148732.285524845</c:v>
                </c:pt>
                <c:pt idx="19">
                  <c:v>15207491.210026329</c:v>
                </c:pt>
                <c:pt idx="20">
                  <c:v>16304478.418418963</c:v>
                </c:pt>
                <c:pt idx="21">
                  <c:v>17440832.585940462</c:v>
                </c:pt>
                <c:pt idx="22">
                  <c:v>18617723.353515342</c:v>
                </c:pt>
                <c:pt idx="23">
                  <c:v>19836352.126157966</c:v>
                </c:pt>
                <c:pt idx="24">
                  <c:v>21097952.891252678</c:v>
                </c:pt>
                <c:pt idx="25">
                  <c:v>22403793.057193734</c:v>
                </c:pt>
                <c:pt idx="26">
                  <c:v>23755174.312879272</c:v>
                </c:pt>
                <c:pt idx="27">
                  <c:v>25153433.508565381</c:v>
                </c:pt>
                <c:pt idx="28">
                  <c:v>26599943.558598325</c:v>
                </c:pt>
                <c:pt idx="29">
                  <c:v>28096114.366555378</c:v>
                </c:pt>
              </c:numCache>
            </c:numRef>
          </c:val>
          <c:extLst>
            <c:ext xmlns:c16="http://schemas.microsoft.com/office/drawing/2014/chart" uri="{C3380CC4-5D6E-409C-BE32-E72D297353CC}">
              <c16:uniqueId val="{00000000-E2D4-4046-9A18-472AB6D36404}"/>
            </c:ext>
          </c:extLst>
        </c:ser>
        <c:ser>
          <c:idx val="1"/>
          <c:order val="1"/>
          <c:tx>
            <c:strRef>
              <c:f>'All Developments - Period Capex'!$E$241</c:f>
              <c:strCache>
                <c:ptCount val="1"/>
                <c:pt idx="0">
                  <c:v>Incremental O&amp;M</c:v>
                </c:pt>
              </c:strCache>
            </c:strRef>
          </c:tx>
          <c:spPr>
            <a:solidFill>
              <a:schemeClr val="accent2"/>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'All Developments - Period Capex'!$G$2:$AK$2</c:f>
              <c:strCache>
                <c:ptCount val="31"/>
                <c:pt idx="0">
                  <c:v>FY 21</c:v>
                </c:pt>
                <c:pt idx="1">
                  <c:v>FY 22</c:v>
                </c:pt>
                <c:pt idx="2">
                  <c:v>FY 23</c:v>
                </c:pt>
                <c:pt idx="3">
                  <c:v>FY 24</c:v>
                </c:pt>
                <c:pt idx="4">
                  <c:v>FY 25</c:v>
                </c:pt>
                <c:pt idx="5">
                  <c:v>FY 26</c:v>
                </c:pt>
                <c:pt idx="6">
                  <c:v>FY 27</c:v>
                </c:pt>
                <c:pt idx="7">
                  <c:v>FY 28</c:v>
                </c:pt>
                <c:pt idx="8">
                  <c:v>FY 29</c:v>
                </c:pt>
                <c:pt idx="9">
                  <c:v>FY 30</c:v>
                </c:pt>
                <c:pt idx="10">
                  <c:v>FY 31</c:v>
                </c:pt>
                <c:pt idx="11">
                  <c:v>FY 32</c:v>
                </c:pt>
                <c:pt idx="12">
                  <c:v>FY 33</c:v>
                </c:pt>
                <c:pt idx="13">
                  <c:v>FY 34</c:v>
                </c:pt>
                <c:pt idx="14">
                  <c:v>FY 35</c:v>
                </c:pt>
                <c:pt idx="15">
                  <c:v>FY 36</c:v>
                </c:pt>
                <c:pt idx="16">
                  <c:v>FY 37</c:v>
                </c:pt>
                <c:pt idx="17">
                  <c:v>FY 38</c:v>
                </c:pt>
                <c:pt idx="18">
                  <c:v>FY 39</c:v>
                </c:pt>
                <c:pt idx="19">
                  <c:v>FY 40</c:v>
                </c:pt>
                <c:pt idx="20">
                  <c:v>FY 41</c:v>
                </c:pt>
                <c:pt idx="21">
                  <c:v>FY 42</c:v>
                </c:pt>
                <c:pt idx="22">
                  <c:v>FY 43</c:v>
                </c:pt>
                <c:pt idx="23">
                  <c:v>FY 44</c:v>
                </c:pt>
                <c:pt idx="24">
                  <c:v>FY 45</c:v>
                </c:pt>
                <c:pt idx="25">
                  <c:v>FY 46</c:v>
                </c:pt>
                <c:pt idx="26">
                  <c:v>FY 47</c:v>
                </c:pt>
                <c:pt idx="27">
                  <c:v>FY 48</c:v>
                </c:pt>
                <c:pt idx="28">
                  <c:v>FY 49</c:v>
                </c:pt>
                <c:pt idx="29">
                  <c:v>FY 50</c:v>
                </c:pt>
                <c:pt idx="30">
                  <c:v>FY 51</c:v>
                </c:pt>
              </c:strCache>
            </c:strRef>
          </c:cat>
          <c:val>
            <c:numRef>
              <c:f>'All Developments - Period Capex'!$H$241:$AK$241</c:f>
              <c:numCache>
                <c:formatCode>#,##0</c:formatCode>
                <c:ptCount val="30"/>
                <c:pt idx="0">
                  <c:v>-473409.11199999996</c:v>
                </c:pt>
                <c:pt idx="1">
                  <c:v>-910776.53193599987</c:v>
                </c:pt>
                <c:pt idx="2">
                  <c:v>-1372422.3919271477</c:v>
                </c:pt>
                <c:pt idx="3">
                  <c:v>-1886369.0869462134</c:v>
                </c:pt>
                <c:pt idx="4">
                  <c:v>-2432988.253675662</c:v>
                </c:pt>
                <c:pt idx="5">
                  <c:v>-2933364.3346128031</c:v>
                </c:pt>
                <c:pt idx="6">
                  <c:v>-3496895.8544871639</c:v>
                </c:pt>
                <c:pt idx="7">
                  <c:v>-4082802.0845246837</c:v>
                </c:pt>
                <c:pt idx="8">
                  <c:v>-4691774.245151951</c:v>
                </c:pt>
                <c:pt idx="9">
                  <c:v>-5324522.7208062867</c:v>
                </c:pt>
                <c:pt idx="10">
                  <c:v>-5981777.559995994</c:v>
                </c:pt>
                <c:pt idx="11">
                  <c:v>-6664288.9879117915</c:v>
                </c:pt>
                <c:pt idx="12">
                  <c:v>-7372827.9318960942</c:v>
                </c:pt>
                <c:pt idx="13">
                  <c:v>-8108186.5600840691</c:v>
                </c:pt>
                <c:pt idx="14">
                  <c:v>-8871178.8335379735</c:v>
                </c:pt>
                <c:pt idx="15">
                  <c:v>-9662641.0722039435</c:v>
                </c:pt>
                <c:pt idx="16">
                  <c:v>-10483432.535028294</c:v>
                </c:pt>
                <c:pt idx="17">
                  <c:v>-11334436.014578426</c:v>
                </c:pt>
                <c:pt idx="18">
                  <c:v>-12216558.446521716</c:v>
                </c:pt>
                <c:pt idx="19">
                  <c:v>-13130731.534324195</c:v>
                </c:pt>
                <c:pt idx="20">
                  <c:v>-14077912.389539462</c:v>
                </c:pt>
                <c:pt idx="21">
                  <c:v>-15059084.188067133</c:v>
                </c:pt>
                <c:pt idx="22">
                  <c:v>-16075256.842769178</c:v>
                </c:pt>
                <c:pt idx="23">
                  <c:v>-17127467.692841772</c:v>
                </c:pt>
                <c:pt idx="24">
                  <c:v>-18216782.210349753</c:v>
                </c:pt>
                <c:pt idx="25">
                  <c:v>-19344294.724340525</c:v>
                </c:pt>
                <c:pt idx="26">
                  <c:v>-20511129.162964147</c:v>
                </c:pt>
                <c:pt idx="27">
                  <c:v>-21718439.814036522</c:v>
                </c:pt>
                <c:pt idx="28">
                  <c:v>-22967412.104493074</c:v>
                </c:pt>
                <c:pt idx="29">
                  <c:v>-24259263.399190813</c:v>
                </c:pt>
              </c:numCache>
            </c:numRef>
          </c:val>
          <c:extLst>
            <c:ext xmlns:c16="http://schemas.microsoft.com/office/drawing/2014/chart" uri="{C3380CC4-5D6E-409C-BE32-E72D297353CC}">
              <c16:uniqueId val="{00000001-E2D4-4046-9A18-472AB6D36404}"/>
            </c:ext>
          </c:extLst>
        </c:ser>
        <c:dLbls>
          <c:showLegendKey val="0"/>
          <c:showVal val="0"/>
          <c:showCatName val="0"/>
          <c:showSerName val="0"/>
          <c:showPercent val="0"/>
          <c:showBubbleSize val="0"/>
        </c:dLbls>
        <c:gapWidth val="219"/>
        <c:overlap val="-27"/>
        <c:axId val="699726864"/>
        <c:axId val="699728832"/>
      </c:barChart>
      <c:catAx>
        <c:axId val="69972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8832"/>
        <c:crosses val="autoZero"/>
        <c:auto val="1"/>
        <c:lblAlgn val="ctr"/>
        <c:lblOffset val="100"/>
        <c:noMultiLvlLbl val="0"/>
      </c:catAx>
      <c:valAx>
        <c:axId val="699728832"/>
        <c:scaling>
          <c:orientation val="minMax"/>
        </c:scaling>
        <c:delete val="0"/>
        <c:axPos val="l"/>
        <c:majorGridlines>
          <c:spPr>
            <a:ln w="9525" cap="flat" cmpd="sng" algn="ctr">
              <a:solidFill>
                <a:schemeClr val="tx1">
                  <a:lumMod val="15000"/>
                  <a:lumOff val="85000"/>
                </a:schemeClr>
              </a:solidFill>
              <a:round/>
            </a:ln>
            <a:effectLst/>
          </c:spPr>
        </c:majorGridlines>
        <c:numFmt formatCode="#.0,,\ &quot;Million&quot;;\-#.0,,\ &quot;Millio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972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A59343D1-3E81-4E29-AFC6-824FB0B1A0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63139D08-467E-41ED-8976-464A7229F5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92A1069B-E3F0-4D3F-A192-20388EAA6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A8AC6A27-FF56-47B6-AB51-53894697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2DE0FE2F-4489-4FC7-9D8C-E038D6D9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1596EAA0-DBEA-4EC6-87FC-85A58C7CC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9AC5F81A-F0F5-4DA4-AC8C-8216BDD60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02F3E183-69AA-4B56-A6FE-39B3825FC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29B8B05E-D8B2-4E40-B306-1C273CEA9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30B2231E-C6C9-4A7C-81D8-D6169B7AC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73BADC16-0368-4043-9007-09106ECAD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A5E9A3FB-CE07-4725-BEF7-9C6C663AE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433CD2CF-6A22-4528-A6F0-3CFB48114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9A16DB5D-14E3-4A34-8AF6-CC836B153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8609AD00-3EB5-47EC-B772-934A96C31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CB192206-2213-45E8-B674-038DD0A76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B83778D1-7102-4E3F-811E-C8764F86C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D19D85F6-7272-4C47-A62E-8062CD47A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99AF5815-5105-4EFB-8A46-1444534BC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EB7CF319-F7D8-4BF6-ABAE-1870A1109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40778511-6D08-4B2E-ACF1-DE5A2DCC3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3D8958DB-E1B6-435E-885D-4F1B5A420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0F84004A-31DC-4DF2-82C9-8CCDB10D0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CBB16868-E748-41A9-A416-9F5FB0E82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4380E8E7-43B3-43B6-A91E-9886AB8E8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7F04C159-7FD8-49FA-9ED3-1A35604C3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31D64895-90FD-42FE-A39A-F2340E0F6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1BC10A65-C6FC-4AF1-A461-4AC23222A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252</xdr:row>
      <xdr:rowOff>0</xdr:rowOff>
    </xdr:to>
    <xdr:graphicFrame macro="">
      <xdr:nvGraphicFramePr>
        <xdr:cNvPr id="3" name="Chart 2">
          <a:extLst>
            <a:ext uri="{FF2B5EF4-FFF2-40B4-BE49-F238E27FC236}">
              <a16:creationId xmlns:a16="http://schemas.microsoft.com/office/drawing/2014/main" id="{1876FBDA-7CA5-4EDD-80B6-4E6E8E02E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1A24D0F3-5187-4631-8720-C29D673F3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78F413E4-B9EC-42B9-8D06-9D94781A9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87675D43-0234-4DED-BE93-EC76A4C4A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FBAF268E-A812-443F-9600-D8B304907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094F750B-0B31-4FF1-8F66-BDCC656B0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DB280665-C4CF-4C7E-B34B-416B705F5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9BB56C30-A2F2-434D-B973-C70E7D890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945802CA-E879-4E84-A54A-79391AA12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354317E5-C6EC-4DC5-8E91-2DDBA7D29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EAD508A3-F810-40A3-A929-1AC56DEB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2D73B45D-C2CE-4353-9AAA-6686196E6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B14117D-6E4F-4E3C-9AEA-19E5D5A6B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9407EA8E-42E9-4D10-B8D4-E09BBF701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651F9489-BEEA-40AD-BEEE-4E9CA756F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4C95A052-267A-4CA1-8C0B-8080D3686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8142E4DE-FD24-4B0A-8635-7219B01A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8450AD76-95C9-4C89-AB80-DF767684A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311B3853-99F1-420C-B7AB-A43E841F8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8FE654EC-39EA-48A5-BEF1-DB1836B28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FA1F0C5D-C6E0-4256-AC02-3C4DA6334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47029DA-AB10-47B8-978D-81B638D39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E2F913A9-C0B6-47BF-B176-2CA196C9A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700F5822-A51B-4E03-B8C2-58FD705BF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4934509-A873-43F5-A0CB-9B5F42457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02534741-D217-415F-A286-2922EA2B4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C971E417-8C02-4E63-B8D0-A465B069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4D4E5B7-5617-4D98-972D-555FEE0F9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1DAD708E-A480-431B-8008-A4EBBE582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33B1992B-646C-4334-99FD-4BFFDFE31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B2DC057D-CF9B-46B0-88EF-D6F16E5D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65FE8033-1134-408A-8AEC-42FD509D9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4F261220-1C81-42DB-A899-4D30C99B1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B517DB16-70E3-48B6-AAB6-48784FBDE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68756CFD-13A3-436C-BD0B-1770E25D8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D3C45A7C-2133-4D7A-956A-59D81904A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7B305B0-8E67-424B-A203-E21BB28E9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BECBB485-5159-4FA7-A9D5-E75047B35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07AC0CBA-C5EC-413F-8F15-6943D9D7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AA88EDF0-9E9B-4E52-9E4E-DC3B56756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37</xdr:col>
      <xdr:colOff>573740</xdr:colOff>
      <xdr:row>124</xdr:row>
      <xdr:rowOff>62753</xdr:rowOff>
    </xdr:from>
    <xdr:to>
      <xdr:col>52</xdr:col>
      <xdr:colOff>358588</xdr:colOff>
      <xdr:row>155</xdr:row>
      <xdr:rowOff>35859</xdr:rowOff>
    </xdr:to>
    <xdr:graphicFrame macro="">
      <xdr:nvGraphicFramePr>
        <xdr:cNvPr id="2" name="Chart 1">
          <a:extLst>
            <a:ext uri="{FF2B5EF4-FFF2-40B4-BE49-F238E27FC236}">
              <a16:creationId xmlns:a16="http://schemas.microsoft.com/office/drawing/2014/main" id="{1EF6551B-BC62-4704-9521-8094B09DE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853FA14B-DC71-4560-9AC6-88FA3155D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993F72B-DF24-4627-8DD0-CAABCD17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898DC994-3283-4F5C-BF15-5FDD1BABA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CF58A28D-0728-4D10-94A6-4ABDE7322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6B760178-E24A-4E87-81E5-A730C30C0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84F3F2FE-6D30-40D6-9B4C-C3AAE975B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A652A895-130D-4DCE-B106-AD3853D11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4F9EEF7E-9FEA-4827-A7CE-2F9988F6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4A80278F-FBE1-44C7-B5A6-32DE5AAC6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1A9CB1F8-6E9C-4840-85D0-A3DF78FBF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861C0F44-1A61-44DF-A01A-069EF2F7D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46</xdr:col>
      <xdr:colOff>618563</xdr:colOff>
      <xdr:row>123</xdr:row>
      <xdr:rowOff>197222</xdr:rowOff>
    </xdr:from>
    <xdr:to>
      <xdr:col>61</xdr:col>
      <xdr:colOff>549087</xdr:colOff>
      <xdr:row>154</xdr:row>
      <xdr:rowOff>170329</xdr:rowOff>
    </xdr:to>
    <xdr:graphicFrame macro="">
      <xdr:nvGraphicFramePr>
        <xdr:cNvPr id="2" name="Chart 1">
          <a:extLst>
            <a:ext uri="{FF2B5EF4-FFF2-40B4-BE49-F238E27FC236}">
              <a16:creationId xmlns:a16="http://schemas.microsoft.com/office/drawing/2014/main" id="{643AF459-A491-4F94-A2AF-9C6674671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609599</xdr:colOff>
      <xdr:row>228</xdr:row>
      <xdr:rowOff>161364</xdr:rowOff>
    </xdr:from>
    <xdr:to>
      <xdr:col>48</xdr:col>
      <xdr:colOff>394447</xdr:colOff>
      <xdr:row>254</xdr:row>
      <xdr:rowOff>8965</xdr:rowOff>
    </xdr:to>
    <xdr:graphicFrame macro="">
      <xdr:nvGraphicFramePr>
        <xdr:cNvPr id="3" name="Chart 2">
          <a:extLst>
            <a:ext uri="{FF2B5EF4-FFF2-40B4-BE49-F238E27FC236}">
              <a16:creationId xmlns:a16="http://schemas.microsoft.com/office/drawing/2014/main" id="{221B65DC-DD14-4350-9F45-57D7F102A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618562</xdr:colOff>
      <xdr:row>255</xdr:row>
      <xdr:rowOff>85163</xdr:rowOff>
    </xdr:from>
    <xdr:to>
      <xdr:col>55</xdr:col>
      <xdr:colOff>663387</xdr:colOff>
      <xdr:row>296</xdr:row>
      <xdr:rowOff>80681</xdr:rowOff>
    </xdr:to>
    <xdr:graphicFrame macro="">
      <xdr:nvGraphicFramePr>
        <xdr:cNvPr id="4" name="Chart 3">
          <a:extLst>
            <a:ext uri="{FF2B5EF4-FFF2-40B4-BE49-F238E27FC236}">
              <a16:creationId xmlns:a16="http://schemas.microsoft.com/office/drawing/2014/main" id="{58DE3405-FA11-4E5D-8A57-8BE600E65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ing%20Submission%202020\Financial%20Workings\New%20Customer%20Contributions\NCC%20Project\ESC%20Model%20NCC%20Price%20Senarios%20-%20FINAL%20for%20submiss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7.%20GA-%20Growth%20Predictions%20from%20Luc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ing%20Submission%202020\Financial%20Workings\New%20Customer%20Contributions\NCC%20Project\NCC%20model%20-%20FINAL%20for%20ESC%20no%20link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supporting%20work\V4-CAPEX%20Base%20year%200%20-Growt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SGW_2023%20Price%20Review%20Model%20-%202021-10-26%20-%20UNLOCK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v4-ESC%20Model%20NCC%20Price%20Senarios%20-%20draf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files-01.sgwater.com.au\docs$\5%20Pricing%20&amp;%20Finance\515-001-001%20Accounting\515-001-001%20General\NCC\SGW%20ESCV-%20Capital%20Contribution%20Model%20Draft%20Determination%20May%2013%20Reworked%20SKM.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Tristan%20QA\v5.2-ESC%20Model%20NCC%20Price%20Senarios%20-%20draft%20June%209%2022%20TP%20Q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files-01.sgwater.com.au\docs$\5%20Pricing%20&amp;%20Finance\515-001-001%20Accounting\515-009-001%20Strategic%20Plans\515-009-025%20Strategic%20Plan%202022\Financial%20model%202022-23%20Corporate%20Pl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Tristan%20QA\NCC%20model%20-%20FINAL%20for%20ESC%20no%20links%20PS2020%20with%20uplifts%20to%20P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CAPEX-SGW%20capital%20plan%2022%20-%20Corporate%20plan%20vers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v-files-01.sgwater.com.au\docs$\5%20Pricing%20&amp;%20Finance\ESC\Price%20Submission%202023\Working%20files\NCC\ESC%20Reg%20Accounts%20working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Wide Exc PLN"/>
      <sheetName val="Notes"/>
      <sheetName val="Summary of Results"/>
      <sheetName val="Infill"/>
      <sheetName val="Low Growth - Total"/>
      <sheetName val="Low Growth - Water"/>
      <sheetName val="Low Growth - Waste"/>
      <sheetName val="Growth Area"/>
      <sheetName val="Growth Area - Water"/>
      <sheetName val="Growth Area - Waste"/>
      <sheetName val="PLN"/>
      <sheetName val="PLN - Water"/>
      <sheetName val="PLN - Waste"/>
      <sheetName val="All Developments - Total"/>
      <sheetName val="All Developments - Water"/>
      <sheetName val="All Developments - Waste"/>
    </sheetNames>
    <sheetDataSet>
      <sheetData sheetId="0"/>
      <sheetData sheetId="1"/>
      <sheetData sheetId="2"/>
      <sheetData sheetId="3"/>
      <sheetData sheetId="4"/>
      <sheetData sheetId="5">
        <row r="31">
          <cell r="G31">
            <v>2.3E-2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Major"/>
      <sheetName val="Billable Connections"/>
      <sheetName val="Totals"/>
      <sheetName val="Sheet1"/>
      <sheetName val="Assessment"/>
      <sheetName val="GA"/>
      <sheetName val="Bass Coast"/>
      <sheetName val="South Gippsland"/>
      <sheetName val="Wellington Shire"/>
      <sheetName val="Gifted Assets basis"/>
    </sheetNames>
    <sheetDataSet>
      <sheetData sheetId="0"/>
      <sheetData sheetId="1"/>
      <sheetData sheetId="2"/>
      <sheetData sheetId="3"/>
      <sheetData sheetId="4">
        <row r="32">
          <cell r="C32">
            <v>484</v>
          </cell>
          <cell r="D32">
            <v>428</v>
          </cell>
          <cell r="E32">
            <v>434</v>
          </cell>
          <cell r="F32">
            <v>466</v>
          </cell>
          <cell r="G32">
            <v>477</v>
          </cell>
          <cell r="H32">
            <v>414</v>
          </cell>
          <cell r="I32">
            <v>453</v>
          </cell>
        </row>
      </sheetData>
      <sheetData sheetId="5">
        <row r="10">
          <cell r="J10">
            <v>3708144.8957059924</v>
          </cell>
          <cell r="K10">
            <v>4504336.2766414043</v>
          </cell>
          <cell r="L10">
            <v>5041745.8868422192</v>
          </cell>
          <cell r="M10">
            <v>3897175.1222857265</v>
          </cell>
          <cell r="N10">
            <v>4806434.9487067796</v>
          </cell>
        </row>
      </sheetData>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evelopments - Total"/>
    </sheetNames>
    <sheetDataSet>
      <sheetData sheetId="0">
        <row r="92">
          <cell r="I92">
            <v>422</v>
          </cell>
          <cell r="J92">
            <v>420</v>
          </cell>
          <cell r="K92">
            <v>378</v>
          </cell>
          <cell r="L92">
            <v>339.84</v>
          </cell>
          <cell r="M92">
            <v>345.95711999999997</v>
          </cell>
          <cell r="N92">
            <v>352.18434815999996</v>
          </cell>
          <cell r="O92">
            <v>358.52366642687997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year 0 capex"/>
      <sheetName val="reg report 18-19"/>
      <sheetName val="Reg report19-20&amp;20-21"/>
    </sheetNames>
    <sheetDataSet>
      <sheetData sheetId="0"/>
      <sheetData sheetId="1">
        <row r="100">
          <cell r="P100">
            <v>59567074.224999994</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cing Scenarios MJ"/>
      <sheetName val="Model Change Tracker"/>
      <sheetName val="Adjustments log"/>
      <sheetName val="Variation Options"/>
      <sheetName val="Tristan Graphs"/>
      <sheetName val="Model Quality Check"/>
      <sheetName val="KeyAssumptionsPriceControl_FO"/>
      <sheetName val="Expenditure_Detail"/>
      <sheetName val="Opex_Breakdown"/>
      <sheetName val="Capex_FO input"/>
      <sheetName val="Opex_FO"/>
      <sheetName val="Capex_FO_AC"/>
      <sheetName val="ExpSummary_FO"/>
      <sheetName val="RollForward_FO"/>
      <sheetName val="20 vs 23 vol comp"/>
      <sheetName val="20 vs 23 Comp"/>
      <sheetName val="RevenuePriceCap_FO"/>
      <sheetName val="RevenuePriceCap_FO -old"/>
      <sheetName val="Household Bill"/>
      <sheetName val="Indicators_FO"/>
      <sheetName val="Indicators_FO reconciliation"/>
      <sheetName val="Rev&amp;RAV_FO"/>
      <sheetName val="NotPres_FO"/>
      <sheetName val="RevenueTariffBasket_FO"/>
      <sheetName val="PrevPerAdj_FO"/>
      <sheetName val="Finance&amp;Tax_FO"/>
      <sheetName val="SGW Notes"/>
      <sheetName val="Outcomes"/>
      <sheetName val="GSL"/>
      <sheetName val="Dashboard - Pricing"/>
      <sheetName val="Dashboard - Opex"/>
      <sheetName val="Dashboard - Capex"/>
      <sheetName val="Dashboard - Data"/>
      <sheetName val="Determination_Lookup"/>
      <sheetName val="General_BL"/>
      <sheetName val="SGW_2023 Price Review Model - 2"/>
    </sheetNames>
    <definedNames>
      <definedName name="RRR" refersTo="='KeyAssumptionsPriceControl_FO'!$AC$42"/>
    </definedNames>
    <sheetDataSet>
      <sheetData sheetId="0"/>
      <sheetData sheetId="1"/>
      <sheetData sheetId="2"/>
      <sheetData sheetId="3"/>
      <sheetData sheetId="4"/>
      <sheetData sheetId="5"/>
      <sheetData sheetId="6"/>
      <sheetData sheetId="7">
        <row r="14">
          <cell r="AA14">
            <v>1.1149228130360234E-2</v>
          </cell>
          <cell r="AB14">
            <v>5.0890585241730291E-2</v>
          </cell>
          <cell r="AC14">
            <v>0.03</v>
          </cell>
          <cell r="AD14">
            <v>0.03</v>
          </cell>
          <cell r="AE14">
            <v>0.03</v>
          </cell>
          <cell r="AF14">
            <v>0.03</v>
          </cell>
          <cell r="AG14">
            <v>0.03</v>
          </cell>
          <cell r="AH14">
            <v>0.03</v>
          </cell>
          <cell r="AI14">
            <v>0.03</v>
          </cell>
          <cell r="AJ14">
            <v>0.03</v>
          </cell>
          <cell r="AK14">
            <v>0.03</v>
          </cell>
          <cell r="AL14">
            <v>0.03</v>
          </cell>
        </row>
        <row r="15">
          <cell r="Z15">
            <v>0.94108151735270373</v>
          </cell>
          <cell r="AA15">
            <v>0.95157384987893467</v>
          </cell>
          <cell r="AB15">
            <v>1</v>
          </cell>
          <cell r="AC15">
            <v>1.03</v>
          </cell>
          <cell r="AD15">
            <v>1.0609</v>
          </cell>
          <cell r="AE15">
            <v>1.092727</v>
          </cell>
          <cell r="AF15">
            <v>1.1255088100000001</v>
          </cell>
          <cell r="AG15">
            <v>1.1592740743000001</v>
          </cell>
          <cell r="AH15">
            <v>1.1940522965290001</v>
          </cell>
          <cell r="AI15">
            <v>1.2298738654248702</v>
          </cell>
          <cell r="AJ15">
            <v>1.2667700813876164</v>
          </cell>
          <cell r="AK15">
            <v>1.3047731838292449</v>
          </cell>
          <cell r="AL15">
            <v>1.3439163793441222</v>
          </cell>
        </row>
        <row r="42">
          <cell r="AC42">
            <v>2.5499999999999998E-2</v>
          </cell>
        </row>
      </sheetData>
      <sheetData sheetId="8"/>
      <sheetData sheetId="9"/>
      <sheetData sheetId="10"/>
      <sheetData sheetId="11"/>
      <sheetData sheetId="12"/>
      <sheetData sheetId="13"/>
      <sheetData sheetId="14"/>
      <sheetData sheetId="15"/>
      <sheetData sheetId="16"/>
      <sheetData sheetId="17">
        <row r="82">
          <cell r="Z82">
            <v>21249</v>
          </cell>
          <cell r="AA82">
            <v>21558</v>
          </cell>
          <cell r="AB82">
            <v>21940.701567373118</v>
          </cell>
          <cell r="AC82">
            <v>22330.656685744954</v>
          </cell>
          <cell r="AD82">
            <v>22728.036974969793</v>
          </cell>
          <cell r="AE82">
            <v>23132.98417873681</v>
          </cell>
          <cell r="AF82">
            <v>23483.986130230667</v>
          </cell>
          <cell r="AG82">
            <v>23840.656828234278</v>
          </cell>
          <cell r="AH82">
            <v>24203.081702542106</v>
          </cell>
          <cell r="AI82">
            <v>24571.35356863105</v>
          </cell>
          <cell r="AJ82">
            <v>24945.56676094584</v>
          </cell>
          <cell r="AK82">
            <v>25277.397549215555</v>
          </cell>
          <cell r="AL82">
            <v>25613.888737731322</v>
          </cell>
        </row>
        <row r="91">
          <cell r="Z91">
            <v>17950</v>
          </cell>
          <cell r="AA91">
            <v>18364</v>
          </cell>
          <cell r="AB91">
            <v>18701.118729488106</v>
          </cell>
          <cell r="AC91">
            <v>19044.675378637945</v>
          </cell>
          <cell r="AD91">
            <v>19394.793850628659</v>
          </cell>
          <cell r="AE91">
            <v>19751.600436806948</v>
          </cell>
          <cell r="AF91">
            <v>20060.291071677362</v>
          </cell>
          <cell r="AG91">
            <v>20373.973219012689</v>
          </cell>
          <cell r="AH91">
            <v>20692.728231132223</v>
          </cell>
          <cell r="AI91">
            <v>21016.638788613705</v>
          </cell>
          <cell r="AJ91">
            <v>21345.788921988802</v>
          </cell>
          <cell r="AK91">
            <v>21637.124418453532</v>
          </cell>
          <cell r="AL91">
            <v>21932.554284117665</v>
          </cell>
        </row>
        <row r="94">
          <cell r="Z94">
            <v>1304</v>
          </cell>
          <cell r="AA94">
            <v>1197</v>
          </cell>
          <cell r="AB94">
            <v>1217.1546312602193</v>
          </cell>
          <cell r="AC94">
            <v>1237.737599100049</v>
          </cell>
          <cell r="AD94">
            <v>1258.756622671154</v>
          </cell>
          <cell r="AE94">
            <v>1280.2195772905413</v>
          </cell>
          <cell r="AF94">
            <v>1298.611778722151</v>
          </cell>
          <cell r="AG94">
            <v>1317.3386738301751</v>
          </cell>
          <cell r="AH94">
            <v>1336.4052648982831</v>
          </cell>
          <cell r="AI94">
            <v>1355.8166422443644</v>
          </cell>
          <cell r="AJ94">
            <v>1375.5779855727976</v>
          </cell>
          <cell r="AK94">
            <v>1392.9281170459988</v>
          </cell>
          <cell r="AL94">
            <v>1410.554365245323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86">
          <cell r="F86">
            <v>1060.5433904298807</v>
          </cell>
          <cell r="G86">
            <v>974.82701225172127</v>
          </cell>
          <cell r="H86">
            <v>978.87524058265842</v>
          </cell>
          <cell r="I86">
            <v>970.21576185493825</v>
          </cell>
          <cell r="J86">
            <v>960.19144416652853</v>
          </cell>
          <cell r="K86">
            <v>946.94745617191791</v>
          </cell>
          <cell r="L86">
            <v>944.01617810559071</v>
          </cell>
          <cell r="M86">
            <v>925.7155389546532</v>
          </cell>
          <cell r="N86">
            <v>908.27091008222578</v>
          </cell>
          <cell r="O86">
            <v>895.73322923002468</v>
          </cell>
          <cell r="P86">
            <v>883.36872539161095</v>
          </cell>
          <cell r="Q86">
            <v>871.16755212646467</v>
          </cell>
          <cell r="R86">
            <v>859.13499476795926</v>
          </cell>
        </row>
      </sheetData>
      <sheetData sheetId="34"/>
      <sheetData sheetId="35"/>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Wide Exc PLN"/>
      <sheetName val="Notes"/>
      <sheetName val="Summary of Results"/>
      <sheetName val="Infill"/>
      <sheetName val="Low Growth - Total"/>
      <sheetName val="Low Growth - Water"/>
      <sheetName val="Low Growth - Waste"/>
      <sheetName val="Growth Area"/>
      <sheetName val="Growth Area - Water"/>
      <sheetName val="Growth Area - Waste"/>
      <sheetName val="PLN"/>
      <sheetName val="PLN - Water"/>
      <sheetName val="PLN - Waste"/>
      <sheetName val="All Developments - Total"/>
      <sheetName val="All Developments - Water"/>
      <sheetName val="All Developments - Waste"/>
    </sheetNames>
    <sheetDataSet>
      <sheetData sheetId="0"/>
      <sheetData sheetId="1"/>
      <sheetData sheetId="2"/>
      <sheetData sheetId="3">
        <row r="119">
          <cell r="G119">
            <v>509.2</v>
          </cell>
          <cell r="H119">
            <v>512.44000000000005</v>
          </cell>
        </row>
        <row r="140">
          <cell r="G140">
            <v>328.1</v>
          </cell>
          <cell r="H140">
            <v>330.19</v>
          </cell>
        </row>
        <row r="141">
          <cell r="G141">
            <v>1.9831000000000001</v>
          </cell>
          <cell r="H141">
            <v>2.0347</v>
          </cell>
        </row>
      </sheetData>
      <sheetData sheetId="4">
        <row r="38">
          <cell r="G38">
            <v>21312993.990000002</v>
          </cell>
          <cell r="H38">
            <v>80007.182675814751</v>
          </cell>
          <cell r="I38">
            <v>167250</v>
          </cell>
          <cell r="J38">
            <v>1138323.7032009999</v>
          </cell>
          <cell r="K38">
            <v>1977510.5769999996</v>
          </cell>
          <cell r="L38">
            <v>920647.4057649998</v>
          </cell>
          <cell r="M38">
            <v>3330697.9865889698</v>
          </cell>
          <cell r="N38">
            <v>2871395.2818337912</v>
          </cell>
          <cell r="O38">
            <v>150662.82052011439</v>
          </cell>
          <cell r="P38">
            <v>1353212.6729978423</v>
          </cell>
          <cell r="Q38">
            <v>53139.620735799872</v>
          </cell>
          <cell r="R38">
            <v>2682235.243750338</v>
          </cell>
          <cell r="S38">
            <v>7636497.3860090068</v>
          </cell>
          <cell r="T38">
            <v>11620978.542065952</v>
          </cell>
          <cell r="U38">
            <v>408632.42490672856</v>
          </cell>
          <cell r="V38">
            <v>50465.930128854874</v>
          </cell>
          <cell r="W38">
            <v>2333373.5015298752</v>
          </cell>
          <cell r="X38">
            <v>2370636.5511811357</v>
          </cell>
          <cell r="Y38">
            <v>2407899.6008323962</v>
          </cell>
          <cell r="Z38">
            <v>2445162.6504836571</v>
          </cell>
          <cell r="AA38">
            <v>2482425.7001349181</v>
          </cell>
          <cell r="AB38">
            <v>2519688.749786179</v>
          </cell>
          <cell r="AC38">
            <v>2556951.79943744</v>
          </cell>
          <cell r="AD38">
            <v>2594214.8490887005</v>
          </cell>
          <cell r="AE38">
            <v>2631477.898739961</v>
          </cell>
          <cell r="AF38">
            <v>2668740.9483912219</v>
          </cell>
          <cell r="AG38">
            <v>2706003.9980424829</v>
          </cell>
          <cell r="AH38">
            <v>2743267.0476937434</v>
          </cell>
          <cell r="AI38">
            <v>2780530.0973450043</v>
          </cell>
          <cell r="AJ38">
            <v>2817793.1469962653</v>
          </cell>
          <cell r="AK38">
            <v>2855056.1966475258</v>
          </cell>
        </row>
        <row r="39">
          <cell r="G39">
            <v>38061902.104999997</v>
          </cell>
          <cell r="H39">
            <v>379180.96054888511</v>
          </cell>
          <cell r="I39">
            <v>2303625</v>
          </cell>
          <cell r="J39">
            <v>2178336.6824999996</v>
          </cell>
          <cell r="K39">
            <v>957221.44824999978</v>
          </cell>
          <cell r="L39">
            <v>2317583.4983274993</v>
          </cell>
          <cell r="M39">
            <v>0</v>
          </cell>
          <cell r="N39">
            <v>0</v>
          </cell>
          <cell r="O39">
            <v>1699204.7427080569</v>
          </cell>
          <cell r="P39">
            <v>0</v>
          </cell>
          <cell r="Q39">
            <v>1887802.2174546197</v>
          </cell>
          <cell r="R39">
            <v>2434228.8168016858</v>
          </cell>
          <cell r="S39">
            <v>1325409.797600118</v>
          </cell>
          <cell r="T39">
            <v>0</v>
          </cell>
          <cell r="U39">
            <v>295825.68368187972</v>
          </cell>
          <cell r="V39">
            <v>0</v>
          </cell>
          <cell r="W39">
            <v>1068965.5457861561</v>
          </cell>
          <cell r="X39">
            <v>1086036.501714129</v>
          </cell>
          <cell r="Y39">
            <v>1103107.4576421021</v>
          </cell>
          <cell r="Z39">
            <v>1120178.4135700751</v>
          </cell>
          <cell r="AA39">
            <v>1137249.369498048</v>
          </cell>
          <cell r="AB39">
            <v>1154320.3254260211</v>
          </cell>
          <cell r="AC39">
            <v>1171391.281353994</v>
          </cell>
          <cell r="AD39">
            <v>1188462.2372819672</v>
          </cell>
          <cell r="AE39">
            <v>1205533.1932099403</v>
          </cell>
          <cell r="AF39">
            <v>1222604.1491379132</v>
          </cell>
          <cell r="AG39">
            <v>1239675.1050658864</v>
          </cell>
          <cell r="AH39">
            <v>1256746.0609938593</v>
          </cell>
          <cell r="AI39">
            <v>1273817.0169218325</v>
          </cell>
          <cell r="AJ39">
            <v>1290887.9728498054</v>
          </cell>
          <cell r="AK39">
            <v>1307958.9287777783</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sheetData>
      <sheetData sheetId="5"/>
      <sheetData sheetId="6"/>
      <sheetData sheetId="7">
        <row r="38">
          <cell r="G38">
            <v>4278476.01</v>
          </cell>
          <cell r="H38">
            <v>811829.46998284734</v>
          </cell>
          <cell r="I38">
            <v>0</v>
          </cell>
          <cell r="J38">
            <v>2148231.9869999997</v>
          </cell>
          <cell r="K38">
            <v>6043968.6738999989</v>
          </cell>
          <cell r="L38">
            <v>0</v>
          </cell>
          <cell r="M38">
            <v>0</v>
          </cell>
          <cell r="N38">
            <v>0</v>
          </cell>
          <cell r="O38">
            <v>1654688.583775894</v>
          </cell>
          <cell r="P38">
            <v>0</v>
          </cell>
          <cell r="Q38">
            <v>0</v>
          </cell>
          <cell r="R38">
            <v>1950274.1365285383</v>
          </cell>
          <cell r="S38">
            <v>0</v>
          </cell>
          <cell r="T38">
            <v>0</v>
          </cell>
          <cell r="U38">
            <v>0</v>
          </cell>
          <cell r="V38">
            <v>0</v>
          </cell>
          <cell r="W38">
            <v>854241.42019150034</v>
          </cell>
          <cell r="X38">
            <v>867883.3169705153</v>
          </cell>
          <cell r="Y38">
            <v>881525.21374953038</v>
          </cell>
          <cell r="Z38">
            <v>895167.11052854545</v>
          </cell>
          <cell r="AA38">
            <v>908809.0073075603</v>
          </cell>
          <cell r="AB38">
            <v>922450.90408657538</v>
          </cell>
          <cell r="AC38">
            <v>936092.80086559046</v>
          </cell>
          <cell r="AD38">
            <v>949734.69764460542</v>
          </cell>
          <cell r="AE38">
            <v>963376.5944236205</v>
          </cell>
          <cell r="AF38">
            <v>977018.49120263557</v>
          </cell>
          <cell r="AG38">
            <v>990660.38798165042</v>
          </cell>
          <cell r="AH38">
            <v>1004302.2847606655</v>
          </cell>
          <cell r="AI38">
            <v>1017944.1815396806</v>
          </cell>
          <cell r="AJ38">
            <v>1031586.0783186954</v>
          </cell>
          <cell r="AK38">
            <v>1045227.9750977105</v>
          </cell>
        </row>
        <row r="39">
          <cell r="G39">
            <v>233712.78</v>
          </cell>
          <cell r="H39">
            <v>101114.92281303603</v>
          </cell>
          <cell r="I39">
            <v>2357000</v>
          </cell>
          <cell r="J39">
            <v>1648914.9999999998</v>
          </cell>
          <cell r="K39">
            <v>3961946.6798452153</v>
          </cell>
          <cell r="L39">
            <v>0</v>
          </cell>
          <cell r="M39">
            <v>108668.32384809994</v>
          </cell>
          <cell r="N39">
            <v>554751.79324455012</v>
          </cell>
          <cell r="O39">
            <v>25715928.832602195</v>
          </cell>
          <cell r="P39">
            <v>5782960.14101642</v>
          </cell>
          <cell r="Q39">
            <v>5735911.8737875149</v>
          </cell>
          <cell r="R39">
            <v>6300855.9232636131</v>
          </cell>
          <cell r="S39">
            <v>6224612.3330148309</v>
          </cell>
          <cell r="T39">
            <v>0</v>
          </cell>
          <cell r="U39">
            <v>0</v>
          </cell>
          <cell r="V39">
            <v>0</v>
          </cell>
          <cell r="W39">
            <v>3962795.3250122918</v>
          </cell>
          <cell r="X39">
            <v>4026079.595128885</v>
          </cell>
          <cell r="Y39">
            <v>4089363.8652454782</v>
          </cell>
          <cell r="Z39">
            <v>4152648.1353620715</v>
          </cell>
          <cell r="AA39">
            <v>4215932.4054786647</v>
          </cell>
          <cell r="AB39">
            <v>4279216.6755952574</v>
          </cell>
          <cell r="AC39">
            <v>4342500.9457118502</v>
          </cell>
          <cell r="AD39">
            <v>4405785.2158284439</v>
          </cell>
          <cell r="AE39">
            <v>4469069.4859450366</v>
          </cell>
          <cell r="AF39">
            <v>4532353.7560616303</v>
          </cell>
          <cell r="AG39">
            <v>4595638.0261782221</v>
          </cell>
          <cell r="AH39">
            <v>4658922.2962948158</v>
          </cell>
          <cell r="AI39">
            <v>4722206.5664114086</v>
          </cell>
          <cell r="AJ39">
            <v>4785490.8365280014</v>
          </cell>
          <cell r="AK39">
            <v>4848775.106644595</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6232586.4000000004</v>
          </cell>
          <cell r="H54">
            <v>4176296</v>
          </cell>
          <cell r="I54">
            <v>4176296</v>
          </cell>
          <cell r="J54">
            <v>3786015.9385158177</v>
          </cell>
          <cell r="K54">
            <v>4598927.3384508733</v>
          </cell>
          <cell r="L54">
            <v>5147622.5504659051</v>
          </cell>
          <cell r="M54">
            <v>3979015.7998537263</v>
          </cell>
          <cell r="N54">
            <v>4907370.082629622</v>
          </cell>
          <cell r="O54">
            <v>4483790.3419831889</v>
          </cell>
          <cell r="P54">
            <v>4577949.939164836</v>
          </cell>
          <cell r="Q54">
            <v>4674086.8878872972</v>
          </cell>
          <cell r="R54">
            <v>4772242.7125329301</v>
          </cell>
          <cell r="S54">
            <v>4872459.8094961215</v>
          </cell>
          <cell r="T54">
            <v>4974781.4654955398</v>
          </cell>
          <cell r="U54">
            <v>5079251.8762709461</v>
          </cell>
          <cell r="V54">
            <v>5185916.1656726357</v>
          </cell>
          <cell r="W54">
            <v>5294820.4051517611</v>
          </cell>
          <cell r="X54">
            <v>5406011.6336599477</v>
          </cell>
          <cell r="Y54">
            <v>5519537.8779668063</v>
          </cell>
          <cell r="Z54">
            <v>5635448.1734041097</v>
          </cell>
          <cell r="AA54">
            <v>5753792.5850455957</v>
          </cell>
          <cell r="AB54">
            <v>5874622.229331553</v>
          </cell>
          <cell r="AC54">
            <v>5997989.296147516</v>
          </cell>
          <cell r="AD54">
            <v>6123947.0713666137</v>
          </cell>
          <cell r="AE54">
            <v>6252549.959865313</v>
          </cell>
          <cell r="AF54">
            <v>6383853.5090224845</v>
          </cell>
          <cell r="AG54">
            <v>6517914.432711957</v>
          </cell>
          <cell r="AH54">
            <v>6654790.6357989078</v>
          </cell>
          <cell r="AI54">
            <v>6794541.2391506853</v>
          </cell>
          <cell r="AJ54">
            <v>6937226.6051728493</v>
          </cell>
          <cell r="AK54">
            <v>7082908.363881479</v>
          </cell>
        </row>
      </sheetData>
      <sheetData sheetId="8"/>
      <sheetData sheetId="9"/>
      <sheetData sheetId="10">
        <row r="38">
          <cell r="G38">
            <v>303403.36</v>
          </cell>
          <cell r="H38">
            <v>247315.21936127779</v>
          </cell>
          <cell r="I38">
            <v>401037.35471350001</v>
          </cell>
          <cell r="J38">
            <v>775432.10215999989</v>
          </cell>
          <cell r="K38">
            <v>1876116.1249908293</v>
          </cell>
          <cell r="L38">
            <v>1297164.2900596657</v>
          </cell>
          <cell r="M38">
            <v>326004.97154429986</v>
          </cell>
          <cell r="N38">
            <v>332851.0759467301</v>
          </cell>
          <cell r="O38">
            <v>507592.67115914065</v>
          </cell>
          <cell r="P38">
            <v>920467.98268544255</v>
          </cell>
          <cell r="Q38">
            <v>2583766.4482206693</v>
          </cell>
          <cell r="R38">
            <v>6963159.0653636009</v>
          </cell>
          <cell r="S38">
            <v>6187042.3037001779</v>
          </cell>
          <cell r="T38">
            <v>4442708.6038876502</v>
          </cell>
          <cell r="U38">
            <v>381899.46252965287</v>
          </cell>
          <cell r="V38">
            <v>388199.46252965287</v>
          </cell>
          <cell r="W38">
            <v>1871944.6904149121</v>
          </cell>
          <cell r="X38">
            <v>1901838.9049063388</v>
          </cell>
          <cell r="Y38">
            <v>1931733.119397765</v>
          </cell>
          <cell r="Z38">
            <v>1961627.3338891913</v>
          </cell>
          <cell r="AA38">
            <v>1991521.548380618</v>
          </cell>
          <cell r="AB38">
            <v>2021415.7628720447</v>
          </cell>
          <cell r="AC38">
            <v>2051309.9773634709</v>
          </cell>
          <cell r="AD38">
            <v>2081204.1918548974</v>
          </cell>
          <cell r="AE38">
            <v>2111098.4063463239</v>
          </cell>
          <cell r="AF38">
            <v>2140992.6208377504</v>
          </cell>
          <cell r="AG38">
            <v>2170886.8353291764</v>
          </cell>
          <cell r="AH38">
            <v>2200781.0498206033</v>
          </cell>
          <cell r="AI38">
            <v>2230675.2643120298</v>
          </cell>
          <cell r="AJ38">
            <v>2260569.4788034563</v>
          </cell>
          <cell r="AK38">
            <v>2290463.6932948823</v>
          </cell>
        </row>
        <row r="39">
          <cell r="G39">
            <v>581059.80000000005</v>
          </cell>
          <cell r="H39">
            <v>379180.96054888511</v>
          </cell>
          <cell r="I39">
            <v>2272500</v>
          </cell>
          <cell r="J39">
            <v>1064392.5</v>
          </cell>
          <cell r="K39">
            <v>0</v>
          </cell>
          <cell r="L39">
            <v>1360216.6295579995</v>
          </cell>
          <cell r="M39">
            <v>0</v>
          </cell>
          <cell r="N39">
            <v>208031.92246670631</v>
          </cell>
          <cell r="O39">
            <v>3815707.899670288</v>
          </cell>
          <cell r="P39">
            <v>0</v>
          </cell>
          <cell r="Q39">
            <v>0</v>
          </cell>
          <cell r="R39">
            <v>0</v>
          </cell>
          <cell r="S39">
            <v>5508716.9827339891</v>
          </cell>
          <cell r="T39">
            <v>0</v>
          </cell>
          <cell r="U39">
            <v>0</v>
          </cell>
          <cell r="V39">
            <v>0</v>
          </cell>
          <cell r="W39">
            <v>989721.92641135398</v>
          </cell>
          <cell r="X39">
            <v>1005527.3931575168</v>
          </cell>
          <cell r="Y39">
            <v>1021332.8599036795</v>
          </cell>
          <cell r="Z39">
            <v>1037138.3266498422</v>
          </cell>
          <cell r="AA39">
            <v>1052943.7933960049</v>
          </cell>
          <cell r="AB39">
            <v>1068749.2601421676</v>
          </cell>
          <cell r="AC39">
            <v>1084554.7268883304</v>
          </cell>
          <cell r="AD39">
            <v>1100360.1936344933</v>
          </cell>
          <cell r="AE39">
            <v>1116165.6603806559</v>
          </cell>
          <cell r="AF39">
            <v>1131971.1271268185</v>
          </cell>
          <cell r="AG39">
            <v>1147776.5938729814</v>
          </cell>
          <cell r="AH39">
            <v>1163582.0606191442</v>
          </cell>
          <cell r="AI39">
            <v>1179387.5273653069</v>
          </cell>
          <cell r="AJ39">
            <v>1195192.9941114697</v>
          </cell>
          <cell r="AK39">
            <v>1210998.4608576323</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sheetData>
      <sheetData sheetId="11"/>
      <sheetData sheetId="12"/>
      <sheetData sheetId="13">
        <row r="107">
          <cell r="H107">
            <v>484</v>
          </cell>
          <cell r="I107">
            <v>428</v>
          </cell>
          <cell r="J107">
            <v>434</v>
          </cell>
          <cell r="K107">
            <v>466</v>
          </cell>
          <cell r="L107">
            <v>477</v>
          </cell>
          <cell r="M107">
            <v>414</v>
          </cell>
          <cell r="N107">
            <v>453</v>
          </cell>
          <cell r="O107">
            <v>453</v>
          </cell>
          <cell r="P107">
            <v>453</v>
          </cell>
          <cell r="Q107">
            <v>453</v>
          </cell>
          <cell r="R107">
            <v>453</v>
          </cell>
          <cell r="S107">
            <v>453</v>
          </cell>
          <cell r="T107">
            <v>453</v>
          </cell>
          <cell r="U107">
            <v>453</v>
          </cell>
          <cell r="V107">
            <v>453</v>
          </cell>
          <cell r="W107">
            <v>453</v>
          </cell>
          <cell r="X107">
            <v>453</v>
          </cell>
          <cell r="Y107">
            <v>453</v>
          </cell>
          <cell r="Z107">
            <v>453</v>
          </cell>
          <cell r="AA107">
            <v>453</v>
          </cell>
          <cell r="AB107">
            <v>453</v>
          </cell>
          <cell r="AC107">
            <v>453</v>
          </cell>
          <cell r="AD107">
            <v>453</v>
          </cell>
          <cell r="AE107">
            <v>453</v>
          </cell>
          <cell r="AF107">
            <v>453</v>
          </cell>
          <cell r="AG107">
            <v>453</v>
          </cell>
          <cell r="AH107">
            <v>453</v>
          </cell>
          <cell r="AI107">
            <v>453</v>
          </cell>
          <cell r="AJ107">
            <v>453</v>
          </cell>
          <cell r="AK107">
            <v>453</v>
          </cell>
        </row>
        <row r="112">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28">
          <cell r="H128">
            <v>484</v>
          </cell>
          <cell r="I128">
            <v>428</v>
          </cell>
          <cell r="J128">
            <v>434</v>
          </cell>
          <cell r="K128">
            <v>466</v>
          </cell>
          <cell r="L128">
            <v>477</v>
          </cell>
          <cell r="M128">
            <v>414</v>
          </cell>
          <cell r="N128">
            <v>453</v>
          </cell>
          <cell r="O128">
            <v>453</v>
          </cell>
          <cell r="P128">
            <v>453</v>
          </cell>
          <cell r="Q128">
            <v>453</v>
          </cell>
          <cell r="R128">
            <v>453</v>
          </cell>
          <cell r="S128">
            <v>453</v>
          </cell>
          <cell r="T128">
            <v>453</v>
          </cell>
          <cell r="U128">
            <v>453</v>
          </cell>
          <cell r="V128">
            <v>453</v>
          </cell>
          <cell r="W128">
            <v>453</v>
          </cell>
          <cell r="X128">
            <v>453</v>
          </cell>
          <cell r="Y128">
            <v>453</v>
          </cell>
          <cell r="Z128">
            <v>453</v>
          </cell>
          <cell r="AA128">
            <v>453</v>
          </cell>
          <cell r="AB128">
            <v>453</v>
          </cell>
          <cell r="AC128">
            <v>453</v>
          </cell>
          <cell r="AD128">
            <v>453</v>
          </cell>
          <cell r="AE128">
            <v>453</v>
          </cell>
          <cell r="AF128">
            <v>453</v>
          </cell>
          <cell r="AG128">
            <v>453</v>
          </cell>
          <cell r="AH128">
            <v>453</v>
          </cell>
          <cell r="AI128">
            <v>453</v>
          </cell>
          <cell r="AJ128">
            <v>453</v>
          </cell>
          <cell r="AK128">
            <v>453</v>
          </cell>
        </row>
        <row r="133">
          <cell r="H133">
            <v>121</v>
          </cell>
          <cell r="I133">
            <v>121</v>
          </cell>
          <cell r="J133">
            <v>121</v>
          </cell>
          <cell r="K133">
            <v>121</v>
          </cell>
          <cell r="L133">
            <v>121</v>
          </cell>
          <cell r="M133">
            <v>121</v>
          </cell>
          <cell r="N133">
            <v>121</v>
          </cell>
          <cell r="O133">
            <v>121</v>
          </cell>
          <cell r="P133">
            <v>121</v>
          </cell>
          <cell r="Q133">
            <v>121</v>
          </cell>
          <cell r="R133">
            <v>121</v>
          </cell>
          <cell r="S133">
            <v>121</v>
          </cell>
          <cell r="T133">
            <v>121</v>
          </cell>
          <cell r="U133">
            <v>121</v>
          </cell>
          <cell r="V133">
            <v>121</v>
          </cell>
          <cell r="W133">
            <v>121</v>
          </cell>
          <cell r="X133">
            <v>121</v>
          </cell>
          <cell r="Y133">
            <v>121</v>
          </cell>
          <cell r="Z133">
            <v>121</v>
          </cell>
          <cell r="AA133">
            <v>121</v>
          </cell>
          <cell r="AB133">
            <v>121</v>
          </cell>
          <cell r="AC133">
            <v>121</v>
          </cell>
          <cell r="AD133">
            <v>121</v>
          </cell>
          <cell r="AE133">
            <v>121</v>
          </cell>
          <cell r="AF133">
            <v>121</v>
          </cell>
          <cell r="AG133">
            <v>121</v>
          </cell>
          <cell r="AH133">
            <v>121</v>
          </cell>
          <cell r="AI133">
            <v>121</v>
          </cell>
          <cell r="AJ133">
            <v>121</v>
          </cell>
          <cell r="AK133">
            <v>121</v>
          </cell>
        </row>
        <row r="209">
          <cell r="G209">
            <v>479</v>
          </cell>
        </row>
      </sheetData>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Assumptions"/>
      <sheetName val="35 Year Model"/>
      <sheetName val="20 Year Model"/>
      <sheetName val="Comparison of Models"/>
      <sheetName val="30 Year Model"/>
      <sheetName val="PLN"/>
      <sheetName val="Corp Wide"/>
      <sheetName val="Corp Wide Exc PLN"/>
      <sheetName val="PLN Apportioned"/>
      <sheetName val="Sheet1"/>
      <sheetName val="Sheet2"/>
    </sheetNames>
    <sheetDataSet>
      <sheetData sheetId="0">
        <row r="67">
          <cell r="A67">
            <v>54</v>
          </cell>
        </row>
        <row r="68">
          <cell r="A68">
            <v>55</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Wide Exc PLN"/>
      <sheetName val="Notes"/>
      <sheetName val="Summary of Results"/>
      <sheetName val="Infill"/>
      <sheetName val="Low Growth - Total"/>
      <sheetName val="Low Growth - Water"/>
      <sheetName val="Low Growth - Waste"/>
      <sheetName val="Growth Area"/>
      <sheetName val="Growth Area - Water"/>
      <sheetName val="Growth Area - Waste"/>
      <sheetName val="PLN"/>
      <sheetName val="PLN - Water"/>
      <sheetName val="PLN - Waste"/>
      <sheetName val="All Developments - Total"/>
      <sheetName val="All Developments - Water"/>
      <sheetName val="All Developments - Waste"/>
    </sheetNames>
    <sheetDataSet>
      <sheetData sheetId="0"/>
      <sheetData sheetId="1"/>
      <sheetData sheetId="2"/>
      <sheetData sheetId="3">
        <row r="119">
          <cell r="G119">
            <v>509.2</v>
          </cell>
          <cell r="H119">
            <v>512.44000000000005</v>
          </cell>
        </row>
        <row r="140">
          <cell r="G140">
            <v>328.1</v>
          </cell>
          <cell r="H140">
            <v>330.19</v>
          </cell>
        </row>
        <row r="141">
          <cell r="G141">
            <v>1.9831000000000001</v>
          </cell>
          <cell r="H141">
            <v>2.0347</v>
          </cell>
        </row>
      </sheetData>
      <sheetData sheetId="4">
        <row r="38">
          <cell r="G38">
            <v>21312993.990000002</v>
          </cell>
          <cell r="H38">
            <v>80007.182675814751</v>
          </cell>
          <cell r="I38">
            <v>167250</v>
          </cell>
          <cell r="J38">
            <v>1138323.7032009999</v>
          </cell>
          <cell r="K38">
            <v>1977510.5769999996</v>
          </cell>
          <cell r="L38">
            <v>920647.4057649998</v>
          </cell>
          <cell r="M38">
            <v>3330697.9865889698</v>
          </cell>
          <cell r="N38">
            <v>2871395.2818337912</v>
          </cell>
          <cell r="O38">
            <v>1529433.5159918473</v>
          </cell>
          <cell r="P38">
            <v>1561551.6198276759</v>
          </cell>
          <cell r="Q38">
            <v>1594344.2038440567</v>
          </cell>
          <cell r="R38">
            <v>1627825.4321247817</v>
          </cell>
          <cell r="S38">
            <v>1662009.766199402</v>
          </cell>
          <cell r="T38">
            <v>1690362.5329630831</v>
          </cell>
          <cell r="U38">
            <v>1718715.2997267647</v>
          </cell>
          <cell r="V38">
            <v>1747068.0664904465</v>
          </cell>
          <cell r="W38">
            <v>1775420.833254128</v>
          </cell>
          <cell r="X38">
            <v>1803773.6000178093</v>
          </cell>
          <cell r="Y38">
            <v>1832126.3667814909</v>
          </cell>
          <cell r="Z38">
            <v>1860479.1335451724</v>
          </cell>
          <cell r="AA38">
            <v>1888831.9003088539</v>
          </cell>
          <cell r="AB38">
            <v>1917184.6670725353</v>
          </cell>
          <cell r="AC38">
            <v>1945537.4338362168</v>
          </cell>
          <cell r="AD38">
            <v>1973890.2005998984</v>
          </cell>
          <cell r="AE38">
            <v>2002242.9673635799</v>
          </cell>
          <cell r="AF38">
            <v>2030595.7341272612</v>
          </cell>
          <cell r="AG38">
            <v>2058948.5008909428</v>
          </cell>
          <cell r="AH38">
            <v>2087301.2676546243</v>
          </cell>
          <cell r="AI38">
            <v>2115654.0344183058</v>
          </cell>
          <cell r="AJ38">
            <v>2144006.8011819869</v>
          </cell>
          <cell r="AK38">
            <v>2172359.5679456685</v>
          </cell>
        </row>
        <row r="39">
          <cell r="G39">
            <v>38061902.104999997</v>
          </cell>
          <cell r="H39">
            <v>379180.96054888511</v>
          </cell>
          <cell r="I39">
            <v>2303625</v>
          </cell>
          <cell r="J39">
            <v>2178336.6824999996</v>
          </cell>
          <cell r="K39">
            <v>957221.44824999978</v>
          </cell>
          <cell r="L39">
            <v>2317583.4983274993</v>
          </cell>
          <cell r="M39">
            <v>0</v>
          </cell>
          <cell r="N39">
            <v>0</v>
          </cell>
          <cell r="O39">
            <v>1186686.0698583624</v>
          </cell>
          <cell r="P39">
            <v>1211606.4773253878</v>
          </cell>
          <cell r="Q39">
            <v>1237050.2133492208</v>
          </cell>
          <cell r="R39">
            <v>1263028.2678295542</v>
          </cell>
          <cell r="S39">
            <v>1289551.8614539746</v>
          </cell>
          <cell r="T39">
            <v>1311550.7473215859</v>
          </cell>
          <cell r="U39">
            <v>1333549.6331891972</v>
          </cell>
          <cell r="V39">
            <v>1355548.5190568082</v>
          </cell>
          <cell r="W39">
            <v>1377547.4049244197</v>
          </cell>
          <cell r="X39">
            <v>1399546.2907920307</v>
          </cell>
          <cell r="Y39">
            <v>1421545.176659642</v>
          </cell>
          <cell r="Z39">
            <v>1443544.0625272531</v>
          </cell>
          <cell r="AA39">
            <v>1465542.9483948646</v>
          </cell>
          <cell r="AB39">
            <v>1487541.8342624758</v>
          </cell>
          <cell r="AC39">
            <v>1509540.7201300869</v>
          </cell>
          <cell r="AD39">
            <v>1531539.6059976981</v>
          </cell>
          <cell r="AE39">
            <v>1553538.4918653094</v>
          </cell>
          <cell r="AF39">
            <v>1575537.3777329207</v>
          </cell>
          <cell r="AG39">
            <v>1597536.2636005317</v>
          </cell>
          <cell r="AH39">
            <v>1619535.149468143</v>
          </cell>
          <cell r="AI39">
            <v>1641534.0353357545</v>
          </cell>
          <cell r="AJ39">
            <v>1663532.9212033655</v>
          </cell>
          <cell r="AK39">
            <v>1685531.8070709768</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sheetData>
      <sheetData sheetId="5"/>
      <sheetData sheetId="6"/>
      <sheetData sheetId="7">
        <row r="38">
          <cell r="G38">
            <v>4278476.01</v>
          </cell>
          <cell r="H38">
            <v>811829.46998284734</v>
          </cell>
          <cell r="I38">
            <v>0</v>
          </cell>
          <cell r="J38">
            <v>2148231.9869999997</v>
          </cell>
          <cell r="K38">
            <v>6043968.6738999989</v>
          </cell>
          <cell r="L38">
            <v>0</v>
          </cell>
          <cell r="M38">
            <v>0</v>
          </cell>
          <cell r="N38">
            <v>0</v>
          </cell>
          <cell r="O38">
            <v>1313302.1090901978</v>
          </cell>
          <cell r="P38">
            <v>1340881.4533810918</v>
          </cell>
          <cell r="Q38">
            <v>1369039.9639020944</v>
          </cell>
          <cell r="R38">
            <v>1397789.8031440382</v>
          </cell>
          <cell r="S38">
            <v>1427143.3890100629</v>
          </cell>
          <cell r="T38">
            <v>1451489.4936298099</v>
          </cell>
          <cell r="U38">
            <v>1475835.5982495572</v>
          </cell>
          <cell r="V38">
            <v>1500181.7028693047</v>
          </cell>
          <cell r="W38">
            <v>1524527.8074890519</v>
          </cell>
          <cell r="X38">
            <v>1548873.912108799</v>
          </cell>
          <cell r="Y38">
            <v>1573220.0167285462</v>
          </cell>
          <cell r="Z38">
            <v>1597566.1213482935</v>
          </cell>
          <cell r="AA38">
            <v>1621912.2259680408</v>
          </cell>
          <cell r="AB38">
            <v>1646258.330587788</v>
          </cell>
          <cell r="AC38">
            <v>1670604.4352075353</v>
          </cell>
          <cell r="AD38">
            <v>1694950.5398272825</v>
          </cell>
          <cell r="AE38">
            <v>1719296.6444470298</v>
          </cell>
          <cell r="AF38">
            <v>1743642.7490667768</v>
          </cell>
          <cell r="AG38">
            <v>1767988.8536865241</v>
          </cell>
          <cell r="AH38">
            <v>1792334.9583062716</v>
          </cell>
          <cell r="AI38">
            <v>1816681.0629260188</v>
          </cell>
          <cell r="AJ38">
            <v>1841027.1675457659</v>
          </cell>
          <cell r="AK38">
            <v>1865373.2721655131</v>
          </cell>
        </row>
        <row r="39">
          <cell r="G39">
            <v>233712.78</v>
          </cell>
          <cell r="H39">
            <v>101114.92281303603</v>
          </cell>
          <cell r="I39">
            <v>2357000</v>
          </cell>
          <cell r="J39">
            <v>1648914.9999999998</v>
          </cell>
          <cell r="K39">
            <v>3961946.6798452153</v>
          </cell>
          <cell r="L39">
            <v>0</v>
          </cell>
          <cell r="M39">
            <v>108668.32384809994</v>
          </cell>
          <cell r="N39">
            <v>554751.79324455012</v>
          </cell>
          <cell r="O39">
            <v>1273682.4358379529</v>
          </cell>
          <cell r="P39">
            <v>1300429.7669905496</v>
          </cell>
          <cell r="Q39">
            <v>1327738.792097351</v>
          </cell>
          <cell r="R39">
            <v>1355621.3067313952</v>
          </cell>
          <cell r="S39">
            <v>1384089.3541727543</v>
          </cell>
          <cell r="T39">
            <v>1407700.98596761</v>
          </cell>
          <cell r="U39">
            <v>1431312.617762466</v>
          </cell>
          <cell r="V39">
            <v>1454924.2495573217</v>
          </cell>
          <cell r="W39">
            <v>1478535.8813521776</v>
          </cell>
          <cell r="X39">
            <v>1502147.5131470333</v>
          </cell>
          <cell r="Y39">
            <v>1525759.1449418892</v>
          </cell>
          <cell r="Z39">
            <v>1549370.7767367449</v>
          </cell>
          <cell r="AA39">
            <v>1572982.4085316008</v>
          </cell>
          <cell r="AB39">
            <v>1596594.0403264568</v>
          </cell>
          <cell r="AC39">
            <v>1620205.6721213125</v>
          </cell>
          <cell r="AD39">
            <v>1643817.3039161682</v>
          </cell>
          <cell r="AE39">
            <v>1667428.9357110239</v>
          </cell>
          <cell r="AF39">
            <v>1691040.5675058798</v>
          </cell>
          <cell r="AG39">
            <v>1714652.1993007355</v>
          </cell>
          <cell r="AH39">
            <v>1738263.8310955914</v>
          </cell>
          <cell r="AI39">
            <v>1761875.4628904474</v>
          </cell>
          <cell r="AJ39">
            <v>1785487.094685303</v>
          </cell>
          <cell r="AK39">
            <v>1809098.726480159</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6232586.4000000004</v>
          </cell>
          <cell r="H54">
            <v>4176296</v>
          </cell>
          <cell r="I54">
            <v>4176296</v>
          </cell>
          <cell r="J54">
            <v>3786015.9385158177</v>
          </cell>
          <cell r="K54">
            <v>4598927.3384508733</v>
          </cell>
          <cell r="L54">
            <v>5147622.5504659051</v>
          </cell>
          <cell r="M54">
            <v>3979015.7998537263</v>
          </cell>
          <cell r="N54">
            <v>4907370.082629622</v>
          </cell>
          <cell r="O54">
            <v>4483790.3419831889</v>
          </cell>
          <cell r="P54">
            <v>4577949.939164836</v>
          </cell>
          <cell r="Q54">
            <v>4674086.8878872972</v>
          </cell>
          <cell r="R54">
            <v>4772242.7125329301</v>
          </cell>
          <cell r="S54">
            <v>4872459.8094961215</v>
          </cell>
          <cell r="T54">
            <v>4974781.4654955398</v>
          </cell>
          <cell r="U54">
            <v>5079251.8762709461</v>
          </cell>
          <cell r="V54">
            <v>5185916.1656726357</v>
          </cell>
          <cell r="W54">
            <v>5294820.4051517611</v>
          </cell>
          <cell r="X54">
            <v>5406011.6336599477</v>
          </cell>
          <cell r="Y54">
            <v>5519537.8779668063</v>
          </cell>
          <cell r="Z54">
            <v>5635448.1734041097</v>
          </cell>
          <cell r="AA54">
            <v>5753792.5850455957</v>
          </cell>
          <cell r="AB54">
            <v>5874622.229331553</v>
          </cell>
          <cell r="AC54">
            <v>5997989.296147516</v>
          </cell>
          <cell r="AD54">
            <v>6123947.0713666137</v>
          </cell>
          <cell r="AE54">
            <v>6252549.959865313</v>
          </cell>
          <cell r="AF54">
            <v>6383853.5090224845</v>
          </cell>
          <cell r="AG54">
            <v>6517914.432711957</v>
          </cell>
          <cell r="AH54">
            <v>6654790.6357989078</v>
          </cell>
          <cell r="AI54">
            <v>6794541.2391506853</v>
          </cell>
          <cell r="AJ54">
            <v>6937226.6051728493</v>
          </cell>
          <cell r="AK54">
            <v>7082908.363881479</v>
          </cell>
        </row>
      </sheetData>
      <sheetData sheetId="8"/>
      <sheetData sheetId="9"/>
      <sheetData sheetId="10">
        <row r="38">
          <cell r="G38">
            <v>303403.36</v>
          </cell>
          <cell r="H38">
            <v>247315.21936127779</v>
          </cell>
          <cell r="I38">
            <v>401037.35471350001</v>
          </cell>
          <cell r="J38">
            <v>775432.10215999989</v>
          </cell>
          <cell r="K38">
            <v>1876116.1249908293</v>
          </cell>
          <cell r="L38">
            <v>1297164.2900596657</v>
          </cell>
          <cell r="M38">
            <v>326004.97154429986</v>
          </cell>
          <cell r="N38">
            <v>332851.0759467301</v>
          </cell>
          <cell r="O38">
            <v>766613.64038437209</v>
          </cell>
          <cell r="P38">
            <v>782712.52683244389</v>
          </cell>
          <cell r="Q38">
            <v>799149.48989592493</v>
          </cell>
          <cell r="R38">
            <v>815931.62918373919</v>
          </cell>
          <cell r="S38">
            <v>833066.19339659764</v>
          </cell>
          <cell r="T38">
            <v>847277.74134321068</v>
          </cell>
          <cell r="U38">
            <v>861489.2892898235</v>
          </cell>
          <cell r="V38">
            <v>875700.83723643655</v>
          </cell>
          <cell r="W38">
            <v>889912.38518304937</v>
          </cell>
          <cell r="X38">
            <v>904123.9331296623</v>
          </cell>
          <cell r="Y38">
            <v>918335.48107627523</v>
          </cell>
          <cell r="Z38">
            <v>932547.02902288816</v>
          </cell>
          <cell r="AA38">
            <v>946758.5769695011</v>
          </cell>
          <cell r="AB38">
            <v>960970.12491611391</v>
          </cell>
          <cell r="AC38">
            <v>975181.67286272685</v>
          </cell>
          <cell r="AD38">
            <v>989393.22080933978</v>
          </cell>
          <cell r="AE38">
            <v>1003604.7687559527</v>
          </cell>
          <cell r="AF38">
            <v>1017816.3167025656</v>
          </cell>
          <cell r="AG38">
            <v>1032027.8646491787</v>
          </cell>
          <cell r="AH38">
            <v>1046239.4125957914</v>
          </cell>
          <cell r="AI38">
            <v>1060450.9605424043</v>
          </cell>
          <cell r="AJ38">
            <v>1074662.5084890174</v>
          </cell>
          <cell r="AK38">
            <v>1088874.0564356302</v>
          </cell>
        </row>
        <row r="39">
          <cell r="G39">
            <v>581059.80000000005</v>
          </cell>
          <cell r="H39">
            <v>379180.96054888511</v>
          </cell>
          <cell r="I39">
            <v>2272500</v>
          </cell>
          <cell r="J39">
            <v>1064392.5</v>
          </cell>
          <cell r="K39">
            <v>0</v>
          </cell>
          <cell r="L39">
            <v>1360216.6295579995</v>
          </cell>
          <cell r="M39">
            <v>0</v>
          </cell>
          <cell r="N39">
            <v>208031.92246670631</v>
          </cell>
          <cell r="O39">
            <v>770756.11069109093</v>
          </cell>
          <cell r="P39">
            <v>786941.98901560379</v>
          </cell>
          <cell r="Q39">
            <v>803467.77078493137</v>
          </cell>
          <cell r="R39">
            <v>820340.59397141472</v>
          </cell>
          <cell r="S39">
            <v>837567.74644481437</v>
          </cell>
          <cell r="T39">
            <v>851856.08785332262</v>
          </cell>
          <cell r="U39">
            <v>866144.42926183098</v>
          </cell>
          <cell r="V39">
            <v>880432.77067033935</v>
          </cell>
          <cell r="W39">
            <v>894721.1120788476</v>
          </cell>
          <cell r="X39">
            <v>909009.45348735596</v>
          </cell>
          <cell r="Y39">
            <v>923297.79489586421</v>
          </cell>
          <cell r="Z39">
            <v>937586.13630437269</v>
          </cell>
          <cell r="AA39">
            <v>951874.47771288082</v>
          </cell>
          <cell r="AB39">
            <v>966162.8191213893</v>
          </cell>
          <cell r="AC39">
            <v>980451.16052989766</v>
          </cell>
          <cell r="AD39">
            <v>994739.50193840591</v>
          </cell>
          <cell r="AE39">
            <v>1009027.8433469142</v>
          </cell>
          <cell r="AF39">
            <v>1023316.1847554225</v>
          </cell>
          <cell r="AG39">
            <v>1037604.5261639308</v>
          </cell>
          <cell r="AH39">
            <v>1051892.8675724391</v>
          </cell>
          <cell r="AI39">
            <v>1066181.2089809475</v>
          </cell>
          <cell r="AJ39">
            <v>1080469.5503894559</v>
          </cell>
          <cell r="AK39">
            <v>1094757.8917979642</v>
          </cell>
        </row>
        <row r="40">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row>
        <row r="54">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row>
      </sheetData>
      <sheetData sheetId="11"/>
      <sheetData sheetId="12"/>
      <sheetData sheetId="13">
        <row r="107">
          <cell r="H107">
            <v>484</v>
          </cell>
          <cell r="I107">
            <v>428</v>
          </cell>
          <cell r="J107">
            <v>434</v>
          </cell>
          <cell r="K107">
            <v>466</v>
          </cell>
          <cell r="L107">
            <v>477</v>
          </cell>
          <cell r="M107">
            <v>414</v>
          </cell>
          <cell r="N107">
            <v>453</v>
          </cell>
          <cell r="O107">
            <v>453</v>
          </cell>
          <cell r="P107">
            <v>453</v>
          </cell>
          <cell r="Q107">
            <v>453</v>
          </cell>
          <cell r="R107">
            <v>453</v>
          </cell>
          <cell r="S107">
            <v>453</v>
          </cell>
          <cell r="T107">
            <v>453</v>
          </cell>
          <cell r="U107">
            <v>453</v>
          </cell>
          <cell r="V107">
            <v>453</v>
          </cell>
          <cell r="W107">
            <v>453</v>
          </cell>
          <cell r="X107">
            <v>453</v>
          </cell>
          <cell r="Y107">
            <v>453</v>
          </cell>
          <cell r="Z107">
            <v>453</v>
          </cell>
          <cell r="AA107">
            <v>453</v>
          </cell>
          <cell r="AB107">
            <v>453</v>
          </cell>
          <cell r="AC107">
            <v>453</v>
          </cell>
          <cell r="AD107">
            <v>453</v>
          </cell>
          <cell r="AE107">
            <v>453</v>
          </cell>
          <cell r="AF107">
            <v>453</v>
          </cell>
          <cell r="AG107">
            <v>453</v>
          </cell>
          <cell r="AH107">
            <v>453</v>
          </cell>
          <cell r="AI107">
            <v>453</v>
          </cell>
          <cell r="AJ107">
            <v>453</v>
          </cell>
          <cell r="AK107">
            <v>453</v>
          </cell>
        </row>
        <row r="112">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row>
        <row r="128">
          <cell r="H128">
            <v>484</v>
          </cell>
          <cell r="I128">
            <v>428</v>
          </cell>
          <cell r="J128">
            <v>434</v>
          </cell>
          <cell r="K128">
            <v>466</v>
          </cell>
          <cell r="L128">
            <v>477</v>
          </cell>
          <cell r="M128">
            <v>414</v>
          </cell>
          <cell r="N128">
            <v>453</v>
          </cell>
          <cell r="O128">
            <v>453</v>
          </cell>
          <cell r="P128">
            <v>453</v>
          </cell>
          <cell r="Q128">
            <v>453</v>
          </cell>
          <cell r="R128">
            <v>453</v>
          </cell>
          <cell r="S128">
            <v>453</v>
          </cell>
          <cell r="T128">
            <v>453</v>
          </cell>
          <cell r="U128">
            <v>453</v>
          </cell>
          <cell r="V128">
            <v>453</v>
          </cell>
          <cell r="W128">
            <v>453</v>
          </cell>
          <cell r="X128">
            <v>453</v>
          </cell>
          <cell r="Y128">
            <v>453</v>
          </cell>
          <cell r="Z128">
            <v>453</v>
          </cell>
          <cell r="AA128">
            <v>453</v>
          </cell>
          <cell r="AB128">
            <v>453</v>
          </cell>
          <cell r="AC128">
            <v>453</v>
          </cell>
          <cell r="AD128">
            <v>453</v>
          </cell>
          <cell r="AE128">
            <v>453</v>
          </cell>
          <cell r="AF128">
            <v>453</v>
          </cell>
          <cell r="AG128">
            <v>453</v>
          </cell>
          <cell r="AH128">
            <v>453</v>
          </cell>
          <cell r="AI128">
            <v>453</v>
          </cell>
          <cell r="AJ128">
            <v>453</v>
          </cell>
          <cell r="AK128">
            <v>453</v>
          </cell>
        </row>
        <row r="133">
          <cell r="H133">
            <v>121</v>
          </cell>
          <cell r="I133">
            <v>121</v>
          </cell>
          <cell r="J133">
            <v>121</v>
          </cell>
          <cell r="K133">
            <v>121</v>
          </cell>
          <cell r="L133">
            <v>121</v>
          </cell>
          <cell r="M133">
            <v>121</v>
          </cell>
          <cell r="N133">
            <v>121</v>
          </cell>
          <cell r="O133">
            <v>121</v>
          </cell>
          <cell r="P133">
            <v>121</v>
          </cell>
          <cell r="Q133">
            <v>121</v>
          </cell>
          <cell r="R133">
            <v>121</v>
          </cell>
          <cell r="S133">
            <v>121</v>
          </cell>
          <cell r="T133">
            <v>121</v>
          </cell>
          <cell r="U133">
            <v>121</v>
          </cell>
          <cell r="V133">
            <v>121</v>
          </cell>
          <cell r="W133">
            <v>121</v>
          </cell>
          <cell r="X133">
            <v>121</v>
          </cell>
          <cell r="Y133">
            <v>121</v>
          </cell>
          <cell r="Z133">
            <v>121</v>
          </cell>
          <cell r="AA133">
            <v>121</v>
          </cell>
          <cell r="AB133">
            <v>121</v>
          </cell>
          <cell r="AC133">
            <v>121</v>
          </cell>
          <cell r="AD133">
            <v>121</v>
          </cell>
          <cell r="AE133">
            <v>121</v>
          </cell>
          <cell r="AF133">
            <v>121</v>
          </cell>
          <cell r="AG133">
            <v>121</v>
          </cell>
          <cell r="AH133">
            <v>121</v>
          </cell>
          <cell r="AI133">
            <v>121</v>
          </cell>
          <cell r="AJ133">
            <v>121</v>
          </cell>
          <cell r="AK133">
            <v>121</v>
          </cell>
        </row>
        <row r="209">
          <cell r="G209">
            <v>479</v>
          </cell>
        </row>
      </sheetData>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d"/>
      <sheetName val="Model changes"/>
      <sheetName val="Expenses (Feb DTF)"/>
      <sheetName val="Revenue"/>
      <sheetName val="Pricing Alignment"/>
      <sheetName val="exp orig"/>
      <sheetName val="Customer Impact (3) report"/>
      <sheetName val="Tariffs - Cust Impacts"/>
      <sheetName val="Customer Impact"/>
      <sheetName val="Price Path Business"/>
      <sheetName val="Expenses"/>
      <sheetName val="Expenses Baseline"/>
      <sheetName val="Forward Costs"/>
      <sheetName val="Exp PS2023 Adj"/>
      <sheetName val="Expenses (2)"/>
      <sheetName val="ESC Compare"/>
      <sheetName val="ESC Compare (2)"/>
      <sheetName val="FINANCIALS"/>
      <sheetName val="CAPEX"/>
      <sheetName val="Capex 2019-20 forecast"/>
      <sheetName val="DEPR"/>
      <sheetName val="Top 10 - asset class VBO 2026"/>
      <sheetName val="Top 10 - asset class VBO 2032"/>
      <sheetName val="Nov project report (forecast)"/>
      <sheetName val="Expenses - detailed"/>
      <sheetName val="Sensitivity"/>
      <sheetName val="P&amp;L"/>
      <sheetName val="Cashflow"/>
      <sheetName val="BS"/>
      <sheetName val="Ratios"/>
      <sheetName val="Demand Stats -old"/>
      <sheetName val="Loans &amp; Cash"/>
      <sheetName val="Sensitivity Testing"/>
      <sheetName val="Efficiency"/>
      <sheetName val="Customer growth"/>
      <sheetName val="ESC Tariff Tables"/>
      <sheetName val="ESC Tariff Table - 21-22 publis"/>
      <sheetName val="Revenue Requirement"/>
      <sheetName val="Tariff Graphs"/>
      <sheetName val="CAPEX WP3-4 Comp"/>
      <sheetName val="Water Volume Assumptions"/>
      <sheetName val="Consumption"/>
      <sheetName val="TB 20-21"/>
      <sheetName val="18-19 TB"/>
      <sheetName val="FTE - payroll cube"/>
      <sheetName val="WP4 Additional Opex"/>
      <sheetName val="TB 16-17,17-18"/>
      <sheetName val="Tariffs - DELWP"/>
      <sheetName val="Nominal Tariffs - DELWP"/>
      <sheetName val="Test"/>
      <sheetName val="Board April"/>
      <sheetName val="DELWP %"/>
      <sheetName val="Capex Project history"/>
      <sheetName val="Scenario Analysis"/>
      <sheetName val="capex hist report"/>
      <sheetName val="MVs"/>
    </sheetNames>
    <sheetDataSet>
      <sheetData sheetId="0"/>
      <sheetData sheetId="1"/>
      <sheetData sheetId="2"/>
      <sheetData sheetId="3">
        <row r="33">
          <cell r="E33">
            <v>2102845.9447247507</v>
          </cell>
          <cell r="F33">
            <v>2102845.9447247507</v>
          </cell>
          <cell r="G33">
            <v>2102845.9447247507</v>
          </cell>
          <cell r="H33">
            <v>2102845.9447247507</v>
          </cell>
          <cell r="I33">
            <v>2102845.9447247507</v>
          </cell>
          <cell r="J33">
            <v>2102845.9447247507</v>
          </cell>
          <cell r="K33">
            <v>2102845.9447247507</v>
          </cell>
          <cell r="L33">
            <v>2102845.9447247507</v>
          </cell>
          <cell r="M33">
            <v>2102845.9447247507</v>
          </cell>
          <cell r="N33">
            <v>2102845.9447247507</v>
          </cell>
          <cell r="O33">
            <v>2102845.9447247507</v>
          </cell>
        </row>
        <row r="71">
          <cell r="E71">
            <v>0.02</v>
          </cell>
          <cell r="F71">
            <v>1.9992085700556661E-2</v>
          </cell>
          <cell r="G71">
            <v>2.0001514291054789E-2</v>
          </cell>
          <cell r="H71">
            <v>3.0001301432320604E-2</v>
          </cell>
          <cell r="I71">
            <v>3.0014034911576726E-2</v>
          </cell>
          <cell r="J71">
            <v>2.9988472263009047E-2</v>
          </cell>
          <cell r="K71">
            <v>2.2193184073974644E-2</v>
          </cell>
          <cell r="L71">
            <v>2.2193184073974644E-2</v>
          </cell>
          <cell r="M71">
            <v>2.2193184073974644E-2</v>
          </cell>
          <cell r="N71">
            <v>2.2193184073974644E-2</v>
          </cell>
          <cell r="O71">
            <v>2.2193184073974644E-2</v>
          </cell>
        </row>
        <row r="72">
          <cell r="E72">
            <v>0.02</v>
          </cell>
          <cell r="F72">
            <v>1.9992085700556661E-2</v>
          </cell>
          <cell r="G72">
            <v>2.0001514291054789E-2</v>
          </cell>
          <cell r="H72">
            <v>3.0001301432320604E-2</v>
          </cell>
          <cell r="I72">
            <v>3.0014034911576726E-2</v>
          </cell>
          <cell r="J72">
            <v>2.9988472263009047E-2</v>
          </cell>
          <cell r="K72">
            <v>2.2193184073974644E-2</v>
          </cell>
          <cell r="L72">
            <v>2.2193184073974644E-2</v>
          </cell>
          <cell r="M72">
            <v>2.2193184073974644E-2</v>
          </cell>
          <cell r="N72">
            <v>2.2193184073974644E-2</v>
          </cell>
          <cell r="O72">
            <v>2.2193184073974644E-2</v>
          </cell>
        </row>
        <row r="87">
          <cell r="D87">
            <v>348.52</v>
          </cell>
        </row>
        <row r="89">
          <cell r="D89">
            <v>384.68014696510681</v>
          </cell>
        </row>
        <row r="90">
          <cell r="D90">
            <v>408.10768356951348</v>
          </cell>
        </row>
        <row r="91">
          <cell r="D91">
            <v>432.9673410868071</v>
          </cell>
        </row>
        <row r="92">
          <cell r="D92">
            <v>459.32991129135092</v>
          </cell>
        </row>
        <row r="93">
          <cell r="D93">
            <v>483.60962170022202</v>
          </cell>
        </row>
        <row r="94">
          <cell r="D94">
            <v>509.17273282619709</v>
          </cell>
        </row>
        <row r="95">
          <cell r="D95">
            <v>536.08708392159531</v>
          </cell>
        </row>
        <row r="96">
          <cell r="D96">
            <v>564.42410015239</v>
          </cell>
        </row>
        <row r="97">
          <cell r="D97">
            <v>594.25898214594531</v>
          </cell>
        </row>
        <row r="153">
          <cell r="D153">
            <v>540.89</v>
          </cell>
        </row>
        <row r="155">
          <cell r="D155">
            <v>597.00919514506086</v>
          </cell>
        </row>
        <row r="157">
          <cell r="D157">
            <v>671.94911373936372</v>
          </cell>
        </row>
        <row r="158">
          <cell r="D158">
            <v>712.8628363318569</v>
          </cell>
        </row>
        <row r="159">
          <cell r="D159">
            <v>750.54403845240745</v>
          </cell>
        </row>
        <row r="160">
          <cell r="D160">
            <v>790.21703046700816</v>
          </cell>
        </row>
        <row r="161">
          <cell r="D161">
            <v>831.98709635702869</v>
          </cell>
        </row>
        <row r="162">
          <cell r="D162">
            <v>875.96508530766141</v>
          </cell>
        </row>
        <row r="163">
          <cell r="D163">
            <v>922.26770587891724</v>
          </cell>
        </row>
        <row r="374">
          <cell r="D374">
            <v>2.1837</v>
          </cell>
        </row>
        <row r="376">
          <cell r="D376">
            <v>2.4102663747495234</v>
          </cell>
        </row>
        <row r="377">
          <cell r="D377">
            <v>2.5570548278742877</v>
          </cell>
        </row>
        <row r="378">
          <cell r="D378">
            <v>2.7128164315713903</v>
          </cell>
        </row>
        <row r="379">
          <cell r="D379">
            <v>2.8779947414407303</v>
          </cell>
        </row>
        <row r="447">
          <cell r="C447">
            <v>3.0420560474388751</v>
          </cell>
        </row>
        <row r="448">
          <cell r="C448">
            <v>3.2028560259809247</v>
          </cell>
        </row>
        <row r="449">
          <cell r="C449">
            <v>3.3721557273077969</v>
          </cell>
        </row>
        <row r="450">
          <cell r="C450">
            <v>3.5504044380927482</v>
          </cell>
        </row>
        <row r="451">
          <cell r="C451">
            <v>3.738075193844129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evelopments - Total"/>
      <sheetName val="All Developments 22333 price pa"/>
      <sheetName val="All Developments 22333 opex"/>
    </sheetNames>
    <sheetDataSet>
      <sheetData sheetId="0">
        <row r="28">
          <cell r="G28">
            <v>63926369</v>
          </cell>
          <cell r="H28">
            <v>3749724.8825958986</v>
          </cell>
          <cell r="I28">
            <v>3567053.6444464261</v>
          </cell>
          <cell r="J28">
            <v>5901717.0463718157</v>
          </cell>
          <cell r="K28">
            <v>2615370.1341335103</v>
          </cell>
          <cell r="L28">
            <v>5498358.0118662808</v>
          </cell>
          <cell r="M28">
            <v>6580810.6233002292</v>
          </cell>
          <cell r="N28">
            <v>5767692.0938338349</v>
          </cell>
          <cell r="O28">
            <v>7180432.1134907408</v>
          </cell>
          <cell r="P28">
            <v>4694331.7663421491</v>
          </cell>
          <cell r="Q28">
            <v>8306157.1789570637</v>
          </cell>
          <cell r="R28">
            <v>2298430.6244544704</v>
          </cell>
          <cell r="S28">
            <v>6574306.032873244</v>
          </cell>
          <cell r="T28">
            <v>29792268.529562488</v>
          </cell>
          <cell r="U28">
            <v>3960484.5938334642</v>
          </cell>
          <cell r="V28">
            <v>7154971.4999741288</v>
          </cell>
          <cell r="W28">
            <v>7319535.8444735343</v>
          </cell>
          <cell r="X28">
            <v>7487885.1688964237</v>
          </cell>
          <cell r="Y28">
            <v>7660106.5277810413</v>
          </cell>
          <cell r="Z28">
            <v>7836288.9779200032</v>
          </cell>
          <cell r="AA28">
            <v>8016523.6244121622</v>
          </cell>
          <cell r="AB28">
            <v>8200903.6677736416</v>
          </cell>
          <cell r="AC28">
            <v>8389524.4521324355</v>
          </cell>
          <cell r="AD28">
            <v>8582483.5145314801</v>
          </cell>
          <cell r="AE28">
            <v>8779880.6353657041</v>
          </cell>
          <cell r="AF28">
            <v>8981817.8899791148</v>
          </cell>
          <cell r="AG28">
            <v>9188399.7014486324</v>
          </cell>
          <cell r="AH28">
            <v>9399732.8945819512</v>
          </cell>
          <cell r="AI28">
            <v>9615926.7511573341</v>
          </cell>
          <cell r="AJ28">
            <v>9837093.0664339531</v>
          </cell>
          <cell r="AK28">
            <v>10063346.206961934</v>
          </cell>
        </row>
        <row r="44">
          <cell r="G44">
            <v>1449448</v>
          </cell>
          <cell r="H44">
            <v>2025732</v>
          </cell>
          <cell r="I44">
            <v>2408444</v>
          </cell>
          <cell r="J44">
            <v>2187241</v>
          </cell>
          <cell r="K44">
            <v>2114488</v>
          </cell>
          <cell r="L44">
            <v>2111566</v>
          </cell>
          <cell r="M44">
            <v>1985000</v>
          </cell>
          <cell r="N44">
            <v>2384555</v>
          </cell>
          <cell r="O44">
            <v>2439399.7649999997</v>
          </cell>
          <cell r="P44">
            <v>2495505.9595949999</v>
          </cell>
          <cell r="Q44">
            <v>2552902.5966656841</v>
          </cell>
          <cell r="R44">
            <v>2611619.3563889945</v>
          </cell>
          <cell r="S44">
            <v>2671686.6015859409</v>
          </cell>
          <cell r="T44">
            <v>2733135.3934224178</v>
          </cell>
          <cell r="U44">
            <v>2795997.507471133</v>
          </cell>
          <cell r="V44">
            <v>2860305.4501429684</v>
          </cell>
          <cell r="W44">
            <v>2926092.4754962567</v>
          </cell>
          <cell r="X44">
            <v>2993392.6024326701</v>
          </cell>
          <cell r="Y44">
            <v>3062240.6322886213</v>
          </cell>
          <cell r="Z44">
            <v>3132672.1668312596</v>
          </cell>
          <cell r="AA44">
            <v>3204723.6266683782</v>
          </cell>
          <cell r="AB44">
            <v>3278432.2700817506</v>
          </cell>
          <cell r="AC44">
            <v>3353836.2122936305</v>
          </cell>
          <cell r="AD44">
            <v>3430974.4451763835</v>
          </cell>
          <cell r="AE44">
            <v>3509886.8574154405</v>
          </cell>
          <cell r="AF44">
            <v>3590614.2551359949</v>
          </cell>
          <cell r="AG44">
            <v>3673198.3830041229</v>
          </cell>
          <cell r="AH44">
            <v>3757681.9458132172</v>
          </cell>
          <cell r="AI44">
            <v>3844108.6305669211</v>
          </cell>
          <cell r="AJ44">
            <v>3932523.1290699597</v>
          </cell>
          <cell r="AK44">
            <v>4022971.1610385682</v>
          </cell>
        </row>
        <row r="93">
          <cell r="AK93">
            <v>12782.317809049373</v>
          </cell>
        </row>
        <row r="104">
          <cell r="AK104">
            <v>1025.5333388122431</v>
          </cell>
        </row>
        <row r="110">
          <cell r="H110">
            <v>214094.42207999999</v>
          </cell>
          <cell r="I110">
            <v>447861.73592559161</v>
          </cell>
          <cell r="J110">
            <v>700433.69168025453</v>
          </cell>
          <cell r="K110">
            <v>931166.09604262793</v>
          </cell>
          <cell r="L110">
            <v>1149976.6834826733</v>
          </cell>
          <cell r="M110">
            <v>1381994.7799099467</v>
          </cell>
          <cell r="N110">
            <v>1627862.7119099824</v>
          </cell>
          <cell r="O110">
            <v>1888251.6004501188</v>
          </cell>
          <cell r="P110">
            <v>2163862.6038106061</v>
          </cell>
          <cell r="Q110">
            <v>2455428.2131505916</v>
          </cell>
          <cell r="R110">
            <v>2763713.6029154961</v>
          </cell>
          <cell r="S110">
            <v>3089518.0383842704</v>
          </cell>
          <cell r="T110">
            <v>3433676.3427508539</v>
          </cell>
          <cell r="U110">
            <v>3797060.4262339482</v>
          </cell>
          <cell r="V110">
            <v>4180580.8798131733</v>
          </cell>
          <cell r="W110">
            <v>4585188.6362979328</v>
          </cell>
          <cell r="X110">
            <v>5011876.7015481004</v>
          </cell>
          <cell r="Y110">
            <v>5461681.9587830696</v>
          </cell>
          <cell r="Z110">
            <v>5935687.0490380581</v>
          </cell>
          <cell r="AA110">
            <v>6435022.3309539892</v>
          </cell>
          <cell r="AB110">
            <v>6960867.9232199285</v>
          </cell>
          <cell r="AC110">
            <v>7514455.8331253603</v>
          </cell>
          <cell r="AD110">
            <v>8097072.1748234807</v>
          </cell>
          <cell r="AE110">
            <v>8710059.4810566641</v>
          </cell>
          <cell r="AF110">
            <v>9354819.1122514419</v>
          </cell>
          <cell r="AG110">
            <v>10032813.767052986</v>
          </cell>
          <cell r="AH110">
            <v>10745570.098538477</v>
          </cell>
          <cell r="AI110">
            <v>11494681.440525252</v>
          </cell>
          <cell r="AJ110">
            <v>12281810.648573365</v>
          </cell>
          <cell r="AK110">
            <v>13108693.060473599</v>
          </cell>
        </row>
        <row r="114">
          <cell r="AK114">
            <v>13347.26980961492</v>
          </cell>
        </row>
        <row r="121">
          <cell r="H121">
            <v>50578</v>
          </cell>
          <cell r="I121">
            <v>101277</v>
          </cell>
          <cell r="J121">
            <v>151613</v>
          </cell>
          <cell r="K121">
            <v>196746</v>
          </cell>
          <cell r="L121">
            <v>240003.258</v>
          </cell>
          <cell r="M121">
            <v>284039.14664400002</v>
          </cell>
          <cell r="N121">
            <v>328867.68128359201</v>
          </cell>
          <cell r="O121">
            <v>374503.12954669667</v>
          </cell>
          <cell r="P121">
            <v>420960.0158785372</v>
          </cell>
          <cell r="Q121">
            <v>468253.12616435089</v>
          </cell>
          <cell r="R121">
            <v>516397.51243530924</v>
          </cell>
          <cell r="S121">
            <v>565408.49765914481</v>
          </cell>
          <cell r="T121">
            <v>615301.68061700941</v>
          </cell>
          <cell r="U121">
            <v>666092.94086811563</v>
          </cell>
          <cell r="V121">
            <v>717798.44380374171</v>
          </cell>
          <cell r="W121">
            <v>770434.64579220896</v>
          </cell>
          <cell r="X121">
            <v>824018.29941646883</v>
          </cell>
          <cell r="Y121">
            <v>878566.45880596526</v>
          </cell>
          <cell r="Z121">
            <v>934096.48506447265</v>
          </cell>
          <cell r="AA121">
            <v>990626.05179563328</v>
          </cell>
          <cell r="AB121">
            <v>1048173.1507279547</v>
          </cell>
          <cell r="AC121">
            <v>1106756.0974410579</v>
          </cell>
          <cell r="AD121">
            <v>1166393.5371949971</v>
          </cell>
          <cell r="AE121">
            <v>1227104.4508645071</v>
          </cell>
          <cell r="AF121">
            <v>1288908.1609800681</v>
          </cell>
          <cell r="AG121">
            <v>1351824.3378777097</v>
          </cell>
          <cell r="AH121">
            <v>1415873.0059595082</v>
          </cell>
          <cell r="AI121">
            <v>1481074.5500667796</v>
          </cell>
          <cell r="AJ121">
            <v>1547449.7219679817</v>
          </cell>
          <cell r="AK121">
            <v>1615019.6469634052</v>
          </cell>
        </row>
        <row r="131">
          <cell r="H131">
            <v>237703.27191533998</v>
          </cell>
          <cell r="I131">
            <v>496661.09465645312</v>
          </cell>
          <cell r="J131">
            <v>775821.05166698783</v>
          </cell>
          <cell r="K131">
            <v>1029927.5225065954</v>
          </cell>
          <cell r="L131">
            <v>1285267.4921283107</v>
          </cell>
          <cell r="M131">
            <v>1556073.9019296458</v>
          </cell>
          <cell r="N131">
            <v>1843099.7902497873</v>
          </cell>
          <cell r="O131">
            <v>2147131.9695149679</v>
          </cell>
          <cell r="P131">
            <v>2468992.4844769286</v>
          </cell>
          <cell r="Q131">
            <v>2809540.1322117816</v>
          </cell>
          <cell r="R131">
            <v>3169672.0464685289</v>
          </cell>
          <cell r="S131">
            <v>3550325.3490643958</v>
          </cell>
          <cell r="T131">
            <v>3952478.8711366262</v>
          </cell>
          <cell r="U131">
            <v>4377154.9471774753</v>
          </cell>
          <cell r="V131">
            <v>4825421.2849011282</v>
          </cell>
          <cell r="W131">
            <v>5298392.914118316</v>
          </cell>
          <cell r="X131">
            <v>5797234.217926763</v>
          </cell>
          <cell r="Y131">
            <v>6323161.0496633854</v>
          </cell>
          <cell r="Z131">
            <v>6877442.9392077634</v>
          </cell>
          <cell r="AA131">
            <v>7461405.3923759051</v>
          </cell>
          <cell r="AB131">
            <v>8076432.2872990798</v>
          </cell>
          <cell r="AC131">
            <v>8723968.3718446791</v>
          </cell>
          <cell r="AD131">
            <v>9405521.8663050346</v>
          </cell>
          <cell r="AE131">
            <v>10122667.175756074</v>
          </cell>
          <cell r="AF131">
            <v>10877047.716670956</v>
          </cell>
          <cell r="AG131">
            <v>11670378.862564746</v>
          </cell>
          <cell r="AH131">
            <v>12504451.013644956</v>
          </cell>
          <cell r="AI131">
            <v>13381132.795649923</v>
          </cell>
          <cell r="AJ131">
            <v>14302374.393272534</v>
          </cell>
          <cell r="AK131">
            <v>15270211.02379163</v>
          </cell>
        </row>
        <row r="202">
          <cell r="H202">
            <v>401634.48140755441</v>
          </cell>
          <cell r="I202">
            <v>823215.0513744622</v>
          </cell>
          <cell r="J202">
            <v>1261467.97430228</v>
          </cell>
          <cell r="K202">
            <v>1675830.3599860375</v>
          </cell>
          <cell r="L202">
            <v>2080418.0761402105</v>
          </cell>
          <cell r="M202">
            <v>2509470.6401565839</v>
          </cell>
          <cell r="N202">
            <v>2964178.552044786</v>
          </cell>
          <cell r="O202">
            <v>3445785.6933762515</v>
          </cell>
          <cell r="P202">
            <v>3955591.6318266918</v>
          </cell>
          <cell r="Q202">
            <v>4494954.023316252</v>
          </cell>
          <cell r="R202">
            <v>5065291.1158388909</v>
          </cell>
          <cell r="S202">
            <v>5668084.3592430847</v>
          </cell>
          <cell r="T202">
            <v>6304881.1254036743</v>
          </cell>
          <cell r="U202">
            <v>6977297.5434096986</v>
          </cell>
          <cell r="V202">
            <v>7687021.4545858316</v>
          </cell>
          <cell r="W202">
            <v>8435815.4923658185</v>
          </cell>
          <cell r="X202">
            <v>9225520.2922454029</v>
          </cell>
          <cell r="Y202">
            <v>10058057.83726001</v>
          </cell>
          <cell r="Z202">
            <v>10935434.944659378</v>
          </cell>
          <cell r="AA202">
            <v>11859746.899687506</v>
          </cell>
          <cell r="AB202">
            <v>12833181.242622459</v>
          </cell>
          <cell r="AC202">
            <v>13858021.715486838</v>
          </cell>
          <cell r="AD202">
            <v>14936652.375106722</v>
          </cell>
          <cell r="AE202">
            <v>16071561.879474878</v>
          </cell>
          <cell r="AF202">
            <v>17265347.954663765</v>
          </cell>
          <cell r="AG202">
            <v>18520722.049835306</v>
          </cell>
          <cell r="AH202">
            <v>19840514.188208755</v>
          </cell>
          <cell r="AI202">
            <v>21227678.02217504</v>
          </cell>
          <cell r="AJ202">
            <v>22685296.101086844</v>
          </cell>
          <cell r="AK202">
            <v>24216585.360608641</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ummary"/>
      <sheetName val="Top 15s"/>
      <sheetName val="Analysis"/>
      <sheetName val="Capital Plan"/>
      <sheetName val="Capital Plan by system"/>
      <sheetName val="Child Projects"/>
      <sheetName val="Categories"/>
    </sheetNames>
    <sheetDataSet>
      <sheetData sheetId="0"/>
      <sheetData sheetId="1"/>
      <sheetData sheetId="2"/>
      <sheetData sheetId="3"/>
      <sheetData sheetId="4">
        <row r="146">
          <cell r="J146">
            <v>7474517.3601057846</v>
          </cell>
        </row>
        <row r="157">
          <cell r="D157">
            <v>1976591.24917324</v>
          </cell>
          <cell r="E157">
            <v>7883163.6195844151</v>
          </cell>
          <cell r="F157">
            <v>9409287.5461007431</v>
          </cell>
          <cell r="G157">
            <v>15570797.270092202</v>
          </cell>
          <cell r="H157">
            <v>6195642.9597768383</v>
          </cell>
          <cell r="I157">
            <v>3956993.2301738057</v>
          </cell>
          <cell r="J157">
            <v>4168914.5556033188</v>
          </cell>
        </row>
        <row r="159">
          <cell r="D159">
            <v>1126591.24917324</v>
          </cell>
          <cell r="E159">
            <v>597207.83078034478</v>
          </cell>
          <cell r="F159">
            <v>4268704.7283590147</v>
          </cell>
          <cell r="G159">
            <v>10401289.797055755</v>
          </cell>
          <cell r="H159">
            <v>2330677.4309811369</v>
          </cell>
          <cell r="I159">
            <v>3842794.711727838</v>
          </cell>
          <cell r="J159">
            <v>3367312.3301866553</v>
          </cell>
          <cell r="K159">
            <v>2430651.1530864546</v>
          </cell>
          <cell r="L159">
            <v>2389389.5949038081</v>
          </cell>
          <cell r="M159">
            <v>2771099.7620331342</v>
          </cell>
          <cell r="N159">
            <v>12185778.799110288</v>
          </cell>
          <cell r="O159">
            <v>14527027.714630771</v>
          </cell>
        </row>
        <row r="160">
          <cell r="D160">
            <v>850000</v>
          </cell>
          <cell r="E160">
            <v>7285955.788804071</v>
          </cell>
          <cell r="F160">
            <v>5140582.8177417293</v>
          </cell>
          <cell r="G160">
            <v>5169507.4730364475</v>
          </cell>
          <cell r="H160">
            <v>3864965.5287957019</v>
          </cell>
          <cell r="I160">
            <v>114198.51844596762</v>
          </cell>
          <cell r="J160">
            <v>801602.22541666392</v>
          </cell>
          <cell r="K160">
            <v>32820197.275234003</v>
          </cell>
          <cell r="L160">
            <v>6077258.3670223439</v>
          </cell>
          <cell r="M160">
            <v>8011689.3630610723</v>
          </cell>
          <cell r="N160">
            <v>9179618.3146233279</v>
          </cell>
          <cell r="O160">
            <v>13723305.98934634</v>
          </cell>
        </row>
        <row r="164">
          <cell r="F164">
            <v>4180905.7084809155</v>
          </cell>
          <cell r="G164">
            <v>9977821.0920865126</v>
          </cell>
          <cell r="H164">
            <v>2189802.485918575</v>
          </cell>
          <cell r="I164">
            <v>3536260.2234478369</v>
          </cell>
          <cell r="J164">
            <v>3034972.0101781171</v>
          </cell>
          <cell r="K164">
            <v>2145695.9470458017</v>
          </cell>
          <cell r="L164">
            <v>2065888.0025445293</v>
          </cell>
          <cell r="M164">
            <v>2346638.6768447836</v>
          </cell>
          <cell r="N164">
            <v>10106984.77761196</v>
          </cell>
          <cell r="O164">
            <v>11801014.50605089</v>
          </cell>
        </row>
        <row r="165">
          <cell r="F165">
            <v>5034850.9478371497</v>
          </cell>
          <cell r="G165">
            <v>4959040.8215298988</v>
          </cell>
          <cell r="H165">
            <v>3631352.4173027985</v>
          </cell>
          <cell r="I165">
            <v>105089.05852417303</v>
          </cell>
          <cell r="J165">
            <v>722487.27735368954</v>
          </cell>
          <cell r="K165">
            <v>28972550.908957377</v>
          </cell>
          <cell r="L165">
            <v>5254452.9262086507</v>
          </cell>
          <cell r="M165">
            <v>6784504.9766202755</v>
          </cell>
          <cell r="N165">
            <v>7613650.6414312972</v>
          </cell>
          <cell r="O165">
            <v>11148112.073066795</v>
          </cell>
        </row>
        <row r="168">
          <cell r="J168">
            <v>4583952.3040223913</v>
          </cell>
        </row>
        <row r="169">
          <cell r="J169">
            <v>2890564.1045095418</v>
          </cell>
        </row>
      </sheetData>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umptions"/>
      <sheetName val="Revenue"/>
      <sheetName val="FY21-22"/>
      <sheetName val="Variance pivot"/>
      <sheetName val="data"/>
      <sheetName val="Operating cost"/>
      <sheetName val="Operating Cost Allocation"/>
      <sheetName val="CAPEX additions"/>
      <sheetName val="Bluehealer"/>
      <sheetName val="Provisions"/>
      <sheetName val="reconciliation"/>
    </sheetNames>
    <sheetDataSet>
      <sheetData sheetId="0"/>
      <sheetData sheetId="1"/>
      <sheetData sheetId="2"/>
      <sheetData sheetId="3"/>
      <sheetData sheetId="4"/>
      <sheetData sheetId="5"/>
      <sheetData sheetId="6"/>
      <sheetData sheetId="7"/>
      <sheetData sheetId="8">
        <row r="242">
          <cell r="G242">
            <v>801193.7</v>
          </cell>
        </row>
        <row r="243">
          <cell r="G243">
            <v>5431392.7000000002</v>
          </cell>
        </row>
      </sheetData>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N324"/>
  <sheetViews>
    <sheetView zoomScale="85" zoomScaleNormal="85" workbookViewId="0">
      <pane xSplit="6" ySplit="4" topLeftCell="J10"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8894.6783262616464</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5" spans="1:37" x14ac:dyDescent="0.35">
      <c r="C15" s="3" t="s">
        <v>42</v>
      </c>
    </row>
    <row r="16" spans="1:37" x14ac:dyDescent="0.35">
      <c r="A16" s="2">
        <v>6</v>
      </c>
      <c r="E16" t="s">
        <v>43</v>
      </c>
      <c r="F16" t="s">
        <v>44</v>
      </c>
      <c r="G16" s="7">
        <v>2.1000000000000001E-2</v>
      </c>
    </row>
    <row r="17" spans="1:37" x14ac:dyDescent="0.35">
      <c r="A17" s="2">
        <v>7</v>
      </c>
      <c r="E17" t="s">
        <v>45</v>
      </c>
      <c r="F17" t="s">
        <v>44</v>
      </c>
      <c r="G17" s="24">
        <f>((1+G16)*(1+G18))-1</f>
        <v>5.2548899999999898E-2</v>
      </c>
    </row>
    <row r="18" spans="1:37" x14ac:dyDescent="0.35">
      <c r="E18" t="s">
        <v>46</v>
      </c>
      <c r="F18" t="s">
        <v>44</v>
      </c>
      <c r="G18" s="8">
        <v>3.09E-2</v>
      </c>
      <c r="H18" s="8"/>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37"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1">+T22+$G$16</f>
        <v>1.385916379344122</v>
      </c>
      <c r="V22" s="22">
        <f t="shared" si="1"/>
        <v>1.4069163793441219</v>
      </c>
      <c r="W22" s="22">
        <f t="shared" si="1"/>
        <v>1.4279163793441219</v>
      </c>
      <c r="X22" s="22">
        <f t="shared" si="1"/>
        <v>1.4489163793441218</v>
      </c>
      <c r="Y22" s="22">
        <f t="shared" si="1"/>
        <v>1.4699163793441217</v>
      </c>
      <c r="Z22" s="22">
        <f t="shared" si="1"/>
        <v>1.4909163793441216</v>
      </c>
      <c r="AA22" s="22">
        <f t="shared" si="1"/>
        <v>1.5119163793441215</v>
      </c>
      <c r="AB22" s="22">
        <f t="shared" si="1"/>
        <v>1.5329163793441214</v>
      </c>
      <c r="AC22" s="22">
        <f t="shared" si="1"/>
        <v>1.5539163793441213</v>
      </c>
      <c r="AD22" s="22">
        <f t="shared" si="1"/>
        <v>1.5749163793441212</v>
      </c>
      <c r="AE22" s="22">
        <f t="shared" si="1"/>
        <v>1.5959163793441211</v>
      </c>
      <c r="AF22" s="22">
        <f t="shared" si="1"/>
        <v>1.616916379344121</v>
      </c>
      <c r="AG22" s="22">
        <f t="shared" si="1"/>
        <v>1.6379163793441209</v>
      </c>
      <c r="AH22" s="22">
        <f t="shared" si="1"/>
        <v>1.6589163793441208</v>
      </c>
      <c r="AI22" s="22">
        <f t="shared" si="1"/>
        <v>1.6799163793441207</v>
      </c>
      <c r="AJ22" s="22">
        <f t="shared" si="1"/>
        <v>1.7009163793441207</v>
      </c>
      <c r="AK22" s="22">
        <f t="shared" si="1"/>
        <v>1.7219163793441206</v>
      </c>
    </row>
    <row r="23" spans="1:37" x14ac:dyDescent="0.35">
      <c r="E23" s="10" t="str">
        <f>E9</f>
        <v>Pipes</v>
      </c>
      <c r="F23" t="s">
        <v>53</v>
      </c>
      <c r="G23" s="6">
        <f>+'[3]Low Growth - Total'!G38+'[3]Growth Area'!G38+[3]PLN!G38</f>
        <v>25894873.359999999</v>
      </c>
      <c r="H23" s="6">
        <f>+'[3]Low Growth - Total'!H38+'[3]Growth Area'!H38+[3]PLN!H38</f>
        <v>1139151.8720199398</v>
      </c>
      <c r="I23" s="6">
        <f>+'[3]Low Growth - Total'!I38+'[3]Growth Area'!I38+[3]PLN!I38</f>
        <v>568287.35471350001</v>
      </c>
      <c r="J23" s="6">
        <f>+'[3]Low Growth - Total'!J38+'[3]Growth Area'!J38+[3]PLN!J38</f>
        <v>4061987.7923609992</v>
      </c>
      <c r="K23" s="6">
        <f>+'[3]Low Growth - Total'!K38+'[3]Growth Area'!K38+[3]PLN!K38</f>
        <v>9897595.3758908287</v>
      </c>
      <c r="L23" s="6">
        <f>+'[3]Low Growth - Total'!L38+'[3]Growth Area'!L38+[3]PLN!L38</f>
        <v>2217811.6958246655</v>
      </c>
      <c r="M23" s="6">
        <f>+'[3]Low Growth - Total'!M38+'[3]Growth Area'!M38+[3]PLN!M38</f>
        <v>3656702.9581332696</v>
      </c>
      <c r="N23" s="6">
        <f>+'[3]Low Growth - Total'!N38+'[3]Growth Area'!N38+[3]PLN!N38</f>
        <v>3204246.3577805213</v>
      </c>
      <c r="O23" s="6">
        <f>+'[3]Low Growth - Total'!O38+'[3]Growth Area'!O38+[3]PLN!O38</f>
        <v>2312944.0754551492</v>
      </c>
      <c r="P23" s="6">
        <f>+'[3]Low Growth - Total'!P38+'[3]Growth Area'!P38+[3]PLN!P38</f>
        <v>2273680.6556832846</v>
      </c>
      <c r="Q23" s="6">
        <f>+'[3]Low Growth - Total'!Q38+'[3]Growth Area'!Q38+[3]PLN!Q38</f>
        <v>2636906.0689564692</v>
      </c>
      <c r="R23" s="6">
        <f>+'[3]Low Growth - Total'!R38+'[3]Growth Area'!R38+[3]PLN!R38</f>
        <v>11595668.445642477</v>
      </c>
      <c r="S23" s="6">
        <f>+'[3]Low Growth - Total'!S38+'[3]Growth Area'!S38+[3]PLN!S38</f>
        <v>13823539.689709185</v>
      </c>
      <c r="T23" s="6">
        <f>+'[3]Low Growth - Total'!T38+'[3]Growth Area'!T38+[3]PLN!T38</f>
        <v>16063687.145953603</v>
      </c>
      <c r="U23" s="6">
        <f>+'[3]Low Growth - Total'!U38+'[3]Growth Area'!U38+[3]PLN!U38</f>
        <v>790531.88743638142</v>
      </c>
      <c r="V23" s="6">
        <f>+'[3]Low Growth - Total'!V38+'[3]Growth Area'!V38+[3]PLN!V38</f>
        <v>438665.39265850774</v>
      </c>
      <c r="W23" s="6">
        <f>+'[3]Low Growth - Total'!W38+'[3]Growth Area'!W38+[3]PLN!W38</f>
        <v>5059559.6121362876</v>
      </c>
      <c r="X23" s="6">
        <f>+'[3]Low Growth - Total'!X38+'[3]Growth Area'!X38+[3]PLN!X38</f>
        <v>5140358.7730579898</v>
      </c>
      <c r="Y23" s="6">
        <f>+'[3]Low Growth - Total'!Y38+'[3]Growth Area'!Y38+[3]PLN!Y38</f>
        <v>5221157.9339796919</v>
      </c>
      <c r="Z23" s="6">
        <f>+'[3]Low Growth - Total'!Z38+'[3]Growth Area'!Z38+[3]PLN!Z38</f>
        <v>5301957.0949013941</v>
      </c>
      <c r="AA23" s="6">
        <f>+'[3]Low Growth - Total'!AA38+'[3]Growth Area'!AA38+[3]PLN!AA38</f>
        <v>5382756.2558230963</v>
      </c>
      <c r="AB23" s="6">
        <f>+'[3]Low Growth - Total'!AB38+'[3]Growth Area'!AB38+[3]PLN!AB38</f>
        <v>5463555.4167447994</v>
      </c>
      <c r="AC23" s="6">
        <f>+'[3]Low Growth - Total'!AC38+'[3]Growth Area'!AC38+[3]PLN!AC38</f>
        <v>5544354.5776665015</v>
      </c>
      <c r="AD23" s="6">
        <f>+'[3]Low Growth - Total'!AD38+'[3]Growth Area'!AD38+[3]PLN!AD38</f>
        <v>5625153.7385882027</v>
      </c>
      <c r="AE23" s="6">
        <f>+'[3]Low Growth - Total'!AE38+'[3]Growth Area'!AE38+[3]PLN!AE38</f>
        <v>5705952.8995099049</v>
      </c>
      <c r="AF23" s="6">
        <f>+'[3]Low Growth - Total'!AF38+'[3]Growth Area'!AF38+[3]PLN!AF38</f>
        <v>5786752.060431608</v>
      </c>
      <c r="AG23" s="6">
        <f>+'[3]Low Growth - Total'!AG38+'[3]Growth Area'!AG38+[3]PLN!AG38</f>
        <v>5867551.2213533092</v>
      </c>
      <c r="AH23" s="6">
        <f>+'[3]Low Growth - Total'!AH38+'[3]Growth Area'!AH38+[3]PLN!AH38</f>
        <v>5948350.3822750123</v>
      </c>
      <c r="AI23" s="6">
        <f>+'[3]Low Growth - Total'!AI38+'[3]Growth Area'!AI38+[3]PLN!AI38</f>
        <v>6029149.5431967145</v>
      </c>
      <c r="AJ23" s="6">
        <f>+'[3]Low Growth - Total'!AJ38+'[3]Growth Area'!AJ38+[3]PLN!AJ38</f>
        <v>6109948.7041184176</v>
      </c>
      <c r="AK23" s="6">
        <f>+'[3]Low Growth - Total'!AK38+'[3]Growth Area'!AK38+[3]PLN!AK38</f>
        <v>6190747.8650401179</v>
      </c>
    </row>
    <row r="24" spans="1:37" x14ac:dyDescent="0.35">
      <c r="E24" s="10" t="str">
        <f>E10</f>
        <v>Pumps</v>
      </c>
      <c r="F24" t="s">
        <v>53</v>
      </c>
      <c r="G24" s="6">
        <f>+'[3]Low Growth - Total'!G39+'[3]Growth Area'!G39+[3]PLN!G39</f>
        <v>38876674.684999995</v>
      </c>
      <c r="H24" s="6">
        <f>+'[3]Low Growth - Total'!H39+'[3]Growth Area'!H39+[3]PLN!H39</f>
        <v>859476.84391080623</v>
      </c>
      <c r="I24" s="6">
        <f>+'[3]Low Growth - Total'!I39+'[3]Growth Area'!I39+[3]PLN!I39</f>
        <v>6933125</v>
      </c>
      <c r="J24" s="6">
        <f>+'[3]Low Growth - Total'!J39+'[3]Growth Area'!J39+[3]PLN!J39</f>
        <v>4891644.1824999992</v>
      </c>
      <c r="K24" s="6">
        <f>+'[3]Low Growth - Total'!K39+'[3]Growth Area'!K39+[3]PLN!K39</f>
        <v>4919168.1280952152</v>
      </c>
      <c r="L24" s="6">
        <f>+'[3]Low Growth - Total'!L39+'[3]Growth Area'!L39+[3]PLN!L39</f>
        <v>3677800.127885499</v>
      </c>
      <c r="M24" s="6">
        <f>+'[3]Low Growth - Total'!M39+'[3]Growth Area'!M39+[3]PLN!M39</f>
        <v>108668.32384809994</v>
      </c>
      <c r="N24" s="6">
        <f>+'[3]Low Growth - Total'!N39+'[3]Growth Area'!N39+[3]PLN!N39</f>
        <v>762783.71571125649</v>
      </c>
      <c r="O24" s="6">
        <f>+'[3]Low Growth - Total'!O39+'[3]Growth Area'!O39+[3]PLN!O39</f>
        <v>31230841.474980541</v>
      </c>
      <c r="P24" s="6">
        <f>+'[3]Low Growth - Total'!P39+'[3]Growth Area'!P39+[3]PLN!P39</f>
        <v>5782960.14101642</v>
      </c>
      <c r="Q24" s="6">
        <f>+'[3]Low Growth - Total'!Q39+'[3]Growth Area'!Q39+[3]PLN!Q39</f>
        <v>7623714.0912421346</v>
      </c>
      <c r="R24" s="6">
        <f>+'[3]Low Growth - Total'!R39+'[3]Growth Area'!R39+[3]PLN!R39</f>
        <v>8735084.740065299</v>
      </c>
      <c r="S24" s="6">
        <f>+'[3]Low Growth - Total'!S39+'[3]Growth Area'!S39+[3]PLN!S39</f>
        <v>13058739.113348939</v>
      </c>
      <c r="T24" s="6">
        <f>+'[3]Low Growth - Total'!T39+'[3]Growth Area'!T39+[3]PLN!T39</f>
        <v>0</v>
      </c>
      <c r="U24" s="6">
        <f>+'[3]Low Growth - Total'!U39+'[3]Growth Area'!U39+[3]PLN!U39</f>
        <v>295825.68368187972</v>
      </c>
      <c r="V24" s="6">
        <f>+'[3]Low Growth - Total'!V39+'[3]Growth Area'!V39+[3]PLN!V39</f>
        <v>0</v>
      </c>
      <c r="W24" s="6">
        <f>+'[3]Low Growth - Total'!W39+'[3]Growth Area'!W39+[3]PLN!W39</f>
        <v>6021482.7972098021</v>
      </c>
      <c r="X24" s="6">
        <f>+'[3]Low Growth - Total'!X39+'[3]Growth Area'!X39+[3]PLN!X39</f>
        <v>6117643.4900005301</v>
      </c>
      <c r="Y24" s="6">
        <f>+'[3]Low Growth - Total'!Y39+'[3]Growth Area'!Y39+[3]PLN!Y39</f>
        <v>6213804.1827912601</v>
      </c>
      <c r="Z24" s="6">
        <f>+'[3]Low Growth - Total'!Z39+'[3]Growth Area'!Z39+[3]PLN!Z39</f>
        <v>6309964.8755819881</v>
      </c>
      <c r="AA24" s="6">
        <f>+'[3]Low Growth - Total'!AA39+'[3]Growth Area'!AA39+[3]PLN!AA39</f>
        <v>6406125.5683727171</v>
      </c>
      <c r="AB24" s="6">
        <f>+'[3]Low Growth - Total'!AB39+'[3]Growth Area'!AB39+[3]PLN!AB39</f>
        <v>6502286.2611634471</v>
      </c>
      <c r="AC24" s="6">
        <f>+'[3]Low Growth - Total'!AC39+'[3]Growth Area'!AC39+[3]PLN!AC39</f>
        <v>6598446.9539541751</v>
      </c>
      <c r="AD24" s="6">
        <f>+'[3]Low Growth - Total'!AD39+'[3]Growth Area'!AD39+[3]PLN!AD39</f>
        <v>6694607.6467449041</v>
      </c>
      <c r="AE24" s="6">
        <f>+'[3]Low Growth - Total'!AE39+'[3]Growth Area'!AE39+[3]PLN!AE39</f>
        <v>6790768.3395356331</v>
      </c>
      <c r="AF24" s="6">
        <f>+'[3]Low Growth - Total'!AF39+'[3]Growth Area'!AF39+[3]PLN!AF39</f>
        <v>6886929.0323263621</v>
      </c>
      <c r="AG24" s="6">
        <f>+'[3]Low Growth - Total'!AG39+'[3]Growth Area'!AG39+[3]PLN!AG39</f>
        <v>6983089.7251170892</v>
      </c>
      <c r="AH24" s="6">
        <f>+'[3]Low Growth - Total'!AH39+'[3]Growth Area'!AH39+[3]PLN!AH39</f>
        <v>7079250.4179078192</v>
      </c>
      <c r="AI24" s="6">
        <f>+'[3]Low Growth - Total'!AI39+'[3]Growth Area'!AI39+[3]PLN!AI39</f>
        <v>7175411.1106985472</v>
      </c>
      <c r="AJ24" s="6">
        <f>+'[3]Low Growth - Total'!AJ39+'[3]Growth Area'!AJ39+[3]PLN!AJ39</f>
        <v>7271571.8034892762</v>
      </c>
      <c r="AK24" s="6">
        <f>+'[3]Low Growth - Total'!AK39+'[3]Growth Area'!AK39+[3]PLN!AK39</f>
        <v>7367732.4962800061</v>
      </c>
    </row>
    <row r="25" spans="1:37" x14ac:dyDescent="0.35">
      <c r="E25" s="10" t="str">
        <f>E11</f>
        <v>Valves and Meters</v>
      </c>
      <c r="F25" t="s">
        <v>53</v>
      </c>
      <c r="G25" s="6">
        <f>+'[3]Low Growth - Total'!G40+'[3]Growth Area'!G40+[3]PLN!G40</f>
        <v>0</v>
      </c>
      <c r="H25" s="6">
        <f>+'[3]Low Growth - Total'!H40+'[3]Growth Area'!H40+[3]PLN!H40</f>
        <v>0</v>
      </c>
      <c r="I25" s="6">
        <f>+'[3]Low Growth - Total'!I40+'[3]Growth Area'!I40+[3]PLN!I40</f>
        <v>0</v>
      </c>
      <c r="J25" s="6">
        <f>+'[3]Low Growth - Total'!J40+'[3]Growth Area'!J40+[3]PLN!J40</f>
        <v>0</v>
      </c>
      <c r="K25" s="6">
        <f>+'[3]Low Growth - Total'!K40+'[3]Growth Area'!K40+[3]PLN!K40</f>
        <v>0</v>
      </c>
      <c r="L25" s="6">
        <f>+'[3]Low Growth - Total'!L40+'[3]Growth Area'!L40+[3]PLN!L40</f>
        <v>0</v>
      </c>
      <c r="M25" s="6">
        <f>+'[3]Low Growth - Total'!M40+'[3]Growth Area'!M40+[3]PLN!M40</f>
        <v>0</v>
      </c>
      <c r="N25" s="6">
        <f>+'[3]Low Growth - Total'!N40+'[3]Growth Area'!N40+[3]PLN!N40</f>
        <v>0</v>
      </c>
      <c r="O25" s="6">
        <f>+'[3]Low Growth - Total'!O40+'[3]Growth Area'!O40+[3]PLN!O40</f>
        <v>0</v>
      </c>
      <c r="P25" s="6">
        <f>+'[3]Low Growth - Total'!P40+'[3]Growth Area'!P40+[3]PLN!P40</f>
        <v>0</v>
      </c>
      <c r="Q25" s="6">
        <f>+'[3]Low Growth - Total'!Q40+'[3]Growth Area'!Q40+[3]PLN!Q40</f>
        <v>0</v>
      </c>
      <c r="R25" s="6">
        <f>+'[3]Low Growth - Total'!R40+'[3]Growth Area'!R40+[3]PLN!R40</f>
        <v>0</v>
      </c>
      <c r="S25" s="6">
        <f>+'[3]Low Growth - Total'!S40+'[3]Growth Area'!S40+[3]PLN!S40</f>
        <v>0</v>
      </c>
      <c r="T25" s="6">
        <f>+'[3]Low Growth - Total'!T40+'[3]Growth Area'!T40+[3]PLN!T40</f>
        <v>0</v>
      </c>
      <c r="U25" s="6">
        <f>+'[3]Low Growth - Total'!U40+'[3]Growth Area'!U40+[3]PLN!U40</f>
        <v>0</v>
      </c>
      <c r="V25" s="6">
        <f>+'[3]Low Growth - Total'!V40+'[3]Growth Area'!V40+[3]PLN!V40</f>
        <v>0</v>
      </c>
      <c r="W25" s="6">
        <f>+'[3]Low Growth - Total'!W40+'[3]Growth Area'!W40+[3]PLN!W40</f>
        <v>0</v>
      </c>
      <c r="X25" s="6">
        <f>+'[3]Low Growth - Total'!X40+'[3]Growth Area'!X40+[3]PLN!X40</f>
        <v>0</v>
      </c>
      <c r="Y25" s="6">
        <f>+'[3]Low Growth - Total'!Y40+'[3]Growth Area'!Y40+[3]PLN!Y40</f>
        <v>0</v>
      </c>
      <c r="Z25" s="6">
        <f>+'[3]Low Growth - Total'!Z40+'[3]Growth Area'!Z40+[3]PLN!Z40</f>
        <v>0</v>
      </c>
      <c r="AA25" s="6">
        <f>+'[3]Low Growth - Total'!AA40+'[3]Growth Area'!AA40+[3]PLN!AA40</f>
        <v>0</v>
      </c>
      <c r="AB25" s="6">
        <f>+'[3]Low Growth - Total'!AB40+'[3]Growth Area'!AB40+[3]PLN!AB40</f>
        <v>0</v>
      </c>
      <c r="AC25" s="6">
        <f>+'[3]Low Growth - Total'!AC40+'[3]Growth Area'!AC40+[3]PLN!AC40</f>
        <v>0</v>
      </c>
      <c r="AD25" s="6">
        <f>+'[3]Low Growth - Total'!AD40+'[3]Growth Area'!AD40+[3]PLN!AD40</f>
        <v>0</v>
      </c>
      <c r="AE25" s="6">
        <f>+'[3]Low Growth - Total'!AE40+'[3]Growth Area'!AE40+[3]PLN!AE40</f>
        <v>0</v>
      </c>
      <c r="AF25" s="6">
        <f>+'[3]Low Growth - Total'!AF40+'[3]Growth Area'!AF40+[3]PLN!AF40</f>
        <v>0</v>
      </c>
      <c r="AG25" s="6">
        <f>+'[3]Low Growth - Total'!AG40+'[3]Growth Area'!AG40+[3]PLN!AG40</f>
        <v>0</v>
      </c>
      <c r="AH25" s="6">
        <f>+'[3]Low Growth - Total'!AH40+'[3]Growth Area'!AH40+[3]PLN!AH40</f>
        <v>0</v>
      </c>
      <c r="AI25" s="6">
        <f>+'[3]Low Growth - Total'!AI40+'[3]Growth Area'!AI40+[3]PLN!AI40</f>
        <v>0</v>
      </c>
      <c r="AJ25" s="6">
        <f>+'[3]Low Growth - Total'!AJ40+'[3]Growth Area'!AJ40+[3]PLN!AJ40</f>
        <v>0</v>
      </c>
      <c r="AK25" s="6">
        <f>+'[3]Low Growth - Total'!AK40+'[3]Growth Area'!AK40+[3]PLN!AK40</f>
        <v>0</v>
      </c>
    </row>
    <row r="26" spans="1:37" x14ac:dyDescent="0.35">
      <c r="E26" t="s">
        <v>41</v>
      </c>
      <c r="F26" t="s">
        <v>53</v>
      </c>
      <c r="G26" s="6">
        <f>+'[3]Low Growth - Total'!G41+'[3]Growth Area'!G41+[3]PLN!G41</f>
        <v>0</v>
      </c>
      <c r="H26" s="6">
        <f>+'[3]Low Growth - Total'!H41+'[3]Growth Area'!H41+[3]PLN!H41</f>
        <v>0</v>
      </c>
      <c r="I26" s="6">
        <f>+'[3]Low Growth - Total'!I41+'[3]Growth Area'!I41+[3]PLN!I41</f>
        <v>0</v>
      </c>
      <c r="J26" s="6">
        <f>+'[3]Low Growth - Total'!J41+'[3]Growth Area'!J41+[3]PLN!J41</f>
        <v>0</v>
      </c>
      <c r="K26" s="6">
        <f>+'[3]Low Growth - Total'!K41+'[3]Growth Area'!K41+[3]PLN!K41</f>
        <v>0</v>
      </c>
      <c r="L26" s="6">
        <f>+'[3]Low Growth - Total'!L41+'[3]Growth Area'!L41+[3]PLN!L41</f>
        <v>0</v>
      </c>
      <c r="M26" s="6">
        <f>+'[3]Low Growth - Total'!M41+'[3]Growth Area'!M41+[3]PLN!M41</f>
        <v>0</v>
      </c>
      <c r="N26" s="6">
        <f>+'[3]Low Growth - Total'!N41+'[3]Growth Area'!N41+[3]PLN!N41</f>
        <v>0</v>
      </c>
      <c r="O26" s="6">
        <f>+'[3]Low Growth - Total'!O41+'[3]Growth Area'!O41+[3]PLN!O41</f>
        <v>0</v>
      </c>
      <c r="P26" s="6">
        <f>+'[3]Low Growth - Total'!P41+'[3]Growth Area'!P41+[3]PLN!P41</f>
        <v>0</v>
      </c>
      <c r="Q26" s="6">
        <f>+'[3]Low Growth - Total'!Q41+'[3]Growth Area'!Q41+[3]PLN!Q41</f>
        <v>0</v>
      </c>
      <c r="R26" s="6">
        <f>+'[3]Low Growth - Total'!R41+'[3]Growth Area'!R41+[3]PLN!R41</f>
        <v>0</v>
      </c>
      <c r="S26" s="6">
        <f>+'[3]Low Growth - Total'!S41+'[3]Growth Area'!S41+[3]PLN!S41</f>
        <v>0</v>
      </c>
      <c r="T26" s="6">
        <f>+'[3]Low Growth - Total'!T41+'[3]Growth Area'!T41+[3]PLN!T41</f>
        <v>0</v>
      </c>
      <c r="U26" s="6">
        <f>+'[3]Low Growth - Total'!U41+'[3]Growth Area'!U41+[3]PLN!U41</f>
        <v>0</v>
      </c>
      <c r="V26" s="6">
        <f>+'[3]Low Growth - Total'!V41+'[3]Growth Area'!V41+[3]PLN!V41</f>
        <v>0</v>
      </c>
      <c r="W26" s="6">
        <f>+'[3]Low Growth - Total'!W41+'[3]Growth Area'!W41+[3]PLN!W41</f>
        <v>0</v>
      </c>
      <c r="X26" s="6">
        <f>+'[3]Low Growth - Total'!X41+'[3]Growth Area'!X41+[3]PLN!X41</f>
        <v>0</v>
      </c>
      <c r="Y26" s="6">
        <f>+'[3]Low Growth - Total'!Y41+'[3]Growth Area'!Y41+[3]PLN!Y41</f>
        <v>0</v>
      </c>
      <c r="Z26" s="6">
        <f>+'[3]Low Growth - Total'!Z41+'[3]Growth Area'!Z41+[3]PLN!Z41</f>
        <v>0</v>
      </c>
      <c r="AA26" s="6">
        <f>+'[3]Low Growth - Total'!AA41+'[3]Growth Area'!AA41+[3]PLN!AA41</f>
        <v>0</v>
      </c>
      <c r="AB26" s="6">
        <f>+'[3]Low Growth - Total'!AB41+'[3]Growth Area'!AB41+[3]PLN!AB41</f>
        <v>0</v>
      </c>
      <c r="AC26" s="6">
        <f>+'[3]Low Growth - Total'!AC41+'[3]Growth Area'!AC41+[3]PLN!AC41</f>
        <v>0</v>
      </c>
      <c r="AD26" s="6">
        <f>+'[3]Low Growth - Total'!AD41+'[3]Growth Area'!AD41+[3]PLN!AD41</f>
        <v>0</v>
      </c>
      <c r="AE26" s="6">
        <f>+'[3]Low Growth - Total'!AE41+'[3]Growth Area'!AE41+[3]PLN!AE41</f>
        <v>0</v>
      </c>
      <c r="AF26" s="6">
        <f>+'[3]Low Growth - Total'!AF41+'[3]Growth Area'!AF41+[3]PLN!AF41</f>
        <v>0</v>
      </c>
      <c r="AG26" s="6">
        <f>+'[3]Low Growth - Total'!AG41+'[3]Growth Area'!AG41+[3]PLN!AG41</f>
        <v>0</v>
      </c>
      <c r="AH26" s="6">
        <f>+'[3]Low Growth - Total'!AH41+'[3]Growth Area'!AH41+[3]PLN!AH41</f>
        <v>0</v>
      </c>
      <c r="AI26" s="6">
        <f>+'[3]Low Growth - Total'!AI41+'[3]Growth Area'!AI41+[3]PLN!AI41</f>
        <v>0</v>
      </c>
      <c r="AJ26" s="6">
        <f>+'[3]Low Growth - Total'!AJ41+'[3]Growth Area'!AJ41+[3]PLN!AJ41</f>
        <v>0</v>
      </c>
      <c r="AK26" s="6">
        <f>+'[3]Low Growth - Total'!AK41+'[3]Growth Area'!AK41+[3]PLN!AK41</f>
        <v>0</v>
      </c>
    </row>
    <row r="27" spans="1:37" x14ac:dyDescent="0.35">
      <c r="E27" t="s">
        <v>54</v>
      </c>
      <c r="F27" t="s">
        <v>53</v>
      </c>
      <c r="G27" s="6">
        <f>+'[3]Low Growth - Total'!G42+'[3]Growth Area'!G42+[3]PLN!G42</f>
        <v>0</v>
      </c>
      <c r="H27" s="6">
        <f>+'[3]Low Growth - Total'!H42+'[3]Growth Area'!H42+[3]PLN!H42</f>
        <v>0</v>
      </c>
      <c r="I27" s="6">
        <f>+'[3]Low Growth - Total'!I42+'[3]Growth Area'!I42+[3]PLN!I42</f>
        <v>0</v>
      </c>
      <c r="J27" s="6">
        <f>+'[3]Low Growth - Total'!J42+'[3]Growth Area'!J42+[3]PLN!J42</f>
        <v>0</v>
      </c>
      <c r="K27" s="6">
        <f>+'[3]Low Growth - Total'!K42+'[3]Growth Area'!K42+[3]PLN!K42</f>
        <v>0</v>
      </c>
      <c r="L27" s="6">
        <f>+'[3]Low Growth - Total'!L42+'[3]Growth Area'!L42+[3]PLN!L42</f>
        <v>0</v>
      </c>
      <c r="M27" s="6">
        <f>+'[3]Low Growth - Total'!M42+'[3]Growth Area'!M42+[3]PLN!M42</f>
        <v>0</v>
      </c>
      <c r="N27" s="6">
        <f>+'[3]Low Growth - Total'!N42+'[3]Growth Area'!N42+[3]PLN!N42</f>
        <v>0</v>
      </c>
      <c r="O27" s="6">
        <f>+'[3]Low Growth - Total'!O42+'[3]Growth Area'!O42+[3]PLN!O42</f>
        <v>0</v>
      </c>
      <c r="P27" s="6">
        <f>+'[3]Low Growth - Total'!P42+'[3]Growth Area'!P42+[3]PLN!P42</f>
        <v>0</v>
      </c>
      <c r="Q27" s="6">
        <f>+'[3]Low Growth - Total'!Q42+'[3]Growth Area'!Q42+[3]PLN!Q42</f>
        <v>0</v>
      </c>
      <c r="R27" s="6">
        <f>+'[3]Low Growth - Total'!R42+'[3]Growth Area'!R42+[3]PLN!R42</f>
        <v>0</v>
      </c>
      <c r="S27" s="6">
        <f>+'[3]Low Growth - Total'!S42+'[3]Growth Area'!S42+[3]PLN!S42</f>
        <v>0</v>
      </c>
      <c r="T27" s="6">
        <f>+'[3]Low Growth - Total'!T42+'[3]Growth Area'!T42+[3]PLN!T42</f>
        <v>0</v>
      </c>
      <c r="U27" s="6">
        <f>+'[3]Low Growth - Total'!U42+'[3]Growth Area'!U42+[3]PLN!U42</f>
        <v>0</v>
      </c>
      <c r="V27" s="6">
        <f>+'[3]Low Growth - Total'!V42+'[3]Growth Area'!V42+[3]PLN!V42</f>
        <v>0</v>
      </c>
      <c r="W27" s="6">
        <f>+'[3]Low Growth - Total'!W42+'[3]Growth Area'!W42+[3]PLN!W42</f>
        <v>0</v>
      </c>
      <c r="X27" s="6">
        <f>+'[3]Low Growth - Total'!X42+'[3]Growth Area'!X42+[3]PLN!X42</f>
        <v>0</v>
      </c>
      <c r="Y27" s="6">
        <f>+'[3]Low Growth - Total'!Y42+'[3]Growth Area'!Y42+[3]PLN!Y42</f>
        <v>0</v>
      </c>
      <c r="Z27" s="6">
        <f>+'[3]Low Growth - Total'!Z42+'[3]Growth Area'!Z42+[3]PLN!Z42</f>
        <v>0</v>
      </c>
      <c r="AA27" s="6">
        <f>+'[3]Low Growth - Total'!AA42+'[3]Growth Area'!AA42+[3]PLN!AA42</f>
        <v>0</v>
      </c>
      <c r="AB27" s="6">
        <f>+'[3]Low Growth - Total'!AB42+'[3]Growth Area'!AB42+[3]PLN!AB42</f>
        <v>0</v>
      </c>
      <c r="AC27" s="6">
        <f>+'[3]Low Growth - Total'!AC42+'[3]Growth Area'!AC42+[3]PLN!AC42</f>
        <v>0</v>
      </c>
      <c r="AD27" s="6">
        <f>+'[3]Low Growth - Total'!AD42+'[3]Growth Area'!AD42+[3]PLN!AD42</f>
        <v>0</v>
      </c>
      <c r="AE27" s="6">
        <f>+'[3]Low Growth - Total'!AE42+'[3]Growth Area'!AE42+[3]PLN!AE42</f>
        <v>0</v>
      </c>
      <c r="AF27" s="6">
        <f>+'[3]Low Growth - Total'!AF42+'[3]Growth Area'!AF42+[3]PLN!AF42</f>
        <v>0</v>
      </c>
      <c r="AG27" s="6">
        <f>+'[3]Low Growth - Total'!AG42+'[3]Growth Area'!AG42+[3]PLN!AG42</f>
        <v>0</v>
      </c>
      <c r="AH27" s="6">
        <f>+'[3]Low Growth - Total'!AH42+'[3]Growth Area'!AH42+[3]PLN!AH42</f>
        <v>0</v>
      </c>
      <c r="AI27" s="6">
        <f>+'[3]Low Growth - Total'!AI42+'[3]Growth Area'!AI42+[3]PLN!AI42</f>
        <v>0</v>
      </c>
      <c r="AJ27" s="6">
        <f>+'[3]Low Growth - Total'!AJ42+'[3]Growth Area'!AJ42+[3]PLN!AJ42</f>
        <v>0</v>
      </c>
      <c r="AK27" s="6">
        <f>+'[3]Low Growth - Total'!AK42+'[3]Growth Area'!AK42+[3]PLN!AK42</f>
        <v>0</v>
      </c>
    </row>
    <row r="28" spans="1:37" x14ac:dyDescent="0.35">
      <c r="G28" s="10">
        <f>SUM(G23:G27)</f>
        <v>64771548.044999994</v>
      </c>
      <c r="H28" s="10">
        <f t="shared" ref="H28:AK28" si="2">SUM(H23:H27)</f>
        <v>1998628.7159307459</v>
      </c>
      <c r="I28" s="10">
        <f t="shared" si="2"/>
        <v>7501412.3547134995</v>
      </c>
      <c r="J28" s="10">
        <f t="shared" si="2"/>
        <v>8953631.9748609979</v>
      </c>
      <c r="K28" s="10">
        <f t="shared" si="2"/>
        <v>14816763.503986044</v>
      </c>
      <c r="L28" s="10">
        <f t="shared" si="2"/>
        <v>5895611.8237101641</v>
      </c>
      <c r="M28" s="10">
        <f t="shared" si="2"/>
        <v>3765371.2819813695</v>
      </c>
      <c r="N28" s="10">
        <f t="shared" si="2"/>
        <v>3967030.0734917778</v>
      </c>
      <c r="O28" s="10">
        <f t="shared" si="2"/>
        <v>33543785.550435688</v>
      </c>
      <c r="P28" s="10">
        <f t="shared" si="2"/>
        <v>8056640.7966997046</v>
      </c>
      <c r="Q28" s="10">
        <f t="shared" si="2"/>
        <v>10260620.160198603</v>
      </c>
      <c r="R28" s="10">
        <f t="shared" si="2"/>
        <v>20330753.185707778</v>
      </c>
      <c r="S28" s="10">
        <f t="shared" si="2"/>
        <v>26882278.803058125</v>
      </c>
      <c r="T28" s="10">
        <f t="shared" si="2"/>
        <v>16063687.145953603</v>
      </c>
      <c r="U28" s="10">
        <f t="shared" si="2"/>
        <v>1086357.5711182612</v>
      </c>
      <c r="V28" s="10">
        <f t="shared" si="2"/>
        <v>438665.39265850774</v>
      </c>
      <c r="W28" s="10">
        <f t="shared" si="2"/>
        <v>11081042.409346089</v>
      </c>
      <c r="X28" s="10">
        <f t="shared" si="2"/>
        <v>11258002.263058521</v>
      </c>
      <c r="Y28" s="10">
        <f t="shared" si="2"/>
        <v>11434962.116770953</v>
      </c>
      <c r="Z28" s="10">
        <f t="shared" si="2"/>
        <v>11611921.970483381</v>
      </c>
      <c r="AA28" s="10">
        <f t="shared" si="2"/>
        <v>11788881.824195813</v>
      </c>
      <c r="AB28" s="10">
        <f t="shared" si="2"/>
        <v>11965841.677908245</v>
      </c>
      <c r="AC28" s="10">
        <f t="shared" si="2"/>
        <v>12142801.531620678</v>
      </c>
      <c r="AD28" s="10">
        <f t="shared" si="2"/>
        <v>12319761.385333106</v>
      </c>
      <c r="AE28" s="10">
        <f t="shared" si="2"/>
        <v>12496721.239045538</v>
      </c>
      <c r="AF28" s="10">
        <f t="shared" si="2"/>
        <v>12673681.09275797</v>
      </c>
      <c r="AG28" s="10">
        <f t="shared" si="2"/>
        <v>12850640.946470398</v>
      </c>
      <c r="AH28" s="10">
        <f t="shared" si="2"/>
        <v>13027600.800182831</v>
      </c>
      <c r="AI28" s="10">
        <f t="shared" si="2"/>
        <v>13204560.653895263</v>
      </c>
      <c r="AJ28" s="10">
        <f t="shared" si="2"/>
        <v>13381520.507607695</v>
      </c>
      <c r="AK28" s="10">
        <f t="shared" si="2"/>
        <v>13558480.361320123</v>
      </c>
    </row>
    <row r="29" spans="1:37" x14ac:dyDescent="0.35">
      <c r="G29" s="10"/>
      <c r="H29" s="10"/>
      <c r="I29" s="10"/>
      <c r="J29" s="10"/>
      <c r="K29" s="10"/>
      <c r="L29" s="10"/>
      <c r="M29" s="10"/>
      <c r="N29" s="10"/>
      <c r="O29" s="10"/>
      <c r="P29" s="10"/>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3">G23/$G9+IF((G$4-$G9+1)&gt;0,-INDEX($G23:$AK23,1,(G$4-$G9+1))/$G9,0)</f>
        <v>517897.46720000001</v>
      </c>
      <c r="H31" s="10">
        <f t="shared" si="3"/>
        <v>22783.037440398795</v>
      </c>
      <c r="I31" s="10">
        <f t="shared" si="3"/>
        <v>11365.74709427</v>
      </c>
      <c r="J31" s="10">
        <f t="shared" si="3"/>
        <v>81239.755847219989</v>
      </c>
      <c r="K31" s="10">
        <f t="shared" si="3"/>
        <v>197951.90751781658</v>
      </c>
      <c r="L31" s="10">
        <f t="shared" si="3"/>
        <v>44356.233916493307</v>
      </c>
      <c r="M31" s="10">
        <f t="shared" si="3"/>
        <v>73134.059162665391</v>
      </c>
      <c r="N31" s="10">
        <f t="shared" si="3"/>
        <v>64084.927155610429</v>
      </c>
      <c r="O31" s="10">
        <f t="shared" si="3"/>
        <v>46258.881509102983</v>
      </c>
      <c r="P31" s="10">
        <f t="shared" si="3"/>
        <v>45473.613113665691</v>
      </c>
      <c r="Q31" s="10">
        <f t="shared" si="3"/>
        <v>52738.121379129385</v>
      </c>
      <c r="R31" s="10">
        <f t="shared" si="3"/>
        <v>231913.36891284955</v>
      </c>
      <c r="S31" s="10">
        <f t="shared" si="3"/>
        <v>276470.7937941837</v>
      </c>
      <c r="T31" s="10">
        <f t="shared" si="3"/>
        <v>321273.74291907204</v>
      </c>
      <c r="U31" s="10">
        <f t="shared" si="3"/>
        <v>15810.637748727628</v>
      </c>
      <c r="V31" s="10">
        <f t="shared" si="3"/>
        <v>8773.307853170154</v>
      </c>
      <c r="W31" s="10">
        <f t="shared" si="3"/>
        <v>101191.19224272575</v>
      </c>
      <c r="X31" s="10">
        <f t="shared" si="3"/>
        <v>102807.1754611598</v>
      </c>
      <c r="Y31" s="10">
        <f t="shared" si="3"/>
        <v>104423.15867959383</v>
      </c>
      <c r="Z31" s="10">
        <f t="shared" si="3"/>
        <v>106039.14189802788</v>
      </c>
      <c r="AA31" s="10">
        <f t="shared" si="3"/>
        <v>107655.12511646193</v>
      </c>
      <c r="AB31" s="10">
        <f t="shared" si="3"/>
        <v>109271.10833489598</v>
      </c>
      <c r="AC31" s="10">
        <f t="shared" si="3"/>
        <v>110887.09155333003</v>
      </c>
      <c r="AD31" s="10">
        <f t="shared" si="3"/>
        <v>112503.07477176405</v>
      </c>
      <c r="AE31" s="10">
        <f t="shared" si="3"/>
        <v>114119.0579901981</v>
      </c>
      <c r="AF31" s="10">
        <f t="shared" si="3"/>
        <v>115735.04120863216</v>
      </c>
      <c r="AG31" s="10">
        <f t="shared" si="3"/>
        <v>117351.02442706618</v>
      </c>
      <c r="AH31" s="10">
        <f t="shared" si="3"/>
        <v>118967.00764550024</v>
      </c>
      <c r="AI31" s="10">
        <f t="shared" si="3"/>
        <v>120582.99086393429</v>
      </c>
      <c r="AJ31" s="10">
        <f t="shared" si="3"/>
        <v>122198.97408236835</v>
      </c>
      <c r="AK31" s="10">
        <f t="shared" si="3"/>
        <v>123814.95730080236</v>
      </c>
    </row>
    <row r="32" spans="1:37" x14ac:dyDescent="0.35">
      <c r="E32" s="10" t="str">
        <f t="shared" ref="E32:E34" si="4">E24</f>
        <v>Pumps</v>
      </c>
      <c r="F32" t="s">
        <v>53</v>
      </c>
      <c r="G32" s="10">
        <f t="shared" si="3"/>
        <v>1555066.9873999998</v>
      </c>
      <c r="H32" s="10">
        <f t="shared" si="3"/>
        <v>34379.073756432248</v>
      </c>
      <c r="I32" s="10">
        <f t="shared" si="3"/>
        <v>277325</v>
      </c>
      <c r="J32" s="10">
        <f t="shared" si="3"/>
        <v>195665.76729999998</v>
      </c>
      <c r="K32" s="10">
        <f t="shared" si="3"/>
        <v>196766.7251238086</v>
      </c>
      <c r="L32" s="10">
        <f t="shared" si="3"/>
        <v>147112.00511541998</v>
      </c>
      <c r="M32" s="10">
        <f t="shared" si="3"/>
        <v>4346.7329539239981</v>
      </c>
      <c r="N32" s="10">
        <f t="shared" si="3"/>
        <v>30511.348628450258</v>
      </c>
      <c r="O32" s="10">
        <f t="shared" si="3"/>
        <v>1249233.6589992216</v>
      </c>
      <c r="P32" s="10">
        <f t="shared" si="3"/>
        <v>231318.4056406568</v>
      </c>
      <c r="Q32" s="10">
        <f t="shared" si="3"/>
        <v>304948.56364968535</v>
      </c>
      <c r="R32" s="10">
        <f t="shared" si="3"/>
        <v>349403.38960261195</v>
      </c>
      <c r="S32" s="10">
        <f t="shared" si="3"/>
        <v>522349.56453395751</v>
      </c>
      <c r="T32" s="10">
        <f t="shared" si="3"/>
        <v>0</v>
      </c>
      <c r="U32" s="10">
        <f t="shared" si="3"/>
        <v>11833.027347275189</v>
      </c>
      <c r="V32" s="10">
        <f t="shared" si="3"/>
        <v>0</v>
      </c>
      <c r="W32" s="10">
        <f t="shared" si="3"/>
        <v>240859.31188839208</v>
      </c>
      <c r="X32" s="10">
        <f t="shared" si="3"/>
        <v>244705.73960002122</v>
      </c>
      <c r="Y32" s="10">
        <f t="shared" si="3"/>
        <v>248552.16731165041</v>
      </c>
      <c r="Z32" s="10">
        <f t="shared" si="3"/>
        <v>252398.59502327951</v>
      </c>
      <c r="AA32" s="10">
        <f t="shared" si="3"/>
        <v>256245.02273490868</v>
      </c>
      <c r="AB32" s="10">
        <f t="shared" si="3"/>
        <v>260091.45044653787</v>
      </c>
      <c r="AC32" s="10">
        <f t="shared" si="3"/>
        <v>263937.878158167</v>
      </c>
      <c r="AD32" s="10">
        <f t="shared" si="3"/>
        <v>267784.30586979614</v>
      </c>
      <c r="AE32" s="10">
        <f t="shared" si="3"/>
        <v>271630.73358142533</v>
      </c>
      <c r="AF32" s="10">
        <f t="shared" si="3"/>
        <v>-1279589.8261069453</v>
      </c>
      <c r="AG32" s="10">
        <f t="shared" si="3"/>
        <v>244944.51524825129</v>
      </c>
      <c r="AH32" s="10">
        <f t="shared" si="3"/>
        <v>5845.0167163127917</v>
      </c>
      <c r="AI32" s="10">
        <f t="shared" si="3"/>
        <v>91350.67712794189</v>
      </c>
      <c r="AJ32" s="10">
        <f t="shared" si="3"/>
        <v>94096.147015762457</v>
      </c>
      <c r="AK32" s="10">
        <f t="shared" si="3"/>
        <v>147597.29473578028</v>
      </c>
    </row>
    <row r="33" spans="1:37" x14ac:dyDescent="0.35">
      <c r="E33" s="10" t="str">
        <f t="shared" si="4"/>
        <v>Valves and Meters</v>
      </c>
      <c r="F33" t="s">
        <v>53</v>
      </c>
      <c r="G33" s="10">
        <f t="shared" si="3"/>
        <v>0</v>
      </c>
      <c r="H33" s="10">
        <f t="shared" si="3"/>
        <v>0</v>
      </c>
      <c r="I33" s="10">
        <f t="shared" si="3"/>
        <v>0</v>
      </c>
      <c r="J33" s="10">
        <f t="shared" si="3"/>
        <v>0</v>
      </c>
      <c r="K33" s="10">
        <f t="shared" si="3"/>
        <v>0</v>
      </c>
      <c r="L33" s="10">
        <f t="shared" si="3"/>
        <v>0</v>
      </c>
      <c r="M33" s="10">
        <f t="shared" si="3"/>
        <v>0</v>
      </c>
      <c r="N33" s="10">
        <f t="shared" si="3"/>
        <v>0</v>
      </c>
      <c r="O33" s="10">
        <f t="shared" si="3"/>
        <v>0</v>
      </c>
      <c r="P33" s="10">
        <f t="shared" si="3"/>
        <v>0</v>
      </c>
      <c r="Q33" s="10">
        <f t="shared" si="3"/>
        <v>0</v>
      </c>
      <c r="R33" s="10">
        <f t="shared" si="3"/>
        <v>0</v>
      </c>
      <c r="S33" s="10">
        <f t="shared" si="3"/>
        <v>0</v>
      </c>
      <c r="T33" s="10">
        <f t="shared" si="3"/>
        <v>0</v>
      </c>
      <c r="U33" s="10">
        <f t="shared" si="3"/>
        <v>0</v>
      </c>
      <c r="V33" s="10">
        <f t="shared" si="3"/>
        <v>0</v>
      </c>
      <c r="W33" s="10">
        <f t="shared" si="3"/>
        <v>0</v>
      </c>
      <c r="X33" s="10">
        <f t="shared" si="3"/>
        <v>0</v>
      </c>
      <c r="Y33" s="10">
        <f t="shared" si="3"/>
        <v>0</v>
      </c>
      <c r="Z33" s="10">
        <f t="shared" si="3"/>
        <v>0</v>
      </c>
      <c r="AA33" s="10">
        <f t="shared" si="3"/>
        <v>0</v>
      </c>
      <c r="AB33" s="10">
        <f t="shared" si="3"/>
        <v>0</v>
      </c>
      <c r="AC33" s="10">
        <f t="shared" si="3"/>
        <v>0</v>
      </c>
      <c r="AD33" s="10">
        <f t="shared" si="3"/>
        <v>0</v>
      </c>
      <c r="AE33" s="10">
        <f t="shared" si="3"/>
        <v>0</v>
      </c>
      <c r="AF33" s="10">
        <f t="shared" si="3"/>
        <v>0</v>
      </c>
      <c r="AG33" s="10">
        <f t="shared" si="3"/>
        <v>0</v>
      </c>
      <c r="AH33" s="10">
        <f t="shared" si="3"/>
        <v>0</v>
      </c>
      <c r="AI33" s="10">
        <f t="shared" si="3"/>
        <v>0</v>
      </c>
      <c r="AJ33" s="10">
        <f t="shared" si="3"/>
        <v>0</v>
      </c>
      <c r="AK33" s="10">
        <f t="shared" si="3"/>
        <v>0</v>
      </c>
    </row>
    <row r="34" spans="1:37" x14ac:dyDescent="0.35">
      <c r="E34" s="10" t="str">
        <f t="shared" si="4"/>
        <v>Temporary Assets</v>
      </c>
      <c r="F34" t="s">
        <v>53</v>
      </c>
      <c r="G34" s="10">
        <f t="shared" si="3"/>
        <v>0</v>
      </c>
      <c r="H34" s="10">
        <f t="shared" si="3"/>
        <v>0</v>
      </c>
      <c r="I34" s="10">
        <f t="shared" si="3"/>
        <v>0</v>
      </c>
      <c r="J34" s="10">
        <f t="shared" si="3"/>
        <v>0</v>
      </c>
      <c r="K34" s="10">
        <f t="shared" si="3"/>
        <v>0</v>
      </c>
      <c r="L34" s="10">
        <f t="shared" si="3"/>
        <v>0</v>
      </c>
      <c r="M34" s="10">
        <f t="shared" si="3"/>
        <v>0</v>
      </c>
      <c r="N34" s="10">
        <f t="shared" si="3"/>
        <v>0</v>
      </c>
      <c r="O34" s="10">
        <f t="shared" si="3"/>
        <v>0</v>
      </c>
      <c r="P34" s="10">
        <f t="shared" si="3"/>
        <v>0</v>
      </c>
      <c r="Q34" s="10">
        <f t="shared" si="3"/>
        <v>0</v>
      </c>
      <c r="R34" s="10">
        <f t="shared" si="3"/>
        <v>0</v>
      </c>
      <c r="S34" s="10">
        <f t="shared" si="3"/>
        <v>0</v>
      </c>
      <c r="T34" s="10">
        <f t="shared" si="3"/>
        <v>0</v>
      </c>
      <c r="U34" s="10">
        <f t="shared" si="3"/>
        <v>0</v>
      </c>
      <c r="V34" s="10">
        <f t="shared" si="3"/>
        <v>0</v>
      </c>
      <c r="W34" s="10">
        <f t="shared" si="3"/>
        <v>0</v>
      </c>
      <c r="X34" s="10">
        <f t="shared" si="3"/>
        <v>0</v>
      </c>
      <c r="Y34" s="10">
        <f t="shared" si="3"/>
        <v>0</v>
      </c>
      <c r="Z34" s="10">
        <f t="shared" si="3"/>
        <v>0</v>
      </c>
      <c r="AA34" s="10">
        <f t="shared" si="3"/>
        <v>0</v>
      </c>
      <c r="AB34" s="10">
        <f t="shared" si="3"/>
        <v>0</v>
      </c>
      <c r="AC34" s="10">
        <f t="shared" si="3"/>
        <v>0</v>
      </c>
      <c r="AD34" s="10">
        <f t="shared" si="3"/>
        <v>0</v>
      </c>
      <c r="AE34" s="10">
        <f t="shared" si="3"/>
        <v>0</v>
      </c>
      <c r="AF34" s="10">
        <f t="shared" si="3"/>
        <v>0</v>
      </c>
      <c r="AG34" s="10">
        <f t="shared" si="3"/>
        <v>0</v>
      </c>
      <c r="AH34" s="10">
        <f t="shared" si="3"/>
        <v>0</v>
      </c>
      <c r="AI34" s="10">
        <f t="shared" si="3"/>
        <v>0</v>
      </c>
      <c r="AJ34" s="10">
        <f t="shared" si="3"/>
        <v>0</v>
      </c>
      <c r="AK34" s="10">
        <f t="shared" si="3"/>
        <v>0</v>
      </c>
    </row>
    <row r="35" spans="1:37" x14ac:dyDescent="0.35">
      <c r="G35" s="10"/>
      <c r="H35" s="10"/>
      <c r="I35" s="10"/>
      <c r="J35" s="10"/>
      <c r="K35" s="10"/>
      <c r="L35" s="10"/>
      <c r="M35" s="10"/>
      <c r="N35" s="10"/>
      <c r="O35" s="10"/>
      <c r="P35" s="10"/>
      <c r="Q35" s="10"/>
    </row>
    <row r="36" spans="1:37"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4749479.3161208341</v>
      </c>
      <c r="P36" s="10">
        <f>SUM($G$31:P34)</f>
        <v>5026271.3348751571</v>
      </c>
      <c r="Q36" s="10">
        <f>SUM($G$31:Q34)</f>
        <v>5383958.0199039718</v>
      </c>
      <c r="R36" s="10">
        <f>SUM($G$31:R34)</f>
        <v>5965274.7784194332</v>
      </c>
      <c r="S36" s="10">
        <f>SUM($G$31:S34)</f>
        <v>6764095.1367475735</v>
      </c>
      <c r="T36" s="10">
        <f>SUM($G$31:T34)</f>
        <v>7085368.8796666441</v>
      </c>
      <c r="U36" s="10">
        <f>SUM($G$31:U34)</f>
        <v>7113012.5447626468</v>
      </c>
      <c r="V36" s="10">
        <f>SUM($G$31:V34)</f>
        <v>7121785.8526158174</v>
      </c>
      <c r="W36" s="10">
        <f>SUM($G$31:W34)</f>
        <v>7463836.3567469353</v>
      </c>
      <c r="X36" s="10">
        <f>SUM($G$31:X34)</f>
        <v>7811349.2718081176</v>
      </c>
      <c r="Y36" s="10">
        <f>SUM($G$31:Y34)</f>
        <v>8164324.5977993617</v>
      </c>
      <c r="Z36" s="10">
        <f>SUM($G$31:Z34)</f>
        <v>8522762.3347206693</v>
      </c>
      <c r="AA36" s="10">
        <f>SUM($G$31:AA34)</f>
        <v>8886662.4825720396</v>
      </c>
      <c r="AB36" s="10">
        <f>SUM($G$31:AB34)</f>
        <v>9256025.0413534753</v>
      </c>
      <c r="AC36" s="10">
        <f>SUM($G$31:AC34)</f>
        <v>9630850.0110649709</v>
      </c>
      <c r="AD36" s="10">
        <f>SUM($G$31:AD34)</f>
        <v>10011137.39170653</v>
      </c>
      <c r="AE36" s="10">
        <f>SUM($G$31:AE34)</f>
        <v>10396887.183278155</v>
      </c>
      <c r="AF36" s="10">
        <f>SUM($G$31:AF34)</f>
        <v>9233032.3983798418</v>
      </c>
      <c r="AG36" s="10">
        <f>SUM($G$31:AG34)</f>
        <v>9595327.9380551595</v>
      </c>
      <c r="AH36" s="10">
        <f>SUM($G$31:AH34)</f>
        <v>9720139.9624169748</v>
      </c>
      <c r="AI36" s="10">
        <f>SUM($G$31:AI34)</f>
        <v>9932073.6304088514</v>
      </c>
      <c r="AJ36" s="10">
        <f>SUM($G$31:AJ34)</f>
        <v>10148368.751506982</v>
      </c>
      <c r="AK36" s="10">
        <f>SUM($G$31:AK34)</f>
        <v>10419781.003543563</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2.1000000000000001E-2</v>
      </c>
    </row>
    <row r="39" spans="1:37" x14ac:dyDescent="0.35">
      <c r="E39" s="10" t="str">
        <f>E9</f>
        <v>Pipes</v>
      </c>
      <c r="F39" t="s">
        <v>53</v>
      </c>
      <c r="G39" s="6">
        <f>'[3]Low Growth - Total'!G54+'[3]Growth Area'!G54+[3]PLN!G54</f>
        <v>6232586.4000000004</v>
      </c>
      <c r="H39" s="6">
        <f>'[3]Low Growth - Total'!H54+'[3]Growth Area'!H54+[3]PLN!H54</f>
        <v>4176296</v>
      </c>
      <c r="I39" s="6">
        <f>'[3]Low Growth - Total'!I54+'[3]Growth Area'!I54+[3]PLN!I54</f>
        <v>4176296</v>
      </c>
      <c r="J39" s="6">
        <f>'[3]Low Growth - Total'!J54+'[3]Growth Area'!J54+[3]PLN!J54</f>
        <v>3786015.9385158177</v>
      </c>
      <c r="K39" s="6">
        <f>'[3]Low Growth - Total'!K54+'[3]Growth Area'!K54+[3]PLN!K54</f>
        <v>4598927.3384508733</v>
      </c>
      <c r="L39" s="6">
        <f>'[3]Low Growth - Total'!L54+'[3]Growth Area'!L54+[3]PLN!L54</f>
        <v>5147622.5504659051</v>
      </c>
      <c r="M39" s="6">
        <f>'[3]Low Growth - Total'!M54+'[3]Growth Area'!M54+[3]PLN!M54</f>
        <v>3979015.7998537263</v>
      </c>
      <c r="N39" s="6">
        <f>'[3]Low Growth - Total'!N54+'[3]Growth Area'!N54+[3]PLN!N54</f>
        <v>4907370.082629622</v>
      </c>
      <c r="O39" s="6">
        <f>'[3]Low Growth - Total'!O54+'[3]Growth Area'!O54+[3]PLN!O54</f>
        <v>4483790.3419831889</v>
      </c>
      <c r="P39" s="6">
        <f>'[3]Low Growth - Total'!P54+'[3]Growth Area'!P54+[3]PLN!P54</f>
        <v>4577949.939164836</v>
      </c>
      <c r="Q39" s="6">
        <f>'[3]Low Growth - Total'!Q54+'[3]Growth Area'!Q54+[3]PLN!Q54</f>
        <v>4674086.8878872972</v>
      </c>
      <c r="R39" s="6">
        <f>'[3]Low Growth - Total'!R54+'[3]Growth Area'!R54+[3]PLN!R54</f>
        <v>4772242.7125329301</v>
      </c>
      <c r="S39" s="6">
        <f>'[3]Low Growth - Total'!S54+'[3]Growth Area'!S54+[3]PLN!S54</f>
        <v>4872459.8094961215</v>
      </c>
      <c r="T39" s="6">
        <f>'[3]Low Growth - Total'!T54+'[3]Growth Area'!T54+[3]PLN!T54</f>
        <v>4974781.4654955398</v>
      </c>
      <c r="U39" s="6">
        <f>'[3]Low Growth - Total'!U54+'[3]Growth Area'!U54+[3]PLN!U54</f>
        <v>5079251.8762709461</v>
      </c>
      <c r="V39" s="6">
        <f>'[3]Low Growth - Total'!V54+'[3]Growth Area'!V54+[3]PLN!V54</f>
        <v>5185916.1656726357</v>
      </c>
      <c r="W39" s="6">
        <f>'[3]Low Growth - Total'!W54+'[3]Growth Area'!W54+[3]PLN!W54</f>
        <v>5294820.4051517611</v>
      </c>
      <c r="X39" s="6">
        <f>'[3]Low Growth - Total'!X54+'[3]Growth Area'!X54+[3]PLN!X54</f>
        <v>5406011.6336599477</v>
      </c>
      <c r="Y39" s="6">
        <f>'[3]Low Growth - Total'!Y54+'[3]Growth Area'!Y54+[3]PLN!Y54</f>
        <v>5519537.8779668063</v>
      </c>
      <c r="Z39" s="6">
        <f>'[3]Low Growth - Total'!Z54+'[3]Growth Area'!Z54+[3]PLN!Z54</f>
        <v>5635448.1734041097</v>
      </c>
      <c r="AA39" s="6">
        <f>'[3]Low Growth - Total'!AA54+'[3]Growth Area'!AA54+[3]PLN!AA54</f>
        <v>5753792.5850455957</v>
      </c>
      <c r="AB39" s="6">
        <f>'[3]Low Growth - Total'!AB54+'[3]Growth Area'!AB54+[3]PLN!AB54</f>
        <v>5874622.229331553</v>
      </c>
      <c r="AC39" s="6">
        <f>'[3]Low Growth - Total'!AC54+'[3]Growth Area'!AC54+[3]PLN!AC54</f>
        <v>5997989.296147516</v>
      </c>
      <c r="AD39" s="6">
        <f>'[3]Low Growth - Total'!AD54+'[3]Growth Area'!AD54+[3]PLN!AD54</f>
        <v>6123947.0713666137</v>
      </c>
      <c r="AE39" s="6">
        <f>'[3]Low Growth - Total'!AE54+'[3]Growth Area'!AE54+[3]PLN!AE54</f>
        <v>6252549.959865313</v>
      </c>
      <c r="AF39" s="6">
        <f>'[3]Low Growth - Total'!AF54+'[3]Growth Area'!AF54+[3]PLN!AF54</f>
        <v>6383853.5090224845</v>
      </c>
      <c r="AG39" s="6">
        <f>'[3]Low Growth - Total'!AG54+'[3]Growth Area'!AG54+[3]PLN!AG54</f>
        <v>6517914.432711957</v>
      </c>
      <c r="AH39" s="6">
        <f>'[3]Low Growth - Total'!AH54+'[3]Growth Area'!AH54+[3]PLN!AH54</f>
        <v>6654790.6357989078</v>
      </c>
      <c r="AI39" s="6">
        <f>'[3]Low Growth - Total'!AI54+'[3]Growth Area'!AI54+[3]PLN!AI54</f>
        <v>6794541.2391506853</v>
      </c>
      <c r="AJ39" s="6">
        <f>'[3]Low Growth - Total'!AJ54+'[3]Growth Area'!AJ54+[3]PLN!AJ54</f>
        <v>6937226.6051728493</v>
      </c>
      <c r="AK39" s="6">
        <f>'[3]Low Growth - Total'!AK54+'[3]Growth Area'!AK54+[3]PLN!AK54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6232586.4000000004</v>
      </c>
      <c r="H44" s="10">
        <f t="shared" ref="H44:AK44" si="5">SUM(H39:H43)</f>
        <v>4176296</v>
      </c>
      <c r="I44" s="10">
        <f t="shared" si="5"/>
        <v>4176296</v>
      </c>
      <c r="J44" s="10">
        <f t="shared" si="5"/>
        <v>3786015.9385158177</v>
      </c>
      <c r="K44" s="10">
        <f t="shared" si="5"/>
        <v>4598927.3384508733</v>
      </c>
      <c r="L44" s="10">
        <f t="shared" si="5"/>
        <v>5147622.5504659051</v>
      </c>
      <c r="M44" s="10">
        <f t="shared" si="5"/>
        <v>3979015.7998537263</v>
      </c>
      <c r="N44" s="10">
        <f t="shared" si="5"/>
        <v>4907370.082629622</v>
      </c>
      <c r="O44" s="10">
        <f t="shared" si="5"/>
        <v>4483790.3419831889</v>
      </c>
      <c r="P44" s="10">
        <f t="shared" si="5"/>
        <v>4577949.939164836</v>
      </c>
      <c r="Q44" s="10">
        <f t="shared" si="5"/>
        <v>4674086.8878872972</v>
      </c>
      <c r="R44" s="10">
        <f t="shared" si="5"/>
        <v>4772242.7125329301</v>
      </c>
      <c r="S44" s="10">
        <f t="shared" si="5"/>
        <v>4872459.8094961215</v>
      </c>
      <c r="T44" s="10">
        <f t="shared" si="5"/>
        <v>4974781.4654955398</v>
      </c>
      <c r="U44" s="10">
        <f t="shared" si="5"/>
        <v>5079251.8762709461</v>
      </c>
      <c r="V44" s="10">
        <f t="shared" si="5"/>
        <v>5185916.1656726357</v>
      </c>
      <c r="W44" s="10">
        <f t="shared" si="5"/>
        <v>5294820.4051517611</v>
      </c>
      <c r="X44" s="10">
        <f t="shared" si="5"/>
        <v>5406011.6336599477</v>
      </c>
      <c r="Y44" s="10">
        <f t="shared" si="5"/>
        <v>5519537.8779668063</v>
      </c>
      <c r="Z44" s="10">
        <f t="shared" si="5"/>
        <v>5635448.1734041097</v>
      </c>
      <c r="AA44" s="10">
        <f t="shared" si="5"/>
        <v>5753792.5850455957</v>
      </c>
      <c r="AB44" s="10">
        <f t="shared" si="5"/>
        <v>5874622.229331553</v>
      </c>
      <c r="AC44" s="10">
        <f t="shared" si="5"/>
        <v>5997989.296147516</v>
      </c>
      <c r="AD44" s="10">
        <f t="shared" si="5"/>
        <v>6123947.0713666137</v>
      </c>
      <c r="AE44" s="10">
        <f t="shared" si="5"/>
        <v>6252549.959865313</v>
      </c>
      <c r="AF44" s="10">
        <f t="shared" si="5"/>
        <v>6383853.5090224845</v>
      </c>
      <c r="AG44" s="10">
        <f t="shared" si="5"/>
        <v>6517914.432711957</v>
      </c>
      <c r="AH44" s="10">
        <f t="shared" si="5"/>
        <v>6654790.6357989078</v>
      </c>
      <c r="AI44" s="10">
        <f t="shared" si="5"/>
        <v>6794541.2391506853</v>
      </c>
      <c r="AJ44" s="10">
        <f t="shared" si="5"/>
        <v>6937226.6051728493</v>
      </c>
      <c r="AK44" s="10">
        <f t="shared" si="5"/>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6">G39/$G9+IF((G$4-$G9+1)&gt;0,-INDEX($G39:$AK39,1,(G$4-$G9+1))/$G9,0)</f>
        <v>124651.728</v>
      </c>
      <c r="H47" s="10">
        <f t="shared" si="6"/>
        <v>83525.919999999998</v>
      </c>
      <c r="I47" s="10">
        <f t="shared" si="6"/>
        <v>83525.919999999998</v>
      </c>
      <c r="J47" s="10">
        <f t="shared" si="6"/>
        <v>75720.318770316357</v>
      </c>
      <c r="K47" s="10">
        <f t="shared" si="6"/>
        <v>91978.54676901747</v>
      </c>
      <c r="L47" s="10">
        <f t="shared" si="6"/>
        <v>102952.4510093181</v>
      </c>
      <c r="M47" s="10">
        <f t="shared" si="6"/>
        <v>79580.315997074533</v>
      </c>
      <c r="N47" s="10">
        <f t="shared" si="6"/>
        <v>98147.401652592438</v>
      </c>
      <c r="O47" s="10">
        <f t="shared" si="6"/>
        <v>89675.806839663783</v>
      </c>
      <c r="P47" s="10">
        <f t="shared" si="6"/>
        <v>91558.998783296716</v>
      </c>
      <c r="Q47" s="10">
        <f t="shared" si="6"/>
        <v>93481.737757745941</v>
      </c>
      <c r="R47" s="10">
        <f t="shared" si="6"/>
        <v>95444.854250658595</v>
      </c>
      <c r="S47" s="10">
        <f t="shared" si="6"/>
        <v>97449.196189922426</v>
      </c>
      <c r="T47" s="10">
        <f t="shared" si="6"/>
        <v>99495.629309910801</v>
      </c>
      <c r="U47" s="10">
        <f t="shared" si="6"/>
        <v>101585.03752541893</v>
      </c>
      <c r="V47" s="10">
        <f t="shared" si="6"/>
        <v>103718.32331345271</v>
      </c>
      <c r="W47" s="10">
        <f t="shared" si="6"/>
        <v>105896.40810303522</v>
      </c>
      <c r="X47" s="10">
        <f t="shared" si="6"/>
        <v>108120.23267319896</v>
      </c>
      <c r="Y47" s="10">
        <f t="shared" si="6"/>
        <v>110390.75755933613</v>
      </c>
      <c r="Z47" s="10">
        <f t="shared" si="6"/>
        <v>112708.96346808219</v>
      </c>
      <c r="AA47" s="10">
        <f t="shared" si="6"/>
        <v>115075.85170091191</v>
      </c>
      <c r="AB47" s="10">
        <f t="shared" si="6"/>
        <v>117492.44458663106</v>
      </c>
      <c r="AC47" s="10">
        <f t="shared" si="6"/>
        <v>119959.78592295032</v>
      </c>
      <c r="AD47" s="10">
        <f t="shared" si="6"/>
        <v>122478.94142733228</v>
      </c>
      <c r="AE47" s="10">
        <f t="shared" si="6"/>
        <v>125050.99919730626</v>
      </c>
      <c r="AF47" s="10">
        <f t="shared" si="6"/>
        <v>127677.07018044969</v>
      </c>
      <c r="AG47" s="10">
        <f t="shared" si="6"/>
        <v>130358.28865423914</v>
      </c>
      <c r="AH47" s="10">
        <f t="shared" si="6"/>
        <v>133095.81271597816</v>
      </c>
      <c r="AI47" s="10">
        <f t="shared" si="6"/>
        <v>135890.8247830137</v>
      </c>
      <c r="AJ47" s="10">
        <f t="shared" si="6"/>
        <v>138744.53210345699</v>
      </c>
      <c r="AK47" s="10">
        <f t="shared" si="6"/>
        <v>141658.16727762957</v>
      </c>
    </row>
    <row r="48" spans="1:37" x14ac:dyDescent="0.35">
      <c r="E48" s="10" t="str">
        <f t="shared" ref="E48:E50" si="7">E40</f>
        <v>Pumps</v>
      </c>
      <c r="F48" t="s">
        <v>53</v>
      </c>
      <c r="G48" s="10">
        <f t="shared" si="6"/>
        <v>0</v>
      </c>
      <c r="H48" s="10">
        <f t="shared" si="6"/>
        <v>0</v>
      </c>
      <c r="I48" s="10">
        <f t="shared" si="6"/>
        <v>0</v>
      </c>
      <c r="J48" s="10">
        <f t="shared" si="6"/>
        <v>0</v>
      </c>
      <c r="K48" s="10">
        <f t="shared" si="6"/>
        <v>0</v>
      </c>
      <c r="L48" s="10">
        <f t="shared" si="6"/>
        <v>0</v>
      </c>
      <c r="M48" s="10">
        <f t="shared" si="6"/>
        <v>0</v>
      </c>
      <c r="N48" s="10">
        <f t="shared" si="6"/>
        <v>0</v>
      </c>
      <c r="O48" s="10">
        <f t="shared" si="6"/>
        <v>0</v>
      </c>
      <c r="P48" s="10">
        <f t="shared" si="6"/>
        <v>0</v>
      </c>
      <c r="Q48" s="10">
        <f t="shared" si="6"/>
        <v>0</v>
      </c>
      <c r="R48" s="10">
        <f t="shared" si="6"/>
        <v>0</v>
      </c>
      <c r="S48" s="10">
        <f t="shared" si="6"/>
        <v>0</v>
      </c>
      <c r="T48" s="10">
        <f t="shared" si="6"/>
        <v>0</v>
      </c>
      <c r="U48" s="10">
        <f t="shared" si="6"/>
        <v>0</v>
      </c>
      <c r="V48" s="10">
        <f t="shared" si="6"/>
        <v>0</v>
      </c>
      <c r="W48" s="10">
        <f t="shared" si="6"/>
        <v>0</v>
      </c>
      <c r="X48" s="10">
        <f t="shared" si="6"/>
        <v>0</v>
      </c>
      <c r="Y48" s="10">
        <f t="shared" si="6"/>
        <v>0</v>
      </c>
      <c r="Z48" s="10">
        <f t="shared" si="6"/>
        <v>0</v>
      </c>
      <c r="AA48" s="10">
        <f t="shared" si="6"/>
        <v>0</v>
      </c>
      <c r="AB48" s="10">
        <f t="shared" si="6"/>
        <v>0</v>
      </c>
      <c r="AC48" s="10">
        <f t="shared" si="6"/>
        <v>0</v>
      </c>
      <c r="AD48" s="10">
        <f t="shared" si="6"/>
        <v>0</v>
      </c>
      <c r="AE48" s="10">
        <f t="shared" si="6"/>
        <v>0</v>
      </c>
      <c r="AF48" s="10">
        <f t="shared" si="6"/>
        <v>0</v>
      </c>
      <c r="AG48" s="10">
        <f t="shared" si="6"/>
        <v>0</v>
      </c>
      <c r="AH48" s="10">
        <f t="shared" si="6"/>
        <v>0</v>
      </c>
      <c r="AI48" s="10">
        <f t="shared" si="6"/>
        <v>0</v>
      </c>
      <c r="AJ48" s="10">
        <f t="shared" si="6"/>
        <v>0</v>
      </c>
      <c r="AK48" s="10">
        <f t="shared" si="6"/>
        <v>0</v>
      </c>
    </row>
    <row r="49" spans="1:37" x14ac:dyDescent="0.35">
      <c r="E49" s="10" t="str">
        <f t="shared" si="7"/>
        <v>Valves and Meters</v>
      </c>
      <c r="F49" t="s">
        <v>53</v>
      </c>
      <c r="G49" s="10">
        <f t="shared" si="6"/>
        <v>0</v>
      </c>
      <c r="H49" s="10">
        <f t="shared" si="6"/>
        <v>0</v>
      </c>
      <c r="I49" s="10">
        <f t="shared" si="6"/>
        <v>0</v>
      </c>
      <c r="J49" s="10">
        <f t="shared" si="6"/>
        <v>0</v>
      </c>
      <c r="K49" s="10">
        <f t="shared" si="6"/>
        <v>0</v>
      </c>
      <c r="L49" s="10">
        <f t="shared" si="6"/>
        <v>0</v>
      </c>
      <c r="M49" s="10">
        <f t="shared" si="6"/>
        <v>0</v>
      </c>
      <c r="N49" s="10">
        <f t="shared" si="6"/>
        <v>0</v>
      </c>
      <c r="O49" s="10">
        <f t="shared" si="6"/>
        <v>0</v>
      </c>
      <c r="P49" s="10">
        <f t="shared" si="6"/>
        <v>0</v>
      </c>
      <c r="Q49" s="10">
        <f t="shared" si="6"/>
        <v>0</v>
      </c>
      <c r="R49" s="10">
        <f t="shared" si="6"/>
        <v>0</v>
      </c>
      <c r="S49" s="10">
        <f t="shared" si="6"/>
        <v>0</v>
      </c>
      <c r="T49" s="10">
        <f t="shared" si="6"/>
        <v>0</v>
      </c>
      <c r="U49" s="10">
        <f t="shared" si="6"/>
        <v>0</v>
      </c>
      <c r="V49" s="10">
        <f t="shared" si="6"/>
        <v>0</v>
      </c>
      <c r="W49" s="10">
        <f t="shared" si="6"/>
        <v>0</v>
      </c>
      <c r="X49" s="10">
        <f t="shared" si="6"/>
        <v>0</v>
      </c>
      <c r="Y49" s="10">
        <f t="shared" si="6"/>
        <v>0</v>
      </c>
      <c r="Z49" s="10">
        <f t="shared" si="6"/>
        <v>0</v>
      </c>
      <c r="AA49" s="10">
        <f t="shared" si="6"/>
        <v>0</v>
      </c>
      <c r="AB49" s="10">
        <f t="shared" si="6"/>
        <v>0</v>
      </c>
      <c r="AC49" s="10">
        <f t="shared" si="6"/>
        <v>0</v>
      </c>
      <c r="AD49" s="10">
        <f t="shared" si="6"/>
        <v>0</v>
      </c>
      <c r="AE49" s="10">
        <f t="shared" si="6"/>
        <v>0</v>
      </c>
      <c r="AF49" s="10">
        <f t="shared" si="6"/>
        <v>0</v>
      </c>
      <c r="AG49" s="10">
        <f t="shared" si="6"/>
        <v>0</v>
      </c>
      <c r="AH49" s="10">
        <f t="shared" si="6"/>
        <v>0</v>
      </c>
      <c r="AI49" s="10">
        <f t="shared" si="6"/>
        <v>0</v>
      </c>
      <c r="AJ49" s="10">
        <f t="shared" si="6"/>
        <v>0</v>
      </c>
      <c r="AK49" s="10">
        <f t="shared" si="6"/>
        <v>0</v>
      </c>
    </row>
    <row r="50" spans="1:37" x14ac:dyDescent="0.35">
      <c r="E50" s="10" t="str">
        <f t="shared" si="7"/>
        <v>Temporary Assets</v>
      </c>
      <c r="F50" t="s">
        <v>53</v>
      </c>
      <c r="G50" s="10">
        <f t="shared" si="6"/>
        <v>0</v>
      </c>
      <c r="H50" s="10">
        <f t="shared" si="6"/>
        <v>0</v>
      </c>
      <c r="I50" s="10">
        <f t="shared" si="6"/>
        <v>0</v>
      </c>
      <c r="J50" s="10">
        <f t="shared" si="6"/>
        <v>0</v>
      </c>
      <c r="K50" s="10">
        <f t="shared" si="6"/>
        <v>0</v>
      </c>
      <c r="L50" s="10">
        <f t="shared" si="6"/>
        <v>0</v>
      </c>
      <c r="M50" s="10">
        <f t="shared" si="6"/>
        <v>0</v>
      </c>
      <c r="N50" s="10">
        <f t="shared" si="6"/>
        <v>0</v>
      </c>
      <c r="O50" s="10">
        <f t="shared" si="6"/>
        <v>0</v>
      </c>
      <c r="P50" s="10">
        <f t="shared" si="6"/>
        <v>0</v>
      </c>
      <c r="Q50" s="10">
        <f t="shared" si="6"/>
        <v>0</v>
      </c>
      <c r="R50" s="10">
        <f t="shared" si="6"/>
        <v>0</v>
      </c>
      <c r="S50" s="10">
        <f t="shared" si="6"/>
        <v>0</v>
      </c>
      <c r="T50" s="10">
        <f t="shared" si="6"/>
        <v>0</v>
      </c>
      <c r="U50" s="10">
        <f t="shared" si="6"/>
        <v>0</v>
      </c>
      <c r="V50" s="10">
        <f t="shared" si="6"/>
        <v>0</v>
      </c>
      <c r="W50" s="10">
        <f t="shared" si="6"/>
        <v>0</v>
      </c>
      <c r="X50" s="10">
        <f t="shared" si="6"/>
        <v>0</v>
      </c>
      <c r="Y50" s="10">
        <f t="shared" si="6"/>
        <v>0</v>
      </c>
      <c r="Z50" s="10">
        <f t="shared" si="6"/>
        <v>0</v>
      </c>
      <c r="AA50" s="10">
        <f t="shared" si="6"/>
        <v>0</v>
      </c>
      <c r="AB50" s="10">
        <f t="shared" si="6"/>
        <v>0</v>
      </c>
      <c r="AC50" s="10">
        <f t="shared" si="6"/>
        <v>0</v>
      </c>
      <c r="AD50" s="10">
        <f t="shared" si="6"/>
        <v>0</v>
      </c>
      <c r="AE50" s="10">
        <f t="shared" si="6"/>
        <v>0</v>
      </c>
      <c r="AF50" s="10">
        <f t="shared" si="6"/>
        <v>0</v>
      </c>
      <c r="AG50" s="10">
        <f t="shared" si="6"/>
        <v>0</v>
      </c>
      <c r="AH50" s="10">
        <f t="shared" si="6"/>
        <v>0</v>
      </c>
      <c r="AI50" s="10">
        <f t="shared" si="6"/>
        <v>0</v>
      </c>
      <c r="AJ50" s="10">
        <f t="shared" si="6"/>
        <v>0</v>
      </c>
      <c r="AK50" s="10">
        <f t="shared" si="6"/>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8">SUM(H59:H62)</f>
        <v>0</v>
      </c>
      <c r="I63" s="10">
        <f t="shared" si="8"/>
        <v>0</v>
      </c>
      <c r="J63" s="10">
        <f t="shared" si="8"/>
        <v>0</v>
      </c>
      <c r="K63" s="10">
        <f t="shared" si="8"/>
        <v>0</v>
      </c>
      <c r="L63" s="10">
        <f t="shared" si="8"/>
        <v>0</v>
      </c>
      <c r="M63" s="10">
        <f t="shared" si="8"/>
        <v>0</v>
      </c>
      <c r="N63" s="10">
        <f t="shared" si="8"/>
        <v>0</v>
      </c>
      <c r="O63" s="10">
        <f t="shared" si="8"/>
        <v>0</v>
      </c>
      <c r="P63" s="10">
        <f t="shared" si="8"/>
        <v>0</v>
      </c>
      <c r="Q63" s="10">
        <f t="shared" si="8"/>
        <v>0</v>
      </c>
      <c r="R63" s="10">
        <f t="shared" si="8"/>
        <v>0</v>
      </c>
      <c r="S63" s="10">
        <f t="shared" si="8"/>
        <v>0</v>
      </c>
      <c r="T63" s="10">
        <f t="shared" si="8"/>
        <v>0</v>
      </c>
      <c r="U63" s="10">
        <f t="shared" si="8"/>
        <v>0</v>
      </c>
      <c r="V63" s="10">
        <f t="shared" si="8"/>
        <v>0</v>
      </c>
      <c r="W63" s="10">
        <f t="shared" si="8"/>
        <v>0</v>
      </c>
      <c r="X63" s="10">
        <f t="shared" si="8"/>
        <v>0</v>
      </c>
      <c r="Y63" s="10">
        <f t="shared" si="8"/>
        <v>0</v>
      </c>
      <c r="Z63" s="10">
        <f t="shared" si="8"/>
        <v>0</v>
      </c>
      <c r="AA63" s="10">
        <f t="shared" si="8"/>
        <v>0</v>
      </c>
      <c r="AB63" s="10">
        <f t="shared" si="8"/>
        <v>0</v>
      </c>
      <c r="AC63" s="10">
        <f t="shared" si="8"/>
        <v>0</v>
      </c>
      <c r="AD63" s="10">
        <f t="shared" si="8"/>
        <v>0</v>
      </c>
      <c r="AE63" s="10">
        <f t="shared" si="8"/>
        <v>0</v>
      </c>
      <c r="AF63" s="10">
        <f t="shared" si="8"/>
        <v>0</v>
      </c>
      <c r="AG63" s="10">
        <f t="shared" si="8"/>
        <v>0</v>
      </c>
      <c r="AH63" s="10">
        <f t="shared" si="8"/>
        <v>0</v>
      </c>
      <c r="AI63" s="10">
        <f t="shared" si="8"/>
        <v>0</v>
      </c>
      <c r="AJ63" s="10">
        <f t="shared" si="8"/>
        <v>0</v>
      </c>
      <c r="AK63" s="10">
        <f t="shared" si="8"/>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9">G59/$G9+IF((G$4-$G9+1)&gt;0,-INDEX($G59:$AK59,1,(G$4-$G9+1))/$G9,0)</f>
        <v>0</v>
      </c>
      <c r="H66" s="10">
        <f t="shared" si="9"/>
        <v>0</v>
      </c>
      <c r="I66" s="10">
        <f t="shared" si="9"/>
        <v>0</v>
      </c>
      <c r="J66" s="10">
        <f t="shared" si="9"/>
        <v>0</v>
      </c>
      <c r="K66" s="10">
        <f t="shared" si="9"/>
        <v>0</v>
      </c>
      <c r="L66" s="10">
        <f t="shared" si="9"/>
        <v>0</v>
      </c>
      <c r="M66" s="10">
        <f t="shared" si="9"/>
        <v>0</v>
      </c>
      <c r="N66" s="10">
        <f t="shared" si="9"/>
        <v>0</v>
      </c>
      <c r="O66" s="10">
        <f t="shared" si="9"/>
        <v>0</v>
      </c>
      <c r="P66" s="10">
        <f t="shared" si="9"/>
        <v>0</v>
      </c>
      <c r="Q66" s="10">
        <f t="shared" si="9"/>
        <v>0</v>
      </c>
      <c r="R66" s="10">
        <f t="shared" si="9"/>
        <v>0</v>
      </c>
      <c r="S66" s="10">
        <f t="shared" si="9"/>
        <v>0</v>
      </c>
      <c r="T66" s="10">
        <f t="shared" si="9"/>
        <v>0</v>
      </c>
      <c r="U66" s="10">
        <f t="shared" si="9"/>
        <v>0</v>
      </c>
      <c r="V66" s="10">
        <f t="shared" si="9"/>
        <v>0</v>
      </c>
      <c r="W66" s="10">
        <f t="shared" si="9"/>
        <v>0</v>
      </c>
      <c r="X66" s="10">
        <f t="shared" si="9"/>
        <v>0</v>
      </c>
      <c r="Y66" s="10">
        <f t="shared" si="9"/>
        <v>0</v>
      </c>
      <c r="Z66" s="10">
        <f t="shared" si="9"/>
        <v>0</v>
      </c>
      <c r="AA66" s="10">
        <f t="shared" si="9"/>
        <v>0</v>
      </c>
      <c r="AB66" s="10">
        <f t="shared" si="9"/>
        <v>0</v>
      </c>
      <c r="AC66" s="10">
        <f t="shared" si="9"/>
        <v>0</v>
      </c>
      <c r="AD66" s="10">
        <f t="shared" si="9"/>
        <v>0</v>
      </c>
      <c r="AE66" s="10">
        <f t="shared" si="9"/>
        <v>0</v>
      </c>
      <c r="AF66" s="10">
        <f t="shared" si="9"/>
        <v>0</v>
      </c>
      <c r="AG66" s="10">
        <f t="shared" si="9"/>
        <v>0</v>
      </c>
      <c r="AH66" s="10">
        <f t="shared" si="9"/>
        <v>0</v>
      </c>
      <c r="AI66" s="10">
        <f t="shared" si="9"/>
        <v>0</v>
      </c>
      <c r="AJ66" s="10">
        <f t="shared" si="9"/>
        <v>0</v>
      </c>
      <c r="AK66" s="10">
        <f t="shared" si="9"/>
        <v>0</v>
      </c>
    </row>
    <row r="67" spans="1:37" x14ac:dyDescent="0.35">
      <c r="E67" s="10" t="str">
        <f t="shared" ref="E67:E68" si="10">E60</f>
        <v>Pumps</v>
      </c>
      <c r="F67" t="s">
        <v>53</v>
      </c>
      <c r="G67" s="10">
        <f t="shared" si="9"/>
        <v>0</v>
      </c>
      <c r="H67" s="10">
        <f t="shared" si="9"/>
        <v>0</v>
      </c>
      <c r="I67" s="10">
        <f t="shared" si="9"/>
        <v>0</v>
      </c>
      <c r="J67" s="10">
        <f t="shared" si="9"/>
        <v>0</v>
      </c>
      <c r="K67" s="10">
        <f t="shared" si="9"/>
        <v>0</v>
      </c>
      <c r="L67" s="10">
        <f t="shared" si="9"/>
        <v>0</v>
      </c>
      <c r="M67" s="10">
        <f t="shared" si="9"/>
        <v>0</v>
      </c>
      <c r="N67" s="10">
        <f t="shared" si="9"/>
        <v>0</v>
      </c>
      <c r="O67" s="10">
        <f t="shared" si="9"/>
        <v>0</v>
      </c>
      <c r="P67" s="10">
        <f t="shared" si="9"/>
        <v>0</v>
      </c>
      <c r="Q67" s="10">
        <f t="shared" si="9"/>
        <v>0</v>
      </c>
      <c r="R67" s="10">
        <f t="shared" si="9"/>
        <v>0</v>
      </c>
      <c r="S67" s="10">
        <f t="shared" si="9"/>
        <v>0</v>
      </c>
      <c r="T67" s="10">
        <f t="shared" si="9"/>
        <v>0</v>
      </c>
      <c r="U67" s="10">
        <f t="shared" si="9"/>
        <v>0</v>
      </c>
      <c r="V67" s="10">
        <f t="shared" si="9"/>
        <v>0</v>
      </c>
      <c r="W67" s="10">
        <f t="shared" si="9"/>
        <v>0</v>
      </c>
      <c r="X67" s="10">
        <f t="shared" si="9"/>
        <v>0</v>
      </c>
      <c r="Y67" s="10">
        <f t="shared" si="9"/>
        <v>0</v>
      </c>
      <c r="Z67" s="10">
        <f t="shared" si="9"/>
        <v>0</v>
      </c>
      <c r="AA67" s="10">
        <f t="shared" si="9"/>
        <v>0</v>
      </c>
      <c r="AB67" s="10">
        <f t="shared" si="9"/>
        <v>0</v>
      </c>
      <c r="AC67" s="10">
        <f t="shared" si="9"/>
        <v>0</v>
      </c>
      <c r="AD67" s="10">
        <f t="shared" si="9"/>
        <v>0</v>
      </c>
      <c r="AE67" s="10">
        <f t="shared" si="9"/>
        <v>0</v>
      </c>
      <c r="AF67" s="10">
        <f t="shared" si="9"/>
        <v>0</v>
      </c>
      <c r="AG67" s="10">
        <f t="shared" si="9"/>
        <v>0</v>
      </c>
      <c r="AH67" s="10">
        <f t="shared" si="9"/>
        <v>0</v>
      </c>
      <c r="AI67" s="10">
        <f t="shared" si="9"/>
        <v>0</v>
      </c>
      <c r="AJ67" s="10">
        <f t="shared" si="9"/>
        <v>0</v>
      </c>
      <c r="AK67" s="10">
        <f t="shared" si="9"/>
        <v>0</v>
      </c>
    </row>
    <row r="68" spans="1:37" x14ac:dyDescent="0.35">
      <c r="E68" s="10" t="str">
        <f t="shared" si="10"/>
        <v>Valves and Meters</v>
      </c>
      <c r="F68" t="s">
        <v>53</v>
      </c>
      <c r="G68" s="10">
        <f t="shared" si="9"/>
        <v>0</v>
      </c>
      <c r="H68" s="10">
        <f t="shared" si="9"/>
        <v>0</v>
      </c>
      <c r="I68" s="10">
        <f t="shared" si="9"/>
        <v>0</v>
      </c>
      <c r="J68" s="10">
        <f t="shared" si="9"/>
        <v>0</v>
      </c>
      <c r="K68" s="10">
        <f t="shared" si="9"/>
        <v>0</v>
      </c>
      <c r="L68" s="10">
        <f t="shared" si="9"/>
        <v>0</v>
      </c>
      <c r="M68" s="10">
        <f t="shared" si="9"/>
        <v>0</v>
      </c>
      <c r="N68" s="10">
        <f t="shared" si="9"/>
        <v>0</v>
      </c>
      <c r="O68" s="10">
        <f t="shared" si="9"/>
        <v>0</v>
      </c>
      <c r="P68" s="10">
        <f t="shared" si="9"/>
        <v>0</v>
      </c>
      <c r="Q68" s="10">
        <f t="shared" si="9"/>
        <v>0</v>
      </c>
      <c r="R68" s="10">
        <f t="shared" si="9"/>
        <v>0</v>
      </c>
      <c r="S68" s="10">
        <f t="shared" si="9"/>
        <v>0</v>
      </c>
      <c r="T68" s="10">
        <f t="shared" si="9"/>
        <v>0</v>
      </c>
      <c r="U68" s="10">
        <f t="shared" si="9"/>
        <v>0</v>
      </c>
      <c r="V68" s="10">
        <f t="shared" si="9"/>
        <v>0</v>
      </c>
      <c r="W68" s="10">
        <f t="shared" si="9"/>
        <v>0</v>
      </c>
      <c r="X68" s="10">
        <f t="shared" si="9"/>
        <v>0</v>
      </c>
      <c r="Y68" s="10">
        <f t="shared" si="9"/>
        <v>0</v>
      </c>
      <c r="Z68" s="10">
        <f t="shared" si="9"/>
        <v>0</v>
      </c>
      <c r="AA68" s="10">
        <f t="shared" si="9"/>
        <v>0</v>
      </c>
      <c r="AB68" s="10">
        <f t="shared" si="9"/>
        <v>0</v>
      </c>
      <c r="AC68" s="10">
        <f t="shared" si="9"/>
        <v>0</v>
      </c>
      <c r="AD68" s="10">
        <f t="shared" si="9"/>
        <v>0</v>
      </c>
      <c r="AE68" s="10">
        <f t="shared" si="9"/>
        <v>0</v>
      </c>
      <c r="AF68" s="10">
        <f t="shared" si="9"/>
        <v>0</v>
      </c>
      <c r="AG68" s="10">
        <f t="shared" si="9"/>
        <v>0</v>
      </c>
      <c r="AH68" s="10">
        <f t="shared" si="9"/>
        <v>0</v>
      </c>
      <c r="AI68" s="10">
        <f t="shared" si="9"/>
        <v>0</v>
      </c>
      <c r="AJ68" s="10">
        <f t="shared" si="9"/>
        <v>0</v>
      </c>
      <c r="AK68" s="10">
        <f t="shared" si="9"/>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1">SUM(H73:H76)</f>
        <v>0</v>
      </c>
      <c r="I77" s="10">
        <f t="shared" si="11"/>
        <v>0</v>
      </c>
      <c r="J77" s="10">
        <f t="shared" si="11"/>
        <v>0</v>
      </c>
      <c r="K77" s="10">
        <f t="shared" si="11"/>
        <v>0</v>
      </c>
      <c r="L77" s="10">
        <f t="shared" si="11"/>
        <v>0</v>
      </c>
      <c r="M77" s="10">
        <f t="shared" si="11"/>
        <v>0</v>
      </c>
      <c r="N77" s="10">
        <f t="shared" si="11"/>
        <v>0</v>
      </c>
      <c r="O77" s="10">
        <f t="shared" si="11"/>
        <v>0</v>
      </c>
      <c r="P77" s="10">
        <f t="shared" si="11"/>
        <v>0</v>
      </c>
      <c r="Q77" s="10">
        <f t="shared" si="11"/>
        <v>0</v>
      </c>
      <c r="R77" s="10">
        <f t="shared" si="11"/>
        <v>0</v>
      </c>
      <c r="S77" s="10">
        <f t="shared" si="11"/>
        <v>0</v>
      </c>
      <c r="T77" s="10">
        <f t="shared" si="11"/>
        <v>0</v>
      </c>
      <c r="U77" s="10">
        <f t="shared" si="11"/>
        <v>0</v>
      </c>
      <c r="V77" s="10">
        <f t="shared" si="11"/>
        <v>0</v>
      </c>
      <c r="W77" s="10">
        <f t="shared" si="11"/>
        <v>0</v>
      </c>
      <c r="X77" s="10">
        <f t="shared" si="11"/>
        <v>0</v>
      </c>
      <c r="Y77" s="10">
        <f t="shared" si="11"/>
        <v>0</v>
      </c>
      <c r="Z77" s="10">
        <f t="shared" si="11"/>
        <v>0</v>
      </c>
      <c r="AA77" s="10">
        <f t="shared" si="11"/>
        <v>0</v>
      </c>
      <c r="AB77" s="10">
        <f t="shared" si="11"/>
        <v>0</v>
      </c>
      <c r="AC77" s="10">
        <f t="shared" si="11"/>
        <v>0</v>
      </c>
      <c r="AD77" s="10">
        <f t="shared" si="11"/>
        <v>0</v>
      </c>
      <c r="AE77" s="10">
        <f t="shared" si="11"/>
        <v>0</v>
      </c>
      <c r="AF77" s="10">
        <f t="shared" si="11"/>
        <v>0</v>
      </c>
      <c r="AG77" s="10">
        <f t="shared" si="11"/>
        <v>0</v>
      </c>
      <c r="AH77" s="10">
        <f t="shared" si="11"/>
        <v>0</v>
      </c>
      <c r="AI77" s="10">
        <f t="shared" si="11"/>
        <v>0</v>
      </c>
      <c r="AJ77" s="10">
        <f t="shared" si="11"/>
        <v>0</v>
      </c>
      <c r="AK77" s="10">
        <f t="shared" si="11"/>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2">G73/$G9+IF((G$4-$G9+1)&gt;0,-INDEX($G73:$AK73,1,(G$4-$G9+1))/$G9,0)</f>
        <v>0</v>
      </c>
      <c r="H80" s="10">
        <f t="shared" si="12"/>
        <v>0</v>
      </c>
      <c r="I80" s="10">
        <f t="shared" si="12"/>
        <v>0</v>
      </c>
      <c r="J80" s="10">
        <f t="shared" si="12"/>
        <v>0</v>
      </c>
      <c r="K80" s="10">
        <f t="shared" si="12"/>
        <v>0</v>
      </c>
      <c r="L80" s="10">
        <f t="shared" si="12"/>
        <v>0</v>
      </c>
      <c r="M80" s="10">
        <f t="shared" si="12"/>
        <v>0</v>
      </c>
      <c r="N80" s="10">
        <f t="shared" si="12"/>
        <v>0</v>
      </c>
      <c r="O80" s="10">
        <f t="shared" si="12"/>
        <v>0</v>
      </c>
      <c r="P80" s="10">
        <f t="shared" si="12"/>
        <v>0</v>
      </c>
      <c r="Q80" s="10">
        <f t="shared" si="12"/>
        <v>0</v>
      </c>
      <c r="R80" s="10">
        <f t="shared" si="12"/>
        <v>0</v>
      </c>
      <c r="S80" s="10">
        <f t="shared" si="12"/>
        <v>0</v>
      </c>
      <c r="T80" s="10">
        <f t="shared" si="12"/>
        <v>0</v>
      </c>
      <c r="U80" s="10">
        <f t="shared" si="12"/>
        <v>0</v>
      </c>
      <c r="V80" s="10">
        <f t="shared" si="12"/>
        <v>0</v>
      </c>
      <c r="W80" s="10">
        <f t="shared" si="12"/>
        <v>0</v>
      </c>
      <c r="X80" s="10">
        <f t="shared" si="12"/>
        <v>0</v>
      </c>
      <c r="Y80" s="10">
        <f t="shared" si="12"/>
        <v>0</v>
      </c>
      <c r="Z80" s="10">
        <f t="shared" si="12"/>
        <v>0</v>
      </c>
      <c r="AA80" s="10">
        <f t="shared" si="12"/>
        <v>0</v>
      </c>
      <c r="AB80" s="10">
        <f t="shared" si="12"/>
        <v>0</v>
      </c>
      <c r="AC80" s="10">
        <f t="shared" si="12"/>
        <v>0</v>
      </c>
      <c r="AD80" s="10">
        <f t="shared" si="12"/>
        <v>0</v>
      </c>
      <c r="AE80" s="10">
        <f t="shared" si="12"/>
        <v>0</v>
      </c>
      <c r="AF80" s="10">
        <f t="shared" si="12"/>
        <v>0</v>
      </c>
      <c r="AG80" s="10">
        <f t="shared" si="12"/>
        <v>0</v>
      </c>
      <c r="AH80" s="10">
        <f t="shared" si="12"/>
        <v>0</v>
      </c>
      <c r="AI80" s="10">
        <f t="shared" si="12"/>
        <v>0</v>
      </c>
      <c r="AJ80" s="10">
        <f t="shared" si="12"/>
        <v>0</v>
      </c>
      <c r="AK80" s="10">
        <f t="shared" si="12"/>
        <v>0</v>
      </c>
    </row>
    <row r="81" spans="1:37" x14ac:dyDescent="0.35">
      <c r="E81" s="10" t="str">
        <f t="shared" ref="E81:E82" si="13">E74</f>
        <v>Pumps</v>
      </c>
      <c r="F81" t="s">
        <v>53</v>
      </c>
      <c r="G81" s="10">
        <f t="shared" si="12"/>
        <v>0</v>
      </c>
      <c r="H81" s="10">
        <f t="shared" si="12"/>
        <v>0</v>
      </c>
      <c r="I81" s="10">
        <f t="shared" si="12"/>
        <v>0</v>
      </c>
      <c r="J81" s="10">
        <f t="shared" si="12"/>
        <v>0</v>
      </c>
      <c r="K81" s="10">
        <f t="shared" si="12"/>
        <v>0</v>
      </c>
      <c r="L81" s="10">
        <f t="shared" si="12"/>
        <v>0</v>
      </c>
      <c r="M81" s="10">
        <f t="shared" si="12"/>
        <v>0</v>
      </c>
      <c r="N81" s="10">
        <f t="shared" si="12"/>
        <v>0</v>
      </c>
      <c r="O81" s="10">
        <f t="shared" si="12"/>
        <v>0</v>
      </c>
      <c r="P81" s="10">
        <f t="shared" si="12"/>
        <v>0</v>
      </c>
      <c r="Q81" s="10">
        <f t="shared" si="12"/>
        <v>0</v>
      </c>
      <c r="R81" s="10">
        <f t="shared" si="12"/>
        <v>0</v>
      </c>
      <c r="S81" s="10">
        <f t="shared" si="12"/>
        <v>0</v>
      </c>
      <c r="T81" s="10">
        <f t="shared" si="12"/>
        <v>0</v>
      </c>
      <c r="U81" s="10">
        <f t="shared" si="12"/>
        <v>0</v>
      </c>
      <c r="V81" s="10">
        <f t="shared" si="12"/>
        <v>0</v>
      </c>
      <c r="W81" s="10">
        <f t="shared" si="12"/>
        <v>0</v>
      </c>
      <c r="X81" s="10">
        <f t="shared" si="12"/>
        <v>0</v>
      </c>
      <c r="Y81" s="10">
        <f t="shared" si="12"/>
        <v>0</v>
      </c>
      <c r="Z81" s="10">
        <f t="shared" si="12"/>
        <v>0</v>
      </c>
      <c r="AA81" s="10">
        <f t="shared" si="12"/>
        <v>0</v>
      </c>
      <c r="AB81" s="10">
        <f t="shared" si="12"/>
        <v>0</v>
      </c>
      <c r="AC81" s="10">
        <f t="shared" si="12"/>
        <v>0</v>
      </c>
      <c r="AD81" s="10">
        <f t="shared" si="12"/>
        <v>0</v>
      </c>
      <c r="AE81" s="10">
        <f t="shared" si="12"/>
        <v>0</v>
      </c>
      <c r="AF81" s="10">
        <f t="shared" si="12"/>
        <v>0</v>
      </c>
      <c r="AG81" s="10">
        <f t="shared" si="12"/>
        <v>0</v>
      </c>
      <c r="AH81" s="10">
        <f t="shared" si="12"/>
        <v>0</v>
      </c>
      <c r="AI81" s="10">
        <f t="shared" si="12"/>
        <v>0</v>
      </c>
      <c r="AJ81" s="10">
        <f t="shared" si="12"/>
        <v>0</v>
      </c>
      <c r="AK81" s="10">
        <f t="shared" si="12"/>
        <v>0</v>
      </c>
    </row>
    <row r="82" spans="1:37" x14ac:dyDescent="0.35">
      <c r="E82" s="10" t="str">
        <f t="shared" si="13"/>
        <v>Valves and Meters</v>
      </c>
      <c r="F82" t="s">
        <v>53</v>
      </c>
      <c r="G82" s="10">
        <f t="shared" si="12"/>
        <v>0</v>
      </c>
      <c r="H82" s="10">
        <f t="shared" si="12"/>
        <v>0</v>
      </c>
      <c r="I82" s="10">
        <f t="shared" si="12"/>
        <v>0</v>
      </c>
      <c r="J82" s="10">
        <f t="shared" si="12"/>
        <v>0</v>
      </c>
      <c r="K82" s="10">
        <f t="shared" si="12"/>
        <v>0</v>
      </c>
      <c r="L82" s="10">
        <f t="shared" si="12"/>
        <v>0</v>
      </c>
      <c r="M82" s="10">
        <f t="shared" si="12"/>
        <v>0</v>
      </c>
      <c r="N82" s="10">
        <f t="shared" si="12"/>
        <v>0</v>
      </c>
      <c r="O82" s="10">
        <f t="shared" si="12"/>
        <v>0</v>
      </c>
      <c r="P82" s="10">
        <f t="shared" si="12"/>
        <v>0</v>
      </c>
      <c r="Q82" s="10">
        <f t="shared" si="12"/>
        <v>0</v>
      </c>
      <c r="R82" s="10">
        <f t="shared" si="12"/>
        <v>0</v>
      </c>
      <c r="S82" s="10">
        <f t="shared" si="12"/>
        <v>0</v>
      </c>
      <c r="T82" s="10">
        <f t="shared" si="12"/>
        <v>0</v>
      </c>
      <c r="U82" s="10">
        <f t="shared" si="12"/>
        <v>0</v>
      </c>
      <c r="V82" s="10">
        <f t="shared" si="12"/>
        <v>0</v>
      </c>
      <c r="W82" s="10">
        <f t="shared" si="12"/>
        <v>0</v>
      </c>
      <c r="X82" s="10">
        <f t="shared" si="12"/>
        <v>0</v>
      </c>
      <c r="Y82" s="10">
        <f t="shared" si="12"/>
        <v>0</v>
      </c>
      <c r="Z82" s="10">
        <f t="shared" si="12"/>
        <v>0</v>
      </c>
      <c r="AA82" s="10">
        <f t="shared" si="12"/>
        <v>0</v>
      </c>
      <c r="AB82" s="10">
        <f t="shared" si="12"/>
        <v>0</v>
      </c>
      <c r="AC82" s="10">
        <f t="shared" si="12"/>
        <v>0</v>
      </c>
      <c r="AD82" s="10">
        <f t="shared" si="12"/>
        <v>0</v>
      </c>
      <c r="AE82" s="10">
        <f t="shared" si="12"/>
        <v>0</v>
      </c>
      <c r="AF82" s="10">
        <f t="shared" si="12"/>
        <v>0</v>
      </c>
      <c r="AG82" s="10">
        <f t="shared" si="12"/>
        <v>0</v>
      </c>
      <c r="AH82" s="10">
        <f t="shared" si="12"/>
        <v>0</v>
      </c>
      <c r="AI82" s="10">
        <f t="shared" si="12"/>
        <v>0</v>
      </c>
      <c r="AJ82" s="10">
        <f t="shared" si="12"/>
        <v>0</v>
      </c>
      <c r="AK82" s="10">
        <f t="shared" si="12"/>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4">G63-G77</f>
        <v>0</v>
      </c>
      <c r="H86" s="10">
        <f t="shared" si="14"/>
        <v>0</v>
      </c>
      <c r="I86" s="10">
        <f t="shared" si="14"/>
        <v>0</v>
      </c>
      <c r="J86" s="10">
        <f t="shared" si="14"/>
        <v>0</v>
      </c>
      <c r="K86" s="10">
        <f t="shared" si="14"/>
        <v>0</v>
      </c>
      <c r="L86" s="10">
        <f t="shared" si="14"/>
        <v>0</v>
      </c>
      <c r="M86" s="10">
        <f t="shared" si="14"/>
        <v>0</v>
      </c>
      <c r="N86" s="10">
        <f t="shared" si="14"/>
        <v>0</v>
      </c>
      <c r="O86" s="10">
        <f t="shared" si="14"/>
        <v>0</v>
      </c>
      <c r="P86" s="10">
        <f t="shared" si="14"/>
        <v>0</v>
      </c>
      <c r="Q86" s="10">
        <f t="shared" si="14"/>
        <v>0</v>
      </c>
      <c r="R86" s="10">
        <f t="shared" si="14"/>
        <v>0</v>
      </c>
      <c r="S86" s="10">
        <f t="shared" si="14"/>
        <v>0</v>
      </c>
      <c r="T86" s="10">
        <f t="shared" si="14"/>
        <v>0</v>
      </c>
      <c r="U86" s="10">
        <f t="shared" si="14"/>
        <v>0</v>
      </c>
      <c r="V86" s="10">
        <f t="shared" si="14"/>
        <v>0</v>
      </c>
      <c r="W86" s="10">
        <f t="shared" si="14"/>
        <v>0</v>
      </c>
      <c r="X86" s="10">
        <f t="shared" si="14"/>
        <v>0</v>
      </c>
      <c r="Y86" s="10">
        <f t="shared" si="14"/>
        <v>0</v>
      </c>
      <c r="Z86" s="10">
        <f t="shared" si="14"/>
        <v>0</v>
      </c>
      <c r="AA86" s="10">
        <f t="shared" si="14"/>
        <v>0</v>
      </c>
      <c r="AB86" s="10">
        <f t="shared" si="14"/>
        <v>0</v>
      </c>
      <c r="AC86" s="10">
        <f t="shared" si="14"/>
        <v>0</v>
      </c>
      <c r="AD86" s="10">
        <f t="shared" si="14"/>
        <v>0</v>
      </c>
      <c r="AE86" s="10">
        <f t="shared" si="14"/>
        <v>0</v>
      </c>
      <c r="AF86" s="10">
        <f t="shared" si="14"/>
        <v>0</v>
      </c>
      <c r="AG86" s="10">
        <f t="shared" si="14"/>
        <v>0</v>
      </c>
      <c r="AH86" s="10">
        <f t="shared" si="14"/>
        <v>0</v>
      </c>
      <c r="AI86" s="10">
        <f t="shared" si="14"/>
        <v>0</v>
      </c>
      <c r="AJ86" s="10">
        <f t="shared" si="14"/>
        <v>0</v>
      </c>
      <c r="AK86" s="10">
        <f t="shared" si="14"/>
        <v>0</v>
      </c>
    </row>
    <row r="87" spans="1:37" x14ac:dyDescent="0.35">
      <c r="D87" t="s">
        <v>67</v>
      </c>
      <c r="F87" t="s">
        <v>53</v>
      </c>
      <c r="G87" s="10">
        <f t="shared" ref="G87:AK87" si="15">-G70+G84</f>
        <v>0</v>
      </c>
      <c r="H87" s="10">
        <f t="shared" si="15"/>
        <v>0</v>
      </c>
      <c r="I87" s="10">
        <f t="shared" si="15"/>
        <v>0</v>
      </c>
      <c r="J87" s="10">
        <f t="shared" si="15"/>
        <v>0</v>
      </c>
      <c r="K87" s="10">
        <f t="shared" si="15"/>
        <v>0</v>
      </c>
      <c r="L87" s="10">
        <f t="shared" si="15"/>
        <v>0</v>
      </c>
      <c r="M87" s="10">
        <f t="shared" si="15"/>
        <v>0</v>
      </c>
      <c r="N87" s="10">
        <f t="shared" si="15"/>
        <v>0</v>
      </c>
      <c r="O87" s="10">
        <f t="shared" si="15"/>
        <v>0</v>
      </c>
      <c r="P87" s="10">
        <f t="shared" si="15"/>
        <v>0</v>
      </c>
      <c r="Q87" s="10">
        <f t="shared" si="15"/>
        <v>0</v>
      </c>
      <c r="R87" s="10">
        <f t="shared" si="15"/>
        <v>0</v>
      </c>
      <c r="S87" s="10">
        <f t="shared" si="15"/>
        <v>0</v>
      </c>
      <c r="T87" s="10">
        <f t="shared" si="15"/>
        <v>0</v>
      </c>
      <c r="U87" s="10">
        <f t="shared" si="15"/>
        <v>0</v>
      </c>
      <c r="V87" s="10">
        <f t="shared" si="15"/>
        <v>0</v>
      </c>
      <c r="W87" s="10">
        <f t="shared" si="15"/>
        <v>0</v>
      </c>
      <c r="X87" s="10">
        <f t="shared" si="15"/>
        <v>0</v>
      </c>
      <c r="Y87" s="10">
        <f t="shared" si="15"/>
        <v>0</v>
      </c>
      <c r="Z87" s="10">
        <f t="shared" si="15"/>
        <v>0</v>
      </c>
      <c r="AA87" s="10">
        <f t="shared" si="15"/>
        <v>0</v>
      </c>
      <c r="AB87" s="10">
        <f t="shared" si="15"/>
        <v>0</v>
      </c>
      <c r="AC87" s="10">
        <f t="shared" si="15"/>
        <v>0</v>
      </c>
      <c r="AD87" s="10">
        <f t="shared" si="15"/>
        <v>0</v>
      </c>
      <c r="AE87" s="10">
        <f t="shared" si="15"/>
        <v>0</v>
      </c>
      <c r="AF87" s="10">
        <f t="shared" si="15"/>
        <v>0</v>
      </c>
      <c r="AG87" s="10">
        <f t="shared" si="15"/>
        <v>0</v>
      </c>
      <c r="AH87" s="10">
        <f t="shared" si="15"/>
        <v>0</v>
      </c>
      <c r="AI87" s="10">
        <f t="shared" si="15"/>
        <v>0</v>
      </c>
      <c r="AJ87" s="10">
        <f t="shared" si="15"/>
        <v>0</v>
      </c>
      <c r="AK87" s="10">
        <f t="shared" si="15"/>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'[3]All Developments - Total'!H107</f>
        <v>484</v>
      </c>
      <c r="I92" s="6">
        <f>'[3]All Developments - Total'!I107</f>
        <v>428</v>
      </c>
      <c r="J92" s="6">
        <f>'[3]All Developments - Total'!J107</f>
        <v>434</v>
      </c>
      <c r="K92" s="6">
        <f>'[3]All Developments - Total'!K107</f>
        <v>466</v>
      </c>
      <c r="L92" s="6">
        <f>'[3]All Developments - Total'!L107</f>
        <v>477</v>
      </c>
      <c r="M92" s="6">
        <f>'[3]All Developments - Total'!M107</f>
        <v>414</v>
      </c>
      <c r="N92" s="6">
        <f>'[3]All Developments - Total'!N107</f>
        <v>453</v>
      </c>
      <c r="O92" s="6">
        <f>'[3]All Developments - Total'!O107</f>
        <v>453</v>
      </c>
      <c r="P92" s="6">
        <f>'[3]All Developments - Total'!P107</f>
        <v>453</v>
      </c>
      <c r="Q92" s="6">
        <f>'[3]All Developments - Total'!Q107</f>
        <v>453</v>
      </c>
      <c r="R92" s="6">
        <f>'[3]All Developments - Total'!R107</f>
        <v>453</v>
      </c>
      <c r="S92" s="6">
        <f>'[3]All Developments - Total'!S107</f>
        <v>453</v>
      </c>
      <c r="T92" s="6">
        <f>'[3]All Developments - Total'!T107</f>
        <v>453</v>
      </c>
      <c r="U92" s="6">
        <f>'[3]All Developments - Total'!U107</f>
        <v>453</v>
      </c>
      <c r="V92" s="6">
        <f>'[3]All Developments - Total'!V107</f>
        <v>453</v>
      </c>
      <c r="W92" s="6">
        <f>'[3]All Developments - Total'!W107</f>
        <v>453</v>
      </c>
      <c r="X92" s="6">
        <f>'[3]All Developments - Total'!X107</f>
        <v>453</v>
      </c>
      <c r="Y92" s="6">
        <f>'[3]All Developments - Total'!Y107</f>
        <v>453</v>
      </c>
      <c r="Z92" s="6">
        <f>'[3]All Developments - Total'!Z107</f>
        <v>453</v>
      </c>
      <c r="AA92" s="6">
        <f>'[3]All Developments - Total'!AA107</f>
        <v>453</v>
      </c>
      <c r="AB92" s="6">
        <f>'[3]All Developments - Total'!AB107</f>
        <v>453</v>
      </c>
      <c r="AC92" s="6">
        <f>'[3]All Developments - Total'!AC107</f>
        <v>453</v>
      </c>
      <c r="AD92" s="6">
        <f>'[3]All Developments - Total'!AD107</f>
        <v>453</v>
      </c>
      <c r="AE92" s="6">
        <f>'[3]All Developments - Total'!AE107</f>
        <v>453</v>
      </c>
      <c r="AF92" s="6">
        <f>'[3]All Developments - Total'!AF107</f>
        <v>453</v>
      </c>
      <c r="AG92" s="6">
        <f>'[3]All Developments - Total'!AG107</f>
        <v>453</v>
      </c>
      <c r="AH92" s="6">
        <f>'[3]All Developments - Total'!AH107</f>
        <v>453</v>
      </c>
      <c r="AI92" s="6">
        <f>'[3]All Developments - Total'!AI107</f>
        <v>453</v>
      </c>
      <c r="AJ92" s="6">
        <f>'[3]All Developments - Total'!AJ107</f>
        <v>453</v>
      </c>
      <c r="AK92" s="6">
        <f>'[3]All Developments - Total'!AK107</f>
        <v>453</v>
      </c>
    </row>
    <row r="93" spans="1:37" x14ac:dyDescent="0.35">
      <c r="C93" s="3"/>
      <c r="D93" s="3"/>
      <c r="E93" t="s">
        <v>71</v>
      </c>
      <c r="F93" t="s">
        <v>70</v>
      </c>
      <c r="H93" s="10">
        <f>G93+H92</f>
        <v>484</v>
      </c>
      <c r="I93" s="10">
        <f t="shared" ref="I93:AK93" si="16">H93+I92</f>
        <v>912</v>
      </c>
      <c r="J93" s="10">
        <f t="shared" si="16"/>
        <v>1346</v>
      </c>
      <c r="K93" s="10">
        <f t="shared" si="16"/>
        <v>1812</v>
      </c>
      <c r="L93" s="10">
        <f t="shared" si="16"/>
        <v>2289</v>
      </c>
      <c r="M93" s="10">
        <f t="shared" si="16"/>
        <v>2703</v>
      </c>
      <c r="N93" s="10">
        <f t="shared" si="16"/>
        <v>3156</v>
      </c>
      <c r="O93" s="10">
        <f t="shared" si="16"/>
        <v>3609</v>
      </c>
      <c r="P93" s="10">
        <f t="shared" si="16"/>
        <v>4062</v>
      </c>
      <c r="Q93" s="10">
        <f t="shared" si="16"/>
        <v>4515</v>
      </c>
      <c r="R93" s="10">
        <f t="shared" si="16"/>
        <v>4968</v>
      </c>
      <c r="S93" s="10">
        <f t="shared" si="16"/>
        <v>5421</v>
      </c>
      <c r="T93" s="10">
        <f t="shared" si="16"/>
        <v>5874</v>
      </c>
      <c r="U93" s="10">
        <f t="shared" si="16"/>
        <v>6327</v>
      </c>
      <c r="V93" s="10">
        <f t="shared" si="16"/>
        <v>6780</v>
      </c>
      <c r="W93" s="10">
        <f t="shared" si="16"/>
        <v>7233</v>
      </c>
      <c r="X93" s="10">
        <f t="shared" si="16"/>
        <v>7686</v>
      </c>
      <c r="Y93" s="10">
        <f t="shared" si="16"/>
        <v>8139</v>
      </c>
      <c r="Z93" s="10">
        <f t="shared" si="16"/>
        <v>8592</v>
      </c>
      <c r="AA93" s="10">
        <f t="shared" si="16"/>
        <v>9045</v>
      </c>
      <c r="AB93" s="10">
        <f t="shared" si="16"/>
        <v>9498</v>
      </c>
      <c r="AC93" s="10">
        <f t="shared" si="16"/>
        <v>9951</v>
      </c>
      <c r="AD93" s="10">
        <f t="shared" si="16"/>
        <v>10404</v>
      </c>
      <c r="AE93" s="10">
        <f t="shared" si="16"/>
        <v>10857</v>
      </c>
      <c r="AF93" s="10">
        <f t="shared" si="16"/>
        <v>11310</v>
      </c>
      <c r="AG93" s="10">
        <f>AF93+AG92</f>
        <v>11763</v>
      </c>
      <c r="AH93" s="10">
        <f t="shared" si="16"/>
        <v>12216</v>
      </c>
      <c r="AI93" s="10">
        <f t="shared" si="16"/>
        <v>12669</v>
      </c>
      <c r="AJ93" s="10">
        <f t="shared" si="16"/>
        <v>13122</v>
      </c>
      <c r="AK93" s="10">
        <f t="shared" si="16"/>
        <v>13575</v>
      </c>
    </row>
    <row r="94" spans="1:37" x14ac:dyDescent="0.35">
      <c r="A94" s="2">
        <v>16</v>
      </c>
      <c r="C94" s="3"/>
      <c r="D94" s="3"/>
      <c r="E94" t="s">
        <v>72</v>
      </c>
      <c r="F94" t="s">
        <v>70</v>
      </c>
      <c r="G94" s="6">
        <v>1</v>
      </c>
    </row>
    <row r="95" spans="1:37" x14ac:dyDescent="0.35">
      <c r="C95" s="3"/>
      <c r="D95" s="3"/>
      <c r="E95" t="s">
        <v>73</v>
      </c>
      <c r="F95" t="s">
        <v>70</v>
      </c>
      <c r="H95">
        <f>H92*$G94</f>
        <v>484</v>
      </c>
      <c r="I95" s="10">
        <f t="shared" ref="I95:AK95" si="17">I92*$G94</f>
        <v>428</v>
      </c>
      <c r="J95" s="10">
        <f t="shared" si="17"/>
        <v>434</v>
      </c>
      <c r="K95" s="10">
        <f t="shared" si="17"/>
        <v>466</v>
      </c>
      <c r="L95" s="10">
        <f t="shared" si="17"/>
        <v>477</v>
      </c>
      <c r="M95" s="10">
        <f t="shared" si="17"/>
        <v>414</v>
      </c>
      <c r="N95" s="10">
        <f t="shared" si="17"/>
        <v>453</v>
      </c>
      <c r="O95" s="10">
        <f t="shared" si="17"/>
        <v>453</v>
      </c>
      <c r="P95" s="10">
        <f t="shared" si="17"/>
        <v>453</v>
      </c>
      <c r="Q95" s="10">
        <f t="shared" si="17"/>
        <v>453</v>
      </c>
      <c r="R95" s="10">
        <f t="shared" si="17"/>
        <v>453</v>
      </c>
      <c r="S95" s="10">
        <f t="shared" si="17"/>
        <v>453</v>
      </c>
      <c r="T95" s="10">
        <f t="shared" si="17"/>
        <v>453</v>
      </c>
      <c r="U95" s="10">
        <f t="shared" si="17"/>
        <v>453</v>
      </c>
      <c r="V95" s="10">
        <f t="shared" si="17"/>
        <v>453</v>
      </c>
      <c r="W95" s="10">
        <f t="shared" si="17"/>
        <v>453</v>
      </c>
      <c r="X95" s="10">
        <f t="shared" si="17"/>
        <v>453</v>
      </c>
      <c r="Y95" s="10">
        <f t="shared" si="17"/>
        <v>453</v>
      </c>
      <c r="Z95" s="10">
        <f t="shared" si="17"/>
        <v>453</v>
      </c>
      <c r="AA95" s="10">
        <f t="shared" si="17"/>
        <v>453</v>
      </c>
      <c r="AB95" s="10">
        <f t="shared" si="17"/>
        <v>453</v>
      </c>
      <c r="AC95" s="10">
        <f t="shared" si="17"/>
        <v>453</v>
      </c>
      <c r="AD95" s="10">
        <f t="shared" si="17"/>
        <v>453</v>
      </c>
      <c r="AE95" s="10">
        <f t="shared" si="17"/>
        <v>453</v>
      </c>
      <c r="AF95" s="10">
        <f t="shared" si="17"/>
        <v>453</v>
      </c>
      <c r="AG95" s="10">
        <f t="shared" si="17"/>
        <v>453</v>
      </c>
      <c r="AH95" s="10">
        <f t="shared" si="17"/>
        <v>453</v>
      </c>
      <c r="AI95" s="10">
        <f t="shared" si="17"/>
        <v>453</v>
      </c>
      <c r="AJ95" s="10">
        <f t="shared" si="17"/>
        <v>453</v>
      </c>
      <c r="AK95" s="10">
        <f t="shared" si="17"/>
        <v>453</v>
      </c>
    </row>
    <row r="96" spans="1:37" x14ac:dyDescent="0.35">
      <c r="C96" s="3"/>
      <c r="D96" s="3"/>
      <c r="E96" t="s">
        <v>74</v>
      </c>
      <c r="F96" t="s">
        <v>70</v>
      </c>
      <c r="H96">
        <f>H93*$G94</f>
        <v>484</v>
      </c>
      <c r="I96" s="10">
        <f t="shared" ref="I96:AK96" si="18">I93*$G94</f>
        <v>912</v>
      </c>
      <c r="J96" s="10">
        <f t="shared" si="18"/>
        <v>1346</v>
      </c>
      <c r="K96" s="10">
        <f t="shared" si="18"/>
        <v>1812</v>
      </c>
      <c r="L96" s="10">
        <f t="shared" si="18"/>
        <v>2289</v>
      </c>
      <c r="M96" s="10">
        <f t="shared" si="18"/>
        <v>2703</v>
      </c>
      <c r="N96" s="10">
        <f t="shared" si="18"/>
        <v>3156</v>
      </c>
      <c r="O96" s="10">
        <f t="shared" si="18"/>
        <v>3609</v>
      </c>
      <c r="P96" s="10">
        <f t="shared" si="18"/>
        <v>4062</v>
      </c>
      <c r="Q96" s="10">
        <f t="shared" si="18"/>
        <v>4515</v>
      </c>
      <c r="R96" s="10">
        <f t="shared" si="18"/>
        <v>4968</v>
      </c>
      <c r="S96" s="10">
        <f t="shared" si="18"/>
        <v>5421</v>
      </c>
      <c r="T96" s="10">
        <f t="shared" si="18"/>
        <v>5874</v>
      </c>
      <c r="U96" s="10">
        <f t="shared" si="18"/>
        <v>6327</v>
      </c>
      <c r="V96" s="10">
        <f t="shared" si="18"/>
        <v>6780</v>
      </c>
      <c r="W96" s="10">
        <f t="shared" si="18"/>
        <v>7233</v>
      </c>
      <c r="X96" s="10">
        <f t="shared" si="18"/>
        <v>7686</v>
      </c>
      <c r="Y96" s="10">
        <f t="shared" si="18"/>
        <v>8139</v>
      </c>
      <c r="Z96" s="10">
        <f t="shared" si="18"/>
        <v>8592</v>
      </c>
      <c r="AA96" s="10">
        <f t="shared" si="18"/>
        <v>9045</v>
      </c>
      <c r="AB96" s="10">
        <f t="shared" si="18"/>
        <v>9498</v>
      </c>
      <c r="AC96" s="10">
        <f t="shared" si="18"/>
        <v>9951</v>
      </c>
      <c r="AD96" s="10">
        <f t="shared" si="18"/>
        <v>10404</v>
      </c>
      <c r="AE96" s="10">
        <f t="shared" si="18"/>
        <v>10857</v>
      </c>
      <c r="AF96" s="10">
        <f t="shared" si="18"/>
        <v>11310</v>
      </c>
      <c r="AG96" s="10">
        <f t="shared" si="18"/>
        <v>11763</v>
      </c>
      <c r="AH96" s="10">
        <f t="shared" si="18"/>
        <v>12216</v>
      </c>
      <c r="AI96" s="10">
        <f t="shared" si="18"/>
        <v>12669</v>
      </c>
      <c r="AJ96" s="10">
        <f t="shared" si="18"/>
        <v>13122</v>
      </c>
      <c r="AK96" s="10">
        <f t="shared" si="18"/>
        <v>13575</v>
      </c>
    </row>
    <row r="97" spans="1:37" x14ac:dyDescent="0.35">
      <c r="A97" s="2">
        <v>17</v>
      </c>
      <c r="C97" s="3"/>
      <c r="D97" s="3"/>
      <c r="E97" t="s">
        <v>75</v>
      </c>
      <c r="F97" t="s">
        <v>76</v>
      </c>
      <c r="H97" s="6">
        <f>'[3]All Developments - Total'!H112</f>
        <v>0</v>
      </c>
      <c r="I97" s="6">
        <f>'[3]All Developments - Total'!I112</f>
        <v>0</v>
      </c>
      <c r="J97" s="6">
        <f>'[3]All Developments - Total'!J112</f>
        <v>0</v>
      </c>
      <c r="K97" s="6">
        <f>'[3]All Developments - Total'!K112</f>
        <v>0</v>
      </c>
      <c r="L97" s="6">
        <f>'[3]All Developments - Total'!L112</f>
        <v>0</v>
      </c>
      <c r="M97" s="6">
        <f>'[3]All Developments - Total'!M112</f>
        <v>0</v>
      </c>
      <c r="N97" s="6">
        <f>'[3]All Developments - Total'!N112</f>
        <v>0</v>
      </c>
      <c r="O97" s="6">
        <f>'[3]All Developments - Total'!O112</f>
        <v>0</v>
      </c>
      <c r="P97" s="6">
        <f>'[3]All Developments - Total'!P112</f>
        <v>0</v>
      </c>
      <c r="Q97" s="6">
        <f>'[3]All Developments - Total'!Q112</f>
        <v>0</v>
      </c>
      <c r="R97" s="6">
        <f>'[3]All Developments - Total'!R112</f>
        <v>0</v>
      </c>
      <c r="S97" s="6">
        <f>'[3]All Developments - Total'!S112</f>
        <v>0</v>
      </c>
      <c r="T97" s="6">
        <f>'[3]All Developments - Total'!T112</f>
        <v>0</v>
      </c>
      <c r="U97" s="6">
        <f>'[3]All Developments - Total'!U112</f>
        <v>0</v>
      </c>
      <c r="V97" s="6">
        <f>'[3]All Developments - Total'!V112</f>
        <v>0</v>
      </c>
      <c r="W97" s="6">
        <f>'[3]All Developments - Total'!W112</f>
        <v>0</v>
      </c>
      <c r="X97" s="6">
        <f>'[3]All Developments - Total'!X112</f>
        <v>0</v>
      </c>
      <c r="Y97" s="6">
        <f>'[3]All Developments - Total'!Y112</f>
        <v>0</v>
      </c>
      <c r="Z97" s="6">
        <f>'[3]All Developments - Total'!Z112</f>
        <v>0</v>
      </c>
      <c r="AA97" s="6">
        <f>'[3]All Developments - Total'!AA112</f>
        <v>0</v>
      </c>
      <c r="AB97" s="6">
        <f>'[3]All Developments - Total'!AB112</f>
        <v>0</v>
      </c>
      <c r="AC97" s="6">
        <f>'[3]All Developments - Total'!AC112</f>
        <v>0</v>
      </c>
      <c r="AD97" s="6">
        <f>'[3]All Developments - Total'!AD112</f>
        <v>0</v>
      </c>
      <c r="AE97" s="6">
        <f>'[3]All Developments - Total'!AE112</f>
        <v>0</v>
      </c>
      <c r="AF97" s="6">
        <f>'[3]All Developments - Total'!AF112</f>
        <v>0</v>
      </c>
      <c r="AG97" s="6">
        <f>'[3]All Developments - Total'!AG112</f>
        <v>0</v>
      </c>
      <c r="AH97" s="6">
        <f>'[3]All Developments - Total'!AH112</f>
        <v>0</v>
      </c>
      <c r="AI97" s="6">
        <f>'[3]All Developments - Total'!AI112</f>
        <v>0</v>
      </c>
      <c r="AJ97" s="6">
        <f>'[3]All Developments - Total'!AJ112</f>
        <v>0</v>
      </c>
      <c r="AK97" s="6">
        <f>'[3]All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19">J93*J97</f>
        <v>0</v>
      </c>
      <c r="K100" s="10">
        <f t="shared" si="19"/>
        <v>0</v>
      </c>
      <c r="L100" s="10">
        <f t="shared" si="19"/>
        <v>0</v>
      </c>
      <c r="M100" s="10">
        <f t="shared" si="19"/>
        <v>0</v>
      </c>
      <c r="N100" s="10">
        <f t="shared" si="19"/>
        <v>0</v>
      </c>
      <c r="O100" s="10">
        <f t="shared" si="19"/>
        <v>0</v>
      </c>
      <c r="P100" s="10">
        <f t="shared" si="19"/>
        <v>0</v>
      </c>
      <c r="Q100" s="10">
        <f t="shared" si="19"/>
        <v>0</v>
      </c>
      <c r="R100" s="10">
        <f t="shared" si="19"/>
        <v>0</v>
      </c>
      <c r="S100" s="10">
        <f t="shared" si="19"/>
        <v>0</v>
      </c>
      <c r="T100" s="10">
        <f t="shared" si="19"/>
        <v>0</v>
      </c>
      <c r="U100" s="10">
        <f t="shared" si="19"/>
        <v>0</v>
      </c>
      <c r="V100" s="10">
        <f t="shared" si="19"/>
        <v>0</v>
      </c>
      <c r="W100" s="10">
        <f t="shared" si="19"/>
        <v>0</v>
      </c>
      <c r="X100" s="10">
        <f t="shared" si="19"/>
        <v>0</v>
      </c>
      <c r="Y100" s="10">
        <f t="shared" si="19"/>
        <v>0</v>
      </c>
      <c r="Z100" s="10">
        <f t="shared" si="19"/>
        <v>0</v>
      </c>
      <c r="AA100" s="10">
        <f t="shared" si="19"/>
        <v>0</v>
      </c>
      <c r="AB100" s="10">
        <f t="shared" si="19"/>
        <v>0</v>
      </c>
      <c r="AC100" s="10">
        <f t="shared" si="19"/>
        <v>0</v>
      </c>
      <c r="AD100" s="10">
        <f t="shared" si="19"/>
        <v>0</v>
      </c>
      <c r="AE100" s="10">
        <f t="shared" si="19"/>
        <v>0</v>
      </c>
      <c r="AF100" s="10">
        <f t="shared" si="19"/>
        <v>0</v>
      </c>
      <c r="AG100" s="10">
        <f t="shared" si="19"/>
        <v>0</v>
      </c>
      <c r="AH100" s="10">
        <f t="shared" si="19"/>
        <v>0</v>
      </c>
      <c r="AI100" s="10">
        <f t="shared" si="19"/>
        <v>0</v>
      </c>
      <c r="AJ100" s="10">
        <f t="shared" si="19"/>
        <v>0</v>
      </c>
      <c r="AK100" s="10">
        <f t="shared" si="19"/>
        <v>0</v>
      </c>
    </row>
    <row r="101" spans="1:37" x14ac:dyDescent="0.35">
      <c r="C101" s="3"/>
      <c r="D101" s="3"/>
      <c r="E101" t="s">
        <v>81</v>
      </c>
      <c r="F101" t="s">
        <v>80</v>
      </c>
      <c r="H101" s="10">
        <f>H93*H98</f>
        <v>0</v>
      </c>
      <c r="I101" s="10">
        <f t="shared" ref="I101:AK101" si="20">I93*I98</f>
        <v>0</v>
      </c>
      <c r="J101" s="10">
        <f t="shared" si="20"/>
        <v>0</v>
      </c>
      <c r="K101" s="10">
        <f t="shared" si="20"/>
        <v>0</v>
      </c>
      <c r="L101" s="10">
        <f t="shared" si="20"/>
        <v>0</v>
      </c>
      <c r="M101" s="10">
        <f t="shared" si="20"/>
        <v>0</v>
      </c>
      <c r="N101" s="10">
        <f t="shared" si="20"/>
        <v>0</v>
      </c>
      <c r="O101" s="10">
        <f t="shared" si="20"/>
        <v>0</v>
      </c>
      <c r="P101" s="10">
        <f t="shared" si="20"/>
        <v>0</v>
      </c>
      <c r="Q101" s="10">
        <f t="shared" si="20"/>
        <v>0</v>
      </c>
      <c r="R101" s="10">
        <f t="shared" si="20"/>
        <v>0</v>
      </c>
      <c r="S101" s="10">
        <f t="shared" si="20"/>
        <v>0</v>
      </c>
      <c r="T101" s="10">
        <f t="shared" si="20"/>
        <v>0</v>
      </c>
      <c r="U101" s="10">
        <f t="shared" si="20"/>
        <v>0</v>
      </c>
      <c r="V101" s="10">
        <f t="shared" si="20"/>
        <v>0</v>
      </c>
      <c r="W101" s="10">
        <f t="shared" si="20"/>
        <v>0</v>
      </c>
      <c r="X101" s="10">
        <f t="shared" si="20"/>
        <v>0</v>
      </c>
      <c r="Y101" s="10">
        <f t="shared" si="20"/>
        <v>0</v>
      </c>
      <c r="Z101" s="10">
        <f t="shared" si="20"/>
        <v>0</v>
      </c>
      <c r="AA101" s="10">
        <f t="shared" si="20"/>
        <v>0</v>
      </c>
      <c r="AB101" s="10">
        <f t="shared" si="20"/>
        <v>0</v>
      </c>
      <c r="AC101" s="10">
        <f t="shared" si="20"/>
        <v>0</v>
      </c>
      <c r="AD101" s="10">
        <f t="shared" si="20"/>
        <v>0</v>
      </c>
      <c r="AE101" s="10">
        <f t="shared" si="20"/>
        <v>0</v>
      </c>
      <c r="AF101" s="10">
        <f t="shared" si="20"/>
        <v>0</v>
      </c>
      <c r="AG101" s="10">
        <f t="shared" si="20"/>
        <v>0</v>
      </c>
      <c r="AH101" s="10">
        <f t="shared" si="20"/>
        <v>0</v>
      </c>
      <c r="AI101" s="10">
        <f t="shared" si="20"/>
        <v>0</v>
      </c>
      <c r="AJ101" s="10">
        <f t="shared" si="20"/>
        <v>0</v>
      </c>
      <c r="AK101" s="10">
        <f t="shared" si="20"/>
        <v>0</v>
      </c>
    </row>
    <row r="102" spans="1:37" x14ac:dyDescent="0.35">
      <c r="C102" s="3"/>
      <c r="D102" s="3"/>
      <c r="E102" t="s">
        <v>82</v>
      </c>
      <c r="F102" t="s">
        <v>80</v>
      </c>
      <c r="H102" s="10">
        <f>H93*H99</f>
        <v>0</v>
      </c>
      <c r="I102" s="10">
        <f t="shared" ref="I102:AK102" si="21">I93*I99</f>
        <v>0</v>
      </c>
      <c r="J102" s="10">
        <f t="shared" si="21"/>
        <v>0</v>
      </c>
      <c r="K102" s="10">
        <f t="shared" si="21"/>
        <v>0</v>
      </c>
      <c r="L102" s="10">
        <f t="shared" si="21"/>
        <v>0</v>
      </c>
      <c r="M102" s="10">
        <f t="shared" si="21"/>
        <v>0</v>
      </c>
      <c r="N102" s="10">
        <f t="shared" si="21"/>
        <v>0</v>
      </c>
      <c r="O102" s="10">
        <f t="shared" si="21"/>
        <v>0</v>
      </c>
      <c r="P102" s="10">
        <f t="shared" si="21"/>
        <v>0</v>
      </c>
      <c r="Q102" s="10">
        <f t="shared" si="21"/>
        <v>0</v>
      </c>
      <c r="R102" s="10">
        <f t="shared" si="21"/>
        <v>0</v>
      </c>
      <c r="S102" s="10">
        <f t="shared" si="21"/>
        <v>0</v>
      </c>
      <c r="T102" s="10">
        <f t="shared" si="21"/>
        <v>0</v>
      </c>
      <c r="U102" s="10">
        <f t="shared" si="21"/>
        <v>0</v>
      </c>
      <c r="V102" s="10">
        <f t="shared" si="21"/>
        <v>0</v>
      </c>
      <c r="W102" s="10">
        <f t="shared" si="21"/>
        <v>0</v>
      </c>
      <c r="X102" s="10">
        <f t="shared" si="21"/>
        <v>0</v>
      </c>
      <c r="Y102" s="10">
        <f t="shared" si="21"/>
        <v>0</v>
      </c>
      <c r="Z102" s="10">
        <f t="shared" si="21"/>
        <v>0</v>
      </c>
      <c r="AA102" s="10">
        <f t="shared" si="21"/>
        <v>0</v>
      </c>
      <c r="AB102" s="10">
        <f t="shared" si="21"/>
        <v>0</v>
      </c>
      <c r="AC102" s="10">
        <f t="shared" si="21"/>
        <v>0</v>
      </c>
      <c r="AD102" s="10">
        <f t="shared" si="21"/>
        <v>0</v>
      </c>
      <c r="AE102" s="10">
        <f t="shared" si="21"/>
        <v>0</v>
      </c>
      <c r="AF102" s="10">
        <f t="shared" si="21"/>
        <v>0</v>
      </c>
      <c r="AG102" s="10">
        <f t="shared" si="21"/>
        <v>0</v>
      </c>
      <c r="AH102" s="10">
        <f t="shared" si="21"/>
        <v>0</v>
      </c>
      <c r="AI102" s="10">
        <f t="shared" si="21"/>
        <v>0</v>
      </c>
      <c r="AJ102" s="10">
        <f t="shared" si="21"/>
        <v>0</v>
      </c>
      <c r="AK102" s="10">
        <f t="shared" si="21"/>
        <v>0</v>
      </c>
    </row>
    <row r="103" spans="1:37" x14ac:dyDescent="0.35">
      <c r="A103" s="2">
        <v>18</v>
      </c>
      <c r="C103" s="3"/>
      <c r="D103" s="3"/>
      <c r="E103" t="s">
        <v>83</v>
      </c>
      <c r="F103" t="s">
        <v>44</v>
      </c>
      <c r="H103" s="9">
        <v>0</v>
      </c>
      <c r="I103" s="9">
        <v>0.02</v>
      </c>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[3]Infill!$G$119</f>
        <v>509.2</v>
      </c>
      <c r="H104" s="10">
        <f>[3]Infill!$H$119</f>
        <v>512.44000000000005</v>
      </c>
      <c r="I104" s="10">
        <f t="shared" ref="I104:AK104" si="22">H104*(1+$G$16)*(1+I103)</f>
        <v>533.66526480000005</v>
      </c>
      <c r="J104" s="10">
        <f t="shared" si="22"/>
        <v>555.76968006801599</v>
      </c>
      <c r="K104" s="10">
        <f t="shared" si="22"/>
        <v>567.44084334944432</v>
      </c>
      <c r="L104" s="10">
        <f t="shared" si="22"/>
        <v>579.35710105978262</v>
      </c>
      <c r="M104" s="10">
        <f t="shared" si="22"/>
        <v>591.52360018203797</v>
      </c>
      <c r="N104" s="10">
        <f t="shared" si="22"/>
        <v>603.94559578586075</v>
      </c>
      <c r="O104" s="10">
        <f t="shared" si="22"/>
        <v>616.62845329736376</v>
      </c>
      <c r="P104" s="10">
        <f t="shared" si="22"/>
        <v>629.5776508166083</v>
      </c>
      <c r="Q104" s="10">
        <f t="shared" si="22"/>
        <v>642.79878148375701</v>
      </c>
      <c r="R104" s="10">
        <f t="shared" si="22"/>
        <v>656.29755589491583</v>
      </c>
      <c r="S104" s="10">
        <f t="shared" si="22"/>
        <v>670.07980456870905</v>
      </c>
      <c r="T104" s="10">
        <f t="shared" si="22"/>
        <v>684.15148046465185</v>
      </c>
      <c r="U104" s="10">
        <f t="shared" si="22"/>
        <v>698.5186615544095</v>
      </c>
      <c r="V104" s="10">
        <f t="shared" si="22"/>
        <v>713.1875534470521</v>
      </c>
      <c r="W104" s="10">
        <f t="shared" si="22"/>
        <v>728.16449206944014</v>
      </c>
      <c r="X104" s="10">
        <f t="shared" si="22"/>
        <v>743.45594640289835</v>
      </c>
      <c r="Y104" s="10">
        <f t="shared" si="22"/>
        <v>759.0685212773592</v>
      </c>
      <c r="Z104" s="10">
        <f t="shared" si="22"/>
        <v>775.00896022418362</v>
      </c>
      <c r="AA104" s="10">
        <f t="shared" si="22"/>
        <v>791.28414838889137</v>
      </c>
      <c r="AB104" s="10">
        <f t="shared" si="22"/>
        <v>807.90111550505799</v>
      </c>
      <c r="AC104" s="10">
        <f t="shared" si="22"/>
        <v>824.86703893066408</v>
      </c>
      <c r="AD104" s="10">
        <f t="shared" si="22"/>
        <v>842.18924674820789</v>
      </c>
      <c r="AE104" s="10">
        <f t="shared" si="22"/>
        <v>859.87522092992015</v>
      </c>
      <c r="AF104" s="10">
        <f t="shared" si="22"/>
        <v>877.93260056944837</v>
      </c>
      <c r="AG104" s="10">
        <f>AF104*(1+$G$16)*(1+AG103)</f>
        <v>896.36918518140669</v>
      </c>
      <c r="AH104" s="10">
        <f t="shared" si="22"/>
        <v>915.1929380702162</v>
      </c>
      <c r="AI104" s="10">
        <f t="shared" si="22"/>
        <v>934.41198976969065</v>
      </c>
      <c r="AJ104" s="10">
        <f t="shared" si="22"/>
        <v>954.03464155485403</v>
      </c>
      <c r="AK104" s="10">
        <f t="shared" si="22"/>
        <v>974.0693690275059</v>
      </c>
    </row>
    <row r="105" spans="1:37" x14ac:dyDescent="0.35">
      <c r="C105" s="3"/>
      <c r="D105" s="3"/>
      <c r="E105" t="s">
        <v>86</v>
      </c>
      <c r="F105" t="s">
        <v>87</v>
      </c>
      <c r="G105" s="12"/>
      <c r="H105" s="13">
        <f>G105*(1+$G$16)*(1+H103)</f>
        <v>0</v>
      </c>
      <c r="I105" s="13">
        <f t="shared" ref="I105:AK105" si="23">H105*(1+$G$16)*(1+I103)</f>
        <v>0</v>
      </c>
      <c r="J105" s="13">
        <f t="shared" si="23"/>
        <v>0</v>
      </c>
      <c r="K105" s="13">
        <f t="shared" si="23"/>
        <v>0</v>
      </c>
      <c r="L105" s="13">
        <f t="shared" si="23"/>
        <v>0</v>
      </c>
      <c r="M105" s="13">
        <f t="shared" si="23"/>
        <v>0</v>
      </c>
      <c r="N105" s="13">
        <f t="shared" si="23"/>
        <v>0</v>
      </c>
      <c r="O105" s="13">
        <f t="shared" si="23"/>
        <v>0</v>
      </c>
      <c r="P105" s="13">
        <f t="shared" si="23"/>
        <v>0</v>
      </c>
      <c r="Q105" s="13">
        <f t="shared" si="23"/>
        <v>0</v>
      </c>
      <c r="R105" s="13">
        <f t="shared" si="23"/>
        <v>0</v>
      </c>
      <c r="S105" s="13">
        <f t="shared" si="23"/>
        <v>0</v>
      </c>
      <c r="T105" s="13">
        <f t="shared" si="23"/>
        <v>0</v>
      </c>
      <c r="U105" s="13">
        <f t="shared" si="23"/>
        <v>0</v>
      </c>
      <c r="V105" s="13">
        <f t="shared" si="23"/>
        <v>0</v>
      </c>
      <c r="W105" s="13">
        <f t="shared" si="23"/>
        <v>0</v>
      </c>
      <c r="X105" s="13">
        <f t="shared" si="23"/>
        <v>0</v>
      </c>
      <c r="Y105" s="13">
        <f t="shared" si="23"/>
        <v>0</v>
      </c>
      <c r="Z105" s="13">
        <f t="shared" si="23"/>
        <v>0</v>
      </c>
      <c r="AA105" s="13">
        <f t="shared" si="23"/>
        <v>0</v>
      </c>
      <c r="AB105" s="13">
        <f t="shared" si="23"/>
        <v>0</v>
      </c>
      <c r="AC105" s="13">
        <f t="shared" si="23"/>
        <v>0</v>
      </c>
      <c r="AD105" s="13">
        <f t="shared" si="23"/>
        <v>0</v>
      </c>
      <c r="AE105" s="13">
        <f t="shared" si="23"/>
        <v>0</v>
      </c>
      <c r="AF105" s="13">
        <f t="shared" si="23"/>
        <v>0</v>
      </c>
      <c r="AG105" s="13">
        <f>AF105*(1+$G$16)*(1+AG103)</f>
        <v>0</v>
      </c>
      <c r="AH105" s="13">
        <f t="shared" si="23"/>
        <v>0</v>
      </c>
      <c r="AI105" s="13">
        <f t="shared" si="23"/>
        <v>0</v>
      </c>
      <c r="AJ105" s="13">
        <f t="shared" si="23"/>
        <v>0</v>
      </c>
      <c r="AK105" s="13">
        <f t="shared" si="23"/>
        <v>0</v>
      </c>
    </row>
    <row r="106" spans="1:37" x14ac:dyDescent="0.35">
      <c r="C106" s="3"/>
      <c r="D106" s="3"/>
      <c r="E106" t="s">
        <v>88</v>
      </c>
      <c r="F106" t="s">
        <v>87</v>
      </c>
      <c r="G106" s="12"/>
      <c r="H106" s="13">
        <f>G106*(1+$G$16)*(1+H103)</f>
        <v>0</v>
      </c>
      <c r="I106" s="13">
        <f t="shared" ref="I106:AK106" si="24">H106*(1+$G$16)*(1+I103)</f>
        <v>0</v>
      </c>
      <c r="J106" s="13">
        <f t="shared" si="24"/>
        <v>0</v>
      </c>
      <c r="K106" s="13">
        <f t="shared" si="24"/>
        <v>0</v>
      </c>
      <c r="L106" s="13">
        <f t="shared" si="24"/>
        <v>0</v>
      </c>
      <c r="M106" s="13">
        <f t="shared" si="24"/>
        <v>0</v>
      </c>
      <c r="N106" s="13">
        <f t="shared" si="24"/>
        <v>0</v>
      </c>
      <c r="O106" s="13">
        <f t="shared" si="24"/>
        <v>0</v>
      </c>
      <c r="P106" s="13">
        <f t="shared" si="24"/>
        <v>0</v>
      </c>
      <c r="Q106" s="13">
        <f t="shared" si="24"/>
        <v>0</v>
      </c>
      <c r="R106" s="13">
        <f t="shared" si="24"/>
        <v>0</v>
      </c>
      <c r="S106" s="13">
        <f t="shared" si="24"/>
        <v>0</v>
      </c>
      <c r="T106" s="13">
        <f t="shared" si="24"/>
        <v>0</v>
      </c>
      <c r="U106" s="13">
        <f t="shared" si="24"/>
        <v>0</v>
      </c>
      <c r="V106" s="13">
        <f t="shared" si="24"/>
        <v>0</v>
      </c>
      <c r="W106" s="13">
        <f t="shared" si="24"/>
        <v>0</v>
      </c>
      <c r="X106" s="13">
        <f t="shared" si="24"/>
        <v>0</v>
      </c>
      <c r="Y106" s="13">
        <f t="shared" si="24"/>
        <v>0</v>
      </c>
      <c r="Z106" s="13">
        <f t="shared" si="24"/>
        <v>0</v>
      </c>
      <c r="AA106" s="13">
        <f t="shared" si="24"/>
        <v>0</v>
      </c>
      <c r="AB106" s="13">
        <f t="shared" si="24"/>
        <v>0</v>
      </c>
      <c r="AC106" s="13">
        <f t="shared" si="24"/>
        <v>0</v>
      </c>
      <c r="AD106" s="13">
        <f t="shared" si="24"/>
        <v>0</v>
      </c>
      <c r="AE106" s="13">
        <f t="shared" si="24"/>
        <v>0</v>
      </c>
      <c r="AF106" s="13">
        <f t="shared" si="24"/>
        <v>0</v>
      </c>
      <c r="AG106" s="13">
        <f>AF106*(1+$G$16)*(1+AG103)</f>
        <v>0</v>
      </c>
      <c r="AH106" s="13">
        <f t="shared" si="24"/>
        <v>0</v>
      </c>
      <c r="AI106" s="13">
        <f t="shared" si="24"/>
        <v>0</v>
      </c>
      <c r="AJ106" s="13">
        <f t="shared" si="24"/>
        <v>0</v>
      </c>
      <c r="AK106" s="13">
        <f t="shared" si="24"/>
        <v>0</v>
      </c>
    </row>
    <row r="107" spans="1:37" x14ac:dyDescent="0.35">
      <c r="C107" s="3"/>
      <c r="D107" s="3"/>
      <c r="E107" t="s">
        <v>89</v>
      </c>
      <c r="F107" t="s">
        <v>87</v>
      </c>
      <c r="G107" s="12"/>
      <c r="H107" s="13">
        <f>G107*(1+$G$16)*(1+H103)</f>
        <v>0</v>
      </c>
      <c r="I107" s="13">
        <f t="shared" ref="I107:AK107" si="25">H107*(1+$G$16)*(1+I103)</f>
        <v>0</v>
      </c>
      <c r="J107" s="13">
        <f t="shared" si="25"/>
        <v>0</v>
      </c>
      <c r="K107" s="13">
        <f t="shared" si="25"/>
        <v>0</v>
      </c>
      <c r="L107" s="13">
        <f t="shared" si="25"/>
        <v>0</v>
      </c>
      <c r="M107" s="13">
        <f t="shared" si="25"/>
        <v>0</v>
      </c>
      <c r="N107" s="13">
        <f t="shared" si="25"/>
        <v>0</v>
      </c>
      <c r="O107" s="13">
        <f t="shared" si="25"/>
        <v>0</v>
      </c>
      <c r="P107" s="13">
        <f t="shared" si="25"/>
        <v>0</v>
      </c>
      <c r="Q107" s="13">
        <f t="shared" si="25"/>
        <v>0</v>
      </c>
      <c r="R107" s="13">
        <f t="shared" si="25"/>
        <v>0</v>
      </c>
      <c r="S107" s="13">
        <f t="shared" si="25"/>
        <v>0</v>
      </c>
      <c r="T107" s="13">
        <f t="shared" si="25"/>
        <v>0</v>
      </c>
      <c r="U107" s="13">
        <f t="shared" si="25"/>
        <v>0</v>
      </c>
      <c r="V107" s="13">
        <f t="shared" si="25"/>
        <v>0</v>
      </c>
      <c r="W107" s="13">
        <f t="shared" si="25"/>
        <v>0</v>
      </c>
      <c r="X107" s="13">
        <f t="shared" si="25"/>
        <v>0</v>
      </c>
      <c r="Y107" s="13">
        <f t="shared" si="25"/>
        <v>0</v>
      </c>
      <c r="Z107" s="13">
        <f t="shared" si="25"/>
        <v>0</v>
      </c>
      <c r="AA107" s="13">
        <f t="shared" si="25"/>
        <v>0</v>
      </c>
      <c r="AB107" s="13">
        <f t="shared" si="25"/>
        <v>0</v>
      </c>
      <c r="AC107" s="13">
        <f t="shared" si="25"/>
        <v>0</v>
      </c>
      <c r="AD107" s="13">
        <f t="shared" si="25"/>
        <v>0</v>
      </c>
      <c r="AE107" s="13">
        <f t="shared" si="25"/>
        <v>0</v>
      </c>
      <c r="AF107" s="13">
        <f t="shared" si="25"/>
        <v>0</v>
      </c>
      <c r="AG107" s="13">
        <f>AF107*(1+$G$16)*(1+AG103)</f>
        <v>0</v>
      </c>
      <c r="AH107" s="13">
        <f t="shared" si="25"/>
        <v>0</v>
      </c>
      <c r="AI107" s="13">
        <f t="shared" si="25"/>
        <v>0</v>
      </c>
      <c r="AJ107" s="13">
        <f t="shared" si="25"/>
        <v>0</v>
      </c>
      <c r="AK107" s="13">
        <f t="shared" si="25"/>
        <v>0</v>
      </c>
    </row>
    <row r="108" spans="1:37" x14ac:dyDescent="0.35">
      <c r="C108" s="3"/>
      <c r="D108" s="3"/>
    </row>
    <row r="109" spans="1:37" x14ac:dyDescent="0.35">
      <c r="C109" s="3"/>
      <c r="D109" s="3"/>
      <c r="E109" t="s">
        <v>90</v>
      </c>
      <c r="F109" t="s">
        <v>91</v>
      </c>
      <c r="H109" s="10">
        <f>SUM(H100:H102)/1000</f>
        <v>0</v>
      </c>
      <c r="I109" s="10">
        <f t="shared" ref="I109:AK109" si="26">SUM(I100:I102)/1000</f>
        <v>0</v>
      </c>
      <c r="J109" s="10">
        <f t="shared" si="26"/>
        <v>0</v>
      </c>
      <c r="K109" s="10">
        <f t="shared" si="26"/>
        <v>0</v>
      </c>
      <c r="L109" s="10">
        <f t="shared" si="26"/>
        <v>0</v>
      </c>
      <c r="M109" s="10">
        <f t="shared" si="26"/>
        <v>0</v>
      </c>
      <c r="N109" s="10">
        <f t="shared" si="26"/>
        <v>0</v>
      </c>
      <c r="O109" s="10">
        <f t="shared" si="26"/>
        <v>0</v>
      </c>
      <c r="P109" s="10">
        <f t="shared" si="26"/>
        <v>0</v>
      </c>
      <c r="Q109" s="10">
        <f t="shared" si="26"/>
        <v>0</v>
      </c>
      <c r="R109" s="10">
        <f t="shared" si="26"/>
        <v>0</v>
      </c>
      <c r="S109" s="10">
        <f t="shared" si="26"/>
        <v>0</v>
      </c>
      <c r="T109" s="10">
        <f t="shared" si="26"/>
        <v>0</v>
      </c>
      <c r="U109" s="10">
        <f t="shared" si="26"/>
        <v>0</v>
      </c>
      <c r="V109" s="10">
        <f t="shared" si="26"/>
        <v>0</v>
      </c>
      <c r="W109" s="10">
        <f t="shared" si="26"/>
        <v>0</v>
      </c>
      <c r="X109" s="10">
        <f t="shared" si="26"/>
        <v>0</v>
      </c>
      <c r="Y109" s="10">
        <f t="shared" si="26"/>
        <v>0</v>
      </c>
      <c r="Z109" s="10">
        <f t="shared" si="26"/>
        <v>0</v>
      </c>
      <c r="AA109" s="10">
        <f t="shared" si="26"/>
        <v>0</v>
      </c>
      <c r="AB109" s="10">
        <f t="shared" si="26"/>
        <v>0</v>
      </c>
      <c r="AC109" s="10">
        <f t="shared" si="26"/>
        <v>0</v>
      </c>
      <c r="AD109" s="10">
        <f t="shared" si="26"/>
        <v>0</v>
      </c>
      <c r="AE109" s="10">
        <f t="shared" si="26"/>
        <v>0</v>
      </c>
      <c r="AF109" s="10">
        <f t="shared" si="26"/>
        <v>0</v>
      </c>
      <c r="AG109" s="10">
        <f t="shared" si="26"/>
        <v>0</v>
      </c>
      <c r="AH109" s="10">
        <f t="shared" si="26"/>
        <v>0</v>
      </c>
      <c r="AI109" s="10">
        <f t="shared" si="26"/>
        <v>0</v>
      </c>
      <c r="AJ109" s="10">
        <f t="shared" si="26"/>
        <v>0</v>
      </c>
      <c r="AK109" s="10">
        <f t="shared" si="26"/>
        <v>0</v>
      </c>
    </row>
    <row r="110" spans="1:37" x14ac:dyDescent="0.35">
      <c r="C110" s="3"/>
      <c r="D110" s="3"/>
      <c r="E110" t="s">
        <v>92</v>
      </c>
      <c r="F110" t="s">
        <v>53</v>
      </c>
      <c r="H110" s="10">
        <f>H93*H104+H100*H105+H101*H106+H102*H107</f>
        <v>248020.96000000002</v>
      </c>
      <c r="I110" s="10">
        <f t="shared" ref="I110:AK110" si="27">I93*I104+I100*I105+I101*I106+I102*I107</f>
        <v>486702.72149760003</v>
      </c>
      <c r="J110" s="10">
        <f t="shared" si="27"/>
        <v>748065.98937154957</v>
      </c>
      <c r="K110" s="10">
        <f t="shared" si="27"/>
        <v>1028202.8081491931</v>
      </c>
      <c r="L110" s="10">
        <f t="shared" si="27"/>
        <v>1326148.4043258424</v>
      </c>
      <c r="M110" s="10">
        <f t="shared" si="27"/>
        <v>1598888.2912920485</v>
      </c>
      <c r="N110" s="10">
        <f t="shared" si="27"/>
        <v>1906052.3003001765</v>
      </c>
      <c r="O110" s="10">
        <f t="shared" si="27"/>
        <v>2225412.0879501859</v>
      </c>
      <c r="P110" s="10">
        <f t="shared" si="27"/>
        <v>2557344.417617063</v>
      </c>
      <c r="Q110" s="10">
        <f t="shared" si="27"/>
        <v>2902236.4983991631</v>
      </c>
      <c r="R110" s="10">
        <f t="shared" si="27"/>
        <v>3260486.2576859416</v>
      </c>
      <c r="S110" s="10">
        <f t="shared" si="27"/>
        <v>3632502.6205669716</v>
      </c>
      <c r="T110" s="10">
        <f t="shared" si="27"/>
        <v>4018705.796249365</v>
      </c>
      <c r="U110" s="10">
        <f t="shared" si="27"/>
        <v>4419527.5716547491</v>
      </c>
      <c r="V110" s="10">
        <f t="shared" si="27"/>
        <v>4835411.6123710135</v>
      </c>
      <c r="W110" s="10">
        <f t="shared" si="27"/>
        <v>5266813.7711382601</v>
      </c>
      <c r="X110" s="10">
        <f t="shared" si="27"/>
        <v>5714202.4040526766</v>
      </c>
      <c r="Y110" s="10">
        <f t="shared" si="27"/>
        <v>6178058.6946764262</v>
      </c>
      <c r="Z110" s="10">
        <f t="shared" si="27"/>
        <v>6658876.9862461854</v>
      </c>
      <c r="AA110" s="10">
        <f t="shared" si="27"/>
        <v>7157165.1221775226</v>
      </c>
      <c r="AB110" s="10">
        <f t="shared" si="27"/>
        <v>7673444.7950670412</v>
      </c>
      <c r="AC110" s="10">
        <f t="shared" si="27"/>
        <v>8208251.9043990383</v>
      </c>
      <c r="AD110" s="10">
        <f t="shared" si="27"/>
        <v>8762136.9231683556</v>
      </c>
      <c r="AE110" s="10">
        <f t="shared" si="27"/>
        <v>9335665.2736361437</v>
      </c>
      <c r="AF110" s="10">
        <f t="shared" si="27"/>
        <v>9929417.7124404609</v>
      </c>
      <c r="AG110" s="10">
        <f t="shared" si="27"/>
        <v>10543990.725288887</v>
      </c>
      <c r="AH110" s="10">
        <f t="shared" si="27"/>
        <v>11179996.931465762</v>
      </c>
      <c r="AI110" s="10">
        <f t="shared" si="27"/>
        <v>11838065.498392211</v>
      </c>
      <c r="AJ110" s="10">
        <f t="shared" si="27"/>
        <v>12518842.566482795</v>
      </c>
      <c r="AK110" s="10">
        <f t="shared" si="27"/>
        <v>13222991.684548393</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'[3]All Developments - Total'!H128</f>
        <v>484</v>
      </c>
      <c r="I113" s="6">
        <f>'[3]All Developments - Total'!I128</f>
        <v>428</v>
      </c>
      <c r="J113" s="6">
        <f>'[3]All Developments - Total'!J128</f>
        <v>434</v>
      </c>
      <c r="K113" s="6">
        <f>'[3]All Developments - Total'!K128</f>
        <v>466</v>
      </c>
      <c r="L113" s="6">
        <f>'[3]All Developments - Total'!L128</f>
        <v>477</v>
      </c>
      <c r="M113" s="6">
        <f>'[3]All Developments - Total'!M128</f>
        <v>414</v>
      </c>
      <c r="N113" s="6">
        <f>'[3]All Developments - Total'!N128</f>
        <v>453</v>
      </c>
      <c r="O113" s="6">
        <f>'[3]All Developments - Total'!O128</f>
        <v>453</v>
      </c>
      <c r="P113" s="6">
        <f>'[3]All Developments - Total'!P128</f>
        <v>453</v>
      </c>
      <c r="Q113" s="6">
        <f>'[3]All Developments - Total'!Q128</f>
        <v>453</v>
      </c>
      <c r="R113" s="6">
        <f>'[3]All Developments - Total'!R128</f>
        <v>453</v>
      </c>
      <c r="S113" s="6">
        <f>'[3]All Developments - Total'!S128</f>
        <v>453</v>
      </c>
      <c r="T113" s="6">
        <f>'[3]All Developments - Total'!T128</f>
        <v>453</v>
      </c>
      <c r="U113" s="6">
        <f>'[3]All Developments - Total'!U128</f>
        <v>453</v>
      </c>
      <c r="V113" s="6">
        <f>'[3]All Developments - Total'!V128</f>
        <v>453</v>
      </c>
      <c r="W113" s="6">
        <f>'[3]All Developments - Total'!W128</f>
        <v>453</v>
      </c>
      <c r="X113" s="6">
        <f>'[3]All Developments - Total'!X128</f>
        <v>453</v>
      </c>
      <c r="Y113" s="6">
        <f>'[3]All Developments - Total'!Y128</f>
        <v>453</v>
      </c>
      <c r="Z113" s="6">
        <f>'[3]All Developments - Total'!Z128</f>
        <v>453</v>
      </c>
      <c r="AA113" s="6">
        <f>'[3]All Developments - Total'!AA128</f>
        <v>453</v>
      </c>
      <c r="AB113" s="6">
        <f>'[3]All Developments - Total'!AB128</f>
        <v>453</v>
      </c>
      <c r="AC113" s="6">
        <f>'[3]All Developments - Total'!AC128</f>
        <v>453</v>
      </c>
      <c r="AD113" s="6">
        <f>'[3]All Developments - Total'!AD128</f>
        <v>453</v>
      </c>
      <c r="AE113" s="6">
        <f>'[3]All Developments - Total'!AE128</f>
        <v>453</v>
      </c>
      <c r="AF113" s="6">
        <f>'[3]All Developments - Total'!AF128</f>
        <v>453</v>
      </c>
      <c r="AG113" s="6">
        <f>'[3]All Developments - Total'!AG128</f>
        <v>453</v>
      </c>
      <c r="AH113" s="6">
        <f>'[3]All Developments - Total'!AH128</f>
        <v>453</v>
      </c>
      <c r="AI113" s="6">
        <f>'[3]All Developments - Total'!AI128</f>
        <v>453</v>
      </c>
      <c r="AJ113" s="6">
        <f>'[3]All Developments - Total'!AJ128</f>
        <v>453</v>
      </c>
      <c r="AK113" s="6">
        <f>'[3]All Developments - Total'!AK128</f>
        <v>453</v>
      </c>
    </row>
    <row r="114" spans="1:39" x14ac:dyDescent="0.35">
      <c r="C114" s="3"/>
      <c r="D114" s="3"/>
      <c r="E114" t="s">
        <v>71</v>
      </c>
      <c r="F114" t="s">
        <v>70</v>
      </c>
      <c r="H114" s="10">
        <f>G114+H113</f>
        <v>484</v>
      </c>
      <c r="I114" s="10">
        <f t="shared" ref="I114:AK114" si="28">H114+I113</f>
        <v>912</v>
      </c>
      <c r="J114" s="10">
        <f t="shared" si="28"/>
        <v>1346</v>
      </c>
      <c r="K114" s="10">
        <f t="shared" si="28"/>
        <v>1812</v>
      </c>
      <c r="L114" s="10">
        <f t="shared" si="28"/>
        <v>2289</v>
      </c>
      <c r="M114" s="10">
        <f t="shared" si="28"/>
        <v>2703</v>
      </c>
      <c r="N114" s="10">
        <f t="shared" si="28"/>
        <v>3156</v>
      </c>
      <c r="O114" s="10">
        <f t="shared" si="28"/>
        <v>3609</v>
      </c>
      <c r="P114" s="10">
        <f t="shared" si="28"/>
        <v>4062</v>
      </c>
      <c r="Q114" s="10">
        <f t="shared" si="28"/>
        <v>4515</v>
      </c>
      <c r="R114" s="10">
        <f t="shared" si="28"/>
        <v>4968</v>
      </c>
      <c r="S114" s="10">
        <f t="shared" si="28"/>
        <v>5421</v>
      </c>
      <c r="T114" s="10">
        <f t="shared" si="28"/>
        <v>5874</v>
      </c>
      <c r="U114" s="10">
        <f t="shared" si="28"/>
        <v>6327</v>
      </c>
      <c r="V114" s="10">
        <f t="shared" si="28"/>
        <v>6780</v>
      </c>
      <c r="W114" s="10">
        <f t="shared" si="28"/>
        <v>7233</v>
      </c>
      <c r="X114" s="10">
        <f t="shared" si="28"/>
        <v>7686</v>
      </c>
      <c r="Y114" s="10">
        <f t="shared" si="28"/>
        <v>8139</v>
      </c>
      <c r="Z114" s="10">
        <f t="shared" si="28"/>
        <v>8592</v>
      </c>
      <c r="AA114" s="10">
        <f t="shared" si="28"/>
        <v>9045</v>
      </c>
      <c r="AB114" s="10">
        <f t="shared" si="28"/>
        <v>9498</v>
      </c>
      <c r="AC114" s="10">
        <f t="shared" si="28"/>
        <v>9951</v>
      </c>
      <c r="AD114" s="10">
        <f t="shared" si="28"/>
        <v>10404</v>
      </c>
      <c r="AE114" s="10">
        <f t="shared" si="28"/>
        <v>10857</v>
      </c>
      <c r="AF114" s="10">
        <f t="shared" si="28"/>
        <v>11310</v>
      </c>
      <c r="AG114" s="10">
        <f>AF114+AG113</f>
        <v>11763</v>
      </c>
      <c r="AH114" s="10">
        <f t="shared" si="28"/>
        <v>12216</v>
      </c>
      <c r="AI114" s="10">
        <f t="shared" si="28"/>
        <v>12669</v>
      </c>
      <c r="AJ114" s="10">
        <f t="shared" si="28"/>
        <v>13122</v>
      </c>
      <c r="AK114" s="10">
        <f t="shared" si="28"/>
        <v>13575</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29">I113*$G115</f>
        <v>428</v>
      </c>
      <c r="J116" s="10">
        <f t="shared" si="29"/>
        <v>434</v>
      </c>
      <c r="K116" s="10">
        <f t="shared" si="29"/>
        <v>466</v>
      </c>
      <c r="L116" s="10">
        <f t="shared" si="29"/>
        <v>477</v>
      </c>
      <c r="M116" s="10">
        <f t="shared" si="29"/>
        <v>414</v>
      </c>
      <c r="N116" s="10">
        <f t="shared" si="29"/>
        <v>453</v>
      </c>
      <c r="O116" s="10">
        <f t="shared" si="29"/>
        <v>453</v>
      </c>
      <c r="P116" s="10">
        <f t="shared" si="29"/>
        <v>453</v>
      </c>
      <c r="Q116" s="10">
        <f t="shared" si="29"/>
        <v>453</v>
      </c>
      <c r="R116" s="10">
        <f t="shared" si="29"/>
        <v>453</v>
      </c>
      <c r="S116" s="10">
        <f t="shared" si="29"/>
        <v>453</v>
      </c>
      <c r="T116" s="10">
        <f t="shared" si="29"/>
        <v>453</v>
      </c>
      <c r="U116" s="10">
        <f t="shared" si="29"/>
        <v>453</v>
      </c>
      <c r="V116" s="10">
        <f t="shared" si="29"/>
        <v>453</v>
      </c>
      <c r="W116" s="10">
        <f t="shared" si="29"/>
        <v>453</v>
      </c>
      <c r="X116" s="10">
        <f t="shared" si="29"/>
        <v>453</v>
      </c>
      <c r="Y116" s="10">
        <f t="shared" si="29"/>
        <v>453</v>
      </c>
      <c r="Z116" s="10">
        <f t="shared" si="29"/>
        <v>453</v>
      </c>
      <c r="AA116" s="10">
        <f t="shared" si="29"/>
        <v>453</v>
      </c>
      <c r="AB116" s="10">
        <f t="shared" si="29"/>
        <v>453</v>
      </c>
      <c r="AC116" s="10">
        <f t="shared" si="29"/>
        <v>453</v>
      </c>
      <c r="AD116" s="10">
        <f t="shared" si="29"/>
        <v>453</v>
      </c>
      <c r="AE116" s="10">
        <f t="shared" si="29"/>
        <v>453</v>
      </c>
      <c r="AF116" s="10">
        <f t="shared" si="29"/>
        <v>453</v>
      </c>
      <c r="AG116" s="10">
        <f t="shared" si="29"/>
        <v>453</v>
      </c>
      <c r="AH116" s="10">
        <f t="shared" si="29"/>
        <v>453</v>
      </c>
      <c r="AI116" s="10">
        <f t="shared" si="29"/>
        <v>453</v>
      </c>
      <c r="AJ116" s="10">
        <f t="shared" si="29"/>
        <v>453</v>
      </c>
      <c r="AK116" s="10">
        <f t="shared" si="29"/>
        <v>453</v>
      </c>
      <c r="AL116" s="10"/>
      <c r="AM116" s="10"/>
    </row>
    <row r="117" spans="1:39" x14ac:dyDescent="0.35">
      <c r="C117" s="3"/>
      <c r="D117" s="3"/>
      <c r="E117" t="s">
        <v>74</v>
      </c>
      <c r="F117" t="s">
        <v>70</v>
      </c>
      <c r="H117">
        <f>H114*$G115</f>
        <v>484</v>
      </c>
      <c r="I117" s="10">
        <f t="shared" ref="I117:AK117" si="30">I114*$G115</f>
        <v>912</v>
      </c>
      <c r="J117" s="10">
        <f t="shared" si="30"/>
        <v>1346</v>
      </c>
      <c r="K117" s="10">
        <f t="shared" si="30"/>
        <v>1812</v>
      </c>
      <c r="L117" s="10">
        <f t="shared" si="30"/>
        <v>2289</v>
      </c>
      <c r="M117" s="10">
        <f t="shared" si="30"/>
        <v>2703</v>
      </c>
      <c r="N117" s="10">
        <f t="shared" si="30"/>
        <v>3156</v>
      </c>
      <c r="O117" s="10">
        <f t="shared" si="30"/>
        <v>3609</v>
      </c>
      <c r="P117" s="10">
        <f t="shared" si="30"/>
        <v>4062</v>
      </c>
      <c r="Q117" s="10">
        <f t="shared" si="30"/>
        <v>4515</v>
      </c>
      <c r="R117" s="10">
        <f t="shared" si="30"/>
        <v>4968</v>
      </c>
      <c r="S117" s="10">
        <f t="shared" si="30"/>
        <v>5421</v>
      </c>
      <c r="T117" s="10">
        <f t="shared" si="30"/>
        <v>5874</v>
      </c>
      <c r="U117" s="10">
        <f t="shared" si="30"/>
        <v>6327</v>
      </c>
      <c r="V117" s="10">
        <f t="shared" si="30"/>
        <v>6780</v>
      </c>
      <c r="W117" s="10">
        <f t="shared" si="30"/>
        <v>7233</v>
      </c>
      <c r="X117" s="10">
        <f t="shared" si="30"/>
        <v>7686</v>
      </c>
      <c r="Y117" s="10">
        <f t="shared" si="30"/>
        <v>8139</v>
      </c>
      <c r="Z117" s="10">
        <f t="shared" si="30"/>
        <v>8592</v>
      </c>
      <c r="AA117" s="10">
        <f t="shared" si="30"/>
        <v>9045</v>
      </c>
      <c r="AB117" s="10">
        <f t="shared" si="30"/>
        <v>9498</v>
      </c>
      <c r="AC117" s="10">
        <f t="shared" si="30"/>
        <v>9951</v>
      </c>
      <c r="AD117" s="10">
        <f t="shared" si="30"/>
        <v>10404</v>
      </c>
      <c r="AE117" s="10">
        <f t="shared" si="30"/>
        <v>10857</v>
      </c>
      <c r="AF117" s="10">
        <f t="shared" si="30"/>
        <v>11310</v>
      </c>
      <c r="AG117" s="10">
        <f t="shared" si="30"/>
        <v>11763</v>
      </c>
      <c r="AH117" s="10">
        <f t="shared" si="30"/>
        <v>12216</v>
      </c>
      <c r="AI117" s="10">
        <f t="shared" si="30"/>
        <v>12669</v>
      </c>
      <c r="AJ117" s="10">
        <f t="shared" si="30"/>
        <v>13122</v>
      </c>
      <c r="AK117" s="10">
        <f t="shared" si="30"/>
        <v>13575</v>
      </c>
      <c r="AL117" s="10"/>
      <c r="AM117" s="10"/>
    </row>
    <row r="118" spans="1:39" x14ac:dyDescent="0.35">
      <c r="A118" s="2">
        <v>22</v>
      </c>
      <c r="C118" s="3"/>
      <c r="D118" s="3"/>
      <c r="E118" t="s">
        <v>75</v>
      </c>
      <c r="F118" t="s">
        <v>76</v>
      </c>
      <c r="H118" s="6">
        <f>'[3]All Developments - Total'!H133</f>
        <v>121</v>
      </c>
      <c r="I118" s="6">
        <f>'[3]All Developments - Total'!I133</f>
        <v>121</v>
      </c>
      <c r="J118" s="6">
        <f>'[3]All Developments - Total'!J133</f>
        <v>121</v>
      </c>
      <c r="K118" s="6">
        <f>'[3]All Developments - Total'!K133</f>
        <v>121</v>
      </c>
      <c r="L118" s="6">
        <f>'[3]All Developments - Total'!L133</f>
        <v>121</v>
      </c>
      <c r="M118" s="6">
        <f>'[3]All Developments - Total'!M133</f>
        <v>121</v>
      </c>
      <c r="N118" s="6">
        <f>'[3]All Developments - Total'!N133</f>
        <v>121</v>
      </c>
      <c r="O118" s="6">
        <f>'[3]All Developments - Total'!O133</f>
        <v>121</v>
      </c>
      <c r="P118" s="6">
        <f>'[3]All Developments - Total'!P133</f>
        <v>121</v>
      </c>
      <c r="Q118" s="6">
        <f>'[3]All Developments - Total'!Q133</f>
        <v>121</v>
      </c>
      <c r="R118" s="6">
        <f>'[3]All Developments - Total'!R133</f>
        <v>121</v>
      </c>
      <c r="S118" s="6">
        <f>'[3]All Developments - Total'!S133</f>
        <v>121</v>
      </c>
      <c r="T118" s="6">
        <f>'[3]All Developments - Total'!T133</f>
        <v>121</v>
      </c>
      <c r="U118" s="6">
        <f>'[3]All Developments - Total'!U133</f>
        <v>121</v>
      </c>
      <c r="V118" s="6">
        <f>'[3]All Developments - Total'!V133</f>
        <v>121</v>
      </c>
      <c r="W118" s="6">
        <f>'[3]All Developments - Total'!W133</f>
        <v>121</v>
      </c>
      <c r="X118" s="6">
        <f>'[3]All Developments - Total'!X133</f>
        <v>121</v>
      </c>
      <c r="Y118" s="6">
        <f>'[3]All Developments - Total'!Y133</f>
        <v>121</v>
      </c>
      <c r="Z118" s="6">
        <f>'[3]All Developments - Total'!Z133</f>
        <v>121</v>
      </c>
      <c r="AA118" s="6">
        <f>'[3]All Developments - Total'!AA133</f>
        <v>121</v>
      </c>
      <c r="AB118" s="6">
        <f>'[3]All Developments - Total'!AB133</f>
        <v>121</v>
      </c>
      <c r="AC118" s="6">
        <f>'[3]All Developments - Total'!AC133</f>
        <v>121</v>
      </c>
      <c r="AD118" s="6">
        <f>'[3]All Developments - Total'!AD133</f>
        <v>121</v>
      </c>
      <c r="AE118" s="6">
        <f>'[3]All Developments - Total'!AE133</f>
        <v>121</v>
      </c>
      <c r="AF118" s="6">
        <f>'[3]All Developments - Total'!AF133</f>
        <v>121</v>
      </c>
      <c r="AG118" s="6">
        <f>'[3]All Developments - Total'!AG133</f>
        <v>121</v>
      </c>
      <c r="AH118" s="6">
        <f>'[3]All Developments - Total'!AH133</f>
        <v>121</v>
      </c>
      <c r="AI118" s="6">
        <f>'[3]All Developments - Total'!AI133</f>
        <v>121</v>
      </c>
      <c r="AJ118" s="6">
        <f>'[3]All Developments - Total'!AJ133</f>
        <v>121</v>
      </c>
      <c r="AK118" s="6">
        <f>'[3]All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58564</v>
      </c>
      <c r="I121" s="10">
        <f t="shared" ref="I121:AK121" si="31">I114*I118</f>
        <v>110352</v>
      </c>
      <c r="J121" s="10">
        <f t="shared" si="31"/>
        <v>162866</v>
      </c>
      <c r="K121" s="10">
        <f t="shared" si="31"/>
        <v>219252</v>
      </c>
      <c r="L121" s="10">
        <f t="shared" si="31"/>
        <v>276969</v>
      </c>
      <c r="M121" s="10">
        <f t="shared" si="31"/>
        <v>327063</v>
      </c>
      <c r="N121" s="10">
        <f t="shared" si="31"/>
        <v>381876</v>
      </c>
      <c r="O121" s="10">
        <f t="shared" si="31"/>
        <v>436689</v>
      </c>
      <c r="P121" s="10">
        <f t="shared" si="31"/>
        <v>491502</v>
      </c>
      <c r="Q121" s="10">
        <f t="shared" si="31"/>
        <v>546315</v>
      </c>
      <c r="R121" s="10">
        <f t="shared" si="31"/>
        <v>601128</v>
      </c>
      <c r="S121" s="10">
        <f t="shared" si="31"/>
        <v>655941</v>
      </c>
      <c r="T121" s="10">
        <f t="shared" si="31"/>
        <v>710754</v>
      </c>
      <c r="U121" s="10">
        <f t="shared" si="31"/>
        <v>765567</v>
      </c>
      <c r="V121" s="10">
        <f t="shared" si="31"/>
        <v>820380</v>
      </c>
      <c r="W121" s="10">
        <f t="shared" si="31"/>
        <v>875193</v>
      </c>
      <c r="X121" s="10">
        <f t="shared" si="31"/>
        <v>930006</v>
      </c>
      <c r="Y121" s="10">
        <f t="shared" si="31"/>
        <v>984819</v>
      </c>
      <c r="Z121" s="10">
        <f t="shared" si="31"/>
        <v>1039632</v>
      </c>
      <c r="AA121" s="10">
        <f t="shared" si="31"/>
        <v>1094445</v>
      </c>
      <c r="AB121" s="10">
        <f t="shared" si="31"/>
        <v>1149258</v>
      </c>
      <c r="AC121" s="10">
        <f t="shared" si="31"/>
        <v>1204071</v>
      </c>
      <c r="AD121" s="10">
        <f t="shared" si="31"/>
        <v>1258884</v>
      </c>
      <c r="AE121" s="10">
        <f t="shared" si="31"/>
        <v>1313697</v>
      </c>
      <c r="AF121" s="10">
        <f t="shared" si="31"/>
        <v>1368510</v>
      </c>
      <c r="AG121" s="10">
        <f t="shared" si="31"/>
        <v>1423323</v>
      </c>
      <c r="AH121" s="10">
        <f t="shared" si="31"/>
        <v>1478136</v>
      </c>
      <c r="AI121" s="10">
        <f t="shared" si="31"/>
        <v>1532949</v>
      </c>
      <c r="AJ121" s="10">
        <f t="shared" si="31"/>
        <v>1587762</v>
      </c>
      <c r="AK121" s="10">
        <f t="shared" si="31"/>
        <v>1642575</v>
      </c>
    </row>
    <row r="122" spans="1:39" x14ac:dyDescent="0.35">
      <c r="C122" s="3"/>
      <c r="D122" s="3"/>
      <c r="E122" t="s">
        <v>81</v>
      </c>
      <c r="F122" t="s">
        <v>80</v>
      </c>
      <c r="H122" s="10">
        <f>H114*H119</f>
        <v>0</v>
      </c>
      <c r="I122" s="10">
        <f t="shared" ref="I122:AK122" si="32">I114*I119</f>
        <v>0</v>
      </c>
      <c r="J122" s="10">
        <f t="shared" si="32"/>
        <v>0</v>
      </c>
      <c r="K122" s="10">
        <f t="shared" si="32"/>
        <v>0</v>
      </c>
      <c r="L122" s="10">
        <f t="shared" si="32"/>
        <v>0</v>
      </c>
      <c r="M122" s="10">
        <f t="shared" si="32"/>
        <v>0</v>
      </c>
      <c r="N122" s="10">
        <f t="shared" si="32"/>
        <v>0</v>
      </c>
      <c r="O122" s="10">
        <f t="shared" si="32"/>
        <v>0</v>
      </c>
      <c r="P122" s="10">
        <f t="shared" si="32"/>
        <v>0</v>
      </c>
      <c r="Q122" s="10">
        <f t="shared" si="32"/>
        <v>0</v>
      </c>
      <c r="R122" s="10">
        <f t="shared" si="32"/>
        <v>0</v>
      </c>
      <c r="S122" s="10">
        <f t="shared" si="32"/>
        <v>0</v>
      </c>
      <c r="T122" s="10">
        <f t="shared" si="32"/>
        <v>0</v>
      </c>
      <c r="U122" s="10">
        <f t="shared" si="32"/>
        <v>0</v>
      </c>
      <c r="V122" s="10">
        <f t="shared" si="32"/>
        <v>0</v>
      </c>
      <c r="W122" s="10">
        <f t="shared" si="32"/>
        <v>0</v>
      </c>
      <c r="X122" s="10">
        <f t="shared" si="32"/>
        <v>0</v>
      </c>
      <c r="Y122" s="10">
        <f t="shared" si="32"/>
        <v>0</v>
      </c>
      <c r="Z122" s="10">
        <f t="shared" si="32"/>
        <v>0</v>
      </c>
      <c r="AA122" s="10">
        <f t="shared" si="32"/>
        <v>0</v>
      </c>
      <c r="AB122" s="10">
        <f t="shared" si="32"/>
        <v>0</v>
      </c>
      <c r="AC122" s="10">
        <f t="shared" si="32"/>
        <v>0</v>
      </c>
      <c r="AD122" s="10">
        <f t="shared" si="32"/>
        <v>0</v>
      </c>
      <c r="AE122" s="10">
        <f t="shared" si="32"/>
        <v>0</v>
      </c>
      <c r="AF122" s="10">
        <f t="shared" si="32"/>
        <v>0</v>
      </c>
      <c r="AG122" s="10">
        <f t="shared" si="32"/>
        <v>0</v>
      </c>
      <c r="AH122" s="10">
        <f t="shared" si="32"/>
        <v>0</v>
      </c>
      <c r="AI122" s="10">
        <f t="shared" si="32"/>
        <v>0</v>
      </c>
      <c r="AJ122" s="10">
        <f t="shared" si="32"/>
        <v>0</v>
      </c>
      <c r="AK122" s="10">
        <f t="shared" si="32"/>
        <v>0</v>
      </c>
    </row>
    <row r="123" spans="1:39" x14ac:dyDescent="0.35">
      <c r="C123" s="3"/>
      <c r="D123" s="3"/>
      <c r="E123" t="s">
        <v>82</v>
      </c>
      <c r="F123" t="s">
        <v>80</v>
      </c>
      <c r="H123" s="10">
        <f>H114*H120</f>
        <v>0</v>
      </c>
      <c r="I123" s="10">
        <f t="shared" ref="I123:AK123" si="33">I114*I120</f>
        <v>0</v>
      </c>
      <c r="J123" s="10">
        <f t="shared" si="33"/>
        <v>0</v>
      </c>
      <c r="K123" s="10">
        <f t="shared" si="33"/>
        <v>0</v>
      </c>
      <c r="L123" s="10">
        <f t="shared" si="33"/>
        <v>0</v>
      </c>
      <c r="M123" s="10">
        <f t="shared" si="33"/>
        <v>0</v>
      </c>
      <c r="N123" s="10">
        <f t="shared" si="33"/>
        <v>0</v>
      </c>
      <c r="O123" s="10">
        <f t="shared" si="33"/>
        <v>0</v>
      </c>
      <c r="P123" s="10">
        <f t="shared" si="33"/>
        <v>0</v>
      </c>
      <c r="Q123" s="10">
        <f t="shared" si="33"/>
        <v>0</v>
      </c>
      <c r="R123" s="10">
        <f t="shared" si="33"/>
        <v>0</v>
      </c>
      <c r="S123" s="10">
        <f t="shared" si="33"/>
        <v>0</v>
      </c>
      <c r="T123" s="10">
        <f t="shared" si="33"/>
        <v>0</v>
      </c>
      <c r="U123" s="10">
        <f t="shared" si="33"/>
        <v>0</v>
      </c>
      <c r="V123" s="10">
        <f t="shared" si="33"/>
        <v>0</v>
      </c>
      <c r="W123" s="10">
        <f t="shared" si="33"/>
        <v>0</v>
      </c>
      <c r="X123" s="10">
        <f t="shared" si="33"/>
        <v>0</v>
      </c>
      <c r="Y123" s="10">
        <f t="shared" si="33"/>
        <v>0</v>
      </c>
      <c r="Z123" s="10">
        <f t="shared" si="33"/>
        <v>0</v>
      </c>
      <c r="AA123" s="10">
        <f t="shared" si="33"/>
        <v>0</v>
      </c>
      <c r="AB123" s="10">
        <f t="shared" si="33"/>
        <v>0</v>
      </c>
      <c r="AC123" s="10">
        <f t="shared" si="33"/>
        <v>0</v>
      </c>
      <c r="AD123" s="10">
        <f t="shared" si="33"/>
        <v>0</v>
      </c>
      <c r="AE123" s="10">
        <f t="shared" si="33"/>
        <v>0</v>
      </c>
      <c r="AF123" s="10">
        <f t="shared" si="33"/>
        <v>0</v>
      </c>
      <c r="AG123" s="10">
        <f t="shared" si="33"/>
        <v>0</v>
      </c>
      <c r="AH123" s="10">
        <f t="shared" si="33"/>
        <v>0</v>
      </c>
      <c r="AI123" s="10">
        <f t="shared" si="33"/>
        <v>0</v>
      </c>
      <c r="AJ123" s="10">
        <f t="shared" si="33"/>
        <v>0</v>
      </c>
      <c r="AK123" s="10">
        <f t="shared" si="33"/>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[3]Infill!$G$140</f>
        <v>328.1</v>
      </c>
      <c r="H125" s="14">
        <f>[3]Infill!$H$140</f>
        <v>330.19</v>
      </c>
      <c r="I125" s="10">
        <f>H125*(1+$G$16)*(1+I124)</f>
        <v>343.8664698</v>
      </c>
      <c r="J125" s="10">
        <f t="shared" ref="J125:AK125" si="34">I125*(1+$G$16)*(1+J124)</f>
        <v>358.10941897911601</v>
      </c>
      <c r="K125" s="10">
        <f t="shared" si="34"/>
        <v>365.6297167776774</v>
      </c>
      <c r="L125" s="10">
        <f t="shared" si="34"/>
        <v>373.30794083000859</v>
      </c>
      <c r="M125" s="10">
        <f t="shared" si="34"/>
        <v>381.14740758743875</v>
      </c>
      <c r="N125" s="10">
        <f t="shared" si="34"/>
        <v>389.15150314677493</v>
      </c>
      <c r="O125" s="10">
        <f t="shared" si="34"/>
        <v>397.32368471285719</v>
      </c>
      <c r="P125" s="10">
        <f t="shared" si="34"/>
        <v>405.66748209182714</v>
      </c>
      <c r="Q125" s="10">
        <f t="shared" si="34"/>
        <v>414.18649921575548</v>
      </c>
      <c r="R125" s="10">
        <f t="shared" si="34"/>
        <v>422.88441569928631</v>
      </c>
      <c r="S125" s="10">
        <f t="shared" si="34"/>
        <v>431.76498842897126</v>
      </c>
      <c r="T125" s="10">
        <f t="shared" si="34"/>
        <v>440.83205318597965</v>
      </c>
      <c r="U125" s="10">
        <f t="shared" si="34"/>
        <v>450.08952630288519</v>
      </c>
      <c r="V125" s="10">
        <f t="shared" si="34"/>
        <v>459.54140635524573</v>
      </c>
      <c r="W125" s="10">
        <f t="shared" si="34"/>
        <v>469.19177588870582</v>
      </c>
      <c r="X125" s="10">
        <f t="shared" si="34"/>
        <v>479.04480318236858</v>
      </c>
      <c r="Y125" s="10">
        <f t="shared" si="34"/>
        <v>489.1047440491983</v>
      </c>
      <c r="Z125" s="10">
        <f t="shared" si="34"/>
        <v>499.37594367423139</v>
      </c>
      <c r="AA125" s="10">
        <f t="shared" si="34"/>
        <v>509.86283849139022</v>
      </c>
      <c r="AB125" s="10">
        <f t="shared" si="34"/>
        <v>520.56995809970942</v>
      </c>
      <c r="AC125" s="10">
        <f t="shared" si="34"/>
        <v>531.50192721980329</v>
      </c>
      <c r="AD125" s="10">
        <f t="shared" si="34"/>
        <v>542.6634676914191</v>
      </c>
      <c r="AE125" s="10">
        <f t="shared" si="34"/>
        <v>554.05940051293885</v>
      </c>
      <c r="AF125" s="10">
        <f t="shared" si="34"/>
        <v>565.69464792371048</v>
      </c>
      <c r="AG125" s="10">
        <f>AF125*(1+$G$16)*(1+AG124)</f>
        <v>577.57423553010835</v>
      </c>
      <c r="AH125" s="10">
        <f t="shared" si="34"/>
        <v>589.70329447624056</v>
      </c>
      <c r="AI125" s="10">
        <f t="shared" si="34"/>
        <v>602.0870636602416</v>
      </c>
      <c r="AJ125" s="10">
        <f t="shared" si="34"/>
        <v>614.7308919971066</v>
      </c>
      <c r="AK125" s="10">
        <f t="shared" si="34"/>
        <v>627.64024072904579</v>
      </c>
    </row>
    <row r="126" spans="1:39" x14ac:dyDescent="0.35">
      <c r="C126" s="3"/>
      <c r="D126" s="3"/>
      <c r="E126" t="s">
        <v>86</v>
      </c>
      <c r="F126" t="s">
        <v>87</v>
      </c>
      <c r="G126" s="12">
        <f>[3]Infill!$G$141</f>
        <v>1.9831000000000001</v>
      </c>
      <c r="H126" s="13">
        <f>[3]Infill!$H$141</f>
        <v>2.0347</v>
      </c>
      <c r="I126" s="13">
        <f>H126*(1+$G$16)*(1+I124)</f>
        <v>2.1189772739999997</v>
      </c>
      <c r="J126" s="13">
        <f t="shared" ref="J126:AK126" si="35">I126*(1+$G$16)*(1+J124)</f>
        <v>2.2067453126890797</v>
      </c>
      <c r="K126" s="13">
        <f t="shared" si="35"/>
        <v>2.2530869642555502</v>
      </c>
      <c r="L126" s="13">
        <f t="shared" si="35"/>
        <v>2.3004017905049166</v>
      </c>
      <c r="M126" s="13">
        <f t="shared" si="35"/>
        <v>2.3487102281055194</v>
      </c>
      <c r="N126" s="13">
        <f t="shared" si="35"/>
        <v>2.3980331428957351</v>
      </c>
      <c r="O126" s="13">
        <f t="shared" si="35"/>
        <v>2.4483918388965451</v>
      </c>
      <c r="P126" s="13">
        <f t="shared" si="35"/>
        <v>2.4998080675133725</v>
      </c>
      <c r="Q126" s="13">
        <f t="shared" si="35"/>
        <v>2.5523040369311532</v>
      </c>
      <c r="R126" s="13">
        <f t="shared" si="35"/>
        <v>2.6059024217067073</v>
      </c>
      <c r="S126" s="13">
        <f t="shared" si="35"/>
        <v>2.6606263725625481</v>
      </c>
      <c r="T126" s="13">
        <f t="shared" si="35"/>
        <v>2.7164995263863614</v>
      </c>
      <c r="U126" s="13">
        <f t="shared" si="35"/>
        <v>2.7735460164404748</v>
      </c>
      <c r="V126" s="13">
        <f t="shared" si="35"/>
        <v>2.8317904827857245</v>
      </c>
      <c r="W126" s="13">
        <f t="shared" si="35"/>
        <v>2.8912580829242245</v>
      </c>
      <c r="X126" s="13">
        <f t="shared" si="35"/>
        <v>2.951974502665633</v>
      </c>
      <c r="Y126" s="13">
        <f t="shared" si="35"/>
        <v>3.013965967221611</v>
      </c>
      <c r="Z126" s="13">
        <f t="shared" si="35"/>
        <v>3.0772592525332647</v>
      </c>
      <c r="AA126" s="13">
        <f t="shared" si="35"/>
        <v>3.1418816968364629</v>
      </c>
      <c r="AB126" s="13">
        <f t="shared" si="35"/>
        <v>3.2078612124700285</v>
      </c>
      <c r="AC126" s="13">
        <f t="shared" si="35"/>
        <v>3.2752262979318987</v>
      </c>
      <c r="AD126" s="13">
        <f t="shared" si="35"/>
        <v>3.3440060501884683</v>
      </c>
      <c r="AE126" s="13">
        <f t="shared" si="35"/>
        <v>3.4142301772424259</v>
      </c>
      <c r="AF126" s="13">
        <f t="shared" si="35"/>
        <v>3.4859290109645165</v>
      </c>
      <c r="AG126" s="13">
        <f>AF126*(1+$G$16)*(1+AG124)</f>
        <v>3.5591335201947709</v>
      </c>
      <c r="AH126" s="13">
        <f t="shared" si="35"/>
        <v>3.6338753241188608</v>
      </c>
      <c r="AI126" s="13">
        <f t="shared" si="35"/>
        <v>3.7101867059253566</v>
      </c>
      <c r="AJ126" s="13">
        <f t="shared" si="35"/>
        <v>3.7881006267497885</v>
      </c>
      <c r="AK126" s="13">
        <f t="shared" si="35"/>
        <v>3.8676507399115336</v>
      </c>
    </row>
    <row r="127" spans="1:39" x14ac:dyDescent="0.35">
      <c r="C127" s="3"/>
      <c r="D127" s="3"/>
      <c r="E127" t="s">
        <v>88</v>
      </c>
      <c r="F127" t="s">
        <v>87</v>
      </c>
      <c r="G127" s="12"/>
      <c r="H127" s="13">
        <f>G127*(1+$G$16)*(1+H124)</f>
        <v>0</v>
      </c>
      <c r="I127" s="13">
        <f t="shared" ref="I127:AK127" si="36">H127*(1+$G$16)*(1+I124)</f>
        <v>0</v>
      </c>
      <c r="J127" s="13">
        <f t="shared" si="36"/>
        <v>0</v>
      </c>
      <c r="K127" s="13">
        <f t="shared" si="36"/>
        <v>0</v>
      </c>
      <c r="L127" s="13">
        <f t="shared" si="36"/>
        <v>0</v>
      </c>
      <c r="M127" s="13">
        <f t="shared" si="36"/>
        <v>0</v>
      </c>
      <c r="N127" s="13">
        <f t="shared" si="36"/>
        <v>0</v>
      </c>
      <c r="O127" s="13">
        <f t="shared" si="36"/>
        <v>0</v>
      </c>
      <c r="P127" s="13">
        <f t="shared" si="36"/>
        <v>0</v>
      </c>
      <c r="Q127" s="13">
        <f t="shared" si="36"/>
        <v>0</v>
      </c>
      <c r="R127" s="13">
        <f t="shared" si="36"/>
        <v>0</v>
      </c>
      <c r="S127" s="13">
        <f t="shared" si="36"/>
        <v>0</v>
      </c>
      <c r="T127" s="13">
        <f t="shared" si="36"/>
        <v>0</v>
      </c>
      <c r="U127" s="13">
        <f t="shared" si="36"/>
        <v>0</v>
      </c>
      <c r="V127" s="13">
        <f t="shared" si="36"/>
        <v>0</v>
      </c>
      <c r="W127" s="13">
        <f t="shared" si="36"/>
        <v>0</v>
      </c>
      <c r="X127" s="13">
        <f t="shared" si="36"/>
        <v>0</v>
      </c>
      <c r="Y127" s="13">
        <f t="shared" si="36"/>
        <v>0</v>
      </c>
      <c r="Z127" s="13">
        <f t="shared" si="36"/>
        <v>0</v>
      </c>
      <c r="AA127" s="13">
        <f t="shared" si="36"/>
        <v>0</v>
      </c>
      <c r="AB127" s="13">
        <f t="shared" si="36"/>
        <v>0</v>
      </c>
      <c r="AC127" s="13">
        <f t="shared" si="36"/>
        <v>0</v>
      </c>
      <c r="AD127" s="13">
        <f t="shared" si="36"/>
        <v>0</v>
      </c>
      <c r="AE127" s="13">
        <f t="shared" si="36"/>
        <v>0</v>
      </c>
      <c r="AF127" s="13">
        <f t="shared" si="36"/>
        <v>0</v>
      </c>
      <c r="AG127" s="13">
        <f>AF127*(1+$G$16)*(1+AG124)</f>
        <v>0</v>
      </c>
      <c r="AH127" s="13">
        <f t="shared" si="36"/>
        <v>0</v>
      </c>
      <c r="AI127" s="13">
        <f t="shared" si="36"/>
        <v>0</v>
      </c>
      <c r="AJ127" s="13">
        <f t="shared" si="36"/>
        <v>0</v>
      </c>
      <c r="AK127" s="13">
        <f t="shared" si="36"/>
        <v>0</v>
      </c>
    </row>
    <row r="128" spans="1:39" x14ac:dyDescent="0.35">
      <c r="C128" s="3"/>
      <c r="D128" s="3"/>
      <c r="E128" t="s">
        <v>89</v>
      </c>
      <c r="F128" t="s">
        <v>87</v>
      </c>
      <c r="G128" s="12"/>
      <c r="H128" s="13">
        <f>G128*(1+$G$16)*(1+H124)</f>
        <v>0</v>
      </c>
      <c r="I128" s="13">
        <f t="shared" ref="I128:AK128" si="37">H128*(1+$G$16)*(1+I124)</f>
        <v>0</v>
      </c>
      <c r="J128" s="13">
        <f t="shared" si="37"/>
        <v>0</v>
      </c>
      <c r="K128" s="13">
        <f t="shared" si="37"/>
        <v>0</v>
      </c>
      <c r="L128" s="13">
        <f t="shared" si="37"/>
        <v>0</v>
      </c>
      <c r="M128" s="13">
        <f t="shared" si="37"/>
        <v>0</v>
      </c>
      <c r="N128" s="13">
        <f t="shared" si="37"/>
        <v>0</v>
      </c>
      <c r="O128" s="13">
        <f t="shared" si="37"/>
        <v>0</v>
      </c>
      <c r="P128" s="13">
        <f t="shared" si="37"/>
        <v>0</v>
      </c>
      <c r="Q128" s="13">
        <f t="shared" si="37"/>
        <v>0</v>
      </c>
      <c r="R128" s="13">
        <f t="shared" si="37"/>
        <v>0</v>
      </c>
      <c r="S128" s="13">
        <f t="shared" si="37"/>
        <v>0</v>
      </c>
      <c r="T128" s="13">
        <f t="shared" si="37"/>
        <v>0</v>
      </c>
      <c r="U128" s="13">
        <f t="shared" si="37"/>
        <v>0</v>
      </c>
      <c r="V128" s="13">
        <f t="shared" si="37"/>
        <v>0</v>
      </c>
      <c r="W128" s="13">
        <f t="shared" si="37"/>
        <v>0</v>
      </c>
      <c r="X128" s="13">
        <f t="shared" si="37"/>
        <v>0</v>
      </c>
      <c r="Y128" s="13">
        <f t="shared" si="37"/>
        <v>0</v>
      </c>
      <c r="Z128" s="13">
        <f t="shared" si="37"/>
        <v>0</v>
      </c>
      <c r="AA128" s="13">
        <f t="shared" si="37"/>
        <v>0</v>
      </c>
      <c r="AB128" s="13">
        <f t="shared" si="37"/>
        <v>0</v>
      </c>
      <c r="AC128" s="13">
        <f t="shared" si="37"/>
        <v>0</v>
      </c>
      <c r="AD128" s="13">
        <f t="shared" si="37"/>
        <v>0</v>
      </c>
      <c r="AE128" s="13">
        <f t="shared" si="37"/>
        <v>0</v>
      </c>
      <c r="AF128" s="13">
        <f t="shared" si="37"/>
        <v>0</v>
      </c>
      <c r="AG128" s="13">
        <f>AF128*(1+$G$16)*(1+AG124)</f>
        <v>0</v>
      </c>
      <c r="AH128" s="13">
        <f t="shared" si="37"/>
        <v>0</v>
      </c>
      <c r="AI128" s="13">
        <f t="shared" si="37"/>
        <v>0</v>
      </c>
      <c r="AJ128" s="13">
        <f t="shared" si="37"/>
        <v>0</v>
      </c>
      <c r="AK128" s="13">
        <f t="shared" si="37"/>
        <v>0</v>
      </c>
    </row>
    <row r="129" spans="1:37" x14ac:dyDescent="0.35">
      <c r="C129" s="3"/>
      <c r="D129" s="3"/>
    </row>
    <row r="130" spans="1:37" x14ac:dyDescent="0.35">
      <c r="C130" s="3"/>
      <c r="D130" s="3"/>
      <c r="E130" t="s">
        <v>95</v>
      </c>
      <c r="F130" t="s">
        <v>91</v>
      </c>
      <c r="H130" s="10">
        <f>SUM(H121:H123)/1000</f>
        <v>58.564</v>
      </c>
      <c r="I130" s="10">
        <f t="shared" ref="I130:AK130" si="38">SUM(I121:I123)/1000</f>
        <v>110.352</v>
      </c>
      <c r="J130" s="10">
        <f t="shared" si="38"/>
        <v>162.86600000000001</v>
      </c>
      <c r="K130" s="10">
        <f t="shared" si="38"/>
        <v>219.25200000000001</v>
      </c>
      <c r="L130" s="10">
        <f t="shared" si="38"/>
        <v>276.96899999999999</v>
      </c>
      <c r="M130" s="10">
        <f t="shared" si="38"/>
        <v>327.06299999999999</v>
      </c>
      <c r="N130" s="10">
        <f t="shared" si="38"/>
        <v>381.87599999999998</v>
      </c>
      <c r="O130" s="10">
        <f t="shared" si="38"/>
        <v>436.68900000000002</v>
      </c>
      <c r="P130" s="10">
        <f t="shared" si="38"/>
        <v>491.50200000000001</v>
      </c>
      <c r="Q130" s="10">
        <f t="shared" si="38"/>
        <v>546.31500000000005</v>
      </c>
      <c r="R130" s="10">
        <f t="shared" si="38"/>
        <v>601.12800000000004</v>
      </c>
      <c r="S130" s="10">
        <f t="shared" si="38"/>
        <v>655.94100000000003</v>
      </c>
      <c r="T130" s="10">
        <f t="shared" si="38"/>
        <v>710.75400000000002</v>
      </c>
      <c r="U130" s="10">
        <f t="shared" si="38"/>
        <v>765.56700000000001</v>
      </c>
      <c r="V130" s="10">
        <f t="shared" si="38"/>
        <v>820.38</v>
      </c>
      <c r="W130" s="10">
        <f t="shared" si="38"/>
        <v>875.19299999999998</v>
      </c>
      <c r="X130" s="10">
        <f t="shared" si="38"/>
        <v>930.00599999999997</v>
      </c>
      <c r="Y130" s="10">
        <f t="shared" si="38"/>
        <v>984.81899999999996</v>
      </c>
      <c r="Z130" s="10">
        <f t="shared" si="38"/>
        <v>1039.6320000000001</v>
      </c>
      <c r="AA130" s="10">
        <f t="shared" si="38"/>
        <v>1094.4449999999999</v>
      </c>
      <c r="AB130" s="10">
        <f t="shared" si="38"/>
        <v>1149.258</v>
      </c>
      <c r="AC130" s="10">
        <f t="shared" si="38"/>
        <v>1204.0709999999999</v>
      </c>
      <c r="AD130" s="10">
        <f t="shared" si="38"/>
        <v>1258.884</v>
      </c>
      <c r="AE130" s="10">
        <f t="shared" si="38"/>
        <v>1313.6969999999999</v>
      </c>
      <c r="AF130" s="10">
        <f t="shared" si="38"/>
        <v>1368.51</v>
      </c>
      <c r="AG130" s="10">
        <f t="shared" si="38"/>
        <v>1423.3230000000001</v>
      </c>
      <c r="AH130" s="10">
        <f t="shared" si="38"/>
        <v>1478.136</v>
      </c>
      <c r="AI130" s="10">
        <f t="shared" si="38"/>
        <v>1532.9490000000001</v>
      </c>
      <c r="AJ130" s="10">
        <f t="shared" si="38"/>
        <v>1587.7619999999999</v>
      </c>
      <c r="AK130" s="10">
        <f t="shared" si="38"/>
        <v>1642.575</v>
      </c>
    </row>
    <row r="131" spans="1:37" x14ac:dyDescent="0.35">
      <c r="C131" s="3"/>
      <c r="D131" s="3"/>
      <c r="E131" t="s">
        <v>96</v>
      </c>
      <c r="F131" t="s">
        <v>53</v>
      </c>
      <c r="H131" s="10">
        <f>H114*H125+H121*H126+H122*H127+H123*H128</f>
        <v>278972.13079999998</v>
      </c>
      <c r="I131" s="10">
        <f t="shared" ref="I131:AK131" si="39">I114*I125+I121*I126+I122*I127+I123*I128</f>
        <v>547439.60059804795</v>
      </c>
      <c r="J131" s="10">
        <f t="shared" si="39"/>
        <v>841419.06004230981</v>
      </c>
      <c r="K131" s="10">
        <f t="shared" si="39"/>
        <v>1156514.8698881094</v>
      </c>
      <c r="L131" s="10">
        <f t="shared" si="39"/>
        <v>1491641.8600742458</v>
      </c>
      <c r="M131" s="10">
        <f t="shared" si="39"/>
        <v>1798417.6560437225</v>
      </c>
      <c r="N131" s="10">
        <f t="shared" si="39"/>
        <v>2143913.4484076733</v>
      </c>
      <c r="O131" s="10">
        <f t="shared" si="39"/>
        <v>2503126.9618645953</v>
      </c>
      <c r="P131" s="10">
        <f t="shared" si="39"/>
        <v>2876481.9770559594</v>
      </c>
      <c r="Q131" s="10">
        <f t="shared" si="39"/>
        <v>3264414.0238951789</v>
      </c>
      <c r="R131" s="10">
        <f t="shared" si="39"/>
        <v>3667370.6881497642</v>
      </c>
      <c r="S131" s="10">
        <f t="shared" si="39"/>
        <v>4085811.925718504</v>
      </c>
      <c r="T131" s="10">
        <f t="shared" si="39"/>
        <v>4520210.3847916564</v>
      </c>
      <c r="U131" s="10">
        <f t="shared" si="39"/>
        <v>4971051.7360866396</v>
      </c>
      <c r="V131" s="10">
        <f t="shared" si="39"/>
        <v>5438835.0113563184</v>
      </c>
      <c r="W131" s="10">
        <f t="shared" si="39"/>
        <v>5924072.9503717106</v>
      </c>
      <c r="X131" s="10">
        <f t="shared" si="39"/>
        <v>6427292.3565857392</v>
      </c>
      <c r="Y131" s="10">
        <f t="shared" si="39"/>
        <v>6949034.4616896445</v>
      </c>
      <c r="Z131" s="10">
        <f t="shared" si="39"/>
        <v>7489855.2992786588</v>
      </c>
      <c r="AA131" s="10">
        <f t="shared" si="39"/>
        <v>8050326.0878488068</v>
      </c>
      <c r="AB131" s="10">
        <f t="shared" si="39"/>
        <v>8631033.6233519204</v>
      </c>
      <c r="AC131" s="10">
        <f t="shared" si="39"/>
        <v>9232580.6815414224</v>
      </c>
      <c r="AD131" s="10">
        <f t="shared" si="39"/>
        <v>9855586.4303469844</v>
      </c>
      <c r="AE131" s="10">
        <f t="shared" si="39"/>
        <v>10500686.852521822</v>
      </c>
      <c r="AF131" s="10">
        <f t="shared" si="39"/>
        <v>11168535.178812217</v>
      </c>
      <c r="AG131" s="10">
        <f t="shared" si="39"/>
        <v>11859802.331904847</v>
      </c>
      <c r="AH131" s="10">
        <f t="shared" si="39"/>
        <v>12575177.381413512</v>
      </c>
      <c r="AI131" s="10">
        <f t="shared" si="39"/>
        <v>13315368.010173172</v>
      </c>
      <c r="AJ131" s="10">
        <f t="shared" si="39"/>
        <v>14081100.992115531</v>
      </c>
      <c r="AK131" s="10">
        <f t="shared" si="39"/>
        <v>14873122.682006983</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40">H135+I134</f>
        <v>0</v>
      </c>
      <c r="J135" s="10">
        <f t="shared" si="40"/>
        <v>0</v>
      </c>
      <c r="K135" s="10">
        <f t="shared" si="40"/>
        <v>0</v>
      </c>
      <c r="L135" s="10">
        <f t="shared" si="40"/>
        <v>0</v>
      </c>
      <c r="M135" s="10">
        <f t="shared" si="40"/>
        <v>0</v>
      </c>
      <c r="N135" s="10">
        <f t="shared" si="40"/>
        <v>0</v>
      </c>
      <c r="O135" s="10">
        <f t="shared" si="40"/>
        <v>0</v>
      </c>
      <c r="P135" s="10">
        <f t="shared" si="40"/>
        <v>0</v>
      </c>
      <c r="Q135" s="10">
        <f t="shared" si="40"/>
        <v>0</v>
      </c>
      <c r="R135" s="10">
        <f t="shared" si="40"/>
        <v>0</v>
      </c>
      <c r="S135" s="10">
        <f t="shared" si="40"/>
        <v>0</v>
      </c>
      <c r="T135" s="10">
        <f t="shared" si="40"/>
        <v>0</v>
      </c>
      <c r="U135" s="10">
        <f t="shared" si="40"/>
        <v>0</v>
      </c>
      <c r="V135" s="10">
        <f t="shared" si="40"/>
        <v>0</v>
      </c>
      <c r="W135" s="10">
        <f t="shared" si="40"/>
        <v>0</v>
      </c>
      <c r="X135" s="10">
        <f t="shared" si="40"/>
        <v>0</v>
      </c>
      <c r="Y135" s="10">
        <f t="shared" si="40"/>
        <v>0</v>
      </c>
      <c r="Z135" s="10">
        <f t="shared" si="40"/>
        <v>0</v>
      </c>
      <c r="AA135" s="10">
        <f t="shared" si="40"/>
        <v>0</v>
      </c>
      <c r="AB135" s="10">
        <f t="shared" si="40"/>
        <v>0</v>
      </c>
      <c r="AC135" s="10">
        <f t="shared" si="40"/>
        <v>0</v>
      </c>
      <c r="AD135" s="10">
        <f t="shared" si="40"/>
        <v>0</v>
      </c>
      <c r="AE135" s="10">
        <f t="shared" si="40"/>
        <v>0</v>
      </c>
      <c r="AF135" s="10">
        <f t="shared" si="40"/>
        <v>0</v>
      </c>
      <c r="AG135" s="10">
        <f>AF135+AG134</f>
        <v>0</v>
      </c>
      <c r="AH135" s="10">
        <f t="shared" si="40"/>
        <v>0</v>
      </c>
      <c r="AI135" s="10">
        <f t="shared" si="40"/>
        <v>0</v>
      </c>
      <c r="AJ135" s="10">
        <f t="shared" si="40"/>
        <v>0</v>
      </c>
      <c r="AK135" s="10">
        <f t="shared" si="40"/>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1">I134*$G136</f>
        <v>0</v>
      </c>
      <c r="J137">
        <f t="shared" si="41"/>
        <v>0</v>
      </c>
      <c r="K137">
        <f t="shared" si="41"/>
        <v>0</v>
      </c>
      <c r="L137">
        <f t="shared" si="41"/>
        <v>0</v>
      </c>
      <c r="M137">
        <f t="shared" si="41"/>
        <v>0</v>
      </c>
      <c r="N137">
        <f t="shared" si="41"/>
        <v>0</v>
      </c>
      <c r="O137">
        <f t="shared" si="41"/>
        <v>0</v>
      </c>
      <c r="P137">
        <f t="shared" si="41"/>
        <v>0</v>
      </c>
      <c r="Q137">
        <f t="shared" si="41"/>
        <v>0</v>
      </c>
      <c r="R137">
        <f t="shared" si="41"/>
        <v>0</v>
      </c>
      <c r="S137">
        <f t="shared" si="41"/>
        <v>0</v>
      </c>
      <c r="T137">
        <f t="shared" si="41"/>
        <v>0</v>
      </c>
      <c r="U137">
        <f t="shared" si="41"/>
        <v>0</v>
      </c>
      <c r="V137">
        <f t="shared" si="41"/>
        <v>0</v>
      </c>
      <c r="W137">
        <f t="shared" si="41"/>
        <v>0</v>
      </c>
      <c r="X137">
        <f t="shared" si="41"/>
        <v>0</v>
      </c>
      <c r="Y137">
        <f t="shared" si="41"/>
        <v>0</v>
      </c>
      <c r="Z137">
        <f t="shared" si="41"/>
        <v>0</v>
      </c>
      <c r="AA137">
        <f t="shared" si="41"/>
        <v>0</v>
      </c>
      <c r="AB137">
        <f t="shared" si="41"/>
        <v>0</v>
      </c>
      <c r="AC137">
        <f t="shared" si="41"/>
        <v>0</v>
      </c>
      <c r="AD137">
        <f t="shared" si="41"/>
        <v>0</v>
      </c>
      <c r="AE137">
        <f t="shared" si="41"/>
        <v>0</v>
      </c>
      <c r="AF137">
        <f t="shared" si="41"/>
        <v>0</v>
      </c>
      <c r="AG137">
        <f t="shared" si="41"/>
        <v>0</v>
      </c>
      <c r="AH137">
        <f t="shared" si="41"/>
        <v>0</v>
      </c>
      <c r="AI137">
        <f t="shared" si="41"/>
        <v>0</v>
      </c>
      <c r="AJ137">
        <f t="shared" si="41"/>
        <v>0</v>
      </c>
      <c r="AK137">
        <f t="shared" si="41"/>
        <v>0</v>
      </c>
    </row>
    <row r="138" spans="1:37" x14ac:dyDescent="0.35">
      <c r="C138" s="3"/>
      <c r="D138" s="3"/>
      <c r="E138" t="s">
        <v>74</v>
      </c>
      <c r="F138" t="s">
        <v>70</v>
      </c>
      <c r="H138">
        <f>H135*$G136</f>
        <v>0</v>
      </c>
      <c r="I138">
        <f t="shared" ref="I138:AK138" si="42">I135*$G136</f>
        <v>0</v>
      </c>
      <c r="J138">
        <f t="shared" si="42"/>
        <v>0</v>
      </c>
      <c r="K138">
        <f t="shared" si="42"/>
        <v>0</v>
      </c>
      <c r="L138">
        <f t="shared" si="42"/>
        <v>0</v>
      </c>
      <c r="M138">
        <f t="shared" si="42"/>
        <v>0</v>
      </c>
      <c r="N138">
        <f t="shared" si="42"/>
        <v>0</v>
      </c>
      <c r="O138">
        <f t="shared" si="42"/>
        <v>0</v>
      </c>
      <c r="P138">
        <f t="shared" si="42"/>
        <v>0</v>
      </c>
      <c r="Q138">
        <f t="shared" si="42"/>
        <v>0</v>
      </c>
      <c r="R138">
        <f t="shared" si="42"/>
        <v>0</v>
      </c>
      <c r="S138">
        <f t="shared" si="42"/>
        <v>0</v>
      </c>
      <c r="T138">
        <f t="shared" si="42"/>
        <v>0</v>
      </c>
      <c r="U138">
        <f t="shared" si="42"/>
        <v>0</v>
      </c>
      <c r="V138">
        <f t="shared" si="42"/>
        <v>0</v>
      </c>
      <c r="W138">
        <f t="shared" si="42"/>
        <v>0</v>
      </c>
      <c r="X138">
        <f t="shared" si="42"/>
        <v>0</v>
      </c>
      <c r="Y138">
        <f t="shared" si="42"/>
        <v>0</v>
      </c>
      <c r="Z138">
        <f t="shared" si="42"/>
        <v>0</v>
      </c>
      <c r="AA138">
        <f t="shared" si="42"/>
        <v>0</v>
      </c>
      <c r="AB138">
        <f t="shared" si="42"/>
        <v>0</v>
      </c>
      <c r="AC138">
        <f t="shared" si="42"/>
        <v>0</v>
      </c>
      <c r="AD138">
        <f t="shared" si="42"/>
        <v>0</v>
      </c>
      <c r="AE138">
        <f t="shared" si="42"/>
        <v>0</v>
      </c>
      <c r="AF138">
        <f t="shared" si="42"/>
        <v>0</v>
      </c>
      <c r="AG138">
        <f t="shared" si="42"/>
        <v>0</v>
      </c>
      <c r="AH138">
        <f t="shared" si="42"/>
        <v>0</v>
      </c>
      <c r="AI138">
        <f t="shared" si="42"/>
        <v>0</v>
      </c>
      <c r="AJ138">
        <f t="shared" si="42"/>
        <v>0</v>
      </c>
      <c r="AK138">
        <f t="shared" si="42"/>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3">I135*I139</f>
        <v>0</v>
      </c>
      <c r="J142" s="10">
        <f t="shared" si="43"/>
        <v>0</v>
      </c>
      <c r="K142" s="10">
        <f t="shared" si="43"/>
        <v>0</v>
      </c>
      <c r="L142" s="10">
        <f t="shared" si="43"/>
        <v>0</v>
      </c>
      <c r="M142" s="10">
        <f t="shared" si="43"/>
        <v>0</v>
      </c>
      <c r="N142" s="10">
        <f t="shared" si="43"/>
        <v>0</v>
      </c>
      <c r="O142" s="10">
        <f t="shared" si="43"/>
        <v>0</v>
      </c>
      <c r="P142" s="10">
        <f t="shared" si="43"/>
        <v>0</v>
      </c>
      <c r="Q142" s="10">
        <f t="shared" si="43"/>
        <v>0</v>
      </c>
      <c r="R142" s="10">
        <f t="shared" si="43"/>
        <v>0</v>
      </c>
      <c r="S142" s="10">
        <f t="shared" si="43"/>
        <v>0</v>
      </c>
      <c r="T142" s="10">
        <f t="shared" si="43"/>
        <v>0</v>
      </c>
      <c r="U142" s="10">
        <f t="shared" si="43"/>
        <v>0</v>
      </c>
      <c r="V142" s="10">
        <f t="shared" si="43"/>
        <v>0</v>
      </c>
      <c r="W142" s="10">
        <f t="shared" si="43"/>
        <v>0</v>
      </c>
      <c r="X142" s="10">
        <f t="shared" si="43"/>
        <v>0</v>
      </c>
      <c r="Y142" s="10">
        <f t="shared" si="43"/>
        <v>0</v>
      </c>
      <c r="Z142" s="10">
        <f t="shared" si="43"/>
        <v>0</v>
      </c>
      <c r="AA142" s="10">
        <f t="shared" si="43"/>
        <v>0</v>
      </c>
      <c r="AB142" s="10">
        <f t="shared" si="43"/>
        <v>0</v>
      </c>
      <c r="AC142" s="10">
        <f t="shared" si="43"/>
        <v>0</v>
      </c>
      <c r="AD142" s="10">
        <f t="shared" si="43"/>
        <v>0</v>
      </c>
      <c r="AE142" s="10">
        <f t="shared" si="43"/>
        <v>0</v>
      </c>
      <c r="AF142" s="10">
        <f t="shared" si="43"/>
        <v>0</v>
      </c>
      <c r="AG142" s="10">
        <f t="shared" si="43"/>
        <v>0</v>
      </c>
      <c r="AH142" s="10">
        <f t="shared" si="43"/>
        <v>0</v>
      </c>
      <c r="AI142" s="10">
        <f t="shared" si="43"/>
        <v>0</v>
      </c>
      <c r="AJ142" s="10">
        <f t="shared" si="43"/>
        <v>0</v>
      </c>
      <c r="AK142" s="10">
        <f t="shared" si="43"/>
        <v>0</v>
      </c>
    </row>
    <row r="143" spans="1:37" x14ac:dyDescent="0.35">
      <c r="C143" s="3"/>
      <c r="D143" s="3"/>
      <c r="E143" t="s">
        <v>81</v>
      </c>
      <c r="F143" t="s">
        <v>80</v>
      </c>
      <c r="H143" s="10">
        <f>H135*H140</f>
        <v>0</v>
      </c>
      <c r="I143" s="10">
        <f t="shared" ref="I143:AK143" si="44">I135*I140</f>
        <v>0</v>
      </c>
      <c r="J143" s="10">
        <f t="shared" si="44"/>
        <v>0</v>
      </c>
      <c r="K143" s="10">
        <f t="shared" si="44"/>
        <v>0</v>
      </c>
      <c r="L143" s="10">
        <f t="shared" si="44"/>
        <v>0</v>
      </c>
      <c r="M143" s="10">
        <f t="shared" si="44"/>
        <v>0</v>
      </c>
      <c r="N143" s="10">
        <f t="shared" si="44"/>
        <v>0</v>
      </c>
      <c r="O143" s="10">
        <f t="shared" si="44"/>
        <v>0</v>
      </c>
      <c r="P143" s="10">
        <f t="shared" si="44"/>
        <v>0</v>
      </c>
      <c r="Q143" s="10">
        <f t="shared" si="44"/>
        <v>0</v>
      </c>
      <c r="R143" s="10">
        <f t="shared" si="44"/>
        <v>0</v>
      </c>
      <c r="S143" s="10">
        <f t="shared" si="44"/>
        <v>0</v>
      </c>
      <c r="T143" s="10">
        <f t="shared" si="44"/>
        <v>0</v>
      </c>
      <c r="U143" s="10">
        <f t="shared" si="44"/>
        <v>0</v>
      </c>
      <c r="V143" s="10">
        <f t="shared" si="44"/>
        <v>0</v>
      </c>
      <c r="W143" s="10">
        <f t="shared" si="44"/>
        <v>0</v>
      </c>
      <c r="X143" s="10">
        <f t="shared" si="44"/>
        <v>0</v>
      </c>
      <c r="Y143" s="10">
        <f t="shared" si="44"/>
        <v>0</v>
      </c>
      <c r="Z143" s="10">
        <f t="shared" si="44"/>
        <v>0</v>
      </c>
      <c r="AA143" s="10">
        <f t="shared" si="44"/>
        <v>0</v>
      </c>
      <c r="AB143" s="10">
        <f t="shared" si="44"/>
        <v>0</v>
      </c>
      <c r="AC143" s="10">
        <f t="shared" si="44"/>
        <v>0</v>
      </c>
      <c r="AD143" s="10">
        <f t="shared" si="44"/>
        <v>0</v>
      </c>
      <c r="AE143" s="10">
        <f t="shared" si="44"/>
        <v>0</v>
      </c>
      <c r="AF143" s="10">
        <f t="shared" si="44"/>
        <v>0</v>
      </c>
      <c r="AG143" s="10">
        <f t="shared" si="44"/>
        <v>0</v>
      </c>
      <c r="AH143" s="10">
        <f t="shared" si="44"/>
        <v>0</v>
      </c>
      <c r="AI143" s="10">
        <f t="shared" si="44"/>
        <v>0</v>
      </c>
      <c r="AJ143" s="10">
        <f t="shared" si="44"/>
        <v>0</v>
      </c>
      <c r="AK143" s="10">
        <f t="shared" si="44"/>
        <v>0</v>
      </c>
    </row>
    <row r="144" spans="1:37" x14ac:dyDescent="0.35">
      <c r="C144" s="3"/>
      <c r="D144" s="3"/>
      <c r="E144" t="s">
        <v>82</v>
      </c>
      <c r="F144" t="s">
        <v>80</v>
      </c>
      <c r="H144" s="10">
        <f>H135*H141</f>
        <v>0</v>
      </c>
      <c r="I144" s="10">
        <f t="shared" ref="I144:AK144" si="45">I135*I141</f>
        <v>0</v>
      </c>
      <c r="J144" s="10">
        <f t="shared" si="45"/>
        <v>0</v>
      </c>
      <c r="K144" s="10">
        <f t="shared" si="45"/>
        <v>0</v>
      </c>
      <c r="L144" s="10">
        <f t="shared" si="45"/>
        <v>0</v>
      </c>
      <c r="M144" s="10">
        <f t="shared" si="45"/>
        <v>0</v>
      </c>
      <c r="N144" s="10">
        <f t="shared" si="45"/>
        <v>0</v>
      </c>
      <c r="O144" s="10">
        <f t="shared" si="45"/>
        <v>0</v>
      </c>
      <c r="P144" s="10">
        <f t="shared" si="45"/>
        <v>0</v>
      </c>
      <c r="Q144" s="10">
        <f t="shared" si="45"/>
        <v>0</v>
      </c>
      <c r="R144" s="10">
        <f t="shared" si="45"/>
        <v>0</v>
      </c>
      <c r="S144" s="10">
        <f t="shared" si="45"/>
        <v>0</v>
      </c>
      <c r="T144" s="10">
        <f t="shared" si="45"/>
        <v>0</v>
      </c>
      <c r="U144" s="10">
        <f t="shared" si="45"/>
        <v>0</v>
      </c>
      <c r="V144" s="10">
        <f t="shared" si="45"/>
        <v>0</v>
      </c>
      <c r="W144" s="10">
        <f t="shared" si="45"/>
        <v>0</v>
      </c>
      <c r="X144" s="10">
        <f t="shared" si="45"/>
        <v>0</v>
      </c>
      <c r="Y144" s="10">
        <f t="shared" si="45"/>
        <v>0</v>
      </c>
      <c r="Z144" s="10">
        <f t="shared" si="45"/>
        <v>0</v>
      </c>
      <c r="AA144" s="10">
        <f t="shared" si="45"/>
        <v>0</v>
      </c>
      <c r="AB144" s="10">
        <f t="shared" si="45"/>
        <v>0</v>
      </c>
      <c r="AC144" s="10">
        <f t="shared" si="45"/>
        <v>0</v>
      </c>
      <c r="AD144" s="10">
        <f t="shared" si="45"/>
        <v>0</v>
      </c>
      <c r="AE144" s="10">
        <f t="shared" si="45"/>
        <v>0</v>
      </c>
      <c r="AF144" s="10">
        <f t="shared" si="45"/>
        <v>0</v>
      </c>
      <c r="AG144" s="10">
        <f t="shared" si="45"/>
        <v>0</v>
      </c>
      <c r="AH144" s="10">
        <f t="shared" si="45"/>
        <v>0</v>
      </c>
      <c r="AI144" s="10">
        <f t="shared" si="45"/>
        <v>0</v>
      </c>
      <c r="AJ144" s="10">
        <f t="shared" si="45"/>
        <v>0</v>
      </c>
      <c r="AK144" s="10">
        <f t="shared" si="45"/>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6">H146*(1+$G$16)*(1+I145)</f>
        <v>0</v>
      </c>
      <c r="J146" s="10">
        <f t="shared" si="46"/>
        <v>0</v>
      </c>
      <c r="K146" s="10">
        <f t="shared" si="46"/>
        <v>0</v>
      </c>
      <c r="L146" s="10">
        <f t="shared" si="46"/>
        <v>0</v>
      </c>
      <c r="M146" s="10">
        <f t="shared" si="46"/>
        <v>0</v>
      </c>
      <c r="N146" s="10">
        <f t="shared" si="46"/>
        <v>0</v>
      </c>
      <c r="O146" s="10">
        <f t="shared" si="46"/>
        <v>0</v>
      </c>
      <c r="P146" s="10">
        <f t="shared" si="46"/>
        <v>0</v>
      </c>
      <c r="Q146" s="10">
        <f t="shared" si="46"/>
        <v>0</v>
      </c>
      <c r="R146" s="10">
        <f t="shared" si="46"/>
        <v>0</v>
      </c>
      <c r="S146" s="10">
        <f t="shared" si="46"/>
        <v>0</v>
      </c>
      <c r="T146" s="10">
        <f t="shared" si="46"/>
        <v>0</v>
      </c>
      <c r="U146" s="10">
        <f t="shared" si="46"/>
        <v>0</v>
      </c>
      <c r="V146" s="10">
        <f t="shared" si="46"/>
        <v>0</v>
      </c>
      <c r="W146" s="10">
        <f t="shared" si="46"/>
        <v>0</v>
      </c>
      <c r="X146" s="10">
        <f t="shared" si="46"/>
        <v>0</v>
      </c>
      <c r="Y146" s="10">
        <f t="shared" si="46"/>
        <v>0</v>
      </c>
      <c r="Z146" s="10">
        <f t="shared" si="46"/>
        <v>0</v>
      </c>
      <c r="AA146" s="10">
        <f t="shared" si="46"/>
        <v>0</v>
      </c>
      <c r="AB146" s="10">
        <f t="shared" si="46"/>
        <v>0</v>
      </c>
      <c r="AC146" s="10">
        <f t="shared" si="46"/>
        <v>0</v>
      </c>
      <c r="AD146" s="10">
        <f t="shared" si="46"/>
        <v>0</v>
      </c>
      <c r="AE146" s="10">
        <f t="shared" si="46"/>
        <v>0</v>
      </c>
      <c r="AF146" s="10">
        <f t="shared" si="46"/>
        <v>0</v>
      </c>
      <c r="AG146" s="10">
        <f>AF146*(1+$G$16)*(1+AG145)</f>
        <v>0</v>
      </c>
      <c r="AH146" s="10">
        <f t="shared" si="46"/>
        <v>0</v>
      </c>
      <c r="AI146" s="10">
        <f t="shared" si="46"/>
        <v>0</v>
      </c>
      <c r="AJ146" s="10">
        <f t="shared" si="46"/>
        <v>0</v>
      </c>
      <c r="AK146" s="10">
        <f t="shared" si="46"/>
        <v>0</v>
      </c>
    </row>
    <row r="147" spans="1:37" x14ac:dyDescent="0.35">
      <c r="C147" s="3"/>
      <c r="D147" s="3"/>
      <c r="E147" t="s">
        <v>86</v>
      </c>
      <c r="F147" t="s">
        <v>87</v>
      </c>
      <c r="G147" s="12"/>
      <c r="H147" s="13">
        <f>G147*(1+$G$16)*(1+H145)</f>
        <v>0</v>
      </c>
      <c r="I147" s="13">
        <f t="shared" ref="I147:AK147" si="47">H147*(1+$G$16)*(1+I145)</f>
        <v>0</v>
      </c>
      <c r="J147" s="13">
        <f t="shared" si="47"/>
        <v>0</v>
      </c>
      <c r="K147" s="13">
        <f t="shared" si="47"/>
        <v>0</v>
      </c>
      <c r="L147" s="13">
        <f t="shared" si="47"/>
        <v>0</v>
      </c>
      <c r="M147" s="13">
        <f t="shared" si="47"/>
        <v>0</v>
      </c>
      <c r="N147" s="13">
        <f t="shared" si="47"/>
        <v>0</v>
      </c>
      <c r="O147" s="13">
        <f t="shared" si="47"/>
        <v>0</v>
      </c>
      <c r="P147" s="13">
        <f t="shared" si="47"/>
        <v>0</v>
      </c>
      <c r="Q147" s="13">
        <f t="shared" si="47"/>
        <v>0</v>
      </c>
      <c r="R147" s="13">
        <f t="shared" si="47"/>
        <v>0</v>
      </c>
      <c r="S147" s="13">
        <f t="shared" si="47"/>
        <v>0</v>
      </c>
      <c r="T147" s="13">
        <f t="shared" si="47"/>
        <v>0</v>
      </c>
      <c r="U147" s="13">
        <f t="shared" si="47"/>
        <v>0</v>
      </c>
      <c r="V147" s="13">
        <f t="shared" si="47"/>
        <v>0</v>
      </c>
      <c r="W147" s="13">
        <f t="shared" si="47"/>
        <v>0</v>
      </c>
      <c r="X147" s="13">
        <f t="shared" si="47"/>
        <v>0</v>
      </c>
      <c r="Y147" s="13">
        <f t="shared" si="47"/>
        <v>0</v>
      </c>
      <c r="Z147" s="13">
        <f t="shared" si="47"/>
        <v>0</v>
      </c>
      <c r="AA147" s="13">
        <f t="shared" si="47"/>
        <v>0</v>
      </c>
      <c r="AB147" s="13">
        <f t="shared" si="47"/>
        <v>0</v>
      </c>
      <c r="AC147" s="13">
        <f t="shared" si="47"/>
        <v>0</v>
      </c>
      <c r="AD147" s="13">
        <f t="shared" si="47"/>
        <v>0</v>
      </c>
      <c r="AE147" s="13">
        <f t="shared" si="47"/>
        <v>0</v>
      </c>
      <c r="AF147" s="13">
        <f t="shared" si="47"/>
        <v>0</v>
      </c>
      <c r="AG147" s="13">
        <f>AF147*(1+$G$16)*(1+AG145)</f>
        <v>0</v>
      </c>
      <c r="AH147" s="13">
        <f t="shared" si="47"/>
        <v>0</v>
      </c>
      <c r="AI147" s="13">
        <f t="shared" si="47"/>
        <v>0</v>
      </c>
      <c r="AJ147" s="13">
        <f t="shared" si="47"/>
        <v>0</v>
      </c>
      <c r="AK147" s="13">
        <f t="shared" si="47"/>
        <v>0</v>
      </c>
    </row>
    <row r="148" spans="1:37" x14ac:dyDescent="0.35">
      <c r="C148" s="3"/>
      <c r="D148" s="3"/>
      <c r="E148" t="s">
        <v>88</v>
      </c>
      <c r="F148" t="s">
        <v>87</v>
      </c>
      <c r="G148" s="12"/>
      <c r="H148" s="13">
        <f>G148*(1+$G$16)*(1+H145)</f>
        <v>0</v>
      </c>
      <c r="I148" s="13">
        <f t="shared" ref="I148:AK148" si="48">H148*(1+$G$16)*(1+I145)</f>
        <v>0</v>
      </c>
      <c r="J148" s="13">
        <f t="shared" si="48"/>
        <v>0</v>
      </c>
      <c r="K148" s="13">
        <f t="shared" si="48"/>
        <v>0</v>
      </c>
      <c r="L148" s="13">
        <f t="shared" si="48"/>
        <v>0</v>
      </c>
      <c r="M148" s="13">
        <f t="shared" si="48"/>
        <v>0</v>
      </c>
      <c r="N148" s="13">
        <f t="shared" si="48"/>
        <v>0</v>
      </c>
      <c r="O148" s="13">
        <f t="shared" si="48"/>
        <v>0</v>
      </c>
      <c r="P148" s="13">
        <f t="shared" si="48"/>
        <v>0</v>
      </c>
      <c r="Q148" s="13">
        <f t="shared" si="48"/>
        <v>0</v>
      </c>
      <c r="R148" s="13">
        <f t="shared" si="48"/>
        <v>0</v>
      </c>
      <c r="S148" s="13">
        <f t="shared" si="48"/>
        <v>0</v>
      </c>
      <c r="T148" s="13">
        <f t="shared" si="48"/>
        <v>0</v>
      </c>
      <c r="U148" s="13">
        <f t="shared" si="48"/>
        <v>0</v>
      </c>
      <c r="V148" s="13">
        <f t="shared" si="48"/>
        <v>0</v>
      </c>
      <c r="W148" s="13">
        <f t="shared" si="48"/>
        <v>0</v>
      </c>
      <c r="X148" s="13">
        <f t="shared" si="48"/>
        <v>0</v>
      </c>
      <c r="Y148" s="13">
        <f t="shared" si="48"/>
        <v>0</v>
      </c>
      <c r="Z148" s="13">
        <f t="shared" si="48"/>
        <v>0</v>
      </c>
      <c r="AA148" s="13">
        <f t="shared" si="48"/>
        <v>0</v>
      </c>
      <c r="AB148" s="13">
        <f t="shared" si="48"/>
        <v>0</v>
      </c>
      <c r="AC148" s="13">
        <f t="shared" si="48"/>
        <v>0</v>
      </c>
      <c r="AD148" s="13">
        <f t="shared" si="48"/>
        <v>0</v>
      </c>
      <c r="AE148" s="13">
        <f t="shared" si="48"/>
        <v>0</v>
      </c>
      <c r="AF148" s="13">
        <f t="shared" si="48"/>
        <v>0</v>
      </c>
      <c r="AG148" s="13">
        <f>AF148*(1+$G$16)*(1+AG145)</f>
        <v>0</v>
      </c>
      <c r="AH148" s="13">
        <f t="shared" si="48"/>
        <v>0</v>
      </c>
      <c r="AI148" s="13">
        <f t="shared" si="48"/>
        <v>0</v>
      </c>
      <c r="AJ148" s="13">
        <f t="shared" si="48"/>
        <v>0</v>
      </c>
      <c r="AK148" s="13">
        <f t="shared" si="48"/>
        <v>0</v>
      </c>
    </row>
    <row r="149" spans="1:37" x14ac:dyDescent="0.35">
      <c r="C149" s="3"/>
      <c r="D149" s="3"/>
      <c r="E149" t="s">
        <v>89</v>
      </c>
      <c r="F149" t="s">
        <v>87</v>
      </c>
      <c r="G149" s="12"/>
      <c r="H149" s="13">
        <f>G149*(1+$G$16)*(1+H145)</f>
        <v>0</v>
      </c>
      <c r="I149" s="13">
        <f t="shared" ref="I149:AK149" si="49">H149*(1+$G$16)*(1+I145)</f>
        <v>0</v>
      </c>
      <c r="J149" s="13">
        <f t="shared" si="49"/>
        <v>0</v>
      </c>
      <c r="K149" s="13">
        <f t="shared" si="49"/>
        <v>0</v>
      </c>
      <c r="L149" s="13">
        <f t="shared" si="49"/>
        <v>0</v>
      </c>
      <c r="M149" s="13">
        <f t="shared" si="49"/>
        <v>0</v>
      </c>
      <c r="N149" s="13">
        <f t="shared" si="49"/>
        <v>0</v>
      </c>
      <c r="O149" s="13">
        <f t="shared" si="49"/>
        <v>0</v>
      </c>
      <c r="P149" s="13">
        <f t="shared" si="49"/>
        <v>0</v>
      </c>
      <c r="Q149" s="13">
        <f t="shared" si="49"/>
        <v>0</v>
      </c>
      <c r="R149" s="13">
        <f t="shared" si="49"/>
        <v>0</v>
      </c>
      <c r="S149" s="13">
        <f t="shared" si="49"/>
        <v>0</v>
      </c>
      <c r="T149" s="13">
        <f t="shared" si="49"/>
        <v>0</v>
      </c>
      <c r="U149" s="13">
        <f t="shared" si="49"/>
        <v>0</v>
      </c>
      <c r="V149" s="13">
        <f t="shared" si="49"/>
        <v>0</v>
      </c>
      <c r="W149" s="13">
        <f t="shared" si="49"/>
        <v>0</v>
      </c>
      <c r="X149" s="13">
        <f t="shared" si="49"/>
        <v>0</v>
      </c>
      <c r="Y149" s="13">
        <f t="shared" si="49"/>
        <v>0</v>
      </c>
      <c r="Z149" s="13">
        <f t="shared" si="49"/>
        <v>0</v>
      </c>
      <c r="AA149" s="13">
        <f t="shared" si="49"/>
        <v>0</v>
      </c>
      <c r="AB149" s="13">
        <f t="shared" si="49"/>
        <v>0</v>
      </c>
      <c r="AC149" s="13">
        <f t="shared" si="49"/>
        <v>0</v>
      </c>
      <c r="AD149" s="13">
        <f t="shared" si="49"/>
        <v>0</v>
      </c>
      <c r="AE149" s="13">
        <f t="shared" si="49"/>
        <v>0</v>
      </c>
      <c r="AF149" s="13">
        <f t="shared" si="49"/>
        <v>0</v>
      </c>
      <c r="AG149" s="13">
        <f>AF149*(1+$G$16)*(1+AG145)</f>
        <v>0</v>
      </c>
      <c r="AH149" s="13">
        <f t="shared" si="49"/>
        <v>0</v>
      </c>
      <c r="AI149" s="13">
        <f t="shared" si="49"/>
        <v>0</v>
      </c>
      <c r="AJ149" s="13">
        <f t="shared" si="49"/>
        <v>0</v>
      </c>
      <c r="AK149" s="13">
        <f t="shared" si="49"/>
        <v>0</v>
      </c>
    </row>
    <row r="150" spans="1:37" x14ac:dyDescent="0.35">
      <c r="C150" s="3"/>
      <c r="D150" s="3"/>
    </row>
    <row r="151" spans="1:37" x14ac:dyDescent="0.35">
      <c r="C151" s="3"/>
      <c r="D151" s="3"/>
      <c r="E151" t="s">
        <v>98</v>
      </c>
      <c r="F151" t="s">
        <v>91</v>
      </c>
      <c r="H151" s="10">
        <f>SUM(H142:H144)/1000</f>
        <v>0</v>
      </c>
      <c r="I151" s="10">
        <f t="shared" ref="I151:AK151" si="50">SUM(I142:I144)/1000</f>
        <v>0</v>
      </c>
      <c r="J151" s="10">
        <f t="shared" si="50"/>
        <v>0</v>
      </c>
      <c r="K151" s="10">
        <f t="shared" si="50"/>
        <v>0</v>
      </c>
      <c r="L151" s="10">
        <f t="shared" si="50"/>
        <v>0</v>
      </c>
      <c r="M151" s="10">
        <f t="shared" si="50"/>
        <v>0</v>
      </c>
      <c r="N151" s="10">
        <f t="shared" si="50"/>
        <v>0</v>
      </c>
      <c r="O151" s="10">
        <f t="shared" si="50"/>
        <v>0</v>
      </c>
      <c r="P151" s="10">
        <f t="shared" si="50"/>
        <v>0</v>
      </c>
      <c r="Q151" s="10">
        <f t="shared" si="50"/>
        <v>0</v>
      </c>
      <c r="R151" s="10">
        <f t="shared" si="50"/>
        <v>0</v>
      </c>
      <c r="S151" s="10">
        <f t="shared" si="50"/>
        <v>0</v>
      </c>
      <c r="T151" s="10">
        <f t="shared" si="50"/>
        <v>0</v>
      </c>
      <c r="U151" s="10">
        <f t="shared" si="50"/>
        <v>0</v>
      </c>
      <c r="V151" s="10">
        <f t="shared" si="50"/>
        <v>0</v>
      </c>
      <c r="W151" s="10">
        <f t="shared" si="50"/>
        <v>0</v>
      </c>
      <c r="X151" s="10">
        <f t="shared" si="50"/>
        <v>0</v>
      </c>
      <c r="Y151" s="10">
        <f t="shared" si="50"/>
        <v>0</v>
      </c>
      <c r="Z151" s="10">
        <f t="shared" si="50"/>
        <v>0</v>
      </c>
      <c r="AA151" s="10">
        <f t="shared" si="50"/>
        <v>0</v>
      </c>
      <c r="AB151" s="10">
        <f t="shared" si="50"/>
        <v>0</v>
      </c>
      <c r="AC151" s="10">
        <f t="shared" si="50"/>
        <v>0</v>
      </c>
      <c r="AD151" s="10">
        <f t="shared" si="50"/>
        <v>0</v>
      </c>
      <c r="AE151" s="10">
        <f t="shared" si="50"/>
        <v>0</v>
      </c>
      <c r="AF151" s="10">
        <f t="shared" si="50"/>
        <v>0</v>
      </c>
      <c r="AG151" s="10">
        <f t="shared" si="50"/>
        <v>0</v>
      </c>
      <c r="AH151" s="10">
        <f t="shared" si="50"/>
        <v>0</v>
      </c>
      <c r="AI151" s="10">
        <f t="shared" si="50"/>
        <v>0</v>
      </c>
      <c r="AJ151" s="10">
        <f t="shared" si="50"/>
        <v>0</v>
      </c>
      <c r="AK151" s="10">
        <f t="shared" si="50"/>
        <v>0</v>
      </c>
    </row>
    <row r="152" spans="1:37" x14ac:dyDescent="0.35">
      <c r="C152" s="3"/>
      <c r="D152" s="3"/>
      <c r="E152" t="s">
        <v>99</v>
      </c>
      <c r="F152" t="s">
        <v>53</v>
      </c>
      <c r="H152" s="10">
        <f>H135*H146+H142*H147+H143*H148+H144*H149</f>
        <v>0</v>
      </c>
      <c r="I152" s="10">
        <f t="shared" ref="I152:AK152" si="51">I135*I146+I142*I147+I143*I148+I144*I149</f>
        <v>0</v>
      </c>
      <c r="J152" s="10">
        <f t="shared" si="51"/>
        <v>0</v>
      </c>
      <c r="K152" s="10">
        <f t="shared" si="51"/>
        <v>0</v>
      </c>
      <c r="L152" s="10">
        <f t="shared" si="51"/>
        <v>0</v>
      </c>
      <c r="M152" s="10">
        <f t="shared" si="51"/>
        <v>0</v>
      </c>
      <c r="N152" s="10">
        <f t="shared" si="51"/>
        <v>0</v>
      </c>
      <c r="O152" s="10">
        <f t="shared" si="51"/>
        <v>0</v>
      </c>
      <c r="P152" s="10">
        <f t="shared" si="51"/>
        <v>0</v>
      </c>
      <c r="Q152" s="10">
        <f t="shared" si="51"/>
        <v>0</v>
      </c>
      <c r="R152" s="10">
        <f t="shared" si="51"/>
        <v>0</v>
      </c>
      <c r="S152" s="10">
        <f t="shared" si="51"/>
        <v>0</v>
      </c>
      <c r="T152" s="10">
        <f t="shared" si="51"/>
        <v>0</v>
      </c>
      <c r="U152" s="10">
        <f t="shared" si="51"/>
        <v>0</v>
      </c>
      <c r="V152" s="10">
        <f t="shared" si="51"/>
        <v>0</v>
      </c>
      <c r="W152" s="10">
        <f t="shared" si="51"/>
        <v>0</v>
      </c>
      <c r="X152" s="10">
        <f t="shared" si="51"/>
        <v>0</v>
      </c>
      <c r="Y152" s="10">
        <f t="shared" si="51"/>
        <v>0</v>
      </c>
      <c r="Z152" s="10">
        <f t="shared" si="51"/>
        <v>0</v>
      </c>
      <c r="AA152" s="10">
        <f t="shared" si="51"/>
        <v>0</v>
      </c>
      <c r="AB152" s="10">
        <f t="shared" si="51"/>
        <v>0</v>
      </c>
      <c r="AC152" s="10">
        <f t="shared" si="51"/>
        <v>0</v>
      </c>
      <c r="AD152" s="10">
        <f t="shared" si="51"/>
        <v>0</v>
      </c>
      <c r="AE152" s="10">
        <f t="shared" si="51"/>
        <v>0</v>
      </c>
      <c r="AF152" s="10">
        <f t="shared" si="51"/>
        <v>0</v>
      </c>
      <c r="AG152" s="10">
        <f t="shared" si="51"/>
        <v>0</v>
      </c>
      <c r="AH152" s="10">
        <f t="shared" si="51"/>
        <v>0</v>
      </c>
      <c r="AI152" s="10">
        <f t="shared" si="51"/>
        <v>0</v>
      </c>
      <c r="AJ152" s="10">
        <f t="shared" si="51"/>
        <v>0</v>
      </c>
      <c r="AK152" s="10">
        <f t="shared" si="51"/>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2">H156+I155</f>
        <v>0</v>
      </c>
      <c r="J156" s="10">
        <f t="shared" si="52"/>
        <v>0</v>
      </c>
      <c r="K156" s="10">
        <f t="shared" si="52"/>
        <v>0</v>
      </c>
      <c r="L156" s="10">
        <f t="shared" si="52"/>
        <v>0</v>
      </c>
      <c r="M156" s="10">
        <f t="shared" si="52"/>
        <v>0</v>
      </c>
      <c r="N156" s="10">
        <f t="shared" si="52"/>
        <v>0</v>
      </c>
      <c r="O156" s="10">
        <f t="shared" si="52"/>
        <v>0</v>
      </c>
      <c r="P156" s="10">
        <f t="shared" si="52"/>
        <v>0</v>
      </c>
      <c r="Q156" s="10">
        <f t="shared" si="52"/>
        <v>0</v>
      </c>
      <c r="R156" s="10">
        <f t="shared" si="52"/>
        <v>0</v>
      </c>
      <c r="S156" s="10">
        <f t="shared" si="52"/>
        <v>0</v>
      </c>
      <c r="T156" s="10">
        <f t="shared" si="52"/>
        <v>0</v>
      </c>
      <c r="U156" s="10">
        <f t="shared" si="52"/>
        <v>0</v>
      </c>
      <c r="V156" s="10">
        <f t="shared" si="52"/>
        <v>0</v>
      </c>
      <c r="W156" s="10">
        <f t="shared" si="52"/>
        <v>0</v>
      </c>
      <c r="X156" s="10">
        <f t="shared" si="52"/>
        <v>0</v>
      </c>
      <c r="Y156" s="10">
        <f t="shared" si="52"/>
        <v>0</v>
      </c>
      <c r="Z156" s="10">
        <f t="shared" si="52"/>
        <v>0</v>
      </c>
      <c r="AA156" s="10">
        <f t="shared" si="52"/>
        <v>0</v>
      </c>
      <c r="AB156" s="10">
        <f t="shared" si="52"/>
        <v>0</v>
      </c>
      <c r="AC156" s="10">
        <f t="shared" si="52"/>
        <v>0</v>
      </c>
      <c r="AD156" s="10">
        <f t="shared" si="52"/>
        <v>0</v>
      </c>
      <c r="AE156" s="10">
        <f t="shared" si="52"/>
        <v>0</v>
      </c>
      <c r="AF156" s="10">
        <f t="shared" si="52"/>
        <v>0</v>
      </c>
      <c r="AG156" s="10">
        <f>AF156+AG155</f>
        <v>0</v>
      </c>
      <c r="AH156" s="10">
        <f t="shared" si="52"/>
        <v>0</v>
      </c>
      <c r="AI156" s="10">
        <f t="shared" si="52"/>
        <v>0</v>
      </c>
      <c r="AJ156" s="10">
        <f t="shared" si="52"/>
        <v>0</v>
      </c>
      <c r="AK156" s="10">
        <f t="shared" si="52"/>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3">I155*$G157</f>
        <v>0</v>
      </c>
      <c r="J158">
        <f t="shared" si="53"/>
        <v>0</v>
      </c>
      <c r="K158">
        <f t="shared" si="53"/>
        <v>0</v>
      </c>
      <c r="L158">
        <f t="shared" si="53"/>
        <v>0</v>
      </c>
      <c r="M158">
        <f t="shared" si="53"/>
        <v>0</v>
      </c>
      <c r="N158">
        <f t="shared" si="53"/>
        <v>0</v>
      </c>
      <c r="O158">
        <f t="shared" si="53"/>
        <v>0</v>
      </c>
      <c r="P158">
        <f t="shared" si="53"/>
        <v>0</v>
      </c>
      <c r="Q158">
        <f t="shared" si="53"/>
        <v>0</v>
      </c>
      <c r="R158">
        <f t="shared" si="53"/>
        <v>0</v>
      </c>
      <c r="S158">
        <f t="shared" si="53"/>
        <v>0</v>
      </c>
      <c r="T158">
        <f t="shared" si="53"/>
        <v>0</v>
      </c>
      <c r="U158">
        <f t="shared" si="53"/>
        <v>0</v>
      </c>
      <c r="V158">
        <f t="shared" si="53"/>
        <v>0</v>
      </c>
      <c r="W158">
        <f t="shared" si="53"/>
        <v>0</v>
      </c>
      <c r="X158">
        <f t="shared" si="53"/>
        <v>0</v>
      </c>
      <c r="Y158">
        <f t="shared" si="53"/>
        <v>0</v>
      </c>
      <c r="Z158">
        <f t="shared" si="53"/>
        <v>0</v>
      </c>
      <c r="AA158">
        <f t="shared" si="53"/>
        <v>0</v>
      </c>
      <c r="AB158">
        <f t="shared" si="53"/>
        <v>0</v>
      </c>
      <c r="AC158">
        <f t="shared" si="53"/>
        <v>0</v>
      </c>
      <c r="AD158">
        <f t="shared" si="53"/>
        <v>0</v>
      </c>
      <c r="AE158">
        <f t="shared" si="53"/>
        <v>0</v>
      </c>
      <c r="AF158">
        <f t="shared" si="53"/>
        <v>0</v>
      </c>
      <c r="AG158">
        <f t="shared" si="53"/>
        <v>0</v>
      </c>
      <c r="AH158">
        <f t="shared" si="53"/>
        <v>0</v>
      </c>
      <c r="AI158">
        <f t="shared" si="53"/>
        <v>0</v>
      </c>
      <c r="AJ158">
        <f t="shared" si="53"/>
        <v>0</v>
      </c>
      <c r="AK158">
        <f t="shared" si="53"/>
        <v>0</v>
      </c>
    </row>
    <row r="159" spans="1:37" x14ac:dyDescent="0.35">
      <c r="C159" s="3"/>
      <c r="D159" s="3"/>
      <c r="E159" t="s">
        <v>74</v>
      </c>
      <c r="F159" t="s">
        <v>70</v>
      </c>
      <c r="H159">
        <f>H156*$G157</f>
        <v>0</v>
      </c>
      <c r="I159">
        <f t="shared" ref="I159:AK159" si="54">I156*$G157</f>
        <v>0</v>
      </c>
      <c r="J159">
        <f t="shared" si="54"/>
        <v>0</v>
      </c>
      <c r="K159">
        <f t="shared" si="54"/>
        <v>0</v>
      </c>
      <c r="L159">
        <f t="shared" si="54"/>
        <v>0</v>
      </c>
      <c r="M159">
        <f t="shared" si="54"/>
        <v>0</v>
      </c>
      <c r="N159">
        <f t="shared" si="54"/>
        <v>0</v>
      </c>
      <c r="O159">
        <f t="shared" si="54"/>
        <v>0</v>
      </c>
      <c r="P159">
        <f t="shared" si="54"/>
        <v>0</v>
      </c>
      <c r="Q159">
        <f t="shared" si="54"/>
        <v>0</v>
      </c>
      <c r="R159">
        <f t="shared" si="54"/>
        <v>0</v>
      </c>
      <c r="S159">
        <f t="shared" si="54"/>
        <v>0</v>
      </c>
      <c r="T159">
        <f t="shared" si="54"/>
        <v>0</v>
      </c>
      <c r="U159">
        <f t="shared" si="54"/>
        <v>0</v>
      </c>
      <c r="V159">
        <f t="shared" si="54"/>
        <v>0</v>
      </c>
      <c r="W159">
        <f t="shared" si="54"/>
        <v>0</v>
      </c>
      <c r="X159">
        <f t="shared" si="54"/>
        <v>0</v>
      </c>
      <c r="Y159">
        <f t="shared" si="54"/>
        <v>0</v>
      </c>
      <c r="Z159">
        <f t="shared" si="54"/>
        <v>0</v>
      </c>
      <c r="AA159">
        <f t="shared" si="54"/>
        <v>0</v>
      </c>
      <c r="AB159">
        <f t="shared" si="54"/>
        <v>0</v>
      </c>
      <c r="AC159">
        <f t="shared" si="54"/>
        <v>0</v>
      </c>
      <c r="AD159">
        <f t="shared" si="54"/>
        <v>0</v>
      </c>
      <c r="AE159">
        <f t="shared" si="54"/>
        <v>0</v>
      </c>
      <c r="AF159">
        <f t="shared" si="54"/>
        <v>0</v>
      </c>
      <c r="AG159">
        <f t="shared" si="54"/>
        <v>0</v>
      </c>
      <c r="AH159">
        <f t="shared" si="54"/>
        <v>0</v>
      </c>
      <c r="AI159">
        <f t="shared" si="54"/>
        <v>0</v>
      </c>
      <c r="AJ159">
        <f t="shared" si="54"/>
        <v>0</v>
      </c>
      <c r="AK159">
        <f t="shared" si="54"/>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5">I156*I160</f>
        <v>0</v>
      </c>
      <c r="J163" s="10">
        <f t="shared" si="55"/>
        <v>0</v>
      </c>
      <c r="K163" s="10">
        <f t="shared" si="55"/>
        <v>0</v>
      </c>
      <c r="L163" s="10">
        <f t="shared" si="55"/>
        <v>0</v>
      </c>
      <c r="M163" s="10">
        <f t="shared" si="55"/>
        <v>0</v>
      </c>
      <c r="N163" s="10">
        <f t="shared" si="55"/>
        <v>0</v>
      </c>
      <c r="O163" s="10">
        <f t="shared" si="55"/>
        <v>0</v>
      </c>
      <c r="P163" s="10">
        <f t="shared" si="55"/>
        <v>0</v>
      </c>
      <c r="Q163" s="10">
        <f t="shared" si="55"/>
        <v>0</v>
      </c>
      <c r="R163" s="10">
        <f t="shared" si="55"/>
        <v>0</v>
      </c>
      <c r="S163" s="10">
        <f t="shared" si="55"/>
        <v>0</v>
      </c>
      <c r="T163" s="10">
        <f t="shared" si="55"/>
        <v>0</v>
      </c>
      <c r="U163" s="10">
        <f t="shared" si="55"/>
        <v>0</v>
      </c>
      <c r="V163" s="10">
        <f t="shared" si="55"/>
        <v>0</v>
      </c>
      <c r="W163" s="10">
        <f t="shared" si="55"/>
        <v>0</v>
      </c>
      <c r="X163" s="10">
        <f t="shared" si="55"/>
        <v>0</v>
      </c>
      <c r="Y163" s="10">
        <f t="shared" si="55"/>
        <v>0</v>
      </c>
      <c r="Z163" s="10">
        <f t="shared" si="55"/>
        <v>0</v>
      </c>
      <c r="AA163" s="10">
        <f t="shared" si="55"/>
        <v>0</v>
      </c>
      <c r="AB163" s="10">
        <f t="shared" si="55"/>
        <v>0</v>
      </c>
      <c r="AC163" s="10">
        <f t="shared" si="55"/>
        <v>0</v>
      </c>
      <c r="AD163" s="10">
        <f t="shared" si="55"/>
        <v>0</v>
      </c>
      <c r="AE163" s="10">
        <f t="shared" si="55"/>
        <v>0</v>
      </c>
      <c r="AF163" s="10">
        <f t="shared" si="55"/>
        <v>0</v>
      </c>
      <c r="AG163" s="10">
        <f t="shared" si="55"/>
        <v>0</v>
      </c>
      <c r="AH163" s="10">
        <f t="shared" si="55"/>
        <v>0</v>
      </c>
      <c r="AI163" s="10">
        <f t="shared" si="55"/>
        <v>0</v>
      </c>
      <c r="AJ163" s="10">
        <f t="shared" si="55"/>
        <v>0</v>
      </c>
      <c r="AK163" s="10">
        <f t="shared" si="55"/>
        <v>0</v>
      </c>
    </row>
    <row r="164" spans="1:38" x14ac:dyDescent="0.35">
      <c r="C164" s="3"/>
      <c r="D164" s="3"/>
      <c r="E164" t="s">
        <v>81</v>
      </c>
      <c r="F164" t="s">
        <v>80</v>
      </c>
      <c r="H164" s="10">
        <f>H156*H161</f>
        <v>0</v>
      </c>
      <c r="I164" s="10">
        <f t="shared" ref="I164:AK164" si="56">I156*I161</f>
        <v>0</v>
      </c>
      <c r="J164" s="10">
        <f t="shared" si="56"/>
        <v>0</v>
      </c>
      <c r="K164" s="10">
        <f t="shared" si="56"/>
        <v>0</v>
      </c>
      <c r="L164" s="10">
        <f t="shared" si="56"/>
        <v>0</v>
      </c>
      <c r="M164" s="10">
        <f t="shared" si="56"/>
        <v>0</v>
      </c>
      <c r="N164" s="10">
        <f t="shared" si="56"/>
        <v>0</v>
      </c>
      <c r="O164" s="10">
        <f t="shared" si="56"/>
        <v>0</v>
      </c>
      <c r="P164" s="10">
        <f t="shared" si="56"/>
        <v>0</v>
      </c>
      <c r="Q164" s="10">
        <f t="shared" si="56"/>
        <v>0</v>
      </c>
      <c r="R164" s="10">
        <f t="shared" si="56"/>
        <v>0</v>
      </c>
      <c r="S164" s="10">
        <f t="shared" si="56"/>
        <v>0</v>
      </c>
      <c r="T164" s="10">
        <f t="shared" si="56"/>
        <v>0</v>
      </c>
      <c r="U164" s="10">
        <f t="shared" si="56"/>
        <v>0</v>
      </c>
      <c r="V164" s="10">
        <f t="shared" si="56"/>
        <v>0</v>
      </c>
      <c r="W164" s="10">
        <f t="shared" si="56"/>
        <v>0</v>
      </c>
      <c r="X164" s="10">
        <f t="shared" si="56"/>
        <v>0</v>
      </c>
      <c r="Y164" s="10">
        <f t="shared" si="56"/>
        <v>0</v>
      </c>
      <c r="Z164" s="10">
        <f t="shared" si="56"/>
        <v>0</v>
      </c>
      <c r="AA164" s="10">
        <f t="shared" si="56"/>
        <v>0</v>
      </c>
      <c r="AB164" s="10">
        <f t="shared" si="56"/>
        <v>0</v>
      </c>
      <c r="AC164" s="10">
        <f t="shared" si="56"/>
        <v>0</v>
      </c>
      <c r="AD164" s="10">
        <f t="shared" si="56"/>
        <v>0</v>
      </c>
      <c r="AE164" s="10">
        <f t="shared" si="56"/>
        <v>0</v>
      </c>
      <c r="AF164" s="10">
        <f t="shared" si="56"/>
        <v>0</v>
      </c>
      <c r="AG164" s="10">
        <f t="shared" si="56"/>
        <v>0</v>
      </c>
      <c r="AH164" s="10">
        <f t="shared" si="56"/>
        <v>0</v>
      </c>
      <c r="AI164" s="10">
        <f t="shared" si="56"/>
        <v>0</v>
      </c>
      <c r="AJ164" s="10">
        <f t="shared" si="56"/>
        <v>0</v>
      </c>
      <c r="AK164" s="10">
        <f t="shared" si="56"/>
        <v>0</v>
      </c>
    </row>
    <row r="165" spans="1:38" x14ac:dyDescent="0.35">
      <c r="C165" s="3"/>
      <c r="D165" s="3"/>
      <c r="E165" t="s">
        <v>82</v>
      </c>
      <c r="F165" t="s">
        <v>80</v>
      </c>
      <c r="H165" s="10">
        <f>H156*H162</f>
        <v>0</v>
      </c>
      <c r="I165" s="10">
        <f t="shared" ref="I165:AK165" si="57">I156*I162</f>
        <v>0</v>
      </c>
      <c r="J165" s="10">
        <f t="shared" si="57"/>
        <v>0</v>
      </c>
      <c r="K165" s="10">
        <f t="shared" si="57"/>
        <v>0</v>
      </c>
      <c r="L165" s="10">
        <f t="shared" si="57"/>
        <v>0</v>
      </c>
      <c r="M165" s="10">
        <f t="shared" si="57"/>
        <v>0</v>
      </c>
      <c r="N165" s="10">
        <f t="shared" si="57"/>
        <v>0</v>
      </c>
      <c r="O165" s="10">
        <f t="shared" si="57"/>
        <v>0</v>
      </c>
      <c r="P165" s="10">
        <f t="shared" si="57"/>
        <v>0</v>
      </c>
      <c r="Q165" s="10">
        <f t="shared" si="57"/>
        <v>0</v>
      </c>
      <c r="R165" s="10">
        <f t="shared" si="57"/>
        <v>0</v>
      </c>
      <c r="S165" s="10">
        <f t="shared" si="57"/>
        <v>0</v>
      </c>
      <c r="T165" s="10">
        <f t="shared" si="57"/>
        <v>0</v>
      </c>
      <c r="U165" s="10">
        <f t="shared" si="57"/>
        <v>0</v>
      </c>
      <c r="V165" s="10">
        <f t="shared" si="57"/>
        <v>0</v>
      </c>
      <c r="W165" s="10">
        <f t="shared" si="57"/>
        <v>0</v>
      </c>
      <c r="X165" s="10">
        <f t="shared" si="57"/>
        <v>0</v>
      </c>
      <c r="Y165" s="10">
        <f t="shared" si="57"/>
        <v>0</v>
      </c>
      <c r="Z165" s="10">
        <f t="shared" si="57"/>
        <v>0</v>
      </c>
      <c r="AA165" s="10">
        <f t="shared" si="57"/>
        <v>0</v>
      </c>
      <c r="AB165" s="10">
        <f t="shared" si="57"/>
        <v>0</v>
      </c>
      <c r="AC165" s="10">
        <f t="shared" si="57"/>
        <v>0</v>
      </c>
      <c r="AD165" s="10">
        <f t="shared" si="57"/>
        <v>0</v>
      </c>
      <c r="AE165" s="10">
        <f t="shared" si="57"/>
        <v>0</v>
      </c>
      <c r="AF165" s="10">
        <f t="shared" si="57"/>
        <v>0</v>
      </c>
      <c r="AG165" s="10">
        <f t="shared" si="57"/>
        <v>0</v>
      </c>
      <c r="AH165" s="10">
        <f t="shared" si="57"/>
        <v>0</v>
      </c>
      <c r="AI165" s="10">
        <f t="shared" si="57"/>
        <v>0</v>
      </c>
      <c r="AJ165" s="10">
        <f t="shared" si="57"/>
        <v>0</v>
      </c>
      <c r="AK165" s="10">
        <f t="shared" si="57"/>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58">H167*(1+$G$16)*(1+I166)</f>
        <v>0</v>
      </c>
      <c r="J167" s="10">
        <f t="shared" si="58"/>
        <v>0</v>
      </c>
      <c r="K167" s="10">
        <f t="shared" si="58"/>
        <v>0</v>
      </c>
      <c r="L167" s="10">
        <f t="shared" si="58"/>
        <v>0</v>
      </c>
      <c r="M167" s="10">
        <f t="shared" si="58"/>
        <v>0</v>
      </c>
      <c r="N167" s="10">
        <f t="shared" si="58"/>
        <v>0</v>
      </c>
      <c r="O167" s="10">
        <f t="shared" si="58"/>
        <v>0</v>
      </c>
      <c r="P167" s="10">
        <f t="shared" si="58"/>
        <v>0</v>
      </c>
      <c r="Q167" s="10">
        <f t="shared" si="58"/>
        <v>0</v>
      </c>
      <c r="R167" s="10">
        <f t="shared" si="58"/>
        <v>0</v>
      </c>
      <c r="S167" s="10">
        <f t="shared" si="58"/>
        <v>0</v>
      </c>
      <c r="T167" s="10">
        <f t="shared" si="58"/>
        <v>0</v>
      </c>
      <c r="U167" s="10">
        <f t="shared" si="58"/>
        <v>0</v>
      </c>
      <c r="V167" s="10">
        <f t="shared" si="58"/>
        <v>0</v>
      </c>
      <c r="W167" s="10">
        <f t="shared" si="58"/>
        <v>0</v>
      </c>
      <c r="X167" s="10">
        <f t="shared" si="58"/>
        <v>0</v>
      </c>
      <c r="Y167" s="10">
        <f t="shared" si="58"/>
        <v>0</v>
      </c>
      <c r="Z167" s="10">
        <f t="shared" si="58"/>
        <v>0</v>
      </c>
      <c r="AA167" s="10">
        <f t="shared" si="58"/>
        <v>0</v>
      </c>
      <c r="AB167" s="10">
        <f t="shared" si="58"/>
        <v>0</v>
      </c>
      <c r="AC167" s="10">
        <f t="shared" si="58"/>
        <v>0</v>
      </c>
      <c r="AD167" s="10">
        <f t="shared" si="58"/>
        <v>0</v>
      </c>
      <c r="AE167" s="10">
        <f t="shared" si="58"/>
        <v>0</v>
      </c>
      <c r="AF167" s="10">
        <f t="shared" si="58"/>
        <v>0</v>
      </c>
      <c r="AG167" s="10">
        <f>AF167*(1+$G$16)*(1+AG166)</f>
        <v>0</v>
      </c>
      <c r="AH167" s="10">
        <f t="shared" si="58"/>
        <v>0</v>
      </c>
      <c r="AI167" s="10">
        <f t="shared" si="58"/>
        <v>0</v>
      </c>
      <c r="AJ167" s="10">
        <f t="shared" si="58"/>
        <v>0</v>
      </c>
      <c r="AK167" s="10">
        <f t="shared" si="58"/>
        <v>0</v>
      </c>
    </row>
    <row r="168" spans="1:38" x14ac:dyDescent="0.35">
      <c r="C168" s="3"/>
      <c r="D168" s="3"/>
      <c r="E168" t="s">
        <v>86</v>
      </c>
      <c r="F168" t="s">
        <v>87</v>
      </c>
      <c r="G168" s="12"/>
      <c r="H168" s="13">
        <f>G168*(1+$G$16)*(1+H166)</f>
        <v>0</v>
      </c>
      <c r="I168" s="13">
        <f t="shared" ref="I168:AK168" si="59">H168*(1+$G$16)*(1+I166)</f>
        <v>0</v>
      </c>
      <c r="J168" s="13">
        <f t="shared" si="59"/>
        <v>0</v>
      </c>
      <c r="K168" s="13">
        <f t="shared" si="59"/>
        <v>0</v>
      </c>
      <c r="L168" s="13">
        <f t="shared" si="59"/>
        <v>0</v>
      </c>
      <c r="M168" s="13">
        <f t="shared" si="59"/>
        <v>0</v>
      </c>
      <c r="N168" s="13">
        <f t="shared" si="59"/>
        <v>0</v>
      </c>
      <c r="O168" s="13">
        <f t="shared" si="59"/>
        <v>0</v>
      </c>
      <c r="P168" s="13">
        <f t="shared" si="59"/>
        <v>0</v>
      </c>
      <c r="Q168" s="13">
        <f t="shared" si="59"/>
        <v>0</v>
      </c>
      <c r="R168" s="13">
        <f t="shared" si="59"/>
        <v>0</v>
      </c>
      <c r="S168" s="13">
        <f t="shared" si="59"/>
        <v>0</v>
      </c>
      <c r="T168" s="13">
        <f t="shared" si="59"/>
        <v>0</v>
      </c>
      <c r="U168" s="13">
        <f t="shared" si="59"/>
        <v>0</v>
      </c>
      <c r="V168" s="13">
        <f t="shared" si="59"/>
        <v>0</v>
      </c>
      <c r="W168" s="13">
        <f t="shared" si="59"/>
        <v>0</v>
      </c>
      <c r="X168" s="13">
        <f t="shared" si="59"/>
        <v>0</v>
      </c>
      <c r="Y168" s="13">
        <f t="shared" si="59"/>
        <v>0</v>
      </c>
      <c r="Z168" s="13">
        <f t="shared" si="59"/>
        <v>0</v>
      </c>
      <c r="AA168" s="13">
        <f t="shared" si="59"/>
        <v>0</v>
      </c>
      <c r="AB168" s="13">
        <f t="shared" si="59"/>
        <v>0</v>
      </c>
      <c r="AC168" s="13">
        <f t="shared" si="59"/>
        <v>0</v>
      </c>
      <c r="AD168" s="13">
        <f t="shared" si="59"/>
        <v>0</v>
      </c>
      <c r="AE168" s="13">
        <f t="shared" si="59"/>
        <v>0</v>
      </c>
      <c r="AF168" s="13">
        <f t="shared" si="59"/>
        <v>0</v>
      </c>
      <c r="AG168" s="13">
        <f>AF168*(1+$G$16)*(1+AG166)</f>
        <v>0</v>
      </c>
      <c r="AH168" s="13">
        <f t="shared" si="59"/>
        <v>0</v>
      </c>
      <c r="AI168" s="13">
        <f t="shared" si="59"/>
        <v>0</v>
      </c>
      <c r="AJ168" s="13">
        <f t="shared" si="59"/>
        <v>0</v>
      </c>
      <c r="AK168" s="13">
        <f t="shared" si="59"/>
        <v>0</v>
      </c>
    </row>
    <row r="169" spans="1:38" x14ac:dyDescent="0.35">
      <c r="C169" s="3"/>
      <c r="D169" s="3"/>
      <c r="E169" t="s">
        <v>88</v>
      </c>
      <c r="F169" t="s">
        <v>87</v>
      </c>
      <c r="G169" s="12"/>
      <c r="H169" s="13">
        <f>G169*(1+$G$16)*(1+H166)</f>
        <v>0</v>
      </c>
      <c r="I169" s="13">
        <f t="shared" ref="I169:AK169" si="60">H169*(1+$G$16)*(1+I166)</f>
        <v>0</v>
      </c>
      <c r="J169" s="13">
        <f t="shared" si="60"/>
        <v>0</v>
      </c>
      <c r="K169" s="13">
        <f t="shared" si="60"/>
        <v>0</v>
      </c>
      <c r="L169" s="13">
        <f t="shared" si="60"/>
        <v>0</v>
      </c>
      <c r="M169" s="13">
        <f t="shared" si="60"/>
        <v>0</v>
      </c>
      <c r="N169" s="13">
        <f t="shared" si="60"/>
        <v>0</v>
      </c>
      <c r="O169" s="13">
        <f t="shared" si="60"/>
        <v>0</v>
      </c>
      <c r="P169" s="13">
        <f t="shared" si="60"/>
        <v>0</v>
      </c>
      <c r="Q169" s="13">
        <f t="shared" si="60"/>
        <v>0</v>
      </c>
      <c r="R169" s="13">
        <f t="shared" si="60"/>
        <v>0</v>
      </c>
      <c r="S169" s="13">
        <f t="shared" si="60"/>
        <v>0</v>
      </c>
      <c r="T169" s="13">
        <f t="shared" si="60"/>
        <v>0</v>
      </c>
      <c r="U169" s="13">
        <f t="shared" si="60"/>
        <v>0</v>
      </c>
      <c r="V169" s="13">
        <f t="shared" si="60"/>
        <v>0</v>
      </c>
      <c r="W169" s="13">
        <f t="shared" si="60"/>
        <v>0</v>
      </c>
      <c r="X169" s="13">
        <f t="shared" si="60"/>
        <v>0</v>
      </c>
      <c r="Y169" s="13">
        <f t="shared" si="60"/>
        <v>0</v>
      </c>
      <c r="Z169" s="13">
        <f t="shared" si="60"/>
        <v>0</v>
      </c>
      <c r="AA169" s="13">
        <f t="shared" si="60"/>
        <v>0</v>
      </c>
      <c r="AB169" s="13">
        <f t="shared" si="60"/>
        <v>0</v>
      </c>
      <c r="AC169" s="13">
        <f t="shared" si="60"/>
        <v>0</v>
      </c>
      <c r="AD169" s="13">
        <f t="shared" si="60"/>
        <v>0</v>
      </c>
      <c r="AE169" s="13">
        <f t="shared" si="60"/>
        <v>0</v>
      </c>
      <c r="AF169" s="13">
        <f t="shared" si="60"/>
        <v>0</v>
      </c>
      <c r="AG169" s="13">
        <f>AF169*(1+$G$16)*(1+AG166)</f>
        <v>0</v>
      </c>
      <c r="AH169" s="13">
        <f t="shared" si="60"/>
        <v>0</v>
      </c>
      <c r="AI169" s="13">
        <f t="shared" si="60"/>
        <v>0</v>
      </c>
      <c r="AJ169" s="13">
        <f t="shared" si="60"/>
        <v>0</v>
      </c>
      <c r="AK169" s="13">
        <f t="shared" si="60"/>
        <v>0</v>
      </c>
    </row>
    <row r="170" spans="1:38" x14ac:dyDescent="0.35">
      <c r="C170" s="3"/>
      <c r="D170" s="3"/>
      <c r="E170" t="s">
        <v>89</v>
      </c>
      <c r="F170" t="s">
        <v>87</v>
      </c>
      <c r="G170" s="12"/>
      <c r="H170" s="13">
        <f>G170*(1+$G$16)*(1+H166)</f>
        <v>0</v>
      </c>
      <c r="I170" s="13">
        <f t="shared" ref="I170:AK170" si="61">H170*(1+$G$16)*(1+I166)</f>
        <v>0</v>
      </c>
      <c r="J170" s="13">
        <f t="shared" si="61"/>
        <v>0</v>
      </c>
      <c r="K170" s="13">
        <f t="shared" si="61"/>
        <v>0</v>
      </c>
      <c r="L170" s="13">
        <f t="shared" si="61"/>
        <v>0</v>
      </c>
      <c r="M170" s="13">
        <f t="shared" si="61"/>
        <v>0</v>
      </c>
      <c r="N170" s="13">
        <f t="shared" si="61"/>
        <v>0</v>
      </c>
      <c r="O170" s="13">
        <f t="shared" si="61"/>
        <v>0</v>
      </c>
      <c r="P170" s="13">
        <f t="shared" si="61"/>
        <v>0</v>
      </c>
      <c r="Q170" s="13">
        <f t="shared" si="61"/>
        <v>0</v>
      </c>
      <c r="R170" s="13">
        <f t="shared" si="61"/>
        <v>0</v>
      </c>
      <c r="S170" s="13">
        <f t="shared" si="61"/>
        <v>0</v>
      </c>
      <c r="T170" s="13">
        <f t="shared" si="61"/>
        <v>0</v>
      </c>
      <c r="U170" s="13">
        <f t="shared" si="61"/>
        <v>0</v>
      </c>
      <c r="V170" s="13">
        <f t="shared" si="61"/>
        <v>0</v>
      </c>
      <c r="W170" s="13">
        <f t="shared" si="61"/>
        <v>0</v>
      </c>
      <c r="X170" s="13">
        <f t="shared" si="61"/>
        <v>0</v>
      </c>
      <c r="Y170" s="13">
        <f t="shared" si="61"/>
        <v>0</v>
      </c>
      <c r="Z170" s="13">
        <f t="shared" si="61"/>
        <v>0</v>
      </c>
      <c r="AA170" s="13">
        <f t="shared" si="61"/>
        <v>0</v>
      </c>
      <c r="AB170" s="13">
        <f t="shared" si="61"/>
        <v>0</v>
      </c>
      <c r="AC170" s="13">
        <f t="shared" si="61"/>
        <v>0</v>
      </c>
      <c r="AD170" s="13">
        <f t="shared" si="61"/>
        <v>0</v>
      </c>
      <c r="AE170" s="13">
        <f t="shared" si="61"/>
        <v>0</v>
      </c>
      <c r="AF170" s="13">
        <f t="shared" si="61"/>
        <v>0</v>
      </c>
      <c r="AG170" s="13">
        <f>AF170*(1+$G$16)*(1+AG166)</f>
        <v>0</v>
      </c>
      <c r="AH170" s="13">
        <f t="shared" si="61"/>
        <v>0</v>
      </c>
      <c r="AI170" s="13">
        <f t="shared" si="61"/>
        <v>0</v>
      </c>
      <c r="AJ170" s="13">
        <f t="shared" si="61"/>
        <v>0</v>
      </c>
      <c r="AK170" s="13">
        <f t="shared" si="61"/>
        <v>0</v>
      </c>
    </row>
    <row r="171" spans="1:38" x14ac:dyDescent="0.35">
      <c r="C171" s="3"/>
      <c r="D171" s="3"/>
    </row>
    <row r="172" spans="1:38" x14ac:dyDescent="0.35">
      <c r="C172" s="3"/>
      <c r="D172" s="3"/>
      <c r="E172" t="s">
        <v>101</v>
      </c>
      <c r="F172" t="s">
        <v>91</v>
      </c>
      <c r="H172" s="10">
        <f>SUM(H163:H165)/1000</f>
        <v>0</v>
      </c>
      <c r="I172" s="10">
        <f t="shared" ref="I172:AK172" si="62">SUM(I163:I165)/1000</f>
        <v>0</v>
      </c>
      <c r="J172" s="10">
        <f t="shared" si="62"/>
        <v>0</v>
      </c>
      <c r="K172" s="10">
        <f t="shared" si="62"/>
        <v>0</v>
      </c>
      <c r="L172" s="10">
        <f t="shared" si="62"/>
        <v>0</v>
      </c>
      <c r="M172" s="10">
        <f t="shared" si="62"/>
        <v>0</v>
      </c>
      <c r="N172" s="10">
        <f t="shared" si="62"/>
        <v>0</v>
      </c>
      <c r="O172" s="10">
        <f t="shared" si="62"/>
        <v>0</v>
      </c>
      <c r="P172" s="10">
        <f t="shared" si="62"/>
        <v>0</v>
      </c>
      <c r="Q172" s="10">
        <f t="shared" si="62"/>
        <v>0</v>
      </c>
      <c r="R172" s="10">
        <f t="shared" si="62"/>
        <v>0</v>
      </c>
      <c r="S172" s="10">
        <f t="shared" si="62"/>
        <v>0</v>
      </c>
      <c r="T172" s="10">
        <f t="shared" si="62"/>
        <v>0</v>
      </c>
      <c r="U172" s="10">
        <f t="shared" si="62"/>
        <v>0</v>
      </c>
      <c r="V172" s="10">
        <f t="shared" si="62"/>
        <v>0</v>
      </c>
      <c r="W172" s="10">
        <f t="shared" si="62"/>
        <v>0</v>
      </c>
      <c r="X172" s="10">
        <f t="shared" si="62"/>
        <v>0</v>
      </c>
      <c r="Y172" s="10">
        <f t="shared" si="62"/>
        <v>0</v>
      </c>
      <c r="Z172" s="10">
        <f t="shared" si="62"/>
        <v>0</v>
      </c>
      <c r="AA172" s="10">
        <f t="shared" si="62"/>
        <v>0</v>
      </c>
      <c r="AB172" s="10">
        <f t="shared" si="62"/>
        <v>0</v>
      </c>
      <c r="AC172" s="10">
        <f t="shared" si="62"/>
        <v>0</v>
      </c>
      <c r="AD172" s="10">
        <f t="shared" si="62"/>
        <v>0</v>
      </c>
      <c r="AE172" s="10">
        <f t="shared" si="62"/>
        <v>0</v>
      </c>
      <c r="AF172" s="10">
        <f t="shared" si="62"/>
        <v>0</v>
      </c>
      <c r="AG172" s="10">
        <f t="shared" si="62"/>
        <v>0</v>
      </c>
      <c r="AH172" s="10">
        <f t="shared" si="62"/>
        <v>0</v>
      </c>
      <c r="AI172" s="10">
        <f t="shared" si="62"/>
        <v>0</v>
      </c>
      <c r="AJ172" s="10">
        <f t="shared" si="62"/>
        <v>0</v>
      </c>
      <c r="AK172" s="10">
        <f t="shared" si="62"/>
        <v>0</v>
      </c>
    </row>
    <row r="173" spans="1:38" x14ac:dyDescent="0.35">
      <c r="C173" s="3"/>
      <c r="D173" s="3"/>
      <c r="E173" t="s">
        <v>102</v>
      </c>
      <c r="F173" t="s">
        <v>53</v>
      </c>
      <c r="H173" s="10">
        <f>H156*H167+H163*H168+H164*H169+H165*H170</f>
        <v>0</v>
      </c>
      <c r="I173" s="10">
        <f t="shared" ref="I173:AK173" si="63">I156*I167+I163*I168+I164*I169+I165*I170</f>
        <v>0</v>
      </c>
      <c r="J173" s="10">
        <f t="shared" si="63"/>
        <v>0</v>
      </c>
      <c r="K173" s="10">
        <f t="shared" si="63"/>
        <v>0</v>
      </c>
      <c r="L173" s="10">
        <f t="shared" si="63"/>
        <v>0</v>
      </c>
      <c r="M173" s="10">
        <f t="shared" si="63"/>
        <v>0</v>
      </c>
      <c r="N173" s="10">
        <f t="shared" si="63"/>
        <v>0</v>
      </c>
      <c r="O173" s="10">
        <f t="shared" si="63"/>
        <v>0</v>
      </c>
      <c r="P173" s="10">
        <f t="shared" si="63"/>
        <v>0</v>
      </c>
      <c r="Q173" s="10">
        <f t="shared" si="63"/>
        <v>0</v>
      </c>
      <c r="R173" s="10">
        <f t="shared" si="63"/>
        <v>0</v>
      </c>
      <c r="S173" s="10">
        <f t="shared" si="63"/>
        <v>0</v>
      </c>
      <c r="T173" s="10">
        <f t="shared" si="63"/>
        <v>0</v>
      </c>
      <c r="U173" s="10">
        <f t="shared" si="63"/>
        <v>0</v>
      </c>
      <c r="V173" s="10">
        <f t="shared" si="63"/>
        <v>0</v>
      </c>
      <c r="W173" s="10">
        <f t="shared" si="63"/>
        <v>0</v>
      </c>
      <c r="X173" s="10">
        <f t="shared" si="63"/>
        <v>0</v>
      </c>
      <c r="Y173" s="10">
        <f t="shared" si="63"/>
        <v>0</v>
      </c>
      <c r="Z173" s="10">
        <f t="shared" si="63"/>
        <v>0</v>
      </c>
      <c r="AA173" s="10">
        <f t="shared" si="63"/>
        <v>0</v>
      </c>
      <c r="AB173" s="10">
        <f t="shared" si="63"/>
        <v>0</v>
      </c>
      <c r="AC173" s="10">
        <f t="shared" si="63"/>
        <v>0</v>
      </c>
      <c r="AD173" s="10">
        <f t="shared" si="63"/>
        <v>0</v>
      </c>
      <c r="AE173" s="10">
        <f t="shared" si="63"/>
        <v>0</v>
      </c>
      <c r="AF173" s="10">
        <f t="shared" si="63"/>
        <v>0</v>
      </c>
      <c r="AG173" s="10">
        <f t="shared" si="63"/>
        <v>0</v>
      </c>
      <c r="AH173" s="10">
        <f t="shared" si="63"/>
        <v>0</v>
      </c>
      <c r="AI173" s="10">
        <f t="shared" si="63"/>
        <v>0</v>
      </c>
      <c r="AJ173" s="10">
        <f t="shared" si="63"/>
        <v>0</v>
      </c>
      <c r="AK173" s="10">
        <f t="shared" si="63"/>
        <v>0</v>
      </c>
    </row>
    <row r="174" spans="1:38" x14ac:dyDescent="0.35">
      <c r="C174" s="3"/>
      <c r="D174" s="3"/>
    </row>
    <row r="175" spans="1:38" x14ac:dyDescent="0.35">
      <c r="C175" s="3"/>
      <c r="D175" t="s">
        <v>103</v>
      </c>
    </row>
    <row r="176" spans="1:38" x14ac:dyDescent="0.35">
      <c r="C176" s="3"/>
      <c r="E176" t="s">
        <v>104</v>
      </c>
      <c r="F176" t="s">
        <v>70</v>
      </c>
      <c r="H176">
        <f t="shared" ref="H176:AK177" si="64">SUM(H95,H116,H137,H158)</f>
        <v>968</v>
      </c>
      <c r="I176" s="10">
        <f t="shared" si="64"/>
        <v>856</v>
      </c>
      <c r="J176" s="10">
        <f t="shared" si="64"/>
        <v>868</v>
      </c>
      <c r="K176" s="10">
        <f t="shared" si="64"/>
        <v>932</v>
      </c>
      <c r="L176" s="10">
        <f t="shared" si="64"/>
        <v>954</v>
      </c>
      <c r="M176" s="10">
        <f t="shared" si="64"/>
        <v>828</v>
      </c>
      <c r="N176" s="10">
        <f t="shared" si="64"/>
        <v>906</v>
      </c>
      <c r="O176" s="10">
        <f>SUM(O95,O116,O137,O158)</f>
        <v>906</v>
      </c>
      <c r="P176" s="10">
        <f t="shared" si="64"/>
        <v>906</v>
      </c>
      <c r="Q176" s="10">
        <f t="shared" si="64"/>
        <v>906</v>
      </c>
      <c r="R176" s="10">
        <f t="shared" si="64"/>
        <v>906</v>
      </c>
      <c r="S176" s="10">
        <f t="shared" si="64"/>
        <v>906</v>
      </c>
      <c r="T176" s="10">
        <f t="shared" si="64"/>
        <v>906</v>
      </c>
      <c r="U176" s="10">
        <f t="shared" si="64"/>
        <v>906</v>
      </c>
      <c r="V176" s="10">
        <f t="shared" si="64"/>
        <v>906</v>
      </c>
      <c r="W176" s="10">
        <f t="shared" si="64"/>
        <v>906</v>
      </c>
      <c r="X176" s="10">
        <f t="shared" si="64"/>
        <v>906</v>
      </c>
      <c r="Y176" s="10">
        <f t="shared" si="64"/>
        <v>906</v>
      </c>
      <c r="Z176" s="10">
        <f t="shared" si="64"/>
        <v>906</v>
      </c>
      <c r="AA176" s="10">
        <f t="shared" si="64"/>
        <v>906</v>
      </c>
      <c r="AB176" s="10">
        <f t="shared" si="64"/>
        <v>906</v>
      </c>
      <c r="AC176" s="10">
        <f t="shared" si="64"/>
        <v>906</v>
      </c>
      <c r="AD176" s="10">
        <f t="shared" si="64"/>
        <v>906</v>
      </c>
      <c r="AE176" s="10">
        <f t="shared" si="64"/>
        <v>906</v>
      </c>
      <c r="AF176" s="10">
        <f t="shared" si="64"/>
        <v>906</v>
      </c>
      <c r="AG176" s="10">
        <f t="shared" si="64"/>
        <v>906</v>
      </c>
      <c r="AH176" s="10">
        <f t="shared" si="64"/>
        <v>906</v>
      </c>
      <c r="AI176" s="10">
        <f t="shared" si="64"/>
        <v>906</v>
      </c>
      <c r="AJ176" s="10">
        <f t="shared" si="64"/>
        <v>906</v>
      </c>
      <c r="AK176" s="10">
        <f t="shared" si="64"/>
        <v>906</v>
      </c>
      <c r="AL176" s="10"/>
    </row>
    <row r="177" spans="1:38" x14ac:dyDescent="0.35">
      <c r="C177" s="3"/>
      <c r="D177" s="3"/>
      <c r="E177" t="s">
        <v>105</v>
      </c>
      <c r="F177" t="s">
        <v>70</v>
      </c>
      <c r="H177">
        <f t="shared" si="64"/>
        <v>968</v>
      </c>
      <c r="I177" s="10">
        <f t="shared" si="64"/>
        <v>1824</v>
      </c>
      <c r="J177" s="10">
        <f t="shared" si="64"/>
        <v>2692</v>
      </c>
      <c r="K177" s="10">
        <f t="shared" si="64"/>
        <v>3624</v>
      </c>
      <c r="L177" s="10">
        <f t="shared" si="64"/>
        <v>4578</v>
      </c>
      <c r="M177" s="10">
        <f t="shared" si="64"/>
        <v>5406</v>
      </c>
      <c r="N177" s="10">
        <f t="shared" si="64"/>
        <v>6312</v>
      </c>
      <c r="O177" s="10">
        <f>SUM(O96,O117,O138,O159)</f>
        <v>7218</v>
      </c>
      <c r="P177" s="10">
        <f t="shared" si="64"/>
        <v>8124</v>
      </c>
      <c r="Q177" s="10">
        <f t="shared" si="64"/>
        <v>9030</v>
      </c>
      <c r="R177" s="10">
        <f t="shared" si="64"/>
        <v>9936</v>
      </c>
      <c r="S177" s="10">
        <f t="shared" si="64"/>
        <v>10842</v>
      </c>
      <c r="T177" s="10">
        <f t="shared" si="64"/>
        <v>11748</v>
      </c>
      <c r="U177" s="10">
        <f t="shared" si="64"/>
        <v>12654</v>
      </c>
      <c r="V177" s="10">
        <f t="shared" si="64"/>
        <v>13560</v>
      </c>
      <c r="W177" s="10">
        <f t="shared" si="64"/>
        <v>14466</v>
      </c>
      <c r="X177" s="10">
        <f t="shared" si="64"/>
        <v>15372</v>
      </c>
      <c r="Y177" s="10">
        <f t="shared" si="64"/>
        <v>16278</v>
      </c>
      <c r="Z177" s="10">
        <f t="shared" si="64"/>
        <v>17184</v>
      </c>
      <c r="AA177" s="10">
        <f t="shared" si="64"/>
        <v>18090</v>
      </c>
      <c r="AB177" s="10">
        <f t="shared" si="64"/>
        <v>18996</v>
      </c>
      <c r="AC177" s="10">
        <f t="shared" si="64"/>
        <v>19902</v>
      </c>
      <c r="AD177" s="10">
        <f t="shared" si="64"/>
        <v>20808</v>
      </c>
      <c r="AE177" s="10">
        <f t="shared" si="64"/>
        <v>21714</v>
      </c>
      <c r="AF177" s="10">
        <f t="shared" si="64"/>
        <v>22620</v>
      </c>
      <c r="AG177" s="10">
        <f t="shared" si="64"/>
        <v>23526</v>
      </c>
      <c r="AH177" s="10">
        <f t="shared" si="64"/>
        <v>24432</v>
      </c>
      <c r="AI177" s="10">
        <f t="shared" si="64"/>
        <v>25338</v>
      </c>
      <c r="AJ177" s="10">
        <f t="shared" si="64"/>
        <v>26244</v>
      </c>
      <c r="AK177" s="10">
        <f t="shared" si="64"/>
        <v>27150</v>
      </c>
      <c r="AL177" s="10"/>
    </row>
    <row r="178" spans="1:38" x14ac:dyDescent="0.35">
      <c r="C178" s="3"/>
      <c r="D178" s="3"/>
      <c r="E178" t="s">
        <v>106</v>
      </c>
      <c r="F178" t="s">
        <v>91</v>
      </c>
      <c r="H178" s="10">
        <f t="shared" ref="H178:AK179" si="65">SUM(H109,H130,H151,H172)</f>
        <v>58.564</v>
      </c>
      <c r="I178" s="10">
        <f t="shared" si="65"/>
        <v>110.352</v>
      </c>
      <c r="J178" s="10">
        <f t="shared" si="65"/>
        <v>162.86600000000001</v>
      </c>
      <c r="K178" s="10">
        <f t="shared" si="65"/>
        <v>219.25200000000001</v>
      </c>
      <c r="L178" s="10">
        <f t="shared" si="65"/>
        <v>276.96899999999999</v>
      </c>
      <c r="M178" s="10">
        <f t="shared" si="65"/>
        <v>327.06299999999999</v>
      </c>
      <c r="N178" s="10">
        <f t="shared" si="65"/>
        <v>381.87599999999998</v>
      </c>
      <c r="O178" s="10">
        <f t="shared" si="65"/>
        <v>436.68900000000002</v>
      </c>
      <c r="P178" s="10">
        <f t="shared" si="65"/>
        <v>491.50200000000001</v>
      </c>
      <c r="Q178" s="10">
        <f t="shared" si="65"/>
        <v>546.31500000000005</v>
      </c>
      <c r="R178" s="10">
        <f t="shared" si="65"/>
        <v>601.12800000000004</v>
      </c>
      <c r="S178" s="10">
        <f t="shared" si="65"/>
        <v>655.94100000000003</v>
      </c>
      <c r="T178" s="10">
        <f t="shared" si="65"/>
        <v>710.75400000000002</v>
      </c>
      <c r="U178" s="10">
        <f t="shared" si="65"/>
        <v>765.56700000000001</v>
      </c>
      <c r="V178" s="10">
        <f t="shared" si="65"/>
        <v>820.38</v>
      </c>
      <c r="W178" s="10">
        <f t="shared" si="65"/>
        <v>875.19299999999998</v>
      </c>
      <c r="X178" s="10">
        <f t="shared" si="65"/>
        <v>930.00599999999997</v>
      </c>
      <c r="Y178" s="10">
        <f t="shared" si="65"/>
        <v>984.81899999999996</v>
      </c>
      <c r="Z178" s="10">
        <f t="shared" si="65"/>
        <v>1039.6320000000001</v>
      </c>
      <c r="AA178" s="10">
        <f t="shared" si="65"/>
        <v>1094.4449999999999</v>
      </c>
      <c r="AB178" s="10">
        <f t="shared" si="65"/>
        <v>1149.258</v>
      </c>
      <c r="AC178" s="10">
        <f t="shared" si="65"/>
        <v>1204.0709999999999</v>
      </c>
      <c r="AD178" s="10">
        <f t="shared" si="65"/>
        <v>1258.884</v>
      </c>
      <c r="AE178" s="10">
        <f t="shared" si="65"/>
        <v>1313.6969999999999</v>
      </c>
      <c r="AF178" s="10">
        <f t="shared" si="65"/>
        <v>1368.51</v>
      </c>
      <c r="AG178" s="10">
        <f t="shared" si="65"/>
        <v>1423.3230000000001</v>
      </c>
      <c r="AH178" s="10">
        <f t="shared" si="65"/>
        <v>1478.136</v>
      </c>
      <c r="AI178" s="10">
        <f t="shared" si="65"/>
        <v>1532.9490000000001</v>
      </c>
      <c r="AJ178" s="10">
        <f t="shared" si="65"/>
        <v>1587.7619999999999</v>
      </c>
      <c r="AK178" s="10">
        <f t="shared" si="65"/>
        <v>1642.575</v>
      </c>
    </row>
    <row r="179" spans="1:38" x14ac:dyDescent="0.35">
      <c r="C179" s="3"/>
      <c r="D179" s="3"/>
      <c r="E179" t="s">
        <v>107</v>
      </c>
      <c r="F179" t="s">
        <v>53</v>
      </c>
      <c r="H179" s="10">
        <f t="shared" si="65"/>
        <v>526993.09080000001</v>
      </c>
      <c r="I179" s="10">
        <f t="shared" si="65"/>
        <v>1034142.3220956479</v>
      </c>
      <c r="J179" s="10">
        <f t="shared" si="65"/>
        <v>1589485.0494138594</v>
      </c>
      <c r="K179" s="10">
        <f t="shared" si="65"/>
        <v>2184717.6780373026</v>
      </c>
      <c r="L179" s="10">
        <f t="shared" si="65"/>
        <v>2817790.2644000882</v>
      </c>
      <c r="M179" s="10">
        <f t="shared" si="65"/>
        <v>3397305.9473357713</v>
      </c>
      <c r="N179" s="10">
        <f t="shared" si="65"/>
        <v>4049965.7487078495</v>
      </c>
      <c r="O179" s="10">
        <f t="shared" si="65"/>
        <v>4728539.0498147812</v>
      </c>
      <c r="P179" s="10">
        <f t="shared" si="65"/>
        <v>5433826.3946730224</v>
      </c>
      <c r="Q179" s="10">
        <f t="shared" si="65"/>
        <v>6166650.5222943425</v>
      </c>
      <c r="R179" s="10">
        <f t="shared" si="65"/>
        <v>6927856.9458357058</v>
      </c>
      <c r="S179" s="10">
        <f t="shared" si="65"/>
        <v>7718314.5462854756</v>
      </c>
      <c r="T179" s="10">
        <f t="shared" si="65"/>
        <v>8538916.1810410209</v>
      </c>
      <c r="U179" s="10">
        <f t="shared" si="65"/>
        <v>9390579.3077413887</v>
      </c>
      <c r="V179" s="10">
        <f t="shared" si="65"/>
        <v>10274246.623727333</v>
      </c>
      <c r="W179" s="10">
        <f t="shared" si="65"/>
        <v>11190886.721509971</v>
      </c>
      <c r="X179" s="10">
        <f t="shared" si="65"/>
        <v>12141494.760638416</v>
      </c>
      <c r="Y179" s="10">
        <f t="shared" si="65"/>
        <v>13127093.156366071</v>
      </c>
      <c r="Z179" s="10">
        <f t="shared" si="65"/>
        <v>14148732.285524845</v>
      </c>
      <c r="AA179" s="10">
        <f t="shared" si="65"/>
        <v>15207491.210026329</v>
      </c>
      <c r="AB179" s="10">
        <f t="shared" si="65"/>
        <v>16304478.418418963</v>
      </c>
      <c r="AC179" s="10">
        <f t="shared" si="65"/>
        <v>17440832.585940462</v>
      </c>
      <c r="AD179" s="10">
        <f t="shared" si="65"/>
        <v>18617723.353515342</v>
      </c>
      <c r="AE179" s="10">
        <f t="shared" si="65"/>
        <v>19836352.126157966</v>
      </c>
      <c r="AF179" s="10">
        <f t="shared" si="65"/>
        <v>21097952.891252678</v>
      </c>
      <c r="AG179" s="10">
        <f t="shared" si="65"/>
        <v>22403793.057193734</v>
      </c>
      <c r="AH179" s="10">
        <f t="shared" si="65"/>
        <v>23755174.312879272</v>
      </c>
      <c r="AI179" s="10">
        <f t="shared" si="65"/>
        <v>25153433.508565381</v>
      </c>
      <c r="AJ179" s="10">
        <f t="shared" si="65"/>
        <v>26599943.558598325</v>
      </c>
      <c r="AK179" s="10">
        <f t="shared" si="65"/>
        <v>28096114.366555378</v>
      </c>
    </row>
    <row r="180" spans="1:38" x14ac:dyDescent="0.35">
      <c r="C180" s="3"/>
      <c r="D180" s="3"/>
    </row>
    <row r="181" spans="1:38" x14ac:dyDescent="0.35">
      <c r="C181" s="3"/>
      <c r="D181" s="3"/>
      <c r="E181" s="15" t="s">
        <v>108</v>
      </c>
      <c r="F181" s="15" t="s">
        <v>109</v>
      </c>
      <c r="G181" s="15"/>
      <c r="H181" s="16">
        <f>H178*1000/H177</f>
        <v>60.5</v>
      </c>
      <c r="I181" s="16">
        <f t="shared" ref="I181:AK181" si="66">I178*1000/I177</f>
        <v>60.5</v>
      </c>
      <c r="J181" s="16">
        <f t="shared" si="66"/>
        <v>60.5</v>
      </c>
      <c r="K181" s="16">
        <f t="shared" si="66"/>
        <v>60.5</v>
      </c>
      <c r="L181" s="16">
        <f t="shared" si="66"/>
        <v>60.5</v>
      </c>
      <c r="M181" s="16">
        <f t="shared" si="66"/>
        <v>60.5</v>
      </c>
      <c r="N181" s="16">
        <f t="shared" si="66"/>
        <v>60.5</v>
      </c>
      <c r="O181" s="16">
        <f t="shared" si="66"/>
        <v>60.5</v>
      </c>
      <c r="P181" s="16">
        <f t="shared" si="66"/>
        <v>60.5</v>
      </c>
      <c r="Q181" s="16">
        <f t="shared" si="66"/>
        <v>60.5</v>
      </c>
      <c r="R181" s="16">
        <f t="shared" si="66"/>
        <v>60.5</v>
      </c>
      <c r="S181" s="16">
        <f t="shared" si="66"/>
        <v>60.5</v>
      </c>
      <c r="T181" s="16">
        <f t="shared" si="66"/>
        <v>60.5</v>
      </c>
      <c r="U181" s="16">
        <f t="shared" si="66"/>
        <v>60.5</v>
      </c>
      <c r="V181" s="16">
        <f t="shared" si="66"/>
        <v>60.5</v>
      </c>
      <c r="W181" s="16">
        <f t="shared" si="66"/>
        <v>60.5</v>
      </c>
      <c r="X181" s="16">
        <f t="shared" si="66"/>
        <v>60.5</v>
      </c>
      <c r="Y181" s="16">
        <f t="shared" si="66"/>
        <v>60.5</v>
      </c>
      <c r="Z181" s="16">
        <f t="shared" si="66"/>
        <v>60.500000000000007</v>
      </c>
      <c r="AA181" s="16">
        <f t="shared" si="66"/>
        <v>60.5</v>
      </c>
      <c r="AB181" s="16">
        <f t="shared" si="66"/>
        <v>60.5</v>
      </c>
      <c r="AC181" s="16">
        <f t="shared" si="66"/>
        <v>60.5</v>
      </c>
      <c r="AD181" s="16">
        <f t="shared" si="66"/>
        <v>60.5</v>
      </c>
      <c r="AE181" s="16">
        <f t="shared" si="66"/>
        <v>60.5</v>
      </c>
      <c r="AF181" s="16">
        <f t="shared" si="66"/>
        <v>60.5</v>
      </c>
      <c r="AG181" s="16">
        <f t="shared" si="66"/>
        <v>60.5</v>
      </c>
      <c r="AH181" s="16">
        <f t="shared" si="66"/>
        <v>60.5</v>
      </c>
      <c r="AI181" s="16">
        <f t="shared" si="66"/>
        <v>60.5</v>
      </c>
      <c r="AJ181" s="16">
        <f t="shared" si="66"/>
        <v>60.5</v>
      </c>
      <c r="AK181" s="16">
        <f t="shared" si="66"/>
        <v>60.5</v>
      </c>
    </row>
    <row r="182" spans="1:38" x14ac:dyDescent="0.35">
      <c r="C182" s="3"/>
      <c r="D182" s="3"/>
      <c r="E182" s="15" t="s">
        <v>110</v>
      </c>
      <c r="F182" s="15" t="s">
        <v>111</v>
      </c>
      <c r="G182" s="15"/>
      <c r="H182" s="16">
        <f>H179/H177</f>
        <v>544.41435000000001</v>
      </c>
      <c r="I182" s="16">
        <f t="shared" ref="I182:AK182" si="67">I179/I177</f>
        <v>566.96399237699995</v>
      </c>
      <c r="J182" s="16">
        <f t="shared" si="67"/>
        <v>590.44764094125537</v>
      </c>
      <c r="K182" s="16">
        <f t="shared" si="67"/>
        <v>602.84704140102167</v>
      </c>
      <c r="L182" s="16">
        <f t="shared" si="67"/>
        <v>615.50682927044306</v>
      </c>
      <c r="M182" s="16">
        <f t="shared" si="67"/>
        <v>628.43247268512232</v>
      </c>
      <c r="N182" s="16">
        <f t="shared" si="67"/>
        <v>641.62955461150977</v>
      </c>
      <c r="O182" s="16">
        <f t="shared" si="67"/>
        <v>655.10377525835156</v>
      </c>
      <c r="P182" s="16">
        <f t="shared" si="67"/>
        <v>668.86095453877681</v>
      </c>
      <c r="Q182" s="16">
        <f t="shared" si="67"/>
        <v>682.90703458409109</v>
      </c>
      <c r="R182" s="16">
        <f t="shared" si="67"/>
        <v>697.24808231035684</v>
      </c>
      <c r="S182" s="16">
        <f t="shared" si="67"/>
        <v>711.89029203887435</v>
      </c>
      <c r="T182" s="16">
        <f t="shared" si="67"/>
        <v>726.83998817169061</v>
      </c>
      <c r="U182" s="16">
        <f t="shared" si="67"/>
        <v>742.10362792329613</v>
      </c>
      <c r="V182" s="16">
        <f t="shared" si="67"/>
        <v>757.68780410968532</v>
      </c>
      <c r="W182" s="16">
        <f t="shared" si="67"/>
        <v>773.59924799598855</v>
      </c>
      <c r="X182" s="16">
        <f t="shared" si="67"/>
        <v>789.84483220390428</v>
      </c>
      <c r="Y182" s="16">
        <f t="shared" si="67"/>
        <v>806.43157368018615</v>
      </c>
      <c r="Z182" s="16">
        <f t="shared" si="67"/>
        <v>823.36663672747</v>
      </c>
      <c r="AA182" s="16">
        <f t="shared" si="67"/>
        <v>840.65733609874678</v>
      </c>
      <c r="AB182" s="16">
        <f t="shared" si="67"/>
        <v>858.31114015682056</v>
      </c>
      <c r="AC182" s="16">
        <f t="shared" si="67"/>
        <v>876.33567410011369</v>
      </c>
      <c r="AD182" s="16">
        <f t="shared" si="67"/>
        <v>894.73872325621596</v>
      </c>
      <c r="AE182" s="16">
        <f t="shared" si="67"/>
        <v>913.52823644459636</v>
      </c>
      <c r="AF182" s="16">
        <f t="shared" si="67"/>
        <v>932.71232940993275</v>
      </c>
      <c r="AG182" s="16">
        <f t="shared" si="67"/>
        <v>952.29928832754115</v>
      </c>
      <c r="AH182" s="16">
        <f t="shared" si="67"/>
        <v>972.29757338241939</v>
      </c>
      <c r="AI182" s="16">
        <f t="shared" si="67"/>
        <v>992.71582242345016</v>
      </c>
      <c r="AJ182" s="16">
        <f t="shared" si="67"/>
        <v>1013.5628546943425</v>
      </c>
      <c r="AK182" s="16">
        <f t="shared" si="67"/>
        <v>1034.8476746429237</v>
      </c>
    </row>
    <row r="183" spans="1:38" x14ac:dyDescent="0.35">
      <c r="C183" s="3"/>
      <c r="D183" s="3"/>
      <c r="E183" s="15" t="s">
        <v>112</v>
      </c>
      <c r="F183" s="15" t="s">
        <v>113</v>
      </c>
      <c r="G183" s="15"/>
      <c r="H183" s="16">
        <f>G183*(1+$G$5)*(1+H$182)</f>
        <v>0</v>
      </c>
      <c r="I183" s="16">
        <f t="shared" ref="I183:AK183" si="68">H183*(1+$G$5)*(1+I$182)</f>
        <v>0</v>
      </c>
      <c r="J183" s="16">
        <f t="shared" si="68"/>
        <v>0</v>
      </c>
      <c r="K183" s="16">
        <f t="shared" si="68"/>
        <v>0</v>
      </c>
      <c r="L183" s="16">
        <f t="shared" si="68"/>
        <v>0</v>
      </c>
      <c r="M183" s="16">
        <f t="shared" si="68"/>
        <v>0</v>
      </c>
      <c r="N183" s="16">
        <f t="shared" si="68"/>
        <v>0</v>
      </c>
      <c r="O183" s="16">
        <f t="shared" si="68"/>
        <v>0</v>
      </c>
      <c r="P183" s="16">
        <f t="shared" si="68"/>
        <v>0</v>
      </c>
      <c r="Q183" s="16">
        <f t="shared" si="68"/>
        <v>0</v>
      </c>
      <c r="R183" s="16">
        <f t="shared" si="68"/>
        <v>0</v>
      </c>
      <c r="S183" s="16">
        <f t="shared" si="68"/>
        <v>0</v>
      </c>
      <c r="T183" s="16">
        <f t="shared" si="68"/>
        <v>0</v>
      </c>
      <c r="U183" s="16">
        <f t="shared" si="68"/>
        <v>0</v>
      </c>
      <c r="V183" s="16">
        <f t="shared" si="68"/>
        <v>0</v>
      </c>
      <c r="W183" s="16">
        <f t="shared" si="68"/>
        <v>0</v>
      </c>
      <c r="X183" s="16">
        <f t="shared" si="68"/>
        <v>0</v>
      </c>
      <c r="Y183" s="16">
        <f t="shared" si="68"/>
        <v>0</v>
      </c>
      <c r="Z183" s="16">
        <f t="shared" si="68"/>
        <v>0</v>
      </c>
      <c r="AA183" s="16">
        <f t="shared" si="68"/>
        <v>0</v>
      </c>
      <c r="AB183" s="16">
        <f t="shared" si="68"/>
        <v>0</v>
      </c>
      <c r="AC183" s="16">
        <f t="shared" si="68"/>
        <v>0</v>
      </c>
      <c r="AD183" s="16">
        <f t="shared" si="68"/>
        <v>0</v>
      </c>
      <c r="AE183" s="16">
        <f t="shared" si="68"/>
        <v>0</v>
      </c>
      <c r="AF183" s="16">
        <f t="shared" si="68"/>
        <v>0</v>
      </c>
      <c r="AG183" s="16">
        <f t="shared" si="68"/>
        <v>0</v>
      </c>
      <c r="AH183" s="16">
        <f t="shared" si="68"/>
        <v>0</v>
      </c>
      <c r="AI183" s="16">
        <f t="shared" si="68"/>
        <v>0</v>
      </c>
      <c r="AJ183" s="16">
        <f t="shared" si="68"/>
        <v>0</v>
      </c>
      <c r="AK183" s="16">
        <f t="shared" si="68"/>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69">G187*(1+$G$16)*(1+H186)</f>
        <v>0</v>
      </c>
      <c r="I187" s="10">
        <f t="shared" si="69"/>
        <v>0</v>
      </c>
      <c r="J187" s="10">
        <f t="shared" si="69"/>
        <v>0</v>
      </c>
      <c r="K187" s="10">
        <f t="shared" si="69"/>
        <v>0</v>
      </c>
      <c r="L187" s="10">
        <f t="shared" si="69"/>
        <v>0</v>
      </c>
      <c r="M187" s="10">
        <f t="shared" si="69"/>
        <v>0</v>
      </c>
      <c r="N187" s="10">
        <f t="shared" si="69"/>
        <v>0</v>
      </c>
      <c r="O187" s="10">
        <f t="shared" si="69"/>
        <v>0</v>
      </c>
      <c r="P187" s="10">
        <f t="shared" si="69"/>
        <v>0</v>
      </c>
      <c r="Q187" s="10">
        <f t="shared" si="69"/>
        <v>0</v>
      </c>
      <c r="R187" s="10">
        <f t="shared" si="69"/>
        <v>0</v>
      </c>
      <c r="S187" s="10">
        <f t="shared" si="69"/>
        <v>0</v>
      </c>
      <c r="T187" s="10">
        <f t="shared" si="69"/>
        <v>0</v>
      </c>
      <c r="U187" s="10">
        <f t="shared" si="69"/>
        <v>0</v>
      </c>
      <c r="V187" s="10">
        <f t="shared" si="69"/>
        <v>0</v>
      </c>
      <c r="W187" s="10">
        <f t="shared" si="69"/>
        <v>0</v>
      </c>
      <c r="X187" s="10">
        <f t="shared" si="69"/>
        <v>0</v>
      </c>
      <c r="Y187" s="10">
        <f t="shared" si="69"/>
        <v>0</v>
      </c>
      <c r="Z187" s="10">
        <f t="shared" si="69"/>
        <v>0</v>
      </c>
      <c r="AA187" s="10">
        <f t="shared" si="69"/>
        <v>0</v>
      </c>
      <c r="AB187" s="10">
        <f t="shared" si="69"/>
        <v>0</v>
      </c>
      <c r="AC187" s="10">
        <f t="shared" si="69"/>
        <v>0</v>
      </c>
      <c r="AD187" s="10">
        <f t="shared" si="69"/>
        <v>0</v>
      </c>
      <c r="AE187" s="10">
        <f t="shared" si="69"/>
        <v>0</v>
      </c>
      <c r="AF187" s="10">
        <f t="shared" si="69"/>
        <v>0</v>
      </c>
      <c r="AG187" s="10">
        <f>AF187*(1+$G$16)*(1+AG186)</f>
        <v>0</v>
      </c>
      <c r="AH187" s="10">
        <f t="shared" si="69"/>
        <v>0</v>
      </c>
      <c r="AI187" s="10">
        <f t="shared" si="69"/>
        <v>0</v>
      </c>
      <c r="AJ187" s="10">
        <f t="shared" si="69"/>
        <v>0</v>
      </c>
      <c r="AK187" s="10">
        <f t="shared" si="69"/>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0">I187*I178+I188</f>
        <v>0</v>
      </c>
      <c r="J189" s="10">
        <f t="shared" si="70"/>
        <v>0</v>
      </c>
      <c r="K189" s="10">
        <f t="shared" si="70"/>
        <v>0</v>
      </c>
      <c r="L189" s="10">
        <f t="shared" si="70"/>
        <v>0</v>
      </c>
      <c r="M189" s="10">
        <f t="shared" si="70"/>
        <v>0</v>
      </c>
      <c r="N189" s="10">
        <f t="shared" si="70"/>
        <v>0</v>
      </c>
      <c r="O189" s="10">
        <f t="shared" si="70"/>
        <v>0</v>
      </c>
      <c r="P189" s="10">
        <f t="shared" si="70"/>
        <v>0</v>
      </c>
      <c r="Q189" s="10">
        <f t="shared" si="70"/>
        <v>0</v>
      </c>
      <c r="R189" s="10">
        <f t="shared" si="70"/>
        <v>0</v>
      </c>
      <c r="S189" s="10">
        <f t="shared" si="70"/>
        <v>0</v>
      </c>
      <c r="T189" s="10">
        <f t="shared" si="70"/>
        <v>0</v>
      </c>
      <c r="U189" s="10">
        <f t="shared" si="70"/>
        <v>0</v>
      </c>
      <c r="V189" s="10">
        <f t="shared" si="70"/>
        <v>0</v>
      </c>
      <c r="W189" s="10">
        <f t="shared" si="70"/>
        <v>0</v>
      </c>
      <c r="X189" s="10">
        <f t="shared" si="70"/>
        <v>0</v>
      </c>
      <c r="Y189" s="10">
        <f t="shared" si="70"/>
        <v>0</v>
      </c>
      <c r="Z189" s="10">
        <f t="shared" si="70"/>
        <v>0</v>
      </c>
      <c r="AA189" s="10">
        <f t="shared" si="70"/>
        <v>0</v>
      </c>
      <c r="AB189" s="10">
        <f t="shared" si="70"/>
        <v>0</v>
      </c>
      <c r="AC189" s="10">
        <f t="shared" si="70"/>
        <v>0</v>
      </c>
      <c r="AD189" s="10">
        <f t="shared" si="70"/>
        <v>0</v>
      </c>
      <c r="AE189" s="10">
        <f t="shared" si="70"/>
        <v>0</v>
      </c>
      <c r="AF189" s="10">
        <f t="shared" si="70"/>
        <v>0</v>
      </c>
      <c r="AG189" s="10">
        <f t="shared" si="70"/>
        <v>0</v>
      </c>
      <c r="AH189" s="10">
        <f t="shared" si="70"/>
        <v>0</v>
      </c>
      <c r="AI189" s="10">
        <f t="shared" si="70"/>
        <v>0</v>
      </c>
      <c r="AJ189" s="10">
        <f t="shared" si="70"/>
        <v>0</v>
      </c>
      <c r="AK189" s="10">
        <f t="shared" si="70"/>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'[3]All Developments - Total'!$G$209</f>
        <v>479</v>
      </c>
      <c r="H194" s="10">
        <f>G194*(1+$G$16)*(1+H$193)</f>
        <v>489.05899999999997</v>
      </c>
      <c r="I194" s="10">
        <f>H194*(1+$G$16)*(1+I$193)</f>
        <v>499.32923899999992</v>
      </c>
      <c r="J194" s="10">
        <f t="shared" ref="J194:Y195" si="71">I194*(1+$G$16)*(1+J$193)</f>
        <v>509.81515301899987</v>
      </c>
      <c r="K194" s="10">
        <f t="shared" si="71"/>
        <v>520.52127123239882</v>
      </c>
      <c r="L194" s="10">
        <f t="shared" si="71"/>
        <v>531.4522179282792</v>
      </c>
      <c r="M194" s="10">
        <f>L194*(1+$G$16)*(1+M$193)</f>
        <v>542.61271450477307</v>
      </c>
      <c r="N194" s="10">
        <f t="shared" si="71"/>
        <v>554.00758150937327</v>
      </c>
      <c r="O194" s="10">
        <f t="shared" si="71"/>
        <v>565.64174072107005</v>
      </c>
      <c r="P194" s="10">
        <f t="shared" si="71"/>
        <v>577.52021727621252</v>
      </c>
      <c r="Q194" s="10">
        <f t="shared" si="71"/>
        <v>589.64814183901296</v>
      </c>
      <c r="R194" s="10">
        <f t="shared" si="71"/>
        <v>602.03075281763222</v>
      </c>
      <c r="S194" s="10">
        <f t="shared" si="71"/>
        <v>614.6733986268024</v>
      </c>
      <c r="T194" s="10">
        <f t="shared" si="71"/>
        <v>627.58153999796514</v>
      </c>
      <c r="U194" s="10">
        <f t="shared" si="71"/>
        <v>640.76075233792233</v>
      </c>
      <c r="V194" s="10">
        <f t="shared" si="71"/>
        <v>654.21672813701866</v>
      </c>
      <c r="W194" s="10">
        <f t="shared" si="71"/>
        <v>667.95527942789602</v>
      </c>
      <c r="X194" s="10">
        <f t="shared" si="71"/>
        <v>681.98234029588173</v>
      </c>
      <c r="Y194" s="10">
        <f t="shared" si="71"/>
        <v>696.30396944209519</v>
      </c>
      <c r="Z194" s="10">
        <f t="shared" ref="Z194:AK195" si="72">Y194*(1+$G$16)*(1+Z$193)</f>
        <v>710.92635280037916</v>
      </c>
      <c r="AA194" s="10">
        <f t="shared" si="72"/>
        <v>725.85580620918711</v>
      </c>
      <c r="AB194" s="10">
        <f t="shared" si="72"/>
        <v>741.09877813957996</v>
      </c>
      <c r="AC194" s="10">
        <f t="shared" si="72"/>
        <v>756.66185248051113</v>
      </c>
      <c r="AD194" s="10">
        <f t="shared" si="72"/>
        <v>772.55175138260176</v>
      </c>
      <c r="AE194" s="10">
        <f t="shared" si="72"/>
        <v>788.77533816163634</v>
      </c>
      <c r="AF194" s="10">
        <f t="shared" si="72"/>
        <v>805.33962026303061</v>
      </c>
      <c r="AG194" s="10">
        <f t="shared" si="72"/>
        <v>822.25175228855414</v>
      </c>
      <c r="AH194" s="10">
        <f t="shared" si="72"/>
        <v>839.5190390866137</v>
      </c>
      <c r="AI194" s="10">
        <f t="shared" si="72"/>
        <v>857.14893890743247</v>
      </c>
      <c r="AJ194" s="10">
        <f t="shared" si="72"/>
        <v>875.14906662448846</v>
      </c>
      <c r="AK194" s="10">
        <f t="shared" si="72"/>
        <v>893.52719702360264</v>
      </c>
    </row>
    <row r="195" spans="1:39" x14ac:dyDescent="0.35">
      <c r="A195" s="2">
        <v>42</v>
      </c>
      <c r="E195" t="s">
        <v>122</v>
      </c>
      <c r="F195" t="s">
        <v>113</v>
      </c>
      <c r="G195" s="6"/>
      <c r="H195" s="10">
        <f>G195*(1+$G$16)*(1+H$193)</f>
        <v>0</v>
      </c>
      <c r="I195" s="10">
        <f t="shared" ref="I195:W195" si="73">H195*(1+$G$16)*(1+I$193)</f>
        <v>0</v>
      </c>
      <c r="J195" s="10">
        <f t="shared" si="73"/>
        <v>0</v>
      </c>
      <c r="K195" s="10">
        <f t="shared" si="73"/>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1"/>
        <v>0</v>
      </c>
      <c r="Y195" s="10">
        <f t="shared" si="71"/>
        <v>0</v>
      </c>
      <c r="Z195" s="10">
        <f t="shared" si="72"/>
        <v>0</v>
      </c>
      <c r="AA195" s="10">
        <f t="shared" si="72"/>
        <v>0</v>
      </c>
      <c r="AB195" s="10">
        <f t="shared" si="72"/>
        <v>0</v>
      </c>
      <c r="AC195" s="10">
        <f t="shared" si="72"/>
        <v>0</v>
      </c>
      <c r="AD195" s="10">
        <f t="shared" si="72"/>
        <v>0</v>
      </c>
      <c r="AE195" s="10">
        <f t="shared" si="72"/>
        <v>0</v>
      </c>
      <c r="AF195" s="10">
        <f t="shared" si="72"/>
        <v>0</v>
      </c>
      <c r="AG195" s="10">
        <f>AF195*(1+$G$16)*(1+AG$193)</f>
        <v>0</v>
      </c>
      <c r="AH195" s="10">
        <f t="shared" si="72"/>
        <v>0</v>
      </c>
      <c r="AI195" s="10">
        <f t="shared" si="72"/>
        <v>0</v>
      </c>
      <c r="AJ195" s="10">
        <f t="shared" si="72"/>
        <v>0</v>
      </c>
      <c r="AK195" s="10">
        <f t="shared" si="72"/>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4">I194*I177+(I195+I199)*I178+I196+I200</f>
        <v>910776.53193599987</v>
      </c>
      <c r="J202" s="10">
        <f t="shared" si="74"/>
        <v>1372422.3919271477</v>
      </c>
      <c r="K202" s="10">
        <f t="shared" si="74"/>
        <v>1886369.0869462134</v>
      </c>
      <c r="L202" s="10">
        <f t="shared" si="74"/>
        <v>2432988.253675662</v>
      </c>
      <c r="M202" s="10">
        <f t="shared" si="74"/>
        <v>2933364.3346128031</v>
      </c>
      <c r="N202" s="10">
        <f t="shared" si="74"/>
        <v>3496895.8544871639</v>
      </c>
      <c r="O202" s="10">
        <f t="shared" si="74"/>
        <v>4082802.0845246837</v>
      </c>
      <c r="P202" s="10">
        <f t="shared" si="74"/>
        <v>4691774.245151951</v>
      </c>
      <c r="Q202" s="10">
        <f t="shared" si="74"/>
        <v>5324522.7208062867</v>
      </c>
      <c r="R202" s="10">
        <f t="shared" si="74"/>
        <v>5981777.559995994</v>
      </c>
      <c r="S202" s="10">
        <f t="shared" si="74"/>
        <v>6664288.9879117915</v>
      </c>
      <c r="T202" s="10">
        <f t="shared" si="74"/>
        <v>7372827.9318960942</v>
      </c>
      <c r="U202" s="10">
        <f t="shared" si="74"/>
        <v>8108186.5600840691</v>
      </c>
      <c r="V202" s="10">
        <f t="shared" si="74"/>
        <v>8871178.8335379735</v>
      </c>
      <c r="W202" s="10">
        <f t="shared" si="74"/>
        <v>9662641.0722039435</v>
      </c>
      <c r="X202" s="10">
        <f t="shared" si="74"/>
        <v>10483432.535028294</v>
      </c>
      <c r="Y202" s="10">
        <f t="shared" si="74"/>
        <v>11334436.014578426</v>
      </c>
      <c r="Z202" s="10">
        <f t="shared" si="74"/>
        <v>12216558.446521716</v>
      </c>
      <c r="AA202" s="10">
        <f t="shared" si="74"/>
        <v>13130731.534324195</v>
      </c>
      <c r="AB202" s="10">
        <f t="shared" si="74"/>
        <v>14077912.389539462</v>
      </c>
      <c r="AC202" s="10">
        <f t="shared" si="74"/>
        <v>15059084.188067133</v>
      </c>
      <c r="AD202" s="10">
        <f t="shared" si="74"/>
        <v>16075256.842769178</v>
      </c>
      <c r="AE202" s="10">
        <f t="shared" si="74"/>
        <v>17127467.692841772</v>
      </c>
      <c r="AF202" s="10">
        <f t="shared" si="74"/>
        <v>18216782.210349753</v>
      </c>
      <c r="AG202" s="10">
        <f t="shared" si="74"/>
        <v>19344294.724340525</v>
      </c>
      <c r="AH202" s="10">
        <f t="shared" si="74"/>
        <v>20511129.162964147</v>
      </c>
      <c r="AI202" s="10">
        <f t="shared" si="74"/>
        <v>21718439.814036522</v>
      </c>
      <c r="AJ202" s="10">
        <f t="shared" si="74"/>
        <v>22967412.104493074</v>
      </c>
      <c r="AK202" s="10">
        <f t="shared" si="74"/>
        <v>24259263.399190813</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5">SUM(I205:I208)</f>
        <v>0</v>
      </c>
      <c r="J209" s="10">
        <f t="shared" si="75"/>
        <v>0</v>
      </c>
      <c r="K209" s="10">
        <f t="shared" si="75"/>
        <v>0</v>
      </c>
      <c r="L209" s="10">
        <f t="shared" si="75"/>
        <v>0</v>
      </c>
      <c r="M209" s="10">
        <f t="shared" si="75"/>
        <v>0</v>
      </c>
      <c r="N209" s="10">
        <f t="shared" si="75"/>
        <v>0</v>
      </c>
      <c r="O209" s="10">
        <f t="shared" si="75"/>
        <v>0</v>
      </c>
      <c r="P209" s="10">
        <f t="shared" si="75"/>
        <v>0</v>
      </c>
      <c r="Q209" s="10">
        <f t="shared" si="75"/>
        <v>0</v>
      </c>
      <c r="R209" s="10">
        <f t="shared" si="75"/>
        <v>0</v>
      </c>
      <c r="S209" s="10">
        <f t="shared" si="75"/>
        <v>0</v>
      </c>
      <c r="T209" s="10">
        <f t="shared" si="75"/>
        <v>0</v>
      </c>
      <c r="U209" s="10">
        <f t="shared" si="75"/>
        <v>0</v>
      </c>
      <c r="V209" s="10">
        <f t="shared" si="75"/>
        <v>0</v>
      </c>
      <c r="W209" s="10">
        <f t="shared" si="75"/>
        <v>0</v>
      </c>
      <c r="X209" s="10">
        <f t="shared" si="75"/>
        <v>0</v>
      </c>
      <c r="Y209" s="10">
        <f t="shared" si="75"/>
        <v>0</v>
      </c>
      <c r="Z209" s="10">
        <f t="shared" si="75"/>
        <v>0</v>
      </c>
      <c r="AA209" s="10">
        <f t="shared" si="75"/>
        <v>0</v>
      </c>
      <c r="AB209" s="10">
        <f t="shared" si="75"/>
        <v>0</v>
      </c>
      <c r="AC209" s="10">
        <f t="shared" si="75"/>
        <v>0</v>
      </c>
      <c r="AD209" s="10">
        <f t="shared" si="75"/>
        <v>0</v>
      </c>
      <c r="AE209" s="10">
        <f t="shared" si="75"/>
        <v>0</v>
      </c>
      <c r="AF209" s="10">
        <f t="shared" si="75"/>
        <v>0</v>
      </c>
      <c r="AG209" s="10">
        <f t="shared" si="75"/>
        <v>0</v>
      </c>
      <c r="AH209" s="10">
        <f t="shared" si="75"/>
        <v>0</v>
      </c>
      <c r="AI209" s="10">
        <f t="shared" si="75"/>
        <v>0</v>
      </c>
      <c r="AJ209" s="10">
        <f t="shared" si="75"/>
        <v>0</v>
      </c>
      <c r="AK209" s="10">
        <f t="shared" si="75"/>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6">SUM(I212:I215)</f>
        <v>0</v>
      </c>
      <c r="J216" s="10">
        <f t="shared" si="76"/>
        <v>0</v>
      </c>
      <c r="K216" s="10">
        <f t="shared" si="76"/>
        <v>0</v>
      </c>
      <c r="L216" s="10">
        <f t="shared" si="76"/>
        <v>0</v>
      </c>
      <c r="M216" s="10">
        <f t="shared" si="76"/>
        <v>0</v>
      </c>
      <c r="N216" s="10">
        <f t="shared" si="76"/>
        <v>0</v>
      </c>
      <c r="O216" s="10">
        <f t="shared" si="76"/>
        <v>0</v>
      </c>
      <c r="P216" s="10">
        <f t="shared" si="76"/>
        <v>0</v>
      </c>
      <c r="Q216" s="10">
        <f t="shared" si="76"/>
        <v>0</v>
      </c>
      <c r="R216" s="10">
        <f t="shared" si="76"/>
        <v>0</v>
      </c>
      <c r="S216" s="10">
        <f t="shared" si="76"/>
        <v>0</v>
      </c>
      <c r="T216" s="10">
        <f t="shared" si="76"/>
        <v>0</v>
      </c>
      <c r="U216" s="10">
        <f t="shared" si="76"/>
        <v>0</v>
      </c>
      <c r="V216" s="10">
        <f t="shared" si="76"/>
        <v>0</v>
      </c>
      <c r="W216" s="10">
        <f t="shared" si="76"/>
        <v>0</v>
      </c>
      <c r="X216" s="10">
        <f t="shared" si="76"/>
        <v>0</v>
      </c>
      <c r="Y216" s="10">
        <f t="shared" si="76"/>
        <v>0</v>
      </c>
      <c r="Z216" s="10">
        <f t="shared" si="76"/>
        <v>0</v>
      </c>
      <c r="AA216" s="10">
        <f t="shared" si="76"/>
        <v>0</v>
      </c>
      <c r="AB216" s="10">
        <f t="shared" si="76"/>
        <v>0</v>
      </c>
      <c r="AC216" s="10">
        <f t="shared" si="76"/>
        <v>0</v>
      </c>
      <c r="AD216" s="10">
        <f t="shared" si="76"/>
        <v>0</v>
      </c>
      <c r="AE216" s="10">
        <f t="shared" si="76"/>
        <v>0</v>
      </c>
      <c r="AF216" s="10">
        <f t="shared" si="76"/>
        <v>0</v>
      </c>
      <c r="AG216" s="10">
        <f t="shared" si="76"/>
        <v>0</v>
      </c>
      <c r="AH216" s="10">
        <f t="shared" si="76"/>
        <v>0</v>
      </c>
      <c r="AI216" s="10">
        <f t="shared" si="76"/>
        <v>0</v>
      </c>
      <c r="AJ216" s="10">
        <f t="shared" si="76"/>
        <v>0</v>
      </c>
      <c r="AK216" s="10">
        <f t="shared" si="76"/>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8894.6783262616464</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7">H176</f>
        <v>968</v>
      </c>
      <c r="I219" s="10">
        <f t="shared" si="77"/>
        <v>856</v>
      </c>
      <c r="J219" s="10">
        <f t="shared" si="77"/>
        <v>868</v>
      </c>
      <c r="K219" s="10">
        <f t="shared" si="77"/>
        <v>932</v>
      </c>
      <c r="L219" s="10">
        <f t="shared" si="77"/>
        <v>954</v>
      </c>
      <c r="M219" s="10">
        <f t="shared" si="77"/>
        <v>828</v>
      </c>
      <c r="N219" s="10">
        <f t="shared" si="77"/>
        <v>906</v>
      </c>
      <c r="O219" s="10">
        <f t="shared" si="77"/>
        <v>906</v>
      </c>
      <c r="P219" s="10">
        <f t="shared" si="77"/>
        <v>906</v>
      </c>
      <c r="Q219" s="10">
        <f t="shared" si="77"/>
        <v>906</v>
      </c>
      <c r="R219" s="10">
        <f t="shared" si="77"/>
        <v>906</v>
      </c>
      <c r="S219" s="10">
        <f t="shared" si="77"/>
        <v>906</v>
      </c>
      <c r="T219" s="10">
        <f t="shared" si="77"/>
        <v>906</v>
      </c>
      <c r="U219" s="10">
        <f t="shared" si="77"/>
        <v>906</v>
      </c>
      <c r="V219" s="10">
        <f t="shared" si="77"/>
        <v>906</v>
      </c>
      <c r="W219" s="10">
        <f t="shared" si="77"/>
        <v>906</v>
      </c>
      <c r="X219" s="10">
        <f t="shared" si="77"/>
        <v>906</v>
      </c>
      <c r="Y219" s="10">
        <f t="shared" si="77"/>
        <v>906</v>
      </c>
      <c r="Z219" s="10">
        <f t="shared" si="77"/>
        <v>906</v>
      </c>
      <c r="AA219" s="10">
        <f t="shared" si="77"/>
        <v>906</v>
      </c>
      <c r="AB219" s="10">
        <f t="shared" si="77"/>
        <v>906</v>
      </c>
      <c r="AC219" s="10">
        <f t="shared" si="77"/>
        <v>906</v>
      </c>
      <c r="AD219" s="10">
        <f t="shared" si="77"/>
        <v>906</v>
      </c>
      <c r="AE219" s="10">
        <f t="shared" si="77"/>
        <v>906</v>
      </c>
      <c r="AF219" s="10">
        <f t="shared" si="77"/>
        <v>906</v>
      </c>
      <c r="AG219" s="10">
        <f t="shared" si="77"/>
        <v>906</v>
      </c>
      <c r="AH219" s="10">
        <f t="shared" si="77"/>
        <v>906</v>
      </c>
      <c r="AI219" s="10">
        <f t="shared" si="77"/>
        <v>906</v>
      </c>
      <c r="AJ219" s="10">
        <f t="shared" si="77"/>
        <v>906</v>
      </c>
      <c r="AK219" s="10">
        <f t="shared" si="77"/>
        <v>906</v>
      </c>
    </row>
    <row r="220" spans="1:37" x14ac:dyDescent="0.35">
      <c r="E220" t="s">
        <v>138</v>
      </c>
      <c r="F220" t="s">
        <v>111</v>
      </c>
      <c r="G220" s="20">
        <v>8894.6783262616464</v>
      </c>
      <c r="H220" s="10">
        <f>G220*(1+$G$16)</f>
        <v>9081.4665711131402</v>
      </c>
      <c r="I220" s="10">
        <f t="shared" ref="I220:AK220" si="78">H220*(1+$G$16)</f>
        <v>9272.1773691065155</v>
      </c>
      <c r="J220" s="10">
        <f>I220*(1+$G$16)</f>
        <v>9466.8930938577523</v>
      </c>
      <c r="K220" s="10">
        <f t="shared" si="78"/>
        <v>9665.6978488287641</v>
      </c>
      <c r="L220" s="10">
        <f t="shared" si="78"/>
        <v>9868.6775036541676</v>
      </c>
      <c r="M220" s="10">
        <f t="shared" si="78"/>
        <v>10075.919731230904</v>
      </c>
      <c r="N220" s="10">
        <f t="shared" si="78"/>
        <v>10287.514045586753</v>
      </c>
      <c r="O220" s="10">
        <f t="shared" si="78"/>
        <v>10503.551840544074</v>
      </c>
      <c r="P220" s="10">
        <f t="shared" si="78"/>
        <v>10724.126429195499</v>
      </c>
      <c r="Q220" s="10">
        <f t="shared" si="78"/>
        <v>10949.333084208603</v>
      </c>
      <c r="R220" s="10">
        <f t="shared" si="78"/>
        <v>11179.269078976982</v>
      </c>
      <c r="S220" s="10">
        <f t="shared" si="78"/>
        <v>11414.033729635497</v>
      </c>
      <c r="T220" s="10">
        <f t="shared" si="78"/>
        <v>11653.728437957841</v>
      </c>
      <c r="U220" s="10">
        <f t="shared" si="78"/>
        <v>11898.456735154956</v>
      </c>
      <c r="V220" s="10">
        <f t="shared" si="78"/>
        <v>12148.324326593209</v>
      </c>
      <c r="W220" s="10">
        <f t="shared" si="78"/>
        <v>12403.439137451665</v>
      </c>
      <c r="X220" s="10">
        <f t="shared" si="78"/>
        <v>12663.91135933815</v>
      </c>
      <c r="Y220" s="10">
        <f t="shared" si="78"/>
        <v>12929.853497884249</v>
      </c>
      <c r="Z220" s="10">
        <f t="shared" si="78"/>
        <v>13201.380421339816</v>
      </c>
      <c r="AA220" s="10">
        <f t="shared" si="78"/>
        <v>13478.609410187952</v>
      </c>
      <c r="AB220" s="10">
        <f t="shared" si="78"/>
        <v>13761.660207801897</v>
      </c>
      <c r="AC220" s="10">
        <f t="shared" si="78"/>
        <v>14050.655072165735</v>
      </c>
      <c r="AD220" s="10">
        <f t="shared" si="78"/>
        <v>14345.718828681214</v>
      </c>
      <c r="AE220" s="10">
        <f t="shared" si="78"/>
        <v>14646.978924083518</v>
      </c>
      <c r="AF220" s="10">
        <f t="shared" si="78"/>
        <v>14954.565481489271</v>
      </c>
      <c r="AG220" s="10">
        <f>AF220*(1+$G$16)</f>
        <v>15268.611356600544</v>
      </c>
      <c r="AH220" s="10">
        <f t="shared" si="78"/>
        <v>15589.252195089155</v>
      </c>
      <c r="AI220" s="10">
        <f t="shared" si="78"/>
        <v>15916.626491186025</v>
      </c>
      <c r="AJ220" s="10">
        <f t="shared" si="78"/>
        <v>16250.87564750093</v>
      </c>
      <c r="AK220" s="10">
        <f t="shared" si="78"/>
        <v>16592.144036098449</v>
      </c>
    </row>
    <row r="221" spans="1:37" x14ac:dyDescent="0.35">
      <c r="E221" t="s">
        <v>139</v>
      </c>
      <c r="F221" t="s">
        <v>53</v>
      </c>
      <c r="H221" s="10">
        <f>H220*H219</f>
        <v>8790859.6408375204</v>
      </c>
      <c r="I221" s="10">
        <f>I220*I219</f>
        <v>7936983.8279551771</v>
      </c>
      <c r="J221" s="10">
        <f t="shared" ref="J221:AK221" si="79">J220*J219</f>
        <v>8217263.2054685289</v>
      </c>
      <c r="K221" s="10">
        <f t="shared" si="79"/>
        <v>9008430.3951084074</v>
      </c>
      <c r="L221" s="10">
        <f t="shared" si="79"/>
        <v>9414718.3384860754</v>
      </c>
      <c r="M221" s="10">
        <f t="shared" si="79"/>
        <v>8342861.5374591891</v>
      </c>
      <c r="N221" s="10">
        <f t="shared" si="79"/>
        <v>9320487.7253015991</v>
      </c>
      <c r="O221" s="10">
        <f t="shared" si="79"/>
        <v>9516217.9675329309</v>
      </c>
      <c r="P221" s="10">
        <f t="shared" si="79"/>
        <v>9716058.5448511224</v>
      </c>
      <c r="Q221" s="10">
        <f t="shared" si="79"/>
        <v>9920095.7742929943</v>
      </c>
      <c r="R221" s="10">
        <f t="shared" si="79"/>
        <v>10128417.785553146</v>
      </c>
      <c r="S221" s="10">
        <f t="shared" si="79"/>
        <v>10341114.559049761</v>
      </c>
      <c r="T221" s="10">
        <f t="shared" si="79"/>
        <v>10558277.964789804</v>
      </c>
      <c r="U221" s="10">
        <f t="shared" si="79"/>
        <v>10780001.802050389</v>
      </c>
      <c r="V221" s="10">
        <f t="shared" si="79"/>
        <v>11006381.839893447</v>
      </c>
      <c r="W221" s="10">
        <f t="shared" si="79"/>
        <v>11237515.858531209</v>
      </c>
      <c r="X221" s="10">
        <f t="shared" si="79"/>
        <v>11473503.691560363</v>
      </c>
      <c r="Y221" s="10">
        <f t="shared" si="79"/>
        <v>11714447.269083129</v>
      </c>
      <c r="Z221" s="10">
        <f t="shared" si="79"/>
        <v>11960450.661733873</v>
      </c>
      <c r="AA221" s="10">
        <f t="shared" si="79"/>
        <v>12211620.125630284</v>
      </c>
      <c r="AB221" s="10">
        <f t="shared" si="79"/>
        <v>12468064.148268519</v>
      </c>
      <c r="AC221" s="10">
        <f t="shared" si="79"/>
        <v>12729893.495382156</v>
      </c>
      <c r="AD221" s="10">
        <f t="shared" si="79"/>
        <v>12997221.258785181</v>
      </c>
      <c r="AE221" s="10">
        <f t="shared" si="79"/>
        <v>13270162.905219667</v>
      </c>
      <c r="AF221" s="10">
        <f t="shared" si="79"/>
        <v>13548836.32622928</v>
      </c>
      <c r="AG221" s="10">
        <f t="shared" si="79"/>
        <v>13833361.889080092</v>
      </c>
      <c r="AH221" s="10">
        <f t="shared" si="79"/>
        <v>14123862.488750774</v>
      </c>
      <c r="AI221" s="10">
        <f t="shared" si="79"/>
        <v>14420463.60101454</v>
      </c>
      <c r="AJ221" s="10">
        <f t="shared" si="79"/>
        <v>14723293.336635843</v>
      </c>
      <c r="AK221" s="10">
        <f t="shared" si="79"/>
        <v>15032482.496705195</v>
      </c>
    </row>
    <row r="223" spans="1:37" x14ac:dyDescent="0.35">
      <c r="D223" t="s">
        <v>140</v>
      </c>
    </row>
    <row r="224" spans="1:37" x14ac:dyDescent="0.35">
      <c r="E224" t="s">
        <v>57</v>
      </c>
      <c r="F224" t="s">
        <v>53</v>
      </c>
      <c r="G224" s="10">
        <f t="shared" ref="G224:AK224" si="80">G44</f>
        <v>6232586.4000000004</v>
      </c>
      <c r="H224" s="10">
        <f t="shared" si="80"/>
        <v>4176296</v>
      </c>
      <c r="I224" s="10">
        <f t="shared" si="80"/>
        <v>4176296</v>
      </c>
      <c r="J224" s="10">
        <f t="shared" si="80"/>
        <v>3786015.9385158177</v>
      </c>
      <c r="K224" s="10">
        <f t="shared" si="80"/>
        <v>4598927.3384508733</v>
      </c>
      <c r="L224" s="10">
        <f t="shared" si="80"/>
        <v>5147622.5504659051</v>
      </c>
      <c r="M224" s="10">
        <f t="shared" si="80"/>
        <v>3979015.7998537263</v>
      </c>
      <c r="N224" s="10">
        <f t="shared" si="80"/>
        <v>4907370.082629622</v>
      </c>
      <c r="O224" s="10">
        <f t="shared" si="80"/>
        <v>4483790.3419831889</v>
      </c>
      <c r="P224" s="10">
        <f t="shared" si="80"/>
        <v>4577949.939164836</v>
      </c>
      <c r="Q224" s="10">
        <f t="shared" si="80"/>
        <v>4674086.8878872972</v>
      </c>
      <c r="R224" s="10">
        <f t="shared" si="80"/>
        <v>4772242.7125329301</v>
      </c>
      <c r="S224" s="10">
        <f t="shared" si="80"/>
        <v>4872459.8094961215</v>
      </c>
      <c r="T224" s="10">
        <f t="shared" si="80"/>
        <v>4974781.4654955398</v>
      </c>
      <c r="U224" s="10">
        <f t="shared" si="80"/>
        <v>5079251.8762709461</v>
      </c>
      <c r="V224" s="10">
        <f t="shared" si="80"/>
        <v>5185916.1656726357</v>
      </c>
      <c r="W224" s="10">
        <f t="shared" si="80"/>
        <v>5294820.4051517611</v>
      </c>
      <c r="X224" s="10">
        <f t="shared" si="80"/>
        <v>5406011.6336599477</v>
      </c>
      <c r="Y224" s="10">
        <f t="shared" si="80"/>
        <v>5519537.8779668063</v>
      </c>
      <c r="Z224" s="10">
        <f t="shared" si="80"/>
        <v>5635448.1734041097</v>
      </c>
      <c r="AA224" s="10">
        <f t="shared" si="80"/>
        <v>5753792.5850455957</v>
      </c>
      <c r="AB224" s="10">
        <f t="shared" si="80"/>
        <v>5874622.229331553</v>
      </c>
      <c r="AC224" s="10">
        <f t="shared" si="80"/>
        <v>5997989.296147516</v>
      </c>
      <c r="AD224" s="10">
        <f t="shared" si="80"/>
        <v>6123947.0713666137</v>
      </c>
      <c r="AE224" s="10">
        <f t="shared" si="80"/>
        <v>6252549.959865313</v>
      </c>
      <c r="AF224" s="10">
        <f t="shared" si="80"/>
        <v>6383853.5090224845</v>
      </c>
      <c r="AG224" s="10">
        <f t="shared" si="80"/>
        <v>6517914.432711957</v>
      </c>
      <c r="AH224" s="10">
        <f t="shared" si="80"/>
        <v>6654790.6357989078</v>
      </c>
      <c r="AI224" s="10">
        <f t="shared" si="80"/>
        <v>6794541.2391506853</v>
      </c>
      <c r="AJ224" s="10">
        <f t="shared" si="80"/>
        <v>6937226.6051728493</v>
      </c>
      <c r="AK224" s="10">
        <f t="shared" si="80"/>
        <v>7082908.363881479</v>
      </c>
    </row>
    <row r="225" spans="4:38" x14ac:dyDescent="0.35">
      <c r="E225" t="s">
        <v>141</v>
      </c>
      <c r="F225" t="s">
        <v>53</v>
      </c>
      <c r="G225" s="10">
        <f t="shared" ref="G225:AK225" si="81">G179</f>
        <v>0</v>
      </c>
      <c r="H225" s="10">
        <f t="shared" si="81"/>
        <v>526993.09080000001</v>
      </c>
      <c r="I225" s="10">
        <f t="shared" si="81"/>
        <v>1034142.3220956479</v>
      </c>
      <c r="J225" s="10">
        <f t="shared" si="81"/>
        <v>1589485.0494138594</v>
      </c>
      <c r="K225" s="10">
        <f t="shared" si="81"/>
        <v>2184717.6780373026</v>
      </c>
      <c r="L225" s="10">
        <f t="shared" si="81"/>
        <v>2817790.2644000882</v>
      </c>
      <c r="M225" s="10">
        <f t="shared" si="81"/>
        <v>3397305.9473357713</v>
      </c>
      <c r="N225" s="10">
        <f t="shared" si="81"/>
        <v>4049965.7487078495</v>
      </c>
      <c r="O225" s="10">
        <f t="shared" si="81"/>
        <v>4728539.0498147812</v>
      </c>
      <c r="P225" s="10">
        <f t="shared" si="81"/>
        <v>5433826.3946730224</v>
      </c>
      <c r="Q225" s="10">
        <f t="shared" si="81"/>
        <v>6166650.5222943425</v>
      </c>
      <c r="R225" s="10">
        <f t="shared" si="81"/>
        <v>6927856.9458357058</v>
      </c>
      <c r="S225" s="10">
        <f t="shared" si="81"/>
        <v>7718314.5462854756</v>
      </c>
      <c r="T225" s="10">
        <f t="shared" si="81"/>
        <v>8538916.1810410209</v>
      </c>
      <c r="U225" s="10">
        <f t="shared" si="81"/>
        <v>9390579.3077413887</v>
      </c>
      <c r="V225" s="10">
        <f t="shared" si="81"/>
        <v>10274246.623727333</v>
      </c>
      <c r="W225" s="10">
        <f t="shared" si="81"/>
        <v>11190886.721509971</v>
      </c>
      <c r="X225" s="10">
        <f t="shared" si="81"/>
        <v>12141494.760638416</v>
      </c>
      <c r="Y225" s="10">
        <f t="shared" si="81"/>
        <v>13127093.156366071</v>
      </c>
      <c r="Z225" s="10">
        <f t="shared" si="81"/>
        <v>14148732.285524845</v>
      </c>
      <c r="AA225" s="10">
        <f t="shared" si="81"/>
        <v>15207491.210026329</v>
      </c>
      <c r="AB225" s="10">
        <f t="shared" si="81"/>
        <v>16304478.418418963</v>
      </c>
      <c r="AC225" s="10">
        <f t="shared" si="81"/>
        <v>17440832.585940462</v>
      </c>
      <c r="AD225" s="10">
        <f t="shared" si="81"/>
        <v>18617723.353515342</v>
      </c>
      <c r="AE225" s="10">
        <f t="shared" si="81"/>
        <v>19836352.126157966</v>
      </c>
      <c r="AF225" s="10">
        <f t="shared" si="81"/>
        <v>21097952.891252678</v>
      </c>
      <c r="AG225" s="10">
        <f t="shared" si="81"/>
        <v>22403793.057193734</v>
      </c>
      <c r="AH225" s="10">
        <f t="shared" si="81"/>
        <v>23755174.312879272</v>
      </c>
      <c r="AI225" s="10">
        <f t="shared" si="81"/>
        <v>25153433.508565381</v>
      </c>
      <c r="AJ225" s="10">
        <f t="shared" si="81"/>
        <v>26599943.558598325</v>
      </c>
      <c r="AK225" s="10">
        <f t="shared" si="81"/>
        <v>28096114.366555378</v>
      </c>
    </row>
    <row r="226" spans="4:38" x14ac:dyDescent="0.35">
      <c r="E226" t="s">
        <v>117</v>
      </c>
      <c r="F226" t="s">
        <v>53</v>
      </c>
      <c r="G226" s="10">
        <f t="shared" ref="G226:AK226" si="82">-G189</f>
        <v>0</v>
      </c>
      <c r="H226" s="10">
        <f t="shared" si="82"/>
        <v>0</v>
      </c>
      <c r="I226" s="10">
        <f t="shared" si="82"/>
        <v>0</v>
      </c>
      <c r="J226" s="10">
        <f t="shared" si="82"/>
        <v>0</v>
      </c>
      <c r="K226" s="10">
        <f t="shared" si="82"/>
        <v>0</v>
      </c>
      <c r="L226" s="10">
        <f t="shared" si="82"/>
        <v>0</v>
      </c>
      <c r="M226" s="10">
        <f t="shared" si="82"/>
        <v>0</v>
      </c>
      <c r="N226" s="10">
        <f t="shared" si="82"/>
        <v>0</v>
      </c>
      <c r="O226" s="10">
        <f t="shared" si="82"/>
        <v>0</v>
      </c>
      <c r="P226" s="10">
        <f t="shared" si="82"/>
        <v>0</v>
      </c>
      <c r="Q226" s="10">
        <f t="shared" si="82"/>
        <v>0</v>
      </c>
      <c r="R226" s="10">
        <f t="shared" si="82"/>
        <v>0</v>
      </c>
      <c r="S226" s="10">
        <f t="shared" si="82"/>
        <v>0</v>
      </c>
      <c r="T226" s="10">
        <f t="shared" si="82"/>
        <v>0</v>
      </c>
      <c r="U226" s="10">
        <f t="shared" si="82"/>
        <v>0</v>
      </c>
      <c r="V226" s="10">
        <f t="shared" si="82"/>
        <v>0</v>
      </c>
      <c r="W226" s="10">
        <f t="shared" si="82"/>
        <v>0</v>
      </c>
      <c r="X226" s="10">
        <f t="shared" si="82"/>
        <v>0</v>
      </c>
      <c r="Y226" s="10">
        <f t="shared" si="82"/>
        <v>0</v>
      </c>
      <c r="Z226" s="10">
        <f t="shared" si="82"/>
        <v>0</v>
      </c>
      <c r="AA226" s="10">
        <f t="shared" si="82"/>
        <v>0</v>
      </c>
      <c r="AB226" s="10">
        <f t="shared" si="82"/>
        <v>0</v>
      </c>
      <c r="AC226" s="10">
        <f t="shared" si="82"/>
        <v>0</v>
      </c>
      <c r="AD226" s="10">
        <f t="shared" si="82"/>
        <v>0</v>
      </c>
      <c r="AE226" s="10">
        <f t="shared" si="82"/>
        <v>0</v>
      </c>
      <c r="AF226" s="10">
        <f t="shared" si="82"/>
        <v>0</v>
      </c>
      <c r="AG226" s="10">
        <f t="shared" si="82"/>
        <v>0</v>
      </c>
      <c r="AH226" s="10">
        <f t="shared" si="82"/>
        <v>0</v>
      </c>
      <c r="AI226" s="10">
        <f t="shared" si="82"/>
        <v>0</v>
      </c>
      <c r="AJ226" s="10">
        <f t="shared" si="82"/>
        <v>0</v>
      </c>
      <c r="AK226" s="10">
        <f t="shared" si="82"/>
        <v>0</v>
      </c>
    </row>
    <row r="227" spans="4:38" x14ac:dyDescent="0.35">
      <c r="E227" t="s">
        <v>118</v>
      </c>
      <c r="F227" t="s">
        <v>53</v>
      </c>
      <c r="G227" s="10">
        <f t="shared" ref="G227:AK227" si="83">-G202</f>
        <v>0</v>
      </c>
      <c r="H227" s="10">
        <f t="shared" si="83"/>
        <v>-473409.11199999996</v>
      </c>
      <c r="I227" s="10">
        <f t="shared" si="83"/>
        <v>-910776.53193599987</v>
      </c>
      <c r="J227" s="10">
        <f t="shared" si="83"/>
        <v>-1372422.3919271477</v>
      </c>
      <c r="K227" s="10">
        <f t="shared" si="83"/>
        <v>-1886369.0869462134</v>
      </c>
      <c r="L227" s="10">
        <f t="shared" si="83"/>
        <v>-2432988.253675662</v>
      </c>
      <c r="M227" s="10">
        <f t="shared" si="83"/>
        <v>-2933364.3346128031</v>
      </c>
      <c r="N227" s="10">
        <f t="shared" si="83"/>
        <v>-3496895.8544871639</v>
      </c>
      <c r="O227" s="10">
        <f t="shared" si="83"/>
        <v>-4082802.0845246837</v>
      </c>
      <c r="P227" s="10">
        <f t="shared" si="83"/>
        <v>-4691774.245151951</v>
      </c>
      <c r="Q227" s="10">
        <f t="shared" si="83"/>
        <v>-5324522.7208062867</v>
      </c>
      <c r="R227" s="10">
        <f t="shared" si="83"/>
        <v>-5981777.559995994</v>
      </c>
      <c r="S227" s="10">
        <f t="shared" si="83"/>
        <v>-6664288.9879117915</v>
      </c>
      <c r="T227" s="10">
        <f t="shared" si="83"/>
        <v>-7372827.9318960942</v>
      </c>
      <c r="U227" s="10">
        <f t="shared" si="83"/>
        <v>-8108186.5600840691</v>
      </c>
      <c r="V227" s="10">
        <f t="shared" si="83"/>
        <v>-8871178.8335379735</v>
      </c>
      <c r="W227" s="10">
        <f t="shared" si="83"/>
        <v>-9662641.0722039435</v>
      </c>
      <c r="X227" s="10">
        <f t="shared" si="83"/>
        <v>-10483432.535028294</v>
      </c>
      <c r="Y227" s="10">
        <f t="shared" si="83"/>
        <v>-11334436.014578426</v>
      </c>
      <c r="Z227" s="10">
        <f t="shared" si="83"/>
        <v>-12216558.446521716</v>
      </c>
      <c r="AA227" s="10">
        <f t="shared" si="83"/>
        <v>-13130731.534324195</v>
      </c>
      <c r="AB227" s="10">
        <f t="shared" si="83"/>
        <v>-14077912.389539462</v>
      </c>
      <c r="AC227" s="10">
        <f t="shared" si="83"/>
        <v>-15059084.188067133</v>
      </c>
      <c r="AD227" s="10">
        <f t="shared" si="83"/>
        <v>-16075256.842769178</v>
      </c>
      <c r="AE227" s="10">
        <f t="shared" si="83"/>
        <v>-17127467.692841772</v>
      </c>
      <c r="AF227" s="10">
        <f t="shared" si="83"/>
        <v>-18216782.210349753</v>
      </c>
      <c r="AG227" s="10">
        <f t="shared" si="83"/>
        <v>-19344294.724340525</v>
      </c>
      <c r="AH227" s="10">
        <f t="shared" si="83"/>
        <v>-20511129.162964147</v>
      </c>
      <c r="AI227" s="10">
        <f t="shared" si="83"/>
        <v>-21718439.814036522</v>
      </c>
      <c r="AJ227" s="10">
        <f t="shared" si="83"/>
        <v>-22967412.104493074</v>
      </c>
      <c r="AK227" s="10">
        <f t="shared" si="83"/>
        <v>-24259263.399190813</v>
      </c>
    </row>
    <row r="228" spans="4:38" x14ac:dyDescent="0.35">
      <c r="E228" t="s">
        <v>142</v>
      </c>
      <c r="F228" t="s">
        <v>53</v>
      </c>
      <c r="G228" s="10">
        <f t="shared" ref="G228:AK228" si="84">-G36-G52-G87</f>
        <v>-2197616.1825999999</v>
      </c>
      <c r="H228" s="10">
        <f t="shared" si="84"/>
        <v>-2338304.2137968307</v>
      </c>
      <c r="I228" s="10">
        <f t="shared" si="84"/>
        <v>-2710520.8808911005</v>
      </c>
      <c r="J228" s="10">
        <f t="shared" si="84"/>
        <v>-3063146.7228086372</v>
      </c>
      <c r="K228" s="10">
        <f t="shared" si="84"/>
        <v>-3549843.9022192797</v>
      </c>
      <c r="L228" s="10">
        <f t="shared" si="84"/>
        <v>-3844264.5922605116</v>
      </c>
      <c r="M228" s="10">
        <f t="shared" si="84"/>
        <v>-4001325.7003741753</v>
      </c>
      <c r="N228" s="10">
        <f t="shared" si="84"/>
        <v>-4194069.3778108284</v>
      </c>
      <c r="O228" s="10">
        <f t="shared" si="84"/>
        <v>-5579237.7251588162</v>
      </c>
      <c r="P228" s="10">
        <f t="shared" si="84"/>
        <v>-5947588.7426964361</v>
      </c>
      <c r="Q228" s="10">
        <f t="shared" si="84"/>
        <v>-6398757.165482997</v>
      </c>
      <c r="R228" s="10">
        <f t="shared" si="84"/>
        <v>-7075518.7782491166</v>
      </c>
      <c r="S228" s="10">
        <f t="shared" si="84"/>
        <v>-7971788.3327671792</v>
      </c>
      <c r="T228" s="10">
        <f t="shared" si="84"/>
        <v>-8392557.7049961612</v>
      </c>
      <c r="U228" s="10">
        <f t="shared" si="84"/>
        <v>-8521786.407617582</v>
      </c>
      <c r="V228" s="10">
        <f t="shared" si="84"/>
        <v>-8634278.0387842059</v>
      </c>
      <c r="W228" s="10">
        <f t="shared" si="84"/>
        <v>-9082224.9510183595</v>
      </c>
      <c r="X228" s="10">
        <f t="shared" si="84"/>
        <v>-9537858.0987527408</v>
      </c>
      <c r="Y228" s="10">
        <f t="shared" si="84"/>
        <v>-10001224.182303321</v>
      </c>
      <c r="Z228" s="10">
        <f t="shared" si="84"/>
        <v>-10472370.88269271</v>
      </c>
      <c r="AA228" s="10">
        <f t="shared" si="84"/>
        <v>-10951346.882244993</v>
      </c>
      <c r="AB228" s="10">
        <f t="shared" si="84"/>
        <v>-11438201.88561306</v>
      </c>
      <c r="AC228" s="10">
        <f t="shared" si="84"/>
        <v>-11932986.641247505</v>
      </c>
      <c r="AD228" s="10">
        <f t="shared" si="84"/>
        <v>-12435752.963316396</v>
      </c>
      <c r="AE228" s="10">
        <f t="shared" si="84"/>
        <v>-12946553.754085328</v>
      </c>
      <c r="AF228" s="10">
        <f t="shared" si="84"/>
        <v>-11910376.039367463</v>
      </c>
      <c r="AG228" s="10">
        <f t="shared" si="84"/>
        <v>-12403029.867697021</v>
      </c>
      <c r="AH228" s="10">
        <f t="shared" si="84"/>
        <v>-12660937.704774816</v>
      </c>
      <c r="AI228" s="10">
        <f t="shared" si="84"/>
        <v>-13008762.197549704</v>
      </c>
      <c r="AJ228" s="10">
        <f t="shared" si="84"/>
        <v>-13363801.850751292</v>
      </c>
      <c r="AK228" s="10">
        <f t="shared" si="84"/>
        <v>-13776872.270065503</v>
      </c>
    </row>
    <row r="229" spans="4:38" x14ac:dyDescent="0.35">
      <c r="E229" t="s">
        <v>125</v>
      </c>
      <c r="F229" t="s">
        <v>53</v>
      </c>
      <c r="G229" s="10">
        <f t="shared" ref="G229:AK229" si="85">G209</f>
        <v>0</v>
      </c>
      <c r="H229" s="10">
        <f t="shared" si="85"/>
        <v>0</v>
      </c>
      <c r="I229" s="10">
        <f t="shared" si="85"/>
        <v>0</v>
      </c>
      <c r="J229" s="10">
        <f t="shared" si="85"/>
        <v>0</v>
      </c>
      <c r="K229" s="10">
        <f t="shared" si="85"/>
        <v>0</v>
      </c>
      <c r="L229" s="10">
        <f t="shared" si="85"/>
        <v>0</v>
      </c>
      <c r="M229" s="10">
        <f t="shared" si="85"/>
        <v>0</v>
      </c>
      <c r="N229" s="10">
        <f t="shared" si="85"/>
        <v>0</v>
      </c>
      <c r="O229" s="10">
        <f t="shared" si="85"/>
        <v>0</v>
      </c>
      <c r="P229" s="10">
        <f t="shared" si="85"/>
        <v>0</v>
      </c>
      <c r="Q229" s="10">
        <f t="shared" si="85"/>
        <v>0</v>
      </c>
      <c r="R229" s="10">
        <f t="shared" si="85"/>
        <v>0</v>
      </c>
      <c r="S229" s="10">
        <f t="shared" si="85"/>
        <v>0</v>
      </c>
      <c r="T229" s="10">
        <f t="shared" si="85"/>
        <v>0</v>
      </c>
      <c r="U229" s="10">
        <f t="shared" si="85"/>
        <v>0</v>
      </c>
      <c r="V229" s="10">
        <f t="shared" si="85"/>
        <v>0</v>
      </c>
      <c r="W229" s="10">
        <f t="shared" si="85"/>
        <v>0</v>
      </c>
      <c r="X229" s="10">
        <f t="shared" si="85"/>
        <v>0</v>
      </c>
      <c r="Y229" s="10">
        <f t="shared" si="85"/>
        <v>0</v>
      </c>
      <c r="Z229" s="10">
        <f t="shared" si="85"/>
        <v>0</v>
      </c>
      <c r="AA229" s="10">
        <f t="shared" si="85"/>
        <v>0</v>
      </c>
      <c r="AB229" s="10">
        <f t="shared" si="85"/>
        <v>0</v>
      </c>
      <c r="AC229" s="10">
        <f t="shared" si="85"/>
        <v>0</v>
      </c>
      <c r="AD229" s="10">
        <f t="shared" si="85"/>
        <v>0</v>
      </c>
      <c r="AE229" s="10">
        <f t="shared" si="85"/>
        <v>0</v>
      </c>
      <c r="AF229" s="10">
        <f t="shared" si="85"/>
        <v>0</v>
      </c>
      <c r="AG229" s="10">
        <f t="shared" si="85"/>
        <v>0</v>
      </c>
      <c r="AH229" s="10">
        <f t="shared" si="85"/>
        <v>0</v>
      </c>
      <c r="AI229" s="10">
        <f t="shared" si="85"/>
        <v>0</v>
      </c>
      <c r="AJ229" s="10">
        <f t="shared" si="85"/>
        <v>0</v>
      </c>
      <c r="AK229" s="10">
        <f t="shared" si="85"/>
        <v>0</v>
      </c>
    </row>
    <row r="230" spans="4:38" x14ac:dyDescent="0.35">
      <c r="E230" t="s">
        <v>143</v>
      </c>
      <c r="F230" t="s">
        <v>53</v>
      </c>
      <c r="H230" s="10">
        <f t="shared" ref="H230:AK230" si="86">H221</f>
        <v>8790859.6408375204</v>
      </c>
      <c r="I230" s="10">
        <f t="shared" si="86"/>
        <v>7936983.8279551771</v>
      </c>
      <c r="J230" s="10">
        <f t="shared" si="86"/>
        <v>8217263.2054685289</v>
      </c>
      <c r="K230" s="10">
        <f t="shared" si="86"/>
        <v>9008430.3951084074</v>
      </c>
      <c r="L230" s="10">
        <f t="shared" si="86"/>
        <v>9414718.3384860754</v>
      </c>
      <c r="M230" s="10">
        <f t="shared" si="86"/>
        <v>8342861.5374591891</v>
      </c>
      <c r="N230" s="10">
        <f t="shared" si="86"/>
        <v>9320487.7253015991</v>
      </c>
      <c r="O230" s="10">
        <f t="shared" si="86"/>
        <v>9516217.9675329309</v>
      </c>
      <c r="P230" s="10">
        <f t="shared" si="86"/>
        <v>9716058.5448511224</v>
      </c>
      <c r="Q230" s="10">
        <f t="shared" si="86"/>
        <v>9920095.7742929943</v>
      </c>
      <c r="R230" s="10">
        <f t="shared" si="86"/>
        <v>10128417.785553146</v>
      </c>
      <c r="S230" s="10">
        <f t="shared" si="86"/>
        <v>10341114.559049761</v>
      </c>
      <c r="T230" s="10">
        <f t="shared" si="86"/>
        <v>10558277.964789804</v>
      </c>
      <c r="U230" s="10">
        <f t="shared" si="86"/>
        <v>10780001.802050389</v>
      </c>
      <c r="V230" s="10">
        <f t="shared" si="86"/>
        <v>11006381.839893447</v>
      </c>
      <c r="W230" s="10">
        <f t="shared" si="86"/>
        <v>11237515.858531209</v>
      </c>
      <c r="X230" s="10">
        <f t="shared" si="86"/>
        <v>11473503.691560363</v>
      </c>
      <c r="Y230" s="10">
        <f t="shared" si="86"/>
        <v>11714447.269083129</v>
      </c>
      <c r="Z230" s="10">
        <f t="shared" si="86"/>
        <v>11960450.661733873</v>
      </c>
      <c r="AA230" s="10">
        <f t="shared" si="86"/>
        <v>12211620.125630284</v>
      </c>
      <c r="AB230" s="10">
        <f t="shared" si="86"/>
        <v>12468064.148268519</v>
      </c>
      <c r="AC230" s="10">
        <f t="shared" si="86"/>
        <v>12729893.495382156</v>
      </c>
      <c r="AD230" s="10">
        <f t="shared" si="86"/>
        <v>12997221.258785181</v>
      </c>
      <c r="AE230" s="10">
        <f t="shared" si="86"/>
        <v>13270162.905219667</v>
      </c>
      <c r="AF230" s="10">
        <f t="shared" si="86"/>
        <v>13548836.32622928</v>
      </c>
      <c r="AG230" s="10">
        <f t="shared" si="86"/>
        <v>13833361.889080092</v>
      </c>
      <c r="AH230" s="10">
        <f t="shared" si="86"/>
        <v>14123862.488750774</v>
      </c>
      <c r="AI230" s="10">
        <f t="shared" si="86"/>
        <v>14420463.60101454</v>
      </c>
      <c r="AJ230" s="10">
        <f t="shared" si="86"/>
        <v>14723293.336635843</v>
      </c>
      <c r="AK230" s="10">
        <f t="shared" si="86"/>
        <v>15032482.496705195</v>
      </c>
    </row>
    <row r="232" spans="4:38" x14ac:dyDescent="0.35">
      <c r="E232" t="s">
        <v>144</v>
      </c>
      <c r="F232" t="s">
        <v>53</v>
      </c>
      <c r="G232" s="10">
        <f t="shared" ref="G232:AK232" si="87">SUM(G224:G230)</f>
        <v>4034970.2174000004</v>
      </c>
      <c r="H232" s="10">
        <f t="shared" si="87"/>
        <v>10682435.405840691</v>
      </c>
      <c r="I232" s="10">
        <f t="shared" si="87"/>
        <v>9526124.7372237239</v>
      </c>
      <c r="J232" s="10">
        <f t="shared" si="87"/>
        <v>9157195.0786624216</v>
      </c>
      <c r="K232" s="10">
        <f t="shared" si="87"/>
        <v>10355862.422431089</v>
      </c>
      <c r="L232" s="10">
        <f t="shared" si="87"/>
        <v>11102878.307415895</v>
      </c>
      <c r="M232" s="10">
        <f t="shared" si="87"/>
        <v>8784493.2496617083</v>
      </c>
      <c r="N232" s="10">
        <f t="shared" si="87"/>
        <v>10586858.324341077</v>
      </c>
      <c r="O232" s="10">
        <f t="shared" si="87"/>
        <v>9066507.549647402</v>
      </c>
      <c r="P232" s="10">
        <f t="shared" si="87"/>
        <v>9088471.8908405937</v>
      </c>
      <c r="Q232" s="10">
        <f t="shared" si="87"/>
        <v>9037553.2981853504</v>
      </c>
      <c r="R232" s="10">
        <f t="shared" si="87"/>
        <v>8771221.1056766715</v>
      </c>
      <c r="S232" s="10">
        <f t="shared" si="87"/>
        <v>8295811.5941523863</v>
      </c>
      <c r="T232" s="10">
        <f t="shared" si="87"/>
        <v>8306589.9744341094</v>
      </c>
      <c r="U232" s="10">
        <f t="shared" si="87"/>
        <v>8619860.018361073</v>
      </c>
      <c r="V232" s="10">
        <f t="shared" si="87"/>
        <v>8961087.7569712363</v>
      </c>
      <c r="W232" s="10">
        <f t="shared" si="87"/>
        <v>8978356.9619706385</v>
      </c>
      <c r="X232" s="10">
        <f t="shared" si="87"/>
        <v>8999719.4520776924</v>
      </c>
      <c r="Y232" s="10">
        <f t="shared" si="87"/>
        <v>9025418.1065342613</v>
      </c>
      <c r="Z232" s="10">
        <f t="shared" si="87"/>
        <v>9055701.7914484013</v>
      </c>
      <c r="AA232" s="10">
        <f t="shared" si="87"/>
        <v>9090825.5041330215</v>
      </c>
      <c r="AB232" s="10">
        <f t="shared" si="87"/>
        <v>9131050.5208665133</v>
      </c>
      <c r="AC232" s="10">
        <f t="shared" si="87"/>
        <v>9176644.548155494</v>
      </c>
      <c r="AD232" s="10">
        <f t="shared" si="87"/>
        <v>9227881.8775815647</v>
      </c>
      <c r="AE232" s="10">
        <f t="shared" si="87"/>
        <v>9285043.5443158448</v>
      </c>
      <c r="AF232" s="10">
        <f t="shared" si="87"/>
        <v>10903484.476787226</v>
      </c>
      <c r="AG232" s="10">
        <f t="shared" si="87"/>
        <v>11007744.786948239</v>
      </c>
      <c r="AH232" s="10">
        <f t="shared" si="87"/>
        <v>11361760.569689993</v>
      </c>
      <c r="AI232" s="10">
        <f t="shared" si="87"/>
        <v>11641236.337144379</v>
      </c>
      <c r="AJ232" s="10">
        <f t="shared" si="87"/>
        <v>11929249.545162652</v>
      </c>
      <c r="AK232" s="10">
        <f t="shared" si="87"/>
        <v>12175369.557885733</v>
      </c>
    </row>
    <row r="233" spans="4:38" x14ac:dyDescent="0.35">
      <c r="E233" t="s">
        <v>145</v>
      </c>
      <c r="F233" t="s">
        <v>53</v>
      </c>
      <c r="G233" s="10">
        <f>-G232*G$20</f>
        <v>0</v>
      </c>
      <c r="H233" s="10">
        <f t="shared" ref="H233:AK233" si="88">-H232*H$20</f>
        <v>0</v>
      </c>
      <c r="I233" s="10">
        <f t="shared" si="88"/>
        <v>0</v>
      </c>
      <c r="J233" s="10">
        <f t="shared" si="88"/>
        <v>0</v>
      </c>
      <c r="K233" s="10">
        <f t="shared" si="88"/>
        <v>0</v>
      </c>
      <c r="L233" s="10">
        <f t="shared" si="88"/>
        <v>0</v>
      </c>
      <c r="M233" s="10">
        <f t="shared" si="88"/>
        <v>0</v>
      </c>
      <c r="N233" s="10">
        <f t="shared" si="88"/>
        <v>0</v>
      </c>
      <c r="O233" s="10">
        <f t="shared" si="88"/>
        <v>0</v>
      </c>
      <c r="P233" s="10">
        <f t="shared" si="88"/>
        <v>0</v>
      </c>
      <c r="Q233" s="10">
        <f t="shared" si="88"/>
        <v>0</v>
      </c>
      <c r="R233" s="10">
        <f t="shared" si="88"/>
        <v>0</v>
      </c>
      <c r="S233" s="10">
        <f t="shared" si="88"/>
        <v>0</v>
      </c>
      <c r="T233" s="10">
        <f t="shared" si="88"/>
        <v>0</v>
      </c>
      <c r="U233" s="10">
        <f t="shared" si="88"/>
        <v>0</v>
      </c>
      <c r="V233" s="10">
        <f t="shared" si="88"/>
        <v>0</v>
      </c>
      <c r="W233" s="10">
        <f t="shared" si="88"/>
        <v>0</v>
      </c>
      <c r="X233" s="10">
        <f t="shared" si="88"/>
        <v>0</v>
      </c>
      <c r="Y233" s="10">
        <f t="shared" si="88"/>
        <v>0</v>
      </c>
      <c r="Z233" s="10">
        <f t="shared" si="88"/>
        <v>0</v>
      </c>
      <c r="AA233" s="10">
        <f t="shared" si="88"/>
        <v>0</v>
      </c>
      <c r="AB233" s="10">
        <f t="shared" si="88"/>
        <v>0</v>
      </c>
      <c r="AC233" s="10">
        <f t="shared" si="88"/>
        <v>0</v>
      </c>
      <c r="AD233" s="10">
        <f t="shared" si="88"/>
        <v>0</v>
      </c>
      <c r="AE233" s="10">
        <f t="shared" si="88"/>
        <v>0</v>
      </c>
      <c r="AF233" s="10">
        <f t="shared" si="88"/>
        <v>0</v>
      </c>
      <c r="AG233" s="10">
        <f t="shared" si="88"/>
        <v>0</v>
      </c>
      <c r="AH233" s="10">
        <f t="shared" si="88"/>
        <v>0</v>
      </c>
      <c r="AI233" s="10">
        <f t="shared" si="88"/>
        <v>0</v>
      </c>
      <c r="AJ233" s="10">
        <f t="shared" si="88"/>
        <v>0</v>
      </c>
      <c r="AK233" s="10">
        <f t="shared" si="88"/>
        <v>0</v>
      </c>
    </row>
    <row r="235" spans="4:38" x14ac:dyDescent="0.35">
      <c r="D235" t="s">
        <v>146</v>
      </c>
    </row>
    <row r="236" spans="4:38" x14ac:dyDescent="0.35">
      <c r="E236" t="s">
        <v>51</v>
      </c>
      <c r="F236" t="s">
        <v>53</v>
      </c>
      <c r="G236" s="10">
        <f>-G28</f>
        <v>-64771548.044999994</v>
      </c>
      <c r="H236" s="10">
        <f t="shared" ref="H236:AK236" si="89">-H28</f>
        <v>-1998628.7159307459</v>
      </c>
      <c r="I236" s="10">
        <f t="shared" si="89"/>
        <v>-7501412.3547134995</v>
      </c>
      <c r="J236" s="10">
        <f t="shared" si="89"/>
        <v>-8953631.9748609979</v>
      </c>
      <c r="K236" s="10">
        <f t="shared" si="89"/>
        <v>-14816763.503986044</v>
      </c>
      <c r="L236" s="10">
        <f t="shared" si="89"/>
        <v>-5895611.8237101641</v>
      </c>
      <c r="M236" s="10">
        <f t="shared" si="89"/>
        <v>-3765371.2819813695</v>
      </c>
      <c r="N236" s="10">
        <f t="shared" si="89"/>
        <v>-3967030.0734917778</v>
      </c>
      <c r="O236" s="10">
        <f t="shared" si="89"/>
        <v>-33543785.550435688</v>
      </c>
      <c r="P236" s="10">
        <f t="shared" si="89"/>
        <v>-8056640.7966997046</v>
      </c>
      <c r="Q236" s="10">
        <f t="shared" si="89"/>
        <v>-10260620.160198603</v>
      </c>
      <c r="R236" s="10">
        <f t="shared" si="89"/>
        <v>-20330753.185707778</v>
      </c>
      <c r="S236" s="10">
        <f t="shared" si="89"/>
        <v>-26882278.803058125</v>
      </c>
      <c r="T236" s="10">
        <f t="shared" si="89"/>
        <v>-16063687.145953603</v>
      </c>
      <c r="U236" s="10">
        <f t="shared" si="89"/>
        <v>-1086357.5711182612</v>
      </c>
      <c r="V236" s="10">
        <f t="shared" si="89"/>
        <v>-438665.39265850774</v>
      </c>
      <c r="W236" s="10">
        <f t="shared" si="89"/>
        <v>-11081042.409346089</v>
      </c>
      <c r="X236" s="10">
        <f t="shared" si="89"/>
        <v>-11258002.263058521</v>
      </c>
      <c r="Y236" s="10">
        <f t="shared" si="89"/>
        <v>-11434962.116770953</v>
      </c>
      <c r="Z236" s="10">
        <f t="shared" si="89"/>
        <v>-11611921.970483381</v>
      </c>
      <c r="AA236" s="10">
        <f t="shared" si="89"/>
        <v>-11788881.824195813</v>
      </c>
      <c r="AB236" s="10">
        <f t="shared" si="89"/>
        <v>-11965841.677908245</v>
      </c>
      <c r="AC236" s="10">
        <f t="shared" si="89"/>
        <v>-12142801.531620678</v>
      </c>
      <c r="AD236" s="10">
        <f t="shared" si="89"/>
        <v>-12319761.385333106</v>
      </c>
      <c r="AE236" s="10">
        <f t="shared" si="89"/>
        <v>-12496721.239045538</v>
      </c>
      <c r="AF236" s="10">
        <f t="shared" si="89"/>
        <v>-12673681.09275797</v>
      </c>
      <c r="AG236" s="10">
        <f t="shared" si="89"/>
        <v>-12850640.946470398</v>
      </c>
      <c r="AH236" s="10">
        <f t="shared" si="89"/>
        <v>-13027600.800182831</v>
      </c>
      <c r="AI236" s="10">
        <f t="shared" si="89"/>
        <v>-13204560.653895263</v>
      </c>
      <c r="AJ236" s="10">
        <f t="shared" si="89"/>
        <v>-13381520.507607695</v>
      </c>
      <c r="AK236" s="10">
        <f t="shared" si="89"/>
        <v>-13558480.361320123</v>
      </c>
    </row>
    <row r="237" spans="4:38" x14ac:dyDescent="0.35">
      <c r="E237" t="s">
        <v>147</v>
      </c>
      <c r="F237" t="s">
        <v>53</v>
      </c>
      <c r="G237" s="10">
        <f t="shared" ref="G237:AK237" si="90">G86</f>
        <v>0</v>
      </c>
      <c r="H237" s="10">
        <f t="shared" si="90"/>
        <v>0</v>
      </c>
      <c r="I237" s="10">
        <f t="shared" si="90"/>
        <v>0</v>
      </c>
      <c r="J237" s="10">
        <f t="shared" si="90"/>
        <v>0</v>
      </c>
      <c r="K237" s="10">
        <f t="shared" si="90"/>
        <v>0</v>
      </c>
      <c r="L237" s="10">
        <f t="shared" si="90"/>
        <v>0</v>
      </c>
      <c r="M237" s="10">
        <f t="shared" si="90"/>
        <v>0</v>
      </c>
      <c r="N237" s="10">
        <f t="shared" si="90"/>
        <v>0</v>
      </c>
      <c r="O237" s="10">
        <f t="shared" si="90"/>
        <v>0</v>
      </c>
      <c r="P237" s="10">
        <f t="shared" si="90"/>
        <v>0</v>
      </c>
      <c r="Q237" s="10">
        <f t="shared" si="90"/>
        <v>0</v>
      </c>
      <c r="R237" s="10">
        <f t="shared" si="90"/>
        <v>0</v>
      </c>
      <c r="S237" s="10">
        <f t="shared" si="90"/>
        <v>0</v>
      </c>
      <c r="T237" s="10">
        <f t="shared" si="90"/>
        <v>0</v>
      </c>
      <c r="U237" s="10">
        <f t="shared" si="90"/>
        <v>0</v>
      </c>
      <c r="V237" s="10">
        <f t="shared" si="90"/>
        <v>0</v>
      </c>
      <c r="W237" s="10">
        <f t="shared" si="90"/>
        <v>0</v>
      </c>
      <c r="X237" s="10">
        <f t="shared" si="90"/>
        <v>0</v>
      </c>
      <c r="Y237" s="10">
        <f t="shared" si="90"/>
        <v>0</v>
      </c>
      <c r="Z237" s="10">
        <f t="shared" si="90"/>
        <v>0</v>
      </c>
      <c r="AA237" s="10">
        <f t="shared" si="90"/>
        <v>0</v>
      </c>
      <c r="AB237" s="10">
        <f t="shared" si="90"/>
        <v>0</v>
      </c>
      <c r="AC237" s="10">
        <f t="shared" si="90"/>
        <v>0</v>
      </c>
      <c r="AD237" s="10">
        <f t="shared" si="90"/>
        <v>0</v>
      </c>
      <c r="AE237" s="10">
        <f t="shared" si="90"/>
        <v>0</v>
      </c>
      <c r="AF237" s="10">
        <f t="shared" si="90"/>
        <v>0</v>
      </c>
      <c r="AG237" s="10">
        <f t="shared" si="90"/>
        <v>0</v>
      </c>
      <c r="AH237" s="10">
        <f t="shared" si="90"/>
        <v>0</v>
      </c>
      <c r="AI237" s="10">
        <f t="shared" si="90"/>
        <v>0</v>
      </c>
      <c r="AJ237" s="10">
        <f t="shared" si="90"/>
        <v>0</v>
      </c>
      <c r="AK237" s="10">
        <f t="shared" si="90"/>
        <v>0</v>
      </c>
    </row>
    <row r="238" spans="4:38" x14ac:dyDescent="0.35">
      <c r="E238" t="s">
        <v>60</v>
      </c>
      <c r="F238" t="s">
        <v>53</v>
      </c>
      <c r="G238" s="10">
        <f t="shared" ref="G238:AK238" si="91">G55</f>
        <v>30007000</v>
      </c>
      <c r="H238" s="10">
        <f t="shared" si="91"/>
        <v>0</v>
      </c>
      <c r="I238" s="10">
        <f t="shared" si="91"/>
        <v>0</v>
      </c>
      <c r="J238" s="10">
        <f t="shared" si="91"/>
        <v>0</v>
      </c>
      <c r="K238" s="10">
        <f t="shared" si="91"/>
        <v>0</v>
      </c>
      <c r="L238" s="10">
        <f t="shared" si="91"/>
        <v>0</v>
      </c>
      <c r="M238" s="10">
        <f t="shared" si="91"/>
        <v>0</v>
      </c>
      <c r="N238" s="10">
        <f t="shared" si="91"/>
        <v>0</v>
      </c>
      <c r="O238" s="10">
        <f t="shared" si="91"/>
        <v>0</v>
      </c>
      <c r="P238" s="10">
        <f t="shared" si="91"/>
        <v>0</v>
      </c>
      <c r="Q238" s="10">
        <f t="shared" si="91"/>
        <v>0</v>
      </c>
      <c r="R238" s="10">
        <f t="shared" si="91"/>
        <v>0</v>
      </c>
      <c r="S238" s="10">
        <f t="shared" si="91"/>
        <v>0</v>
      </c>
      <c r="T238" s="10">
        <f t="shared" si="91"/>
        <v>0</v>
      </c>
      <c r="U238" s="10">
        <f t="shared" si="91"/>
        <v>0</v>
      </c>
      <c r="V238" s="10">
        <f t="shared" si="91"/>
        <v>0</v>
      </c>
      <c r="W238" s="10">
        <f t="shared" si="91"/>
        <v>0</v>
      </c>
      <c r="X238" s="10">
        <f t="shared" si="91"/>
        <v>0</v>
      </c>
      <c r="Y238" s="10">
        <f t="shared" si="91"/>
        <v>0</v>
      </c>
      <c r="Z238" s="10">
        <f t="shared" si="91"/>
        <v>0</v>
      </c>
      <c r="AA238" s="10">
        <f t="shared" si="91"/>
        <v>0</v>
      </c>
      <c r="AB238" s="10">
        <f t="shared" si="91"/>
        <v>0</v>
      </c>
      <c r="AC238" s="10">
        <f t="shared" si="91"/>
        <v>0</v>
      </c>
      <c r="AD238" s="10">
        <f t="shared" si="91"/>
        <v>0</v>
      </c>
      <c r="AE238" s="10">
        <f t="shared" si="91"/>
        <v>0</v>
      </c>
      <c r="AF238" s="10">
        <f t="shared" si="91"/>
        <v>0</v>
      </c>
      <c r="AG238" s="10">
        <f t="shared" si="91"/>
        <v>0</v>
      </c>
      <c r="AH238" s="10">
        <f t="shared" si="91"/>
        <v>0</v>
      </c>
      <c r="AI238" s="10">
        <f t="shared" si="91"/>
        <v>0</v>
      </c>
      <c r="AJ238" s="10">
        <f t="shared" si="91"/>
        <v>0</v>
      </c>
      <c r="AK238" s="10">
        <f t="shared" si="91"/>
        <v>0</v>
      </c>
    </row>
    <row r="239" spans="4:38" x14ac:dyDescent="0.35">
      <c r="E239" t="s">
        <v>141</v>
      </c>
      <c r="F239" t="s">
        <v>53</v>
      </c>
      <c r="G239" s="10">
        <f t="shared" ref="G239:AK239" si="92">G179</f>
        <v>0</v>
      </c>
      <c r="H239" s="10">
        <f t="shared" si="92"/>
        <v>526993.09080000001</v>
      </c>
      <c r="I239" s="10">
        <f t="shared" si="92"/>
        <v>1034142.3220956479</v>
      </c>
      <c r="J239" s="10">
        <f t="shared" si="92"/>
        <v>1589485.0494138594</v>
      </c>
      <c r="K239" s="10">
        <f t="shared" si="92"/>
        <v>2184717.6780373026</v>
      </c>
      <c r="L239" s="10">
        <f t="shared" si="92"/>
        <v>2817790.2644000882</v>
      </c>
      <c r="M239" s="10">
        <f t="shared" si="92"/>
        <v>3397305.9473357713</v>
      </c>
      <c r="N239" s="10">
        <f t="shared" si="92"/>
        <v>4049965.7487078495</v>
      </c>
      <c r="O239" s="10">
        <f t="shared" si="92"/>
        <v>4728539.0498147812</v>
      </c>
      <c r="P239" s="10">
        <f t="shared" si="92"/>
        <v>5433826.3946730224</v>
      </c>
      <c r="Q239" s="10">
        <f t="shared" si="92"/>
        <v>6166650.5222943425</v>
      </c>
      <c r="R239" s="10">
        <f t="shared" si="92"/>
        <v>6927856.9458357058</v>
      </c>
      <c r="S239" s="10">
        <f t="shared" si="92"/>
        <v>7718314.5462854756</v>
      </c>
      <c r="T239" s="10">
        <f t="shared" si="92"/>
        <v>8538916.1810410209</v>
      </c>
      <c r="U239" s="10">
        <f t="shared" si="92"/>
        <v>9390579.3077413887</v>
      </c>
      <c r="V239" s="10">
        <f t="shared" si="92"/>
        <v>10274246.623727333</v>
      </c>
      <c r="W239" s="10">
        <f t="shared" si="92"/>
        <v>11190886.721509971</v>
      </c>
      <c r="X239" s="10">
        <f t="shared" si="92"/>
        <v>12141494.760638416</v>
      </c>
      <c r="Y239" s="10">
        <f t="shared" si="92"/>
        <v>13127093.156366071</v>
      </c>
      <c r="Z239" s="10">
        <f t="shared" si="92"/>
        <v>14148732.285524845</v>
      </c>
      <c r="AA239" s="10">
        <f t="shared" si="92"/>
        <v>15207491.210026329</v>
      </c>
      <c r="AB239" s="10">
        <f t="shared" si="92"/>
        <v>16304478.418418963</v>
      </c>
      <c r="AC239" s="10">
        <f t="shared" si="92"/>
        <v>17440832.585940462</v>
      </c>
      <c r="AD239" s="10">
        <f t="shared" si="92"/>
        <v>18617723.353515342</v>
      </c>
      <c r="AE239" s="10">
        <f t="shared" si="92"/>
        <v>19836352.126157966</v>
      </c>
      <c r="AF239" s="10">
        <f t="shared" si="92"/>
        <v>21097952.891252678</v>
      </c>
      <c r="AG239" s="10">
        <f t="shared" si="92"/>
        <v>22403793.057193734</v>
      </c>
      <c r="AH239" s="10">
        <f t="shared" si="92"/>
        <v>23755174.312879272</v>
      </c>
      <c r="AI239" s="10">
        <f t="shared" si="92"/>
        <v>25153433.508565381</v>
      </c>
      <c r="AJ239" s="10">
        <f t="shared" si="92"/>
        <v>26599943.558598325</v>
      </c>
      <c r="AK239" s="10">
        <f t="shared" si="92"/>
        <v>28096114.366555378</v>
      </c>
      <c r="AL239" s="23">
        <f t="shared" ref="AL239:AL243" si="93">IF(AF239=0,0,IF($G$17&gt;(AK239/AF239)^(1/5)-1+2%,AK239*(AK239/AF239)^(1/5)/($G$17-((AK239/AF239)^(1/5)-1)),AK239*(1+$G$16)/$G$18))</f>
        <v>928353811.27032495</v>
      </c>
    </row>
    <row r="240" spans="4:38" x14ac:dyDescent="0.35">
      <c r="E240" t="s">
        <v>117</v>
      </c>
      <c r="F240" t="s">
        <v>53</v>
      </c>
      <c r="G240" s="10">
        <f t="shared" ref="G240:AK240" si="94">G226</f>
        <v>0</v>
      </c>
      <c r="H240" s="10">
        <f t="shared" si="94"/>
        <v>0</v>
      </c>
      <c r="I240" s="10">
        <f t="shared" si="94"/>
        <v>0</v>
      </c>
      <c r="J240" s="10">
        <f t="shared" si="94"/>
        <v>0</v>
      </c>
      <c r="K240" s="10">
        <f t="shared" si="94"/>
        <v>0</v>
      </c>
      <c r="L240" s="10">
        <f t="shared" si="94"/>
        <v>0</v>
      </c>
      <c r="M240" s="10">
        <f t="shared" si="94"/>
        <v>0</v>
      </c>
      <c r="N240" s="10">
        <f t="shared" si="94"/>
        <v>0</v>
      </c>
      <c r="O240" s="10">
        <f t="shared" si="94"/>
        <v>0</v>
      </c>
      <c r="P240" s="10">
        <f t="shared" si="94"/>
        <v>0</v>
      </c>
      <c r="Q240" s="10">
        <f t="shared" si="94"/>
        <v>0</v>
      </c>
      <c r="R240" s="10">
        <f t="shared" si="94"/>
        <v>0</v>
      </c>
      <c r="S240" s="10">
        <f t="shared" si="94"/>
        <v>0</v>
      </c>
      <c r="T240" s="10">
        <f t="shared" si="94"/>
        <v>0</v>
      </c>
      <c r="U240" s="10">
        <f t="shared" si="94"/>
        <v>0</v>
      </c>
      <c r="V240" s="10">
        <f t="shared" si="94"/>
        <v>0</v>
      </c>
      <c r="W240" s="10">
        <f t="shared" si="94"/>
        <v>0</v>
      </c>
      <c r="X240" s="10">
        <f t="shared" si="94"/>
        <v>0</v>
      </c>
      <c r="Y240" s="10">
        <f t="shared" si="94"/>
        <v>0</v>
      </c>
      <c r="Z240" s="10">
        <f t="shared" si="94"/>
        <v>0</v>
      </c>
      <c r="AA240" s="10">
        <f t="shared" si="94"/>
        <v>0</v>
      </c>
      <c r="AB240" s="10">
        <f t="shared" si="94"/>
        <v>0</v>
      </c>
      <c r="AC240" s="10">
        <f t="shared" si="94"/>
        <v>0</v>
      </c>
      <c r="AD240" s="10">
        <f t="shared" si="94"/>
        <v>0</v>
      </c>
      <c r="AE240" s="10">
        <f t="shared" si="94"/>
        <v>0</v>
      </c>
      <c r="AF240" s="10">
        <f t="shared" si="94"/>
        <v>0</v>
      </c>
      <c r="AG240" s="10">
        <f t="shared" si="94"/>
        <v>0</v>
      </c>
      <c r="AH240" s="10">
        <f t="shared" si="94"/>
        <v>0</v>
      </c>
      <c r="AI240" s="10">
        <f t="shared" si="94"/>
        <v>0</v>
      </c>
      <c r="AJ240" s="10">
        <f t="shared" si="94"/>
        <v>0</v>
      </c>
      <c r="AK240" s="10">
        <f t="shared" si="94"/>
        <v>0</v>
      </c>
      <c r="AL240" s="10">
        <f t="shared" si="93"/>
        <v>0</v>
      </c>
    </row>
    <row r="241" spans="3:40" ht="14.5" customHeight="1" x14ac:dyDescent="0.35">
      <c r="E241" t="s">
        <v>118</v>
      </c>
      <c r="F241" t="s">
        <v>53</v>
      </c>
      <c r="G241" s="10">
        <f t="shared" ref="G241:AK241" si="95">-G202</f>
        <v>0</v>
      </c>
      <c r="H241" s="10">
        <f t="shared" si="95"/>
        <v>-473409.11199999996</v>
      </c>
      <c r="I241" s="10">
        <f t="shared" si="95"/>
        <v>-910776.53193599987</v>
      </c>
      <c r="J241" s="10">
        <f t="shared" si="95"/>
        <v>-1372422.3919271477</v>
      </c>
      <c r="K241" s="10">
        <f t="shared" si="95"/>
        <v>-1886369.0869462134</v>
      </c>
      <c r="L241" s="10">
        <f t="shared" si="95"/>
        <v>-2432988.253675662</v>
      </c>
      <c r="M241" s="10">
        <f t="shared" si="95"/>
        <v>-2933364.3346128031</v>
      </c>
      <c r="N241" s="10">
        <f t="shared" si="95"/>
        <v>-3496895.8544871639</v>
      </c>
      <c r="O241" s="10">
        <f t="shared" si="95"/>
        <v>-4082802.0845246837</v>
      </c>
      <c r="P241" s="10">
        <f t="shared" si="95"/>
        <v>-4691774.245151951</v>
      </c>
      <c r="Q241" s="10">
        <f t="shared" si="95"/>
        <v>-5324522.7208062867</v>
      </c>
      <c r="R241" s="10">
        <f t="shared" si="95"/>
        <v>-5981777.559995994</v>
      </c>
      <c r="S241" s="10">
        <f t="shared" si="95"/>
        <v>-6664288.9879117915</v>
      </c>
      <c r="T241" s="10">
        <f t="shared" si="95"/>
        <v>-7372827.9318960942</v>
      </c>
      <c r="U241" s="10">
        <f t="shared" si="95"/>
        <v>-8108186.5600840691</v>
      </c>
      <c r="V241" s="10">
        <f t="shared" si="95"/>
        <v>-8871178.8335379735</v>
      </c>
      <c r="W241" s="10">
        <f t="shared" si="95"/>
        <v>-9662641.0722039435</v>
      </c>
      <c r="X241" s="10">
        <f t="shared" si="95"/>
        <v>-10483432.535028294</v>
      </c>
      <c r="Y241" s="10">
        <f t="shared" si="95"/>
        <v>-11334436.014578426</v>
      </c>
      <c r="Z241" s="10">
        <f t="shared" si="95"/>
        <v>-12216558.446521716</v>
      </c>
      <c r="AA241" s="10">
        <f t="shared" si="95"/>
        <v>-13130731.534324195</v>
      </c>
      <c r="AB241" s="10">
        <f t="shared" si="95"/>
        <v>-14077912.389539462</v>
      </c>
      <c r="AC241" s="10">
        <f t="shared" si="95"/>
        <v>-15059084.188067133</v>
      </c>
      <c r="AD241" s="10">
        <f t="shared" si="95"/>
        <v>-16075256.842769178</v>
      </c>
      <c r="AE241" s="10">
        <f t="shared" si="95"/>
        <v>-17127467.692841772</v>
      </c>
      <c r="AF241" s="10">
        <f t="shared" si="95"/>
        <v>-18216782.210349753</v>
      </c>
      <c r="AG241" s="10">
        <f t="shared" si="95"/>
        <v>-19344294.724340525</v>
      </c>
      <c r="AH241" s="10">
        <f t="shared" si="95"/>
        <v>-20511129.162964147</v>
      </c>
      <c r="AI241" s="10">
        <f t="shared" si="95"/>
        <v>-21718439.814036522</v>
      </c>
      <c r="AJ241" s="10">
        <f t="shared" si="95"/>
        <v>-22967412.104493074</v>
      </c>
      <c r="AK241" s="10">
        <f t="shared" si="95"/>
        <v>-24259263.399190813</v>
      </c>
      <c r="AL241" s="23">
        <f t="shared" si="93"/>
        <v>-801576308.43280959</v>
      </c>
    </row>
    <row r="242" spans="3:40" x14ac:dyDescent="0.35">
      <c r="E242" t="s">
        <v>125</v>
      </c>
      <c r="F242" t="s">
        <v>53</v>
      </c>
      <c r="G242" s="10">
        <f t="shared" ref="G242:AK242" si="96">G209</f>
        <v>0</v>
      </c>
      <c r="H242" s="10">
        <f t="shared" si="96"/>
        <v>0</v>
      </c>
      <c r="I242" s="10">
        <f t="shared" si="96"/>
        <v>0</v>
      </c>
      <c r="J242" s="10">
        <f t="shared" si="96"/>
        <v>0</v>
      </c>
      <c r="K242" s="10">
        <f t="shared" si="96"/>
        <v>0</v>
      </c>
      <c r="L242" s="10">
        <f t="shared" si="96"/>
        <v>0</v>
      </c>
      <c r="M242" s="10">
        <f t="shared" si="96"/>
        <v>0</v>
      </c>
      <c r="N242" s="10">
        <f t="shared" si="96"/>
        <v>0</v>
      </c>
      <c r="O242" s="10">
        <f t="shared" si="96"/>
        <v>0</v>
      </c>
      <c r="P242" s="10">
        <f t="shared" si="96"/>
        <v>0</v>
      </c>
      <c r="Q242" s="10">
        <f t="shared" si="96"/>
        <v>0</v>
      </c>
      <c r="R242" s="10">
        <f t="shared" si="96"/>
        <v>0</v>
      </c>
      <c r="S242" s="10">
        <f t="shared" si="96"/>
        <v>0</v>
      </c>
      <c r="T242" s="10">
        <f t="shared" si="96"/>
        <v>0</v>
      </c>
      <c r="U242" s="10">
        <f t="shared" si="96"/>
        <v>0</v>
      </c>
      <c r="V242" s="10">
        <f t="shared" si="96"/>
        <v>0</v>
      </c>
      <c r="W242" s="10">
        <f t="shared" si="96"/>
        <v>0</v>
      </c>
      <c r="X242" s="10">
        <f t="shared" si="96"/>
        <v>0</v>
      </c>
      <c r="Y242" s="10">
        <f t="shared" si="96"/>
        <v>0</v>
      </c>
      <c r="Z242" s="10">
        <f t="shared" si="96"/>
        <v>0</v>
      </c>
      <c r="AA242" s="10">
        <f t="shared" si="96"/>
        <v>0</v>
      </c>
      <c r="AB242" s="10">
        <f t="shared" si="96"/>
        <v>0</v>
      </c>
      <c r="AC242" s="10">
        <f t="shared" si="96"/>
        <v>0</v>
      </c>
      <c r="AD242" s="10">
        <f t="shared" si="96"/>
        <v>0</v>
      </c>
      <c r="AE242" s="10">
        <f t="shared" si="96"/>
        <v>0</v>
      </c>
      <c r="AF242" s="10">
        <f t="shared" si="96"/>
        <v>0</v>
      </c>
      <c r="AG242" s="10">
        <f t="shared" si="96"/>
        <v>0</v>
      </c>
      <c r="AH242" s="10">
        <f t="shared" si="96"/>
        <v>0</v>
      </c>
      <c r="AI242" s="10">
        <f t="shared" si="96"/>
        <v>0</v>
      </c>
      <c r="AJ242" s="10">
        <f t="shared" si="96"/>
        <v>0</v>
      </c>
      <c r="AK242" s="10">
        <f t="shared" si="96"/>
        <v>0</v>
      </c>
      <c r="AL242" s="10">
        <f t="shared" si="93"/>
        <v>0</v>
      </c>
    </row>
    <row r="243" spans="3:40" x14ac:dyDescent="0.35">
      <c r="E243" t="s">
        <v>131</v>
      </c>
      <c r="F243" t="s">
        <v>53</v>
      </c>
      <c r="G243" s="10">
        <f t="shared" ref="G243:AK243" si="97">G216</f>
        <v>0</v>
      </c>
      <c r="H243" s="10">
        <f t="shared" si="97"/>
        <v>0</v>
      </c>
      <c r="I243" s="10">
        <f t="shared" si="97"/>
        <v>0</v>
      </c>
      <c r="J243" s="10">
        <f t="shared" si="97"/>
        <v>0</v>
      </c>
      <c r="K243" s="10">
        <f t="shared" si="97"/>
        <v>0</v>
      </c>
      <c r="L243" s="10">
        <f t="shared" si="97"/>
        <v>0</v>
      </c>
      <c r="M243" s="10">
        <f t="shared" si="97"/>
        <v>0</v>
      </c>
      <c r="N243" s="10">
        <f t="shared" si="97"/>
        <v>0</v>
      </c>
      <c r="O243" s="10">
        <f t="shared" si="97"/>
        <v>0</v>
      </c>
      <c r="P243" s="10">
        <f t="shared" si="97"/>
        <v>0</v>
      </c>
      <c r="Q243" s="10">
        <f t="shared" si="97"/>
        <v>0</v>
      </c>
      <c r="R243" s="10">
        <f t="shared" si="97"/>
        <v>0</v>
      </c>
      <c r="S243" s="10">
        <f t="shared" si="97"/>
        <v>0</v>
      </c>
      <c r="T243" s="10">
        <f t="shared" si="97"/>
        <v>0</v>
      </c>
      <c r="U243" s="10">
        <f t="shared" si="97"/>
        <v>0</v>
      </c>
      <c r="V243" s="10">
        <f t="shared" si="97"/>
        <v>0</v>
      </c>
      <c r="W243" s="10">
        <f t="shared" si="97"/>
        <v>0</v>
      </c>
      <c r="X243" s="10">
        <f t="shared" si="97"/>
        <v>0</v>
      </c>
      <c r="Y243" s="10">
        <f t="shared" si="97"/>
        <v>0</v>
      </c>
      <c r="Z243" s="10">
        <f t="shared" si="97"/>
        <v>0</v>
      </c>
      <c r="AA243" s="10">
        <f t="shared" si="97"/>
        <v>0</v>
      </c>
      <c r="AB243" s="10">
        <f t="shared" si="97"/>
        <v>0</v>
      </c>
      <c r="AC243" s="10">
        <f t="shared" si="97"/>
        <v>0</v>
      </c>
      <c r="AD243" s="10">
        <f t="shared" si="97"/>
        <v>0</v>
      </c>
      <c r="AE243" s="10">
        <f t="shared" si="97"/>
        <v>0</v>
      </c>
      <c r="AF243" s="10">
        <f t="shared" si="97"/>
        <v>0</v>
      </c>
      <c r="AG243" s="10">
        <f t="shared" si="97"/>
        <v>0</v>
      </c>
      <c r="AH243" s="10">
        <f t="shared" si="97"/>
        <v>0</v>
      </c>
      <c r="AI243" s="10">
        <f t="shared" si="97"/>
        <v>0</v>
      </c>
      <c r="AJ243" s="10">
        <f t="shared" si="97"/>
        <v>0</v>
      </c>
      <c r="AK243" s="10">
        <f t="shared" si="97"/>
        <v>0</v>
      </c>
      <c r="AL243" s="10">
        <f t="shared" si="93"/>
        <v>0</v>
      </c>
    </row>
    <row r="244" spans="3:40" x14ac:dyDescent="0.35">
      <c r="E244" t="s">
        <v>148</v>
      </c>
      <c r="F244" t="s">
        <v>53</v>
      </c>
      <c r="G244" s="10">
        <f t="shared" ref="G244:AK244" si="98">G233</f>
        <v>0</v>
      </c>
      <c r="H244" s="10">
        <f t="shared" si="98"/>
        <v>0</v>
      </c>
      <c r="I244" s="10">
        <f t="shared" si="98"/>
        <v>0</v>
      </c>
      <c r="J244" s="10">
        <f t="shared" si="98"/>
        <v>0</v>
      </c>
      <c r="K244" s="10">
        <f t="shared" si="98"/>
        <v>0</v>
      </c>
      <c r="L244" s="10">
        <f t="shared" si="98"/>
        <v>0</v>
      </c>
      <c r="M244" s="10">
        <f t="shared" si="98"/>
        <v>0</v>
      </c>
      <c r="N244" s="10">
        <f t="shared" si="98"/>
        <v>0</v>
      </c>
      <c r="O244" s="10">
        <f t="shared" si="98"/>
        <v>0</v>
      </c>
      <c r="P244" s="10">
        <f t="shared" si="98"/>
        <v>0</v>
      </c>
      <c r="Q244" s="10">
        <f t="shared" si="98"/>
        <v>0</v>
      </c>
      <c r="R244" s="10">
        <f t="shared" si="98"/>
        <v>0</v>
      </c>
      <c r="S244" s="10">
        <f t="shared" si="98"/>
        <v>0</v>
      </c>
      <c r="T244" s="10">
        <f t="shared" si="98"/>
        <v>0</v>
      </c>
      <c r="U244" s="10">
        <f t="shared" si="98"/>
        <v>0</v>
      </c>
      <c r="V244" s="10">
        <f t="shared" si="98"/>
        <v>0</v>
      </c>
      <c r="W244" s="10">
        <f t="shared" si="98"/>
        <v>0</v>
      </c>
      <c r="X244" s="10">
        <f t="shared" si="98"/>
        <v>0</v>
      </c>
      <c r="Y244" s="10">
        <f t="shared" si="98"/>
        <v>0</v>
      </c>
      <c r="Z244" s="10">
        <f t="shared" si="98"/>
        <v>0</v>
      </c>
      <c r="AA244" s="10">
        <f t="shared" si="98"/>
        <v>0</v>
      </c>
      <c r="AB244" s="10">
        <f t="shared" si="98"/>
        <v>0</v>
      </c>
      <c r="AC244" s="10">
        <f t="shared" si="98"/>
        <v>0</v>
      </c>
      <c r="AD244" s="10">
        <f t="shared" si="98"/>
        <v>0</v>
      </c>
      <c r="AE244" s="10">
        <f t="shared" si="98"/>
        <v>0</v>
      </c>
      <c r="AF244" s="10">
        <f t="shared" si="98"/>
        <v>0</v>
      </c>
      <c r="AG244" s="10">
        <f t="shared" si="98"/>
        <v>0</v>
      </c>
      <c r="AH244" s="10">
        <f t="shared" si="98"/>
        <v>0</v>
      </c>
      <c r="AI244" s="10">
        <f t="shared" si="98"/>
        <v>0</v>
      </c>
      <c r="AJ244" s="10">
        <f t="shared" si="98"/>
        <v>0</v>
      </c>
      <c r="AK244" s="10">
        <f t="shared" si="98"/>
        <v>0</v>
      </c>
      <c r="AL244" s="10">
        <f>IF(AF244=0,0,IF($G$17&gt;(AK244/AF244)^(1/5)-1+2%,AK244*(AK244/AF244)^(1/5)/($G$17-((AK244/AF244)^(1/5)-1)),AK244*(1+$G$16)/$G$18))</f>
        <v>0</v>
      </c>
      <c r="AN244" s="8"/>
    </row>
    <row r="245" spans="3:40" x14ac:dyDescent="0.35">
      <c r="E245" t="s">
        <v>149</v>
      </c>
      <c r="F245" t="s">
        <v>53</v>
      </c>
      <c r="G245" s="10">
        <f>-$G$19*G244</f>
        <v>0</v>
      </c>
      <c r="H245" s="10">
        <f t="shared" ref="H245:AK245" si="99">-$G$19*H244</f>
        <v>0</v>
      </c>
      <c r="I245" s="10">
        <f t="shared" si="99"/>
        <v>0</v>
      </c>
      <c r="J245" s="10">
        <f t="shared" si="99"/>
        <v>0</v>
      </c>
      <c r="K245" s="10">
        <f t="shared" si="99"/>
        <v>0</v>
      </c>
      <c r="L245" s="10">
        <f t="shared" si="99"/>
        <v>0</v>
      </c>
      <c r="M245" s="10">
        <f t="shared" si="99"/>
        <v>0</v>
      </c>
      <c r="N245" s="10">
        <f t="shared" si="99"/>
        <v>0</v>
      </c>
      <c r="O245" s="10">
        <f t="shared" si="99"/>
        <v>0</v>
      </c>
      <c r="P245" s="10">
        <f t="shared" si="99"/>
        <v>0</v>
      </c>
      <c r="Q245" s="10">
        <f t="shared" si="99"/>
        <v>0</v>
      </c>
      <c r="R245" s="10">
        <f t="shared" si="99"/>
        <v>0</v>
      </c>
      <c r="S245" s="10">
        <f t="shared" si="99"/>
        <v>0</v>
      </c>
      <c r="T245" s="10">
        <f t="shared" si="99"/>
        <v>0</v>
      </c>
      <c r="U245" s="10">
        <f t="shared" si="99"/>
        <v>0</v>
      </c>
      <c r="V245" s="10">
        <f t="shared" si="99"/>
        <v>0</v>
      </c>
      <c r="W245" s="10">
        <f t="shared" si="99"/>
        <v>0</v>
      </c>
      <c r="X245" s="10">
        <f t="shared" si="99"/>
        <v>0</v>
      </c>
      <c r="Y245" s="10">
        <f t="shared" si="99"/>
        <v>0</v>
      </c>
      <c r="Z245" s="10">
        <f t="shared" si="99"/>
        <v>0</v>
      </c>
      <c r="AA245" s="10">
        <f t="shared" si="99"/>
        <v>0</v>
      </c>
      <c r="AB245" s="10">
        <f t="shared" si="99"/>
        <v>0</v>
      </c>
      <c r="AC245" s="10">
        <f t="shared" si="99"/>
        <v>0</v>
      </c>
      <c r="AD245" s="10">
        <f t="shared" si="99"/>
        <v>0</v>
      </c>
      <c r="AE245" s="10">
        <f t="shared" si="99"/>
        <v>0</v>
      </c>
      <c r="AF245" s="10">
        <f t="shared" si="99"/>
        <v>0</v>
      </c>
      <c r="AG245" s="10">
        <f t="shared" si="99"/>
        <v>0</v>
      </c>
      <c r="AH245" s="10">
        <f t="shared" si="99"/>
        <v>0</v>
      </c>
      <c r="AI245" s="10">
        <f t="shared" si="99"/>
        <v>0</v>
      </c>
      <c r="AJ245" s="10">
        <f t="shared" si="99"/>
        <v>0</v>
      </c>
      <c r="AK245" s="10">
        <f t="shared" si="99"/>
        <v>0</v>
      </c>
      <c r="AL245" s="10">
        <f t="shared" ref="AL245" si="100">IF(AF245=0,0,IF($G$17&gt;(AK245/AF245)^(1/5)-1+2%,AK245*(AK245/AF245)^(1/5)/($G$17-((AK245/AF245)^(1/5)-1)),AK245*(1+$G$16)/$G$18))</f>
        <v>0</v>
      </c>
    </row>
    <row r="246" spans="3:40" x14ac:dyDescent="0.35">
      <c r="E246" t="s">
        <v>150</v>
      </c>
      <c r="F246" t="s">
        <v>53</v>
      </c>
      <c r="G246" s="10">
        <f>SUM(G236:G245)</f>
        <v>-34764548.044999994</v>
      </c>
      <c r="H246" s="10">
        <f t="shared" ref="H246:AL246" si="101">SUM(H236:H245)</f>
        <v>-1945044.737130746</v>
      </c>
      <c r="I246" s="10">
        <f t="shared" si="101"/>
        <v>-7378046.5645538522</v>
      </c>
      <c r="J246" s="10">
        <f t="shared" si="101"/>
        <v>-8736569.3173742853</v>
      </c>
      <c r="K246" s="10">
        <f t="shared" si="101"/>
        <v>-14518414.912894955</v>
      </c>
      <c r="L246" s="10">
        <f t="shared" si="101"/>
        <v>-5510809.8129857378</v>
      </c>
      <c r="M246" s="10">
        <f t="shared" si="101"/>
        <v>-3301429.6692584013</v>
      </c>
      <c r="N246" s="10">
        <f t="shared" si="101"/>
        <v>-3413960.1792710922</v>
      </c>
      <c r="O246" s="10">
        <f t="shared" si="101"/>
        <v>-32898048.585145593</v>
      </c>
      <c r="P246" s="10">
        <f t="shared" si="101"/>
        <v>-7314588.6471786331</v>
      </c>
      <c r="Q246" s="10">
        <f t="shared" si="101"/>
        <v>-9418492.358710546</v>
      </c>
      <c r="R246" s="10">
        <f t="shared" si="101"/>
        <v>-19384673.799868066</v>
      </c>
      <c r="S246" s="10">
        <f t="shared" si="101"/>
        <v>-25828253.244684439</v>
      </c>
      <c r="T246" s="10">
        <f t="shared" si="101"/>
        <v>-14897598.896808676</v>
      </c>
      <c r="U246" s="10">
        <f t="shared" si="101"/>
        <v>196035.17653905787</v>
      </c>
      <c r="V246" s="10">
        <f t="shared" si="101"/>
        <v>964402.39753085189</v>
      </c>
      <c r="W246" s="10">
        <f t="shared" si="101"/>
        <v>-9552796.7600400615</v>
      </c>
      <c r="X246" s="10">
        <f t="shared" si="101"/>
        <v>-9599940.0374483988</v>
      </c>
      <c r="Y246" s="10">
        <f t="shared" si="101"/>
        <v>-9642304.9749833085</v>
      </c>
      <c r="Z246" s="10">
        <f t="shared" si="101"/>
        <v>-9679748.1314802524</v>
      </c>
      <c r="AA246" s="10">
        <f t="shared" si="101"/>
        <v>-9712122.1484936792</v>
      </c>
      <c r="AB246" s="10">
        <f t="shared" si="101"/>
        <v>-9739275.6490287445</v>
      </c>
      <c r="AC246" s="10">
        <f t="shared" si="101"/>
        <v>-9761053.1337473486</v>
      </c>
      <c r="AD246" s="10">
        <f t="shared" si="101"/>
        <v>-9777294.8745869417</v>
      </c>
      <c r="AE246" s="10">
        <f t="shared" si="101"/>
        <v>-9787836.8057293445</v>
      </c>
      <c r="AF246" s="10">
        <f t="shared" si="101"/>
        <v>-9792510.4118550457</v>
      </c>
      <c r="AG246" s="10">
        <f t="shared" si="101"/>
        <v>-9791142.6136171892</v>
      </c>
      <c r="AH246" s="10">
        <f t="shared" si="101"/>
        <v>-9783555.6502677053</v>
      </c>
      <c r="AI246" s="10">
        <f t="shared" si="101"/>
        <v>-9769566.9593664035</v>
      </c>
      <c r="AJ246" s="10">
        <f t="shared" si="101"/>
        <v>-9748989.0535024442</v>
      </c>
      <c r="AK246" s="10">
        <f t="shared" si="101"/>
        <v>-9721629.3939555585</v>
      </c>
      <c r="AL246" s="10">
        <f t="shared" si="101"/>
        <v>126777502.83751535</v>
      </c>
    </row>
    <row r="247" spans="3:40" x14ac:dyDescent="0.35">
      <c r="E247" t="s">
        <v>151</v>
      </c>
      <c r="F247" t="s">
        <v>53</v>
      </c>
      <c r="G247" s="23">
        <f>NPV($G$17,H246:AL246)+G246</f>
        <v>-155931270.76581952</v>
      </c>
    </row>
    <row r="249" spans="3:40" x14ac:dyDescent="0.35">
      <c r="E249" t="s">
        <v>143</v>
      </c>
      <c r="F249" t="s">
        <v>53</v>
      </c>
      <c r="H249" s="10">
        <f>H221</f>
        <v>8790859.6408375204</v>
      </c>
      <c r="I249" s="10">
        <f t="shared" ref="I249:AK249" si="102">I221</f>
        <v>7936983.8279551771</v>
      </c>
      <c r="J249" s="10">
        <f t="shared" si="102"/>
        <v>8217263.2054685289</v>
      </c>
      <c r="K249" s="10">
        <f t="shared" si="102"/>
        <v>9008430.3951084074</v>
      </c>
      <c r="L249" s="10">
        <f t="shared" si="102"/>
        <v>9414718.3384860754</v>
      </c>
      <c r="M249" s="10">
        <f t="shared" si="102"/>
        <v>8342861.5374591891</v>
      </c>
      <c r="N249" s="10">
        <f t="shared" si="102"/>
        <v>9320487.7253015991</v>
      </c>
      <c r="O249" s="10">
        <f t="shared" si="102"/>
        <v>9516217.9675329309</v>
      </c>
      <c r="P249" s="10">
        <f t="shared" si="102"/>
        <v>9716058.5448511224</v>
      </c>
      <c r="Q249" s="10">
        <f t="shared" si="102"/>
        <v>9920095.7742929943</v>
      </c>
      <c r="R249" s="10">
        <f t="shared" si="102"/>
        <v>10128417.785553146</v>
      </c>
      <c r="S249" s="10">
        <f t="shared" si="102"/>
        <v>10341114.559049761</v>
      </c>
      <c r="T249" s="10">
        <f t="shared" si="102"/>
        <v>10558277.964789804</v>
      </c>
      <c r="U249" s="10">
        <f t="shared" si="102"/>
        <v>10780001.802050389</v>
      </c>
      <c r="V249" s="10">
        <f t="shared" si="102"/>
        <v>11006381.839893447</v>
      </c>
      <c r="W249" s="10">
        <f t="shared" si="102"/>
        <v>11237515.858531209</v>
      </c>
      <c r="X249" s="10">
        <f t="shared" si="102"/>
        <v>11473503.691560363</v>
      </c>
      <c r="Y249" s="10">
        <f t="shared" si="102"/>
        <v>11714447.269083129</v>
      </c>
      <c r="Z249" s="10">
        <f t="shared" si="102"/>
        <v>11960450.661733873</v>
      </c>
      <c r="AA249" s="10">
        <f t="shared" si="102"/>
        <v>12211620.125630284</v>
      </c>
      <c r="AB249" s="10">
        <f t="shared" si="102"/>
        <v>12468064.148268519</v>
      </c>
      <c r="AC249" s="10">
        <f t="shared" si="102"/>
        <v>12729893.495382156</v>
      </c>
      <c r="AD249" s="10">
        <f t="shared" si="102"/>
        <v>12997221.258785181</v>
      </c>
      <c r="AE249" s="10">
        <f t="shared" si="102"/>
        <v>13270162.905219667</v>
      </c>
      <c r="AF249" s="10">
        <f t="shared" si="102"/>
        <v>13548836.32622928</v>
      </c>
      <c r="AG249" s="10">
        <f t="shared" si="102"/>
        <v>13833361.889080092</v>
      </c>
      <c r="AH249" s="10">
        <f t="shared" si="102"/>
        <v>14123862.488750774</v>
      </c>
      <c r="AI249" s="10">
        <f t="shared" si="102"/>
        <v>14420463.60101454</v>
      </c>
      <c r="AJ249" s="10">
        <f t="shared" si="102"/>
        <v>14723293.336635843</v>
      </c>
      <c r="AK249" s="10">
        <f t="shared" si="102"/>
        <v>15032482.496705195</v>
      </c>
    </row>
    <row r="250" spans="3:40" x14ac:dyDescent="0.35">
      <c r="E250" t="s">
        <v>152</v>
      </c>
      <c r="F250" t="s">
        <v>53</v>
      </c>
      <c r="G250" s="23">
        <f>NPV($G$17,H249:AL249)+G249</f>
        <v>155931270.76581949</v>
      </c>
    </row>
    <row r="251" spans="3:40" x14ac:dyDescent="0.35">
      <c r="E251" s="15" t="s">
        <v>153</v>
      </c>
      <c r="F251" s="15"/>
      <c r="G251" s="18" t="str">
        <f>IF(G247&gt;0,"N/A",IF(ABS(G247+G250)&gt;1,"Error","OK"))</f>
        <v>OK</v>
      </c>
    </row>
    <row r="253" spans="3:40" x14ac:dyDescent="0.35">
      <c r="C253" s="3" t="s">
        <v>154</v>
      </c>
      <c r="D253" s="3"/>
      <c r="G253" s="10">
        <f>MAX(0,-G281)</f>
        <v>155931270.76581952</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03">G224</f>
        <v>6232586.4000000004</v>
      </c>
      <c r="H258" s="10">
        <f t="shared" si="103"/>
        <v>4176296</v>
      </c>
      <c r="I258" s="10">
        <f t="shared" si="103"/>
        <v>4176296</v>
      </c>
      <c r="J258" s="10">
        <f t="shared" si="103"/>
        <v>3786015.9385158177</v>
      </c>
      <c r="K258" s="10">
        <f t="shared" si="103"/>
        <v>4598927.3384508733</v>
      </c>
      <c r="L258" s="10">
        <f t="shared" si="103"/>
        <v>5147622.5504659051</v>
      </c>
      <c r="M258" s="10">
        <f t="shared" si="103"/>
        <v>3979015.7998537263</v>
      </c>
      <c r="N258" s="10">
        <f t="shared" si="103"/>
        <v>4907370.082629622</v>
      </c>
      <c r="O258" s="10">
        <f t="shared" si="103"/>
        <v>4483790.3419831889</v>
      </c>
      <c r="P258" s="10">
        <f t="shared" si="103"/>
        <v>4577949.939164836</v>
      </c>
      <c r="Q258" s="10">
        <f t="shared" si="103"/>
        <v>4674086.8878872972</v>
      </c>
      <c r="R258" s="10">
        <f t="shared" si="103"/>
        <v>4772242.7125329301</v>
      </c>
      <c r="S258" s="10">
        <f t="shared" si="103"/>
        <v>4872459.8094961215</v>
      </c>
      <c r="T258" s="10">
        <f t="shared" si="103"/>
        <v>4974781.4654955398</v>
      </c>
      <c r="U258" s="10">
        <f t="shared" si="103"/>
        <v>5079251.8762709461</v>
      </c>
      <c r="V258" s="10">
        <f t="shared" si="103"/>
        <v>5185916.1656726357</v>
      </c>
      <c r="W258" s="10">
        <f t="shared" si="103"/>
        <v>5294820.4051517611</v>
      </c>
      <c r="X258" s="10">
        <f t="shared" si="103"/>
        <v>5406011.6336599477</v>
      </c>
      <c r="Y258" s="10">
        <f t="shared" si="103"/>
        <v>5519537.8779668063</v>
      </c>
      <c r="Z258" s="10">
        <f t="shared" si="103"/>
        <v>5635448.1734041097</v>
      </c>
      <c r="AA258" s="10">
        <f t="shared" si="103"/>
        <v>5753792.5850455957</v>
      </c>
      <c r="AB258" s="10">
        <f t="shared" si="103"/>
        <v>5874622.229331553</v>
      </c>
      <c r="AC258" s="10">
        <f t="shared" si="103"/>
        <v>5997989.296147516</v>
      </c>
      <c r="AD258" s="10">
        <f t="shared" si="103"/>
        <v>6123947.0713666137</v>
      </c>
      <c r="AE258" s="10">
        <f t="shared" si="103"/>
        <v>6252549.959865313</v>
      </c>
      <c r="AF258" s="10">
        <f t="shared" si="103"/>
        <v>6383853.5090224845</v>
      </c>
      <c r="AG258" s="10">
        <f t="shared" si="103"/>
        <v>6517914.432711957</v>
      </c>
      <c r="AH258" s="10">
        <f t="shared" si="103"/>
        <v>6654790.6357989078</v>
      </c>
      <c r="AI258" s="10">
        <f t="shared" si="103"/>
        <v>6794541.2391506853</v>
      </c>
      <c r="AJ258" s="10">
        <f t="shared" si="103"/>
        <v>6937226.6051728493</v>
      </c>
      <c r="AK258" s="10">
        <f t="shared" si="103"/>
        <v>7082908.363881479</v>
      </c>
    </row>
    <row r="259" spans="4:37" x14ac:dyDescent="0.35">
      <c r="E259" t="s">
        <v>141</v>
      </c>
      <c r="F259" t="s">
        <v>53</v>
      </c>
      <c r="G259" s="10">
        <f t="shared" si="103"/>
        <v>0</v>
      </c>
      <c r="H259" s="10">
        <f t="shared" si="103"/>
        <v>526993.09080000001</v>
      </c>
      <c r="I259" s="10">
        <f t="shared" si="103"/>
        <v>1034142.3220956479</v>
      </c>
      <c r="J259" s="10">
        <f t="shared" si="103"/>
        <v>1589485.0494138594</v>
      </c>
      <c r="K259" s="10">
        <f t="shared" si="103"/>
        <v>2184717.6780373026</v>
      </c>
      <c r="L259" s="10">
        <f t="shared" si="103"/>
        <v>2817790.2644000882</v>
      </c>
      <c r="M259" s="10">
        <f t="shared" si="103"/>
        <v>3397305.9473357713</v>
      </c>
      <c r="N259" s="10">
        <f t="shared" si="103"/>
        <v>4049965.7487078495</v>
      </c>
      <c r="O259" s="10">
        <f t="shared" si="103"/>
        <v>4728539.0498147812</v>
      </c>
      <c r="P259" s="10">
        <f t="shared" si="103"/>
        <v>5433826.3946730224</v>
      </c>
      <c r="Q259" s="10">
        <f t="shared" si="103"/>
        <v>6166650.5222943425</v>
      </c>
      <c r="R259" s="10">
        <f t="shared" si="103"/>
        <v>6927856.9458357058</v>
      </c>
      <c r="S259" s="10">
        <f t="shared" si="103"/>
        <v>7718314.5462854756</v>
      </c>
      <c r="T259" s="10">
        <f t="shared" si="103"/>
        <v>8538916.1810410209</v>
      </c>
      <c r="U259" s="10">
        <f t="shared" si="103"/>
        <v>9390579.3077413887</v>
      </c>
      <c r="V259" s="10">
        <f t="shared" si="103"/>
        <v>10274246.623727333</v>
      </c>
      <c r="W259" s="10">
        <f t="shared" si="103"/>
        <v>11190886.721509971</v>
      </c>
      <c r="X259" s="10">
        <f t="shared" si="103"/>
        <v>12141494.760638416</v>
      </c>
      <c r="Y259" s="10">
        <f t="shared" si="103"/>
        <v>13127093.156366071</v>
      </c>
      <c r="Z259" s="10">
        <f t="shared" si="103"/>
        <v>14148732.285524845</v>
      </c>
      <c r="AA259" s="10">
        <f t="shared" si="103"/>
        <v>15207491.210026329</v>
      </c>
      <c r="AB259" s="10">
        <f t="shared" si="103"/>
        <v>16304478.418418963</v>
      </c>
      <c r="AC259" s="10">
        <f t="shared" si="103"/>
        <v>17440832.585940462</v>
      </c>
      <c r="AD259" s="10">
        <f t="shared" si="103"/>
        <v>18617723.353515342</v>
      </c>
      <c r="AE259" s="10">
        <f t="shared" si="103"/>
        <v>19836352.126157966</v>
      </c>
      <c r="AF259" s="10">
        <f t="shared" si="103"/>
        <v>21097952.891252678</v>
      </c>
      <c r="AG259" s="10">
        <f t="shared" si="103"/>
        <v>22403793.057193734</v>
      </c>
      <c r="AH259" s="10">
        <f t="shared" si="103"/>
        <v>23755174.312879272</v>
      </c>
      <c r="AI259" s="10">
        <f t="shared" si="103"/>
        <v>25153433.508565381</v>
      </c>
      <c r="AJ259" s="10">
        <f t="shared" si="103"/>
        <v>26599943.558598325</v>
      </c>
      <c r="AK259" s="10">
        <f t="shared" si="103"/>
        <v>28096114.366555378</v>
      </c>
    </row>
    <row r="260" spans="4:37" x14ac:dyDescent="0.35">
      <c r="E260" t="s">
        <v>117</v>
      </c>
      <c r="F260" t="s">
        <v>53</v>
      </c>
      <c r="G260" s="10">
        <f t="shared" si="103"/>
        <v>0</v>
      </c>
      <c r="H260" s="10">
        <f t="shared" si="103"/>
        <v>0</v>
      </c>
      <c r="I260" s="10">
        <f t="shared" si="103"/>
        <v>0</v>
      </c>
      <c r="J260" s="10">
        <f t="shared" si="103"/>
        <v>0</v>
      </c>
      <c r="K260" s="10">
        <f t="shared" si="103"/>
        <v>0</v>
      </c>
      <c r="L260" s="10">
        <f t="shared" si="103"/>
        <v>0</v>
      </c>
      <c r="M260" s="10">
        <f t="shared" si="103"/>
        <v>0</v>
      </c>
      <c r="N260" s="10">
        <f t="shared" si="103"/>
        <v>0</v>
      </c>
      <c r="O260" s="10">
        <f t="shared" si="103"/>
        <v>0</v>
      </c>
      <c r="P260" s="10">
        <f t="shared" si="103"/>
        <v>0</v>
      </c>
      <c r="Q260" s="10">
        <f t="shared" si="103"/>
        <v>0</v>
      </c>
      <c r="R260" s="10">
        <f t="shared" si="103"/>
        <v>0</v>
      </c>
      <c r="S260" s="10">
        <f t="shared" si="103"/>
        <v>0</v>
      </c>
      <c r="T260" s="10">
        <f t="shared" si="103"/>
        <v>0</v>
      </c>
      <c r="U260" s="10">
        <f t="shared" si="103"/>
        <v>0</v>
      </c>
      <c r="V260" s="10">
        <f t="shared" si="103"/>
        <v>0</v>
      </c>
      <c r="W260" s="10">
        <f t="shared" si="103"/>
        <v>0</v>
      </c>
      <c r="X260" s="10">
        <f t="shared" si="103"/>
        <v>0</v>
      </c>
      <c r="Y260" s="10">
        <f t="shared" si="103"/>
        <v>0</v>
      </c>
      <c r="Z260" s="10">
        <f t="shared" si="103"/>
        <v>0</v>
      </c>
      <c r="AA260" s="10">
        <f t="shared" si="103"/>
        <v>0</v>
      </c>
      <c r="AB260" s="10">
        <f t="shared" si="103"/>
        <v>0</v>
      </c>
      <c r="AC260" s="10">
        <f t="shared" si="103"/>
        <v>0</v>
      </c>
      <c r="AD260" s="10">
        <f t="shared" si="103"/>
        <v>0</v>
      </c>
      <c r="AE260" s="10">
        <f t="shared" si="103"/>
        <v>0</v>
      </c>
      <c r="AF260" s="10">
        <f t="shared" si="103"/>
        <v>0</v>
      </c>
      <c r="AG260" s="10">
        <f t="shared" si="103"/>
        <v>0</v>
      </c>
      <c r="AH260" s="10">
        <f t="shared" si="103"/>
        <v>0</v>
      </c>
      <c r="AI260" s="10">
        <f t="shared" si="103"/>
        <v>0</v>
      </c>
      <c r="AJ260" s="10">
        <f t="shared" si="103"/>
        <v>0</v>
      </c>
      <c r="AK260" s="10">
        <f t="shared" si="103"/>
        <v>0</v>
      </c>
    </row>
    <row r="261" spans="4:37" x14ac:dyDescent="0.35">
      <c r="E261" t="s">
        <v>118</v>
      </c>
      <c r="F261" t="s">
        <v>53</v>
      </c>
      <c r="G261" s="10">
        <f t="shared" si="103"/>
        <v>0</v>
      </c>
      <c r="H261" s="10">
        <f t="shared" si="103"/>
        <v>-473409.11199999996</v>
      </c>
      <c r="I261" s="10">
        <f t="shared" si="103"/>
        <v>-910776.53193599987</v>
      </c>
      <c r="J261" s="10">
        <f t="shared" si="103"/>
        <v>-1372422.3919271477</v>
      </c>
      <c r="K261" s="10">
        <f t="shared" si="103"/>
        <v>-1886369.0869462134</v>
      </c>
      <c r="L261" s="10">
        <f t="shared" si="103"/>
        <v>-2432988.253675662</v>
      </c>
      <c r="M261" s="10">
        <f t="shared" si="103"/>
        <v>-2933364.3346128031</v>
      </c>
      <c r="N261" s="10">
        <f t="shared" si="103"/>
        <v>-3496895.8544871639</v>
      </c>
      <c r="O261" s="10">
        <f t="shared" si="103"/>
        <v>-4082802.0845246837</v>
      </c>
      <c r="P261" s="10">
        <f t="shared" si="103"/>
        <v>-4691774.245151951</v>
      </c>
      <c r="Q261" s="10">
        <f t="shared" si="103"/>
        <v>-5324522.7208062867</v>
      </c>
      <c r="R261" s="10">
        <f t="shared" si="103"/>
        <v>-5981777.559995994</v>
      </c>
      <c r="S261" s="10">
        <f t="shared" si="103"/>
        <v>-6664288.9879117915</v>
      </c>
      <c r="T261" s="10">
        <f t="shared" si="103"/>
        <v>-7372827.9318960942</v>
      </c>
      <c r="U261" s="10">
        <f t="shared" si="103"/>
        <v>-8108186.5600840691</v>
      </c>
      <c r="V261" s="10">
        <f t="shared" si="103"/>
        <v>-8871178.8335379735</v>
      </c>
      <c r="W261" s="10">
        <f t="shared" si="103"/>
        <v>-9662641.0722039435</v>
      </c>
      <c r="X261" s="10">
        <f t="shared" si="103"/>
        <v>-10483432.535028294</v>
      </c>
      <c r="Y261" s="10">
        <f t="shared" si="103"/>
        <v>-11334436.014578426</v>
      </c>
      <c r="Z261" s="10">
        <f t="shared" si="103"/>
        <v>-12216558.446521716</v>
      </c>
      <c r="AA261" s="10">
        <f t="shared" si="103"/>
        <v>-13130731.534324195</v>
      </c>
      <c r="AB261" s="10">
        <f t="shared" si="103"/>
        <v>-14077912.389539462</v>
      </c>
      <c r="AC261" s="10">
        <f t="shared" si="103"/>
        <v>-15059084.188067133</v>
      </c>
      <c r="AD261" s="10">
        <f t="shared" si="103"/>
        <v>-16075256.842769178</v>
      </c>
      <c r="AE261" s="10">
        <f t="shared" si="103"/>
        <v>-17127467.692841772</v>
      </c>
      <c r="AF261" s="10">
        <f t="shared" si="103"/>
        <v>-18216782.210349753</v>
      </c>
      <c r="AG261" s="10">
        <f t="shared" si="103"/>
        <v>-19344294.724340525</v>
      </c>
      <c r="AH261" s="10">
        <f t="shared" si="103"/>
        <v>-20511129.162964147</v>
      </c>
      <c r="AI261" s="10">
        <f t="shared" si="103"/>
        <v>-21718439.814036522</v>
      </c>
      <c r="AJ261" s="10">
        <f t="shared" si="103"/>
        <v>-22967412.104493074</v>
      </c>
      <c r="AK261" s="10">
        <f t="shared" si="103"/>
        <v>-24259263.399190813</v>
      </c>
    </row>
    <row r="262" spans="4:37" x14ac:dyDescent="0.35">
      <c r="E262" t="s">
        <v>142</v>
      </c>
      <c r="F262" t="s">
        <v>53</v>
      </c>
      <c r="G262" s="10">
        <f t="shared" si="103"/>
        <v>-2197616.1825999999</v>
      </c>
      <c r="H262" s="10">
        <f t="shared" si="103"/>
        <v>-2338304.2137968307</v>
      </c>
      <c r="I262" s="10">
        <f t="shared" si="103"/>
        <v>-2710520.8808911005</v>
      </c>
      <c r="J262" s="10">
        <f t="shared" si="103"/>
        <v>-3063146.7228086372</v>
      </c>
      <c r="K262" s="10">
        <f t="shared" si="103"/>
        <v>-3549843.9022192797</v>
      </c>
      <c r="L262" s="10">
        <f t="shared" si="103"/>
        <v>-3844264.5922605116</v>
      </c>
      <c r="M262" s="10">
        <f t="shared" si="103"/>
        <v>-4001325.7003741753</v>
      </c>
      <c r="N262" s="10">
        <f t="shared" si="103"/>
        <v>-4194069.3778108284</v>
      </c>
      <c r="O262" s="10">
        <f t="shared" si="103"/>
        <v>-5579237.7251588162</v>
      </c>
      <c r="P262" s="10">
        <f t="shared" si="103"/>
        <v>-5947588.7426964361</v>
      </c>
      <c r="Q262" s="10">
        <f t="shared" si="103"/>
        <v>-6398757.165482997</v>
      </c>
      <c r="R262" s="10">
        <f t="shared" si="103"/>
        <v>-7075518.7782491166</v>
      </c>
      <c r="S262" s="10">
        <f t="shared" si="103"/>
        <v>-7971788.3327671792</v>
      </c>
      <c r="T262" s="10">
        <f t="shared" si="103"/>
        <v>-8392557.7049961612</v>
      </c>
      <c r="U262" s="10">
        <f t="shared" si="103"/>
        <v>-8521786.407617582</v>
      </c>
      <c r="V262" s="10">
        <f t="shared" si="103"/>
        <v>-8634278.0387842059</v>
      </c>
      <c r="W262" s="10">
        <f t="shared" si="103"/>
        <v>-9082224.9510183595</v>
      </c>
      <c r="X262" s="10">
        <f t="shared" si="103"/>
        <v>-9537858.0987527408</v>
      </c>
      <c r="Y262" s="10">
        <f t="shared" si="103"/>
        <v>-10001224.182303321</v>
      </c>
      <c r="Z262" s="10">
        <f t="shared" si="103"/>
        <v>-10472370.88269271</v>
      </c>
      <c r="AA262" s="10">
        <f t="shared" si="103"/>
        <v>-10951346.882244993</v>
      </c>
      <c r="AB262" s="10">
        <f t="shared" si="103"/>
        <v>-11438201.88561306</v>
      </c>
      <c r="AC262" s="10">
        <f t="shared" si="103"/>
        <v>-11932986.641247505</v>
      </c>
      <c r="AD262" s="10">
        <f t="shared" si="103"/>
        <v>-12435752.963316396</v>
      </c>
      <c r="AE262" s="10">
        <f t="shared" si="103"/>
        <v>-12946553.754085328</v>
      </c>
      <c r="AF262" s="10">
        <f t="shared" si="103"/>
        <v>-11910376.039367463</v>
      </c>
      <c r="AG262" s="10">
        <f t="shared" si="103"/>
        <v>-12403029.867697021</v>
      </c>
      <c r="AH262" s="10">
        <f t="shared" si="103"/>
        <v>-12660937.704774816</v>
      </c>
      <c r="AI262" s="10">
        <f t="shared" si="103"/>
        <v>-13008762.197549704</v>
      </c>
      <c r="AJ262" s="10">
        <f t="shared" si="103"/>
        <v>-13363801.850751292</v>
      </c>
      <c r="AK262" s="10">
        <f t="shared" si="103"/>
        <v>-13776872.270065503</v>
      </c>
    </row>
    <row r="263" spans="4:37" x14ac:dyDescent="0.35">
      <c r="E263" t="s">
        <v>125</v>
      </c>
      <c r="F263" t="s">
        <v>53</v>
      </c>
      <c r="G263" s="10">
        <f t="shared" si="103"/>
        <v>0</v>
      </c>
      <c r="H263" s="10">
        <f t="shared" si="103"/>
        <v>0</v>
      </c>
      <c r="I263" s="10">
        <f t="shared" si="103"/>
        <v>0</v>
      </c>
      <c r="J263" s="10">
        <f t="shared" si="103"/>
        <v>0</v>
      </c>
      <c r="K263" s="10">
        <f t="shared" si="103"/>
        <v>0</v>
      </c>
      <c r="L263" s="10">
        <f t="shared" si="103"/>
        <v>0</v>
      </c>
      <c r="M263" s="10">
        <f t="shared" si="103"/>
        <v>0</v>
      </c>
      <c r="N263" s="10">
        <f t="shared" si="103"/>
        <v>0</v>
      </c>
      <c r="O263" s="10">
        <f t="shared" si="103"/>
        <v>0</v>
      </c>
      <c r="P263" s="10">
        <f t="shared" si="103"/>
        <v>0</v>
      </c>
      <c r="Q263" s="10">
        <f t="shared" si="103"/>
        <v>0</v>
      </c>
      <c r="R263" s="10">
        <f t="shared" si="103"/>
        <v>0</v>
      </c>
      <c r="S263" s="10">
        <f t="shared" si="103"/>
        <v>0</v>
      </c>
      <c r="T263" s="10">
        <f t="shared" si="103"/>
        <v>0</v>
      </c>
      <c r="U263" s="10">
        <f t="shared" si="103"/>
        <v>0</v>
      </c>
      <c r="V263" s="10">
        <f t="shared" si="103"/>
        <v>0</v>
      </c>
      <c r="W263" s="10">
        <f t="shared" si="103"/>
        <v>0</v>
      </c>
      <c r="X263" s="10">
        <f t="shared" si="103"/>
        <v>0</v>
      </c>
      <c r="Y263" s="10">
        <f t="shared" si="103"/>
        <v>0</v>
      </c>
      <c r="Z263" s="10">
        <f t="shared" si="103"/>
        <v>0</v>
      </c>
      <c r="AA263" s="10">
        <f t="shared" si="103"/>
        <v>0</v>
      </c>
      <c r="AB263" s="10">
        <f t="shared" si="103"/>
        <v>0</v>
      </c>
      <c r="AC263" s="10">
        <f t="shared" si="103"/>
        <v>0</v>
      </c>
      <c r="AD263" s="10">
        <f t="shared" si="103"/>
        <v>0</v>
      </c>
      <c r="AE263" s="10">
        <f t="shared" si="103"/>
        <v>0</v>
      </c>
      <c r="AF263" s="10">
        <f t="shared" si="103"/>
        <v>0</v>
      </c>
      <c r="AG263" s="10">
        <f t="shared" si="103"/>
        <v>0</v>
      </c>
      <c r="AH263" s="10">
        <f t="shared" si="103"/>
        <v>0</v>
      </c>
      <c r="AI263" s="10">
        <f t="shared" si="103"/>
        <v>0</v>
      </c>
      <c r="AJ263" s="10">
        <f t="shared" si="103"/>
        <v>0</v>
      </c>
      <c r="AK263" s="10">
        <f t="shared" si="103"/>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4">SUM(G258:G264)</f>
        <v>99121668.217399999</v>
      </c>
      <c r="H266" s="10">
        <f t="shared" si="104"/>
        <v>1891575.7650031699</v>
      </c>
      <c r="I266" s="10">
        <f t="shared" si="104"/>
        <v>1589140.9092685468</v>
      </c>
      <c r="J266" s="10">
        <f t="shared" si="104"/>
        <v>939931.87319389265</v>
      </c>
      <c r="K266" s="10">
        <f t="shared" si="104"/>
        <v>1347432.0273226826</v>
      </c>
      <c r="L266" s="10">
        <f t="shared" si="104"/>
        <v>1688159.9689298198</v>
      </c>
      <c r="M266" s="10">
        <f t="shared" si="104"/>
        <v>441631.71220251871</v>
      </c>
      <c r="N266" s="10">
        <f t="shared" si="104"/>
        <v>1266370.5990394782</v>
      </c>
      <c r="O266" s="10">
        <f t="shared" si="104"/>
        <v>-449710.41788552888</v>
      </c>
      <c r="P266" s="10">
        <f t="shared" si="104"/>
        <v>-627586.65401052777</v>
      </c>
      <c r="Q266" s="10">
        <f t="shared" si="104"/>
        <v>-882542.47610764392</v>
      </c>
      <c r="R266" s="10">
        <f t="shared" si="104"/>
        <v>-1357196.6798764747</v>
      </c>
      <c r="S266" s="10">
        <f t="shared" si="104"/>
        <v>-2045302.9648973746</v>
      </c>
      <c r="T266" s="10">
        <f t="shared" si="104"/>
        <v>-2251687.9903556947</v>
      </c>
      <c r="U266" s="10">
        <f t="shared" si="104"/>
        <v>-2160141.7836893164</v>
      </c>
      <c r="V266" s="10">
        <f t="shared" si="104"/>
        <v>-2045294.0829222109</v>
      </c>
      <c r="W266" s="10">
        <f t="shared" si="104"/>
        <v>-2259158.8965605702</v>
      </c>
      <c r="X266" s="10">
        <f t="shared" si="104"/>
        <v>-2473784.239482671</v>
      </c>
      <c r="Y266" s="10">
        <f t="shared" si="104"/>
        <v>-2689029.162548868</v>
      </c>
      <c r="Z266" s="10">
        <f t="shared" si="104"/>
        <v>-2904748.8702854719</v>
      </c>
      <c r="AA266" s="10">
        <f t="shared" si="104"/>
        <v>-3120794.6214972623</v>
      </c>
      <c r="AB266" s="10">
        <f t="shared" si="104"/>
        <v>-3337013.6274020057</v>
      </c>
      <c r="AC266" s="10">
        <f t="shared" si="104"/>
        <v>-3553248.9472266622</v>
      </c>
      <c r="AD266" s="10">
        <f t="shared" si="104"/>
        <v>-3769339.381203616</v>
      </c>
      <c r="AE266" s="10">
        <f t="shared" si="104"/>
        <v>-3985119.3609038219</v>
      </c>
      <c r="AF266" s="10">
        <f t="shared" si="104"/>
        <v>-2645351.8494420536</v>
      </c>
      <c r="AG266" s="10">
        <f t="shared" si="104"/>
        <v>-2825617.1021318529</v>
      </c>
      <c r="AH266" s="10">
        <f t="shared" si="104"/>
        <v>-2762101.9190607816</v>
      </c>
      <c r="AI266" s="10">
        <f t="shared" si="104"/>
        <v>-2779227.263870161</v>
      </c>
      <c r="AJ266" s="10">
        <f t="shared" si="104"/>
        <v>-2794043.7914731912</v>
      </c>
      <c r="AK266" s="10">
        <f t="shared" si="104"/>
        <v>-2857112.9388194624</v>
      </c>
    </row>
    <row r="267" spans="4:37" x14ac:dyDescent="0.35">
      <c r="E267" t="s">
        <v>145</v>
      </c>
      <c r="F267" t="s">
        <v>53</v>
      </c>
      <c r="G267" s="10">
        <f>-G266*G$20</f>
        <v>0</v>
      </c>
      <c r="H267" s="10">
        <f t="shared" ref="H267:AK267" si="105">-H266*H$20</f>
        <v>0</v>
      </c>
      <c r="I267" s="10">
        <f t="shared" si="105"/>
        <v>0</v>
      </c>
      <c r="J267" s="10">
        <f t="shared" si="105"/>
        <v>0</v>
      </c>
      <c r="K267" s="10">
        <f t="shared" si="105"/>
        <v>0</v>
      </c>
      <c r="L267" s="10">
        <f t="shared" si="105"/>
        <v>0</v>
      </c>
      <c r="M267" s="10">
        <f t="shared" si="105"/>
        <v>0</v>
      </c>
      <c r="N267" s="10">
        <f t="shared" si="105"/>
        <v>0</v>
      </c>
      <c r="O267" s="10">
        <f t="shared" si="105"/>
        <v>0</v>
      </c>
      <c r="P267" s="10">
        <f t="shared" si="105"/>
        <v>0</v>
      </c>
      <c r="Q267" s="10">
        <f t="shared" si="105"/>
        <v>0</v>
      </c>
      <c r="R267" s="10">
        <f t="shared" si="105"/>
        <v>0</v>
      </c>
      <c r="S267" s="10">
        <f t="shared" si="105"/>
        <v>0</v>
      </c>
      <c r="T267" s="10">
        <f t="shared" si="105"/>
        <v>0</v>
      </c>
      <c r="U267" s="10">
        <f t="shared" si="105"/>
        <v>0</v>
      </c>
      <c r="V267" s="10">
        <f t="shared" si="105"/>
        <v>0</v>
      </c>
      <c r="W267" s="10">
        <f t="shared" si="105"/>
        <v>0</v>
      </c>
      <c r="X267" s="10">
        <f t="shared" si="105"/>
        <v>0</v>
      </c>
      <c r="Y267" s="10">
        <f t="shared" si="105"/>
        <v>0</v>
      </c>
      <c r="Z267" s="10">
        <f t="shared" si="105"/>
        <v>0</v>
      </c>
      <c r="AA267" s="10">
        <f t="shared" si="105"/>
        <v>0</v>
      </c>
      <c r="AB267" s="10">
        <f t="shared" si="105"/>
        <v>0</v>
      </c>
      <c r="AC267" s="10">
        <f t="shared" si="105"/>
        <v>0</v>
      </c>
      <c r="AD267" s="10">
        <f t="shared" si="105"/>
        <v>0</v>
      </c>
      <c r="AE267" s="10">
        <f t="shared" si="105"/>
        <v>0</v>
      </c>
      <c r="AF267" s="10">
        <f t="shared" si="105"/>
        <v>0</v>
      </c>
      <c r="AG267" s="10">
        <f t="shared" si="105"/>
        <v>0</v>
      </c>
      <c r="AH267" s="10">
        <f t="shared" si="105"/>
        <v>0</v>
      </c>
      <c r="AI267" s="10">
        <f t="shared" si="105"/>
        <v>0</v>
      </c>
      <c r="AJ267" s="10">
        <f t="shared" si="105"/>
        <v>0</v>
      </c>
      <c r="AK267" s="10">
        <f t="shared" si="105"/>
        <v>0</v>
      </c>
    </row>
    <row r="269" spans="4:37" x14ac:dyDescent="0.35">
      <c r="D269" t="s">
        <v>146</v>
      </c>
    </row>
    <row r="270" spans="4:37" x14ac:dyDescent="0.35">
      <c r="E270" t="s">
        <v>51</v>
      </c>
      <c r="F270" t="s">
        <v>53</v>
      </c>
      <c r="G270" s="10">
        <f t="shared" ref="G270:AK277" si="106">G236</f>
        <v>-64771548.044999994</v>
      </c>
      <c r="H270" s="10">
        <f t="shared" si="106"/>
        <v>-1998628.7159307459</v>
      </c>
      <c r="I270" s="10">
        <f t="shared" si="106"/>
        <v>-7501412.3547134995</v>
      </c>
      <c r="J270" s="10">
        <f t="shared" si="106"/>
        <v>-8953631.9748609979</v>
      </c>
      <c r="K270" s="10">
        <f t="shared" si="106"/>
        <v>-14816763.503986044</v>
      </c>
      <c r="L270" s="10">
        <f t="shared" si="106"/>
        <v>-5895611.8237101641</v>
      </c>
      <c r="M270" s="10">
        <f t="shared" si="106"/>
        <v>-3765371.2819813695</v>
      </c>
      <c r="N270" s="10">
        <f t="shared" si="106"/>
        <v>-3967030.0734917778</v>
      </c>
      <c r="O270" s="10">
        <f t="shared" si="106"/>
        <v>-33543785.550435688</v>
      </c>
      <c r="P270" s="10">
        <f t="shared" si="106"/>
        <v>-8056640.7966997046</v>
      </c>
      <c r="Q270" s="10">
        <f t="shared" si="106"/>
        <v>-10260620.160198603</v>
      </c>
      <c r="R270" s="10">
        <f t="shared" si="106"/>
        <v>-20330753.185707778</v>
      </c>
      <c r="S270" s="10">
        <f t="shared" si="106"/>
        <v>-26882278.803058125</v>
      </c>
      <c r="T270" s="10">
        <f t="shared" si="106"/>
        <v>-16063687.145953603</v>
      </c>
      <c r="U270" s="10">
        <f t="shared" si="106"/>
        <v>-1086357.5711182612</v>
      </c>
      <c r="V270" s="10">
        <f t="shared" si="106"/>
        <v>-438665.39265850774</v>
      </c>
      <c r="W270" s="10">
        <f t="shared" si="106"/>
        <v>-11081042.409346089</v>
      </c>
      <c r="X270" s="10">
        <f t="shared" si="106"/>
        <v>-11258002.263058521</v>
      </c>
      <c r="Y270" s="10">
        <f t="shared" si="106"/>
        <v>-11434962.116770953</v>
      </c>
      <c r="Z270" s="10">
        <f t="shared" si="106"/>
        <v>-11611921.970483381</v>
      </c>
      <c r="AA270" s="10">
        <f t="shared" si="106"/>
        <v>-11788881.824195813</v>
      </c>
      <c r="AB270" s="10">
        <f t="shared" si="106"/>
        <v>-11965841.677908245</v>
      </c>
      <c r="AC270" s="10">
        <f t="shared" si="106"/>
        <v>-12142801.531620678</v>
      </c>
      <c r="AD270" s="10">
        <f t="shared" si="106"/>
        <v>-12319761.385333106</v>
      </c>
      <c r="AE270" s="10">
        <f t="shared" si="106"/>
        <v>-12496721.239045538</v>
      </c>
      <c r="AF270" s="10">
        <f t="shared" si="106"/>
        <v>-12673681.09275797</v>
      </c>
      <c r="AG270" s="10">
        <f t="shared" si="106"/>
        <v>-12850640.946470398</v>
      </c>
      <c r="AH270" s="10">
        <f t="shared" si="106"/>
        <v>-13027600.800182831</v>
      </c>
      <c r="AI270" s="10">
        <f t="shared" si="106"/>
        <v>-13204560.653895263</v>
      </c>
      <c r="AJ270" s="10">
        <f t="shared" si="106"/>
        <v>-13381520.507607695</v>
      </c>
      <c r="AK270" s="10">
        <f t="shared" si="106"/>
        <v>-13558480.361320123</v>
      </c>
    </row>
    <row r="271" spans="4:37" x14ac:dyDescent="0.35">
      <c r="E271" t="s">
        <v>147</v>
      </c>
      <c r="F271" t="s">
        <v>53</v>
      </c>
      <c r="G271" s="10">
        <f t="shared" si="106"/>
        <v>0</v>
      </c>
      <c r="H271" s="10">
        <f t="shared" si="106"/>
        <v>0</v>
      </c>
      <c r="I271" s="10">
        <f t="shared" si="106"/>
        <v>0</v>
      </c>
      <c r="J271" s="10">
        <f t="shared" si="106"/>
        <v>0</v>
      </c>
      <c r="K271" s="10">
        <f t="shared" si="106"/>
        <v>0</v>
      </c>
      <c r="L271" s="10">
        <f t="shared" si="106"/>
        <v>0</v>
      </c>
      <c r="M271" s="10">
        <f t="shared" si="106"/>
        <v>0</v>
      </c>
      <c r="N271" s="10">
        <f t="shared" si="106"/>
        <v>0</v>
      </c>
      <c r="O271" s="10">
        <f t="shared" si="106"/>
        <v>0</v>
      </c>
      <c r="P271" s="10">
        <f t="shared" si="106"/>
        <v>0</v>
      </c>
      <c r="Q271" s="10">
        <f t="shared" si="106"/>
        <v>0</v>
      </c>
      <c r="R271" s="10">
        <f t="shared" si="106"/>
        <v>0</v>
      </c>
      <c r="S271" s="10">
        <f t="shared" si="106"/>
        <v>0</v>
      </c>
      <c r="T271" s="10">
        <f t="shared" si="106"/>
        <v>0</v>
      </c>
      <c r="U271" s="10">
        <f t="shared" si="106"/>
        <v>0</v>
      </c>
      <c r="V271" s="10">
        <f t="shared" si="106"/>
        <v>0</v>
      </c>
      <c r="W271" s="10">
        <f t="shared" si="106"/>
        <v>0</v>
      </c>
      <c r="X271" s="10">
        <f t="shared" si="106"/>
        <v>0</v>
      </c>
      <c r="Y271" s="10">
        <f t="shared" si="106"/>
        <v>0</v>
      </c>
      <c r="Z271" s="10">
        <f t="shared" si="106"/>
        <v>0</v>
      </c>
      <c r="AA271" s="10">
        <f t="shared" si="106"/>
        <v>0</v>
      </c>
      <c r="AB271" s="10">
        <f t="shared" si="106"/>
        <v>0</v>
      </c>
      <c r="AC271" s="10">
        <f t="shared" si="106"/>
        <v>0</v>
      </c>
      <c r="AD271" s="10">
        <f t="shared" si="106"/>
        <v>0</v>
      </c>
      <c r="AE271" s="10">
        <f t="shared" si="106"/>
        <v>0</v>
      </c>
      <c r="AF271" s="10">
        <f t="shared" si="106"/>
        <v>0</v>
      </c>
      <c r="AG271" s="10">
        <f t="shared" si="106"/>
        <v>0</v>
      </c>
      <c r="AH271" s="10">
        <f t="shared" si="106"/>
        <v>0</v>
      </c>
      <c r="AI271" s="10">
        <f t="shared" si="106"/>
        <v>0</v>
      </c>
      <c r="AJ271" s="10">
        <f t="shared" si="106"/>
        <v>0</v>
      </c>
      <c r="AK271" s="10">
        <f t="shared" si="106"/>
        <v>0</v>
      </c>
    </row>
    <row r="272" spans="4:37" x14ac:dyDescent="0.35">
      <c r="E272" t="s">
        <v>60</v>
      </c>
      <c r="F272" t="s">
        <v>53</v>
      </c>
      <c r="G272" s="10">
        <f t="shared" si="106"/>
        <v>30007000</v>
      </c>
      <c r="H272" s="10">
        <f t="shared" si="106"/>
        <v>0</v>
      </c>
      <c r="I272" s="10">
        <f t="shared" si="106"/>
        <v>0</v>
      </c>
      <c r="J272" s="10">
        <f t="shared" si="106"/>
        <v>0</v>
      </c>
      <c r="K272" s="10">
        <f t="shared" si="106"/>
        <v>0</v>
      </c>
      <c r="L272" s="10">
        <f t="shared" si="106"/>
        <v>0</v>
      </c>
      <c r="M272" s="10">
        <f t="shared" si="106"/>
        <v>0</v>
      </c>
      <c r="N272" s="10">
        <f t="shared" si="106"/>
        <v>0</v>
      </c>
      <c r="O272" s="10">
        <f t="shared" si="106"/>
        <v>0</v>
      </c>
      <c r="P272" s="10">
        <f t="shared" si="106"/>
        <v>0</v>
      </c>
      <c r="Q272" s="10">
        <f t="shared" si="106"/>
        <v>0</v>
      </c>
      <c r="R272" s="10">
        <f t="shared" si="106"/>
        <v>0</v>
      </c>
      <c r="S272" s="10">
        <f t="shared" si="106"/>
        <v>0</v>
      </c>
      <c r="T272" s="10">
        <f t="shared" si="106"/>
        <v>0</v>
      </c>
      <c r="U272" s="10">
        <f t="shared" si="106"/>
        <v>0</v>
      </c>
      <c r="V272" s="10">
        <f t="shared" si="106"/>
        <v>0</v>
      </c>
      <c r="W272" s="10">
        <f t="shared" si="106"/>
        <v>0</v>
      </c>
      <c r="X272" s="10">
        <f t="shared" si="106"/>
        <v>0</v>
      </c>
      <c r="Y272" s="10">
        <f t="shared" si="106"/>
        <v>0</v>
      </c>
      <c r="Z272" s="10">
        <f t="shared" si="106"/>
        <v>0</v>
      </c>
      <c r="AA272" s="10">
        <f t="shared" si="106"/>
        <v>0</v>
      </c>
      <c r="AB272" s="10">
        <f t="shared" si="106"/>
        <v>0</v>
      </c>
      <c r="AC272" s="10">
        <f t="shared" si="106"/>
        <v>0</v>
      </c>
      <c r="AD272" s="10">
        <f t="shared" si="106"/>
        <v>0</v>
      </c>
      <c r="AE272" s="10">
        <f t="shared" si="106"/>
        <v>0</v>
      </c>
      <c r="AF272" s="10">
        <f t="shared" si="106"/>
        <v>0</v>
      </c>
      <c r="AG272" s="10">
        <f t="shared" si="106"/>
        <v>0</v>
      </c>
      <c r="AH272" s="10">
        <f t="shared" si="106"/>
        <v>0</v>
      </c>
      <c r="AI272" s="10">
        <f t="shared" si="106"/>
        <v>0</v>
      </c>
      <c r="AJ272" s="10">
        <f t="shared" si="106"/>
        <v>0</v>
      </c>
      <c r="AK272" s="10">
        <f t="shared" si="106"/>
        <v>0</v>
      </c>
    </row>
    <row r="273" spans="1:38" x14ac:dyDescent="0.35">
      <c r="E273" t="s">
        <v>141</v>
      </c>
      <c r="F273" t="s">
        <v>53</v>
      </c>
      <c r="G273" s="10">
        <f t="shared" si="106"/>
        <v>0</v>
      </c>
      <c r="H273" s="10">
        <f t="shared" si="106"/>
        <v>526993.09080000001</v>
      </c>
      <c r="I273" s="10">
        <f t="shared" si="106"/>
        <v>1034142.3220956479</v>
      </c>
      <c r="J273" s="10">
        <f t="shared" si="106"/>
        <v>1589485.0494138594</v>
      </c>
      <c r="K273" s="10">
        <f t="shared" si="106"/>
        <v>2184717.6780373026</v>
      </c>
      <c r="L273" s="10">
        <f t="shared" si="106"/>
        <v>2817790.2644000882</v>
      </c>
      <c r="M273" s="10">
        <f t="shared" si="106"/>
        <v>3397305.9473357713</v>
      </c>
      <c r="N273" s="10">
        <f t="shared" si="106"/>
        <v>4049965.7487078495</v>
      </c>
      <c r="O273" s="10">
        <f t="shared" si="106"/>
        <v>4728539.0498147812</v>
      </c>
      <c r="P273" s="10">
        <f t="shared" si="106"/>
        <v>5433826.3946730224</v>
      </c>
      <c r="Q273" s="10">
        <f t="shared" si="106"/>
        <v>6166650.5222943425</v>
      </c>
      <c r="R273" s="10">
        <f t="shared" si="106"/>
        <v>6927856.9458357058</v>
      </c>
      <c r="S273" s="10">
        <f t="shared" si="106"/>
        <v>7718314.5462854756</v>
      </c>
      <c r="T273" s="10">
        <f t="shared" si="106"/>
        <v>8538916.1810410209</v>
      </c>
      <c r="U273" s="10">
        <f t="shared" si="106"/>
        <v>9390579.3077413887</v>
      </c>
      <c r="V273" s="10">
        <f t="shared" si="106"/>
        <v>10274246.623727333</v>
      </c>
      <c r="W273" s="10">
        <f t="shared" si="106"/>
        <v>11190886.721509971</v>
      </c>
      <c r="X273" s="10">
        <f t="shared" si="106"/>
        <v>12141494.760638416</v>
      </c>
      <c r="Y273" s="10">
        <f t="shared" si="106"/>
        <v>13127093.156366071</v>
      </c>
      <c r="Z273" s="10">
        <f t="shared" si="106"/>
        <v>14148732.285524845</v>
      </c>
      <c r="AA273" s="10">
        <f t="shared" si="106"/>
        <v>15207491.210026329</v>
      </c>
      <c r="AB273" s="10">
        <f t="shared" si="106"/>
        <v>16304478.418418963</v>
      </c>
      <c r="AC273" s="10">
        <f t="shared" si="106"/>
        <v>17440832.585940462</v>
      </c>
      <c r="AD273" s="10">
        <f t="shared" si="106"/>
        <v>18617723.353515342</v>
      </c>
      <c r="AE273" s="10">
        <f t="shared" si="106"/>
        <v>19836352.126157966</v>
      </c>
      <c r="AF273" s="10">
        <f t="shared" si="106"/>
        <v>21097952.891252678</v>
      </c>
      <c r="AG273" s="10">
        <f t="shared" si="106"/>
        <v>22403793.057193734</v>
      </c>
      <c r="AH273" s="10">
        <f t="shared" si="106"/>
        <v>23755174.312879272</v>
      </c>
      <c r="AI273" s="10">
        <f t="shared" si="106"/>
        <v>25153433.508565381</v>
      </c>
      <c r="AJ273" s="10">
        <f t="shared" si="106"/>
        <v>26599943.558598325</v>
      </c>
      <c r="AK273" s="10">
        <f t="shared" si="106"/>
        <v>28096114.366555378</v>
      </c>
      <c r="AL273" s="10">
        <f t="shared" ref="AL273:AL277" si="107">IF(AF273=0,0,IF($G$17&gt;(AK273/AF273)^(1/5)-1+2%,AK273*(AK273/AF273)^(1/5)/($G$17-((AK273/AF273)^(1/5)-1)),AK273*(1+$G$16)/$G$18))</f>
        <v>928353811.27032495</v>
      </c>
    </row>
    <row r="274" spans="1:38" x14ac:dyDescent="0.35">
      <c r="E274" t="s">
        <v>117</v>
      </c>
      <c r="F274" t="s">
        <v>53</v>
      </c>
      <c r="G274" s="10">
        <f t="shared" si="106"/>
        <v>0</v>
      </c>
      <c r="H274" s="10">
        <f t="shared" si="106"/>
        <v>0</v>
      </c>
      <c r="I274" s="10">
        <f t="shared" si="106"/>
        <v>0</v>
      </c>
      <c r="J274" s="10">
        <f t="shared" si="106"/>
        <v>0</v>
      </c>
      <c r="K274" s="10">
        <f t="shared" si="106"/>
        <v>0</v>
      </c>
      <c r="L274" s="10">
        <f t="shared" si="106"/>
        <v>0</v>
      </c>
      <c r="M274" s="10">
        <f t="shared" si="106"/>
        <v>0</v>
      </c>
      <c r="N274" s="10">
        <f t="shared" si="106"/>
        <v>0</v>
      </c>
      <c r="O274" s="10">
        <f t="shared" si="106"/>
        <v>0</v>
      </c>
      <c r="P274" s="10">
        <f t="shared" si="106"/>
        <v>0</v>
      </c>
      <c r="Q274" s="10">
        <f t="shared" si="106"/>
        <v>0</v>
      </c>
      <c r="R274" s="10">
        <f t="shared" si="106"/>
        <v>0</v>
      </c>
      <c r="S274" s="10">
        <f t="shared" si="106"/>
        <v>0</v>
      </c>
      <c r="T274" s="10">
        <f t="shared" si="106"/>
        <v>0</v>
      </c>
      <c r="U274" s="10">
        <f t="shared" si="106"/>
        <v>0</v>
      </c>
      <c r="V274" s="10">
        <f t="shared" si="106"/>
        <v>0</v>
      </c>
      <c r="W274" s="10">
        <f t="shared" si="106"/>
        <v>0</v>
      </c>
      <c r="X274" s="10">
        <f t="shared" si="106"/>
        <v>0</v>
      </c>
      <c r="Y274" s="10">
        <f t="shared" si="106"/>
        <v>0</v>
      </c>
      <c r="Z274" s="10">
        <f t="shared" si="106"/>
        <v>0</v>
      </c>
      <c r="AA274" s="10">
        <f t="shared" si="106"/>
        <v>0</v>
      </c>
      <c r="AB274" s="10">
        <f t="shared" si="106"/>
        <v>0</v>
      </c>
      <c r="AC274" s="10">
        <f t="shared" si="106"/>
        <v>0</v>
      </c>
      <c r="AD274" s="10">
        <f t="shared" si="106"/>
        <v>0</v>
      </c>
      <c r="AE274" s="10">
        <f t="shared" si="106"/>
        <v>0</v>
      </c>
      <c r="AF274" s="10">
        <f t="shared" si="106"/>
        <v>0</v>
      </c>
      <c r="AG274" s="10">
        <f t="shared" si="106"/>
        <v>0</v>
      </c>
      <c r="AH274" s="10">
        <f t="shared" si="106"/>
        <v>0</v>
      </c>
      <c r="AI274" s="10">
        <f t="shared" si="106"/>
        <v>0</v>
      </c>
      <c r="AJ274" s="10">
        <f t="shared" si="106"/>
        <v>0</v>
      </c>
      <c r="AK274" s="10">
        <f t="shared" si="106"/>
        <v>0</v>
      </c>
      <c r="AL274" s="10">
        <f t="shared" si="107"/>
        <v>0</v>
      </c>
    </row>
    <row r="275" spans="1:38" x14ac:dyDescent="0.35">
      <c r="E275" t="s">
        <v>118</v>
      </c>
      <c r="F275" t="s">
        <v>53</v>
      </c>
      <c r="G275" s="10">
        <f t="shared" si="106"/>
        <v>0</v>
      </c>
      <c r="H275" s="10">
        <f t="shared" si="106"/>
        <v>-473409.11199999996</v>
      </c>
      <c r="I275" s="10">
        <f t="shared" si="106"/>
        <v>-910776.53193599987</v>
      </c>
      <c r="J275" s="10">
        <f t="shared" si="106"/>
        <v>-1372422.3919271477</v>
      </c>
      <c r="K275" s="10">
        <f t="shared" si="106"/>
        <v>-1886369.0869462134</v>
      </c>
      <c r="L275" s="10">
        <f t="shared" si="106"/>
        <v>-2432988.253675662</v>
      </c>
      <c r="M275" s="10">
        <f t="shared" si="106"/>
        <v>-2933364.3346128031</v>
      </c>
      <c r="N275" s="10">
        <f t="shared" si="106"/>
        <v>-3496895.8544871639</v>
      </c>
      <c r="O275" s="10">
        <f t="shared" si="106"/>
        <v>-4082802.0845246837</v>
      </c>
      <c r="P275" s="10">
        <f t="shared" si="106"/>
        <v>-4691774.245151951</v>
      </c>
      <c r="Q275" s="10">
        <f t="shared" si="106"/>
        <v>-5324522.7208062867</v>
      </c>
      <c r="R275" s="10">
        <f t="shared" si="106"/>
        <v>-5981777.559995994</v>
      </c>
      <c r="S275" s="10">
        <f t="shared" si="106"/>
        <v>-6664288.9879117915</v>
      </c>
      <c r="T275" s="10">
        <f t="shared" si="106"/>
        <v>-7372827.9318960942</v>
      </c>
      <c r="U275" s="10">
        <f t="shared" si="106"/>
        <v>-8108186.5600840691</v>
      </c>
      <c r="V275" s="10">
        <f t="shared" si="106"/>
        <v>-8871178.8335379735</v>
      </c>
      <c r="W275" s="10">
        <f t="shared" si="106"/>
        <v>-9662641.0722039435</v>
      </c>
      <c r="X275" s="10">
        <f t="shared" si="106"/>
        <v>-10483432.535028294</v>
      </c>
      <c r="Y275" s="10">
        <f t="shared" si="106"/>
        <v>-11334436.014578426</v>
      </c>
      <c r="Z275" s="10">
        <f t="shared" si="106"/>
        <v>-12216558.446521716</v>
      </c>
      <c r="AA275" s="10">
        <f t="shared" si="106"/>
        <v>-13130731.534324195</v>
      </c>
      <c r="AB275" s="10">
        <f t="shared" si="106"/>
        <v>-14077912.389539462</v>
      </c>
      <c r="AC275" s="10">
        <f t="shared" si="106"/>
        <v>-15059084.188067133</v>
      </c>
      <c r="AD275" s="10">
        <f t="shared" si="106"/>
        <v>-16075256.842769178</v>
      </c>
      <c r="AE275" s="10">
        <f t="shared" si="106"/>
        <v>-17127467.692841772</v>
      </c>
      <c r="AF275" s="10">
        <f t="shared" si="106"/>
        <v>-18216782.210349753</v>
      </c>
      <c r="AG275" s="10">
        <f t="shared" si="106"/>
        <v>-19344294.724340525</v>
      </c>
      <c r="AH275" s="10">
        <f t="shared" si="106"/>
        <v>-20511129.162964147</v>
      </c>
      <c r="AI275" s="10">
        <f t="shared" si="106"/>
        <v>-21718439.814036522</v>
      </c>
      <c r="AJ275" s="10">
        <f t="shared" si="106"/>
        <v>-22967412.104493074</v>
      </c>
      <c r="AK275" s="10">
        <f t="shared" si="106"/>
        <v>-24259263.399190813</v>
      </c>
      <c r="AL275" s="10">
        <f t="shared" si="107"/>
        <v>-801576308.43280959</v>
      </c>
    </row>
    <row r="276" spans="1:38" x14ac:dyDescent="0.35">
      <c r="E276" t="s">
        <v>125</v>
      </c>
      <c r="F276" t="s">
        <v>53</v>
      </c>
      <c r="G276" s="10">
        <f t="shared" si="106"/>
        <v>0</v>
      </c>
      <c r="H276" s="10">
        <f t="shared" si="106"/>
        <v>0</v>
      </c>
      <c r="I276" s="10">
        <f t="shared" si="106"/>
        <v>0</v>
      </c>
      <c r="J276" s="10">
        <f t="shared" si="106"/>
        <v>0</v>
      </c>
      <c r="K276" s="10">
        <f t="shared" si="106"/>
        <v>0</v>
      </c>
      <c r="L276" s="10">
        <f t="shared" si="106"/>
        <v>0</v>
      </c>
      <c r="M276" s="10">
        <f t="shared" si="106"/>
        <v>0</v>
      </c>
      <c r="N276" s="10">
        <f t="shared" si="106"/>
        <v>0</v>
      </c>
      <c r="O276" s="10">
        <f t="shared" si="106"/>
        <v>0</v>
      </c>
      <c r="P276" s="10">
        <f t="shared" si="106"/>
        <v>0</v>
      </c>
      <c r="Q276" s="10">
        <f t="shared" si="106"/>
        <v>0</v>
      </c>
      <c r="R276" s="10">
        <f t="shared" si="106"/>
        <v>0</v>
      </c>
      <c r="S276" s="10">
        <f t="shared" si="106"/>
        <v>0</v>
      </c>
      <c r="T276" s="10">
        <f t="shared" si="106"/>
        <v>0</v>
      </c>
      <c r="U276" s="10">
        <f t="shared" si="106"/>
        <v>0</v>
      </c>
      <c r="V276" s="10">
        <f t="shared" si="106"/>
        <v>0</v>
      </c>
      <c r="W276" s="10">
        <f t="shared" si="106"/>
        <v>0</v>
      </c>
      <c r="X276" s="10">
        <f t="shared" si="106"/>
        <v>0</v>
      </c>
      <c r="Y276" s="10">
        <f t="shared" si="106"/>
        <v>0</v>
      </c>
      <c r="Z276" s="10">
        <f t="shared" si="106"/>
        <v>0</v>
      </c>
      <c r="AA276" s="10">
        <f t="shared" si="106"/>
        <v>0</v>
      </c>
      <c r="AB276" s="10">
        <f t="shared" si="106"/>
        <v>0</v>
      </c>
      <c r="AC276" s="10">
        <f t="shared" si="106"/>
        <v>0</v>
      </c>
      <c r="AD276" s="10">
        <f t="shared" si="106"/>
        <v>0</v>
      </c>
      <c r="AE276" s="10">
        <f t="shared" si="106"/>
        <v>0</v>
      </c>
      <c r="AF276" s="10">
        <f t="shared" si="106"/>
        <v>0</v>
      </c>
      <c r="AG276" s="10">
        <f t="shared" si="106"/>
        <v>0</v>
      </c>
      <c r="AH276" s="10">
        <f t="shared" si="106"/>
        <v>0</v>
      </c>
      <c r="AI276" s="10">
        <f t="shared" si="106"/>
        <v>0</v>
      </c>
      <c r="AJ276" s="10">
        <f t="shared" si="106"/>
        <v>0</v>
      </c>
      <c r="AK276" s="10">
        <f t="shared" si="106"/>
        <v>0</v>
      </c>
      <c r="AL276" s="10">
        <f t="shared" si="107"/>
        <v>0</v>
      </c>
    </row>
    <row r="277" spans="1:38" x14ac:dyDescent="0.35">
      <c r="E277" t="s">
        <v>131</v>
      </c>
      <c r="F277" t="s">
        <v>53</v>
      </c>
      <c r="G277" s="10">
        <f t="shared" si="106"/>
        <v>0</v>
      </c>
      <c r="H277" s="10">
        <f t="shared" si="106"/>
        <v>0</v>
      </c>
      <c r="I277" s="10">
        <f t="shared" si="106"/>
        <v>0</v>
      </c>
      <c r="J277" s="10">
        <f t="shared" si="106"/>
        <v>0</v>
      </c>
      <c r="K277" s="10">
        <f t="shared" si="106"/>
        <v>0</v>
      </c>
      <c r="L277" s="10">
        <f t="shared" si="106"/>
        <v>0</v>
      </c>
      <c r="M277" s="10">
        <f t="shared" si="106"/>
        <v>0</v>
      </c>
      <c r="N277" s="10">
        <f t="shared" si="106"/>
        <v>0</v>
      </c>
      <c r="O277" s="10">
        <f t="shared" si="106"/>
        <v>0</v>
      </c>
      <c r="P277" s="10">
        <f t="shared" si="106"/>
        <v>0</v>
      </c>
      <c r="Q277" s="10">
        <f t="shared" si="106"/>
        <v>0</v>
      </c>
      <c r="R277" s="10">
        <f t="shared" si="106"/>
        <v>0</v>
      </c>
      <c r="S277" s="10">
        <f t="shared" si="106"/>
        <v>0</v>
      </c>
      <c r="T277" s="10">
        <f t="shared" si="106"/>
        <v>0</v>
      </c>
      <c r="U277" s="10">
        <f t="shared" si="106"/>
        <v>0</v>
      </c>
      <c r="V277" s="10">
        <f t="shared" si="106"/>
        <v>0</v>
      </c>
      <c r="W277" s="10">
        <f t="shared" si="106"/>
        <v>0</v>
      </c>
      <c r="X277" s="10">
        <f t="shared" si="106"/>
        <v>0</v>
      </c>
      <c r="Y277" s="10">
        <f t="shared" si="106"/>
        <v>0</v>
      </c>
      <c r="Z277" s="10">
        <f t="shared" si="106"/>
        <v>0</v>
      </c>
      <c r="AA277" s="10">
        <f t="shared" si="106"/>
        <v>0</v>
      </c>
      <c r="AB277" s="10">
        <f t="shared" si="106"/>
        <v>0</v>
      </c>
      <c r="AC277" s="10">
        <f t="shared" si="106"/>
        <v>0</v>
      </c>
      <c r="AD277" s="10">
        <f t="shared" si="106"/>
        <v>0</v>
      </c>
      <c r="AE277" s="10">
        <f t="shared" si="106"/>
        <v>0</v>
      </c>
      <c r="AF277" s="10">
        <f t="shared" si="106"/>
        <v>0</v>
      </c>
      <c r="AG277" s="10">
        <f t="shared" si="106"/>
        <v>0</v>
      </c>
      <c r="AH277" s="10">
        <f t="shared" si="106"/>
        <v>0</v>
      </c>
      <c r="AI277" s="10">
        <f t="shared" si="106"/>
        <v>0</v>
      </c>
      <c r="AJ277" s="10">
        <f t="shared" si="106"/>
        <v>0</v>
      </c>
      <c r="AK277" s="10">
        <f t="shared" si="106"/>
        <v>0</v>
      </c>
      <c r="AL277" s="10">
        <f t="shared" si="107"/>
        <v>0</v>
      </c>
    </row>
    <row r="278" spans="1:38" x14ac:dyDescent="0.35">
      <c r="E278" t="s">
        <v>148</v>
      </c>
      <c r="F278" t="s">
        <v>53</v>
      </c>
      <c r="G278" s="10">
        <f t="shared" ref="G278:AK278" si="108">G267</f>
        <v>0</v>
      </c>
      <c r="H278" s="10">
        <f t="shared" si="108"/>
        <v>0</v>
      </c>
      <c r="I278" s="10">
        <f t="shared" si="108"/>
        <v>0</v>
      </c>
      <c r="J278" s="10">
        <f t="shared" si="108"/>
        <v>0</v>
      </c>
      <c r="K278" s="10">
        <f t="shared" si="108"/>
        <v>0</v>
      </c>
      <c r="L278" s="10">
        <f t="shared" si="108"/>
        <v>0</v>
      </c>
      <c r="M278" s="10">
        <f t="shared" si="108"/>
        <v>0</v>
      </c>
      <c r="N278" s="10">
        <f t="shared" si="108"/>
        <v>0</v>
      </c>
      <c r="O278" s="10">
        <f t="shared" si="108"/>
        <v>0</v>
      </c>
      <c r="P278" s="10">
        <f t="shared" si="108"/>
        <v>0</v>
      </c>
      <c r="Q278" s="10">
        <f t="shared" si="108"/>
        <v>0</v>
      </c>
      <c r="R278" s="10">
        <f t="shared" si="108"/>
        <v>0</v>
      </c>
      <c r="S278" s="10">
        <f t="shared" si="108"/>
        <v>0</v>
      </c>
      <c r="T278" s="10">
        <f t="shared" si="108"/>
        <v>0</v>
      </c>
      <c r="U278" s="10">
        <f t="shared" si="108"/>
        <v>0</v>
      </c>
      <c r="V278" s="10">
        <f t="shared" si="108"/>
        <v>0</v>
      </c>
      <c r="W278" s="10">
        <f t="shared" si="108"/>
        <v>0</v>
      </c>
      <c r="X278" s="10">
        <f t="shared" si="108"/>
        <v>0</v>
      </c>
      <c r="Y278" s="10">
        <f t="shared" si="108"/>
        <v>0</v>
      </c>
      <c r="Z278" s="10">
        <f t="shared" si="108"/>
        <v>0</v>
      </c>
      <c r="AA278" s="10">
        <f t="shared" si="108"/>
        <v>0</v>
      </c>
      <c r="AB278" s="10">
        <f t="shared" si="108"/>
        <v>0</v>
      </c>
      <c r="AC278" s="10">
        <f t="shared" si="108"/>
        <v>0</v>
      </c>
      <c r="AD278" s="10">
        <f t="shared" si="108"/>
        <v>0</v>
      </c>
      <c r="AE278" s="10">
        <f t="shared" si="108"/>
        <v>0</v>
      </c>
      <c r="AF278" s="10">
        <f t="shared" si="108"/>
        <v>0</v>
      </c>
      <c r="AG278" s="10">
        <f t="shared" si="108"/>
        <v>0</v>
      </c>
      <c r="AH278" s="10">
        <f t="shared" si="108"/>
        <v>0</v>
      </c>
      <c r="AI278" s="10">
        <f t="shared" si="108"/>
        <v>0</v>
      </c>
      <c r="AJ278" s="10">
        <f t="shared" si="108"/>
        <v>0</v>
      </c>
      <c r="AK278" s="10">
        <f t="shared" si="108"/>
        <v>0</v>
      </c>
      <c r="AL278" s="10">
        <f>IF(AF278=0,0,IF($G$17&gt;(AK278/AF278)^(1/5)-1+2%,AK278*(AK278/AF278)^(1/5)/($G$17-((AK278/AF278)^(1/5)-1)),AK278*(1+$G$16)/$G$18))</f>
        <v>0</v>
      </c>
    </row>
    <row r="279" spans="1:38" x14ac:dyDescent="0.35">
      <c r="E279" t="s">
        <v>149</v>
      </c>
      <c r="F279" t="s">
        <v>53</v>
      </c>
      <c r="G279" s="10">
        <f>-$G$19*G278</f>
        <v>0</v>
      </c>
      <c r="H279" s="10">
        <f t="shared" ref="H279:AK279" si="109">-$G$19*H278</f>
        <v>0</v>
      </c>
      <c r="I279" s="10">
        <f t="shared" si="109"/>
        <v>0</v>
      </c>
      <c r="J279" s="10">
        <f t="shared" si="109"/>
        <v>0</v>
      </c>
      <c r="K279" s="10">
        <f t="shared" si="109"/>
        <v>0</v>
      </c>
      <c r="L279" s="10">
        <f t="shared" si="109"/>
        <v>0</v>
      </c>
      <c r="M279" s="10">
        <f t="shared" si="109"/>
        <v>0</v>
      </c>
      <c r="N279" s="10">
        <f t="shared" si="109"/>
        <v>0</v>
      </c>
      <c r="O279" s="10">
        <f t="shared" si="109"/>
        <v>0</v>
      </c>
      <c r="P279" s="10">
        <f t="shared" si="109"/>
        <v>0</v>
      </c>
      <c r="Q279" s="10">
        <f t="shared" si="109"/>
        <v>0</v>
      </c>
      <c r="R279" s="10">
        <f t="shared" si="109"/>
        <v>0</v>
      </c>
      <c r="S279" s="10">
        <f t="shared" si="109"/>
        <v>0</v>
      </c>
      <c r="T279" s="10">
        <f t="shared" si="109"/>
        <v>0</v>
      </c>
      <c r="U279" s="10">
        <f t="shared" si="109"/>
        <v>0</v>
      </c>
      <c r="V279" s="10">
        <f t="shared" si="109"/>
        <v>0</v>
      </c>
      <c r="W279" s="10">
        <f t="shared" si="109"/>
        <v>0</v>
      </c>
      <c r="X279" s="10">
        <f t="shared" si="109"/>
        <v>0</v>
      </c>
      <c r="Y279" s="10">
        <f t="shared" si="109"/>
        <v>0</v>
      </c>
      <c r="Z279" s="10">
        <f t="shared" si="109"/>
        <v>0</v>
      </c>
      <c r="AA279" s="10">
        <f t="shared" si="109"/>
        <v>0</v>
      </c>
      <c r="AB279" s="10">
        <f t="shared" si="109"/>
        <v>0</v>
      </c>
      <c r="AC279" s="10">
        <f t="shared" si="109"/>
        <v>0</v>
      </c>
      <c r="AD279" s="10">
        <f t="shared" si="109"/>
        <v>0</v>
      </c>
      <c r="AE279" s="10">
        <f t="shared" si="109"/>
        <v>0</v>
      </c>
      <c r="AF279" s="10">
        <f t="shared" si="109"/>
        <v>0</v>
      </c>
      <c r="AG279" s="10">
        <f t="shared" si="109"/>
        <v>0</v>
      </c>
      <c r="AH279" s="10">
        <f t="shared" si="109"/>
        <v>0</v>
      </c>
      <c r="AI279" s="10">
        <f t="shared" si="109"/>
        <v>0</v>
      </c>
      <c r="AJ279" s="10">
        <f t="shared" si="109"/>
        <v>0</v>
      </c>
      <c r="AK279" s="10">
        <f t="shared" si="109"/>
        <v>0</v>
      </c>
      <c r="AL279" s="10">
        <f t="shared" ref="AL279" si="110">IF(AF279=0,0,IF($G$17&gt;(AK279/AF279)^(1/5)-1+2%,AK279*(AK279/AF279)^(1/5)/($G$17-((AK279/AF279)^(1/5)-1)),AK279*(1+$G$16)/$G$18))</f>
        <v>0</v>
      </c>
    </row>
    <row r="280" spans="1:38" x14ac:dyDescent="0.35">
      <c r="E280" t="s">
        <v>150</v>
      </c>
      <c r="F280" t="s">
        <v>53</v>
      </c>
      <c r="G280" s="10">
        <f t="shared" ref="G280:AL280" si="111">SUM(G270:G279)</f>
        <v>-34764548.044999994</v>
      </c>
      <c r="H280" s="10">
        <f t="shared" si="111"/>
        <v>-1945044.737130746</v>
      </c>
      <c r="I280" s="10">
        <f t="shared" si="111"/>
        <v>-7378046.5645538522</v>
      </c>
      <c r="J280" s="10">
        <f t="shared" si="111"/>
        <v>-8736569.3173742853</v>
      </c>
      <c r="K280" s="10">
        <f t="shared" si="111"/>
        <v>-14518414.912894955</v>
      </c>
      <c r="L280" s="10">
        <f t="shared" si="111"/>
        <v>-5510809.8129857378</v>
      </c>
      <c r="M280" s="10">
        <f t="shared" si="111"/>
        <v>-3301429.6692584013</v>
      </c>
      <c r="N280" s="10">
        <f t="shared" si="111"/>
        <v>-3413960.1792710922</v>
      </c>
      <c r="O280" s="10">
        <f t="shared" si="111"/>
        <v>-32898048.585145593</v>
      </c>
      <c r="P280" s="10">
        <f t="shared" si="111"/>
        <v>-7314588.6471786331</v>
      </c>
      <c r="Q280" s="10">
        <f t="shared" si="111"/>
        <v>-9418492.358710546</v>
      </c>
      <c r="R280" s="10">
        <f t="shared" si="111"/>
        <v>-19384673.799868066</v>
      </c>
      <c r="S280" s="10">
        <f t="shared" si="111"/>
        <v>-25828253.244684439</v>
      </c>
      <c r="T280" s="10">
        <f t="shared" si="111"/>
        <v>-14897598.896808676</v>
      </c>
      <c r="U280" s="10">
        <f t="shared" si="111"/>
        <v>196035.17653905787</v>
      </c>
      <c r="V280" s="10">
        <f t="shared" si="111"/>
        <v>964402.39753085189</v>
      </c>
      <c r="W280" s="10">
        <f t="shared" si="111"/>
        <v>-9552796.7600400615</v>
      </c>
      <c r="X280" s="10">
        <f t="shared" si="111"/>
        <v>-9599940.0374483988</v>
      </c>
      <c r="Y280" s="10">
        <f t="shared" si="111"/>
        <v>-9642304.9749833085</v>
      </c>
      <c r="Z280" s="10">
        <f t="shared" si="111"/>
        <v>-9679748.1314802524</v>
      </c>
      <c r="AA280" s="10">
        <f t="shared" si="111"/>
        <v>-9712122.1484936792</v>
      </c>
      <c r="AB280" s="10">
        <f t="shared" si="111"/>
        <v>-9739275.6490287445</v>
      </c>
      <c r="AC280" s="10">
        <f t="shared" si="111"/>
        <v>-9761053.1337473486</v>
      </c>
      <c r="AD280" s="10">
        <f t="shared" si="111"/>
        <v>-9777294.8745869417</v>
      </c>
      <c r="AE280" s="10">
        <f t="shared" si="111"/>
        <v>-9787836.8057293445</v>
      </c>
      <c r="AF280" s="10">
        <f t="shared" si="111"/>
        <v>-9792510.4118550457</v>
      </c>
      <c r="AG280" s="10">
        <f t="shared" si="111"/>
        <v>-9791142.6136171892</v>
      </c>
      <c r="AH280" s="10">
        <f t="shared" si="111"/>
        <v>-9783555.6502677053</v>
      </c>
      <c r="AI280" s="10">
        <f t="shared" si="111"/>
        <v>-9769566.9593664035</v>
      </c>
      <c r="AJ280" s="10">
        <f t="shared" si="111"/>
        <v>-9748989.0535024442</v>
      </c>
      <c r="AK280" s="10">
        <f t="shared" si="111"/>
        <v>-9721629.3939555585</v>
      </c>
      <c r="AL280" s="10">
        <f t="shared" si="111"/>
        <v>126777502.83751535</v>
      </c>
    </row>
    <row r="281" spans="1:38" x14ac:dyDescent="0.35">
      <c r="E281" t="s">
        <v>151</v>
      </c>
      <c r="F281" t="s">
        <v>53</v>
      </c>
      <c r="G281" s="10">
        <f>NPV($G$17,H280:AL280)+G280</f>
        <v>-155931270.76581952</v>
      </c>
    </row>
    <row r="282" spans="1:38" x14ac:dyDescent="0.35">
      <c r="E282" s="15" t="s">
        <v>153</v>
      </c>
      <c r="F282" s="15"/>
      <c r="G282" s="18" t="str">
        <f>IF(G281&gt;0,"N/A",IF(ABS(G281+G255)&gt;1,"Error","OK"))</f>
        <v>Error</v>
      </c>
    </row>
    <row r="284" spans="1:38" x14ac:dyDescent="0.35">
      <c r="C284" s="3" t="s">
        <v>155</v>
      </c>
      <c r="D284" s="3"/>
      <c r="G284">
        <f>MAX(0,-G313/(NPV($G$18,H285:AA285)+G285))</f>
        <v>28005087.263252042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2">G286*(1+$G$16)</f>
        <v>17579235.372820001</v>
      </c>
      <c r="I286" s="10">
        <f t="shared" si="112"/>
        <v>17948399.315649219</v>
      </c>
      <c r="J286" s="10">
        <f t="shared" si="112"/>
        <v>18325315.701277852</v>
      </c>
      <c r="K286" s="10">
        <f t="shared" si="112"/>
        <v>18710147.331004687</v>
      </c>
      <c r="L286" s="10">
        <f t="shared" si="112"/>
        <v>19103060.424955782</v>
      </c>
      <c r="M286" s="10">
        <f t="shared" si="112"/>
        <v>19504224.69387985</v>
      </c>
      <c r="N286" s="10">
        <f t="shared" si="112"/>
        <v>19913813.412451327</v>
      </c>
      <c r="O286" s="10">
        <f t="shared" si="112"/>
        <v>20332003.494112805</v>
      </c>
      <c r="P286" s="10">
        <f t="shared" si="112"/>
        <v>20758975.567489173</v>
      </c>
      <c r="Q286" s="10">
        <f t="shared" si="112"/>
        <v>21194914.054406445</v>
      </c>
      <c r="R286" s="10">
        <f t="shared" si="112"/>
        <v>21640007.249548979</v>
      </c>
      <c r="S286" s="10">
        <f t="shared" si="112"/>
        <v>22094447.401789505</v>
      </c>
      <c r="T286" s="10">
        <f t="shared" si="112"/>
        <v>22558430.797227081</v>
      </c>
      <c r="U286" s="10">
        <f t="shared" si="112"/>
        <v>23032157.843968846</v>
      </c>
      <c r="V286" s="10">
        <f t="shared" si="112"/>
        <v>23515833.158692189</v>
      </c>
      <c r="W286" s="10">
        <f t="shared" si="112"/>
        <v>24009665.655024722</v>
      </c>
      <c r="X286" s="10">
        <f t="shared" si="112"/>
        <v>24513868.633780241</v>
      </c>
      <c r="Y286" s="10">
        <f t="shared" si="112"/>
        <v>25028659.875089623</v>
      </c>
      <c r="Z286" s="10">
        <f t="shared" si="112"/>
        <v>25554261.732466504</v>
      </c>
      <c r="AA286" s="10">
        <f t="shared" si="112"/>
        <v>26090901.228848297</v>
      </c>
      <c r="AB286" s="10">
        <f t="shared" si="112"/>
        <v>26638810.154654108</v>
      </c>
      <c r="AC286" s="10">
        <f t="shared" si="112"/>
        <v>27198225.16790184</v>
      </c>
      <c r="AD286" s="10">
        <f t="shared" si="112"/>
        <v>27769387.896427777</v>
      </c>
      <c r="AE286" s="10">
        <f t="shared" si="112"/>
        <v>28352545.042252757</v>
      </c>
      <c r="AF286" s="10">
        <f t="shared" si="112"/>
        <v>28947948.488140061</v>
      </c>
      <c r="AG286" s="10">
        <f>AF286*(1+$G$16)</f>
        <v>29555855.406390999</v>
      </c>
      <c r="AH286" s="10">
        <f t="shared" si="112"/>
        <v>30176528.369925208</v>
      </c>
      <c r="AI286" s="10">
        <f t="shared" si="112"/>
        <v>30810235.465693634</v>
      </c>
      <c r="AJ286" s="10">
        <f t="shared" si="112"/>
        <v>31457250.410473198</v>
      </c>
      <c r="AK286" s="10">
        <f t="shared" si="112"/>
        <v>32117852.669093132</v>
      </c>
    </row>
    <row r="287" spans="1:38" x14ac:dyDescent="0.35">
      <c r="E287" t="s">
        <v>139</v>
      </c>
      <c r="F287" t="s">
        <v>53</v>
      </c>
      <c r="G287" s="10">
        <f>G285*G286</f>
        <v>17217664.420000002</v>
      </c>
      <c r="H287" s="10">
        <f t="shared" ref="H287:AK287" si="113">H285*H286</f>
        <v>17579235.372820001</v>
      </c>
      <c r="I287" s="10">
        <f t="shared" si="113"/>
        <v>17948399.315649219</v>
      </c>
      <c r="J287" s="10">
        <f t="shared" si="113"/>
        <v>18325315.701277852</v>
      </c>
      <c r="K287" s="10">
        <f t="shared" si="113"/>
        <v>18710147.331004687</v>
      </c>
      <c r="L287" s="10">
        <f t="shared" si="113"/>
        <v>19103060.424955782</v>
      </c>
      <c r="M287" s="10">
        <f t="shared" si="113"/>
        <v>0</v>
      </c>
      <c r="N287" s="10">
        <f t="shared" si="113"/>
        <v>0</v>
      </c>
      <c r="O287" s="10">
        <f t="shared" si="113"/>
        <v>0</v>
      </c>
      <c r="P287" s="10">
        <f t="shared" si="113"/>
        <v>0</v>
      </c>
      <c r="Q287" s="10">
        <f t="shared" si="113"/>
        <v>0</v>
      </c>
      <c r="R287" s="10">
        <f t="shared" si="113"/>
        <v>0</v>
      </c>
      <c r="S287" s="10">
        <f t="shared" si="113"/>
        <v>0</v>
      </c>
      <c r="T287" s="10">
        <f t="shared" si="113"/>
        <v>0</v>
      </c>
      <c r="U287" s="10">
        <f t="shared" si="113"/>
        <v>0</v>
      </c>
      <c r="V287" s="10">
        <f t="shared" si="113"/>
        <v>0</v>
      </c>
      <c r="W287" s="10">
        <f t="shared" si="113"/>
        <v>0</v>
      </c>
      <c r="X287" s="10">
        <f t="shared" si="113"/>
        <v>0</v>
      </c>
      <c r="Y287" s="10">
        <f t="shared" si="113"/>
        <v>0</v>
      </c>
      <c r="Z287" s="10">
        <f t="shared" si="113"/>
        <v>0</v>
      </c>
      <c r="AA287" s="10">
        <f t="shared" si="113"/>
        <v>0</v>
      </c>
      <c r="AB287" s="10">
        <f t="shared" si="113"/>
        <v>0</v>
      </c>
      <c r="AC287" s="10">
        <f t="shared" si="113"/>
        <v>0</v>
      </c>
      <c r="AD287" s="10">
        <f t="shared" si="113"/>
        <v>0</v>
      </c>
      <c r="AE287" s="10">
        <f t="shared" si="113"/>
        <v>0</v>
      </c>
      <c r="AF287" s="10">
        <f t="shared" si="113"/>
        <v>0</v>
      </c>
      <c r="AG287" s="10">
        <f t="shared" si="113"/>
        <v>0</v>
      </c>
      <c r="AH287" s="10">
        <f t="shared" si="113"/>
        <v>0</v>
      </c>
      <c r="AI287" s="10">
        <f t="shared" si="113"/>
        <v>0</v>
      </c>
      <c r="AJ287" s="10">
        <f t="shared" si="113"/>
        <v>0</v>
      </c>
      <c r="AK287" s="10">
        <f t="shared" si="113"/>
        <v>0</v>
      </c>
    </row>
    <row r="289" spans="4:37" x14ac:dyDescent="0.35">
      <c r="D289" t="s">
        <v>140</v>
      </c>
    </row>
    <row r="290" spans="4:37" x14ac:dyDescent="0.35">
      <c r="E290" t="s">
        <v>57</v>
      </c>
      <c r="F290" t="s">
        <v>53</v>
      </c>
      <c r="G290" s="10">
        <f t="shared" ref="G290:AK295" si="114">G224</f>
        <v>6232586.4000000004</v>
      </c>
      <c r="H290" s="10">
        <f t="shared" si="114"/>
        <v>4176296</v>
      </c>
      <c r="I290" s="10">
        <f t="shared" si="114"/>
        <v>4176296</v>
      </c>
      <c r="J290" s="10">
        <f t="shared" si="114"/>
        <v>3786015.9385158177</v>
      </c>
      <c r="K290" s="10">
        <f t="shared" si="114"/>
        <v>4598927.3384508733</v>
      </c>
      <c r="L290" s="10">
        <f t="shared" si="114"/>
        <v>5147622.5504659051</v>
      </c>
      <c r="M290" s="10">
        <f t="shared" si="114"/>
        <v>3979015.7998537263</v>
      </c>
      <c r="N290" s="10">
        <f t="shared" si="114"/>
        <v>4907370.082629622</v>
      </c>
      <c r="O290" s="10">
        <f t="shared" si="114"/>
        <v>4483790.3419831889</v>
      </c>
      <c r="P290" s="10">
        <f t="shared" si="114"/>
        <v>4577949.939164836</v>
      </c>
      <c r="Q290" s="10">
        <f t="shared" si="114"/>
        <v>4674086.8878872972</v>
      </c>
      <c r="R290" s="10">
        <f t="shared" si="114"/>
        <v>4772242.7125329301</v>
      </c>
      <c r="S290" s="10">
        <f t="shared" si="114"/>
        <v>4872459.8094961215</v>
      </c>
      <c r="T290" s="10">
        <f t="shared" si="114"/>
        <v>4974781.4654955398</v>
      </c>
      <c r="U290" s="10">
        <f t="shared" si="114"/>
        <v>5079251.8762709461</v>
      </c>
      <c r="V290" s="10">
        <f t="shared" si="114"/>
        <v>5185916.1656726357</v>
      </c>
      <c r="W290" s="10">
        <f t="shared" si="114"/>
        <v>5294820.4051517611</v>
      </c>
      <c r="X290" s="10">
        <f t="shared" si="114"/>
        <v>5406011.6336599477</v>
      </c>
      <c r="Y290" s="10">
        <f t="shared" si="114"/>
        <v>5519537.8779668063</v>
      </c>
      <c r="Z290" s="10">
        <f t="shared" si="114"/>
        <v>5635448.1734041097</v>
      </c>
      <c r="AA290" s="10">
        <f t="shared" si="114"/>
        <v>5753792.5850455957</v>
      </c>
      <c r="AB290" s="10">
        <f t="shared" si="114"/>
        <v>5874622.229331553</v>
      </c>
      <c r="AC290" s="10">
        <f t="shared" si="114"/>
        <v>5997989.296147516</v>
      </c>
      <c r="AD290" s="10">
        <f t="shared" si="114"/>
        <v>6123947.0713666137</v>
      </c>
      <c r="AE290" s="10">
        <f t="shared" si="114"/>
        <v>6252549.959865313</v>
      </c>
      <c r="AF290" s="10">
        <f t="shared" si="114"/>
        <v>6383853.5090224845</v>
      </c>
      <c r="AG290" s="10">
        <f t="shared" si="114"/>
        <v>6517914.432711957</v>
      </c>
      <c r="AH290" s="10">
        <f t="shared" si="114"/>
        <v>6654790.6357989078</v>
      </c>
      <c r="AI290" s="10">
        <f t="shared" si="114"/>
        <v>6794541.2391506853</v>
      </c>
      <c r="AJ290" s="10">
        <f t="shared" si="114"/>
        <v>6937226.6051728493</v>
      </c>
      <c r="AK290" s="10">
        <f t="shared" si="114"/>
        <v>7082908.363881479</v>
      </c>
    </row>
    <row r="291" spans="4:37" x14ac:dyDescent="0.35">
      <c r="E291" t="s">
        <v>141</v>
      </c>
      <c r="F291" t="s">
        <v>53</v>
      </c>
      <c r="G291" s="10">
        <f t="shared" si="114"/>
        <v>0</v>
      </c>
      <c r="H291" s="10">
        <f t="shared" si="114"/>
        <v>526993.09080000001</v>
      </c>
      <c r="I291" s="10">
        <f t="shared" si="114"/>
        <v>1034142.3220956479</v>
      </c>
      <c r="J291" s="10">
        <f t="shared" si="114"/>
        <v>1589485.0494138594</v>
      </c>
      <c r="K291" s="10">
        <f t="shared" si="114"/>
        <v>2184717.6780373026</v>
      </c>
      <c r="L291" s="10">
        <f t="shared" si="114"/>
        <v>2817790.2644000882</v>
      </c>
      <c r="M291" s="10">
        <f t="shared" si="114"/>
        <v>3397305.9473357713</v>
      </c>
      <c r="N291" s="10">
        <f t="shared" si="114"/>
        <v>4049965.7487078495</v>
      </c>
      <c r="O291" s="10">
        <f t="shared" si="114"/>
        <v>4728539.0498147812</v>
      </c>
      <c r="P291" s="10">
        <f t="shared" si="114"/>
        <v>5433826.3946730224</v>
      </c>
      <c r="Q291" s="10">
        <f t="shared" si="114"/>
        <v>6166650.5222943425</v>
      </c>
      <c r="R291" s="10">
        <f t="shared" si="114"/>
        <v>6927856.9458357058</v>
      </c>
      <c r="S291" s="10">
        <f t="shared" si="114"/>
        <v>7718314.5462854756</v>
      </c>
      <c r="T291" s="10">
        <f t="shared" si="114"/>
        <v>8538916.1810410209</v>
      </c>
      <c r="U291" s="10">
        <f t="shared" si="114"/>
        <v>9390579.3077413887</v>
      </c>
      <c r="V291" s="10">
        <f t="shared" si="114"/>
        <v>10274246.623727333</v>
      </c>
      <c r="W291" s="10">
        <f t="shared" si="114"/>
        <v>11190886.721509971</v>
      </c>
      <c r="X291" s="10">
        <f t="shared" si="114"/>
        <v>12141494.760638416</v>
      </c>
      <c r="Y291" s="10">
        <f t="shared" si="114"/>
        <v>13127093.156366071</v>
      </c>
      <c r="Z291" s="10">
        <f t="shared" si="114"/>
        <v>14148732.285524845</v>
      </c>
      <c r="AA291" s="10">
        <f t="shared" si="114"/>
        <v>15207491.210026329</v>
      </c>
      <c r="AB291" s="10">
        <f t="shared" si="114"/>
        <v>16304478.418418963</v>
      </c>
      <c r="AC291" s="10">
        <f t="shared" si="114"/>
        <v>17440832.585940462</v>
      </c>
      <c r="AD291" s="10">
        <f t="shared" si="114"/>
        <v>18617723.353515342</v>
      </c>
      <c r="AE291" s="10">
        <f t="shared" si="114"/>
        <v>19836352.126157966</v>
      </c>
      <c r="AF291" s="10">
        <f t="shared" si="114"/>
        <v>21097952.891252678</v>
      </c>
      <c r="AG291" s="10">
        <f t="shared" si="114"/>
        <v>22403793.057193734</v>
      </c>
      <c r="AH291" s="10">
        <f t="shared" si="114"/>
        <v>23755174.312879272</v>
      </c>
      <c r="AI291" s="10">
        <f t="shared" si="114"/>
        <v>25153433.508565381</v>
      </c>
      <c r="AJ291" s="10">
        <f t="shared" si="114"/>
        <v>26599943.558598325</v>
      </c>
      <c r="AK291" s="10">
        <f t="shared" si="114"/>
        <v>28096114.366555378</v>
      </c>
    </row>
    <row r="292" spans="4:37" x14ac:dyDescent="0.35">
      <c r="E292" t="s">
        <v>117</v>
      </c>
      <c r="F292" t="s">
        <v>53</v>
      </c>
      <c r="G292" s="10">
        <f t="shared" si="114"/>
        <v>0</v>
      </c>
      <c r="H292" s="10">
        <f t="shared" si="114"/>
        <v>0</v>
      </c>
      <c r="I292" s="10">
        <f t="shared" si="114"/>
        <v>0</v>
      </c>
      <c r="J292" s="10">
        <f t="shared" si="114"/>
        <v>0</v>
      </c>
      <c r="K292" s="10">
        <f t="shared" si="114"/>
        <v>0</v>
      </c>
      <c r="L292" s="10">
        <f t="shared" si="114"/>
        <v>0</v>
      </c>
      <c r="M292" s="10">
        <f t="shared" si="114"/>
        <v>0</v>
      </c>
      <c r="N292" s="10">
        <f t="shared" si="114"/>
        <v>0</v>
      </c>
      <c r="O292" s="10">
        <f t="shared" si="114"/>
        <v>0</v>
      </c>
      <c r="P292" s="10">
        <f t="shared" si="114"/>
        <v>0</v>
      </c>
      <c r="Q292" s="10">
        <f t="shared" si="114"/>
        <v>0</v>
      </c>
      <c r="R292" s="10">
        <f t="shared" si="114"/>
        <v>0</v>
      </c>
      <c r="S292" s="10">
        <f t="shared" si="114"/>
        <v>0</v>
      </c>
      <c r="T292" s="10">
        <f t="shared" si="114"/>
        <v>0</v>
      </c>
      <c r="U292" s="10">
        <f t="shared" si="114"/>
        <v>0</v>
      </c>
      <c r="V292" s="10">
        <f t="shared" si="114"/>
        <v>0</v>
      </c>
      <c r="W292" s="10">
        <f t="shared" si="114"/>
        <v>0</v>
      </c>
      <c r="X292" s="10">
        <f t="shared" si="114"/>
        <v>0</v>
      </c>
      <c r="Y292" s="10">
        <f t="shared" si="114"/>
        <v>0</v>
      </c>
      <c r="Z292" s="10">
        <f t="shared" si="114"/>
        <v>0</v>
      </c>
      <c r="AA292" s="10">
        <f t="shared" si="114"/>
        <v>0</v>
      </c>
      <c r="AB292" s="10">
        <f t="shared" si="114"/>
        <v>0</v>
      </c>
      <c r="AC292" s="10">
        <f t="shared" si="114"/>
        <v>0</v>
      </c>
      <c r="AD292" s="10">
        <f t="shared" si="114"/>
        <v>0</v>
      </c>
      <c r="AE292" s="10">
        <f t="shared" si="114"/>
        <v>0</v>
      </c>
      <c r="AF292" s="10">
        <f t="shared" si="114"/>
        <v>0</v>
      </c>
      <c r="AG292" s="10">
        <f t="shared" si="114"/>
        <v>0</v>
      </c>
      <c r="AH292" s="10">
        <f t="shared" si="114"/>
        <v>0</v>
      </c>
      <c r="AI292" s="10">
        <f t="shared" si="114"/>
        <v>0</v>
      </c>
      <c r="AJ292" s="10">
        <f t="shared" si="114"/>
        <v>0</v>
      </c>
      <c r="AK292" s="10">
        <f t="shared" si="114"/>
        <v>0</v>
      </c>
    </row>
    <row r="293" spans="4:37" x14ac:dyDescent="0.35">
      <c r="E293" t="s">
        <v>118</v>
      </c>
      <c r="F293" t="s">
        <v>53</v>
      </c>
      <c r="G293" s="10">
        <f t="shared" si="114"/>
        <v>0</v>
      </c>
      <c r="H293" s="10">
        <f t="shared" si="114"/>
        <v>-473409.11199999996</v>
      </c>
      <c r="I293" s="10">
        <f t="shared" si="114"/>
        <v>-910776.53193599987</v>
      </c>
      <c r="J293" s="10">
        <f t="shared" si="114"/>
        <v>-1372422.3919271477</v>
      </c>
      <c r="K293" s="10">
        <f t="shared" si="114"/>
        <v>-1886369.0869462134</v>
      </c>
      <c r="L293" s="10">
        <f t="shared" si="114"/>
        <v>-2432988.253675662</v>
      </c>
      <c r="M293" s="10">
        <f t="shared" si="114"/>
        <v>-2933364.3346128031</v>
      </c>
      <c r="N293" s="10">
        <f t="shared" si="114"/>
        <v>-3496895.8544871639</v>
      </c>
      <c r="O293" s="10">
        <f t="shared" si="114"/>
        <v>-4082802.0845246837</v>
      </c>
      <c r="P293" s="10">
        <f t="shared" si="114"/>
        <v>-4691774.245151951</v>
      </c>
      <c r="Q293" s="10">
        <f t="shared" si="114"/>
        <v>-5324522.7208062867</v>
      </c>
      <c r="R293" s="10">
        <f t="shared" si="114"/>
        <v>-5981777.559995994</v>
      </c>
      <c r="S293" s="10">
        <f t="shared" si="114"/>
        <v>-6664288.9879117915</v>
      </c>
      <c r="T293" s="10">
        <f t="shared" si="114"/>
        <v>-7372827.9318960942</v>
      </c>
      <c r="U293" s="10">
        <f t="shared" si="114"/>
        <v>-8108186.5600840691</v>
      </c>
      <c r="V293" s="10">
        <f t="shared" si="114"/>
        <v>-8871178.8335379735</v>
      </c>
      <c r="W293" s="10">
        <f t="shared" si="114"/>
        <v>-9662641.0722039435</v>
      </c>
      <c r="X293" s="10">
        <f t="shared" si="114"/>
        <v>-10483432.535028294</v>
      </c>
      <c r="Y293" s="10">
        <f t="shared" si="114"/>
        <v>-11334436.014578426</v>
      </c>
      <c r="Z293" s="10">
        <f t="shared" si="114"/>
        <v>-12216558.446521716</v>
      </c>
      <c r="AA293" s="10">
        <f t="shared" si="114"/>
        <v>-13130731.534324195</v>
      </c>
      <c r="AB293" s="10">
        <f t="shared" si="114"/>
        <v>-14077912.389539462</v>
      </c>
      <c r="AC293" s="10">
        <f t="shared" si="114"/>
        <v>-15059084.188067133</v>
      </c>
      <c r="AD293" s="10">
        <f t="shared" si="114"/>
        <v>-16075256.842769178</v>
      </c>
      <c r="AE293" s="10">
        <f t="shared" si="114"/>
        <v>-17127467.692841772</v>
      </c>
      <c r="AF293" s="10">
        <f t="shared" si="114"/>
        <v>-18216782.210349753</v>
      </c>
      <c r="AG293" s="10">
        <f t="shared" si="114"/>
        <v>-19344294.724340525</v>
      </c>
      <c r="AH293" s="10">
        <f t="shared" si="114"/>
        <v>-20511129.162964147</v>
      </c>
      <c r="AI293" s="10">
        <f t="shared" si="114"/>
        <v>-21718439.814036522</v>
      </c>
      <c r="AJ293" s="10">
        <f t="shared" si="114"/>
        <v>-22967412.104493074</v>
      </c>
      <c r="AK293" s="10">
        <f t="shared" si="114"/>
        <v>-24259263.399190813</v>
      </c>
    </row>
    <row r="294" spans="4:37" x14ac:dyDescent="0.35">
      <c r="E294" t="s">
        <v>142</v>
      </c>
      <c r="F294" t="s">
        <v>53</v>
      </c>
      <c r="G294" s="10">
        <f t="shared" si="114"/>
        <v>-2197616.1825999999</v>
      </c>
      <c r="H294" s="10">
        <f t="shared" si="114"/>
        <v>-2338304.2137968307</v>
      </c>
      <c r="I294" s="10">
        <f t="shared" si="114"/>
        <v>-2710520.8808911005</v>
      </c>
      <c r="J294" s="10">
        <f t="shared" si="114"/>
        <v>-3063146.7228086372</v>
      </c>
      <c r="K294" s="10">
        <f t="shared" si="114"/>
        <v>-3549843.9022192797</v>
      </c>
      <c r="L294" s="10">
        <f t="shared" si="114"/>
        <v>-3844264.5922605116</v>
      </c>
      <c r="M294" s="10">
        <f t="shared" si="114"/>
        <v>-4001325.7003741753</v>
      </c>
      <c r="N294" s="10">
        <f t="shared" si="114"/>
        <v>-4194069.3778108284</v>
      </c>
      <c r="O294" s="10">
        <f t="shared" si="114"/>
        <v>-5579237.7251588162</v>
      </c>
      <c r="P294" s="10">
        <f t="shared" si="114"/>
        <v>-5947588.7426964361</v>
      </c>
      <c r="Q294" s="10">
        <f t="shared" si="114"/>
        <v>-6398757.165482997</v>
      </c>
      <c r="R294" s="10">
        <f t="shared" si="114"/>
        <v>-7075518.7782491166</v>
      </c>
      <c r="S294" s="10">
        <f t="shared" si="114"/>
        <v>-7971788.3327671792</v>
      </c>
      <c r="T294" s="10">
        <f t="shared" si="114"/>
        <v>-8392557.7049961612</v>
      </c>
      <c r="U294" s="10">
        <f t="shared" si="114"/>
        <v>-8521786.407617582</v>
      </c>
      <c r="V294" s="10">
        <f t="shared" si="114"/>
        <v>-8634278.0387842059</v>
      </c>
      <c r="W294" s="10">
        <f t="shared" si="114"/>
        <v>-9082224.9510183595</v>
      </c>
      <c r="X294" s="10">
        <f t="shared" si="114"/>
        <v>-9537858.0987527408</v>
      </c>
      <c r="Y294" s="10">
        <f t="shared" si="114"/>
        <v>-10001224.182303321</v>
      </c>
      <c r="Z294" s="10">
        <f t="shared" si="114"/>
        <v>-10472370.88269271</v>
      </c>
      <c r="AA294" s="10">
        <f t="shared" si="114"/>
        <v>-10951346.882244993</v>
      </c>
      <c r="AB294" s="10">
        <f t="shared" si="114"/>
        <v>-11438201.88561306</v>
      </c>
      <c r="AC294" s="10">
        <f t="shared" si="114"/>
        <v>-11932986.641247505</v>
      </c>
      <c r="AD294" s="10">
        <f t="shared" si="114"/>
        <v>-12435752.963316396</v>
      </c>
      <c r="AE294" s="10">
        <f t="shared" si="114"/>
        <v>-12946553.754085328</v>
      </c>
      <c r="AF294" s="10">
        <f t="shared" si="114"/>
        <v>-11910376.039367463</v>
      </c>
      <c r="AG294" s="10">
        <f t="shared" si="114"/>
        <v>-12403029.867697021</v>
      </c>
      <c r="AH294" s="10">
        <f t="shared" si="114"/>
        <v>-12660937.704774816</v>
      </c>
      <c r="AI294" s="10">
        <f t="shared" si="114"/>
        <v>-13008762.197549704</v>
      </c>
      <c r="AJ294" s="10">
        <f t="shared" si="114"/>
        <v>-13363801.850751292</v>
      </c>
      <c r="AK294" s="10">
        <f t="shared" si="114"/>
        <v>-13776872.270065503</v>
      </c>
    </row>
    <row r="295" spans="4:37" x14ac:dyDescent="0.35">
      <c r="E295" t="s">
        <v>125</v>
      </c>
      <c r="F295" t="s">
        <v>53</v>
      </c>
      <c r="G295" s="10">
        <f t="shared" si="114"/>
        <v>0</v>
      </c>
      <c r="H295" s="10">
        <f t="shared" si="114"/>
        <v>0</v>
      </c>
      <c r="I295" s="10">
        <f t="shared" si="114"/>
        <v>0</v>
      </c>
      <c r="J295" s="10">
        <f t="shared" si="114"/>
        <v>0</v>
      </c>
      <c r="K295" s="10">
        <f t="shared" si="114"/>
        <v>0</v>
      </c>
      <c r="L295" s="10">
        <f t="shared" si="114"/>
        <v>0</v>
      </c>
      <c r="M295" s="10">
        <f t="shared" si="114"/>
        <v>0</v>
      </c>
      <c r="N295" s="10">
        <f t="shared" si="114"/>
        <v>0</v>
      </c>
      <c r="O295" s="10">
        <f t="shared" si="114"/>
        <v>0</v>
      </c>
      <c r="P295" s="10">
        <f t="shared" si="114"/>
        <v>0</v>
      </c>
      <c r="Q295" s="10">
        <f t="shared" si="114"/>
        <v>0</v>
      </c>
      <c r="R295" s="10">
        <f t="shared" si="114"/>
        <v>0</v>
      </c>
      <c r="S295" s="10">
        <f t="shared" si="114"/>
        <v>0</v>
      </c>
      <c r="T295" s="10">
        <f t="shared" si="114"/>
        <v>0</v>
      </c>
      <c r="U295" s="10">
        <f t="shared" si="114"/>
        <v>0</v>
      </c>
      <c r="V295" s="10">
        <f t="shared" si="114"/>
        <v>0</v>
      </c>
      <c r="W295" s="10">
        <f t="shared" si="114"/>
        <v>0</v>
      </c>
      <c r="X295" s="10">
        <f t="shared" si="114"/>
        <v>0</v>
      </c>
      <c r="Y295" s="10">
        <f t="shared" si="114"/>
        <v>0</v>
      </c>
      <c r="Z295" s="10">
        <f t="shared" si="114"/>
        <v>0</v>
      </c>
      <c r="AA295" s="10">
        <f t="shared" si="114"/>
        <v>0</v>
      </c>
      <c r="AB295" s="10">
        <f t="shared" si="114"/>
        <v>0</v>
      </c>
      <c r="AC295" s="10">
        <f t="shared" si="114"/>
        <v>0</v>
      </c>
      <c r="AD295" s="10">
        <f t="shared" si="114"/>
        <v>0</v>
      </c>
      <c r="AE295" s="10">
        <f t="shared" si="114"/>
        <v>0</v>
      </c>
      <c r="AF295" s="10">
        <f t="shared" si="114"/>
        <v>0</v>
      </c>
      <c r="AG295" s="10">
        <f t="shared" si="114"/>
        <v>0</v>
      </c>
      <c r="AH295" s="10">
        <f t="shared" si="114"/>
        <v>0</v>
      </c>
      <c r="AI295" s="10">
        <f t="shared" si="114"/>
        <v>0</v>
      </c>
      <c r="AJ295" s="10">
        <f t="shared" si="114"/>
        <v>0</v>
      </c>
      <c r="AK295" s="10">
        <f t="shared" si="114"/>
        <v>0</v>
      </c>
    </row>
    <row r="296" spans="4:37" x14ac:dyDescent="0.35">
      <c r="E296" t="s">
        <v>143</v>
      </c>
      <c r="F296" t="s">
        <v>53</v>
      </c>
      <c r="G296" s="10">
        <f t="shared" ref="G296:AK296" si="115">G287</f>
        <v>17217664.420000002</v>
      </c>
      <c r="H296" s="10">
        <f t="shared" si="115"/>
        <v>17579235.372820001</v>
      </c>
      <c r="I296" s="10">
        <f t="shared" si="115"/>
        <v>17948399.315649219</v>
      </c>
      <c r="J296" s="10">
        <f t="shared" si="115"/>
        <v>18325315.701277852</v>
      </c>
      <c r="K296" s="10">
        <f t="shared" si="115"/>
        <v>18710147.331004687</v>
      </c>
      <c r="L296" s="10">
        <f t="shared" si="115"/>
        <v>19103060.424955782</v>
      </c>
      <c r="M296" s="10">
        <f t="shared" si="115"/>
        <v>0</v>
      </c>
      <c r="N296" s="10">
        <f t="shared" si="115"/>
        <v>0</v>
      </c>
      <c r="O296" s="10">
        <f t="shared" si="115"/>
        <v>0</v>
      </c>
      <c r="P296" s="10">
        <f t="shared" si="115"/>
        <v>0</v>
      </c>
      <c r="Q296" s="10">
        <f t="shared" si="115"/>
        <v>0</v>
      </c>
      <c r="R296" s="10">
        <f t="shared" si="115"/>
        <v>0</v>
      </c>
      <c r="S296" s="10">
        <f t="shared" si="115"/>
        <v>0</v>
      </c>
      <c r="T296" s="10">
        <f t="shared" si="115"/>
        <v>0</v>
      </c>
      <c r="U296" s="10">
        <f t="shared" si="115"/>
        <v>0</v>
      </c>
      <c r="V296" s="10">
        <f t="shared" si="115"/>
        <v>0</v>
      </c>
      <c r="W296" s="10">
        <f t="shared" si="115"/>
        <v>0</v>
      </c>
      <c r="X296" s="10">
        <f t="shared" si="115"/>
        <v>0</v>
      </c>
      <c r="Y296" s="10">
        <f t="shared" si="115"/>
        <v>0</v>
      </c>
      <c r="Z296" s="10">
        <f t="shared" si="115"/>
        <v>0</v>
      </c>
      <c r="AA296" s="10">
        <f t="shared" si="115"/>
        <v>0</v>
      </c>
      <c r="AB296" s="10">
        <f t="shared" si="115"/>
        <v>0</v>
      </c>
      <c r="AC296" s="10">
        <f t="shared" si="115"/>
        <v>0</v>
      </c>
      <c r="AD296" s="10">
        <f t="shared" si="115"/>
        <v>0</v>
      </c>
      <c r="AE296" s="10">
        <f t="shared" si="115"/>
        <v>0</v>
      </c>
      <c r="AF296" s="10">
        <f t="shared" si="115"/>
        <v>0</v>
      </c>
      <c r="AG296" s="10">
        <f t="shared" si="115"/>
        <v>0</v>
      </c>
      <c r="AH296" s="10">
        <f t="shared" si="115"/>
        <v>0</v>
      </c>
      <c r="AI296" s="10">
        <f t="shared" si="115"/>
        <v>0</v>
      </c>
      <c r="AJ296" s="10">
        <f t="shared" si="115"/>
        <v>0</v>
      </c>
      <c r="AK296" s="10">
        <f t="shared" si="115"/>
        <v>0</v>
      </c>
    </row>
    <row r="298" spans="4:37" x14ac:dyDescent="0.35">
      <c r="E298" t="s">
        <v>144</v>
      </c>
      <c r="F298" t="s">
        <v>53</v>
      </c>
      <c r="G298" s="10">
        <f t="shared" ref="G298:AK298" si="116">SUM(G290:G296)</f>
        <v>21252634.637400001</v>
      </c>
      <c r="H298" s="10">
        <f t="shared" si="116"/>
        <v>19470811.137823172</v>
      </c>
      <c r="I298" s="10">
        <f t="shared" si="116"/>
        <v>19537540.224917766</v>
      </c>
      <c r="J298" s="10">
        <f t="shared" si="116"/>
        <v>19265247.574471746</v>
      </c>
      <c r="K298" s="10">
        <f t="shared" si="116"/>
        <v>20057579.35832737</v>
      </c>
      <c r="L298" s="10">
        <f t="shared" si="116"/>
        <v>20791220.393885601</v>
      </c>
      <c r="M298" s="10">
        <f t="shared" si="116"/>
        <v>441631.71220251871</v>
      </c>
      <c r="N298" s="10">
        <f t="shared" si="116"/>
        <v>1266370.5990394782</v>
      </c>
      <c r="O298" s="10">
        <f t="shared" si="116"/>
        <v>-449710.41788552888</v>
      </c>
      <c r="P298" s="10">
        <f t="shared" si="116"/>
        <v>-627586.65401052777</v>
      </c>
      <c r="Q298" s="10">
        <f t="shared" si="116"/>
        <v>-882542.47610764392</v>
      </c>
      <c r="R298" s="10">
        <f t="shared" si="116"/>
        <v>-1357196.6798764747</v>
      </c>
      <c r="S298" s="10">
        <f t="shared" si="116"/>
        <v>-2045302.9648973746</v>
      </c>
      <c r="T298" s="10">
        <f t="shared" si="116"/>
        <v>-2251687.9903556947</v>
      </c>
      <c r="U298" s="10">
        <f t="shared" si="116"/>
        <v>-2160141.7836893164</v>
      </c>
      <c r="V298" s="10">
        <f t="shared" si="116"/>
        <v>-2045294.0829222109</v>
      </c>
      <c r="W298" s="10">
        <f t="shared" si="116"/>
        <v>-2259158.8965605702</v>
      </c>
      <c r="X298" s="10">
        <f t="shared" si="116"/>
        <v>-2473784.239482671</v>
      </c>
      <c r="Y298" s="10">
        <f t="shared" si="116"/>
        <v>-2689029.162548868</v>
      </c>
      <c r="Z298" s="10">
        <f t="shared" si="116"/>
        <v>-2904748.8702854719</v>
      </c>
      <c r="AA298" s="10">
        <f t="shared" si="116"/>
        <v>-3120794.6214972623</v>
      </c>
      <c r="AB298" s="10">
        <f t="shared" si="116"/>
        <v>-3337013.6274020057</v>
      </c>
      <c r="AC298" s="10">
        <f t="shared" si="116"/>
        <v>-3553248.9472266622</v>
      </c>
      <c r="AD298" s="10">
        <f t="shared" si="116"/>
        <v>-3769339.381203616</v>
      </c>
      <c r="AE298" s="10">
        <f t="shared" si="116"/>
        <v>-3985119.3609038219</v>
      </c>
      <c r="AF298" s="10">
        <f t="shared" si="116"/>
        <v>-2645351.8494420536</v>
      </c>
      <c r="AG298" s="10">
        <f t="shared" si="116"/>
        <v>-2825617.1021318529</v>
      </c>
      <c r="AH298" s="10">
        <f t="shared" si="116"/>
        <v>-2762101.9190607816</v>
      </c>
      <c r="AI298" s="10">
        <f t="shared" si="116"/>
        <v>-2779227.263870161</v>
      </c>
      <c r="AJ298" s="10">
        <f t="shared" si="116"/>
        <v>-2794043.7914731912</v>
      </c>
      <c r="AK298" s="10">
        <f t="shared" si="116"/>
        <v>-2857112.9388194624</v>
      </c>
    </row>
    <row r="299" spans="4:37" x14ac:dyDescent="0.35">
      <c r="E299" t="s">
        <v>145</v>
      </c>
      <c r="F299" t="s">
        <v>53</v>
      </c>
      <c r="G299" s="10">
        <f t="shared" ref="G299:AK299" si="117">-G298*G$20</f>
        <v>0</v>
      </c>
      <c r="H299" s="10">
        <f t="shared" si="117"/>
        <v>0</v>
      </c>
      <c r="I299" s="10">
        <f t="shared" si="117"/>
        <v>0</v>
      </c>
      <c r="J299" s="10">
        <f t="shared" si="117"/>
        <v>0</v>
      </c>
      <c r="K299" s="10">
        <f t="shared" si="117"/>
        <v>0</v>
      </c>
      <c r="L299" s="10">
        <f t="shared" si="117"/>
        <v>0</v>
      </c>
      <c r="M299" s="10">
        <f t="shared" si="117"/>
        <v>0</v>
      </c>
      <c r="N299" s="10">
        <f t="shared" si="117"/>
        <v>0</v>
      </c>
      <c r="O299" s="10">
        <f t="shared" si="117"/>
        <v>0</v>
      </c>
      <c r="P299" s="10">
        <f t="shared" si="117"/>
        <v>0</v>
      </c>
      <c r="Q299" s="10">
        <f t="shared" si="117"/>
        <v>0</v>
      </c>
      <c r="R299" s="10">
        <f t="shared" si="117"/>
        <v>0</v>
      </c>
      <c r="S299" s="10">
        <f t="shared" si="117"/>
        <v>0</v>
      </c>
      <c r="T299" s="10">
        <f t="shared" si="117"/>
        <v>0</v>
      </c>
      <c r="U299" s="10">
        <f t="shared" si="117"/>
        <v>0</v>
      </c>
      <c r="V299" s="10">
        <f t="shared" si="117"/>
        <v>0</v>
      </c>
      <c r="W299" s="10">
        <f t="shared" si="117"/>
        <v>0</v>
      </c>
      <c r="X299" s="10">
        <f t="shared" si="117"/>
        <v>0</v>
      </c>
      <c r="Y299" s="10">
        <f t="shared" si="117"/>
        <v>0</v>
      </c>
      <c r="Z299" s="10">
        <f t="shared" si="117"/>
        <v>0</v>
      </c>
      <c r="AA299" s="10">
        <f t="shared" si="117"/>
        <v>0</v>
      </c>
      <c r="AB299" s="10">
        <f t="shared" si="117"/>
        <v>0</v>
      </c>
      <c r="AC299" s="10">
        <f t="shared" si="117"/>
        <v>0</v>
      </c>
      <c r="AD299" s="10">
        <f t="shared" si="117"/>
        <v>0</v>
      </c>
      <c r="AE299" s="10">
        <f t="shared" si="117"/>
        <v>0</v>
      </c>
      <c r="AF299" s="10">
        <f t="shared" si="117"/>
        <v>0</v>
      </c>
      <c r="AG299" s="10">
        <f t="shared" si="117"/>
        <v>0</v>
      </c>
      <c r="AH299" s="10">
        <f t="shared" si="117"/>
        <v>0</v>
      </c>
      <c r="AI299" s="10">
        <f t="shared" si="117"/>
        <v>0</v>
      </c>
      <c r="AJ299" s="10">
        <f t="shared" si="117"/>
        <v>0</v>
      </c>
      <c r="AK299" s="10">
        <f t="shared" si="117"/>
        <v>0</v>
      </c>
    </row>
    <row r="301" spans="4:37" x14ac:dyDescent="0.35">
      <c r="D301" t="s">
        <v>146</v>
      </c>
    </row>
    <row r="302" spans="4:37" x14ac:dyDescent="0.35">
      <c r="E302" t="s">
        <v>51</v>
      </c>
      <c r="F302" t="s">
        <v>53</v>
      </c>
      <c r="G302" s="10">
        <f t="shared" ref="G302:AK309" si="118">G236</f>
        <v>-64771548.044999994</v>
      </c>
      <c r="H302" s="10">
        <f t="shared" si="118"/>
        <v>-1998628.7159307459</v>
      </c>
      <c r="I302" s="10">
        <f t="shared" si="118"/>
        <v>-7501412.3547134995</v>
      </c>
      <c r="J302" s="10">
        <f t="shared" si="118"/>
        <v>-8953631.9748609979</v>
      </c>
      <c r="K302" s="10">
        <f t="shared" si="118"/>
        <v>-14816763.503986044</v>
      </c>
      <c r="L302" s="10">
        <f t="shared" si="118"/>
        <v>-5895611.8237101641</v>
      </c>
      <c r="M302" s="10">
        <f t="shared" si="118"/>
        <v>-3765371.2819813695</v>
      </c>
      <c r="N302" s="10">
        <f t="shared" si="118"/>
        <v>-3967030.0734917778</v>
      </c>
      <c r="O302" s="10">
        <f t="shared" si="118"/>
        <v>-33543785.550435688</v>
      </c>
      <c r="P302" s="10">
        <f t="shared" si="118"/>
        <v>-8056640.7966997046</v>
      </c>
      <c r="Q302" s="10">
        <f t="shared" si="118"/>
        <v>-10260620.160198603</v>
      </c>
      <c r="R302" s="10">
        <f t="shared" si="118"/>
        <v>-20330753.185707778</v>
      </c>
      <c r="S302" s="10">
        <f t="shared" si="118"/>
        <v>-26882278.803058125</v>
      </c>
      <c r="T302" s="10">
        <f t="shared" si="118"/>
        <v>-16063687.145953603</v>
      </c>
      <c r="U302" s="10">
        <f t="shared" si="118"/>
        <v>-1086357.5711182612</v>
      </c>
      <c r="V302" s="10">
        <f t="shared" si="118"/>
        <v>-438665.39265850774</v>
      </c>
      <c r="W302" s="10">
        <f t="shared" si="118"/>
        <v>-11081042.409346089</v>
      </c>
      <c r="X302" s="10">
        <f t="shared" si="118"/>
        <v>-11258002.263058521</v>
      </c>
      <c r="Y302" s="10">
        <f t="shared" si="118"/>
        <v>-11434962.116770953</v>
      </c>
      <c r="Z302" s="10">
        <f t="shared" si="118"/>
        <v>-11611921.970483381</v>
      </c>
      <c r="AA302" s="10">
        <f t="shared" si="118"/>
        <v>-11788881.824195813</v>
      </c>
      <c r="AB302" s="10">
        <f t="shared" si="118"/>
        <v>-11965841.677908245</v>
      </c>
      <c r="AC302" s="10">
        <f t="shared" si="118"/>
        <v>-12142801.531620678</v>
      </c>
      <c r="AD302" s="10">
        <f t="shared" si="118"/>
        <v>-12319761.385333106</v>
      </c>
      <c r="AE302" s="10">
        <f t="shared" si="118"/>
        <v>-12496721.239045538</v>
      </c>
      <c r="AF302" s="10">
        <f t="shared" si="118"/>
        <v>-12673681.09275797</v>
      </c>
      <c r="AG302" s="10">
        <f t="shared" si="118"/>
        <v>-12850640.946470398</v>
      </c>
      <c r="AH302" s="10">
        <f t="shared" si="118"/>
        <v>-13027600.800182831</v>
      </c>
      <c r="AI302" s="10">
        <f t="shared" si="118"/>
        <v>-13204560.653895263</v>
      </c>
      <c r="AJ302" s="10">
        <f t="shared" si="118"/>
        <v>-13381520.507607695</v>
      </c>
      <c r="AK302" s="10">
        <f t="shared" si="118"/>
        <v>-13558480.361320123</v>
      </c>
    </row>
    <row r="303" spans="4:37" x14ac:dyDescent="0.35">
      <c r="E303" t="s">
        <v>147</v>
      </c>
      <c r="F303" t="s">
        <v>53</v>
      </c>
      <c r="G303" s="10">
        <f t="shared" si="118"/>
        <v>0</v>
      </c>
      <c r="H303" s="10">
        <f t="shared" si="118"/>
        <v>0</v>
      </c>
      <c r="I303" s="10">
        <f t="shared" si="118"/>
        <v>0</v>
      </c>
      <c r="J303" s="10">
        <f t="shared" si="118"/>
        <v>0</v>
      </c>
      <c r="K303" s="10">
        <f t="shared" si="118"/>
        <v>0</v>
      </c>
      <c r="L303" s="10">
        <f t="shared" si="118"/>
        <v>0</v>
      </c>
      <c r="M303" s="10">
        <f t="shared" si="118"/>
        <v>0</v>
      </c>
      <c r="N303" s="10">
        <f t="shared" si="118"/>
        <v>0</v>
      </c>
      <c r="O303" s="10">
        <f t="shared" si="118"/>
        <v>0</v>
      </c>
      <c r="P303" s="10">
        <f t="shared" si="118"/>
        <v>0</v>
      </c>
      <c r="Q303" s="10">
        <f t="shared" si="118"/>
        <v>0</v>
      </c>
      <c r="R303" s="10">
        <f t="shared" si="118"/>
        <v>0</v>
      </c>
      <c r="S303" s="10">
        <f t="shared" si="118"/>
        <v>0</v>
      </c>
      <c r="T303" s="10">
        <f t="shared" si="118"/>
        <v>0</v>
      </c>
      <c r="U303" s="10">
        <f t="shared" si="118"/>
        <v>0</v>
      </c>
      <c r="V303" s="10">
        <f t="shared" si="118"/>
        <v>0</v>
      </c>
      <c r="W303" s="10">
        <f t="shared" si="118"/>
        <v>0</v>
      </c>
      <c r="X303" s="10">
        <f t="shared" si="118"/>
        <v>0</v>
      </c>
      <c r="Y303" s="10">
        <f t="shared" si="118"/>
        <v>0</v>
      </c>
      <c r="Z303" s="10">
        <f t="shared" si="118"/>
        <v>0</v>
      </c>
      <c r="AA303" s="10">
        <f t="shared" si="118"/>
        <v>0</v>
      </c>
      <c r="AB303" s="10">
        <f t="shared" si="118"/>
        <v>0</v>
      </c>
      <c r="AC303" s="10">
        <f t="shared" si="118"/>
        <v>0</v>
      </c>
      <c r="AD303" s="10">
        <f t="shared" si="118"/>
        <v>0</v>
      </c>
      <c r="AE303" s="10">
        <f t="shared" si="118"/>
        <v>0</v>
      </c>
      <c r="AF303" s="10">
        <f t="shared" si="118"/>
        <v>0</v>
      </c>
      <c r="AG303" s="10">
        <f t="shared" si="118"/>
        <v>0</v>
      </c>
      <c r="AH303" s="10">
        <f t="shared" si="118"/>
        <v>0</v>
      </c>
      <c r="AI303" s="10">
        <f t="shared" si="118"/>
        <v>0</v>
      </c>
      <c r="AJ303" s="10">
        <f t="shared" si="118"/>
        <v>0</v>
      </c>
      <c r="AK303" s="10">
        <f t="shared" si="118"/>
        <v>0</v>
      </c>
    </row>
    <row r="304" spans="4:37" x14ac:dyDescent="0.35">
      <c r="E304" t="s">
        <v>60</v>
      </c>
      <c r="F304" t="s">
        <v>53</v>
      </c>
      <c r="G304" s="10">
        <f t="shared" si="118"/>
        <v>30007000</v>
      </c>
      <c r="H304" s="10">
        <f t="shared" si="118"/>
        <v>0</v>
      </c>
      <c r="I304" s="10">
        <f t="shared" si="118"/>
        <v>0</v>
      </c>
      <c r="J304" s="10">
        <f t="shared" si="118"/>
        <v>0</v>
      </c>
      <c r="K304" s="10">
        <f t="shared" si="118"/>
        <v>0</v>
      </c>
      <c r="L304" s="10">
        <f t="shared" si="118"/>
        <v>0</v>
      </c>
      <c r="M304" s="10">
        <f t="shared" si="118"/>
        <v>0</v>
      </c>
      <c r="N304" s="10">
        <f t="shared" si="118"/>
        <v>0</v>
      </c>
      <c r="O304" s="10">
        <f t="shared" si="118"/>
        <v>0</v>
      </c>
      <c r="P304" s="10">
        <f t="shared" si="118"/>
        <v>0</v>
      </c>
      <c r="Q304" s="10">
        <f t="shared" si="118"/>
        <v>0</v>
      </c>
      <c r="R304" s="10">
        <f t="shared" si="118"/>
        <v>0</v>
      </c>
      <c r="S304" s="10">
        <f t="shared" si="118"/>
        <v>0</v>
      </c>
      <c r="T304" s="10">
        <f t="shared" si="118"/>
        <v>0</v>
      </c>
      <c r="U304" s="10">
        <f t="shared" si="118"/>
        <v>0</v>
      </c>
      <c r="V304" s="10">
        <f t="shared" si="118"/>
        <v>0</v>
      </c>
      <c r="W304" s="10">
        <f t="shared" si="118"/>
        <v>0</v>
      </c>
      <c r="X304" s="10">
        <f t="shared" si="118"/>
        <v>0</v>
      </c>
      <c r="Y304" s="10">
        <f t="shared" si="118"/>
        <v>0</v>
      </c>
      <c r="Z304" s="10">
        <f t="shared" si="118"/>
        <v>0</v>
      </c>
      <c r="AA304" s="10">
        <f t="shared" si="118"/>
        <v>0</v>
      </c>
      <c r="AB304" s="10">
        <f t="shared" si="118"/>
        <v>0</v>
      </c>
      <c r="AC304" s="10">
        <f t="shared" si="118"/>
        <v>0</v>
      </c>
      <c r="AD304" s="10">
        <f t="shared" si="118"/>
        <v>0</v>
      </c>
      <c r="AE304" s="10">
        <f t="shared" si="118"/>
        <v>0</v>
      </c>
      <c r="AF304" s="10">
        <f t="shared" si="118"/>
        <v>0</v>
      </c>
      <c r="AG304" s="10">
        <f t="shared" si="118"/>
        <v>0</v>
      </c>
      <c r="AH304" s="10">
        <f t="shared" si="118"/>
        <v>0</v>
      </c>
      <c r="AI304" s="10">
        <f t="shared" si="118"/>
        <v>0</v>
      </c>
      <c r="AJ304" s="10">
        <f t="shared" si="118"/>
        <v>0</v>
      </c>
      <c r="AK304" s="10">
        <f t="shared" si="118"/>
        <v>0</v>
      </c>
    </row>
    <row r="305" spans="3:38" x14ac:dyDescent="0.35">
      <c r="E305" t="s">
        <v>141</v>
      </c>
      <c r="F305" t="s">
        <v>53</v>
      </c>
      <c r="G305" s="10">
        <f t="shared" si="118"/>
        <v>0</v>
      </c>
      <c r="H305" s="10">
        <f t="shared" si="118"/>
        <v>526993.09080000001</v>
      </c>
      <c r="I305" s="10">
        <f t="shared" si="118"/>
        <v>1034142.3220956479</v>
      </c>
      <c r="J305" s="10">
        <f t="shared" si="118"/>
        <v>1589485.0494138594</v>
      </c>
      <c r="K305" s="10">
        <f t="shared" si="118"/>
        <v>2184717.6780373026</v>
      </c>
      <c r="L305" s="10">
        <f t="shared" si="118"/>
        <v>2817790.2644000882</v>
      </c>
      <c r="M305" s="10">
        <f t="shared" si="118"/>
        <v>3397305.9473357713</v>
      </c>
      <c r="N305" s="10">
        <f t="shared" si="118"/>
        <v>4049965.7487078495</v>
      </c>
      <c r="O305" s="10">
        <f t="shared" si="118"/>
        <v>4728539.0498147812</v>
      </c>
      <c r="P305" s="10">
        <f t="shared" si="118"/>
        <v>5433826.3946730224</v>
      </c>
      <c r="Q305" s="10">
        <f t="shared" si="118"/>
        <v>6166650.5222943425</v>
      </c>
      <c r="R305" s="10">
        <f t="shared" si="118"/>
        <v>6927856.9458357058</v>
      </c>
      <c r="S305" s="10">
        <f t="shared" si="118"/>
        <v>7718314.5462854756</v>
      </c>
      <c r="T305" s="10">
        <f t="shared" si="118"/>
        <v>8538916.1810410209</v>
      </c>
      <c r="U305" s="10">
        <f t="shared" si="118"/>
        <v>9390579.3077413887</v>
      </c>
      <c r="V305" s="10">
        <f t="shared" si="118"/>
        <v>10274246.623727333</v>
      </c>
      <c r="W305" s="10">
        <f t="shared" si="118"/>
        <v>11190886.721509971</v>
      </c>
      <c r="X305" s="10">
        <f t="shared" si="118"/>
        <v>12141494.760638416</v>
      </c>
      <c r="Y305" s="10">
        <f t="shared" si="118"/>
        <v>13127093.156366071</v>
      </c>
      <c r="Z305" s="10">
        <f t="shared" si="118"/>
        <v>14148732.285524845</v>
      </c>
      <c r="AA305" s="10">
        <f t="shared" si="118"/>
        <v>15207491.210026329</v>
      </c>
      <c r="AB305" s="10">
        <f t="shared" si="118"/>
        <v>16304478.418418963</v>
      </c>
      <c r="AC305" s="10">
        <f t="shared" si="118"/>
        <v>17440832.585940462</v>
      </c>
      <c r="AD305" s="10">
        <f t="shared" si="118"/>
        <v>18617723.353515342</v>
      </c>
      <c r="AE305" s="10">
        <f t="shared" si="118"/>
        <v>19836352.126157966</v>
      </c>
      <c r="AF305" s="10">
        <f t="shared" si="118"/>
        <v>21097952.891252678</v>
      </c>
      <c r="AG305" s="10">
        <f t="shared" si="118"/>
        <v>22403793.057193734</v>
      </c>
      <c r="AH305" s="10">
        <f t="shared" si="118"/>
        <v>23755174.312879272</v>
      </c>
      <c r="AI305" s="10">
        <f t="shared" si="118"/>
        <v>25153433.508565381</v>
      </c>
      <c r="AJ305" s="10">
        <f t="shared" si="118"/>
        <v>26599943.558598325</v>
      </c>
      <c r="AK305" s="10">
        <f t="shared" si="118"/>
        <v>28096114.366555378</v>
      </c>
      <c r="AL305" s="10">
        <f t="shared" ref="AL305:AL309" si="119">IF(AF305=0,0,IF($G$17&gt;(AK305/AF305)^(1/5)-1+2%,AK305*(AK305/AF305)^(1/5)/($G$17-((AK305/AF305)^(1/5)-1)),AK305*(1+$G$16)/$G$18))</f>
        <v>928353811.27032495</v>
      </c>
    </row>
    <row r="306" spans="3:38" x14ac:dyDescent="0.35">
      <c r="E306" t="s">
        <v>117</v>
      </c>
      <c r="F306" t="s">
        <v>53</v>
      </c>
      <c r="G306" s="10">
        <f t="shared" si="118"/>
        <v>0</v>
      </c>
      <c r="H306" s="10">
        <f t="shared" si="118"/>
        <v>0</v>
      </c>
      <c r="I306" s="10">
        <f t="shared" si="118"/>
        <v>0</v>
      </c>
      <c r="J306" s="10">
        <f t="shared" si="118"/>
        <v>0</v>
      </c>
      <c r="K306" s="10">
        <f t="shared" si="118"/>
        <v>0</v>
      </c>
      <c r="L306" s="10">
        <f t="shared" si="118"/>
        <v>0</v>
      </c>
      <c r="M306" s="10">
        <f t="shared" si="118"/>
        <v>0</v>
      </c>
      <c r="N306" s="10">
        <f t="shared" si="118"/>
        <v>0</v>
      </c>
      <c r="O306" s="10">
        <f t="shared" si="118"/>
        <v>0</v>
      </c>
      <c r="P306" s="10">
        <f t="shared" si="118"/>
        <v>0</v>
      </c>
      <c r="Q306" s="10">
        <f t="shared" si="118"/>
        <v>0</v>
      </c>
      <c r="R306" s="10">
        <f t="shared" si="118"/>
        <v>0</v>
      </c>
      <c r="S306" s="10">
        <f t="shared" si="118"/>
        <v>0</v>
      </c>
      <c r="T306" s="10">
        <f t="shared" si="118"/>
        <v>0</v>
      </c>
      <c r="U306" s="10">
        <f t="shared" si="118"/>
        <v>0</v>
      </c>
      <c r="V306" s="10">
        <f t="shared" si="118"/>
        <v>0</v>
      </c>
      <c r="W306" s="10">
        <f t="shared" si="118"/>
        <v>0</v>
      </c>
      <c r="X306" s="10">
        <f t="shared" si="118"/>
        <v>0</v>
      </c>
      <c r="Y306" s="10">
        <f t="shared" si="118"/>
        <v>0</v>
      </c>
      <c r="Z306" s="10">
        <f t="shared" si="118"/>
        <v>0</v>
      </c>
      <c r="AA306" s="10">
        <f t="shared" si="118"/>
        <v>0</v>
      </c>
      <c r="AB306" s="10">
        <f t="shared" si="118"/>
        <v>0</v>
      </c>
      <c r="AC306" s="10">
        <f t="shared" si="118"/>
        <v>0</v>
      </c>
      <c r="AD306" s="10">
        <f t="shared" si="118"/>
        <v>0</v>
      </c>
      <c r="AE306" s="10">
        <f t="shared" si="118"/>
        <v>0</v>
      </c>
      <c r="AF306" s="10">
        <f t="shared" si="118"/>
        <v>0</v>
      </c>
      <c r="AG306" s="10">
        <f t="shared" si="118"/>
        <v>0</v>
      </c>
      <c r="AH306" s="10">
        <f t="shared" si="118"/>
        <v>0</v>
      </c>
      <c r="AI306" s="10">
        <f t="shared" si="118"/>
        <v>0</v>
      </c>
      <c r="AJ306" s="10">
        <f t="shared" si="118"/>
        <v>0</v>
      </c>
      <c r="AK306" s="10">
        <f t="shared" si="118"/>
        <v>0</v>
      </c>
      <c r="AL306" s="10">
        <f t="shared" si="119"/>
        <v>0</v>
      </c>
    </row>
    <row r="307" spans="3:38" x14ac:dyDescent="0.35">
      <c r="E307" t="s">
        <v>118</v>
      </c>
      <c r="F307" t="s">
        <v>53</v>
      </c>
      <c r="G307" s="10">
        <f t="shared" si="118"/>
        <v>0</v>
      </c>
      <c r="H307" s="10">
        <f t="shared" si="118"/>
        <v>-473409.11199999996</v>
      </c>
      <c r="I307" s="10">
        <f t="shared" si="118"/>
        <v>-910776.53193599987</v>
      </c>
      <c r="J307" s="10">
        <f t="shared" si="118"/>
        <v>-1372422.3919271477</v>
      </c>
      <c r="K307" s="10">
        <f t="shared" si="118"/>
        <v>-1886369.0869462134</v>
      </c>
      <c r="L307" s="10">
        <f t="shared" si="118"/>
        <v>-2432988.253675662</v>
      </c>
      <c r="M307" s="10">
        <f t="shared" si="118"/>
        <v>-2933364.3346128031</v>
      </c>
      <c r="N307" s="10">
        <f t="shared" si="118"/>
        <v>-3496895.8544871639</v>
      </c>
      <c r="O307" s="10">
        <f t="shared" si="118"/>
        <v>-4082802.0845246837</v>
      </c>
      <c r="P307" s="10">
        <f t="shared" si="118"/>
        <v>-4691774.245151951</v>
      </c>
      <c r="Q307" s="10">
        <f t="shared" si="118"/>
        <v>-5324522.7208062867</v>
      </c>
      <c r="R307" s="10">
        <f t="shared" si="118"/>
        <v>-5981777.559995994</v>
      </c>
      <c r="S307" s="10">
        <f t="shared" si="118"/>
        <v>-6664288.9879117915</v>
      </c>
      <c r="T307" s="10">
        <f t="shared" si="118"/>
        <v>-7372827.9318960942</v>
      </c>
      <c r="U307" s="10">
        <f t="shared" si="118"/>
        <v>-8108186.5600840691</v>
      </c>
      <c r="V307" s="10">
        <f t="shared" si="118"/>
        <v>-8871178.8335379735</v>
      </c>
      <c r="W307" s="10">
        <f t="shared" si="118"/>
        <v>-9662641.0722039435</v>
      </c>
      <c r="X307" s="10">
        <f t="shared" si="118"/>
        <v>-10483432.535028294</v>
      </c>
      <c r="Y307" s="10">
        <f t="shared" si="118"/>
        <v>-11334436.014578426</v>
      </c>
      <c r="Z307" s="10">
        <f t="shared" si="118"/>
        <v>-12216558.446521716</v>
      </c>
      <c r="AA307" s="10">
        <f t="shared" si="118"/>
        <v>-13130731.534324195</v>
      </c>
      <c r="AB307" s="10">
        <f t="shared" si="118"/>
        <v>-14077912.389539462</v>
      </c>
      <c r="AC307" s="10">
        <f t="shared" si="118"/>
        <v>-15059084.188067133</v>
      </c>
      <c r="AD307" s="10">
        <f t="shared" si="118"/>
        <v>-16075256.842769178</v>
      </c>
      <c r="AE307" s="10">
        <f t="shared" si="118"/>
        <v>-17127467.692841772</v>
      </c>
      <c r="AF307" s="10">
        <f t="shared" si="118"/>
        <v>-18216782.210349753</v>
      </c>
      <c r="AG307" s="10">
        <f t="shared" si="118"/>
        <v>-19344294.724340525</v>
      </c>
      <c r="AH307" s="10">
        <f t="shared" si="118"/>
        <v>-20511129.162964147</v>
      </c>
      <c r="AI307" s="10">
        <f t="shared" si="118"/>
        <v>-21718439.814036522</v>
      </c>
      <c r="AJ307" s="10">
        <f t="shared" si="118"/>
        <v>-22967412.104493074</v>
      </c>
      <c r="AK307" s="10">
        <f t="shared" si="118"/>
        <v>-24259263.399190813</v>
      </c>
      <c r="AL307" s="10">
        <f t="shared" si="119"/>
        <v>-801576308.43280959</v>
      </c>
    </row>
    <row r="308" spans="3:38" x14ac:dyDescent="0.35">
      <c r="E308" t="s">
        <v>125</v>
      </c>
      <c r="F308" t="s">
        <v>53</v>
      </c>
      <c r="G308" s="10">
        <f t="shared" si="118"/>
        <v>0</v>
      </c>
      <c r="H308" s="10">
        <f t="shared" si="118"/>
        <v>0</v>
      </c>
      <c r="I308" s="10">
        <f t="shared" si="118"/>
        <v>0</v>
      </c>
      <c r="J308" s="10">
        <f t="shared" si="118"/>
        <v>0</v>
      </c>
      <c r="K308" s="10">
        <f t="shared" si="118"/>
        <v>0</v>
      </c>
      <c r="L308" s="10">
        <f t="shared" si="118"/>
        <v>0</v>
      </c>
      <c r="M308" s="10">
        <f t="shared" si="118"/>
        <v>0</v>
      </c>
      <c r="N308" s="10">
        <f t="shared" si="118"/>
        <v>0</v>
      </c>
      <c r="O308" s="10">
        <f t="shared" si="118"/>
        <v>0</v>
      </c>
      <c r="P308" s="10">
        <f t="shared" si="118"/>
        <v>0</v>
      </c>
      <c r="Q308" s="10">
        <f t="shared" si="118"/>
        <v>0</v>
      </c>
      <c r="R308" s="10">
        <f t="shared" si="118"/>
        <v>0</v>
      </c>
      <c r="S308" s="10">
        <f t="shared" si="118"/>
        <v>0</v>
      </c>
      <c r="T308" s="10">
        <f t="shared" si="118"/>
        <v>0</v>
      </c>
      <c r="U308" s="10">
        <f t="shared" si="118"/>
        <v>0</v>
      </c>
      <c r="V308" s="10">
        <f t="shared" si="118"/>
        <v>0</v>
      </c>
      <c r="W308" s="10">
        <f t="shared" si="118"/>
        <v>0</v>
      </c>
      <c r="X308" s="10">
        <f t="shared" si="118"/>
        <v>0</v>
      </c>
      <c r="Y308" s="10">
        <f t="shared" si="118"/>
        <v>0</v>
      </c>
      <c r="Z308" s="10">
        <f t="shared" si="118"/>
        <v>0</v>
      </c>
      <c r="AA308" s="10">
        <f t="shared" si="118"/>
        <v>0</v>
      </c>
      <c r="AB308" s="10">
        <f t="shared" si="118"/>
        <v>0</v>
      </c>
      <c r="AC308" s="10">
        <f t="shared" si="118"/>
        <v>0</v>
      </c>
      <c r="AD308" s="10">
        <f t="shared" si="118"/>
        <v>0</v>
      </c>
      <c r="AE308" s="10">
        <f t="shared" si="118"/>
        <v>0</v>
      </c>
      <c r="AF308" s="10">
        <f t="shared" si="118"/>
        <v>0</v>
      </c>
      <c r="AG308" s="10">
        <f t="shared" si="118"/>
        <v>0</v>
      </c>
      <c r="AH308" s="10">
        <f t="shared" si="118"/>
        <v>0</v>
      </c>
      <c r="AI308" s="10">
        <f t="shared" si="118"/>
        <v>0</v>
      </c>
      <c r="AJ308" s="10">
        <f t="shared" si="118"/>
        <v>0</v>
      </c>
      <c r="AK308" s="10">
        <f t="shared" si="118"/>
        <v>0</v>
      </c>
      <c r="AL308" s="10">
        <f t="shared" si="119"/>
        <v>0</v>
      </c>
    </row>
    <row r="309" spans="3:38" x14ac:dyDescent="0.35">
      <c r="E309" t="s">
        <v>131</v>
      </c>
      <c r="F309" t="s">
        <v>53</v>
      </c>
      <c r="G309" s="10">
        <f t="shared" si="118"/>
        <v>0</v>
      </c>
      <c r="H309" s="10">
        <f t="shared" si="118"/>
        <v>0</v>
      </c>
      <c r="I309" s="10">
        <f t="shared" si="118"/>
        <v>0</v>
      </c>
      <c r="J309" s="10">
        <f t="shared" si="118"/>
        <v>0</v>
      </c>
      <c r="K309" s="10">
        <f t="shared" si="118"/>
        <v>0</v>
      </c>
      <c r="L309" s="10">
        <f t="shared" si="118"/>
        <v>0</v>
      </c>
      <c r="M309" s="10">
        <f t="shared" si="118"/>
        <v>0</v>
      </c>
      <c r="N309" s="10">
        <f t="shared" si="118"/>
        <v>0</v>
      </c>
      <c r="O309" s="10">
        <f t="shared" si="118"/>
        <v>0</v>
      </c>
      <c r="P309" s="10">
        <f t="shared" si="118"/>
        <v>0</v>
      </c>
      <c r="Q309" s="10">
        <f t="shared" si="118"/>
        <v>0</v>
      </c>
      <c r="R309" s="10">
        <f t="shared" si="118"/>
        <v>0</v>
      </c>
      <c r="S309" s="10">
        <f t="shared" si="118"/>
        <v>0</v>
      </c>
      <c r="T309" s="10">
        <f t="shared" si="118"/>
        <v>0</v>
      </c>
      <c r="U309" s="10">
        <f t="shared" si="118"/>
        <v>0</v>
      </c>
      <c r="V309" s="10">
        <f t="shared" si="118"/>
        <v>0</v>
      </c>
      <c r="W309" s="10">
        <f t="shared" si="118"/>
        <v>0</v>
      </c>
      <c r="X309" s="10">
        <f t="shared" si="118"/>
        <v>0</v>
      </c>
      <c r="Y309" s="10">
        <f t="shared" si="118"/>
        <v>0</v>
      </c>
      <c r="Z309" s="10">
        <f t="shared" si="118"/>
        <v>0</v>
      </c>
      <c r="AA309" s="10">
        <f t="shared" si="118"/>
        <v>0</v>
      </c>
      <c r="AB309" s="10">
        <f t="shared" si="118"/>
        <v>0</v>
      </c>
      <c r="AC309" s="10">
        <f t="shared" si="118"/>
        <v>0</v>
      </c>
      <c r="AD309" s="10">
        <f t="shared" si="118"/>
        <v>0</v>
      </c>
      <c r="AE309" s="10">
        <f t="shared" si="118"/>
        <v>0</v>
      </c>
      <c r="AF309" s="10">
        <f t="shared" si="118"/>
        <v>0</v>
      </c>
      <c r="AG309" s="10">
        <f t="shared" si="118"/>
        <v>0</v>
      </c>
      <c r="AH309" s="10">
        <f t="shared" si="118"/>
        <v>0</v>
      </c>
      <c r="AI309" s="10">
        <f t="shared" si="118"/>
        <v>0</v>
      </c>
      <c r="AJ309" s="10">
        <f t="shared" si="118"/>
        <v>0</v>
      </c>
      <c r="AK309" s="10">
        <f t="shared" si="118"/>
        <v>0</v>
      </c>
      <c r="AL309" s="10">
        <f t="shared" si="119"/>
        <v>0</v>
      </c>
    </row>
    <row r="310" spans="3:38" x14ac:dyDescent="0.35">
      <c r="E310" t="s">
        <v>148</v>
      </c>
      <c r="F310" t="s">
        <v>53</v>
      </c>
      <c r="G310" s="10">
        <f t="shared" ref="G310:AK310" si="120">G299</f>
        <v>0</v>
      </c>
      <c r="H310" s="10">
        <f t="shared" si="120"/>
        <v>0</v>
      </c>
      <c r="I310" s="10">
        <f t="shared" si="120"/>
        <v>0</v>
      </c>
      <c r="J310" s="10">
        <f t="shared" si="120"/>
        <v>0</v>
      </c>
      <c r="K310" s="10">
        <f t="shared" si="120"/>
        <v>0</v>
      </c>
      <c r="L310" s="10">
        <f t="shared" si="120"/>
        <v>0</v>
      </c>
      <c r="M310" s="10">
        <f t="shared" si="120"/>
        <v>0</v>
      </c>
      <c r="N310" s="10">
        <f t="shared" si="120"/>
        <v>0</v>
      </c>
      <c r="O310" s="10">
        <f t="shared" si="120"/>
        <v>0</v>
      </c>
      <c r="P310" s="10">
        <f t="shared" si="120"/>
        <v>0</v>
      </c>
      <c r="Q310" s="10">
        <f t="shared" si="120"/>
        <v>0</v>
      </c>
      <c r="R310" s="10">
        <f t="shared" si="120"/>
        <v>0</v>
      </c>
      <c r="S310" s="10">
        <f t="shared" si="120"/>
        <v>0</v>
      </c>
      <c r="T310" s="10">
        <f t="shared" si="120"/>
        <v>0</v>
      </c>
      <c r="U310" s="10">
        <f t="shared" si="120"/>
        <v>0</v>
      </c>
      <c r="V310" s="10">
        <f t="shared" si="120"/>
        <v>0</v>
      </c>
      <c r="W310" s="10">
        <f t="shared" si="120"/>
        <v>0</v>
      </c>
      <c r="X310" s="10">
        <f t="shared" si="120"/>
        <v>0</v>
      </c>
      <c r="Y310" s="10">
        <f t="shared" si="120"/>
        <v>0</v>
      </c>
      <c r="Z310" s="10">
        <f t="shared" si="120"/>
        <v>0</v>
      </c>
      <c r="AA310" s="10">
        <f t="shared" si="120"/>
        <v>0</v>
      </c>
      <c r="AB310" s="10">
        <f t="shared" si="120"/>
        <v>0</v>
      </c>
      <c r="AC310" s="10">
        <f t="shared" si="120"/>
        <v>0</v>
      </c>
      <c r="AD310" s="10">
        <f t="shared" si="120"/>
        <v>0</v>
      </c>
      <c r="AE310" s="10">
        <f t="shared" si="120"/>
        <v>0</v>
      </c>
      <c r="AF310" s="10">
        <f t="shared" si="120"/>
        <v>0</v>
      </c>
      <c r="AG310" s="10">
        <f t="shared" si="120"/>
        <v>0</v>
      </c>
      <c r="AH310" s="10">
        <f t="shared" si="120"/>
        <v>0</v>
      </c>
      <c r="AI310" s="10">
        <f t="shared" si="120"/>
        <v>0</v>
      </c>
      <c r="AJ310" s="10">
        <f t="shared" si="120"/>
        <v>0</v>
      </c>
      <c r="AK310" s="10">
        <f t="shared" si="120"/>
        <v>0</v>
      </c>
      <c r="AL310" s="10">
        <f>IF(AF310=0,0,IF($G$17&gt;(AK310/AF310)^(1/5)-1+2%,AK310*(AK310/AF310)^(1/5)/($G$17-((AK310/AF310)^(1/5)-1)),AK310*(1+$G$16)/$G$18))</f>
        <v>0</v>
      </c>
    </row>
    <row r="311" spans="3:38" x14ac:dyDescent="0.35">
      <c r="E311" t="s">
        <v>149</v>
      </c>
      <c r="F311" t="s">
        <v>53</v>
      </c>
      <c r="G311" s="10">
        <f>-$G$19*G310</f>
        <v>0</v>
      </c>
      <c r="H311" s="10">
        <f t="shared" ref="H311:AK311" si="121">-$G$19*H310</f>
        <v>0</v>
      </c>
      <c r="I311" s="10">
        <f t="shared" si="121"/>
        <v>0</v>
      </c>
      <c r="J311" s="10">
        <f t="shared" si="121"/>
        <v>0</v>
      </c>
      <c r="K311" s="10">
        <f t="shared" si="121"/>
        <v>0</v>
      </c>
      <c r="L311" s="10">
        <f t="shared" si="121"/>
        <v>0</v>
      </c>
      <c r="M311" s="10">
        <f t="shared" si="121"/>
        <v>0</v>
      </c>
      <c r="N311" s="10">
        <f t="shared" si="121"/>
        <v>0</v>
      </c>
      <c r="O311" s="10">
        <f t="shared" si="121"/>
        <v>0</v>
      </c>
      <c r="P311" s="10">
        <f t="shared" si="121"/>
        <v>0</v>
      </c>
      <c r="Q311" s="10">
        <f t="shared" si="121"/>
        <v>0</v>
      </c>
      <c r="R311" s="10">
        <f t="shared" si="121"/>
        <v>0</v>
      </c>
      <c r="S311" s="10">
        <f t="shared" si="121"/>
        <v>0</v>
      </c>
      <c r="T311" s="10">
        <f t="shared" si="121"/>
        <v>0</v>
      </c>
      <c r="U311" s="10">
        <f t="shared" si="121"/>
        <v>0</v>
      </c>
      <c r="V311" s="10">
        <f t="shared" si="121"/>
        <v>0</v>
      </c>
      <c r="W311" s="10">
        <f t="shared" si="121"/>
        <v>0</v>
      </c>
      <c r="X311" s="10">
        <f t="shared" si="121"/>
        <v>0</v>
      </c>
      <c r="Y311" s="10">
        <f t="shared" si="121"/>
        <v>0</v>
      </c>
      <c r="Z311" s="10">
        <f t="shared" si="121"/>
        <v>0</v>
      </c>
      <c r="AA311" s="10">
        <f t="shared" si="121"/>
        <v>0</v>
      </c>
      <c r="AB311" s="10">
        <f t="shared" si="121"/>
        <v>0</v>
      </c>
      <c r="AC311" s="10">
        <f t="shared" si="121"/>
        <v>0</v>
      </c>
      <c r="AD311" s="10">
        <f t="shared" si="121"/>
        <v>0</v>
      </c>
      <c r="AE311" s="10">
        <f t="shared" si="121"/>
        <v>0</v>
      </c>
      <c r="AF311" s="10">
        <f t="shared" si="121"/>
        <v>0</v>
      </c>
      <c r="AG311" s="10">
        <f t="shared" si="121"/>
        <v>0</v>
      </c>
      <c r="AH311" s="10">
        <f t="shared" si="121"/>
        <v>0</v>
      </c>
      <c r="AI311" s="10">
        <f t="shared" si="121"/>
        <v>0</v>
      </c>
      <c r="AJ311" s="10">
        <f t="shared" si="121"/>
        <v>0</v>
      </c>
      <c r="AK311" s="10">
        <f t="shared" si="121"/>
        <v>0</v>
      </c>
      <c r="AL311" s="10">
        <f t="shared" ref="AL311" si="122">IF(AF311=0,0,IF($G$17&gt;(AK311/AF311)^(1/5)-1+2%,AK311*(AK311/AF311)^(1/5)/($G$17-((AK311/AF311)^(1/5)-1)),AK311*(1+$G$16)/$G$18))</f>
        <v>0</v>
      </c>
    </row>
    <row r="312" spans="3:38" x14ac:dyDescent="0.35">
      <c r="E312" t="s">
        <v>150</v>
      </c>
      <c r="F312" t="s">
        <v>53</v>
      </c>
      <c r="G312" s="10">
        <f t="shared" ref="G312:AL312" si="123">SUM(G302:G311)</f>
        <v>-34764548.044999994</v>
      </c>
      <c r="H312" s="10">
        <f t="shared" si="123"/>
        <v>-1945044.737130746</v>
      </c>
      <c r="I312" s="10">
        <f t="shared" si="123"/>
        <v>-7378046.5645538522</v>
      </c>
      <c r="J312" s="10">
        <f t="shared" si="123"/>
        <v>-8736569.3173742853</v>
      </c>
      <c r="K312" s="10">
        <f t="shared" si="123"/>
        <v>-14518414.912894955</v>
      </c>
      <c r="L312" s="10">
        <f t="shared" si="123"/>
        <v>-5510809.8129857378</v>
      </c>
      <c r="M312" s="10">
        <f t="shared" si="123"/>
        <v>-3301429.6692584013</v>
      </c>
      <c r="N312" s="10">
        <f t="shared" si="123"/>
        <v>-3413960.1792710922</v>
      </c>
      <c r="O312" s="10">
        <f t="shared" si="123"/>
        <v>-32898048.585145593</v>
      </c>
      <c r="P312" s="10">
        <f t="shared" si="123"/>
        <v>-7314588.6471786331</v>
      </c>
      <c r="Q312" s="10">
        <f t="shared" si="123"/>
        <v>-9418492.358710546</v>
      </c>
      <c r="R312" s="10">
        <f t="shared" si="123"/>
        <v>-19384673.799868066</v>
      </c>
      <c r="S312" s="10">
        <f t="shared" si="123"/>
        <v>-25828253.244684439</v>
      </c>
      <c r="T312" s="10">
        <f t="shared" si="123"/>
        <v>-14897598.896808676</v>
      </c>
      <c r="U312" s="10">
        <f t="shared" si="123"/>
        <v>196035.17653905787</v>
      </c>
      <c r="V312" s="10">
        <f t="shared" si="123"/>
        <v>964402.39753085189</v>
      </c>
      <c r="W312" s="10">
        <f t="shared" si="123"/>
        <v>-9552796.7600400615</v>
      </c>
      <c r="X312" s="10">
        <f t="shared" si="123"/>
        <v>-9599940.0374483988</v>
      </c>
      <c r="Y312" s="10">
        <f t="shared" si="123"/>
        <v>-9642304.9749833085</v>
      </c>
      <c r="Z312" s="10">
        <f t="shared" si="123"/>
        <v>-9679748.1314802524</v>
      </c>
      <c r="AA312" s="10">
        <f t="shared" si="123"/>
        <v>-9712122.1484936792</v>
      </c>
      <c r="AB312" s="10">
        <f t="shared" si="123"/>
        <v>-9739275.6490287445</v>
      </c>
      <c r="AC312" s="10">
        <f t="shared" si="123"/>
        <v>-9761053.1337473486</v>
      </c>
      <c r="AD312" s="10">
        <f t="shared" si="123"/>
        <v>-9777294.8745869417</v>
      </c>
      <c r="AE312" s="10">
        <f t="shared" si="123"/>
        <v>-9787836.8057293445</v>
      </c>
      <c r="AF312" s="10">
        <f t="shared" si="123"/>
        <v>-9792510.4118550457</v>
      </c>
      <c r="AG312" s="10">
        <f t="shared" si="123"/>
        <v>-9791142.6136171892</v>
      </c>
      <c r="AH312" s="10">
        <f t="shared" si="123"/>
        <v>-9783555.6502677053</v>
      </c>
      <c r="AI312" s="10">
        <f t="shared" si="123"/>
        <v>-9769566.9593664035</v>
      </c>
      <c r="AJ312" s="10">
        <f t="shared" si="123"/>
        <v>-9748989.0535024442</v>
      </c>
      <c r="AK312" s="10">
        <f t="shared" si="123"/>
        <v>-9721629.3939555585</v>
      </c>
      <c r="AL312" s="10">
        <f t="shared" si="123"/>
        <v>126777502.83751535</v>
      </c>
    </row>
    <row r="313" spans="3:38" x14ac:dyDescent="0.35">
      <c r="E313" t="s">
        <v>151</v>
      </c>
      <c r="F313" t="s">
        <v>53</v>
      </c>
      <c r="G313" s="10">
        <f>NPV($G$17,H312:AL312)+G312</f>
        <v>-155931270.76581952</v>
      </c>
    </row>
    <row r="315" spans="3:38" x14ac:dyDescent="0.35">
      <c r="E315" t="s">
        <v>143</v>
      </c>
      <c r="F315" t="s">
        <v>53</v>
      </c>
      <c r="G315" s="10">
        <f t="shared" ref="G315:AK315" si="124">G287</f>
        <v>17217664.420000002</v>
      </c>
      <c r="H315" s="10">
        <f t="shared" si="124"/>
        <v>17579235.372820001</v>
      </c>
      <c r="I315" s="10">
        <f t="shared" si="124"/>
        <v>17948399.315649219</v>
      </c>
      <c r="J315" s="10">
        <f t="shared" si="124"/>
        <v>18325315.701277852</v>
      </c>
      <c r="K315" s="10">
        <f t="shared" si="124"/>
        <v>18710147.331004687</v>
      </c>
      <c r="L315" s="10">
        <f t="shared" si="124"/>
        <v>19103060.424955782</v>
      </c>
      <c r="M315" s="10">
        <f t="shared" si="124"/>
        <v>0</v>
      </c>
      <c r="N315" s="10">
        <f t="shared" si="124"/>
        <v>0</v>
      </c>
      <c r="O315" s="10">
        <f t="shared" si="124"/>
        <v>0</v>
      </c>
      <c r="P315" s="10">
        <f t="shared" si="124"/>
        <v>0</v>
      </c>
      <c r="Q315" s="10">
        <f t="shared" si="124"/>
        <v>0</v>
      </c>
      <c r="R315" s="10">
        <f t="shared" si="124"/>
        <v>0</v>
      </c>
      <c r="S315" s="10">
        <f t="shared" si="124"/>
        <v>0</v>
      </c>
      <c r="T315" s="10">
        <f t="shared" si="124"/>
        <v>0</v>
      </c>
      <c r="U315" s="10">
        <f t="shared" si="124"/>
        <v>0</v>
      </c>
      <c r="V315" s="10">
        <f t="shared" si="124"/>
        <v>0</v>
      </c>
      <c r="W315" s="10">
        <f t="shared" si="124"/>
        <v>0</v>
      </c>
      <c r="X315" s="10">
        <f t="shared" si="124"/>
        <v>0</v>
      </c>
      <c r="Y315" s="10">
        <f t="shared" si="124"/>
        <v>0</v>
      </c>
      <c r="Z315" s="10">
        <f t="shared" si="124"/>
        <v>0</v>
      </c>
      <c r="AA315" s="10">
        <f t="shared" si="124"/>
        <v>0</v>
      </c>
      <c r="AB315" s="10">
        <f t="shared" si="124"/>
        <v>0</v>
      </c>
      <c r="AC315" s="10">
        <f t="shared" si="124"/>
        <v>0</v>
      </c>
      <c r="AD315" s="10">
        <f t="shared" si="124"/>
        <v>0</v>
      </c>
      <c r="AE315" s="10">
        <f t="shared" si="124"/>
        <v>0</v>
      </c>
      <c r="AF315" s="10">
        <f t="shared" si="124"/>
        <v>0</v>
      </c>
      <c r="AG315" s="10">
        <f t="shared" si="124"/>
        <v>0</v>
      </c>
      <c r="AH315" s="10">
        <f t="shared" si="124"/>
        <v>0</v>
      </c>
      <c r="AI315" s="10">
        <f t="shared" si="124"/>
        <v>0</v>
      </c>
      <c r="AJ315" s="10">
        <f t="shared" si="124"/>
        <v>0</v>
      </c>
      <c r="AK315" s="10">
        <f t="shared" si="124"/>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disablePrompts="1" count="1">
    <dataValidation type="list" showInputMessage="1" showErrorMessage="1" sqref="G6" xr:uid="{00000000-0002-0000-0000-000000000000}">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3877-EF17-4BF9-B181-326E7C2134A6}">
  <sheetPr>
    <tabColor theme="1"/>
    <pageSetUpPr fitToPage="1"/>
  </sheetPr>
  <dimension ref="A1:AN324"/>
  <sheetViews>
    <sheetView zoomScale="85" zoomScaleNormal="85" workbookViewId="0">
      <pane xSplit="6" ySplit="4" topLeftCell="G11"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5052.5084520274859</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4">I104*(1+$G$16)*(1+J103)</f>
        <v>563.28929313850006</v>
      </c>
      <c r="K104" s="30">
        <f t="shared" si="24"/>
        <v>586.62160655689718</v>
      </c>
      <c r="L104" s="30">
        <f t="shared" si="24"/>
        <v>616.90965958416314</v>
      </c>
      <c r="M104" s="30">
        <f t="shared" si="24"/>
        <v>648.76954540473946</v>
      </c>
      <c r="N104" s="30">
        <f t="shared" si="24"/>
        <v>682.25788113356055</v>
      </c>
      <c r="O104" s="30">
        <f t="shared" si="24"/>
        <v>712.04474234886254</v>
      </c>
      <c r="P104" s="30">
        <f t="shared" si="24"/>
        <v>743.13207531479577</v>
      </c>
      <c r="Q104" s="30">
        <f t="shared" si="24"/>
        <v>775.57665764085584</v>
      </c>
      <c r="R104" s="30">
        <f t="shared" si="24"/>
        <v>809.43774580387174</v>
      </c>
      <c r="S104" s="30">
        <f t="shared" si="24"/>
        <v>844.77718337347142</v>
      </c>
      <c r="T104" s="10">
        <f t="shared" si="24"/>
        <v>862.51750422431428</v>
      </c>
      <c r="U104" s="10">
        <f t="shared" si="24"/>
        <v>880.63037181302479</v>
      </c>
      <c r="V104" s="10">
        <f t="shared" si="24"/>
        <v>899.12360962109824</v>
      </c>
      <c r="W104" s="10">
        <f t="shared" si="24"/>
        <v>918.00520542314121</v>
      </c>
      <c r="X104" s="10">
        <f t="shared" si="24"/>
        <v>937.28331473702713</v>
      </c>
      <c r="Y104" s="10">
        <f t="shared" si="24"/>
        <v>956.96626434650466</v>
      </c>
      <c r="Z104" s="10">
        <f t="shared" si="24"/>
        <v>977.06255589778118</v>
      </c>
      <c r="AA104" s="10">
        <f t="shared" si="24"/>
        <v>997.58086957163448</v>
      </c>
      <c r="AB104" s="10">
        <f t="shared" si="24"/>
        <v>1018.5300678326387</v>
      </c>
      <c r="AC104" s="10">
        <f t="shared" si="24"/>
        <v>1039.9191992571241</v>
      </c>
      <c r="AD104" s="10">
        <f t="shared" si="24"/>
        <v>1061.7575024415237</v>
      </c>
      <c r="AE104" s="10">
        <f t="shared" si="24"/>
        <v>1084.0544099927956</v>
      </c>
      <c r="AF104" s="10">
        <f t="shared" si="24"/>
        <v>1106.8195526026443</v>
      </c>
      <c r="AG104" s="10">
        <f>AF104*(1+$G$16)*(1+AG103)</f>
        <v>1130.0627632072997</v>
      </c>
      <c r="AH104" s="10">
        <f t="shared" si="24"/>
        <v>1153.7940812346528</v>
      </c>
      <c r="AI104" s="10">
        <f t="shared" si="24"/>
        <v>1178.0237569405804</v>
      </c>
      <c r="AJ104" s="10">
        <f t="shared" si="24"/>
        <v>1202.7622558363325</v>
      </c>
      <c r="AK104" s="10">
        <f t="shared" si="24"/>
        <v>1228.0202632088954</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30">
        <f>H93*H104+H100*H105+H101*H106+H102*H107</f>
        <v>248020.96000000002</v>
      </c>
      <c r="I110" s="10">
        <f t="shared" ref="I110:AK110" si="29">I93*I104+I100*I105+I101*I106+I102*I107</f>
        <v>493291.68</v>
      </c>
      <c r="J110" s="10">
        <f t="shared" si="29"/>
        <v>758187.3885644211</v>
      </c>
      <c r="K110" s="10">
        <f t="shared" si="29"/>
        <v>1062958.3510810977</v>
      </c>
      <c r="L110" s="10">
        <f t="shared" si="29"/>
        <v>1412106.2107881494</v>
      </c>
      <c r="M110" s="10">
        <f t="shared" si="29"/>
        <v>1753624.0812290108</v>
      </c>
      <c r="N110" s="10">
        <f t="shared" si="29"/>
        <v>2153205.8728575171</v>
      </c>
      <c r="O110" s="10">
        <f t="shared" si="29"/>
        <v>2569769.4751370451</v>
      </c>
      <c r="P110" s="10">
        <f t="shared" si="29"/>
        <v>3018602.4899287005</v>
      </c>
      <c r="Q110" s="10">
        <f t="shared" si="29"/>
        <v>3501728.609248464</v>
      </c>
      <c r="R110" s="10">
        <f t="shared" si="29"/>
        <v>4021286.7211536346</v>
      </c>
      <c r="S110" s="10">
        <f t="shared" si="29"/>
        <v>4579537.1110675884</v>
      </c>
      <c r="T110" s="10">
        <f t="shared" si="29"/>
        <v>5066427.8198136222</v>
      </c>
      <c r="U110" s="10">
        <f t="shared" si="29"/>
        <v>5571748.3624610081</v>
      </c>
      <c r="V110" s="10">
        <f t="shared" si="29"/>
        <v>6096058.0732310461</v>
      </c>
      <c r="W110" s="10">
        <f t="shared" si="29"/>
        <v>6639931.6508255806</v>
      </c>
      <c r="X110" s="10">
        <f t="shared" si="29"/>
        <v>7203959.5570687903</v>
      </c>
      <c r="Y110" s="10">
        <f t="shared" si="29"/>
        <v>7788748.4255162012</v>
      </c>
      <c r="Z110" s="10">
        <f t="shared" si="29"/>
        <v>8394921.4802737366</v>
      </c>
      <c r="AA110" s="10">
        <f t="shared" si="29"/>
        <v>9023118.9652754348</v>
      </c>
      <c r="AB110" s="10">
        <f t="shared" si="29"/>
        <v>9673998.5842744019</v>
      </c>
      <c r="AC110" s="10">
        <f t="shared" si="29"/>
        <v>10348235.951807642</v>
      </c>
      <c r="AD110" s="10">
        <f t="shared" si="29"/>
        <v>11046525.055401612</v>
      </c>
      <c r="AE110" s="10">
        <f t="shared" si="29"/>
        <v>11769578.729291782</v>
      </c>
      <c r="AF110" s="10">
        <f t="shared" si="29"/>
        <v>12518129.139935907</v>
      </c>
      <c r="AG110" s="10">
        <f t="shared" si="29"/>
        <v>13292928.283607466</v>
      </c>
      <c r="AH110" s="10">
        <f t="shared" si="29"/>
        <v>14094748.496362519</v>
      </c>
      <c r="AI110" s="10">
        <f t="shared" si="29"/>
        <v>14924382.976680214</v>
      </c>
      <c r="AJ110" s="10">
        <f t="shared" si="29"/>
        <v>15782646.321084356</v>
      </c>
      <c r="AK110" s="10">
        <f t="shared" si="29"/>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362.95288218423349</v>
      </c>
      <c r="K125" s="10">
        <f t="shared" si="36"/>
        <v>377.98695172254958</v>
      </c>
      <c r="L125" s="10">
        <f t="shared" si="36"/>
        <v>397.5029202948337</v>
      </c>
      <c r="M125" s="10">
        <f t="shared" si="36"/>
        <v>418.03169214527884</v>
      </c>
      <c r="N125" s="10">
        <f t="shared" si="36"/>
        <v>439.60974825319119</v>
      </c>
      <c r="O125" s="10">
        <f t="shared" si="36"/>
        <v>458.80277617154252</v>
      </c>
      <c r="P125" s="10">
        <f t="shared" si="36"/>
        <v>478.83375712014021</v>
      </c>
      <c r="Q125" s="10">
        <f t="shared" si="36"/>
        <v>499.73927549222788</v>
      </c>
      <c r="R125" s="10">
        <f t="shared" si="36"/>
        <v>521.55751292788818</v>
      </c>
      <c r="S125" s="10">
        <f t="shared" si="36"/>
        <v>544.32831804862792</v>
      </c>
      <c r="T125" s="10">
        <f t="shared" si="36"/>
        <v>555.75921272764901</v>
      </c>
      <c r="U125" s="10">
        <f t="shared" si="36"/>
        <v>567.43015619492962</v>
      </c>
      <c r="V125" s="10">
        <f t="shared" si="36"/>
        <v>579.34618947502304</v>
      </c>
      <c r="W125" s="10">
        <f t="shared" si="36"/>
        <v>591.51245945399842</v>
      </c>
      <c r="X125" s="10">
        <f t="shared" si="36"/>
        <v>603.93422110253232</v>
      </c>
      <c r="Y125" s="10">
        <f t="shared" si="36"/>
        <v>616.61683974568541</v>
      </c>
      <c r="Z125" s="10">
        <f t="shared" si="36"/>
        <v>629.56579338034476</v>
      </c>
      <c r="AA125" s="10">
        <f t="shared" si="36"/>
        <v>642.78667504133193</v>
      </c>
      <c r="AB125" s="10">
        <f t="shared" si="36"/>
        <v>656.28519521719988</v>
      </c>
      <c r="AC125" s="10">
        <f t="shared" si="36"/>
        <v>670.06718431676097</v>
      </c>
      <c r="AD125" s="10">
        <f t="shared" si="36"/>
        <v>684.13859518741288</v>
      </c>
      <c r="AE125" s="10">
        <f t="shared" si="36"/>
        <v>698.50550568634844</v>
      </c>
      <c r="AF125" s="10">
        <f t="shared" si="36"/>
        <v>713.17412130576167</v>
      </c>
      <c r="AG125" s="10">
        <f>AF125*(1+$G$16)*(1+AG124)</f>
        <v>728.1507778531826</v>
      </c>
      <c r="AH125" s="10">
        <f t="shared" si="36"/>
        <v>743.44194418809934</v>
      </c>
      <c r="AI125" s="10">
        <f t="shared" si="36"/>
        <v>759.05422501604937</v>
      </c>
      <c r="AJ125" s="10">
        <f t="shared" si="36"/>
        <v>774.99436374138634</v>
      </c>
      <c r="AK125" s="10">
        <f t="shared" si="36"/>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7">I126*(1+$G$16)*(1+J124)</f>
        <v>2.2741312086127361</v>
      </c>
      <c r="K126" s="13">
        <f t="shared" si="37"/>
        <v>2.3683292392876494</v>
      </c>
      <c r="L126" s="13">
        <f t="shared" si="37"/>
        <v>2.4906092248589129</v>
      </c>
      <c r="M126" s="13">
        <f t="shared" si="37"/>
        <v>2.6192350686837065</v>
      </c>
      <c r="N126" s="13">
        <f t="shared" si="37"/>
        <v>2.754435347355944</v>
      </c>
      <c r="O126" s="13">
        <f t="shared" si="37"/>
        <v>2.8746919038385097</v>
      </c>
      <c r="P126" s="13">
        <f t="shared" si="37"/>
        <v>3.0001987702951056</v>
      </c>
      <c r="Q126" s="13">
        <f t="shared" si="37"/>
        <v>3.1311851712738954</v>
      </c>
      <c r="R126" s="13">
        <f t="shared" si="37"/>
        <v>3.2678903390928196</v>
      </c>
      <c r="S126" s="13">
        <f t="shared" si="37"/>
        <v>3.4105639507712286</v>
      </c>
      <c r="T126" s="13">
        <f t="shared" si="37"/>
        <v>3.4821857937374241</v>
      </c>
      <c r="U126" s="13">
        <f t="shared" si="37"/>
        <v>3.5553116954059099</v>
      </c>
      <c r="V126" s="13">
        <f t="shared" si="37"/>
        <v>3.6299732410094334</v>
      </c>
      <c r="W126" s="13">
        <f t="shared" si="37"/>
        <v>3.7062026790706311</v>
      </c>
      <c r="X126" s="13">
        <f t="shared" si="37"/>
        <v>3.7840329353311142</v>
      </c>
      <c r="Y126" s="13">
        <f t="shared" si="37"/>
        <v>3.8634976269730674</v>
      </c>
      <c r="Z126" s="13">
        <f t="shared" si="37"/>
        <v>3.9446310771395017</v>
      </c>
      <c r="AA126" s="13">
        <f t="shared" si="37"/>
        <v>4.0274683297594311</v>
      </c>
      <c r="AB126" s="13">
        <f t="shared" si="37"/>
        <v>4.1120451646843792</v>
      </c>
      <c r="AC126" s="13">
        <f t="shared" si="37"/>
        <v>4.1983981131427504</v>
      </c>
      <c r="AD126" s="13">
        <f t="shared" si="37"/>
        <v>4.286564473518748</v>
      </c>
      <c r="AE126" s="13">
        <f t="shared" si="37"/>
        <v>4.376582327462641</v>
      </c>
      <c r="AF126" s="13">
        <f t="shared" si="37"/>
        <v>4.468490556339356</v>
      </c>
      <c r="AG126" s="13">
        <f>AF126*(1+$G$16)*(1+AG124)</f>
        <v>4.5623288580224823</v>
      </c>
      <c r="AH126" s="13">
        <f t="shared" si="37"/>
        <v>4.658137764040954</v>
      </c>
      <c r="AI126" s="13">
        <f t="shared" si="37"/>
        <v>4.7559586570858139</v>
      </c>
      <c r="AJ126" s="13">
        <f t="shared" si="37"/>
        <v>4.8558337888846159</v>
      </c>
      <c r="AK126" s="13">
        <f t="shared" si="37"/>
        <v>4.9578062984511924</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30">
        <f>H114*H125+H121*H126+H122*H127+H123*H128</f>
        <v>278972.13079999998</v>
      </c>
      <c r="I131" s="10">
        <f t="shared" ref="I131:AK131" si="41">I114*I125+I121*I126+I122*I127+I123*I128</f>
        <v>558825.90240000002</v>
      </c>
      <c r="J131" s="10">
        <f t="shared" si="41"/>
        <v>858913.23284190008</v>
      </c>
      <c r="K131" s="10">
        <f t="shared" si="41"/>
        <v>1204173.2788935555</v>
      </c>
      <c r="L131" s="10">
        <f t="shared" si="41"/>
        <v>1599705.7309548226</v>
      </c>
      <c r="M131" s="10">
        <f t="shared" si="41"/>
        <v>1986594.5431375878</v>
      </c>
      <c r="N131" s="10">
        <f t="shared" si="41"/>
        <v>2439261.1181939701</v>
      </c>
      <c r="O131" s="10">
        <f t="shared" si="41"/>
        <v>2911165.5519984318</v>
      </c>
      <c r="P131" s="10">
        <f t="shared" si="41"/>
        <v>3419626.4174195947</v>
      </c>
      <c r="Q131" s="10">
        <f t="shared" si="41"/>
        <v>3966936.2556919069</v>
      </c>
      <c r="R131" s="10">
        <f t="shared" si="41"/>
        <v>4555518.1079839366</v>
      </c>
      <c r="S131" s="10">
        <f t="shared" si="41"/>
        <v>5187932.5405744426</v>
      </c>
      <c r="T131" s="10">
        <f t="shared" si="41"/>
        <v>5739507.0972042596</v>
      </c>
      <c r="U131" s="10">
        <f t="shared" si="41"/>
        <v>6311959.9069621358</v>
      </c>
      <c r="V131" s="10">
        <f t="shared" si="41"/>
        <v>6905924.6120999753</v>
      </c>
      <c r="W131" s="10">
        <f t="shared" si="41"/>
        <v>7522052.260534633</v>
      </c>
      <c r="X131" s="10">
        <f t="shared" si="41"/>
        <v>8161011.757449612</v>
      </c>
      <c r="Y131" s="10">
        <f t="shared" si="41"/>
        <v>8823490.3281881232</v>
      </c>
      <c r="Z131" s="10">
        <f t="shared" si="41"/>
        <v>9510193.9927126169</v>
      </c>
      <c r="AA131" s="10">
        <f t="shared" si="41"/>
        <v>10221848.051912408</v>
      </c>
      <c r="AB131" s="10">
        <f t="shared" si="41"/>
        <v>10959197.586047806</v>
      </c>
      <c r="AC131" s="10">
        <f t="shared" si="41"/>
        <v>11723007.965625994</v>
      </c>
      <c r="AD131" s="10">
        <f t="shared" si="41"/>
        <v>12514065.375011019</v>
      </c>
      <c r="AE131" s="10">
        <f t="shared" si="41"/>
        <v>13333177.349077374</v>
      </c>
      <c r="AF131" s="10">
        <f t="shared" si="41"/>
        <v>14181173.323224137</v>
      </c>
      <c r="AG131" s="10">
        <f t="shared" si="41"/>
        <v>15058905.197074121</v>
      </c>
      <c r="AH131" s="10">
        <f t="shared" si="41"/>
        <v>15967247.912190262</v>
      </c>
      <c r="AI131" s="10">
        <f t="shared" si="41"/>
        <v>16907100.044149369</v>
      </c>
      <c r="AJ131" s="10">
        <f t="shared" si="41"/>
        <v>17879384.409321487</v>
      </c>
      <c r="AK131" s="10">
        <f t="shared" si="41"/>
        <v>18885048.68671136</v>
      </c>
      <c r="AL131" s="10">
        <f>SUM(H131:AK131)</f>
        <v>239571920.66638684</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6">SUM(J95,J137,J158)</f>
        <v>434</v>
      </c>
      <c r="K176" s="4">
        <f t="shared" si="66"/>
        <v>466</v>
      </c>
      <c r="L176" s="4">
        <f t="shared" si="66"/>
        <v>477</v>
      </c>
      <c r="M176" s="4">
        <f t="shared" si="66"/>
        <v>414</v>
      </c>
      <c r="N176" s="4">
        <f t="shared" si="66"/>
        <v>453</v>
      </c>
      <c r="O176" s="4">
        <f t="shared" si="66"/>
        <v>453</v>
      </c>
      <c r="P176" s="4">
        <f t="shared" si="66"/>
        <v>453</v>
      </c>
      <c r="Q176" s="4">
        <f t="shared" si="66"/>
        <v>453</v>
      </c>
      <c r="R176" s="4">
        <f t="shared" si="66"/>
        <v>453</v>
      </c>
      <c r="S176" s="4">
        <f t="shared" si="66"/>
        <v>453</v>
      </c>
      <c r="T176" s="4">
        <f t="shared" si="66"/>
        <v>453</v>
      </c>
      <c r="U176" s="4">
        <f t="shared" si="66"/>
        <v>453</v>
      </c>
      <c r="V176" s="4">
        <f t="shared" si="66"/>
        <v>453</v>
      </c>
      <c r="W176" s="4">
        <f t="shared" si="66"/>
        <v>453</v>
      </c>
      <c r="X176" s="4">
        <f t="shared" si="66"/>
        <v>453</v>
      </c>
      <c r="Y176" s="4">
        <f t="shared" si="66"/>
        <v>453</v>
      </c>
      <c r="Z176" s="4">
        <f t="shared" si="66"/>
        <v>453</v>
      </c>
      <c r="AA176" s="4">
        <f t="shared" si="66"/>
        <v>453</v>
      </c>
      <c r="AB176" s="4">
        <f t="shared" si="66"/>
        <v>453</v>
      </c>
      <c r="AC176" s="4">
        <f t="shared" si="66"/>
        <v>453</v>
      </c>
      <c r="AD176" s="4">
        <f t="shared" si="66"/>
        <v>453</v>
      </c>
      <c r="AE176" s="4">
        <f t="shared" si="66"/>
        <v>453</v>
      </c>
      <c r="AF176" s="4">
        <f t="shared" si="66"/>
        <v>453</v>
      </c>
      <c r="AG176" s="4">
        <f t="shared" si="66"/>
        <v>453</v>
      </c>
      <c r="AH176" s="4">
        <f t="shared" si="66"/>
        <v>453</v>
      </c>
      <c r="AI176" s="4">
        <f t="shared" si="66"/>
        <v>453</v>
      </c>
      <c r="AJ176" s="4">
        <f t="shared" si="66"/>
        <v>453</v>
      </c>
      <c r="AK176" s="4">
        <f t="shared" si="66"/>
        <v>453</v>
      </c>
      <c r="AL176" s="10"/>
    </row>
    <row r="177" spans="1:38" x14ac:dyDescent="0.35">
      <c r="C177" s="3"/>
      <c r="D177" s="3"/>
      <c r="E177" t="s">
        <v>105</v>
      </c>
      <c r="F177" t="s">
        <v>70</v>
      </c>
      <c r="H177" s="4">
        <f>SUM(H96,H138,H159)</f>
        <v>484</v>
      </c>
      <c r="I177" s="4">
        <f>SUM(I96,I138,I159)</f>
        <v>912</v>
      </c>
      <c r="J177" s="4">
        <f t="shared" si="66"/>
        <v>1346</v>
      </c>
      <c r="K177" s="4">
        <f t="shared" si="66"/>
        <v>1812</v>
      </c>
      <c r="L177" s="4">
        <f t="shared" si="66"/>
        <v>2289</v>
      </c>
      <c r="M177" s="4">
        <f t="shared" si="66"/>
        <v>2703</v>
      </c>
      <c r="N177" s="4">
        <f t="shared" si="66"/>
        <v>3156</v>
      </c>
      <c r="O177" s="4">
        <f t="shared" si="66"/>
        <v>3609</v>
      </c>
      <c r="P177" s="4">
        <f t="shared" si="66"/>
        <v>4062</v>
      </c>
      <c r="Q177" s="4">
        <f t="shared" si="66"/>
        <v>4515</v>
      </c>
      <c r="R177" s="4">
        <f t="shared" si="66"/>
        <v>4968</v>
      </c>
      <c r="S177" s="4">
        <f t="shared" si="66"/>
        <v>5421</v>
      </c>
      <c r="T177" s="4">
        <f t="shared" si="66"/>
        <v>5874</v>
      </c>
      <c r="U177" s="4">
        <f t="shared" si="66"/>
        <v>6327</v>
      </c>
      <c r="V177" s="4">
        <f t="shared" si="66"/>
        <v>6780</v>
      </c>
      <c r="W177" s="4">
        <f t="shared" si="66"/>
        <v>7233</v>
      </c>
      <c r="X177" s="4">
        <f t="shared" si="66"/>
        <v>7686</v>
      </c>
      <c r="Y177" s="4">
        <f t="shared" si="66"/>
        <v>8139</v>
      </c>
      <c r="Z177" s="4">
        <f t="shared" si="66"/>
        <v>8592</v>
      </c>
      <c r="AA177" s="4">
        <f t="shared" si="66"/>
        <v>9045</v>
      </c>
      <c r="AB177" s="4">
        <f t="shared" si="66"/>
        <v>9498</v>
      </c>
      <c r="AC177" s="4">
        <f t="shared" si="66"/>
        <v>9951</v>
      </c>
      <c r="AD177" s="4">
        <f t="shared" si="66"/>
        <v>10404</v>
      </c>
      <c r="AE177" s="4">
        <f t="shared" si="66"/>
        <v>10857</v>
      </c>
      <c r="AF177" s="4">
        <f t="shared" si="66"/>
        <v>11310</v>
      </c>
      <c r="AG177" s="4">
        <f t="shared" si="66"/>
        <v>11763</v>
      </c>
      <c r="AH177" s="4">
        <f t="shared" si="66"/>
        <v>12216</v>
      </c>
      <c r="AI177" s="4">
        <f t="shared" si="66"/>
        <v>12669</v>
      </c>
      <c r="AJ177" s="4">
        <f t="shared" si="66"/>
        <v>13122</v>
      </c>
      <c r="AK177" s="4">
        <f t="shared" si="66"/>
        <v>13575</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1617100.6214063212</v>
      </c>
      <c r="K179" s="10">
        <f t="shared" si="67"/>
        <v>2267131.629974653</v>
      </c>
      <c r="L179" s="10">
        <f t="shared" si="67"/>
        <v>3011811.941742972</v>
      </c>
      <c r="M179" s="10">
        <f t="shared" si="67"/>
        <v>3740218.6243665987</v>
      </c>
      <c r="N179" s="10">
        <f t="shared" si="67"/>
        <v>4592466.9910514876</v>
      </c>
      <c r="O179" s="10">
        <f t="shared" si="67"/>
        <v>5480935.0271354765</v>
      </c>
      <c r="P179" s="10">
        <f t="shared" si="67"/>
        <v>6438228.9073482957</v>
      </c>
      <c r="Q179" s="10">
        <f t="shared" si="67"/>
        <v>7468664.8649403714</v>
      </c>
      <c r="R179" s="10">
        <f t="shared" si="67"/>
        <v>8576804.8291375712</v>
      </c>
      <c r="S179" s="10">
        <f t="shared" si="67"/>
        <v>9767469.651642032</v>
      </c>
      <c r="T179" s="10">
        <f t="shared" si="67"/>
        <v>10805934.917017881</v>
      </c>
      <c r="U179" s="10">
        <f t="shared" si="67"/>
        <v>11883708.269423144</v>
      </c>
      <c r="V179" s="10">
        <f t="shared" si="67"/>
        <v>13001982.685331021</v>
      </c>
      <c r="W179" s="10">
        <f t="shared" si="67"/>
        <v>14161983.911360214</v>
      </c>
      <c r="X179" s="10">
        <f t="shared" si="67"/>
        <v>15364971.314518403</v>
      </c>
      <c r="Y179" s="10">
        <f t="shared" si="67"/>
        <v>16612238.753704324</v>
      </c>
      <c r="Z179" s="10">
        <f t="shared" si="67"/>
        <v>17905115.472986355</v>
      </c>
      <c r="AA179" s="10">
        <f t="shared" si="67"/>
        <v>19244967.017187841</v>
      </c>
      <c r="AB179" s="10">
        <f t="shared" si="67"/>
        <v>20633196.17032221</v>
      </c>
      <c r="AC179" s="10">
        <f t="shared" si="67"/>
        <v>22071243.917433634</v>
      </c>
      <c r="AD179" s="10">
        <f t="shared" si="67"/>
        <v>23560590.430412631</v>
      </c>
      <c r="AE179" s="10">
        <f t="shared" si="67"/>
        <v>25102756.078369156</v>
      </c>
      <c r="AF179" s="10">
        <f t="shared" si="67"/>
        <v>26699302.463160045</v>
      </c>
      <c r="AG179" s="10">
        <f t="shared" si="67"/>
        <v>28351833.480681587</v>
      </c>
      <c r="AH179" s="10">
        <f t="shared" si="67"/>
        <v>30061996.408552781</v>
      </c>
      <c r="AI179" s="10">
        <f t="shared" si="67"/>
        <v>31831483.020829581</v>
      </c>
      <c r="AJ179" s="10">
        <f t="shared" si="67"/>
        <v>33662030.730405845</v>
      </c>
      <c r="AK179" s="10">
        <f t="shared" si="67"/>
        <v>35555423.759772114</v>
      </c>
    </row>
    <row r="180" spans="1:38" x14ac:dyDescent="0.35">
      <c r="C180" s="3"/>
      <c r="D180" s="3"/>
    </row>
    <row r="181" spans="1:38" x14ac:dyDescent="0.35">
      <c r="C181" s="3"/>
      <c r="D181" s="3"/>
      <c r="E181" s="15" t="s">
        <v>108</v>
      </c>
      <c r="F181" s="15" t="s">
        <v>109</v>
      </c>
      <c r="G181" s="15"/>
      <c r="H181" s="16">
        <f>H178*1000/H177</f>
        <v>121</v>
      </c>
      <c r="I181" s="16">
        <f t="shared" ref="I181:AK181" si="68">I178*1000/I177</f>
        <v>121</v>
      </c>
      <c r="J181" s="16">
        <f t="shared" si="68"/>
        <v>121</v>
      </c>
      <c r="K181" s="16">
        <f t="shared" si="68"/>
        <v>121</v>
      </c>
      <c r="L181" s="16">
        <f t="shared" si="68"/>
        <v>121</v>
      </c>
      <c r="M181" s="16">
        <f t="shared" si="68"/>
        <v>121</v>
      </c>
      <c r="N181" s="16">
        <f t="shared" si="68"/>
        <v>121</v>
      </c>
      <c r="O181" s="16">
        <f t="shared" si="68"/>
        <v>121</v>
      </c>
      <c r="P181" s="16">
        <f t="shared" si="68"/>
        <v>121</v>
      </c>
      <c r="Q181" s="16">
        <f t="shared" si="68"/>
        <v>121</v>
      </c>
      <c r="R181" s="16">
        <f t="shared" si="68"/>
        <v>121</v>
      </c>
      <c r="S181" s="16">
        <f t="shared" si="68"/>
        <v>121</v>
      </c>
      <c r="T181" s="16">
        <f t="shared" si="68"/>
        <v>121</v>
      </c>
      <c r="U181" s="16">
        <f t="shared" si="68"/>
        <v>121</v>
      </c>
      <c r="V181" s="16">
        <f t="shared" si="68"/>
        <v>121</v>
      </c>
      <c r="W181" s="16">
        <f t="shared" si="68"/>
        <v>121</v>
      </c>
      <c r="X181" s="16">
        <f t="shared" si="68"/>
        <v>121</v>
      </c>
      <c r="Y181" s="16">
        <f t="shared" si="68"/>
        <v>121</v>
      </c>
      <c r="Z181" s="16">
        <f t="shared" si="68"/>
        <v>121.00000000000001</v>
      </c>
      <c r="AA181" s="16">
        <f t="shared" si="68"/>
        <v>121</v>
      </c>
      <c r="AB181" s="16">
        <f t="shared" si="68"/>
        <v>121</v>
      </c>
      <c r="AC181" s="16">
        <f t="shared" si="68"/>
        <v>121</v>
      </c>
      <c r="AD181" s="16">
        <f t="shared" si="68"/>
        <v>121</v>
      </c>
      <c r="AE181" s="16">
        <f t="shared" si="68"/>
        <v>121</v>
      </c>
      <c r="AF181" s="16">
        <f t="shared" si="68"/>
        <v>121</v>
      </c>
      <c r="AG181" s="16">
        <f t="shared" si="68"/>
        <v>121</v>
      </c>
      <c r="AH181" s="16">
        <f t="shared" si="68"/>
        <v>121</v>
      </c>
      <c r="AI181" s="16">
        <f t="shared" si="68"/>
        <v>121</v>
      </c>
      <c r="AJ181" s="16">
        <f t="shared" si="68"/>
        <v>121</v>
      </c>
      <c r="AK181" s="16">
        <f t="shared" si="68"/>
        <v>121</v>
      </c>
    </row>
    <row r="182" spans="1:38" s="37" customFormat="1" x14ac:dyDescent="0.35">
      <c r="A182" s="40"/>
      <c r="C182" s="41"/>
      <c r="D182" s="41"/>
      <c r="E182" s="42" t="s">
        <v>110</v>
      </c>
      <c r="F182" s="42" t="s">
        <v>111</v>
      </c>
      <c r="G182" s="42"/>
      <c r="H182" s="43">
        <f>H179/H177</f>
        <v>1088.8287</v>
      </c>
      <c r="I182" s="43">
        <f t="shared" ref="I182:AK182" si="69">I179/I177</f>
        <v>1153.6377</v>
      </c>
      <c r="J182" s="43">
        <f t="shared" si="69"/>
        <v>1201.4120515648747</v>
      </c>
      <c r="K182" s="43">
        <f t="shared" si="69"/>
        <v>1251.1763962332523</v>
      </c>
      <c r="L182" s="43">
        <f t="shared" si="69"/>
        <v>1315.7762960869252</v>
      </c>
      <c r="M182" s="43">
        <f t="shared" si="69"/>
        <v>1383.7286808607469</v>
      </c>
      <c r="N182" s="43">
        <f t="shared" si="69"/>
        <v>1455.1543064168211</v>
      </c>
      <c r="O182" s="43">
        <f t="shared" si="69"/>
        <v>1518.6852388848647</v>
      </c>
      <c r="P182" s="43">
        <f t="shared" si="69"/>
        <v>1584.9898836406439</v>
      </c>
      <c r="Q182" s="43">
        <f t="shared" si="69"/>
        <v>1654.189338857225</v>
      </c>
      <c r="R182" s="43">
        <f t="shared" si="69"/>
        <v>1726.409989761991</v>
      </c>
      <c r="S182" s="43">
        <f t="shared" si="69"/>
        <v>1801.7837394654182</v>
      </c>
      <c r="T182" s="43">
        <f t="shared" si="69"/>
        <v>1839.6211979941916</v>
      </c>
      <c r="U182" s="43">
        <f t="shared" si="69"/>
        <v>1878.2532431520694</v>
      </c>
      <c r="V182" s="43">
        <f t="shared" si="69"/>
        <v>1917.6965612582626</v>
      </c>
      <c r="W182" s="43">
        <f t="shared" si="69"/>
        <v>1957.9681890446859</v>
      </c>
      <c r="X182" s="43">
        <f t="shared" si="69"/>
        <v>1999.0855210146244</v>
      </c>
      <c r="Y182" s="43">
        <f t="shared" si="69"/>
        <v>2041.0663169559311</v>
      </c>
      <c r="Z182" s="43">
        <f t="shared" si="69"/>
        <v>2083.9287096120061</v>
      </c>
      <c r="AA182" s="43">
        <f t="shared" si="69"/>
        <v>2127.6912125138574</v>
      </c>
      <c r="AB182" s="43">
        <f t="shared" si="69"/>
        <v>2172.3727279766485</v>
      </c>
      <c r="AC182" s="43">
        <f t="shared" si="69"/>
        <v>2217.992555264158</v>
      </c>
      <c r="AD182" s="43">
        <f t="shared" si="69"/>
        <v>2264.5703989247049</v>
      </c>
      <c r="AE182" s="43">
        <f t="shared" si="69"/>
        <v>2312.1263773021237</v>
      </c>
      <c r="AF182" s="43">
        <f t="shared" si="69"/>
        <v>2360.6810312254684</v>
      </c>
      <c r="AG182" s="43">
        <f t="shared" si="69"/>
        <v>2410.2553328812028</v>
      </c>
      <c r="AH182" s="43">
        <f t="shared" si="69"/>
        <v>2460.8706948717077</v>
      </c>
      <c r="AI182" s="43">
        <f t="shared" si="69"/>
        <v>2512.548979464013</v>
      </c>
      <c r="AJ182" s="43">
        <f t="shared" si="69"/>
        <v>2565.3125080327577</v>
      </c>
      <c r="AK182" s="43">
        <f t="shared" si="69"/>
        <v>2619.1840707014449</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AK195" si="73">H194*(1+$G$16)*(1+I$193)</f>
        <v>947.09991076765107</v>
      </c>
      <c r="J194" s="10">
        <f t="shared" si="73"/>
        <v>966.9890088937716</v>
      </c>
      <c r="K194" s="10">
        <f t="shared" si="73"/>
        <v>987.29577808054069</v>
      </c>
      <c r="L194" s="10">
        <f t="shared" si="73"/>
        <v>1008.0289894202319</v>
      </c>
      <c r="M194" s="10">
        <f t="shared" si="73"/>
        <v>1029.1975981980568</v>
      </c>
      <c r="N194" s="10">
        <f t="shared" si="73"/>
        <v>1050.8107477602159</v>
      </c>
      <c r="O194" s="10">
        <f t="shared" si="73"/>
        <v>1072.8777734631803</v>
      </c>
      <c r="P194" s="10">
        <f t="shared" si="73"/>
        <v>1095.4082067059071</v>
      </c>
      <c r="Q194" s="10">
        <f t="shared" si="73"/>
        <v>1118.411779046731</v>
      </c>
      <c r="R194" s="10">
        <f t="shared" si="73"/>
        <v>1141.8984264067121</v>
      </c>
      <c r="S194" s="10">
        <f t="shared" si="73"/>
        <v>1165.8782933612529</v>
      </c>
      <c r="T194" s="10">
        <f t="shared" si="73"/>
        <v>1190.3617375218391</v>
      </c>
      <c r="U194" s="10">
        <f t="shared" si="73"/>
        <v>1215.3593340097977</v>
      </c>
      <c r="V194" s="10">
        <f t="shared" si="73"/>
        <v>1240.8818800240033</v>
      </c>
      <c r="W194" s="10">
        <f t="shared" si="73"/>
        <v>1266.9403995045072</v>
      </c>
      <c r="X194" s="10">
        <f t="shared" si="73"/>
        <v>1293.5461478941018</v>
      </c>
      <c r="Y194" s="10">
        <f t="shared" si="73"/>
        <v>1320.7106169998779</v>
      </c>
      <c r="Z194" s="10">
        <f t="shared" si="73"/>
        <v>1348.4455399568751</v>
      </c>
      <c r="AA194" s="10">
        <f t="shared" si="73"/>
        <v>1376.7628962959693</v>
      </c>
      <c r="AB194" s="10">
        <f t="shared" si="73"/>
        <v>1405.6749171181846</v>
      </c>
      <c r="AC194" s="10">
        <f t="shared" si="73"/>
        <v>1435.1940903776663</v>
      </c>
      <c r="AD194" s="10">
        <f t="shared" si="73"/>
        <v>1465.333166275597</v>
      </c>
      <c r="AE194" s="10">
        <f t="shared" si="73"/>
        <v>1496.1051627673844</v>
      </c>
      <c r="AF194" s="10">
        <f t="shared" si="73"/>
        <v>1527.5233711854994</v>
      </c>
      <c r="AG194" s="10">
        <f t="shared" si="73"/>
        <v>1559.6013619803948</v>
      </c>
      <c r="AH194" s="10">
        <f t="shared" si="73"/>
        <v>1592.352990581983</v>
      </c>
      <c r="AI194" s="10">
        <f t="shared" si="73"/>
        <v>1625.7924033842046</v>
      </c>
      <c r="AJ194" s="10">
        <f t="shared" si="73"/>
        <v>1659.9340438552726</v>
      </c>
      <c r="AK194" s="10">
        <f t="shared" si="73"/>
        <v>1694.7926587762331</v>
      </c>
    </row>
    <row r="195" spans="1:39" x14ac:dyDescent="0.35">
      <c r="A195" s="2">
        <v>42</v>
      </c>
      <c r="E195" t="s">
        <v>122</v>
      </c>
      <c r="F195" t="s">
        <v>113</v>
      </c>
      <c r="G195" s="6"/>
      <c r="H195" s="10">
        <f>G195*(1+$G$16)*(1+H$193)</f>
        <v>0</v>
      </c>
      <c r="I195" s="10">
        <f t="shared" si="73"/>
        <v>0</v>
      </c>
      <c r="J195" s="10">
        <f t="shared" si="73"/>
        <v>0</v>
      </c>
      <c r="K195" s="10">
        <f t="shared" si="73"/>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3"/>
        <v>0</v>
      </c>
      <c r="Y195" s="10">
        <f t="shared" si="73"/>
        <v>0</v>
      </c>
      <c r="Z195" s="10">
        <f t="shared" si="73"/>
        <v>0</v>
      </c>
      <c r="AA195" s="10">
        <f t="shared" si="73"/>
        <v>0</v>
      </c>
      <c r="AB195" s="10">
        <f t="shared" si="73"/>
        <v>0</v>
      </c>
      <c r="AC195" s="10">
        <f t="shared" si="73"/>
        <v>0</v>
      </c>
      <c r="AD195" s="10">
        <f t="shared" si="73"/>
        <v>0</v>
      </c>
      <c r="AE195" s="10">
        <f t="shared" si="73"/>
        <v>0</v>
      </c>
      <c r="AF195" s="10">
        <f t="shared" si="73"/>
        <v>0</v>
      </c>
      <c r="AG195" s="10">
        <f>AF195*(1+$G$16)*(1+AG$193)</f>
        <v>0</v>
      </c>
      <c r="AH195" s="10">
        <f t="shared" si="73"/>
        <v>0</v>
      </c>
      <c r="AI195" s="10">
        <f t="shared" si="73"/>
        <v>0</v>
      </c>
      <c r="AJ195" s="10">
        <f t="shared" si="73"/>
        <v>0</v>
      </c>
      <c r="AK195" s="10">
        <f t="shared" si="73"/>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4">I194*I177+(I195+I199)*I178+I196+I200</f>
        <v>863755.11862009775</v>
      </c>
      <c r="J202" s="10">
        <f t="shared" si="74"/>
        <v>1301567.2059710165</v>
      </c>
      <c r="K202" s="10">
        <f t="shared" si="74"/>
        <v>1788979.9498819397</v>
      </c>
      <c r="L202" s="10">
        <f t="shared" si="74"/>
        <v>2307378.3567829109</v>
      </c>
      <c r="M202" s="10">
        <f t="shared" si="74"/>
        <v>2781921.1079293475</v>
      </c>
      <c r="N202" s="10">
        <f t="shared" si="74"/>
        <v>3316358.7199312416</v>
      </c>
      <c r="O202" s="10">
        <f t="shared" si="74"/>
        <v>3872015.884428618</v>
      </c>
      <c r="P202" s="10">
        <f t="shared" si="74"/>
        <v>4449548.1356393946</v>
      </c>
      <c r="Q202" s="10">
        <f t="shared" si="74"/>
        <v>5049629.18239599</v>
      </c>
      <c r="R202" s="10">
        <f t="shared" si="74"/>
        <v>5672951.3823885461</v>
      </c>
      <c r="S202" s="10">
        <f t="shared" si="74"/>
        <v>6320226.2283113515</v>
      </c>
      <c r="T202" s="10">
        <f t="shared" si="74"/>
        <v>6992184.8462032834</v>
      </c>
      <c r="U202" s="10">
        <f t="shared" si="74"/>
        <v>7689578.5062799901</v>
      </c>
      <c r="V202" s="10">
        <f t="shared" si="74"/>
        <v>8413179.1465627421</v>
      </c>
      <c r="W202" s="10">
        <f t="shared" si="74"/>
        <v>9163779.9096161015</v>
      </c>
      <c r="X202" s="10">
        <f t="shared" si="74"/>
        <v>9942195.6927140653</v>
      </c>
      <c r="Y202" s="10">
        <f t="shared" si="74"/>
        <v>10749263.711762005</v>
      </c>
      <c r="Z202" s="10">
        <f t="shared" si="74"/>
        <v>11585844.079309471</v>
      </c>
      <c r="AA202" s="10">
        <f t="shared" si="74"/>
        <v>12452820.396997042</v>
      </c>
      <c r="AB202" s="10">
        <f t="shared" si="74"/>
        <v>13351100.362788517</v>
      </c>
      <c r="AC202" s="10">
        <f t="shared" si="74"/>
        <v>14281616.393348157</v>
      </c>
      <c r="AD202" s="10">
        <f t="shared" si="74"/>
        <v>15245326.261931311</v>
      </c>
      <c r="AE202" s="10">
        <f t="shared" si="74"/>
        <v>16243213.752165493</v>
      </c>
      <c r="AF202" s="10">
        <f t="shared" si="74"/>
        <v>17276289.328107998</v>
      </c>
      <c r="AG202" s="10">
        <f t="shared" si="74"/>
        <v>18345590.820975386</v>
      </c>
      <c r="AH202" s="10">
        <f t="shared" si="74"/>
        <v>19452184.132949505</v>
      </c>
      <c r="AI202" s="10">
        <f t="shared" si="74"/>
        <v>20597163.958474487</v>
      </c>
      <c r="AJ202" s="10">
        <f t="shared" si="74"/>
        <v>21781654.523468889</v>
      </c>
      <c r="AK202" s="10">
        <f t="shared" si="74"/>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5">SUM(I205:I208)</f>
        <v>0</v>
      </c>
      <c r="J209" s="10">
        <f t="shared" si="75"/>
        <v>0</v>
      </c>
      <c r="K209" s="10">
        <f t="shared" si="75"/>
        <v>0</v>
      </c>
      <c r="L209" s="10">
        <f t="shared" si="75"/>
        <v>0</v>
      </c>
      <c r="M209" s="10">
        <f t="shared" si="75"/>
        <v>0</v>
      </c>
      <c r="N209" s="10">
        <f t="shared" si="75"/>
        <v>0</v>
      </c>
      <c r="O209" s="10">
        <f t="shared" si="75"/>
        <v>0</v>
      </c>
      <c r="P209" s="10">
        <f t="shared" si="75"/>
        <v>0</v>
      </c>
      <c r="Q209" s="10">
        <f t="shared" si="75"/>
        <v>0</v>
      </c>
      <c r="R209" s="10">
        <f t="shared" si="75"/>
        <v>0</v>
      </c>
      <c r="S209" s="10">
        <f t="shared" si="75"/>
        <v>0</v>
      </c>
      <c r="T209" s="10">
        <f t="shared" si="75"/>
        <v>0</v>
      </c>
      <c r="U209" s="10">
        <f t="shared" si="75"/>
        <v>0</v>
      </c>
      <c r="V209" s="10">
        <f t="shared" si="75"/>
        <v>0</v>
      </c>
      <c r="W209" s="10">
        <f t="shared" si="75"/>
        <v>0</v>
      </c>
      <c r="X209" s="10">
        <f t="shared" si="75"/>
        <v>0</v>
      </c>
      <c r="Y209" s="10">
        <f t="shared" si="75"/>
        <v>0</v>
      </c>
      <c r="Z209" s="10">
        <f t="shared" si="75"/>
        <v>0</v>
      </c>
      <c r="AA209" s="10">
        <f t="shared" si="75"/>
        <v>0</v>
      </c>
      <c r="AB209" s="10">
        <f t="shared" si="75"/>
        <v>0</v>
      </c>
      <c r="AC209" s="10">
        <f t="shared" si="75"/>
        <v>0</v>
      </c>
      <c r="AD209" s="10">
        <f t="shared" si="75"/>
        <v>0</v>
      </c>
      <c r="AE209" s="10">
        <f t="shared" si="75"/>
        <v>0</v>
      </c>
      <c r="AF209" s="10">
        <f t="shared" si="75"/>
        <v>0</v>
      </c>
      <c r="AG209" s="10">
        <f t="shared" si="75"/>
        <v>0</v>
      </c>
      <c r="AH209" s="10">
        <f t="shared" si="75"/>
        <v>0</v>
      </c>
      <c r="AI209" s="10">
        <f t="shared" si="75"/>
        <v>0</v>
      </c>
      <c r="AJ209" s="10">
        <f t="shared" si="75"/>
        <v>0</v>
      </c>
      <c r="AK209" s="10">
        <f t="shared" si="75"/>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6">SUM(I212:I215)</f>
        <v>0</v>
      </c>
      <c r="J216" s="10">
        <f t="shared" si="76"/>
        <v>0</v>
      </c>
      <c r="K216" s="10">
        <f t="shared" si="76"/>
        <v>0</v>
      </c>
      <c r="L216" s="10">
        <f t="shared" si="76"/>
        <v>0</v>
      </c>
      <c r="M216" s="10">
        <f t="shared" si="76"/>
        <v>0</v>
      </c>
      <c r="N216" s="10">
        <f t="shared" si="76"/>
        <v>0</v>
      </c>
      <c r="O216" s="10">
        <f t="shared" si="76"/>
        <v>0</v>
      </c>
      <c r="P216" s="10">
        <f t="shared" si="76"/>
        <v>0</v>
      </c>
      <c r="Q216" s="10">
        <f t="shared" si="76"/>
        <v>0</v>
      </c>
      <c r="R216" s="10">
        <f t="shared" si="76"/>
        <v>0</v>
      </c>
      <c r="S216" s="10">
        <f t="shared" si="76"/>
        <v>0</v>
      </c>
      <c r="T216" s="10">
        <f t="shared" si="76"/>
        <v>0</v>
      </c>
      <c r="U216" s="10">
        <f t="shared" si="76"/>
        <v>0</v>
      </c>
      <c r="V216" s="10">
        <f t="shared" si="76"/>
        <v>0</v>
      </c>
      <c r="W216" s="10">
        <f t="shared" si="76"/>
        <v>0</v>
      </c>
      <c r="X216" s="10">
        <f t="shared" si="76"/>
        <v>0</v>
      </c>
      <c r="Y216" s="10">
        <f t="shared" si="76"/>
        <v>0</v>
      </c>
      <c r="Z216" s="10">
        <f t="shared" si="76"/>
        <v>0</v>
      </c>
      <c r="AA216" s="10">
        <f t="shared" si="76"/>
        <v>0</v>
      </c>
      <c r="AB216" s="10">
        <f t="shared" si="76"/>
        <v>0</v>
      </c>
      <c r="AC216" s="10">
        <f t="shared" si="76"/>
        <v>0</v>
      </c>
      <c r="AD216" s="10">
        <f t="shared" si="76"/>
        <v>0</v>
      </c>
      <c r="AE216" s="10">
        <f t="shared" si="76"/>
        <v>0</v>
      </c>
      <c r="AF216" s="10">
        <f t="shared" si="76"/>
        <v>0</v>
      </c>
      <c r="AG216" s="10">
        <f t="shared" si="76"/>
        <v>0</v>
      </c>
      <c r="AH216" s="10">
        <f t="shared" si="76"/>
        <v>0</v>
      </c>
      <c r="AI216" s="10">
        <f t="shared" si="76"/>
        <v>0</v>
      </c>
      <c r="AJ216" s="10">
        <f t="shared" si="76"/>
        <v>0</v>
      </c>
      <c r="AK216" s="10">
        <f t="shared" si="76"/>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2220.828879758009</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7">H176</f>
        <v>484</v>
      </c>
      <c r="I219" s="10">
        <f t="shared" si="77"/>
        <v>428</v>
      </c>
      <c r="J219" s="10">
        <f t="shared" si="77"/>
        <v>434</v>
      </c>
      <c r="K219" s="10">
        <f t="shared" si="77"/>
        <v>466</v>
      </c>
      <c r="L219" s="10">
        <f t="shared" si="77"/>
        <v>477</v>
      </c>
      <c r="M219" s="10">
        <f t="shared" si="77"/>
        <v>414</v>
      </c>
      <c r="N219" s="10">
        <f t="shared" si="77"/>
        <v>453</v>
      </c>
      <c r="O219" s="10">
        <f t="shared" si="77"/>
        <v>453</v>
      </c>
      <c r="P219" s="10">
        <f t="shared" si="77"/>
        <v>453</v>
      </c>
      <c r="Q219" s="10">
        <f t="shared" si="77"/>
        <v>453</v>
      </c>
      <c r="R219" s="10">
        <f t="shared" si="77"/>
        <v>453</v>
      </c>
      <c r="S219" s="10">
        <f t="shared" si="77"/>
        <v>453</v>
      </c>
      <c r="T219" s="10">
        <f t="shared" si="77"/>
        <v>453</v>
      </c>
      <c r="U219" s="10">
        <f t="shared" si="77"/>
        <v>453</v>
      </c>
      <c r="V219" s="10">
        <f t="shared" si="77"/>
        <v>453</v>
      </c>
      <c r="W219" s="10">
        <f t="shared" si="77"/>
        <v>453</v>
      </c>
      <c r="X219" s="10">
        <f t="shared" si="77"/>
        <v>453</v>
      </c>
      <c r="Y219" s="10">
        <f t="shared" si="77"/>
        <v>453</v>
      </c>
      <c r="Z219" s="10">
        <f t="shared" si="77"/>
        <v>453</v>
      </c>
      <c r="AA219" s="10">
        <f t="shared" si="77"/>
        <v>453</v>
      </c>
      <c r="AB219" s="10">
        <f t="shared" si="77"/>
        <v>453</v>
      </c>
      <c r="AC219" s="10">
        <f t="shared" si="77"/>
        <v>453</v>
      </c>
      <c r="AD219" s="10">
        <f t="shared" si="77"/>
        <v>453</v>
      </c>
      <c r="AE219" s="10">
        <f t="shared" si="77"/>
        <v>453</v>
      </c>
      <c r="AF219" s="10">
        <f t="shared" si="77"/>
        <v>453</v>
      </c>
      <c r="AG219" s="10">
        <f t="shared" si="77"/>
        <v>453</v>
      </c>
      <c r="AH219" s="10">
        <f t="shared" si="77"/>
        <v>453</v>
      </c>
      <c r="AI219" s="10">
        <f t="shared" si="77"/>
        <v>453</v>
      </c>
      <c r="AJ219" s="10">
        <f t="shared" si="77"/>
        <v>453</v>
      </c>
      <c r="AK219" s="10">
        <f t="shared" si="77"/>
        <v>453</v>
      </c>
    </row>
    <row r="220" spans="1:37" x14ac:dyDescent="0.35">
      <c r="E220" t="s">
        <v>138</v>
      </c>
      <c r="F220" t="s">
        <v>111</v>
      </c>
      <c r="G220" s="20">
        <v>5052.5084520274859</v>
      </c>
      <c r="H220" s="10">
        <f>G220*(1+$G$16)</f>
        <v>5158.6111295200626</v>
      </c>
      <c r="I220" s="10">
        <f t="shared" ref="I220:AK220" si="78">H220*(1+$G$16)</f>
        <v>5266.9419632399831</v>
      </c>
      <c r="J220" s="10">
        <f>I220*(1+$G$16)</f>
        <v>5377.5477444680218</v>
      </c>
      <c r="K220" s="10">
        <f t="shared" si="78"/>
        <v>5490.4762471018494</v>
      </c>
      <c r="L220" s="10">
        <f t="shared" si="78"/>
        <v>5605.7762482909875</v>
      </c>
      <c r="M220" s="10">
        <f t="shared" si="78"/>
        <v>5723.4975495050976</v>
      </c>
      <c r="N220" s="10">
        <f t="shared" si="78"/>
        <v>5843.6909980447044</v>
      </c>
      <c r="O220" s="10">
        <f t="shared" si="78"/>
        <v>5966.4085090036424</v>
      </c>
      <c r="P220" s="10">
        <f t="shared" si="78"/>
        <v>6091.7030876927183</v>
      </c>
      <c r="Q220" s="10">
        <f t="shared" si="78"/>
        <v>6219.6288525342652</v>
      </c>
      <c r="R220" s="10">
        <f t="shared" si="78"/>
        <v>6350.2410584374838</v>
      </c>
      <c r="S220" s="10">
        <f t="shared" si="78"/>
        <v>6483.5961206646707</v>
      </c>
      <c r="T220" s="10">
        <f t="shared" si="78"/>
        <v>6619.7516391986283</v>
      </c>
      <c r="U220" s="10">
        <f t="shared" si="78"/>
        <v>6758.7664236217988</v>
      </c>
      <c r="V220" s="10">
        <f t="shared" si="78"/>
        <v>6900.7005185178559</v>
      </c>
      <c r="W220" s="10">
        <f t="shared" si="78"/>
        <v>7045.6152294067306</v>
      </c>
      <c r="X220" s="10">
        <f t="shared" si="78"/>
        <v>7193.5731492242712</v>
      </c>
      <c r="Y220" s="10">
        <f t="shared" si="78"/>
        <v>7344.6381853579805</v>
      </c>
      <c r="Z220" s="10">
        <f t="shared" si="78"/>
        <v>7498.8755872504971</v>
      </c>
      <c r="AA220" s="10">
        <f t="shared" si="78"/>
        <v>7656.3519745827571</v>
      </c>
      <c r="AB220" s="10">
        <f t="shared" si="78"/>
        <v>7817.135366048994</v>
      </c>
      <c r="AC220" s="10">
        <f t="shared" si="78"/>
        <v>7981.2952087360218</v>
      </c>
      <c r="AD220" s="10">
        <f t="shared" si="78"/>
        <v>8148.9024081194775</v>
      </c>
      <c r="AE220" s="10">
        <f t="shared" si="78"/>
        <v>8320.0293586899861</v>
      </c>
      <c r="AF220" s="10">
        <f t="shared" si="78"/>
        <v>8494.7499752224758</v>
      </c>
      <c r="AG220" s="10">
        <f>AF220*(1+$G$16)</f>
        <v>8673.1397247021469</v>
      </c>
      <c r="AH220" s="10">
        <f t="shared" si="78"/>
        <v>8855.2756589208911</v>
      </c>
      <c r="AI220" s="10">
        <f t="shared" si="78"/>
        <v>9041.2364477582287</v>
      </c>
      <c r="AJ220" s="10">
        <f t="shared" si="78"/>
        <v>9231.1024131611503</v>
      </c>
      <c r="AK220" s="10">
        <f t="shared" si="78"/>
        <v>9424.9555638375332</v>
      </c>
    </row>
    <row r="221" spans="1:37" x14ac:dyDescent="0.35">
      <c r="E221" t="s">
        <v>139</v>
      </c>
      <c r="F221" t="s">
        <v>53</v>
      </c>
      <c r="H221" s="10">
        <f>H220*H219</f>
        <v>2496767.7866877103</v>
      </c>
      <c r="I221" s="10">
        <f>I220*I219</f>
        <v>2254251.1602667128</v>
      </c>
      <c r="J221" s="10">
        <f t="shared" ref="J221:AK221" si="79">J220*J219</f>
        <v>2333855.7210991215</v>
      </c>
      <c r="K221" s="10">
        <f t="shared" si="79"/>
        <v>2558561.9311494618</v>
      </c>
      <c r="L221" s="10">
        <f t="shared" si="79"/>
        <v>2673955.270434801</v>
      </c>
      <c r="M221" s="10">
        <f t="shared" si="79"/>
        <v>2369527.9854951105</v>
      </c>
      <c r="N221" s="10">
        <f t="shared" si="79"/>
        <v>2647192.0221142513</v>
      </c>
      <c r="O221" s="10">
        <f t="shared" si="79"/>
        <v>2702783.0545786498</v>
      </c>
      <c r="P221" s="10">
        <f t="shared" si="79"/>
        <v>2759541.4987248015</v>
      </c>
      <c r="Q221" s="10">
        <f t="shared" si="79"/>
        <v>2817491.8701980221</v>
      </c>
      <c r="R221" s="10">
        <f t="shared" si="79"/>
        <v>2876659.1994721801</v>
      </c>
      <c r="S221" s="10">
        <f t="shared" si="79"/>
        <v>2937069.042661096</v>
      </c>
      <c r="T221" s="10">
        <f t="shared" si="79"/>
        <v>2998747.4925569785</v>
      </c>
      <c r="U221" s="10">
        <f t="shared" si="79"/>
        <v>3061721.1899006749</v>
      </c>
      <c r="V221" s="10">
        <f t="shared" si="79"/>
        <v>3126017.3348885886</v>
      </c>
      <c r="W221" s="10">
        <f t="shared" si="79"/>
        <v>3191663.6989212488</v>
      </c>
      <c r="X221" s="10">
        <f t="shared" si="79"/>
        <v>3258688.636598595</v>
      </c>
      <c r="Y221" s="10">
        <f t="shared" si="79"/>
        <v>3327121.0979671651</v>
      </c>
      <c r="Z221" s="10">
        <f t="shared" si="79"/>
        <v>3396990.641024475</v>
      </c>
      <c r="AA221" s="10">
        <f t="shared" si="79"/>
        <v>3468327.4444859889</v>
      </c>
      <c r="AB221" s="10">
        <f t="shared" si="79"/>
        <v>3541162.3208201942</v>
      </c>
      <c r="AC221" s="10">
        <f t="shared" si="79"/>
        <v>3615526.7295574178</v>
      </c>
      <c r="AD221" s="10">
        <f t="shared" si="79"/>
        <v>3691452.7908781231</v>
      </c>
      <c r="AE221" s="10">
        <f t="shared" si="79"/>
        <v>3768973.2994865635</v>
      </c>
      <c r="AF221" s="10">
        <f t="shared" si="79"/>
        <v>3848121.7387757814</v>
      </c>
      <c r="AG221" s="10">
        <f t="shared" si="79"/>
        <v>3928932.2952900724</v>
      </c>
      <c r="AH221" s="10">
        <f t="shared" si="79"/>
        <v>4011439.8734911638</v>
      </c>
      <c r="AI221" s="10">
        <f t="shared" si="79"/>
        <v>4095680.1108344775</v>
      </c>
      <c r="AJ221" s="10">
        <f t="shared" si="79"/>
        <v>4181689.3931620009</v>
      </c>
      <c r="AK221" s="10">
        <f t="shared" si="79"/>
        <v>4269504.8704184024</v>
      </c>
    </row>
    <row r="223" spans="1:37" x14ac:dyDescent="0.35">
      <c r="D223" t="s">
        <v>140</v>
      </c>
    </row>
    <row r="224" spans="1:37" x14ac:dyDescent="0.35">
      <c r="E224" t="s">
        <v>57</v>
      </c>
      <c r="F224" t="s">
        <v>53</v>
      </c>
      <c r="G224" s="10">
        <f t="shared" ref="G224:AK224" si="80">G44</f>
        <v>6232586.4000000004</v>
      </c>
      <c r="H224" s="10">
        <f t="shared" si="80"/>
        <v>4176296</v>
      </c>
      <c r="I224" s="10">
        <f t="shared" si="80"/>
        <v>4176296</v>
      </c>
      <c r="J224" s="10">
        <f t="shared" si="80"/>
        <v>3786015.9385158177</v>
      </c>
      <c r="K224" s="10">
        <f t="shared" si="80"/>
        <v>4598927.3384508733</v>
      </c>
      <c r="L224" s="10">
        <f t="shared" si="80"/>
        <v>5147622.5504659051</v>
      </c>
      <c r="M224" s="10">
        <f t="shared" si="80"/>
        <v>3979015.7998537263</v>
      </c>
      <c r="N224" s="10">
        <f t="shared" si="80"/>
        <v>4907370.082629622</v>
      </c>
      <c r="O224" s="10">
        <f t="shared" si="80"/>
        <v>4483790.3419831889</v>
      </c>
      <c r="P224" s="10">
        <f t="shared" si="80"/>
        <v>4577949.939164836</v>
      </c>
      <c r="Q224" s="10">
        <f t="shared" si="80"/>
        <v>4674086.8878872972</v>
      </c>
      <c r="R224" s="10">
        <f t="shared" si="80"/>
        <v>4772242.7125329301</v>
      </c>
      <c r="S224" s="10">
        <f t="shared" si="80"/>
        <v>4872459.8094961215</v>
      </c>
      <c r="T224" s="10">
        <f t="shared" si="80"/>
        <v>4974781.4654955398</v>
      </c>
      <c r="U224" s="10">
        <f t="shared" si="80"/>
        <v>5079251.8762709461</v>
      </c>
      <c r="V224" s="10">
        <f t="shared" si="80"/>
        <v>5185916.1656726357</v>
      </c>
      <c r="W224" s="10">
        <f t="shared" si="80"/>
        <v>5294820.4051517611</v>
      </c>
      <c r="X224" s="10">
        <f t="shared" si="80"/>
        <v>5406011.6336599477</v>
      </c>
      <c r="Y224" s="10">
        <f t="shared" si="80"/>
        <v>5519537.8779668063</v>
      </c>
      <c r="Z224" s="10">
        <f t="shared" si="80"/>
        <v>5635448.1734041097</v>
      </c>
      <c r="AA224" s="10">
        <f t="shared" si="80"/>
        <v>5753792.5850455957</v>
      </c>
      <c r="AB224" s="10">
        <f t="shared" si="80"/>
        <v>5874622.229331553</v>
      </c>
      <c r="AC224" s="10">
        <f t="shared" si="80"/>
        <v>5997989.296147516</v>
      </c>
      <c r="AD224" s="10">
        <f t="shared" si="80"/>
        <v>6123947.0713666137</v>
      </c>
      <c r="AE224" s="10">
        <f t="shared" si="80"/>
        <v>6252549.959865313</v>
      </c>
      <c r="AF224" s="10">
        <f t="shared" si="80"/>
        <v>6383853.5090224845</v>
      </c>
      <c r="AG224" s="10">
        <f t="shared" si="80"/>
        <v>6517914.432711957</v>
      </c>
      <c r="AH224" s="10">
        <f t="shared" si="80"/>
        <v>6654790.6357989078</v>
      </c>
      <c r="AI224" s="10">
        <f t="shared" si="80"/>
        <v>6794541.2391506853</v>
      </c>
      <c r="AJ224" s="10">
        <f t="shared" si="80"/>
        <v>6937226.6051728493</v>
      </c>
      <c r="AK224" s="10">
        <f t="shared" si="80"/>
        <v>7082908.363881479</v>
      </c>
    </row>
    <row r="225" spans="4:38" x14ac:dyDescent="0.35">
      <c r="E225" t="s">
        <v>141</v>
      </c>
      <c r="F225" t="s">
        <v>53</v>
      </c>
      <c r="G225" s="10">
        <f t="shared" ref="G225:AK225" si="81">G179</f>
        <v>0</v>
      </c>
      <c r="H225" s="10">
        <f t="shared" si="81"/>
        <v>526993.09080000001</v>
      </c>
      <c r="I225" s="10">
        <f t="shared" si="81"/>
        <v>1052117.5824</v>
      </c>
      <c r="J225" s="10">
        <f t="shared" si="81"/>
        <v>1617100.6214063212</v>
      </c>
      <c r="K225" s="10">
        <f t="shared" si="81"/>
        <v>2267131.629974653</v>
      </c>
      <c r="L225" s="10">
        <f t="shared" si="81"/>
        <v>3011811.941742972</v>
      </c>
      <c r="M225" s="10">
        <f t="shared" si="81"/>
        <v>3740218.6243665987</v>
      </c>
      <c r="N225" s="10">
        <f t="shared" si="81"/>
        <v>4592466.9910514876</v>
      </c>
      <c r="O225" s="10">
        <f t="shared" si="81"/>
        <v>5480935.0271354765</v>
      </c>
      <c r="P225" s="10">
        <f t="shared" si="81"/>
        <v>6438228.9073482957</v>
      </c>
      <c r="Q225" s="10">
        <f t="shared" si="81"/>
        <v>7468664.8649403714</v>
      </c>
      <c r="R225" s="10">
        <f t="shared" si="81"/>
        <v>8576804.8291375712</v>
      </c>
      <c r="S225" s="10">
        <f t="shared" si="81"/>
        <v>9767469.651642032</v>
      </c>
      <c r="T225" s="10">
        <f t="shared" si="81"/>
        <v>10805934.917017881</v>
      </c>
      <c r="U225" s="10">
        <f t="shared" si="81"/>
        <v>11883708.269423144</v>
      </c>
      <c r="V225" s="10">
        <f t="shared" si="81"/>
        <v>13001982.685331021</v>
      </c>
      <c r="W225" s="10">
        <f t="shared" si="81"/>
        <v>14161983.911360214</v>
      </c>
      <c r="X225" s="10">
        <f t="shared" si="81"/>
        <v>15364971.314518403</v>
      </c>
      <c r="Y225" s="10">
        <f t="shared" si="81"/>
        <v>16612238.753704324</v>
      </c>
      <c r="Z225" s="10">
        <f t="shared" si="81"/>
        <v>17905115.472986355</v>
      </c>
      <c r="AA225" s="10">
        <f t="shared" si="81"/>
        <v>19244967.017187841</v>
      </c>
      <c r="AB225" s="10">
        <f t="shared" si="81"/>
        <v>20633196.17032221</v>
      </c>
      <c r="AC225" s="10">
        <f t="shared" si="81"/>
        <v>22071243.917433634</v>
      </c>
      <c r="AD225" s="10">
        <f t="shared" si="81"/>
        <v>23560590.430412631</v>
      </c>
      <c r="AE225" s="10">
        <f t="shared" si="81"/>
        <v>25102756.078369156</v>
      </c>
      <c r="AF225" s="10">
        <f t="shared" si="81"/>
        <v>26699302.463160045</v>
      </c>
      <c r="AG225" s="10">
        <f t="shared" si="81"/>
        <v>28351833.480681587</v>
      </c>
      <c r="AH225" s="10">
        <f t="shared" si="81"/>
        <v>30061996.408552781</v>
      </c>
      <c r="AI225" s="10">
        <f t="shared" si="81"/>
        <v>31831483.020829581</v>
      </c>
      <c r="AJ225" s="10">
        <f t="shared" si="81"/>
        <v>33662030.730405845</v>
      </c>
      <c r="AK225" s="10">
        <f t="shared" si="81"/>
        <v>35555423.759772114</v>
      </c>
    </row>
    <row r="226" spans="4:38" x14ac:dyDescent="0.35">
      <c r="E226" t="s">
        <v>117</v>
      </c>
      <c r="F226" t="s">
        <v>53</v>
      </c>
      <c r="G226" s="10">
        <f t="shared" ref="G226:AK226" si="82">-G189</f>
        <v>0</v>
      </c>
      <c r="H226" s="10">
        <f t="shared" si="82"/>
        <v>0</v>
      </c>
      <c r="I226" s="10">
        <f t="shared" si="82"/>
        <v>0</v>
      </c>
      <c r="J226" s="10">
        <f t="shared" si="82"/>
        <v>0</v>
      </c>
      <c r="K226" s="10">
        <f t="shared" si="82"/>
        <v>0</v>
      </c>
      <c r="L226" s="10">
        <f t="shared" si="82"/>
        <v>0</v>
      </c>
      <c r="M226" s="10">
        <f t="shared" si="82"/>
        <v>0</v>
      </c>
      <c r="N226" s="10">
        <f t="shared" si="82"/>
        <v>0</v>
      </c>
      <c r="O226" s="10">
        <f t="shared" si="82"/>
        <v>0</v>
      </c>
      <c r="P226" s="10">
        <f t="shared" si="82"/>
        <v>0</v>
      </c>
      <c r="Q226" s="10">
        <f t="shared" si="82"/>
        <v>0</v>
      </c>
      <c r="R226" s="10">
        <f t="shared" si="82"/>
        <v>0</v>
      </c>
      <c r="S226" s="10">
        <f t="shared" si="82"/>
        <v>0</v>
      </c>
      <c r="T226" s="10">
        <f t="shared" si="82"/>
        <v>0</v>
      </c>
      <c r="U226" s="10">
        <f t="shared" si="82"/>
        <v>0</v>
      </c>
      <c r="V226" s="10">
        <f t="shared" si="82"/>
        <v>0</v>
      </c>
      <c r="W226" s="10">
        <f t="shared" si="82"/>
        <v>0</v>
      </c>
      <c r="X226" s="10">
        <f t="shared" si="82"/>
        <v>0</v>
      </c>
      <c r="Y226" s="10">
        <f t="shared" si="82"/>
        <v>0</v>
      </c>
      <c r="Z226" s="10">
        <f t="shared" si="82"/>
        <v>0</v>
      </c>
      <c r="AA226" s="10">
        <f t="shared" si="82"/>
        <v>0</v>
      </c>
      <c r="AB226" s="10">
        <f t="shared" si="82"/>
        <v>0</v>
      </c>
      <c r="AC226" s="10">
        <f t="shared" si="82"/>
        <v>0</v>
      </c>
      <c r="AD226" s="10">
        <f t="shared" si="82"/>
        <v>0</v>
      </c>
      <c r="AE226" s="10">
        <f t="shared" si="82"/>
        <v>0</v>
      </c>
      <c r="AF226" s="10">
        <f t="shared" si="82"/>
        <v>0</v>
      </c>
      <c r="AG226" s="10">
        <f t="shared" si="82"/>
        <v>0</v>
      </c>
      <c r="AH226" s="10">
        <f t="shared" si="82"/>
        <v>0</v>
      </c>
      <c r="AI226" s="10">
        <f t="shared" si="82"/>
        <v>0</v>
      </c>
      <c r="AJ226" s="10">
        <f t="shared" si="82"/>
        <v>0</v>
      </c>
      <c r="AK226" s="10">
        <f t="shared" si="82"/>
        <v>0</v>
      </c>
    </row>
    <row r="227" spans="4:38" x14ac:dyDescent="0.35">
      <c r="E227" t="s">
        <v>118</v>
      </c>
      <c r="F227" t="s">
        <v>53</v>
      </c>
      <c r="G227" s="10">
        <f t="shared" ref="G227:AK227" si="83">-G202</f>
        <v>0</v>
      </c>
      <c r="H227" s="10">
        <f t="shared" si="83"/>
        <v>-448968.02821894531</v>
      </c>
      <c r="I227" s="10">
        <f t="shared" si="83"/>
        <v>-863755.11862009775</v>
      </c>
      <c r="J227" s="10">
        <f t="shared" si="83"/>
        <v>-1301567.2059710165</v>
      </c>
      <c r="K227" s="10">
        <f t="shared" si="83"/>
        <v>-1788979.9498819397</v>
      </c>
      <c r="L227" s="10">
        <f t="shared" si="83"/>
        <v>-2307378.3567829109</v>
      </c>
      <c r="M227" s="10">
        <f t="shared" si="83"/>
        <v>-2781921.1079293475</v>
      </c>
      <c r="N227" s="10">
        <f t="shared" si="83"/>
        <v>-3316358.7199312416</v>
      </c>
      <c r="O227" s="10">
        <f t="shared" si="83"/>
        <v>-3872015.884428618</v>
      </c>
      <c r="P227" s="10">
        <f t="shared" si="83"/>
        <v>-4449548.1356393946</v>
      </c>
      <c r="Q227" s="10">
        <f t="shared" si="83"/>
        <v>-5049629.18239599</v>
      </c>
      <c r="R227" s="10">
        <f t="shared" si="83"/>
        <v>-5672951.3823885461</v>
      </c>
      <c r="S227" s="10">
        <f t="shared" si="83"/>
        <v>-6320226.2283113515</v>
      </c>
      <c r="T227" s="10">
        <f t="shared" si="83"/>
        <v>-6992184.8462032834</v>
      </c>
      <c r="U227" s="10">
        <f t="shared" si="83"/>
        <v>-7689578.5062799901</v>
      </c>
      <c r="V227" s="10">
        <f t="shared" si="83"/>
        <v>-8413179.1465627421</v>
      </c>
      <c r="W227" s="10">
        <f t="shared" si="83"/>
        <v>-9163779.9096161015</v>
      </c>
      <c r="X227" s="10">
        <f t="shared" si="83"/>
        <v>-9942195.6927140653</v>
      </c>
      <c r="Y227" s="10">
        <f t="shared" si="83"/>
        <v>-10749263.711762005</v>
      </c>
      <c r="Z227" s="10">
        <f t="shared" si="83"/>
        <v>-11585844.079309471</v>
      </c>
      <c r="AA227" s="10">
        <f t="shared" si="83"/>
        <v>-12452820.396997042</v>
      </c>
      <c r="AB227" s="10">
        <f t="shared" si="83"/>
        <v>-13351100.362788517</v>
      </c>
      <c r="AC227" s="10">
        <f t="shared" si="83"/>
        <v>-14281616.393348157</v>
      </c>
      <c r="AD227" s="10">
        <f t="shared" si="83"/>
        <v>-15245326.261931311</v>
      </c>
      <c r="AE227" s="10">
        <f t="shared" si="83"/>
        <v>-16243213.752165493</v>
      </c>
      <c r="AF227" s="10">
        <f t="shared" si="83"/>
        <v>-17276289.328107998</v>
      </c>
      <c r="AG227" s="10">
        <f t="shared" si="83"/>
        <v>-18345590.820975386</v>
      </c>
      <c r="AH227" s="10">
        <f t="shared" si="83"/>
        <v>-19452184.132949505</v>
      </c>
      <c r="AI227" s="10">
        <f t="shared" si="83"/>
        <v>-20597163.958474487</v>
      </c>
      <c r="AJ227" s="10">
        <f t="shared" si="83"/>
        <v>-21781654.523468889</v>
      </c>
      <c r="AK227" s="10">
        <f t="shared" si="83"/>
        <v>-23006810.342887364</v>
      </c>
    </row>
    <row r="228" spans="4:38" x14ac:dyDescent="0.35">
      <c r="E228" t="s">
        <v>142</v>
      </c>
      <c r="F228" t="s">
        <v>53</v>
      </c>
      <c r="G228" s="10">
        <f t="shared" ref="G228:AK228" si="84">-G36-G52-G87</f>
        <v>-2197616.1825999999</v>
      </c>
      <c r="H228" s="10">
        <f t="shared" si="84"/>
        <v>-2338304.2137968307</v>
      </c>
      <c r="I228" s="10">
        <f t="shared" si="84"/>
        <v>-2710520.8808911005</v>
      </c>
      <c r="J228" s="10">
        <f t="shared" si="84"/>
        <v>-3063146.7228086372</v>
      </c>
      <c r="K228" s="10">
        <f t="shared" si="84"/>
        <v>-3549843.9022192797</v>
      </c>
      <c r="L228" s="10">
        <f t="shared" si="84"/>
        <v>-3844264.5922605116</v>
      </c>
      <c r="M228" s="10">
        <f t="shared" si="84"/>
        <v>-4001325.7003741753</v>
      </c>
      <c r="N228" s="10">
        <f t="shared" si="84"/>
        <v>-4194069.3778108284</v>
      </c>
      <c r="O228" s="10">
        <f t="shared" si="84"/>
        <v>-4485177.1546153165</v>
      </c>
      <c r="P228" s="10">
        <f t="shared" si="84"/>
        <v>-4782398.1947326986</v>
      </c>
      <c r="Q228" s="10">
        <f t="shared" si="84"/>
        <v>-5085860.8766925465</v>
      </c>
      <c r="R228" s="10">
        <f t="shared" si="84"/>
        <v>-5395696.2749735508</v>
      </c>
      <c r="S228" s="10">
        <f t="shared" si="84"/>
        <v>-5712038.2166184559</v>
      </c>
      <c r="T228" s="10">
        <f t="shared" si="84"/>
        <v>-6034160.7541327896</v>
      </c>
      <c r="U228" s="10">
        <f t="shared" si="84"/>
        <v>-6362106.8626120714</v>
      </c>
      <c r="V228" s="10">
        <f t="shared" si="84"/>
        <v>-6695920.419628826</v>
      </c>
      <c r="W228" s="10">
        <f t="shared" si="84"/>
        <v>-7035646.2241846044</v>
      </c>
      <c r="X228" s="10">
        <f t="shared" si="84"/>
        <v>-7381330.0160599854</v>
      </c>
      <c r="Y228" s="10">
        <f t="shared" si="84"/>
        <v>-7733018.4955709428</v>
      </c>
      <c r="Z228" s="10">
        <f t="shared" si="84"/>
        <v>-8090759.3437400861</v>
      </c>
      <c r="AA228" s="10">
        <f t="shared" si="84"/>
        <v>-8454601.2428914998</v>
      </c>
      <c r="AB228" s="10">
        <f t="shared" si="84"/>
        <v>-8824593.8976780735</v>
      </c>
      <c r="AC228" s="10">
        <f t="shared" si="84"/>
        <v>-9200788.0565504059</v>
      </c>
      <c r="AD228" s="10">
        <f t="shared" si="84"/>
        <v>-9583235.5336765591</v>
      </c>
      <c r="AE228" s="10">
        <f t="shared" si="84"/>
        <v>-9971989.2313221265</v>
      </c>
      <c r="AF228" s="10">
        <f t="shared" si="84"/>
        <v>-8812036.1753002778</v>
      </c>
      <c r="AG228" s="10">
        <f t="shared" si="84"/>
        <v>-9179186.4141452238</v>
      </c>
      <c r="AH228" s="10">
        <f t="shared" si="84"/>
        <v>-9309862.4135577846</v>
      </c>
      <c r="AI228" s="10">
        <f t="shared" si="84"/>
        <v>-9528726.8204868194</v>
      </c>
      <c r="AJ228" s="10">
        <f t="shared" si="84"/>
        <v>-9753078.1396619268</v>
      </c>
      <c r="AK228" s="10">
        <f t="shared" si="84"/>
        <v>-10033731.976769038</v>
      </c>
    </row>
    <row r="229" spans="4:38" x14ac:dyDescent="0.35">
      <c r="E229" t="s">
        <v>125</v>
      </c>
      <c r="F229" t="s">
        <v>53</v>
      </c>
      <c r="G229" s="10">
        <f t="shared" ref="G229:AK229" si="85">G209</f>
        <v>0</v>
      </c>
      <c r="H229" s="10">
        <f t="shared" si="85"/>
        <v>0</v>
      </c>
      <c r="I229" s="10">
        <f t="shared" si="85"/>
        <v>0</v>
      </c>
      <c r="J229" s="10">
        <f t="shared" si="85"/>
        <v>0</v>
      </c>
      <c r="K229" s="10">
        <f t="shared" si="85"/>
        <v>0</v>
      </c>
      <c r="L229" s="10">
        <f t="shared" si="85"/>
        <v>0</v>
      </c>
      <c r="M229" s="10">
        <f t="shared" si="85"/>
        <v>0</v>
      </c>
      <c r="N229" s="10">
        <f t="shared" si="85"/>
        <v>0</v>
      </c>
      <c r="O229" s="10">
        <f t="shared" si="85"/>
        <v>0</v>
      </c>
      <c r="P229" s="10">
        <f t="shared" si="85"/>
        <v>0</v>
      </c>
      <c r="Q229" s="10">
        <f t="shared" si="85"/>
        <v>0</v>
      </c>
      <c r="R229" s="10">
        <f t="shared" si="85"/>
        <v>0</v>
      </c>
      <c r="S229" s="10">
        <f t="shared" si="85"/>
        <v>0</v>
      </c>
      <c r="T229" s="10">
        <f t="shared" si="85"/>
        <v>0</v>
      </c>
      <c r="U229" s="10">
        <f t="shared" si="85"/>
        <v>0</v>
      </c>
      <c r="V229" s="10">
        <f t="shared" si="85"/>
        <v>0</v>
      </c>
      <c r="W229" s="10">
        <f t="shared" si="85"/>
        <v>0</v>
      </c>
      <c r="X229" s="10">
        <f t="shared" si="85"/>
        <v>0</v>
      </c>
      <c r="Y229" s="10">
        <f t="shared" si="85"/>
        <v>0</v>
      </c>
      <c r="Z229" s="10">
        <f t="shared" si="85"/>
        <v>0</v>
      </c>
      <c r="AA229" s="10">
        <f t="shared" si="85"/>
        <v>0</v>
      </c>
      <c r="AB229" s="10">
        <f t="shared" si="85"/>
        <v>0</v>
      </c>
      <c r="AC229" s="10">
        <f t="shared" si="85"/>
        <v>0</v>
      </c>
      <c r="AD229" s="10">
        <f t="shared" si="85"/>
        <v>0</v>
      </c>
      <c r="AE229" s="10">
        <f t="shared" si="85"/>
        <v>0</v>
      </c>
      <c r="AF229" s="10">
        <f t="shared" si="85"/>
        <v>0</v>
      </c>
      <c r="AG229" s="10">
        <f t="shared" si="85"/>
        <v>0</v>
      </c>
      <c r="AH229" s="10">
        <f t="shared" si="85"/>
        <v>0</v>
      </c>
      <c r="AI229" s="10">
        <f t="shared" si="85"/>
        <v>0</v>
      </c>
      <c r="AJ229" s="10">
        <f t="shared" si="85"/>
        <v>0</v>
      </c>
      <c r="AK229" s="10">
        <f t="shared" si="85"/>
        <v>0</v>
      </c>
    </row>
    <row r="230" spans="4:38" x14ac:dyDescent="0.35">
      <c r="E230" t="s">
        <v>143</v>
      </c>
      <c r="F230" t="s">
        <v>53</v>
      </c>
      <c r="H230" s="10">
        <f t="shared" ref="H230:AK230" si="86">H221</f>
        <v>2496767.7866877103</v>
      </c>
      <c r="I230" s="10">
        <f t="shared" si="86"/>
        <v>2254251.1602667128</v>
      </c>
      <c r="J230" s="10">
        <f t="shared" si="86"/>
        <v>2333855.7210991215</v>
      </c>
      <c r="K230" s="10">
        <f t="shared" si="86"/>
        <v>2558561.9311494618</v>
      </c>
      <c r="L230" s="10">
        <f t="shared" si="86"/>
        <v>2673955.270434801</v>
      </c>
      <c r="M230" s="10">
        <f t="shared" si="86"/>
        <v>2369527.9854951105</v>
      </c>
      <c r="N230" s="10">
        <f t="shared" si="86"/>
        <v>2647192.0221142513</v>
      </c>
      <c r="O230" s="10">
        <f t="shared" si="86"/>
        <v>2702783.0545786498</v>
      </c>
      <c r="P230" s="10">
        <f t="shared" si="86"/>
        <v>2759541.4987248015</v>
      </c>
      <c r="Q230" s="10">
        <f t="shared" si="86"/>
        <v>2817491.8701980221</v>
      </c>
      <c r="R230" s="10">
        <f t="shared" si="86"/>
        <v>2876659.1994721801</v>
      </c>
      <c r="S230" s="10">
        <f t="shared" si="86"/>
        <v>2937069.042661096</v>
      </c>
      <c r="T230" s="10">
        <f t="shared" si="86"/>
        <v>2998747.4925569785</v>
      </c>
      <c r="U230" s="10">
        <f t="shared" si="86"/>
        <v>3061721.1899006749</v>
      </c>
      <c r="V230" s="10">
        <f t="shared" si="86"/>
        <v>3126017.3348885886</v>
      </c>
      <c r="W230" s="10">
        <f t="shared" si="86"/>
        <v>3191663.6989212488</v>
      </c>
      <c r="X230" s="10">
        <f t="shared" si="86"/>
        <v>3258688.636598595</v>
      </c>
      <c r="Y230" s="10">
        <f t="shared" si="86"/>
        <v>3327121.0979671651</v>
      </c>
      <c r="Z230" s="10">
        <f t="shared" si="86"/>
        <v>3396990.641024475</v>
      </c>
      <c r="AA230" s="10">
        <f t="shared" si="86"/>
        <v>3468327.4444859889</v>
      </c>
      <c r="AB230" s="10">
        <f t="shared" si="86"/>
        <v>3541162.3208201942</v>
      </c>
      <c r="AC230" s="10">
        <f t="shared" si="86"/>
        <v>3615526.7295574178</v>
      </c>
      <c r="AD230" s="10">
        <f t="shared" si="86"/>
        <v>3691452.7908781231</v>
      </c>
      <c r="AE230" s="10">
        <f t="shared" si="86"/>
        <v>3768973.2994865635</v>
      </c>
      <c r="AF230" s="10">
        <f t="shared" si="86"/>
        <v>3848121.7387757814</v>
      </c>
      <c r="AG230" s="10">
        <f t="shared" si="86"/>
        <v>3928932.2952900724</v>
      </c>
      <c r="AH230" s="10">
        <f t="shared" si="86"/>
        <v>4011439.8734911638</v>
      </c>
      <c r="AI230" s="10">
        <f t="shared" si="86"/>
        <v>4095680.1108344775</v>
      </c>
      <c r="AJ230" s="10">
        <f t="shared" si="86"/>
        <v>4181689.3931620009</v>
      </c>
      <c r="AK230" s="10">
        <f t="shared" si="86"/>
        <v>4269504.8704184024</v>
      </c>
    </row>
    <row r="232" spans="4:38" x14ac:dyDescent="0.35">
      <c r="E232" t="s">
        <v>144</v>
      </c>
      <c r="F232" t="s">
        <v>53</v>
      </c>
      <c r="G232" s="10">
        <f t="shared" ref="G232:AK232" si="87">SUM(G224:G230)</f>
        <v>4034970.2174000004</v>
      </c>
      <c r="H232" s="10">
        <f t="shared" si="87"/>
        <v>4412784.6354719345</v>
      </c>
      <c r="I232" s="10">
        <f t="shared" si="87"/>
        <v>3908388.7431555144</v>
      </c>
      <c r="J232" s="10">
        <f t="shared" si="87"/>
        <v>3372258.3522416069</v>
      </c>
      <c r="K232" s="10">
        <f t="shared" si="87"/>
        <v>4085797.0474737682</v>
      </c>
      <c r="L232" s="10">
        <f t="shared" si="87"/>
        <v>4681746.8136002552</v>
      </c>
      <c r="M232" s="10">
        <f t="shared" si="87"/>
        <v>3305515.6014119135</v>
      </c>
      <c r="N232" s="10">
        <f t="shared" si="87"/>
        <v>4636600.9980532899</v>
      </c>
      <c r="O232" s="10">
        <f t="shared" si="87"/>
        <v>4310315.3846533792</v>
      </c>
      <c r="P232" s="10">
        <f t="shared" si="87"/>
        <v>4543774.0148658399</v>
      </c>
      <c r="Q232" s="10">
        <f t="shared" si="87"/>
        <v>4824753.5639371537</v>
      </c>
      <c r="R232" s="10">
        <f t="shared" si="87"/>
        <v>5157059.0837805849</v>
      </c>
      <c r="S232" s="10">
        <f t="shared" si="87"/>
        <v>5544734.058869442</v>
      </c>
      <c r="T232" s="10">
        <f t="shared" si="87"/>
        <v>5753118.2747343257</v>
      </c>
      <c r="U232" s="10">
        <f t="shared" si="87"/>
        <v>5972995.9667027052</v>
      </c>
      <c r="V232" s="10">
        <f t="shared" si="87"/>
        <v>6204816.6197006749</v>
      </c>
      <c r="W232" s="10">
        <f t="shared" si="87"/>
        <v>6449041.8816325162</v>
      </c>
      <c r="X232" s="10">
        <f t="shared" si="87"/>
        <v>6706145.8760028947</v>
      </c>
      <c r="Y232" s="10">
        <f t="shared" si="87"/>
        <v>6976615.522305347</v>
      </c>
      <c r="Z232" s="10">
        <f t="shared" si="87"/>
        <v>7260950.8643653821</v>
      </c>
      <c r="AA232" s="10">
        <f t="shared" si="87"/>
        <v>7559665.4068308827</v>
      </c>
      <c r="AB232" s="10">
        <f t="shared" si="87"/>
        <v>7873286.4600073658</v>
      </c>
      <c r="AC232" s="10">
        <f t="shared" si="87"/>
        <v>8202355.4932400063</v>
      </c>
      <c r="AD232" s="10">
        <f t="shared" si="87"/>
        <v>8547428.4970494956</v>
      </c>
      <c r="AE232" s="10">
        <f t="shared" si="87"/>
        <v>8909076.3542334139</v>
      </c>
      <c r="AF232" s="10">
        <f t="shared" si="87"/>
        <v>10842952.207550038</v>
      </c>
      <c r="AG232" s="10">
        <f t="shared" si="87"/>
        <v>11273902.973563004</v>
      </c>
      <c r="AH232" s="10">
        <f t="shared" si="87"/>
        <v>11966180.371335564</v>
      </c>
      <c r="AI232" s="10">
        <f t="shared" si="87"/>
        <v>12595813.59185344</v>
      </c>
      <c r="AJ232" s="10">
        <f t="shared" si="87"/>
        <v>13246214.06560988</v>
      </c>
      <c r="AK232" s="10">
        <f t="shared" si="87"/>
        <v>13867294.674415592</v>
      </c>
    </row>
    <row r="233" spans="4:38" x14ac:dyDescent="0.35">
      <c r="E233" t="s">
        <v>145</v>
      </c>
      <c r="F233" t="s">
        <v>53</v>
      </c>
      <c r="G233" s="10">
        <f>-G232*G$20</f>
        <v>0</v>
      </c>
      <c r="H233" s="10">
        <f t="shared" ref="H233:AK233" si="88">-H232*H$20</f>
        <v>0</v>
      </c>
      <c r="I233" s="10">
        <f t="shared" si="88"/>
        <v>0</v>
      </c>
      <c r="J233" s="10">
        <f t="shared" si="88"/>
        <v>0</v>
      </c>
      <c r="K233" s="10">
        <f t="shared" si="88"/>
        <v>0</v>
      </c>
      <c r="L233" s="10">
        <f t="shared" si="88"/>
        <v>0</v>
      </c>
      <c r="M233" s="10">
        <f t="shared" si="88"/>
        <v>0</v>
      </c>
      <c r="N233" s="10">
        <f t="shared" si="88"/>
        <v>0</v>
      </c>
      <c r="O233" s="10">
        <f t="shared" si="88"/>
        <v>0</v>
      </c>
      <c r="P233" s="10">
        <f t="shared" si="88"/>
        <v>0</v>
      </c>
      <c r="Q233" s="10">
        <f t="shared" si="88"/>
        <v>0</v>
      </c>
      <c r="R233" s="10">
        <f t="shared" si="88"/>
        <v>0</v>
      </c>
      <c r="S233" s="10">
        <f t="shared" si="88"/>
        <v>0</v>
      </c>
      <c r="T233" s="10">
        <f t="shared" si="88"/>
        <v>0</v>
      </c>
      <c r="U233" s="10">
        <f t="shared" si="88"/>
        <v>0</v>
      </c>
      <c r="V233" s="10">
        <f t="shared" si="88"/>
        <v>0</v>
      </c>
      <c r="W233" s="10">
        <f t="shared" si="88"/>
        <v>0</v>
      </c>
      <c r="X233" s="10">
        <f t="shared" si="88"/>
        <v>0</v>
      </c>
      <c r="Y233" s="10">
        <f t="shared" si="88"/>
        <v>0</v>
      </c>
      <c r="Z233" s="10">
        <f t="shared" si="88"/>
        <v>0</v>
      </c>
      <c r="AA233" s="10">
        <f t="shared" si="88"/>
        <v>0</v>
      </c>
      <c r="AB233" s="10">
        <f t="shared" si="88"/>
        <v>0</v>
      </c>
      <c r="AC233" s="10">
        <f t="shared" si="88"/>
        <v>0</v>
      </c>
      <c r="AD233" s="10">
        <f t="shared" si="88"/>
        <v>0</v>
      </c>
      <c r="AE233" s="10">
        <f t="shared" si="88"/>
        <v>0</v>
      </c>
      <c r="AF233" s="10">
        <f t="shared" si="88"/>
        <v>0</v>
      </c>
      <c r="AG233" s="10">
        <f t="shared" si="88"/>
        <v>0</v>
      </c>
      <c r="AH233" s="10">
        <f t="shared" si="88"/>
        <v>0</v>
      </c>
      <c r="AI233" s="10">
        <f t="shared" si="88"/>
        <v>0</v>
      </c>
      <c r="AJ233" s="10">
        <f t="shared" si="88"/>
        <v>0</v>
      </c>
      <c r="AK233" s="10">
        <f t="shared" si="88"/>
        <v>0</v>
      </c>
    </row>
    <row r="235" spans="4:38" x14ac:dyDescent="0.35">
      <c r="D235" t="s">
        <v>146</v>
      </c>
    </row>
    <row r="236" spans="4:38" x14ac:dyDescent="0.35">
      <c r="E236" t="s">
        <v>51</v>
      </c>
      <c r="F236" t="s">
        <v>53</v>
      </c>
      <c r="G236" s="10">
        <f>-G28</f>
        <v>-64771548.044999994</v>
      </c>
      <c r="H236" s="10">
        <f t="shared" ref="H236:AK236" si="89">-H28</f>
        <v>-1998628.7159307459</v>
      </c>
      <c r="I236" s="10">
        <f t="shared" si="89"/>
        <v>-7501412.3547134995</v>
      </c>
      <c r="J236" s="10">
        <f t="shared" si="89"/>
        <v>-8953631.9748609979</v>
      </c>
      <c r="K236" s="10">
        <f t="shared" si="89"/>
        <v>-14816763.503986044</v>
      </c>
      <c r="L236" s="10">
        <f t="shared" si="89"/>
        <v>-5895611.8237101641</v>
      </c>
      <c r="M236" s="10">
        <f t="shared" si="89"/>
        <v>-3765371.2819813695</v>
      </c>
      <c r="N236" s="10">
        <f t="shared" si="89"/>
        <v>-3967030.0734917778</v>
      </c>
      <c r="O236" s="10">
        <f t="shared" si="89"/>
        <v>-33543785.550435688</v>
      </c>
      <c r="P236" s="10">
        <f t="shared" si="89"/>
        <v>-8056640.7966997046</v>
      </c>
      <c r="Q236" s="10">
        <f t="shared" si="89"/>
        <v>-10260620.160198603</v>
      </c>
      <c r="R236" s="10">
        <f t="shared" si="89"/>
        <v>-20330753.185707778</v>
      </c>
      <c r="S236" s="10">
        <f t="shared" si="89"/>
        <v>-26882278.803058125</v>
      </c>
      <c r="T236" s="10">
        <f t="shared" si="89"/>
        <v>-8486345.2473496981</v>
      </c>
      <c r="U236" s="10">
        <f t="shared" si="89"/>
        <v>-8616912.4036175255</v>
      </c>
      <c r="V236" s="10">
        <f t="shared" si="89"/>
        <v>-8747479.5598853547</v>
      </c>
      <c r="W236" s="10">
        <f t="shared" si="89"/>
        <v>-8878046.716153184</v>
      </c>
      <c r="X236" s="10">
        <f t="shared" si="89"/>
        <v>-9008613.8724210113</v>
      </c>
      <c r="Y236" s="10">
        <f t="shared" si="89"/>
        <v>-9139181.0286888406</v>
      </c>
      <c r="Z236" s="10">
        <f t="shared" si="89"/>
        <v>-9269748.1849566698</v>
      </c>
      <c r="AA236" s="10">
        <f t="shared" si="89"/>
        <v>-9400315.3412244972</v>
      </c>
      <c r="AB236" s="10">
        <f t="shared" si="89"/>
        <v>-9530882.4974923264</v>
      </c>
      <c r="AC236" s="10">
        <f t="shared" si="89"/>
        <v>-9661449.6537601557</v>
      </c>
      <c r="AD236" s="10">
        <f t="shared" si="89"/>
        <v>-9792016.8100279849</v>
      </c>
      <c r="AE236" s="10">
        <f t="shared" si="89"/>
        <v>-9922583.9662958123</v>
      </c>
      <c r="AF236" s="10">
        <f t="shared" si="89"/>
        <v>-10053151.122563642</v>
      </c>
      <c r="AG236" s="10">
        <f t="shared" si="89"/>
        <v>-10183718.278831471</v>
      </c>
      <c r="AH236" s="10">
        <f t="shared" si="89"/>
        <v>-10314285.435099298</v>
      </c>
      <c r="AI236" s="10">
        <f t="shared" si="89"/>
        <v>-10444852.591367127</v>
      </c>
      <c r="AJ236" s="10">
        <f t="shared" si="89"/>
        <v>-10575419.747634957</v>
      </c>
      <c r="AK236" s="10">
        <f t="shared" si="89"/>
        <v>-10705986.903902784</v>
      </c>
    </row>
    <row r="237" spans="4:38" x14ac:dyDescent="0.35">
      <c r="E237" t="s">
        <v>147</v>
      </c>
      <c r="F237" t="s">
        <v>53</v>
      </c>
      <c r="G237" s="10">
        <f t="shared" ref="G237:AK237" si="90">G86</f>
        <v>0</v>
      </c>
      <c r="H237" s="10">
        <f t="shared" si="90"/>
        <v>0</v>
      </c>
      <c r="I237" s="10">
        <f t="shared" si="90"/>
        <v>0</v>
      </c>
      <c r="J237" s="10">
        <f t="shared" si="90"/>
        <v>0</v>
      </c>
      <c r="K237" s="10">
        <f t="shared" si="90"/>
        <v>0</v>
      </c>
      <c r="L237" s="10">
        <f t="shared" si="90"/>
        <v>0</v>
      </c>
      <c r="M237" s="10">
        <f t="shared" si="90"/>
        <v>0</v>
      </c>
      <c r="N237" s="10">
        <f t="shared" si="90"/>
        <v>0</v>
      </c>
      <c r="O237" s="10">
        <f t="shared" si="90"/>
        <v>0</v>
      </c>
      <c r="P237" s="10">
        <f t="shared" si="90"/>
        <v>0</v>
      </c>
      <c r="Q237" s="10">
        <f t="shared" si="90"/>
        <v>0</v>
      </c>
      <c r="R237" s="10">
        <f t="shared" si="90"/>
        <v>0</v>
      </c>
      <c r="S237" s="10">
        <f t="shared" si="90"/>
        <v>0</v>
      </c>
      <c r="T237" s="10">
        <f t="shared" si="90"/>
        <v>0</v>
      </c>
      <c r="U237" s="10">
        <f t="shared" si="90"/>
        <v>0</v>
      </c>
      <c r="V237" s="10">
        <f t="shared" si="90"/>
        <v>0</v>
      </c>
      <c r="W237" s="10">
        <f t="shared" si="90"/>
        <v>0</v>
      </c>
      <c r="X237" s="10">
        <f t="shared" si="90"/>
        <v>0</v>
      </c>
      <c r="Y237" s="10">
        <f t="shared" si="90"/>
        <v>0</v>
      </c>
      <c r="Z237" s="10">
        <f t="shared" si="90"/>
        <v>0</v>
      </c>
      <c r="AA237" s="10">
        <f t="shared" si="90"/>
        <v>0</v>
      </c>
      <c r="AB237" s="10">
        <f t="shared" si="90"/>
        <v>0</v>
      </c>
      <c r="AC237" s="10">
        <f t="shared" si="90"/>
        <v>0</v>
      </c>
      <c r="AD237" s="10">
        <f t="shared" si="90"/>
        <v>0</v>
      </c>
      <c r="AE237" s="10">
        <f t="shared" si="90"/>
        <v>0</v>
      </c>
      <c r="AF237" s="10">
        <f t="shared" si="90"/>
        <v>0</v>
      </c>
      <c r="AG237" s="10">
        <f t="shared" si="90"/>
        <v>0</v>
      </c>
      <c r="AH237" s="10">
        <f t="shared" si="90"/>
        <v>0</v>
      </c>
      <c r="AI237" s="10">
        <f t="shared" si="90"/>
        <v>0</v>
      </c>
      <c r="AJ237" s="10">
        <f t="shared" si="90"/>
        <v>0</v>
      </c>
      <c r="AK237" s="10">
        <f t="shared" si="90"/>
        <v>0</v>
      </c>
    </row>
    <row r="238" spans="4:38" x14ac:dyDescent="0.35">
      <c r="E238" t="s">
        <v>60</v>
      </c>
      <c r="F238" t="s">
        <v>53</v>
      </c>
      <c r="G238" s="10">
        <f t="shared" ref="G238:AK238" si="91">G55</f>
        <v>30007000</v>
      </c>
      <c r="H238" s="10">
        <f t="shared" si="91"/>
        <v>0</v>
      </c>
      <c r="I238" s="10">
        <f t="shared" si="91"/>
        <v>0</v>
      </c>
      <c r="J238" s="10">
        <f t="shared" si="91"/>
        <v>0</v>
      </c>
      <c r="K238" s="10">
        <f t="shared" si="91"/>
        <v>0</v>
      </c>
      <c r="L238" s="10">
        <f t="shared" si="91"/>
        <v>0</v>
      </c>
      <c r="M238" s="10">
        <f t="shared" si="91"/>
        <v>0</v>
      </c>
      <c r="N238" s="10">
        <f t="shared" si="91"/>
        <v>0</v>
      </c>
      <c r="O238" s="10">
        <f t="shared" si="91"/>
        <v>0</v>
      </c>
      <c r="P238" s="10">
        <f t="shared" si="91"/>
        <v>0</v>
      </c>
      <c r="Q238" s="10">
        <f t="shared" si="91"/>
        <v>0</v>
      </c>
      <c r="R238" s="10">
        <f t="shared" si="91"/>
        <v>0</v>
      </c>
      <c r="S238" s="10">
        <f t="shared" si="91"/>
        <v>0</v>
      </c>
      <c r="T238" s="10">
        <f t="shared" si="91"/>
        <v>0</v>
      </c>
      <c r="U238" s="10">
        <f t="shared" si="91"/>
        <v>0</v>
      </c>
      <c r="V238" s="10">
        <f t="shared" si="91"/>
        <v>0</v>
      </c>
      <c r="W238" s="10">
        <f t="shared" si="91"/>
        <v>0</v>
      </c>
      <c r="X238" s="10">
        <f t="shared" si="91"/>
        <v>0</v>
      </c>
      <c r="Y238" s="10">
        <f t="shared" si="91"/>
        <v>0</v>
      </c>
      <c r="Z238" s="10">
        <f t="shared" si="91"/>
        <v>0</v>
      </c>
      <c r="AA238" s="10">
        <f t="shared" si="91"/>
        <v>0</v>
      </c>
      <c r="AB238" s="10">
        <f t="shared" si="91"/>
        <v>0</v>
      </c>
      <c r="AC238" s="10">
        <f t="shared" si="91"/>
        <v>0</v>
      </c>
      <c r="AD238" s="10">
        <f t="shared" si="91"/>
        <v>0</v>
      </c>
      <c r="AE238" s="10">
        <f t="shared" si="91"/>
        <v>0</v>
      </c>
      <c r="AF238" s="10">
        <f t="shared" si="91"/>
        <v>0</v>
      </c>
      <c r="AG238" s="10">
        <f t="shared" si="91"/>
        <v>0</v>
      </c>
      <c r="AH238" s="10">
        <f t="shared" si="91"/>
        <v>0</v>
      </c>
      <c r="AI238" s="10">
        <f t="shared" si="91"/>
        <v>0</v>
      </c>
      <c r="AJ238" s="10">
        <f t="shared" si="91"/>
        <v>0</v>
      </c>
      <c r="AK238" s="10">
        <f t="shared" si="91"/>
        <v>0</v>
      </c>
    </row>
    <row r="239" spans="4:38" x14ac:dyDescent="0.35">
      <c r="E239" t="s">
        <v>141</v>
      </c>
      <c r="F239" t="s">
        <v>53</v>
      </c>
      <c r="G239" s="10">
        <f t="shared" ref="G239:AK239" si="92">G179</f>
        <v>0</v>
      </c>
      <c r="H239" s="10">
        <f t="shared" si="92"/>
        <v>526993.09080000001</v>
      </c>
      <c r="I239" s="10">
        <f t="shared" si="92"/>
        <v>1052117.5824</v>
      </c>
      <c r="J239" s="10">
        <f t="shared" si="92"/>
        <v>1617100.6214063212</v>
      </c>
      <c r="K239" s="10">
        <f t="shared" si="92"/>
        <v>2267131.629974653</v>
      </c>
      <c r="L239" s="10">
        <f t="shared" si="92"/>
        <v>3011811.941742972</v>
      </c>
      <c r="M239" s="10">
        <f t="shared" si="92"/>
        <v>3740218.6243665987</v>
      </c>
      <c r="N239" s="10">
        <f t="shared" si="92"/>
        <v>4592466.9910514876</v>
      </c>
      <c r="O239" s="10">
        <f t="shared" si="92"/>
        <v>5480935.0271354765</v>
      </c>
      <c r="P239" s="10">
        <f t="shared" si="92"/>
        <v>6438228.9073482957</v>
      </c>
      <c r="Q239" s="10">
        <f t="shared" si="92"/>
        <v>7468664.8649403714</v>
      </c>
      <c r="R239" s="10">
        <f t="shared" si="92"/>
        <v>8576804.8291375712</v>
      </c>
      <c r="S239" s="10">
        <f t="shared" si="92"/>
        <v>9767469.651642032</v>
      </c>
      <c r="T239" s="10">
        <f t="shared" si="92"/>
        <v>10805934.917017881</v>
      </c>
      <c r="U239" s="10">
        <f t="shared" si="92"/>
        <v>11883708.269423144</v>
      </c>
      <c r="V239" s="10">
        <f t="shared" si="92"/>
        <v>13001982.685331021</v>
      </c>
      <c r="W239" s="10">
        <f t="shared" si="92"/>
        <v>14161983.911360214</v>
      </c>
      <c r="X239" s="10">
        <f t="shared" si="92"/>
        <v>15364971.314518403</v>
      </c>
      <c r="Y239" s="10">
        <f t="shared" si="92"/>
        <v>16612238.753704324</v>
      </c>
      <c r="Z239" s="10">
        <f t="shared" si="92"/>
        <v>17905115.472986355</v>
      </c>
      <c r="AA239" s="10">
        <f t="shared" si="92"/>
        <v>19244967.017187841</v>
      </c>
      <c r="AB239" s="10">
        <f t="shared" si="92"/>
        <v>20633196.17032221</v>
      </c>
      <c r="AC239" s="10">
        <f t="shared" si="92"/>
        <v>22071243.917433634</v>
      </c>
      <c r="AD239" s="10">
        <f t="shared" si="92"/>
        <v>23560590.430412631</v>
      </c>
      <c r="AE239" s="10">
        <f t="shared" si="92"/>
        <v>25102756.078369156</v>
      </c>
      <c r="AF239" s="10">
        <f t="shared" si="92"/>
        <v>26699302.463160045</v>
      </c>
      <c r="AG239" s="10">
        <f t="shared" si="92"/>
        <v>28351833.480681587</v>
      </c>
      <c r="AH239" s="10">
        <f t="shared" si="92"/>
        <v>30061996.408552781</v>
      </c>
      <c r="AI239" s="10">
        <f t="shared" si="92"/>
        <v>31831483.020829581</v>
      </c>
      <c r="AJ239" s="10">
        <f t="shared" si="92"/>
        <v>33662030.730405845</v>
      </c>
      <c r="AK239" s="10">
        <f t="shared" si="92"/>
        <v>35555423.759772114</v>
      </c>
      <c r="AL239" s="10">
        <f t="shared" ref="AL239:AL243" si="93">IF(AF239=0,0,IF($G$17&gt;(AK239/AF239)^(1/5)-1+2%,AK239*(AK239/AF239)^(1/5)/($G$17-((AK239/AF239)^(1/5)-1)),AK239*(1+$G$16)/$G$18))</f>
        <v>1423611280.734405</v>
      </c>
    </row>
    <row r="240" spans="4:38" x14ac:dyDescent="0.35">
      <c r="E240" t="s">
        <v>117</v>
      </c>
      <c r="F240" t="s">
        <v>53</v>
      </c>
      <c r="G240" s="10">
        <f t="shared" ref="G240:AK240" si="94">G226</f>
        <v>0</v>
      </c>
      <c r="H240" s="10">
        <f t="shared" si="94"/>
        <v>0</v>
      </c>
      <c r="I240" s="10">
        <f t="shared" si="94"/>
        <v>0</v>
      </c>
      <c r="J240" s="10">
        <f t="shared" si="94"/>
        <v>0</v>
      </c>
      <c r="K240" s="10">
        <f t="shared" si="94"/>
        <v>0</v>
      </c>
      <c r="L240" s="10">
        <f t="shared" si="94"/>
        <v>0</v>
      </c>
      <c r="M240" s="10">
        <f t="shared" si="94"/>
        <v>0</v>
      </c>
      <c r="N240" s="10">
        <f t="shared" si="94"/>
        <v>0</v>
      </c>
      <c r="O240" s="10">
        <f t="shared" si="94"/>
        <v>0</v>
      </c>
      <c r="P240" s="10">
        <f t="shared" si="94"/>
        <v>0</v>
      </c>
      <c r="Q240" s="10">
        <f t="shared" si="94"/>
        <v>0</v>
      </c>
      <c r="R240" s="10">
        <f t="shared" si="94"/>
        <v>0</v>
      </c>
      <c r="S240" s="10">
        <f t="shared" si="94"/>
        <v>0</v>
      </c>
      <c r="T240" s="10">
        <f t="shared" si="94"/>
        <v>0</v>
      </c>
      <c r="U240" s="10">
        <f t="shared" si="94"/>
        <v>0</v>
      </c>
      <c r="V240" s="10">
        <f t="shared" si="94"/>
        <v>0</v>
      </c>
      <c r="W240" s="10">
        <f t="shared" si="94"/>
        <v>0</v>
      </c>
      <c r="X240" s="10">
        <f t="shared" si="94"/>
        <v>0</v>
      </c>
      <c r="Y240" s="10">
        <f t="shared" si="94"/>
        <v>0</v>
      </c>
      <c r="Z240" s="10">
        <f t="shared" si="94"/>
        <v>0</v>
      </c>
      <c r="AA240" s="10">
        <f t="shared" si="94"/>
        <v>0</v>
      </c>
      <c r="AB240" s="10">
        <f t="shared" si="94"/>
        <v>0</v>
      </c>
      <c r="AC240" s="10">
        <f t="shared" si="94"/>
        <v>0</v>
      </c>
      <c r="AD240" s="10">
        <f t="shared" si="94"/>
        <v>0</v>
      </c>
      <c r="AE240" s="10">
        <f t="shared" si="94"/>
        <v>0</v>
      </c>
      <c r="AF240" s="10">
        <f t="shared" si="94"/>
        <v>0</v>
      </c>
      <c r="AG240" s="10">
        <f t="shared" si="94"/>
        <v>0</v>
      </c>
      <c r="AH240" s="10">
        <f t="shared" si="94"/>
        <v>0</v>
      </c>
      <c r="AI240" s="10">
        <f t="shared" si="94"/>
        <v>0</v>
      </c>
      <c r="AJ240" s="10">
        <f t="shared" si="94"/>
        <v>0</v>
      </c>
      <c r="AK240" s="10">
        <f t="shared" si="94"/>
        <v>0</v>
      </c>
      <c r="AL240" s="10">
        <f t="shared" si="93"/>
        <v>0</v>
      </c>
    </row>
    <row r="241" spans="3:40" x14ac:dyDescent="0.35">
      <c r="E241" t="s">
        <v>118</v>
      </c>
      <c r="F241" t="s">
        <v>53</v>
      </c>
      <c r="G241" s="10">
        <f t="shared" ref="G241:AK241" si="95">-G202</f>
        <v>0</v>
      </c>
      <c r="H241" s="10">
        <f t="shared" si="95"/>
        <v>-448968.02821894531</v>
      </c>
      <c r="I241" s="10">
        <f t="shared" si="95"/>
        <v>-863755.11862009775</v>
      </c>
      <c r="J241" s="10">
        <f t="shared" si="95"/>
        <v>-1301567.2059710165</v>
      </c>
      <c r="K241" s="10">
        <f t="shared" si="95"/>
        <v>-1788979.9498819397</v>
      </c>
      <c r="L241" s="10">
        <f t="shared" si="95"/>
        <v>-2307378.3567829109</v>
      </c>
      <c r="M241" s="10">
        <f t="shared" si="95"/>
        <v>-2781921.1079293475</v>
      </c>
      <c r="N241" s="10">
        <f t="shared" si="95"/>
        <v>-3316358.7199312416</v>
      </c>
      <c r="O241" s="10">
        <f t="shared" si="95"/>
        <v>-3872015.884428618</v>
      </c>
      <c r="P241" s="10">
        <f t="shared" si="95"/>
        <v>-4449548.1356393946</v>
      </c>
      <c r="Q241" s="10">
        <f t="shared" si="95"/>
        <v>-5049629.18239599</v>
      </c>
      <c r="R241" s="10">
        <f t="shared" si="95"/>
        <v>-5672951.3823885461</v>
      </c>
      <c r="S241" s="10">
        <f t="shared" si="95"/>
        <v>-6320226.2283113515</v>
      </c>
      <c r="T241" s="10">
        <f t="shared" si="95"/>
        <v>-6992184.8462032834</v>
      </c>
      <c r="U241" s="10">
        <f t="shared" si="95"/>
        <v>-7689578.5062799901</v>
      </c>
      <c r="V241" s="10">
        <f t="shared" si="95"/>
        <v>-8413179.1465627421</v>
      </c>
      <c r="W241" s="10">
        <f t="shared" si="95"/>
        <v>-9163779.9096161015</v>
      </c>
      <c r="X241" s="10">
        <f t="shared" si="95"/>
        <v>-9942195.6927140653</v>
      </c>
      <c r="Y241" s="10">
        <f t="shared" si="95"/>
        <v>-10749263.711762005</v>
      </c>
      <c r="Z241" s="10">
        <f t="shared" si="95"/>
        <v>-11585844.079309471</v>
      </c>
      <c r="AA241" s="10">
        <f t="shared" si="95"/>
        <v>-12452820.396997042</v>
      </c>
      <c r="AB241" s="10">
        <f t="shared" si="95"/>
        <v>-13351100.362788517</v>
      </c>
      <c r="AC241" s="10">
        <f t="shared" si="95"/>
        <v>-14281616.393348157</v>
      </c>
      <c r="AD241" s="10">
        <f t="shared" si="95"/>
        <v>-15245326.261931311</v>
      </c>
      <c r="AE241" s="10">
        <f t="shared" si="95"/>
        <v>-16243213.752165493</v>
      </c>
      <c r="AF241" s="10">
        <f t="shared" si="95"/>
        <v>-17276289.328107998</v>
      </c>
      <c r="AG241" s="10">
        <f t="shared" si="95"/>
        <v>-18345590.820975386</v>
      </c>
      <c r="AH241" s="10">
        <f t="shared" si="95"/>
        <v>-19452184.132949505</v>
      </c>
      <c r="AI241" s="10">
        <f t="shared" si="95"/>
        <v>-20597163.958474487</v>
      </c>
      <c r="AJ241" s="10">
        <f t="shared" si="95"/>
        <v>-21781654.523468889</v>
      </c>
      <c r="AK241" s="10">
        <f t="shared" si="95"/>
        <v>-23006810.342887364</v>
      </c>
      <c r="AL241" s="10">
        <f t="shared" si="93"/>
        <v>-921174641.57207847</v>
      </c>
    </row>
    <row r="242" spans="3:40" x14ac:dyDescent="0.35">
      <c r="E242" t="s">
        <v>125</v>
      </c>
      <c r="F242" t="s">
        <v>53</v>
      </c>
      <c r="G242" s="10">
        <f t="shared" ref="G242:AK242" si="96">G209</f>
        <v>0</v>
      </c>
      <c r="H242" s="10">
        <f t="shared" si="96"/>
        <v>0</v>
      </c>
      <c r="I242" s="10">
        <f t="shared" si="96"/>
        <v>0</v>
      </c>
      <c r="J242" s="10">
        <f t="shared" si="96"/>
        <v>0</v>
      </c>
      <c r="K242" s="10">
        <f t="shared" si="96"/>
        <v>0</v>
      </c>
      <c r="L242" s="10">
        <f t="shared" si="96"/>
        <v>0</v>
      </c>
      <c r="M242" s="10">
        <f t="shared" si="96"/>
        <v>0</v>
      </c>
      <c r="N242" s="10">
        <f t="shared" si="96"/>
        <v>0</v>
      </c>
      <c r="O242" s="10">
        <f t="shared" si="96"/>
        <v>0</v>
      </c>
      <c r="P242" s="10">
        <f t="shared" si="96"/>
        <v>0</v>
      </c>
      <c r="Q242" s="10">
        <f t="shared" si="96"/>
        <v>0</v>
      </c>
      <c r="R242" s="10">
        <f t="shared" si="96"/>
        <v>0</v>
      </c>
      <c r="S242" s="10">
        <f t="shared" si="96"/>
        <v>0</v>
      </c>
      <c r="T242" s="10">
        <f t="shared" si="96"/>
        <v>0</v>
      </c>
      <c r="U242" s="10">
        <f t="shared" si="96"/>
        <v>0</v>
      </c>
      <c r="V242" s="10">
        <f t="shared" si="96"/>
        <v>0</v>
      </c>
      <c r="W242" s="10">
        <f t="shared" si="96"/>
        <v>0</v>
      </c>
      <c r="X242" s="10">
        <f t="shared" si="96"/>
        <v>0</v>
      </c>
      <c r="Y242" s="10">
        <f t="shared" si="96"/>
        <v>0</v>
      </c>
      <c r="Z242" s="10">
        <f t="shared" si="96"/>
        <v>0</v>
      </c>
      <c r="AA242" s="10">
        <f t="shared" si="96"/>
        <v>0</v>
      </c>
      <c r="AB242" s="10">
        <f t="shared" si="96"/>
        <v>0</v>
      </c>
      <c r="AC242" s="10">
        <f t="shared" si="96"/>
        <v>0</v>
      </c>
      <c r="AD242" s="10">
        <f t="shared" si="96"/>
        <v>0</v>
      </c>
      <c r="AE242" s="10">
        <f t="shared" si="96"/>
        <v>0</v>
      </c>
      <c r="AF242" s="10">
        <f t="shared" si="96"/>
        <v>0</v>
      </c>
      <c r="AG242" s="10">
        <f t="shared" si="96"/>
        <v>0</v>
      </c>
      <c r="AH242" s="10">
        <f t="shared" si="96"/>
        <v>0</v>
      </c>
      <c r="AI242" s="10">
        <f t="shared" si="96"/>
        <v>0</v>
      </c>
      <c r="AJ242" s="10">
        <f t="shared" si="96"/>
        <v>0</v>
      </c>
      <c r="AK242" s="10">
        <f t="shared" si="96"/>
        <v>0</v>
      </c>
      <c r="AL242" s="10">
        <f t="shared" si="93"/>
        <v>0</v>
      </c>
    </row>
    <row r="243" spans="3:40" x14ac:dyDescent="0.35">
      <c r="E243" t="s">
        <v>131</v>
      </c>
      <c r="F243" t="s">
        <v>53</v>
      </c>
      <c r="G243" s="10">
        <f t="shared" ref="G243:AK243" si="97">G216</f>
        <v>0</v>
      </c>
      <c r="H243" s="10">
        <f t="shared" si="97"/>
        <v>0</v>
      </c>
      <c r="I243" s="10">
        <f t="shared" si="97"/>
        <v>0</v>
      </c>
      <c r="J243" s="10">
        <f t="shared" si="97"/>
        <v>0</v>
      </c>
      <c r="K243" s="10">
        <f t="shared" si="97"/>
        <v>0</v>
      </c>
      <c r="L243" s="10">
        <f t="shared" si="97"/>
        <v>0</v>
      </c>
      <c r="M243" s="10">
        <f t="shared" si="97"/>
        <v>0</v>
      </c>
      <c r="N243" s="10">
        <f t="shared" si="97"/>
        <v>0</v>
      </c>
      <c r="O243" s="10">
        <f t="shared" si="97"/>
        <v>0</v>
      </c>
      <c r="P243" s="10">
        <f t="shared" si="97"/>
        <v>0</v>
      </c>
      <c r="Q243" s="10">
        <f t="shared" si="97"/>
        <v>0</v>
      </c>
      <c r="R243" s="10">
        <f t="shared" si="97"/>
        <v>0</v>
      </c>
      <c r="S243" s="10">
        <f t="shared" si="97"/>
        <v>0</v>
      </c>
      <c r="T243" s="10">
        <f t="shared" si="97"/>
        <v>0</v>
      </c>
      <c r="U243" s="10">
        <f t="shared" si="97"/>
        <v>0</v>
      </c>
      <c r="V243" s="10">
        <f t="shared" si="97"/>
        <v>0</v>
      </c>
      <c r="W243" s="10">
        <f t="shared" si="97"/>
        <v>0</v>
      </c>
      <c r="X243" s="10">
        <f t="shared" si="97"/>
        <v>0</v>
      </c>
      <c r="Y243" s="10">
        <f t="shared" si="97"/>
        <v>0</v>
      </c>
      <c r="Z243" s="10">
        <f t="shared" si="97"/>
        <v>0</v>
      </c>
      <c r="AA243" s="10">
        <f t="shared" si="97"/>
        <v>0</v>
      </c>
      <c r="AB243" s="10">
        <f t="shared" si="97"/>
        <v>0</v>
      </c>
      <c r="AC243" s="10">
        <f t="shared" si="97"/>
        <v>0</v>
      </c>
      <c r="AD243" s="10">
        <f t="shared" si="97"/>
        <v>0</v>
      </c>
      <c r="AE243" s="10">
        <f t="shared" si="97"/>
        <v>0</v>
      </c>
      <c r="AF243" s="10">
        <f t="shared" si="97"/>
        <v>0</v>
      </c>
      <c r="AG243" s="10">
        <f t="shared" si="97"/>
        <v>0</v>
      </c>
      <c r="AH243" s="10">
        <f t="shared" si="97"/>
        <v>0</v>
      </c>
      <c r="AI243" s="10">
        <f t="shared" si="97"/>
        <v>0</v>
      </c>
      <c r="AJ243" s="10">
        <f t="shared" si="97"/>
        <v>0</v>
      </c>
      <c r="AK243" s="10">
        <f t="shared" si="97"/>
        <v>0</v>
      </c>
      <c r="AL243" s="10">
        <f t="shared" si="93"/>
        <v>0</v>
      </c>
    </row>
    <row r="244" spans="3:40" x14ac:dyDescent="0.35">
      <c r="E244" t="s">
        <v>148</v>
      </c>
      <c r="F244" t="s">
        <v>53</v>
      </c>
      <c r="G244" s="10">
        <f t="shared" ref="G244:AK244" si="98">G233</f>
        <v>0</v>
      </c>
      <c r="H244" s="10">
        <f t="shared" si="98"/>
        <v>0</v>
      </c>
      <c r="I244" s="10">
        <f t="shared" si="98"/>
        <v>0</v>
      </c>
      <c r="J244" s="10">
        <f t="shared" si="98"/>
        <v>0</v>
      </c>
      <c r="K244" s="10">
        <f t="shared" si="98"/>
        <v>0</v>
      </c>
      <c r="L244" s="10">
        <f t="shared" si="98"/>
        <v>0</v>
      </c>
      <c r="M244" s="10">
        <f t="shared" si="98"/>
        <v>0</v>
      </c>
      <c r="N244" s="10">
        <f t="shared" si="98"/>
        <v>0</v>
      </c>
      <c r="O244" s="10">
        <f t="shared" si="98"/>
        <v>0</v>
      </c>
      <c r="P244" s="10">
        <f t="shared" si="98"/>
        <v>0</v>
      </c>
      <c r="Q244" s="10">
        <f t="shared" si="98"/>
        <v>0</v>
      </c>
      <c r="R244" s="10">
        <f t="shared" si="98"/>
        <v>0</v>
      </c>
      <c r="S244" s="10">
        <f t="shared" si="98"/>
        <v>0</v>
      </c>
      <c r="T244" s="10">
        <f t="shared" si="98"/>
        <v>0</v>
      </c>
      <c r="U244" s="10">
        <f t="shared" si="98"/>
        <v>0</v>
      </c>
      <c r="V244" s="10">
        <f t="shared" si="98"/>
        <v>0</v>
      </c>
      <c r="W244" s="10">
        <f t="shared" si="98"/>
        <v>0</v>
      </c>
      <c r="X244" s="10">
        <f t="shared" si="98"/>
        <v>0</v>
      </c>
      <c r="Y244" s="10">
        <f t="shared" si="98"/>
        <v>0</v>
      </c>
      <c r="Z244" s="10">
        <f t="shared" si="98"/>
        <v>0</v>
      </c>
      <c r="AA244" s="10">
        <f t="shared" si="98"/>
        <v>0</v>
      </c>
      <c r="AB244" s="10">
        <f t="shared" si="98"/>
        <v>0</v>
      </c>
      <c r="AC244" s="10">
        <f t="shared" si="98"/>
        <v>0</v>
      </c>
      <c r="AD244" s="10">
        <f t="shared" si="98"/>
        <v>0</v>
      </c>
      <c r="AE244" s="10">
        <f t="shared" si="98"/>
        <v>0</v>
      </c>
      <c r="AF244" s="10">
        <f t="shared" si="98"/>
        <v>0</v>
      </c>
      <c r="AG244" s="10">
        <f t="shared" si="98"/>
        <v>0</v>
      </c>
      <c r="AH244" s="10">
        <f t="shared" si="98"/>
        <v>0</v>
      </c>
      <c r="AI244" s="10">
        <f t="shared" si="98"/>
        <v>0</v>
      </c>
      <c r="AJ244" s="10">
        <f t="shared" si="98"/>
        <v>0</v>
      </c>
      <c r="AK244" s="10">
        <f t="shared" si="98"/>
        <v>0</v>
      </c>
      <c r="AL244" s="10">
        <f>IF(AF244=0,0,IF($G$17&gt;(AK244/AF244)^(1/5)-1+2%,AK244*(AK244/AF244)^(1/5)/($G$17-((AK244/AF244)^(1/5)-1)),AK244*(1+$G$16)/$G$18))</f>
        <v>0</v>
      </c>
      <c r="AN244" s="8"/>
    </row>
    <row r="245" spans="3:40" x14ac:dyDescent="0.35">
      <c r="E245" t="s">
        <v>149</v>
      </c>
      <c r="F245" t="s">
        <v>53</v>
      </c>
      <c r="G245" s="10">
        <f>-$G$19*G244</f>
        <v>0</v>
      </c>
      <c r="H245" s="10">
        <f t="shared" ref="H245:AK245" si="99">-$G$19*H244</f>
        <v>0</v>
      </c>
      <c r="I245" s="10">
        <f t="shared" si="99"/>
        <v>0</v>
      </c>
      <c r="J245" s="10">
        <f t="shared" si="99"/>
        <v>0</v>
      </c>
      <c r="K245" s="10">
        <f t="shared" si="99"/>
        <v>0</v>
      </c>
      <c r="L245" s="10">
        <f t="shared" si="99"/>
        <v>0</v>
      </c>
      <c r="M245" s="10">
        <f t="shared" si="99"/>
        <v>0</v>
      </c>
      <c r="N245" s="10">
        <f t="shared" si="99"/>
        <v>0</v>
      </c>
      <c r="O245" s="10">
        <f t="shared" si="99"/>
        <v>0</v>
      </c>
      <c r="P245" s="10">
        <f t="shared" si="99"/>
        <v>0</v>
      </c>
      <c r="Q245" s="10">
        <f t="shared" si="99"/>
        <v>0</v>
      </c>
      <c r="R245" s="10">
        <f t="shared" si="99"/>
        <v>0</v>
      </c>
      <c r="S245" s="10">
        <f t="shared" si="99"/>
        <v>0</v>
      </c>
      <c r="T245" s="10">
        <f t="shared" si="99"/>
        <v>0</v>
      </c>
      <c r="U245" s="10">
        <f t="shared" si="99"/>
        <v>0</v>
      </c>
      <c r="V245" s="10">
        <f t="shared" si="99"/>
        <v>0</v>
      </c>
      <c r="W245" s="10">
        <f t="shared" si="99"/>
        <v>0</v>
      </c>
      <c r="X245" s="10">
        <f t="shared" si="99"/>
        <v>0</v>
      </c>
      <c r="Y245" s="10">
        <f t="shared" si="99"/>
        <v>0</v>
      </c>
      <c r="Z245" s="10">
        <f t="shared" si="99"/>
        <v>0</v>
      </c>
      <c r="AA245" s="10">
        <f t="shared" si="99"/>
        <v>0</v>
      </c>
      <c r="AB245" s="10">
        <f t="shared" si="99"/>
        <v>0</v>
      </c>
      <c r="AC245" s="10">
        <f t="shared" si="99"/>
        <v>0</v>
      </c>
      <c r="AD245" s="10">
        <f t="shared" si="99"/>
        <v>0</v>
      </c>
      <c r="AE245" s="10">
        <f t="shared" si="99"/>
        <v>0</v>
      </c>
      <c r="AF245" s="10">
        <f t="shared" si="99"/>
        <v>0</v>
      </c>
      <c r="AG245" s="10">
        <f t="shared" si="99"/>
        <v>0</v>
      </c>
      <c r="AH245" s="10">
        <f t="shared" si="99"/>
        <v>0</v>
      </c>
      <c r="AI245" s="10">
        <f t="shared" si="99"/>
        <v>0</v>
      </c>
      <c r="AJ245" s="10">
        <f t="shared" si="99"/>
        <v>0</v>
      </c>
      <c r="AK245" s="10">
        <f t="shared" si="99"/>
        <v>0</v>
      </c>
      <c r="AL245" s="10">
        <f t="shared" ref="AL245" si="100">IF(AF245=0,0,IF($G$17&gt;(AK245/AF245)^(1/5)-1+2%,AK245*(AK245/AF245)^(1/5)/($G$17-((AK245/AF245)^(1/5)-1)),AK245*(1+$G$16)/$G$18))</f>
        <v>0</v>
      </c>
    </row>
    <row r="246" spans="3:40" x14ac:dyDescent="0.35">
      <c r="E246" t="s">
        <v>150</v>
      </c>
      <c r="F246" t="s">
        <v>53</v>
      </c>
      <c r="G246" s="10">
        <f>SUM(G236:G245)</f>
        <v>-34764548.044999994</v>
      </c>
      <c r="H246" s="10">
        <f t="shared" ref="H246:AL246" si="101">SUM(H236:H245)</f>
        <v>-1920603.6533496913</v>
      </c>
      <c r="I246" s="10">
        <f t="shared" si="101"/>
        <v>-7313049.8909335975</v>
      </c>
      <c r="J246" s="10">
        <f t="shared" si="101"/>
        <v>-8638098.559425693</v>
      </c>
      <c r="K246" s="10">
        <f t="shared" si="101"/>
        <v>-14338611.823893329</v>
      </c>
      <c r="L246" s="10">
        <f t="shared" si="101"/>
        <v>-5191178.2387501029</v>
      </c>
      <c r="M246" s="10">
        <f t="shared" si="101"/>
        <v>-2807073.7655441184</v>
      </c>
      <c r="N246" s="10">
        <f t="shared" si="101"/>
        <v>-2690921.8023715317</v>
      </c>
      <c r="O246" s="10">
        <f t="shared" si="101"/>
        <v>-31934866.407728828</v>
      </c>
      <c r="P246" s="10">
        <f t="shared" si="101"/>
        <v>-6067960.0249908036</v>
      </c>
      <c r="Q246" s="10">
        <f t="shared" si="101"/>
        <v>-7841584.4776542215</v>
      </c>
      <c r="R246" s="10">
        <f t="shared" si="101"/>
        <v>-17426899.738958754</v>
      </c>
      <c r="S246" s="10">
        <f t="shared" si="101"/>
        <v>-23435035.379727446</v>
      </c>
      <c r="T246" s="10">
        <f t="shared" si="101"/>
        <v>-4672595.1765351007</v>
      </c>
      <c r="U246" s="10">
        <f t="shared" si="101"/>
        <v>-4422782.6404743716</v>
      </c>
      <c r="V246" s="10">
        <f t="shared" si="101"/>
        <v>-4158676.0211170763</v>
      </c>
      <c r="W246" s="10">
        <f t="shared" si="101"/>
        <v>-3879842.714409072</v>
      </c>
      <c r="X246" s="10">
        <f t="shared" si="101"/>
        <v>-3585838.2506166734</v>
      </c>
      <c r="Y246" s="10">
        <f t="shared" si="101"/>
        <v>-3276205.9867465217</v>
      </c>
      <c r="Z246" s="10">
        <f t="shared" si="101"/>
        <v>-2950476.7912797853</v>
      </c>
      <c r="AA246" s="10">
        <f t="shared" si="101"/>
        <v>-2608168.7210336979</v>
      </c>
      <c r="AB246" s="10">
        <f t="shared" si="101"/>
        <v>-2248786.6899586339</v>
      </c>
      <c r="AC246" s="10">
        <f t="shared" si="101"/>
        <v>-1871822.1296746787</v>
      </c>
      <c r="AD246" s="10">
        <f t="shared" si="101"/>
        <v>-1476752.6415466648</v>
      </c>
      <c r="AE246" s="10">
        <f t="shared" si="101"/>
        <v>-1063041.6400921494</v>
      </c>
      <c r="AF246" s="10">
        <f t="shared" si="101"/>
        <v>-630137.98751159385</v>
      </c>
      <c r="AG246" s="10">
        <f t="shared" si="101"/>
        <v>-177475.61912526935</v>
      </c>
      <c r="AH246" s="10">
        <f t="shared" si="101"/>
        <v>295526.84050397947</v>
      </c>
      <c r="AI246" s="10">
        <f t="shared" si="101"/>
        <v>789466.47098796815</v>
      </c>
      <c r="AJ246" s="10">
        <f t="shared" si="101"/>
        <v>1304956.4593020007</v>
      </c>
      <c r="AK246" s="10">
        <f t="shared" si="101"/>
        <v>1842626.5129819661</v>
      </c>
      <c r="AL246" s="10">
        <f t="shared" si="101"/>
        <v>502436639.16232657</v>
      </c>
    </row>
    <row r="247" spans="3:40" x14ac:dyDescent="0.35">
      <c r="E247" t="s">
        <v>151</v>
      </c>
      <c r="F247" t="s">
        <v>53</v>
      </c>
      <c r="G247" s="10">
        <f>NPV($G$17,H246:AL246)+G246</f>
        <v>-20890766.074480169</v>
      </c>
    </row>
    <row r="249" spans="3:40" x14ac:dyDescent="0.35">
      <c r="E249" t="s">
        <v>143</v>
      </c>
      <c r="F249" t="s">
        <v>53</v>
      </c>
      <c r="H249" s="10">
        <f>H221</f>
        <v>2496767.7866877103</v>
      </c>
      <c r="I249" s="10">
        <f t="shared" ref="I249:AK249" si="102">I221</f>
        <v>2254251.1602667128</v>
      </c>
      <c r="J249" s="10">
        <f t="shared" si="102"/>
        <v>2333855.7210991215</v>
      </c>
      <c r="K249" s="10">
        <f t="shared" si="102"/>
        <v>2558561.9311494618</v>
      </c>
      <c r="L249" s="10">
        <f t="shared" si="102"/>
        <v>2673955.270434801</v>
      </c>
      <c r="M249" s="10">
        <f t="shared" si="102"/>
        <v>2369527.9854951105</v>
      </c>
      <c r="N249" s="10">
        <f t="shared" si="102"/>
        <v>2647192.0221142513</v>
      </c>
      <c r="O249" s="10">
        <f t="shared" si="102"/>
        <v>2702783.0545786498</v>
      </c>
      <c r="P249" s="10">
        <f t="shared" si="102"/>
        <v>2759541.4987248015</v>
      </c>
      <c r="Q249" s="10">
        <f t="shared" si="102"/>
        <v>2817491.8701980221</v>
      </c>
      <c r="R249" s="10">
        <f t="shared" si="102"/>
        <v>2876659.1994721801</v>
      </c>
      <c r="S249" s="10">
        <f t="shared" si="102"/>
        <v>2937069.042661096</v>
      </c>
      <c r="T249" s="10">
        <f t="shared" si="102"/>
        <v>2998747.4925569785</v>
      </c>
      <c r="U249" s="10">
        <f t="shared" si="102"/>
        <v>3061721.1899006749</v>
      </c>
      <c r="V249" s="10">
        <f t="shared" si="102"/>
        <v>3126017.3348885886</v>
      </c>
      <c r="W249" s="10">
        <f t="shared" si="102"/>
        <v>3191663.6989212488</v>
      </c>
      <c r="X249" s="10">
        <f t="shared" si="102"/>
        <v>3258688.636598595</v>
      </c>
      <c r="Y249" s="10">
        <f t="shared" si="102"/>
        <v>3327121.0979671651</v>
      </c>
      <c r="Z249" s="10">
        <f t="shared" si="102"/>
        <v>3396990.641024475</v>
      </c>
      <c r="AA249" s="10">
        <f t="shared" si="102"/>
        <v>3468327.4444859889</v>
      </c>
      <c r="AB249" s="10">
        <f t="shared" si="102"/>
        <v>3541162.3208201942</v>
      </c>
      <c r="AC249" s="10">
        <f t="shared" si="102"/>
        <v>3615526.7295574178</v>
      </c>
      <c r="AD249" s="10">
        <f t="shared" si="102"/>
        <v>3691452.7908781231</v>
      </c>
      <c r="AE249" s="10">
        <f t="shared" si="102"/>
        <v>3768973.2994865635</v>
      </c>
      <c r="AF249" s="10">
        <f t="shared" si="102"/>
        <v>3848121.7387757814</v>
      </c>
      <c r="AG249" s="10">
        <f t="shared" si="102"/>
        <v>3928932.2952900724</v>
      </c>
      <c r="AH249" s="10">
        <f t="shared" si="102"/>
        <v>4011439.8734911638</v>
      </c>
      <c r="AI249" s="10">
        <f t="shared" si="102"/>
        <v>4095680.1108344775</v>
      </c>
      <c r="AJ249" s="10">
        <f t="shared" si="102"/>
        <v>4181689.3931620009</v>
      </c>
      <c r="AK249" s="10">
        <f t="shared" si="102"/>
        <v>4269504.8704184024</v>
      </c>
    </row>
    <row r="250" spans="3:40" x14ac:dyDescent="0.35">
      <c r="E250" t="s">
        <v>152</v>
      </c>
      <c r="F250" t="s">
        <v>53</v>
      </c>
      <c r="G250" s="10">
        <f>NPV($G$17,H249:AL249)+G249</f>
        <v>47527647.502558298</v>
      </c>
    </row>
    <row r="251" spans="3:40" x14ac:dyDescent="0.35">
      <c r="E251" s="15" t="s">
        <v>153</v>
      </c>
      <c r="F251" s="15"/>
      <c r="G251" s="18" t="str">
        <f>IF(G247&gt;0,"N/A",IF(ABS(G247+G250)&gt;1,"Error","OK"))</f>
        <v>Error</v>
      </c>
    </row>
    <row r="253" spans="3:40" x14ac:dyDescent="0.35">
      <c r="C253" s="3" t="s">
        <v>154</v>
      </c>
      <c r="D253" s="3"/>
      <c r="G253" s="10">
        <f>MAX(0,-G281)</f>
        <v>20890766.074480169</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3">G224</f>
        <v>6232586.4000000004</v>
      </c>
      <c r="H258" s="10">
        <f t="shared" si="103"/>
        <v>4176296</v>
      </c>
      <c r="I258" s="10">
        <f t="shared" si="103"/>
        <v>4176296</v>
      </c>
      <c r="J258" s="10">
        <f t="shared" si="103"/>
        <v>3786015.9385158177</v>
      </c>
      <c r="K258" s="10">
        <f t="shared" si="103"/>
        <v>4598927.3384508733</v>
      </c>
      <c r="L258" s="10">
        <f t="shared" si="103"/>
        <v>5147622.5504659051</v>
      </c>
      <c r="M258" s="10">
        <f t="shared" si="103"/>
        <v>3979015.7998537263</v>
      </c>
      <c r="N258" s="10">
        <f t="shared" si="103"/>
        <v>4907370.082629622</v>
      </c>
      <c r="O258" s="10">
        <f t="shared" si="103"/>
        <v>4483790.3419831889</v>
      </c>
      <c r="P258" s="10">
        <f t="shared" si="103"/>
        <v>4577949.939164836</v>
      </c>
      <c r="Q258" s="10">
        <f t="shared" si="103"/>
        <v>4674086.8878872972</v>
      </c>
      <c r="R258" s="10">
        <f t="shared" si="103"/>
        <v>4772242.7125329301</v>
      </c>
      <c r="S258" s="10">
        <f t="shared" si="103"/>
        <v>4872459.8094961215</v>
      </c>
      <c r="T258" s="10">
        <f t="shared" si="103"/>
        <v>4974781.4654955398</v>
      </c>
      <c r="U258" s="10">
        <f t="shared" si="103"/>
        <v>5079251.8762709461</v>
      </c>
      <c r="V258" s="10">
        <f t="shared" si="103"/>
        <v>5185916.1656726357</v>
      </c>
      <c r="W258" s="10">
        <f t="shared" si="103"/>
        <v>5294820.4051517611</v>
      </c>
      <c r="X258" s="10">
        <f t="shared" si="103"/>
        <v>5406011.6336599477</v>
      </c>
      <c r="Y258" s="10">
        <f t="shared" si="103"/>
        <v>5519537.8779668063</v>
      </c>
      <c r="Z258" s="10">
        <f t="shared" si="103"/>
        <v>5635448.1734041097</v>
      </c>
      <c r="AA258" s="10">
        <f t="shared" si="103"/>
        <v>5753792.5850455957</v>
      </c>
      <c r="AB258" s="10">
        <f t="shared" si="103"/>
        <v>5874622.229331553</v>
      </c>
      <c r="AC258" s="10">
        <f t="shared" si="103"/>
        <v>5997989.296147516</v>
      </c>
      <c r="AD258" s="10">
        <f t="shared" si="103"/>
        <v>6123947.0713666137</v>
      </c>
      <c r="AE258" s="10">
        <f t="shared" si="103"/>
        <v>6252549.959865313</v>
      </c>
      <c r="AF258" s="10">
        <f t="shared" si="103"/>
        <v>6383853.5090224845</v>
      </c>
      <c r="AG258" s="10">
        <f t="shared" si="103"/>
        <v>6517914.432711957</v>
      </c>
      <c r="AH258" s="10">
        <f t="shared" si="103"/>
        <v>6654790.6357989078</v>
      </c>
      <c r="AI258" s="10">
        <f t="shared" si="103"/>
        <v>6794541.2391506853</v>
      </c>
      <c r="AJ258" s="10">
        <f t="shared" si="103"/>
        <v>6937226.6051728493</v>
      </c>
      <c r="AK258" s="10">
        <f t="shared" si="103"/>
        <v>7082908.363881479</v>
      </c>
    </row>
    <row r="259" spans="4:37" x14ac:dyDescent="0.35">
      <c r="E259" t="s">
        <v>141</v>
      </c>
      <c r="F259" t="s">
        <v>53</v>
      </c>
      <c r="G259" s="10">
        <f t="shared" si="103"/>
        <v>0</v>
      </c>
      <c r="H259" s="10">
        <f t="shared" si="103"/>
        <v>526993.09080000001</v>
      </c>
      <c r="I259" s="10">
        <f t="shared" si="103"/>
        <v>1052117.5824</v>
      </c>
      <c r="J259" s="10">
        <f t="shared" si="103"/>
        <v>1617100.6214063212</v>
      </c>
      <c r="K259" s="10">
        <f t="shared" si="103"/>
        <v>2267131.629974653</v>
      </c>
      <c r="L259" s="10">
        <f t="shared" si="103"/>
        <v>3011811.941742972</v>
      </c>
      <c r="M259" s="10">
        <f t="shared" si="103"/>
        <v>3740218.6243665987</v>
      </c>
      <c r="N259" s="10">
        <f t="shared" si="103"/>
        <v>4592466.9910514876</v>
      </c>
      <c r="O259" s="10">
        <f t="shared" si="103"/>
        <v>5480935.0271354765</v>
      </c>
      <c r="P259" s="10">
        <f t="shared" si="103"/>
        <v>6438228.9073482957</v>
      </c>
      <c r="Q259" s="10">
        <f t="shared" si="103"/>
        <v>7468664.8649403714</v>
      </c>
      <c r="R259" s="10">
        <f t="shared" si="103"/>
        <v>8576804.8291375712</v>
      </c>
      <c r="S259" s="10">
        <f t="shared" si="103"/>
        <v>9767469.651642032</v>
      </c>
      <c r="T259" s="10">
        <f t="shared" si="103"/>
        <v>10805934.917017881</v>
      </c>
      <c r="U259" s="10">
        <f t="shared" si="103"/>
        <v>11883708.269423144</v>
      </c>
      <c r="V259" s="10">
        <f t="shared" si="103"/>
        <v>13001982.685331021</v>
      </c>
      <c r="W259" s="10">
        <f t="shared" si="103"/>
        <v>14161983.911360214</v>
      </c>
      <c r="X259" s="10">
        <f t="shared" si="103"/>
        <v>15364971.314518403</v>
      </c>
      <c r="Y259" s="10">
        <f t="shared" si="103"/>
        <v>16612238.753704324</v>
      </c>
      <c r="Z259" s="10">
        <f t="shared" si="103"/>
        <v>17905115.472986355</v>
      </c>
      <c r="AA259" s="10">
        <f t="shared" si="103"/>
        <v>19244967.017187841</v>
      </c>
      <c r="AB259" s="10">
        <f t="shared" si="103"/>
        <v>20633196.17032221</v>
      </c>
      <c r="AC259" s="10">
        <f t="shared" si="103"/>
        <v>22071243.917433634</v>
      </c>
      <c r="AD259" s="10">
        <f t="shared" si="103"/>
        <v>23560590.430412631</v>
      </c>
      <c r="AE259" s="10">
        <f t="shared" si="103"/>
        <v>25102756.078369156</v>
      </c>
      <c r="AF259" s="10">
        <f t="shared" si="103"/>
        <v>26699302.463160045</v>
      </c>
      <c r="AG259" s="10">
        <f t="shared" si="103"/>
        <v>28351833.480681587</v>
      </c>
      <c r="AH259" s="10">
        <f t="shared" si="103"/>
        <v>30061996.408552781</v>
      </c>
      <c r="AI259" s="10">
        <f t="shared" si="103"/>
        <v>31831483.020829581</v>
      </c>
      <c r="AJ259" s="10">
        <f t="shared" si="103"/>
        <v>33662030.730405845</v>
      </c>
      <c r="AK259" s="10">
        <f t="shared" si="103"/>
        <v>35555423.759772114</v>
      </c>
    </row>
    <row r="260" spans="4:37" x14ac:dyDescent="0.35">
      <c r="E260" t="s">
        <v>117</v>
      </c>
      <c r="F260" t="s">
        <v>53</v>
      </c>
      <c r="G260" s="10">
        <f t="shared" si="103"/>
        <v>0</v>
      </c>
      <c r="H260" s="10">
        <f t="shared" si="103"/>
        <v>0</v>
      </c>
      <c r="I260" s="10">
        <f t="shared" si="103"/>
        <v>0</v>
      </c>
      <c r="J260" s="10">
        <f t="shared" si="103"/>
        <v>0</v>
      </c>
      <c r="K260" s="10">
        <f t="shared" si="103"/>
        <v>0</v>
      </c>
      <c r="L260" s="10">
        <f t="shared" si="103"/>
        <v>0</v>
      </c>
      <c r="M260" s="10">
        <f t="shared" si="103"/>
        <v>0</v>
      </c>
      <c r="N260" s="10">
        <f t="shared" si="103"/>
        <v>0</v>
      </c>
      <c r="O260" s="10">
        <f t="shared" si="103"/>
        <v>0</v>
      </c>
      <c r="P260" s="10">
        <f t="shared" si="103"/>
        <v>0</v>
      </c>
      <c r="Q260" s="10">
        <f t="shared" si="103"/>
        <v>0</v>
      </c>
      <c r="R260" s="10">
        <f t="shared" si="103"/>
        <v>0</v>
      </c>
      <c r="S260" s="10">
        <f t="shared" si="103"/>
        <v>0</v>
      </c>
      <c r="T260" s="10">
        <f t="shared" si="103"/>
        <v>0</v>
      </c>
      <c r="U260" s="10">
        <f t="shared" si="103"/>
        <v>0</v>
      </c>
      <c r="V260" s="10">
        <f t="shared" si="103"/>
        <v>0</v>
      </c>
      <c r="W260" s="10">
        <f t="shared" si="103"/>
        <v>0</v>
      </c>
      <c r="X260" s="10">
        <f t="shared" si="103"/>
        <v>0</v>
      </c>
      <c r="Y260" s="10">
        <f t="shared" si="103"/>
        <v>0</v>
      </c>
      <c r="Z260" s="10">
        <f t="shared" si="103"/>
        <v>0</v>
      </c>
      <c r="AA260" s="10">
        <f t="shared" si="103"/>
        <v>0</v>
      </c>
      <c r="AB260" s="10">
        <f t="shared" si="103"/>
        <v>0</v>
      </c>
      <c r="AC260" s="10">
        <f t="shared" si="103"/>
        <v>0</v>
      </c>
      <c r="AD260" s="10">
        <f t="shared" si="103"/>
        <v>0</v>
      </c>
      <c r="AE260" s="10">
        <f t="shared" si="103"/>
        <v>0</v>
      </c>
      <c r="AF260" s="10">
        <f t="shared" si="103"/>
        <v>0</v>
      </c>
      <c r="AG260" s="10">
        <f t="shared" si="103"/>
        <v>0</v>
      </c>
      <c r="AH260" s="10">
        <f t="shared" si="103"/>
        <v>0</v>
      </c>
      <c r="AI260" s="10">
        <f t="shared" si="103"/>
        <v>0</v>
      </c>
      <c r="AJ260" s="10">
        <f t="shared" si="103"/>
        <v>0</v>
      </c>
      <c r="AK260" s="10">
        <f t="shared" si="103"/>
        <v>0</v>
      </c>
    </row>
    <row r="261" spans="4:37" x14ac:dyDescent="0.35">
      <c r="E261" t="s">
        <v>118</v>
      </c>
      <c r="F261" t="s">
        <v>53</v>
      </c>
      <c r="G261" s="10">
        <f t="shared" si="103"/>
        <v>0</v>
      </c>
      <c r="H261" s="10">
        <f t="shared" si="103"/>
        <v>-448968.02821894531</v>
      </c>
      <c r="I261" s="10">
        <f t="shared" si="103"/>
        <v>-863755.11862009775</v>
      </c>
      <c r="J261" s="10">
        <f t="shared" si="103"/>
        <v>-1301567.2059710165</v>
      </c>
      <c r="K261" s="10">
        <f t="shared" si="103"/>
        <v>-1788979.9498819397</v>
      </c>
      <c r="L261" s="10">
        <f t="shared" si="103"/>
        <v>-2307378.3567829109</v>
      </c>
      <c r="M261" s="10">
        <f t="shared" si="103"/>
        <v>-2781921.1079293475</v>
      </c>
      <c r="N261" s="10">
        <f t="shared" si="103"/>
        <v>-3316358.7199312416</v>
      </c>
      <c r="O261" s="10">
        <f t="shared" si="103"/>
        <v>-3872015.884428618</v>
      </c>
      <c r="P261" s="10">
        <f t="shared" si="103"/>
        <v>-4449548.1356393946</v>
      </c>
      <c r="Q261" s="10">
        <f t="shared" si="103"/>
        <v>-5049629.18239599</v>
      </c>
      <c r="R261" s="10">
        <f t="shared" si="103"/>
        <v>-5672951.3823885461</v>
      </c>
      <c r="S261" s="10">
        <f t="shared" si="103"/>
        <v>-6320226.2283113515</v>
      </c>
      <c r="T261" s="10">
        <f t="shared" si="103"/>
        <v>-6992184.8462032834</v>
      </c>
      <c r="U261" s="10">
        <f t="shared" si="103"/>
        <v>-7689578.5062799901</v>
      </c>
      <c r="V261" s="10">
        <f t="shared" si="103"/>
        <v>-8413179.1465627421</v>
      </c>
      <c r="W261" s="10">
        <f t="shared" si="103"/>
        <v>-9163779.9096161015</v>
      </c>
      <c r="X261" s="10">
        <f t="shared" si="103"/>
        <v>-9942195.6927140653</v>
      </c>
      <c r="Y261" s="10">
        <f t="shared" si="103"/>
        <v>-10749263.711762005</v>
      </c>
      <c r="Z261" s="10">
        <f t="shared" si="103"/>
        <v>-11585844.079309471</v>
      </c>
      <c r="AA261" s="10">
        <f t="shared" si="103"/>
        <v>-12452820.396997042</v>
      </c>
      <c r="AB261" s="10">
        <f t="shared" si="103"/>
        <v>-13351100.362788517</v>
      </c>
      <c r="AC261" s="10">
        <f t="shared" si="103"/>
        <v>-14281616.393348157</v>
      </c>
      <c r="AD261" s="10">
        <f t="shared" si="103"/>
        <v>-15245326.261931311</v>
      </c>
      <c r="AE261" s="10">
        <f t="shared" si="103"/>
        <v>-16243213.752165493</v>
      </c>
      <c r="AF261" s="10">
        <f t="shared" si="103"/>
        <v>-17276289.328107998</v>
      </c>
      <c r="AG261" s="10">
        <f t="shared" si="103"/>
        <v>-18345590.820975386</v>
      </c>
      <c r="AH261" s="10">
        <f t="shared" si="103"/>
        <v>-19452184.132949505</v>
      </c>
      <c r="AI261" s="10">
        <f t="shared" si="103"/>
        <v>-20597163.958474487</v>
      </c>
      <c r="AJ261" s="10">
        <f t="shared" si="103"/>
        <v>-21781654.523468889</v>
      </c>
      <c r="AK261" s="10">
        <f t="shared" si="103"/>
        <v>-23006810.342887364</v>
      </c>
    </row>
    <row r="262" spans="4:37" x14ac:dyDescent="0.35">
      <c r="E262" t="s">
        <v>142</v>
      </c>
      <c r="F262" t="s">
        <v>53</v>
      </c>
      <c r="G262" s="10">
        <f t="shared" si="103"/>
        <v>-2197616.1825999999</v>
      </c>
      <c r="H262" s="10">
        <f t="shared" si="103"/>
        <v>-2338304.2137968307</v>
      </c>
      <c r="I262" s="10">
        <f t="shared" si="103"/>
        <v>-2710520.8808911005</v>
      </c>
      <c r="J262" s="10">
        <f t="shared" si="103"/>
        <v>-3063146.7228086372</v>
      </c>
      <c r="K262" s="10">
        <f t="shared" si="103"/>
        <v>-3549843.9022192797</v>
      </c>
      <c r="L262" s="10">
        <f t="shared" si="103"/>
        <v>-3844264.5922605116</v>
      </c>
      <c r="M262" s="10">
        <f t="shared" si="103"/>
        <v>-4001325.7003741753</v>
      </c>
      <c r="N262" s="10">
        <f t="shared" si="103"/>
        <v>-4194069.3778108284</v>
      </c>
      <c r="O262" s="10">
        <f t="shared" si="103"/>
        <v>-4485177.1546153165</v>
      </c>
      <c r="P262" s="10">
        <f t="shared" si="103"/>
        <v>-4782398.1947326986</v>
      </c>
      <c r="Q262" s="10">
        <f t="shared" si="103"/>
        <v>-5085860.8766925465</v>
      </c>
      <c r="R262" s="10">
        <f t="shared" si="103"/>
        <v>-5395696.2749735508</v>
      </c>
      <c r="S262" s="10">
        <f t="shared" si="103"/>
        <v>-5712038.2166184559</v>
      </c>
      <c r="T262" s="10">
        <f t="shared" si="103"/>
        <v>-6034160.7541327896</v>
      </c>
      <c r="U262" s="10">
        <f t="shared" si="103"/>
        <v>-6362106.8626120714</v>
      </c>
      <c r="V262" s="10">
        <f t="shared" si="103"/>
        <v>-6695920.419628826</v>
      </c>
      <c r="W262" s="10">
        <f t="shared" si="103"/>
        <v>-7035646.2241846044</v>
      </c>
      <c r="X262" s="10">
        <f t="shared" si="103"/>
        <v>-7381330.0160599854</v>
      </c>
      <c r="Y262" s="10">
        <f t="shared" si="103"/>
        <v>-7733018.4955709428</v>
      </c>
      <c r="Z262" s="10">
        <f t="shared" si="103"/>
        <v>-8090759.3437400861</v>
      </c>
      <c r="AA262" s="10">
        <f t="shared" si="103"/>
        <v>-8454601.2428914998</v>
      </c>
      <c r="AB262" s="10">
        <f t="shared" si="103"/>
        <v>-8824593.8976780735</v>
      </c>
      <c r="AC262" s="10">
        <f t="shared" si="103"/>
        <v>-9200788.0565504059</v>
      </c>
      <c r="AD262" s="10">
        <f t="shared" si="103"/>
        <v>-9583235.5336765591</v>
      </c>
      <c r="AE262" s="10">
        <f t="shared" si="103"/>
        <v>-9971989.2313221265</v>
      </c>
      <c r="AF262" s="10">
        <f t="shared" si="103"/>
        <v>-8812036.1753002778</v>
      </c>
      <c r="AG262" s="10">
        <f t="shared" si="103"/>
        <v>-9179186.4141452238</v>
      </c>
      <c r="AH262" s="10">
        <f t="shared" si="103"/>
        <v>-9309862.4135577846</v>
      </c>
      <c r="AI262" s="10">
        <f t="shared" si="103"/>
        <v>-9528726.8204868194</v>
      </c>
      <c r="AJ262" s="10">
        <f t="shared" si="103"/>
        <v>-9753078.1396619268</v>
      </c>
      <c r="AK262" s="10">
        <f t="shared" si="103"/>
        <v>-10033731.976769038</v>
      </c>
    </row>
    <row r="263" spans="4:37" x14ac:dyDescent="0.35">
      <c r="E263" t="s">
        <v>125</v>
      </c>
      <c r="F263" t="s">
        <v>53</v>
      </c>
      <c r="G263" s="10">
        <f t="shared" si="103"/>
        <v>0</v>
      </c>
      <c r="H263" s="10">
        <f t="shared" si="103"/>
        <v>0</v>
      </c>
      <c r="I263" s="10">
        <f t="shared" si="103"/>
        <v>0</v>
      </c>
      <c r="J263" s="10">
        <f t="shared" si="103"/>
        <v>0</v>
      </c>
      <c r="K263" s="10">
        <f t="shared" si="103"/>
        <v>0</v>
      </c>
      <c r="L263" s="10">
        <f t="shared" si="103"/>
        <v>0</v>
      </c>
      <c r="M263" s="10">
        <f t="shared" si="103"/>
        <v>0</v>
      </c>
      <c r="N263" s="10">
        <f t="shared" si="103"/>
        <v>0</v>
      </c>
      <c r="O263" s="10">
        <f t="shared" si="103"/>
        <v>0</v>
      </c>
      <c r="P263" s="10">
        <f t="shared" si="103"/>
        <v>0</v>
      </c>
      <c r="Q263" s="10">
        <f t="shared" si="103"/>
        <v>0</v>
      </c>
      <c r="R263" s="10">
        <f t="shared" si="103"/>
        <v>0</v>
      </c>
      <c r="S263" s="10">
        <f t="shared" si="103"/>
        <v>0</v>
      </c>
      <c r="T263" s="10">
        <f t="shared" si="103"/>
        <v>0</v>
      </c>
      <c r="U263" s="10">
        <f t="shared" si="103"/>
        <v>0</v>
      </c>
      <c r="V263" s="10">
        <f t="shared" si="103"/>
        <v>0</v>
      </c>
      <c r="W263" s="10">
        <f t="shared" si="103"/>
        <v>0</v>
      </c>
      <c r="X263" s="10">
        <f t="shared" si="103"/>
        <v>0</v>
      </c>
      <c r="Y263" s="10">
        <f t="shared" si="103"/>
        <v>0</v>
      </c>
      <c r="Z263" s="10">
        <f t="shared" si="103"/>
        <v>0</v>
      </c>
      <c r="AA263" s="10">
        <f t="shared" si="103"/>
        <v>0</v>
      </c>
      <c r="AB263" s="10">
        <f t="shared" si="103"/>
        <v>0</v>
      </c>
      <c r="AC263" s="10">
        <f t="shared" si="103"/>
        <v>0</v>
      </c>
      <c r="AD263" s="10">
        <f t="shared" si="103"/>
        <v>0</v>
      </c>
      <c r="AE263" s="10">
        <f t="shared" si="103"/>
        <v>0</v>
      </c>
      <c r="AF263" s="10">
        <f t="shared" si="103"/>
        <v>0</v>
      </c>
      <c r="AG263" s="10">
        <f t="shared" si="103"/>
        <v>0</v>
      </c>
      <c r="AH263" s="10">
        <f t="shared" si="103"/>
        <v>0</v>
      </c>
      <c r="AI263" s="10">
        <f t="shared" si="103"/>
        <v>0</v>
      </c>
      <c r="AJ263" s="10">
        <f t="shared" si="103"/>
        <v>0</v>
      </c>
      <c r="AK263" s="10">
        <f t="shared" si="103"/>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4">SUM(G258:G264)</f>
        <v>106474747.328142</v>
      </c>
      <c r="H266" s="10">
        <f t="shared" si="104"/>
        <v>1916016.8487842241</v>
      </c>
      <c r="I266" s="10">
        <f t="shared" si="104"/>
        <v>1654137.5828888016</v>
      </c>
      <c r="J266" s="10">
        <f t="shared" si="104"/>
        <v>1038402.6311424854</v>
      </c>
      <c r="K266" s="10">
        <f t="shared" si="104"/>
        <v>1527235.1163243065</v>
      </c>
      <c r="L266" s="10">
        <f t="shared" si="104"/>
        <v>2007791.5431654546</v>
      </c>
      <c r="M266" s="10">
        <f t="shared" si="104"/>
        <v>935987.61591680301</v>
      </c>
      <c r="N266" s="10">
        <f t="shared" si="104"/>
        <v>1989408.9759390391</v>
      </c>
      <c r="O266" s="10">
        <f t="shared" si="104"/>
        <v>1607532.3300747294</v>
      </c>
      <c r="P266" s="10">
        <f t="shared" si="104"/>
        <v>1784232.5161410384</v>
      </c>
      <c r="Q266" s="10">
        <f t="shared" si="104"/>
        <v>2007261.693739132</v>
      </c>
      <c r="R266" s="10">
        <f t="shared" si="104"/>
        <v>2280399.8843084043</v>
      </c>
      <c r="S266" s="10">
        <f t="shared" si="104"/>
        <v>2607665.016208346</v>
      </c>
      <c r="T266" s="10">
        <f t="shared" si="104"/>
        <v>2754370.7821773468</v>
      </c>
      <c r="U266" s="10">
        <f t="shared" si="104"/>
        <v>2911274.7768020304</v>
      </c>
      <c r="V266" s="10">
        <f t="shared" si="104"/>
        <v>3078799.2848120863</v>
      </c>
      <c r="W266" s="10">
        <f t="shared" si="104"/>
        <v>3257378.1827112678</v>
      </c>
      <c r="X266" s="10">
        <f t="shared" si="104"/>
        <v>3447457.2394043002</v>
      </c>
      <c r="Y266" s="10">
        <f t="shared" si="104"/>
        <v>3649494.4243381824</v>
      </c>
      <c r="Z266" s="10">
        <f t="shared" si="104"/>
        <v>3863960.2233409071</v>
      </c>
      <c r="AA266" s="10">
        <f t="shared" si="104"/>
        <v>4091337.9623448942</v>
      </c>
      <c r="AB266" s="10">
        <f t="shared" si="104"/>
        <v>4332124.1391871721</v>
      </c>
      <c r="AC266" s="10">
        <f t="shared" si="104"/>
        <v>4586828.7636825889</v>
      </c>
      <c r="AD266" s="10">
        <f t="shared" si="104"/>
        <v>4855975.7061713729</v>
      </c>
      <c r="AE266" s="10">
        <f t="shared" si="104"/>
        <v>5140103.0547468495</v>
      </c>
      <c r="AF266" s="10">
        <f t="shared" si="104"/>
        <v>6994830.4687742554</v>
      </c>
      <c r="AG266" s="10">
        <f t="shared" si="104"/>
        <v>7344970.6782729328</v>
      </c>
      <c r="AH266" s="10">
        <f t="shared" si="104"/>
        <v>7954740.4978443999</v>
      </c>
      <c r="AI266" s="10">
        <f t="shared" si="104"/>
        <v>8500133.4810189623</v>
      </c>
      <c r="AJ266" s="10">
        <f t="shared" si="104"/>
        <v>9064524.6724478789</v>
      </c>
      <c r="AK266" s="10">
        <f t="shared" si="104"/>
        <v>9597789.8039971888</v>
      </c>
    </row>
    <row r="267" spans="4:37" x14ac:dyDescent="0.35">
      <c r="E267" t="s">
        <v>145</v>
      </c>
      <c r="F267" t="s">
        <v>53</v>
      </c>
      <c r="G267" s="10">
        <f>-G266*G$20</f>
        <v>0</v>
      </c>
      <c r="H267" s="10">
        <f t="shared" ref="H267:AK267" si="105">-H266*H$20</f>
        <v>0</v>
      </c>
      <c r="I267" s="10">
        <f t="shared" si="105"/>
        <v>0</v>
      </c>
      <c r="J267" s="10">
        <f t="shared" si="105"/>
        <v>0</v>
      </c>
      <c r="K267" s="10">
        <f t="shared" si="105"/>
        <v>0</v>
      </c>
      <c r="L267" s="10">
        <f t="shared" si="105"/>
        <v>0</v>
      </c>
      <c r="M267" s="10">
        <f t="shared" si="105"/>
        <v>0</v>
      </c>
      <c r="N267" s="10">
        <f t="shared" si="105"/>
        <v>0</v>
      </c>
      <c r="O267" s="10">
        <f t="shared" si="105"/>
        <v>0</v>
      </c>
      <c r="P267" s="10">
        <f t="shared" si="105"/>
        <v>0</v>
      </c>
      <c r="Q267" s="10">
        <f t="shared" si="105"/>
        <v>0</v>
      </c>
      <c r="R267" s="10">
        <f t="shared" si="105"/>
        <v>0</v>
      </c>
      <c r="S267" s="10">
        <f t="shared" si="105"/>
        <v>0</v>
      </c>
      <c r="T267" s="10">
        <f t="shared" si="105"/>
        <v>0</v>
      </c>
      <c r="U267" s="10">
        <f t="shared" si="105"/>
        <v>0</v>
      </c>
      <c r="V267" s="10">
        <f t="shared" si="105"/>
        <v>0</v>
      </c>
      <c r="W267" s="10">
        <f t="shared" si="105"/>
        <v>0</v>
      </c>
      <c r="X267" s="10">
        <f t="shared" si="105"/>
        <v>0</v>
      </c>
      <c r="Y267" s="10">
        <f t="shared" si="105"/>
        <v>0</v>
      </c>
      <c r="Z267" s="10">
        <f t="shared" si="105"/>
        <v>0</v>
      </c>
      <c r="AA267" s="10">
        <f t="shared" si="105"/>
        <v>0</v>
      </c>
      <c r="AB267" s="10">
        <f t="shared" si="105"/>
        <v>0</v>
      </c>
      <c r="AC267" s="10">
        <f t="shared" si="105"/>
        <v>0</v>
      </c>
      <c r="AD267" s="10">
        <f t="shared" si="105"/>
        <v>0</v>
      </c>
      <c r="AE267" s="10">
        <f t="shared" si="105"/>
        <v>0</v>
      </c>
      <c r="AF267" s="10">
        <f t="shared" si="105"/>
        <v>0</v>
      </c>
      <c r="AG267" s="10">
        <f t="shared" si="105"/>
        <v>0</v>
      </c>
      <c r="AH267" s="10">
        <f t="shared" si="105"/>
        <v>0</v>
      </c>
      <c r="AI267" s="10">
        <f t="shared" si="105"/>
        <v>0</v>
      </c>
      <c r="AJ267" s="10">
        <f t="shared" si="105"/>
        <v>0</v>
      </c>
      <c r="AK267" s="10">
        <f t="shared" si="105"/>
        <v>0</v>
      </c>
    </row>
    <row r="269" spans="4:37" x14ac:dyDescent="0.35">
      <c r="D269" t="s">
        <v>146</v>
      </c>
    </row>
    <row r="270" spans="4:37" x14ac:dyDescent="0.35">
      <c r="E270" t="s">
        <v>51</v>
      </c>
      <c r="F270" t="s">
        <v>53</v>
      </c>
      <c r="G270" s="10">
        <f t="shared" ref="G270:AK277" si="106">G236</f>
        <v>-64771548.044999994</v>
      </c>
      <c r="H270" s="10">
        <f t="shared" si="106"/>
        <v>-1998628.7159307459</v>
      </c>
      <c r="I270" s="10">
        <f t="shared" si="106"/>
        <v>-7501412.3547134995</v>
      </c>
      <c r="J270" s="10">
        <f t="shared" si="106"/>
        <v>-8953631.9748609979</v>
      </c>
      <c r="K270" s="10">
        <f t="shared" si="106"/>
        <v>-14816763.503986044</v>
      </c>
      <c r="L270" s="10">
        <f t="shared" si="106"/>
        <v>-5895611.8237101641</v>
      </c>
      <c r="M270" s="10">
        <f t="shared" si="106"/>
        <v>-3765371.2819813695</v>
      </c>
      <c r="N270" s="10">
        <f t="shared" si="106"/>
        <v>-3967030.0734917778</v>
      </c>
      <c r="O270" s="10">
        <f t="shared" si="106"/>
        <v>-33543785.550435688</v>
      </c>
      <c r="P270" s="10">
        <f t="shared" si="106"/>
        <v>-8056640.7966997046</v>
      </c>
      <c r="Q270" s="10">
        <f t="shared" si="106"/>
        <v>-10260620.160198603</v>
      </c>
      <c r="R270" s="10">
        <f t="shared" si="106"/>
        <v>-20330753.185707778</v>
      </c>
      <c r="S270" s="10">
        <f t="shared" si="106"/>
        <v>-26882278.803058125</v>
      </c>
      <c r="T270" s="10">
        <f t="shared" si="106"/>
        <v>-8486345.2473496981</v>
      </c>
      <c r="U270" s="10">
        <f t="shared" si="106"/>
        <v>-8616912.4036175255</v>
      </c>
      <c r="V270" s="10">
        <f t="shared" si="106"/>
        <v>-8747479.5598853547</v>
      </c>
      <c r="W270" s="10">
        <f t="shared" si="106"/>
        <v>-8878046.716153184</v>
      </c>
      <c r="X270" s="10">
        <f t="shared" si="106"/>
        <v>-9008613.8724210113</v>
      </c>
      <c r="Y270" s="10">
        <f t="shared" si="106"/>
        <v>-9139181.0286888406</v>
      </c>
      <c r="Z270" s="10">
        <f t="shared" si="106"/>
        <v>-9269748.1849566698</v>
      </c>
      <c r="AA270" s="10">
        <f t="shared" si="106"/>
        <v>-9400315.3412244972</v>
      </c>
      <c r="AB270" s="10">
        <f t="shared" si="106"/>
        <v>-9530882.4974923264</v>
      </c>
      <c r="AC270" s="10">
        <f t="shared" si="106"/>
        <v>-9661449.6537601557</v>
      </c>
      <c r="AD270" s="10">
        <f t="shared" si="106"/>
        <v>-9792016.8100279849</v>
      </c>
      <c r="AE270" s="10">
        <f t="shared" si="106"/>
        <v>-9922583.9662958123</v>
      </c>
      <c r="AF270" s="10">
        <f t="shared" si="106"/>
        <v>-10053151.122563642</v>
      </c>
      <c r="AG270" s="10">
        <f t="shared" si="106"/>
        <v>-10183718.278831471</v>
      </c>
      <c r="AH270" s="10">
        <f t="shared" si="106"/>
        <v>-10314285.435099298</v>
      </c>
      <c r="AI270" s="10">
        <f t="shared" si="106"/>
        <v>-10444852.591367127</v>
      </c>
      <c r="AJ270" s="10">
        <f t="shared" si="106"/>
        <v>-10575419.747634957</v>
      </c>
      <c r="AK270" s="10">
        <f t="shared" si="106"/>
        <v>-10705986.903902784</v>
      </c>
    </row>
    <row r="271" spans="4:37" x14ac:dyDescent="0.35">
      <c r="E271" t="s">
        <v>147</v>
      </c>
      <c r="F271" t="s">
        <v>53</v>
      </c>
      <c r="G271" s="10">
        <f t="shared" si="106"/>
        <v>0</v>
      </c>
      <c r="H271" s="10">
        <f t="shared" si="106"/>
        <v>0</v>
      </c>
      <c r="I271" s="10">
        <f t="shared" si="106"/>
        <v>0</v>
      </c>
      <c r="J271" s="10">
        <f t="shared" si="106"/>
        <v>0</v>
      </c>
      <c r="K271" s="10">
        <f t="shared" si="106"/>
        <v>0</v>
      </c>
      <c r="L271" s="10">
        <f t="shared" si="106"/>
        <v>0</v>
      </c>
      <c r="M271" s="10">
        <f t="shared" si="106"/>
        <v>0</v>
      </c>
      <c r="N271" s="10">
        <f t="shared" si="106"/>
        <v>0</v>
      </c>
      <c r="O271" s="10">
        <f t="shared" si="106"/>
        <v>0</v>
      </c>
      <c r="P271" s="10">
        <f t="shared" si="106"/>
        <v>0</v>
      </c>
      <c r="Q271" s="10">
        <f t="shared" si="106"/>
        <v>0</v>
      </c>
      <c r="R271" s="10">
        <f t="shared" si="106"/>
        <v>0</v>
      </c>
      <c r="S271" s="10">
        <f t="shared" si="106"/>
        <v>0</v>
      </c>
      <c r="T271" s="10">
        <f t="shared" si="106"/>
        <v>0</v>
      </c>
      <c r="U271" s="10">
        <f t="shared" si="106"/>
        <v>0</v>
      </c>
      <c r="V271" s="10">
        <f t="shared" si="106"/>
        <v>0</v>
      </c>
      <c r="W271" s="10">
        <f t="shared" si="106"/>
        <v>0</v>
      </c>
      <c r="X271" s="10">
        <f t="shared" si="106"/>
        <v>0</v>
      </c>
      <c r="Y271" s="10">
        <f t="shared" si="106"/>
        <v>0</v>
      </c>
      <c r="Z271" s="10">
        <f t="shared" si="106"/>
        <v>0</v>
      </c>
      <c r="AA271" s="10">
        <f t="shared" si="106"/>
        <v>0</v>
      </c>
      <c r="AB271" s="10">
        <f t="shared" si="106"/>
        <v>0</v>
      </c>
      <c r="AC271" s="10">
        <f t="shared" si="106"/>
        <v>0</v>
      </c>
      <c r="AD271" s="10">
        <f t="shared" si="106"/>
        <v>0</v>
      </c>
      <c r="AE271" s="10">
        <f t="shared" si="106"/>
        <v>0</v>
      </c>
      <c r="AF271" s="10">
        <f t="shared" si="106"/>
        <v>0</v>
      </c>
      <c r="AG271" s="10">
        <f t="shared" si="106"/>
        <v>0</v>
      </c>
      <c r="AH271" s="10">
        <f t="shared" si="106"/>
        <v>0</v>
      </c>
      <c r="AI271" s="10">
        <f t="shared" si="106"/>
        <v>0</v>
      </c>
      <c r="AJ271" s="10">
        <f t="shared" si="106"/>
        <v>0</v>
      </c>
      <c r="AK271" s="10">
        <f t="shared" si="106"/>
        <v>0</v>
      </c>
    </row>
    <row r="272" spans="4:37" x14ac:dyDescent="0.35">
      <c r="E272" t="s">
        <v>60</v>
      </c>
      <c r="F272" t="s">
        <v>53</v>
      </c>
      <c r="G272" s="10">
        <f t="shared" si="106"/>
        <v>30007000</v>
      </c>
      <c r="H272" s="10">
        <f t="shared" si="106"/>
        <v>0</v>
      </c>
      <c r="I272" s="10">
        <f t="shared" si="106"/>
        <v>0</v>
      </c>
      <c r="J272" s="10">
        <f t="shared" si="106"/>
        <v>0</v>
      </c>
      <c r="K272" s="10">
        <f t="shared" si="106"/>
        <v>0</v>
      </c>
      <c r="L272" s="10">
        <f t="shared" si="106"/>
        <v>0</v>
      </c>
      <c r="M272" s="10">
        <f t="shared" si="106"/>
        <v>0</v>
      </c>
      <c r="N272" s="10">
        <f t="shared" si="106"/>
        <v>0</v>
      </c>
      <c r="O272" s="10">
        <f t="shared" si="106"/>
        <v>0</v>
      </c>
      <c r="P272" s="10">
        <f t="shared" si="106"/>
        <v>0</v>
      </c>
      <c r="Q272" s="10">
        <f t="shared" si="106"/>
        <v>0</v>
      </c>
      <c r="R272" s="10">
        <f t="shared" si="106"/>
        <v>0</v>
      </c>
      <c r="S272" s="10">
        <f t="shared" si="106"/>
        <v>0</v>
      </c>
      <c r="T272" s="10">
        <f t="shared" si="106"/>
        <v>0</v>
      </c>
      <c r="U272" s="10">
        <f t="shared" si="106"/>
        <v>0</v>
      </c>
      <c r="V272" s="10">
        <f t="shared" si="106"/>
        <v>0</v>
      </c>
      <c r="W272" s="10">
        <f t="shared" si="106"/>
        <v>0</v>
      </c>
      <c r="X272" s="10">
        <f t="shared" si="106"/>
        <v>0</v>
      </c>
      <c r="Y272" s="10">
        <f t="shared" si="106"/>
        <v>0</v>
      </c>
      <c r="Z272" s="10">
        <f t="shared" si="106"/>
        <v>0</v>
      </c>
      <c r="AA272" s="10">
        <f t="shared" si="106"/>
        <v>0</v>
      </c>
      <c r="AB272" s="10">
        <f t="shared" si="106"/>
        <v>0</v>
      </c>
      <c r="AC272" s="10">
        <f t="shared" si="106"/>
        <v>0</v>
      </c>
      <c r="AD272" s="10">
        <f t="shared" si="106"/>
        <v>0</v>
      </c>
      <c r="AE272" s="10">
        <f t="shared" si="106"/>
        <v>0</v>
      </c>
      <c r="AF272" s="10">
        <f t="shared" si="106"/>
        <v>0</v>
      </c>
      <c r="AG272" s="10">
        <f t="shared" si="106"/>
        <v>0</v>
      </c>
      <c r="AH272" s="10">
        <f t="shared" si="106"/>
        <v>0</v>
      </c>
      <c r="AI272" s="10">
        <f t="shared" si="106"/>
        <v>0</v>
      </c>
      <c r="AJ272" s="10">
        <f t="shared" si="106"/>
        <v>0</v>
      </c>
      <c r="AK272" s="10">
        <f t="shared" si="106"/>
        <v>0</v>
      </c>
    </row>
    <row r="273" spans="1:38" x14ac:dyDescent="0.35">
      <c r="E273" t="s">
        <v>141</v>
      </c>
      <c r="F273" t="s">
        <v>53</v>
      </c>
      <c r="G273" s="10">
        <f t="shared" si="106"/>
        <v>0</v>
      </c>
      <c r="H273" s="10">
        <f t="shared" si="106"/>
        <v>526993.09080000001</v>
      </c>
      <c r="I273" s="10">
        <f t="shared" si="106"/>
        <v>1052117.5824</v>
      </c>
      <c r="J273" s="10">
        <f t="shared" si="106"/>
        <v>1617100.6214063212</v>
      </c>
      <c r="K273" s="10">
        <f t="shared" si="106"/>
        <v>2267131.629974653</v>
      </c>
      <c r="L273" s="10">
        <f t="shared" si="106"/>
        <v>3011811.941742972</v>
      </c>
      <c r="M273" s="10">
        <f t="shared" si="106"/>
        <v>3740218.6243665987</v>
      </c>
      <c r="N273" s="10">
        <f t="shared" si="106"/>
        <v>4592466.9910514876</v>
      </c>
      <c r="O273" s="10">
        <f t="shared" si="106"/>
        <v>5480935.0271354765</v>
      </c>
      <c r="P273" s="10">
        <f t="shared" si="106"/>
        <v>6438228.9073482957</v>
      </c>
      <c r="Q273" s="10">
        <f t="shared" si="106"/>
        <v>7468664.8649403714</v>
      </c>
      <c r="R273" s="10">
        <f t="shared" si="106"/>
        <v>8576804.8291375712</v>
      </c>
      <c r="S273" s="10">
        <f t="shared" si="106"/>
        <v>9767469.651642032</v>
      </c>
      <c r="T273" s="10">
        <f t="shared" si="106"/>
        <v>10805934.917017881</v>
      </c>
      <c r="U273" s="10">
        <f t="shared" si="106"/>
        <v>11883708.269423144</v>
      </c>
      <c r="V273" s="10">
        <f t="shared" si="106"/>
        <v>13001982.685331021</v>
      </c>
      <c r="W273" s="10">
        <f t="shared" si="106"/>
        <v>14161983.911360214</v>
      </c>
      <c r="X273" s="10">
        <f t="shared" si="106"/>
        <v>15364971.314518403</v>
      </c>
      <c r="Y273" s="10">
        <f t="shared" si="106"/>
        <v>16612238.753704324</v>
      </c>
      <c r="Z273" s="10">
        <f t="shared" si="106"/>
        <v>17905115.472986355</v>
      </c>
      <c r="AA273" s="10">
        <f t="shared" si="106"/>
        <v>19244967.017187841</v>
      </c>
      <c r="AB273" s="10">
        <f t="shared" si="106"/>
        <v>20633196.17032221</v>
      </c>
      <c r="AC273" s="10">
        <f t="shared" si="106"/>
        <v>22071243.917433634</v>
      </c>
      <c r="AD273" s="10">
        <f t="shared" si="106"/>
        <v>23560590.430412631</v>
      </c>
      <c r="AE273" s="10">
        <f t="shared" si="106"/>
        <v>25102756.078369156</v>
      </c>
      <c r="AF273" s="10">
        <f t="shared" si="106"/>
        <v>26699302.463160045</v>
      </c>
      <c r="AG273" s="10">
        <f t="shared" si="106"/>
        <v>28351833.480681587</v>
      </c>
      <c r="AH273" s="10">
        <f t="shared" si="106"/>
        <v>30061996.408552781</v>
      </c>
      <c r="AI273" s="10">
        <f t="shared" si="106"/>
        <v>31831483.020829581</v>
      </c>
      <c r="AJ273" s="10">
        <f t="shared" si="106"/>
        <v>33662030.730405845</v>
      </c>
      <c r="AK273" s="10">
        <f t="shared" si="106"/>
        <v>35555423.759772114</v>
      </c>
      <c r="AL273" s="10">
        <f t="shared" ref="AL273:AL277" si="107">IF(AF273=0,0,IF($G$17&gt;(AK273/AF273)^(1/5)-1+2%,AK273*(AK273/AF273)^(1/5)/($G$17-((AK273/AF273)^(1/5)-1)),AK273*(1+$G$16)/$G$18))</f>
        <v>1423611280.734405</v>
      </c>
    </row>
    <row r="274" spans="1:38" x14ac:dyDescent="0.35">
      <c r="E274" t="s">
        <v>117</v>
      </c>
      <c r="F274" t="s">
        <v>53</v>
      </c>
      <c r="G274" s="10">
        <f t="shared" si="106"/>
        <v>0</v>
      </c>
      <c r="H274" s="10">
        <f t="shared" si="106"/>
        <v>0</v>
      </c>
      <c r="I274" s="10">
        <f t="shared" si="106"/>
        <v>0</v>
      </c>
      <c r="J274" s="10">
        <f t="shared" si="106"/>
        <v>0</v>
      </c>
      <c r="K274" s="10">
        <f t="shared" si="106"/>
        <v>0</v>
      </c>
      <c r="L274" s="10">
        <f t="shared" si="106"/>
        <v>0</v>
      </c>
      <c r="M274" s="10">
        <f t="shared" si="106"/>
        <v>0</v>
      </c>
      <c r="N274" s="10">
        <f t="shared" si="106"/>
        <v>0</v>
      </c>
      <c r="O274" s="10">
        <f t="shared" si="106"/>
        <v>0</v>
      </c>
      <c r="P274" s="10">
        <f t="shared" si="106"/>
        <v>0</v>
      </c>
      <c r="Q274" s="10">
        <f t="shared" si="106"/>
        <v>0</v>
      </c>
      <c r="R274" s="10">
        <f t="shared" si="106"/>
        <v>0</v>
      </c>
      <c r="S274" s="10">
        <f t="shared" si="106"/>
        <v>0</v>
      </c>
      <c r="T274" s="10">
        <f t="shared" si="106"/>
        <v>0</v>
      </c>
      <c r="U274" s="10">
        <f t="shared" si="106"/>
        <v>0</v>
      </c>
      <c r="V274" s="10">
        <f t="shared" si="106"/>
        <v>0</v>
      </c>
      <c r="W274" s="10">
        <f t="shared" si="106"/>
        <v>0</v>
      </c>
      <c r="X274" s="10">
        <f t="shared" si="106"/>
        <v>0</v>
      </c>
      <c r="Y274" s="10">
        <f t="shared" si="106"/>
        <v>0</v>
      </c>
      <c r="Z274" s="10">
        <f t="shared" si="106"/>
        <v>0</v>
      </c>
      <c r="AA274" s="10">
        <f t="shared" si="106"/>
        <v>0</v>
      </c>
      <c r="AB274" s="10">
        <f t="shared" si="106"/>
        <v>0</v>
      </c>
      <c r="AC274" s="10">
        <f t="shared" si="106"/>
        <v>0</v>
      </c>
      <c r="AD274" s="10">
        <f t="shared" si="106"/>
        <v>0</v>
      </c>
      <c r="AE274" s="10">
        <f t="shared" si="106"/>
        <v>0</v>
      </c>
      <c r="AF274" s="10">
        <f t="shared" si="106"/>
        <v>0</v>
      </c>
      <c r="AG274" s="10">
        <f t="shared" si="106"/>
        <v>0</v>
      </c>
      <c r="AH274" s="10">
        <f t="shared" si="106"/>
        <v>0</v>
      </c>
      <c r="AI274" s="10">
        <f t="shared" si="106"/>
        <v>0</v>
      </c>
      <c r="AJ274" s="10">
        <f t="shared" si="106"/>
        <v>0</v>
      </c>
      <c r="AK274" s="10">
        <f t="shared" si="106"/>
        <v>0</v>
      </c>
      <c r="AL274" s="10">
        <f t="shared" si="107"/>
        <v>0</v>
      </c>
    </row>
    <row r="275" spans="1:38" x14ac:dyDescent="0.35">
      <c r="E275" t="s">
        <v>118</v>
      </c>
      <c r="F275" t="s">
        <v>53</v>
      </c>
      <c r="G275" s="10">
        <f t="shared" si="106"/>
        <v>0</v>
      </c>
      <c r="H275" s="10">
        <f t="shared" si="106"/>
        <v>-448968.02821894531</v>
      </c>
      <c r="I275" s="10">
        <f t="shared" si="106"/>
        <v>-863755.11862009775</v>
      </c>
      <c r="J275" s="10">
        <f t="shared" si="106"/>
        <v>-1301567.2059710165</v>
      </c>
      <c r="K275" s="10">
        <f t="shared" si="106"/>
        <v>-1788979.9498819397</v>
      </c>
      <c r="L275" s="10">
        <f t="shared" si="106"/>
        <v>-2307378.3567829109</v>
      </c>
      <c r="M275" s="10">
        <f t="shared" si="106"/>
        <v>-2781921.1079293475</v>
      </c>
      <c r="N275" s="10">
        <f t="shared" si="106"/>
        <v>-3316358.7199312416</v>
      </c>
      <c r="O275" s="10">
        <f t="shared" si="106"/>
        <v>-3872015.884428618</v>
      </c>
      <c r="P275" s="10">
        <f t="shared" si="106"/>
        <v>-4449548.1356393946</v>
      </c>
      <c r="Q275" s="10">
        <f t="shared" si="106"/>
        <v>-5049629.18239599</v>
      </c>
      <c r="R275" s="10">
        <f t="shared" si="106"/>
        <v>-5672951.3823885461</v>
      </c>
      <c r="S275" s="10">
        <f t="shared" si="106"/>
        <v>-6320226.2283113515</v>
      </c>
      <c r="T275" s="10">
        <f t="shared" si="106"/>
        <v>-6992184.8462032834</v>
      </c>
      <c r="U275" s="10">
        <f t="shared" si="106"/>
        <v>-7689578.5062799901</v>
      </c>
      <c r="V275" s="10">
        <f t="shared" si="106"/>
        <v>-8413179.1465627421</v>
      </c>
      <c r="W275" s="10">
        <f t="shared" si="106"/>
        <v>-9163779.9096161015</v>
      </c>
      <c r="X275" s="10">
        <f t="shared" si="106"/>
        <v>-9942195.6927140653</v>
      </c>
      <c r="Y275" s="10">
        <f t="shared" si="106"/>
        <v>-10749263.711762005</v>
      </c>
      <c r="Z275" s="10">
        <f t="shared" si="106"/>
        <v>-11585844.079309471</v>
      </c>
      <c r="AA275" s="10">
        <f t="shared" si="106"/>
        <v>-12452820.396997042</v>
      </c>
      <c r="AB275" s="10">
        <f t="shared" si="106"/>
        <v>-13351100.362788517</v>
      </c>
      <c r="AC275" s="10">
        <f t="shared" si="106"/>
        <v>-14281616.393348157</v>
      </c>
      <c r="AD275" s="10">
        <f t="shared" si="106"/>
        <v>-15245326.261931311</v>
      </c>
      <c r="AE275" s="10">
        <f t="shared" si="106"/>
        <v>-16243213.752165493</v>
      </c>
      <c r="AF275" s="10">
        <f t="shared" si="106"/>
        <v>-17276289.328107998</v>
      </c>
      <c r="AG275" s="10">
        <f t="shared" si="106"/>
        <v>-18345590.820975386</v>
      </c>
      <c r="AH275" s="10">
        <f t="shared" si="106"/>
        <v>-19452184.132949505</v>
      </c>
      <c r="AI275" s="10">
        <f t="shared" si="106"/>
        <v>-20597163.958474487</v>
      </c>
      <c r="AJ275" s="10">
        <f t="shared" si="106"/>
        <v>-21781654.523468889</v>
      </c>
      <c r="AK275" s="10">
        <f t="shared" si="106"/>
        <v>-23006810.342887364</v>
      </c>
      <c r="AL275" s="10">
        <f t="shared" si="107"/>
        <v>-921174641.57207847</v>
      </c>
    </row>
    <row r="276" spans="1:38" x14ac:dyDescent="0.35">
      <c r="E276" t="s">
        <v>125</v>
      </c>
      <c r="F276" t="s">
        <v>53</v>
      </c>
      <c r="G276" s="10">
        <f t="shared" si="106"/>
        <v>0</v>
      </c>
      <c r="H276" s="10">
        <f t="shared" si="106"/>
        <v>0</v>
      </c>
      <c r="I276" s="10">
        <f t="shared" si="106"/>
        <v>0</v>
      </c>
      <c r="J276" s="10">
        <f t="shared" si="106"/>
        <v>0</v>
      </c>
      <c r="K276" s="10">
        <f t="shared" si="106"/>
        <v>0</v>
      </c>
      <c r="L276" s="10">
        <f t="shared" si="106"/>
        <v>0</v>
      </c>
      <c r="M276" s="10">
        <f t="shared" si="106"/>
        <v>0</v>
      </c>
      <c r="N276" s="10">
        <f t="shared" si="106"/>
        <v>0</v>
      </c>
      <c r="O276" s="10">
        <f t="shared" si="106"/>
        <v>0</v>
      </c>
      <c r="P276" s="10">
        <f t="shared" si="106"/>
        <v>0</v>
      </c>
      <c r="Q276" s="10">
        <f t="shared" si="106"/>
        <v>0</v>
      </c>
      <c r="R276" s="10">
        <f t="shared" si="106"/>
        <v>0</v>
      </c>
      <c r="S276" s="10">
        <f t="shared" si="106"/>
        <v>0</v>
      </c>
      <c r="T276" s="10">
        <f t="shared" si="106"/>
        <v>0</v>
      </c>
      <c r="U276" s="10">
        <f t="shared" si="106"/>
        <v>0</v>
      </c>
      <c r="V276" s="10">
        <f t="shared" si="106"/>
        <v>0</v>
      </c>
      <c r="W276" s="10">
        <f t="shared" si="106"/>
        <v>0</v>
      </c>
      <c r="X276" s="10">
        <f t="shared" si="106"/>
        <v>0</v>
      </c>
      <c r="Y276" s="10">
        <f t="shared" si="106"/>
        <v>0</v>
      </c>
      <c r="Z276" s="10">
        <f t="shared" si="106"/>
        <v>0</v>
      </c>
      <c r="AA276" s="10">
        <f t="shared" si="106"/>
        <v>0</v>
      </c>
      <c r="AB276" s="10">
        <f t="shared" si="106"/>
        <v>0</v>
      </c>
      <c r="AC276" s="10">
        <f t="shared" si="106"/>
        <v>0</v>
      </c>
      <c r="AD276" s="10">
        <f t="shared" si="106"/>
        <v>0</v>
      </c>
      <c r="AE276" s="10">
        <f t="shared" si="106"/>
        <v>0</v>
      </c>
      <c r="AF276" s="10">
        <f t="shared" si="106"/>
        <v>0</v>
      </c>
      <c r="AG276" s="10">
        <f t="shared" si="106"/>
        <v>0</v>
      </c>
      <c r="AH276" s="10">
        <f t="shared" si="106"/>
        <v>0</v>
      </c>
      <c r="AI276" s="10">
        <f t="shared" si="106"/>
        <v>0</v>
      </c>
      <c r="AJ276" s="10">
        <f t="shared" si="106"/>
        <v>0</v>
      </c>
      <c r="AK276" s="10">
        <f t="shared" si="106"/>
        <v>0</v>
      </c>
      <c r="AL276" s="10">
        <f t="shared" si="107"/>
        <v>0</v>
      </c>
    </row>
    <row r="277" spans="1:38" x14ac:dyDescent="0.35">
      <c r="E277" t="s">
        <v>131</v>
      </c>
      <c r="F277" t="s">
        <v>53</v>
      </c>
      <c r="G277" s="10">
        <f t="shared" si="106"/>
        <v>0</v>
      </c>
      <c r="H277" s="10">
        <f t="shared" si="106"/>
        <v>0</v>
      </c>
      <c r="I277" s="10">
        <f t="shared" si="106"/>
        <v>0</v>
      </c>
      <c r="J277" s="10">
        <f t="shared" si="106"/>
        <v>0</v>
      </c>
      <c r="K277" s="10">
        <f t="shared" si="106"/>
        <v>0</v>
      </c>
      <c r="L277" s="10">
        <f t="shared" si="106"/>
        <v>0</v>
      </c>
      <c r="M277" s="10">
        <f t="shared" si="106"/>
        <v>0</v>
      </c>
      <c r="N277" s="10">
        <f t="shared" si="106"/>
        <v>0</v>
      </c>
      <c r="O277" s="10">
        <f t="shared" si="106"/>
        <v>0</v>
      </c>
      <c r="P277" s="10">
        <f t="shared" si="106"/>
        <v>0</v>
      </c>
      <c r="Q277" s="10">
        <f t="shared" si="106"/>
        <v>0</v>
      </c>
      <c r="R277" s="10">
        <f t="shared" si="106"/>
        <v>0</v>
      </c>
      <c r="S277" s="10">
        <f t="shared" si="106"/>
        <v>0</v>
      </c>
      <c r="T277" s="10">
        <f t="shared" si="106"/>
        <v>0</v>
      </c>
      <c r="U277" s="10">
        <f t="shared" si="106"/>
        <v>0</v>
      </c>
      <c r="V277" s="10">
        <f t="shared" si="106"/>
        <v>0</v>
      </c>
      <c r="W277" s="10">
        <f t="shared" si="106"/>
        <v>0</v>
      </c>
      <c r="X277" s="10">
        <f t="shared" si="106"/>
        <v>0</v>
      </c>
      <c r="Y277" s="10">
        <f t="shared" si="106"/>
        <v>0</v>
      </c>
      <c r="Z277" s="10">
        <f t="shared" si="106"/>
        <v>0</v>
      </c>
      <c r="AA277" s="10">
        <f t="shared" si="106"/>
        <v>0</v>
      </c>
      <c r="AB277" s="10">
        <f t="shared" si="106"/>
        <v>0</v>
      </c>
      <c r="AC277" s="10">
        <f t="shared" si="106"/>
        <v>0</v>
      </c>
      <c r="AD277" s="10">
        <f t="shared" si="106"/>
        <v>0</v>
      </c>
      <c r="AE277" s="10">
        <f t="shared" si="106"/>
        <v>0</v>
      </c>
      <c r="AF277" s="10">
        <f t="shared" si="106"/>
        <v>0</v>
      </c>
      <c r="AG277" s="10">
        <f t="shared" si="106"/>
        <v>0</v>
      </c>
      <c r="AH277" s="10">
        <f t="shared" si="106"/>
        <v>0</v>
      </c>
      <c r="AI277" s="10">
        <f t="shared" si="106"/>
        <v>0</v>
      </c>
      <c r="AJ277" s="10">
        <f t="shared" si="106"/>
        <v>0</v>
      </c>
      <c r="AK277" s="10">
        <f t="shared" si="106"/>
        <v>0</v>
      </c>
      <c r="AL277" s="10">
        <f t="shared" si="107"/>
        <v>0</v>
      </c>
    </row>
    <row r="278" spans="1:38" x14ac:dyDescent="0.35">
      <c r="E278" t="s">
        <v>148</v>
      </c>
      <c r="F278" t="s">
        <v>53</v>
      </c>
      <c r="G278" s="10">
        <f t="shared" ref="G278:AK278" si="108">G267</f>
        <v>0</v>
      </c>
      <c r="H278" s="10">
        <f t="shared" si="108"/>
        <v>0</v>
      </c>
      <c r="I278" s="10">
        <f t="shared" si="108"/>
        <v>0</v>
      </c>
      <c r="J278" s="10">
        <f t="shared" si="108"/>
        <v>0</v>
      </c>
      <c r="K278" s="10">
        <f t="shared" si="108"/>
        <v>0</v>
      </c>
      <c r="L278" s="10">
        <f t="shared" si="108"/>
        <v>0</v>
      </c>
      <c r="M278" s="10">
        <f t="shared" si="108"/>
        <v>0</v>
      </c>
      <c r="N278" s="10">
        <f t="shared" si="108"/>
        <v>0</v>
      </c>
      <c r="O278" s="10">
        <f t="shared" si="108"/>
        <v>0</v>
      </c>
      <c r="P278" s="10">
        <f t="shared" si="108"/>
        <v>0</v>
      </c>
      <c r="Q278" s="10">
        <f t="shared" si="108"/>
        <v>0</v>
      </c>
      <c r="R278" s="10">
        <f t="shared" si="108"/>
        <v>0</v>
      </c>
      <c r="S278" s="10">
        <f t="shared" si="108"/>
        <v>0</v>
      </c>
      <c r="T278" s="10">
        <f t="shared" si="108"/>
        <v>0</v>
      </c>
      <c r="U278" s="10">
        <f t="shared" si="108"/>
        <v>0</v>
      </c>
      <c r="V278" s="10">
        <f t="shared" si="108"/>
        <v>0</v>
      </c>
      <c r="W278" s="10">
        <f t="shared" si="108"/>
        <v>0</v>
      </c>
      <c r="X278" s="10">
        <f t="shared" si="108"/>
        <v>0</v>
      </c>
      <c r="Y278" s="10">
        <f t="shared" si="108"/>
        <v>0</v>
      </c>
      <c r="Z278" s="10">
        <f t="shared" si="108"/>
        <v>0</v>
      </c>
      <c r="AA278" s="10">
        <f t="shared" si="108"/>
        <v>0</v>
      </c>
      <c r="AB278" s="10">
        <f t="shared" si="108"/>
        <v>0</v>
      </c>
      <c r="AC278" s="10">
        <f t="shared" si="108"/>
        <v>0</v>
      </c>
      <c r="AD278" s="10">
        <f t="shared" si="108"/>
        <v>0</v>
      </c>
      <c r="AE278" s="10">
        <f t="shared" si="108"/>
        <v>0</v>
      </c>
      <c r="AF278" s="10">
        <f t="shared" si="108"/>
        <v>0</v>
      </c>
      <c r="AG278" s="10">
        <f t="shared" si="108"/>
        <v>0</v>
      </c>
      <c r="AH278" s="10">
        <f t="shared" si="108"/>
        <v>0</v>
      </c>
      <c r="AI278" s="10">
        <f t="shared" si="108"/>
        <v>0</v>
      </c>
      <c r="AJ278" s="10">
        <f t="shared" si="108"/>
        <v>0</v>
      </c>
      <c r="AK278" s="10">
        <f t="shared" si="108"/>
        <v>0</v>
      </c>
      <c r="AL278" s="10">
        <f>IF(AF278=0,0,IF($G$17&gt;(AK278/AF278)^(1/5)-1+2%,AK278*(AK278/AF278)^(1/5)/($G$17-((AK278/AF278)^(1/5)-1)),AK278*(1+$G$16)/$G$18))</f>
        <v>0</v>
      </c>
    </row>
    <row r="279" spans="1:38" x14ac:dyDescent="0.35">
      <c r="E279" t="s">
        <v>149</v>
      </c>
      <c r="F279" t="s">
        <v>53</v>
      </c>
      <c r="G279" s="10">
        <f>-$G$19*G278</f>
        <v>0</v>
      </c>
      <c r="H279" s="10">
        <f t="shared" ref="H279:AK279" si="109">-$G$19*H278</f>
        <v>0</v>
      </c>
      <c r="I279" s="10">
        <f t="shared" si="109"/>
        <v>0</v>
      </c>
      <c r="J279" s="10">
        <f t="shared" si="109"/>
        <v>0</v>
      </c>
      <c r="K279" s="10">
        <f t="shared" si="109"/>
        <v>0</v>
      </c>
      <c r="L279" s="10">
        <f t="shared" si="109"/>
        <v>0</v>
      </c>
      <c r="M279" s="10">
        <f t="shared" si="109"/>
        <v>0</v>
      </c>
      <c r="N279" s="10">
        <f t="shared" si="109"/>
        <v>0</v>
      </c>
      <c r="O279" s="10">
        <f t="shared" si="109"/>
        <v>0</v>
      </c>
      <c r="P279" s="10">
        <f t="shared" si="109"/>
        <v>0</v>
      </c>
      <c r="Q279" s="10">
        <f t="shared" si="109"/>
        <v>0</v>
      </c>
      <c r="R279" s="10">
        <f t="shared" si="109"/>
        <v>0</v>
      </c>
      <c r="S279" s="10">
        <f t="shared" si="109"/>
        <v>0</v>
      </c>
      <c r="T279" s="10">
        <f t="shared" si="109"/>
        <v>0</v>
      </c>
      <c r="U279" s="10">
        <f t="shared" si="109"/>
        <v>0</v>
      </c>
      <c r="V279" s="10">
        <f t="shared" si="109"/>
        <v>0</v>
      </c>
      <c r="W279" s="10">
        <f t="shared" si="109"/>
        <v>0</v>
      </c>
      <c r="X279" s="10">
        <f t="shared" si="109"/>
        <v>0</v>
      </c>
      <c r="Y279" s="10">
        <f t="shared" si="109"/>
        <v>0</v>
      </c>
      <c r="Z279" s="10">
        <f t="shared" si="109"/>
        <v>0</v>
      </c>
      <c r="AA279" s="10">
        <f t="shared" si="109"/>
        <v>0</v>
      </c>
      <c r="AB279" s="10">
        <f t="shared" si="109"/>
        <v>0</v>
      </c>
      <c r="AC279" s="10">
        <f t="shared" si="109"/>
        <v>0</v>
      </c>
      <c r="AD279" s="10">
        <f t="shared" si="109"/>
        <v>0</v>
      </c>
      <c r="AE279" s="10">
        <f t="shared" si="109"/>
        <v>0</v>
      </c>
      <c r="AF279" s="10">
        <f t="shared" si="109"/>
        <v>0</v>
      </c>
      <c r="AG279" s="10">
        <f t="shared" si="109"/>
        <v>0</v>
      </c>
      <c r="AH279" s="10">
        <f t="shared" si="109"/>
        <v>0</v>
      </c>
      <c r="AI279" s="10">
        <f t="shared" si="109"/>
        <v>0</v>
      </c>
      <c r="AJ279" s="10">
        <f t="shared" si="109"/>
        <v>0</v>
      </c>
      <c r="AK279" s="10">
        <f t="shared" si="109"/>
        <v>0</v>
      </c>
      <c r="AL279" s="10">
        <f t="shared" ref="AL279" si="110">IF(AF279=0,0,IF($G$17&gt;(AK279/AF279)^(1/5)-1+2%,AK279*(AK279/AF279)^(1/5)/($G$17-((AK279/AF279)^(1/5)-1)),AK279*(1+$G$16)/$G$18))</f>
        <v>0</v>
      </c>
    </row>
    <row r="280" spans="1:38" x14ac:dyDescent="0.35">
      <c r="E280" t="s">
        <v>150</v>
      </c>
      <c r="F280" t="s">
        <v>53</v>
      </c>
      <c r="G280" s="10">
        <f t="shared" ref="G280:AL280" si="111">SUM(G270:G279)</f>
        <v>-34764548.044999994</v>
      </c>
      <c r="H280" s="10">
        <f t="shared" si="111"/>
        <v>-1920603.6533496913</v>
      </c>
      <c r="I280" s="10">
        <f t="shared" si="111"/>
        <v>-7313049.8909335975</v>
      </c>
      <c r="J280" s="10">
        <f t="shared" si="111"/>
        <v>-8638098.559425693</v>
      </c>
      <c r="K280" s="10">
        <f t="shared" si="111"/>
        <v>-14338611.823893329</v>
      </c>
      <c r="L280" s="10">
        <f t="shared" si="111"/>
        <v>-5191178.2387501029</v>
      </c>
      <c r="M280" s="10">
        <f t="shared" si="111"/>
        <v>-2807073.7655441184</v>
      </c>
      <c r="N280" s="10">
        <f t="shared" si="111"/>
        <v>-2690921.8023715317</v>
      </c>
      <c r="O280" s="10">
        <f t="shared" si="111"/>
        <v>-31934866.407728828</v>
      </c>
      <c r="P280" s="10">
        <f t="shared" si="111"/>
        <v>-6067960.0249908036</v>
      </c>
      <c r="Q280" s="10">
        <f t="shared" si="111"/>
        <v>-7841584.4776542215</v>
      </c>
      <c r="R280" s="10">
        <f t="shared" si="111"/>
        <v>-17426899.738958754</v>
      </c>
      <c r="S280" s="10">
        <f t="shared" si="111"/>
        <v>-23435035.379727446</v>
      </c>
      <c r="T280" s="10">
        <f t="shared" si="111"/>
        <v>-4672595.1765351007</v>
      </c>
      <c r="U280" s="10">
        <f t="shared" si="111"/>
        <v>-4422782.6404743716</v>
      </c>
      <c r="V280" s="10">
        <f t="shared" si="111"/>
        <v>-4158676.0211170763</v>
      </c>
      <c r="W280" s="10">
        <f t="shared" si="111"/>
        <v>-3879842.714409072</v>
      </c>
      <c r="X280" s="10">
        <f t="shared" si="111"/>
        <v>-3585838.2506166734</v>
      </c>
      <c r="Y280" s="10">
        <f t="shared" si="111"/>
        <v>-3276205.9867465217</v>
      </c>
      <c r="Z280" s="10">
        <f t="shared" si="111"/>
        <v>-2950476.7912797853</v>
      </c>
      <c r="AA280" s="10">
        <f t="shared" si="111"/>
        <v>-2608168.7210336979</v>
      </c>
      <c r="AB280" s="10">
        <f t="shared" si="111"/>
        <v>-2248786.6899586339</v>
      </c>
      <c r="AC280" s="10">
        <f t="shared" si="111"/>
        <v>-1871822.1296746787</v>
      </c>
      <c r="AD280" s="10">
        <f t="shared" si="111"/>
        <v>-1476752.6415466648</v>
      </c>
      <c r="AE280" s="10">
        <f t="shared" si="111"/>
        <v>-1063041.6400921494</v>
      </c>
      <c r="AF280" s="10">
        <f t="shared" si="111"/>
        <v>-630137.98751159385</v>
      </c>
      <c r="AG280" s="10">
        <f t="shared" si="111"/>
        <v>-177475.61912526935</v>
      </c>
      <c r="AH280" s="10">
        <f t="shared" si="111"/>
        <v>295526.84050397947</v>
      </c>
      <c r="AI280" s="10">
        <f t="shared" si="111"/>
        <v>789466.47098796815</v>
      </c>
      <c r="AJ280" s="10">
        <f t="shared" si="111"/>
        <v>1304956.4593020007</v>
      </c>
      <c r="AK280" s="10">
        <f t="shared" si="111"/>
        <v>1842626.5129819661</v>
      </c>
      <c r="AL280" s="10">
        <f t="shared" si="111"/>
        <v>502436639.16232657</v>
      </c>
    </row>
    <row r="281" spans="1:38" x14ac:dyDescent="0.35">
      <c r="E281" t="s">
        <v>151</v>
      </c>
      <c r="F281" t="s">
        <v>53</v>
      </c>
      <c r="G281" s="10">
        <f>NPV($G$17,H280:AL280)+G280</f>
        <v>-20890766.074480169</v>
      </c>
    </row>
    <row r="282" spans="1:38" x14ac:dyDescent="0.35">
      <c r="E282" s="15" t="s">
        <v>153</v>
      </c>
      <c r="F282" s="15"/>
      <c r="G282" s="18" t="str">
        <f>IF(G281&gt;0,"N/A",IF(ABS(G281+G255)&gt;1,"Error","OK"))</f>
        <v>Error</v>
      </c>
    </row>
    <row r="284" spans="1:38" x14ac:dyDescent="0.35">
      <c r="C284" s="3" t="s">
        <v>155</v>
      </c>
      <c r="D284" s="3"/>
      <c r="G284">
        <f>MAX(0,-G313/(NPV($G$18,H285:AA285)+G285))</f>
        <v>3704595.4111485262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2">G286*(1+$G$16)</f>
        <v>17579235.372820001</v>
      </c>
      <c r="I286" s="10">
        <f t="shared" si="112"/>
        <v>17948399.315649219</v>
      </c>
      <c r="J286" s="10">
        <f t="shared" si="112"/>
        <v>18325315.701277852</v>
      </c>
      <c r="K286" s="10">
        <f t="shared" si="112"/>
        <v>18710147.331004687</v>
      </c>
      <c r="L286" s="10">
        <f t="shared" si="112"/>
        <v>19103060.424955782</v>
      </c>
      <c r="M286" s="10">
        <f t="shared" si="112"/>
        <v>19504224.69387985</v>
      </c>
      <c r="N286" s="10">
        <f t="shared" si="112"/>
        <v>19913813.412451327</v>
      </c>
      <c r="O286" s="10">
        <f t="shared" si="112"/>
        <v>20332003.494112805</v>
      </c>
      <c r="P286" s="10">
        <f t="shared" si="112"/>
        <v>20758975.567489173</v>
      </c>
      <c r="Q286" s="10">
        <f t="shared" si="112"/>
        <v>21194914.054406445</v>
      </c>
      <c r="R286" s="10">
        <f t="shared" si="112"/>
        <v>21640007.249548979</v>
      </c>
      <c r="S286" s="10">
        <f t="shared" si="112"/>
        <v>22094447.401789505</v>
      </c>
      <c r="T286" s="10">
        <f t="shared" si="112"/>
        <v>22558430.797227081</v>
      </c>
      <c r="U286" s="10">
        <f t="shared" si="112"/>
        <v>23032157.843968846</v>
      </c>
      <c r="V286" s="10">
        <f t="shared" si="112"/>
        <v>23515833.158692189</v>
      </c>
      <c r="W286" s="10">
        <f t="shared" si="112"/>
        <v>24009665.655024722</v>
      </c>
      <c r="X286" s="10">
        <f t="shared" si="112"/>
        <v>24513868.633780241</v>
      </c>
      <c r="Y286" s="10">
        <f t="shared" si="112"/>
        <v>25028659.875089623</v>
      </c>
      <c r="Z286" s="10">
        <f t="shared" si="112"/>
        <v>25554261.732466504</v>
      </c>
      <c r="AA286" s="10">
        <f t="shared" si="112"/>
        <v>26090901.228848297</v>
      </c>
      <c r="AB286" s="10">
        <f t="shared" si="112"/>
        <v>26638810.154654108</v>
      </c>
      <c r="AC286" s="10">
        <f t="shared" si="112"/>
        <v>27198225.16790184</v>
      </c>
      <c r="AD286" s="10">
        <f t="shared" si="112"/>
        <v>27769387.896427777</v>
      </c>
      <c r="AE286" s="10">
        <f t="shared" si="112"/>
        <v>28352545.042252757</v>
      </c>
      <c r="AF286" s="10">
        <f t="shared" si="112"/>
        <v>28947948.488140061</v>
      </c>
      <c r="AG286" s="10">
        <f>AF286*(1+$G$16)</f>
        <v>29555855.406390999</v>
      </c>
      <c r="AH286" s="10">
        <f t="shared" si="112"/>
        <v>30176528.369925208</v>
      </c>
      <c r="AI286" s="10">
        <f t="shared" si="112"/>
        <v>30810235.465693634</v>
      </c>
      <c r="AJ286" s="10">
        <f t="shared" si="112"/>
        <v>31457250.410473198</v>
      </c>
      <c r="AK286" s="10">
        <f t="shared" si="112"/>
        <v>32117852.669093132</v>
      </c>
    </row>
    <row r="287" spans="1:38" x14ac:dyDescent="0.35">
      <c r="E287" t="s">
        <v>139</v>
      </c>
      <c r="F287" t="s">
        <v>53</v>
      </c>
      <c r="G287" s="10">
        <f>G285*G286</f>
        <v>17217664.420000002</v>
      </c>
      <c r="H287" s="10">
        <f t="shared" ref="H287:AK287" si="113">H285*H286</f>
        <v>17579235.372820001</v>
      </c>
      <c r="I287" s="10">
        <f t="shared" si="113"/>
        <v>17948399.315649219</v>
      </c>
      <c r="J287" s="10">
        <f t="shared" si="113"/>
        <v>18325315.701277852</v>
      </c>
      <c r="K287" s="10">
        <f t="shared" si="113"/>
        <v>18710147.331004687</v>
      </c>
      <c r="L287" s="10">
        <f t="shared" si="113"/>
        <v>19103060.424955782</v>
      </c>
      <c r="M287" s="10">
        <f t="shared" si="113"/>
        <v>0</v>
      </c>
      <c r="N287" s="10">
        <f t="shared" si="113"/>
        <v>0</v>
      </c>
      <c r="O287" s="10">
        <f t="shared" si="113"/>
        <v>0</v>
      </c>
      <c r="P287" s="10">
        <f t="shared" si="113"/>
        <v>0</v>
      </c>
      <c r="Q287" s="10">
        <f t="shared" si="113"/>
        <v>0</v>
      </c>
      <c r="R287" s="10">
        <f t="shared" si="113"/>
        <v>0</v>
      </c>
      <c r="S287" s="10">
        <f t="shared" si="113"/>
        <v>0</v>
      </c>
      <c r="T287" s="10">
        <f t="shared" si="113"/>
        <v>0</v>
      </c>
      <c r="U287" s="10">
        <f t="shared" si="113"/>
        <v>0</v>
      </c>
      <c r="V287" s="10">
        <f t="shared" si="113"/>
        <v>0</v>
      </c>
      <c r="W287" s="10">
        <f t="shared" si="113"/>
        <v>0</v>
      </c>
      <c r="X287" s="10">
        <f t="shared" si="113"/>
        <v>0</v>
      </c>
      <c r="Y287" s="10">
        <f t="shared" si="113"/>
        <v>0</v>
      </c>
      <c r="Z287" s="10">
        <f t="shared" si="113"/>
        <v>0</v>
      </c>
      <c r="AA287" s="10">
        <f t="shared" si="113"/>
        <v>0</v>
      </c>
      <c r="AB287" s="10">
        <f t="shared" si="113"/>
        <v>0</v>
      </c>
      <c r="AC287" s="10">
        <f t="shared" si="113"/>
        <v>0</v>
      </c>
      <c r="AD287" s="10">
        <f t="shared" si="113"/>
        <v>0</v>
      </c>
      <c r="AE287" s="10">
        <f t="shared" si="113"/>
        <v>0</v>
      </c>
      <c r="AF287" s="10">
        <f t="shared" si="113"/>
        <v>0</v>
      </c>
      <c r="AG287" s="10">
        <f t="shared" si="113"/>
        <v>0</v>
      </c>
      <c r="AH287" s="10">
        <f t="shared" si="113"/>
        <v>0</v>
      </c>
      <c r="AI287" s="10">
        <f t="shared" si="113"/>
        <v>0</v>
      </c>
      <c r="AJ287" s="10">
        <f t="shared" si="113"/>
        <v>0</v>
      </c>
      <c r="AK287" s="10">
        <f t="shared" si="113"/>
        <v>0</v>
      </c>
    </row>
    <row r="289" spans="4:37" x14ac:dyDescent="0.35">
      <c r="D289" t="s">
        <v>140</v>
      </c>
    </row>
    <row r="290" spans="4:37" x14ac:dyDescent="0.35">
      <c r="E290" t="s">
        <v>57</v>
      </c>
      <c r="F290" t="s">
        <v>53</v>
      </c>
      <c r="G290" s="10">
        <f t="shared" ref="G290:AK295" si="114">G224</f>
        <v>6232586.4000000004</v>
      </c>
      <c r="H290" s="10">
        <f t="shared" si="114"/>
        <v>4176296</v>
      </c>
      <c r="I290" s="10">
        <f t="shared" si="114"/>
        <v>4176296</v>
      </c>
      <c r="J290" s="10">
        <f t="shared" si="114"/>
        <v>3786015.9385158177</v>
      </c>
      <c r="K290" s="10">
        <f t="shared" si="114"/>
        <v>4598927.3384508733</v>
      </c>
      <c r="L290" s="10">
        <f t="shared" si="114"/>
        <v>5147622.5504659051</v>
      </c>
      <c r="M290" s="10">
        <f t="shared" si="114"/>
        <v>3979015.7998537263</v>
      </c>
      <c r="N290" s="10">
        <f t="shared" si="114"/>
        <v>4907370.082629622</v>
      </c>
      <c r="O290" s="10">
        <f t="shared" si="114"/>
        <v>4483790.3419831889</v>
      </c>
      <c r="P290" s="10">
        <f t="shared" si="114"/>
        <v>4577949.939164836</v>
      </c>
      <c r="Q290" s="10">
        <f t="shared" si="114"/>
        <v>4674086.8878872972</v>
      </c>
      <c r="R290" s="10">
        <f t="shared" si="114"/>
        <v>4772242.7125329301</v>
      </c>
      <c r="S290" s="10">
        <f t="shared" si="114"/>
        <v>4872459.8094961215</v>
      </c>
      <c r="T290" s="10">
        <f t="shared" si="114"/>
        <v>4974781.4654955398</v>
      </c>
      <c r="U290" s="10">
        <f t="shared" si="114"/>
        <v>5079251.8762709461</v>
      </c>
      <c r="V290" s="10">
        <f t="shared" si="114"/>
        <v>5185916.1656726357</v>
      </c>
      <c r="W290" s="10">
        <f t="shared" si="114"/>
        <v>5294820.4051517611</v>
      </c>
      <c r="X290" s="10">
        <f t="shared" si="114"/>
        <v>5406011.6336599477</v>
      </c>
      <c r="Y290" s="10">
        <f t="shared" si="114"/>
        <v>5519537.8779668063</v>
      </c>
      <c r="Z290" s="10">
        <f t="shared" si="114"/>
        <v>5635448.1734041097</v>
      </c>
      <c r="AA290" s="10">
        <f t="shared" si="114"/>
        <v>5753792.5850455957</v>
      </c>
      <c r="AB290" s="10">
        <f t="shared" si="114"/>
        <v>5874622.229331553</v>
      </c>
      <c r="AC290" s="10">
        <f t="shared" si="114"/>
        <v>5997989.296147516</v>
      </c>
      <c r="AD290" s="10">
        <f t="shared" si="114"/>
        <v>6123947.0713666137</v>
      </c>
      <c r="AE290" s="10">
        <f t="shared" si="114"/>
        <v>6252549.959865313</v>
      </c>
      <c r="AF290" s="10">
        <f t="shared" si="114"/>
        <v>6383853.5090224845</v>
      </c>
      <c r="AG290" s="10">
        <f t="shared" si="114"/>
        <v>6517914.432711957</v>
      </c>
      <c r="AH290" s="10">
        <f t="shared" si="114"/>
        <v>6654790.6357989078</v>
      </c>
      <c r="AI290" s="10">
        <f t="shared" si="114"/>
        <v>6794541.2391506853</v>
      </c>
      <c r="AJ290" s="10">
        <f t="shared" si="114"/>
        <v>6937226.6051728493</v>
      </c>
      <c r="AK290" s="10">
        <f t="shared" si="114"/>
        <v>7082908.363881479</v>
      </c>
    </row>
    <row r="291" spans="4:37" x14ac:dyDescent="0.35">
      <c r="E291" t="s">
        <v>141</v>
      </c>
      <c r="F291" t="s">
        <v>53</v>
      </c>
      <c r="G291" s="10">
        <f t="shared" si="114"/>
        <v>0</v>
      </c>
      <c r="H291" s="10">
        <f t="shared" si="114"/>
        <v>526993.09080000001</v>
      </c>
      <c r="I291" s="10">
        <f t="shared" si="114"/>
        <v>1052117.5824</v>
      </c>
      <c r="J291" s="10">
        <f t="shared" si="114"/>
        <v>1617100.6214063212</v>
      </c>
      <c r="K291" s="10">
        <f t="shared" si="114"/>
        <v>2267131.629974653</v>
      </c>
      <c r="L291" s="10">
        <f t="shared" si="114"/>
        <v>3011811.941742972</v>
      </c>
      <c r="M291" s="10">
        <f t="shared" si="114"/>
        <v>3740218.6243665987</v>
      </c>
      <c r="N291" s="10">
        <f t="shared" si="114"/>
        <v>4592466.9910514876</v>
      </c>
      <c r="O291" s="10">
        <f t="shared" si="114"/>
        <v>5480935.0271354765</v>
      </c>
      <c r="P291" s="10">
        <f t="shared" si="114"/>
        <v>6438228.9073482957</v>
      </c>
      <c r="Q291" s="10">
        <f t="shared" si="114"/>
        <v>7468664.8649403714</v>
      </c>
      <c r="R291" s="10">
        <f t="shared" si="114"/>
        <v>8576804.8291375712</v>
      </c>
      <c r="S291" s="10">
        <f t="shared" si="114"/>
        <v>9767469.651642032</v>
      </c>
      <c r="T291" s="10">
        <f t="shared" si="114"/>
        <v>10805934.917017881</v>
      </c>
      <c r="U291" s="10">
        <f t="shared" si="114"/>
        <v>11883708.269423144</v>
      </c>
      <c r="V291" s="10">
        <f t="shared" si="114"/>
        <v>13001982.685331021</v>
      </c>
      <c r="W291" s="10">
        <f t="shared" si="114"/>
        <v>14161983.911360214</v>
      </c>
      <c r="X291" s="10">
        <f t="shared" si="114"/>
        <v>15364971.314518403</v>
      </c>
      <c r="Y291" s="10">
        <f t="shared" si="114"/>
        <v>16612238.753704324</v>
      </c>
      <c r="Z291" s="10">
        <f t="shared" si="114"/>
        <v>17905115.472986355</v>
      </c>
      <c r="AA291" s="10">
        <f t="shared" si="114"/>
        <v>19244967.017187841</v>
      </c>
      <c r="AB291" s="10">
        <f t="shared" si="114"/>
        <v>20633196.17032221</v>
      </c>
      <c r="AC291" s="10">
        <f t="shared" si="114"/>
        <v>22071243.917433634</v>
      </c>
      <c r="AD291" s="10">
        <f t="shared" si="114"/>
        <v>23560590.430412631</v>
      </c>
      <c r="AE291" s="10">
        <f t="shared" si="114"/>
        <v>25102756.078369156</v>
      </c>
      <c r="AF291" s="10">
        <f t="shared" si="114"/>
        <v>26699302.463160045</v>
      </c>
      <c r="AG291" s="10">
        <f t="shared" si="114"/>
        <v>28351833.480681587</v>
      </c>
      <c r="AH291" s="10">
        <f t="shared" si="114"/>
        <v>30061996.408552781</v>
      </c>
      <c r="AI291" s="10">
        <f t="shared" si="114"/>
        <v>31831483.020829581</v>
      </c>
      <c r="AJ291" s="10">
        <f t="shared" si="114"/>
        <v>33662030.730405845</v>
      </c>
      <c r="AK291" s="10">
        <f t="shared" si="114"/>
        <v>35555423.759772114</v>
      </c>
    </row>
    <row r="292" spans="4:37" x14ac:dyDescent="0.35">
      <c r="E292" t="s">
        <v>117</v>
      </c>
      <c r="F292" t="s">
        <v>53</v>
      </c>
      <c r="G292" s="10">
        <f t="shared" si="114"/>
        <v>0</v>
      </c>
      <c r="H292" s="10">
        <f t="shared" si="114"/>
        <v>0</v>
      </c>
      <c r="I292" s="10">
        <f t="shared" si="114"/>
        <v>0</v>
      </c>
      <c r="J292" s="10">
        <f t="shared" si="114"/>
        <v>0</v>
      </c>
      <c r="K292" s="10">
        <f t="shared" si="114"/>
        <v>0</v>
      </c>
      <c r="L292" s="10">
        <f t="shared" si="114"/>
        <v>0</v>
      </c>
      <c r="M292" s="10">
        <f t="shared" si="114"/>
        <v>0</v>
      </c>
      <c r="N292" s="10">
        <f t="shared" si="114"/>
        <v>0</v>
      </c>
      <c r="O292" s="10">
        <f t="shared" si="114"/>
        <v>0</v>
      </c>
      <c r="P292" s="10">
        <f t="shared" si="114"/>
        <v>0</v>
      </c>
      <c r="Q292" s="10">
        <f t="shared" si="114"/>
        <v>0</v>
      </c>
      <c r="R292" s="10">
        <f t="shared" si="114"/>
        <v>0</v>
      </c>
      <c r="S292" s="10">
        <f t="shared" si="114"/>
        <v>0</v>
      </c>
      <c r="T292" s="10">
        <f t="shared" si="114"/>
        <v>0</v>
      </c>
      <c r="U292" s="10">
        <f t="shared" si="114"/>
        <v>0</v>
      </c>
      <c r="V292" s="10">
        <f t="shared" si="114"/>
        <v>0</v>
      </c>
      <c r="W292" s="10">
        <f t="shared" si="114"/>
        <v>0</v>
      </c>
      <c r="X292" s="10">
        <f t="shared" si="114"/>
        <v>0</v>
      </c>
      <c r="Y292" s="10">
        <f t="shared" si="114"/>
        <v>0</v>
      </c>
      <c r="Z292" s="10">
        <f t="shared" si="114"/>
        <v>0</v>
      </c>
      <c r="AA292" s="10">
        <f t="shared" si="114"/>
        <v>0</v>
      </c>
      <c r="AB292" s="10">
        <f t="shared" si="114"/>
        <v>0</v>
      </c>
      <c r="AC292" s="10">
        <f t="shared" si="114"/>
        <v>0</v>
      </c>
      <c r="AD292" s="10">
        <f t="shared" si="114"/>
        <v>0</v>
      </c>
      <c r="AE292" s="10">
        <f t="shared" si="114"/>
        <v>0</v>
      </c>
      <c r="AF292" s="10">
        <f t="shared" si="114"/>
        <v>0</v>
      </c>
      <c r="AG292" s="10">
        <f t="shared" si="114"/>
        <v>0</v>
      </c>
      <c r="AH292" s="10">
        <f t="shared" si="114"/>
        <v>0</v>
      </c>
      <c r="AI292" s="10">
        <f t="shared" si="114"/>
        <v>0</v>
      </c>
      <c r="AJ292" s="10">
        <f t="shared" si="114"/>
        <v>0</v>
      </c>
      <c r="AK292" s="10">
        <f t="shared" si="114"/>
        <v>0</v>
      </c>
    </row>
    <row r="293" spans="4:37" x14ac:dyDescent="0.35">
      <c r="E293" t="s">
        <v>118</v>
      </c>
      <c r="F293" t="s">
        <v>53</v>
      </c>
      <c r="G293" s="10">
        <f t="shared" si="114"/>
        <v>0</v>
      </c>
      <c r="H293" s="10">
        <f t="shared" si="114"/>
        <v>-448968.02821894531</v>
      </c>
      <c r="I293" s="10">
        <f t="shared" si="114"/>
        <v>-863755.11862009775</v>
      </c>
      <c r="J293" s="10">
        <f t="shared" si="114"/>
        <v>-1301567.2059710165</v>
      </c>
      <c r="K293" s="10">
        <f t="shared" si="114"/>
        <v>-1788979.9498819397</v>
      </c>
      <c r="L293" s="10">
        <f t="shared" si="114"/>
        <v>-2307378.3567829109</v>
      </c>
      <c r="M293" s="10">
        <f t="shared" si="114"/>
        <v>-2781921.1079293475</v>
      </c>
      <c r="N293" s="10">
        <f t="shared" si="114"/>
        <v>-3316358.7199312416</v>
      </c>
      <c r="O293" s="10">
        <f t="shared" si="114"/>
        <v>-3872015.884428618</v>
      </c>
      <c r="P293" s="10">
        <f t="shared" si="114"/>
        <v>-4449548.1356393946</v>
      </c>
      <c r="Q293" s="10">
        <f t="shared" si="114"/>
        <v>-5049629.18239599</v>
      </c>
      <c r="R293" s="10">
        <f t="shared" si="114"/>
        <v>-5672951.3823885461</v>
      </c>
      <c r="S293" s="10">
        <f t="shared" si="114"/>
        <v>-6320226.2283113515</v>
      </c>
      <c r="T293" s="10">
        <f t="shared" si="114"/>
        <v>-6992184.8462032834</v>
      </c>
      <c r="U293" s="10">
        <f t="shared" si="114"/>
        <v>-7689578.5062799901</v>
      </c>
      <c r="V293" s="10">
        <f t="shared" si="114"/>
        <v>-8413179.1465627421</v>
      </c>
      <c r="W293" s="10">
        <f t="shared" si="114"/>
        <v>-9163779.9096161015</v>
      </c>
      <c r="X293" s="10">
        <f t="shared" si="114"/>
        <v>-9942195.6927140653</v>
      </c>
      <c r="Y293" s="10">
        <f t="shared" si="114"/>
        <v>-10749263.711762005</v>
      </c>
      <c r="Z293" s="10">
        <f t="shared" si="114"/>
        <v>-11585844.079309471</v>
      </c>
      <c r="AA293" s="10">
        <f t="shared" si="114"/>
        <v>-12452820.396997042</v>
      </c>
      <c r="AB293" s="10">
        <f t="shared" si="114"/>
        <v>-13351100.362788517</v>
      </c>
      <c r="AC293" s="10">
        <f t="shared" si="114"/>
        <v>-14281616.393348157</v>
      </c>
      <c r="AD293" s="10">
        <f t="shared" si="114"/>
        <v>-15245326.261931311</v>
      </c>
      <c r="AE293" s="10">
        <f t="shared" si="114"/>
        <v>-16243213.752165493</v>
      </c>
      <c r="AF293" s="10">
        <f t="shared" si="114"/>
        <v>-17276289.328107998</v>
      </c>
      <c r="AG293" s="10">
        <f t="shared" si="114"/>
        <v>-18345590.820975386</v>
      </c>
      <c r="AH293" s="10">
        <f t="shared" si="114"/>
        <v>-19452184.132949505</v>
      </c>
      <c r="AI293" s="10">
        <f t="shared" si="114"/>
        <v>-20597163.958474487</v>
      </c>
      <c r="AJ293" s="10">
        <f t="shared" si="114"/>
        <v>-21781654.523468889</v>
      </c>
      <c r="AK293" s="10">
        <f t="shared" si="114"/>
        <v>-23006810.342887364</v>
      </c>
    </row>
    <row r="294" spans="4:37" x14ac:dyDescent="0.35">
      <c r="E294" t="s">
        <v>142</v>
      </c>
      <c r="F294" t="s">
        <v>53</v>
      </c>
      <c r="G294" s="10">
        <f t="shared" si="114"/>
        <v>-2197616.1825999999</v>
      </c>
      <c r="H294" s="10">
        <f t="shared" si="114"/>
        <v>-2338304.2137968307</v>
      </c>
      <c r="I294" s="10">
        <f t="shared" si="114"/>
        <v>-2710520.8808911005</v>
      </c>
      <c r="J294" s="10">
        <f t="shared" si="114"/>
        <v>-3063146.7228086372</v>
      </c>
      <c r="K294" s="10">
        <f t="shared" si="114"/>
        <v>-3549843.9022192797</v>
      </c>
      <c r="L294" s="10">
        <f t="shared" si="114"/>
        <v>-3844264.5922605116</v>
      </c>
      <c r="M294" s="10">
        <f t="shared" si="114"/>
        <v>-4001325.7003741753</v>
      </c>
      <c r="N294" s="10">
        <f t="shared" si="114"/>
        <v>-4194069.3778108284</v>
      </c>
      <c r="O294" s="10">
        <f t="shared" si="114"/>
        <v>-4485177.1546153165</v>
      </c>
      <c r="P294" s="10">
        <f t="shared" si="114"/>
        <v>-4782398.1947326986</v>
      </c>
      <c r="Q294" s="10">
        <f t="shared" si="114"/>
        <v>-5085860.8766925465</v>
      </c>
      <c r="R294" s="10">
        <f t="shared" si="114"/>
        <v>-5395696.2749735508</v>
      </c>
      <c r="S294" s="10">
        <f t="shared" si="114"/>
        <v>-5712038.2166184559</v>
      </c>
      <c r="T294" s="10">
        <f t="shared" si="114"/>
        <v>-6034160.7541327896</v>
      </c>
      <c r="U294" s="10">
        <f t="shared" si="114"/>
        <v>-6362106.8626120714</v>
      </c>
      <c r="V294" s="10">
        <f t="shared" si="114"/>
        <v>-6695920.419628826</v>
      </c>
      <c r="W294" s="10">
        <f t="shared" si="114"/>
        <v>-7035646.2241846044</v>
      </c>
      <c r="X294" s="10">
        <f t="shared" si="114"/>
        <v>-7381330.0160599854</v>
      </c>
      <c r="Y294" s="10">
        <f t="shared" si="114"/>
        <v>-7733018.4955709428</v>
      </c>
      <c r="Z294" s="10">
        <f t="shared" si="114"/>
        <v>-8090759.3437400861</v>
      </c>
      <c r="AA294" s="10">
        <f t="shared" si="114"/>
        <v>-8454601.2428914998</v>
      </c>
      <c r="AB294" s="10">
        <f t="shared" si="114"/>
        <v>-8824593.8976780735</v>
      </c>
      <c r="AC294" s="10">
        <f t="shared" si="114"/>
        <v>-9200788.0565504059</v>
      </c>
      <c r="AD294" s="10">
        <f t="shared" si="114"/>
        <v>-9583235.5336765591</v>
      </c>
      <c r="AE294" s="10">
        <f t="shared" si="114"/>
        <v>-9971989.2313221265</v>
      </c>
      <c r="AF294" s="10">
        <f t="shared" si="114"/>
        <v>-8812036.1753002778</v>
      </c>
      <c r="AG294" s="10">
        <f t="shared" si="114"/>
        <v>-9179186.4141452238</v>
      </c>
      <c r="AH294" s="10">
        <f t="shared" si="114"/>
        <v>-9309862.4135577846</v>
      </c>
      <c r="AI294" s="10">
        <f t="shared" si="114"/>
        <v>-9528726.8204868194</v>
      </c>
      <c r="AJ294" s="10">
        <f t="shared" si="114"/>
        <v>-9753078.1396619268</v>
      </c>
      <c r="AK294" s="10">
        <f t="shared" si="114"/>
        <v>-10033731.976769038</v>
      </c>
    </row>
    <row r="295" spans="4:37" x14ac:dyDescent="0.35">
      <c r="E295" t="s">
        <v>125</v>
      </c>
      <c r="F295" t="s">
        <v>53</v>
      </c>
      <c r="G295" s="10">
        <f t="shared" si="114"/>
        <v>0</v>
      </c>
      <c r="H295" s="10">
        <f t="shared" si="114"/>
        <v>0</v>
      </c>
      <c r="I295" s="10">
        <f t="shared" si="114"/>
        <v>0</v>
      </c>
      <c r="J295" s="10">
        <f t="shared" si="114"/>
        <v>0</v>
      </c>
      <c r="K295" s="10">
        <f t="shared" si="114"/>
        <v>0</v>
      </c>
      <c r="L295" s="10">
        <f t="shared" si="114"/>
        <v>0</v>
      </c>
      <c r="M295" s="10">
        <f t="shared" si="114"/>
        <v>0</v>
      </c>
      <c r="N295" s="10">
        <f t="shared" si="114"/>
        <v>0</v>
      </c>
      <c r="O295" s="10">
        <f t="shared" si="114"/>
        <v>0</v>
      </c>
      <c r="P295" s="10">
        <f t="shared" si="114"/>
        <v>0</v>
      </c>
      <c r="Q295" s="10">
        <f t="shared" si="114"/>
        <v>0</v>
      </c>
      <c r="R295" s="10">
        <f t="shared" si="114"/>
        <v>0</v>
      </c>
      <c r="S295" s="10">
        <f t="shared" si="114"/>
        <v>0</v>
      </c>
      <c r="T295" s="10">
        <f t="shared" si="114"/>
        <v>0</v>
      </c>
      <c r="U295" s="10">
        <f t="shared" si="114"/>
        <v>0</v>
      </c>
      <c r="V295" s="10">
        <f t="shared" si="114"/>
        <v>0</v>
      </c>
      <c r="W295" s="10">
        <f t="shared" si="114"/>
        <v>0</v>
      </c>
      <c r="X295" s="10">
        <f t="shared" si="114"/>
        <v>0</v>
      </c>
      <c r="Y295" s="10">
        <f t="shared" si="114"/>
        <v>0</v>
      </c>
      <c r="Z295" s="10">
        <f t="shared" si="114"/>
        <v>0</v>
      </c>
      <c r="AA295" s="10">
        <f t="shared" si="114"/>
        <v>0</v>
      </c>
      <c r="AB295" s="10">
        <f t="shared" si="114"/>
        <v>0</v>
      </c>
      <c r="AC295" s="10">
        <f t="shared" si="114"/>
        <v>0</v>
      </c>
      <c r="AD295" s="10">
        <f t="shared" si="114"/>
        <v>0</v>
      </c>
      <c r="AE295" s="10">
        <f t="shared" si="114"/>
        <v>0</v>
      </c>
      <c r="AF295" s="10">
        <f t="shared" si="114"/>
        <v>0</v>
      </c>
      <c r="AG295" s="10">
        <f t="shared" si="114"/>
        <v>0</v>
      </c>
      <c r="AH295" s="10">
        <f t="shared" si="114"/>
        <v>0</v>
      </c>
      <c r="AI295" s="10">
        <f t="shared" si="114"/>
        <v>0</v>
      </c>
      <c r="AJ295" s="10">
        <f t="shared" si="114"/>
        <v>0</v>
      </c>
      <c r="AK295" s="10">
        <f t="shared" si="114"/>
        <v>0</v>
      </c>
    </row>
    <row r="296" spans="4:37" x14ac:dyDescent="0.35">
      <c r="E296" t="s">
        <v>143</v>
      </c>
      <c r="F296" t="s">
        <v>53</v>
      </c>
      <c r="G296" s="10">
        <f t="shared" ref="G296:AK296" si="115">G287</f>
        <v>17217664.420000002</v>
      </c>
      <c r="H296" s="10">
        <f t="shared" si="115"/>
        <v>17579235.372820001</v>
      </c>
      <c r="I296" s="10">
        <f t="shared" si="115"/>
        <v>17948399.315649219</v>
      </c>
      <c r="J296" s="10">
        <f t="shared" si="115"/>
        <v>18325315.701277852</v>
      </c>
      <c r="K296" s="10">
        <f t="shared" si="115"/>
        <v>18710147.331004687</v>
      </c>
      <c r="L296" s="10">
        <f t="shared" si="115"/>
        <v>19103060.424955782</v>
      </c>
      <c r="M296" s="10">
        <f t="shared" si="115"/>
        <v>0</v>
      </c>
      <c r="N296" s="10">
        <f t="shared" si="115"/>
        <v>0</v>
      </c>
      <c r="O296" s="10">
        <f t="shared" si="115"/>
        <v>0</v>
      </c>
      <c r="P296" s="10">
        <f t="shared" si="115"/>
        <v>0</v>
      </c>
      <c r="Q296" s="10">
        <f t="shared" si="115"/>
        <v>0</v>
      </c>
      <c r="R296" s="10">
        <f t="shared" si="115"/>
        <v>0</v>
      </c>
      <c r="S296" s="10">
        <f t="shared" si="115"/>
        <v>0</v>
      </c>
      <c r="T296" s="10">
        <f t="shared" si="115"/>
        <v>0</v>
      </c>
      <c r="U296" s="10">
        <f t="shared" si="115"/>
        <v>0</v>
      </c>
      <c r="V296" s="10">
        <f t="shared" si="115"/>
        <v>0</v>
      </c>
      <c r="W296" s="10">
        <f t="shared" si="115"/>
        <v>0</v>
      </c>
      <c r="X296" s="10">
        <f t="shared" si="115"/>
        <v>0</v>
      </c>
      <c r="Y296" s="10">
        <f t="shared" si="115"/>
        <v>0</v>
      </c>
      <c r="Z296" s="10">
        <f t="shared" si="115"/>
        <v>0</v>
      </c>
      <c r="AA296" s="10">
        <f t="shared" si="115"/>
        <v>0</v>
      </c>
      <c r="AB296" s="10">
        <f t="shared" si="115"/>
        <v>0</v>
      </c>
      <c r="AC296" s="10">
        <f t="shared" si="115"/>
        <v>0</v>
      </c>
      <c r="AD296" s="10">
        <f t="shared" si="115"/>
        <v>0</v>
      </c>
      <c r="AE296" s="10">
        <f t="shared" si="115"/>
        <v>0</v>
      </c>
      <c r="AF296" s="10">
        <f t="shared" si="115"/>
        <v>0</v>
      </c>
      <c r="AG296" s="10">
        <f t="shared" si="115"/>
        <v>0</v>
      </c>
      <c r="AH296" s="10">
        <f t="shared" si="115"/>
        <v>0</v>
      </c>
      <c r="AI296" s="10">
        <f t="shared" si="115"/>
        <v>0</v>
      </c>
      <c r="AJ296" s="10">
        <f t="shared" si="115"/>
        <v>0</v>
      </c>
      <c r="AK296" s="10">
        <f t="shared" si="115"/>
        <v>0</v>
      </c>
    </row>
    <row r="298" spans="4:37" x14ac:dyDescent="0.35">
      <c r="E298" t="s">
        <v>144</v>
      </c>
      <c r="F298" t="s">
        <v>53</v>
      </c>
      <c r="G298" s="10">
        <f t="shared" ref="G298:AK298" si="116">SUM(G290:G296)</f>
        <v>21252634.637400001</v>
      </c>
      <c r="H298" s="10">
        <f t="shared" si="116"/>
        <v>19495252.221604224</v>
      </c>
      <c r="I298" s="10">
        <f t="shared" si="116"/>
        <v>19602536.89853802</v>
      </c>
      <c r="J298" s="10">
        <f t="shared" si="116"/>
        <v>19363718.332420338</v>
      </c>
      <c r="K298" s="10">
        <f t="shared" si="116"/>
        <v>20237382.447328992</v>
      </c>
      <c r="L298" s="10">
        <f t="shared" si="116"/>
        <v>21110851.968121238</v>
      </c>
      <c r="M298" s="10">
        <f t="shared" si="116"/>
        <v>935987.61591680301</v>
      </c>
      <c r="N298" s="10">
        <f t="shared" si="116"/>
        <v>1989408.9759390391</v>
      </c>
      <c r="O298" s="10">
        <f t="shared" si="116"/>
        <v>1607532.3300747294</v>
      </c>
      <c r="P298" s="10">
        <f t="shared" si="116"/>
        <v>1784232.5161410384</v>
      </c>
      <c r="Q298" s="10">
        <f t="shared" si="116"/>
        <v>2007261.693739132</v>
      </c>
      <c r="R298" s="10">
        <f t="shared" si="116"/>
        <v>2280399.8843084043</v>
      </c>
      <c r="S298" s="10">
        <f t="shared" si="116"/>
        <v>2607665.016208346</v>
      </c>
      <c r="T298" s="10">
        <f t="shared" si="116"/>
        <v>2754370.7821773468</v>
      </c>
      <c r="U298" s="10">
        <f t="shared" si="116"/>
        <v>2911274.7768020304</v>
      </c>
      <c r="V298" s="10">
        <f t="shared" si="116"/>
        <v>3078799.2848120863</v>
      </c>
      <c r="W298" s="10">
        <f t="shared" si="116"/>
        <v>3257378.1827112678</v>
      </c>
      <c r="X298" s="10">
        <f t="shared" si="116"/>
        <v>3447457.2394043002</v>
      </c>
      <c r="Y298" s="10">
        <f t="shared" si="116"/>
        <v>3649494.4243381824</v>
      </c>
      <c r="Z298" s="10">
        <f t="shared" si="116"/>
        <v>3863960.2233409071</v>
      </c>
      <c r="AA298" s="10">
        <f t="shared" si="116"/>
        <v>4091337.9623448942</v>
      </c>
      <c r="AB298" s="10">
        <f t="shared" si="116"/>
        <v>4332124.1391871721</v>
      </c>
      <c r="AC298" s="10">
        <f t="shared" si="116"/>
        <v>4586828.7636825889</v>
      </c>
      <c r="AD298" s="10">
        <f t="shared" si="116"/>
        <v>4855975.7061713729</v>
      </c>
      <c r="AE298" s="10">
        <f t="shared" si="116"/>
        <v>5140103.0547468495</v>
      </c>
      <c r="AF298" s="10">
        <f t="shared" si="116"/>
        <v>6994830.4687742554</v>
      </c>
      <c r="AG298" s="10">
        <f t="shared" si="116"/>
        <v>7344970.6782729328</v>
      </c>
      <c r="AH298" s="10">
        <f t="shared" si="116"/>
        <v>7954740.4978443999</v>
      </c>
      <c r="AI298" s="10">
        <f t="shared" si="116"/>
        <v>8500133.4810189623</v>
      </c>
      <c r="AJ298" s="10">
        <f t="shared" si="116"/>
        <v>9064524.6724478789</v>
      </c>
      <c r="AK298" s="10">
        <f t="shared" si="116"/>
        <v>9597789.8039971888</v>
      </c>
    </row>
    <row r="299" spans="4:37" x14ac:dyDescent="0.35">
      <c r="E299" t="s">
        <v>145</v>
      </c>
      <c r="F299" t="s">
        <v>53</v>
      </c>
      <c r="G299" s="10">
        <f t="shared" ref="G299:AK299" si="117">-G298*G$20</f>
        <v>0</v>
      </c>
      <c r="H299" s="10">
        <f t="shared" si="117"/>
        <v>0</v>
      </c>
      <c r="I299" s="10">
        <f t="shared" si="117"/>
        <v>0</v>
      </c>
      <c r="J299" s="10">
        <f t="shared" si="117"/>
        <v>0</v>
      </c>
      <c r="K299" s="10">
        <f t="shared" si="117"/>
        <v>0</v>
      </c>
      <c r="L299" s="10">
        <f t="shared" si="117"/>
        <v>0</v>
      </c>
      <c r="M299" s="10">
        <f t="shared" si="117"/>
        <v>0</v>
      </c>
      <c r="N299" s="10">
        <f t="shared" si="117"/>
        <v>0</v>
      </c>
      <c r="O299" s="10">
        <f t="shared" si="117"/>
        <v>0</v>
      </c>
      <c r="P299" s="10">
        <f t="shared" si="117"/>
        <v>0</v>
      </c>
      <c r="Q299" s="10">
        <f t="shared" si="117"/>
        <v>0</v>
      </c>
      <c r="R299" s="10">
        <f t="shared" si="117"/>
        <v>0</v>
      </c>
      <c r="S299" s="10">
        <f t="shared" si="117"/>
        <v>0</v>
      </c>
      <c r="T299" s="10">
        <f t="shared" si="117"/>
        <v>0</v>
      </c>
      <c r="U299" s="10">
        <f t="shared" si="117"/>
        <v>0</v>
      </c>
      <c r="V299" s="10">
        <f t="shared" si="117"/>
        <v>0</v>
      </c>
      <c r="W299" s="10">
        <f t="shared" si="117"/>
        <v>0</v>
      </c>
      <c r="X299" s="10">
        <f t="shared" si="117"/>
        <v>0</v>
      </c>
      <c r="Y299" s="10">
        <f t="shared" si="117"/>
        <v>0</v>
      </c>
      <c r="Z299" s="10">
        <f t="shared" si="117"/>
        <v>0</v>
      </c>
      <c r="AA299" s="10">
        <f t="shared" si="117"/>
        <v>0</v>
      </c>
      <c r="AB299" s="10">
        <f t="shared" si="117"/>
        <v>0</v>
      </c>
      <c r="AC299" s="10">
        <f t="shared" si="117"/>
        <v>0</v>
      </c>
      <c r="AD299" s="10">
        <f t="shared" si="117"/>
        <v>0</v>
      </c>
      <c r="AE299" s="10">
        <f t="shared" si="117"/>
        <v>0</v>
      </c>
      <c r="AF299" s="10">
        <f t="shared" si="117"/>
        <v>0</v>
      </c>
      <c r="AG299" s="10">
        <f t="shared" si="117"/>
        <v>0</v>
      </c>
      <c r="AH299" s="10">
        <f t="shared" si="117"/>
        <v>0</v>
      </c>
      <c r="AI299" s="10">
        <f t="shared" si="117"/>
        <v>0</v>
      </c>
      <c r="AJ299" s="10">
        <f t="shared" si="117"/>
        <v>0</v>
      </c>
      <c r="AK299" s="10">
        <f t="shared" si="117"/>
        <v>0</v>
      </c>
    </row>
    <row r="301" spans="4:37" x14ac:dyDescent="0.35">
      <c r="D301" t="s">
        <v>146</v>
      </c>
    </row>
    <row r="302" spans="4:37" x14ac:dyDescent="0.35">
      <c r="E302" t="s">
        <v>51</v>
      </c>
      <c r="F302" t="s">
        <v>53</v>
      </c>
      <c r="G302" s="10">
        <f t="shared" ref="G302:AK309" si="118">G236</f>
        <v>-64771548.044999994</v>
      </c>
      <c r="H302" s="10">
        <f t="shared" si="118"/>
        <v>-1998628.7159307459</v>
      </c>
      <c r="I302" s="10">
        <f t="shared" si="118"/>
        <v>-7501412.3547134995</v>
      </c>
      <c r="J302" s="10">
        <f t="shared" si="118"/>
        <v>-8953631.9748609979</v>
      </c>
      <c r="K302" s="10">
        <f t="shared" si="118"/>
        <v>-14816763.503986044</v>
      </c>
      <c r="L302" s="10">
        <f t="shared" si="118"/>
        <v>-5895611.8237101641</v>
      </c>
      <c r="M302" s="10">
        <f t="shared" si="118"/>
        <v>-3765371.2819813695</v>
      </c>
      <c r="N302" s="10">
        <f t="shared" si="118"/>
        <v>-3967030.0734917778</v>
      </c>
      <c r="O302" s="10">
        <f t="shared" si="118"/>
        <v>-33543785.550435688</v>
      </c>
      <c r="P302" s="10">
        <f t="shared" si="118"/>
        <v>-8056640.7966997046</v>
      </c>
      <c r="Q302" s="10">
        <f t="shared" si="118"/>
        <v>-10260620.160198603</v>
      </c>
      <c r="R302" s="10">
        <f t="shared" si="118"/>
        <v>-20330753.185707778</v>
      </c>
      <c r="S302" s="10">
        <f t="shared" si="118"/>
        <v>-26882278.803058125</v>
      </c>
      <c r="T302" s="10">
        <f t="shared" si="118"/>
        <v>-8486345.2473496981</v>
      </c>
      <c r="U302" s="10">
        <f t="shared" si="118"/>
        <v>-8616912.4036175255</v>
      </c>
      <c r="V302" s="10">
        <f t="shared" si="118"/>
        <v>-8747479.5598853547</v>
      </c>
      <c r="W302" s="10">
        <f t="shared" si="118"/>
        <v>-8878046.716153184</v>
      </c>
      <c r="X302" s="10">
        <f t="shared" si="118"/>
        <v>-9008613.8724210113</v>
      </c>
      <c r="Y302" s="10">
        <f t="shared" si="118"/>
        <v>-9139181.0286888406</v>
      </c>
      <c r="Z302" s="10">
        <f t="shared" si="118"/>
        <v>-9269748.1849566698</v>
      </c>
      <c r="AA302" s="10">
        <f t="shared" si="118"/>
        <v>-9400315.3412244972</v>
      </c>
      <c r="AB302" s="10">
        <f t="shared" si="118"/>
        <v>-9530882.4974923264</v>
      </c>
      <c r="AC302" s="10">
        <f t="shared" si="118"/>
        <v>-9661449.6537601557</v>
      </c>
      <c r="AD302" s="10">
        <f t="shared" si="118"/>
        <v>-9792016.8100279849</v>
      </c>
      <c r="AE302" s="10">
        <f t="shared" si="118"/>
        <v>-9922583.9662958123</v>
      </c>
      <c r="AF302" s="10">
        <f t="shared" si="118"/>
        <v>-10053151.122563642</v>
      </c>
      <c r="AG302" s="10">
        <f t="shared" si="118"/>
        <v>-10183718.278831471</v>
      </c>
      <c r="AH302" s="10">
        <f t="shared" si="118"/>
        <v>-10314285.435099298</v>
      </c>
      <c r="AI302" s="10">
        <f t="shared" si="118"/>
        <v>-10444852.591367127</v>
      </c>
      <c r="AJ302" s="10">
        <f t="shared" si="118"/>
        <v>-10575419.747634957</v>
      </c>
      <c r="AK302" s="10">
        <f t="shared" si="118"/>
        <v>-10705986.903902784</v>
      </c>
    </row>
    <row r="303" spans="4:37" x14ac:dyDescent="0.35">
      <c r="E303" t="s">
        <v>147</v>
      </c>
      <c r="F303" t="s">
        <v>53</v>
      </c>
      <c r="G303" s="10">
        <f t="shared" si="118"/>
        <v>0</v>
      </c>
      <c r="H303" s="10">
        <f t="shared" si="118"/>
        <v>0</v>
      </c>
      <c r="I303" s="10">
        <f t="shared" si="118"/>
        <v>0</v>
      </c>
      <c r="J303" s="10">
        <f t="shared" si="118"/>
        <v>0</v>
      </c>
      <c r="K303" s="10">
        <f t="shared" si="118"/>
        <v>0</v>
      </c>
      <c r="L303" s="10">
        <f t="shared" si="118"/>
        <v>0</v>
      </c>
      <c r="M303" s="10">
        <f t="shared" si="118"/>
        <v>0</v>
      </c>
      <c r="N303" s="10">
        <f t="shared" si="118"/>
        <v>0</v>
      </c>
      <c r="O303" s="10">
        <f t="shared" si="118"/>
        <v>0</v>
      </c>
      <c r="P303" s="10">
        <f t="shared" si="118"/>
        <v>0</v>
      </c>
      <c r="Q303" s="10">
        <f t="shared" si="118"/>
        <v>0</v>
      </c>
      <c r="R303" s="10">
        <f t="shared" si="118"/>
        <v>0</v>
      </c>
      <c r="S303" s="10">
        <f t="shared" si="118"/>
        <v>0</v>
      </c>
      <c r="T303" s="10">
        <f t="shared" si="118"/>
        <v>0</v>
      </c>
      <c r="U303" s="10">
        <f t="shared" si="118"/>
        <v>0</v>
      </c>
      <c r="V303" s="10">
        <f t="shared" si="118"/>
        <v>0</v>
      </c>
      <c r="W303" s="10">
        <f t="shared" si="118"/>
        <v>0</v>
      </c>
      <c r="X303" s="10">
        <f t="shared" si="118"/>
        <v>0</v>
      </c>
      <c r="Y303" s="10">
        <f t="shared" si="118"/>
        <v>0</v>
      </c>
      <c r="Z303" s="10">
        <f t="shared" si="118"/>
        <v>0</v>
      </c>
      <c r="AA303" s="10">
        <f t="shared" si="118"/>
        <v>0</v>
      </c>
      <c r="AB303" s="10">
        <f t="shared" si="118"/>
        <v>0</v>
      </c>
      <c r="AC303" s="10">
        <f t="shared" si="118"/>
        <v>0</v>
      </c>
      <c r="AD303" s="10">
        <f t="shared" si="118"/>
        <v>0</v>
      </c>
      <c r="AE303" s="10">
        <f t="shared" si="118"/>
        <v>0</v>
      </c>
      <c r="AF303" s="10">
        <f t="shared" si="118"/>
        <v>0</v>
      </c>
      <c r="AG303" s="10">
        <f t="shared" si="118"/>
        <v>0</v>
      </c>
      <c r="AH303" s="10">
        <f t="shared" si="118"/>
        <v>0</v>
      </c>
      <c r="AI303" s="10">
        <f t="shared" si="118"/>
        <v>0</v>
      </c>
      <c r="AJ303" s="10">
        <f t="shared" si="118"/>
        <v>0</v>
      </c>
      <c r="AK303" s="10">
        <f t="shared" si="118"/>
        <v>0</v>
      </c>
    </row>
    <row r="304" spans="4:37" x14ac:dyDescent="0.35">
      <c r="E304" t="s">
        <v>60</v>
      </c>
      <c r="F304" t="s">
        <v>53</v>
      </c>
      <c r="G304" s="10">
        <f t="shared" si="118"/>
        <v>30007000</v>
      </c>
      <c r="H304" s="10">
        <f t="shared" si="118"/>
        <v>0</v>
      </c>
      <c r="I304" s="10">
        <f t="shared" si="118"/>
        <v>0</v>
      </c>
      <c r="J304" s="10">
        <f t="shared" si="118"/>
        <v>0</v>
      </c>
      <c r="K304" s="10">
        <f t="shared" si="118"/>
        <v>0</v>
      </c>
      <c r="L304" s="10">
        <f t="shared" si="118"/>
        <v>0</v>
      </c>
      <c r="M304" s="10">
        <f t="shared" si="118"/>
        <v>0</v>
      </c>
      <c r="N304" s="10">
        <f t="shared" si="118"/>
        <v>0</v>
      </c>
      <c r="O304" s="10">
        <f t="shared" si="118"/>
        <v>0</v>
      </c>
      <c r="P304" s="10">
        <f t="shared" si="118"/>
        <v>0</v>
      </c>
      <c r="Q304" s="10">
        <f t="shared" si="118"/>
        <v>0</v>
      </c>
      <c r="R304" s="10">
        <f t="shared" si="118"/>
        <v>0</v>
      </c>
      <c r="S304" s="10">
        <f t="shared" si="118"/>
        <v>0</v>
      </c>
      <c r="T304" s="10">
        <f t="shared" si="118"/>
        <v>0</v>
      </c>
      <c r="U304" s="10">
        <f t="shared" si="118"/>
        <v>0</v>
      </c>
      <c r="V304" s="10">
        <f t="shared" si="118"/>
        <v>0</v>
      </c>
      <c r="W304" s="10">
        <f t="shared" si="118"/>
        <v>0</v>
      </c>
      <c r="X304" s="10">
        <f t="shared" si="118"/>
        <v>0</v>
      </c>
      <c r="Y304" s="10">
        <f t="shared" si="118"/>
        <v>0</v>
      </c>
      <c r="Z304" s="10">
        <f t="shared" si="118"/>
        <v>0</v>
      </c>
      <c r="AA304" s="10">
        <f t="shared" si="118"/>
        <v>0</v>
      </c>
      <c r="AB304" s="10">
        <f t="shared" si="118"/>
        <v>0</v>
      </c>
      <c r="AC304" s="10">
        <f t="shared" si="118"/>
        <v>0</v>
      </c>
      <c r="AD304" s="10">
        <f t="shared" si="118"/>
        <v>0</v>
      </c>
      <c r="AE304" s="10">
        <f t="shared" si="118"/>
        <v>0</v>
      </c>
      <c r="AF304" s="10">
        <f t="shared" si="118"/>
        <v>0</v>
      </c>
      <c r="AG304" s="10">
        <f t="shared" si="118"/>
        <v>0</v>
      </c>
      <c r="AH304" s="10">
        <f t="shared" si="118"/>
        <v>0</v>
      </c>
      <c r="AI304" s="10">
        <f t="shared" si="118"/>
        <v>0</v>
      </c>
      <c r="AJ304" s="10">
        <f t="shared" si="118"/>
        <v>0</v>
      </c>
      <c r="AK304" s="10">
        <f t="shared" si="118"/>
        <v>0</v>
      </c>
    </row>
    <row r="305" spans="3:38" x14ac:dyDescent="0.35">
      <c r="E305" t="s">
        <v>141</v>
      </c>
      <c r="F305" t="s">
        <v>53</v>
      </c>
      <c r="G305" s="10">
        <f t="shared" si="118"/>
        <v>0</v>
      </c>
      <c r="H305" s="10">
        <f t="shared" si="118"/>
        <v>526993.09080000001</v>
      </c>
      <c r="I305" s="10">
        <f t="shared" si="118"/>
        <v>1052117.5824</v>
      </c>
      <c r="J305" s="10">
        <f t="shared" si="118"/>
        <v>1617100.6214063212</v>
      </c>
      <c r="K305" s="10">
        <f t="shared" si="118"/>
        <v>2267131.629974653</v>
      </c>
      <c r="L305" s="10">
        <f t="shared" si="118"/>
        <v>3011811.941742972</v>
      </c>
      <c r="M305" s="10">
        <f t="shared" si="118"/>
        <v>3740218.6243665987</v>
      </c>
      <c r="N305" s="10">
        <f t="shared" si="118"/>
        <v>4592466.9910514876</v>
      </c>
      <c r="O305" s="10">
        <f t="shared" si="118"/>
        <v>5480935.0271354765</v>
      </c>
      <c r="P305" s="10">
        <f t="shared" si="118"/>
        <v>6438228.9073482957</v>
      </c>
      <c r="Q305" s="10">
        <f t="shared" si="118"/>
        <v>7468664.8649403714</v>
      </c>
      <c r="R305" s="10">
        <f t="shared" si="118"/>
        <v>8576804.8291375712</v>
      </c>
      <c r="S305" s="10">
        <f t="shared" si="118"/>
        <v>9767469.651642032</v>
      </c>
      <c r="T305" s="10">
        <f t="shared" si="118"/>
        <v>10805934.917017881</v>
      </c>
      <c r="U305" s="10">
        <f t="shared" si="118"/>
        <v>11883708.269423144</v>
      </c>
      <c r="V305" s="10">
        <f t="shared" si="118"/>
        <v>13001982.685331021</v>
      </c>
      <c r="W305" s="10">
        <f t="shared" si="118"/>
        <v>14161983.911360214</v>
      </c>
      <c r="X305" s="10">
        <f t="shared" si="118"/>
        <v>15364971.314518403</v>
      </c>
      <c r="Y305" s="10">
        <f t="shared" si="118"/>
        <v>16612238.753704324</v>
      </c>
      <c r="Z305" s="10">
        <f t="shared" si="118"/>
        <v>17905115.472986355</v>
      </c>
      <c r="AA305" s="10">
        <f t="shared" si="118"/>
        <v>19244967.017187841</v>
      </c>
      <c r="AB305" s="10">
        <f t="shared" si="118"/>
        <v>20633196.17032221</v>
      </c>
      <c r="AC305" s="10">
        <f t="shared" si="118"/>
        <v>22071243.917433634</v>
      </c>
      <c r="AD305" s="10">
        <f t="shared" si="118"/>
        <v>23560590.430412631</v>
      </c>
      <c r="AE305" s="10">
        <f t="shared" si="118"/>
        <v>25102756.078369156</v>
      </c>
      <c r="AF305" s="10">
        <f t="shared" si="118"/>
        <v>26699302.463160045</v>
      </c>
      <c r="AG305" s="10">
        <f t="shared" si="118"/>
        <v>28351833.480681587</v>
      </c>
      <c r="AH305" s="10">
        <f t="shared" si="118"/>
        <v>30061996.408552781</v>
      </c>
      <c r="AI305" s="10">
        <f t="shared" si="118"/>
        <v>31831483.020829581</v>
      </c>
      <c r="AJ305" s="10">
        <f t="shared" si="118"/>
        <v>33662030.730405845</v>
      </c>
      <c r="AK305" s="10">
        <f t="shared" si="118"/>
        <v>35555423.759772114</v>
      </c>
      <c r="AL305" s="10">
        <f t="shared" ref="AL305:AL309" si="119">IF(AF305=0,0,IF($G$17&gt;(AK305/AF305)^(1/5)-1+2%,AK305*(AK305/AF305)^(1/5)/($G$17-((AK305/AF305)^(1/5)-1)),AK305*(1+$G$16)/$G$18))</f>
        <v>1423611280.734405</v>
      </c>
    </row>
    <row r="306" spans="3:38" x14ac:dyDescent="0.35">
      <c r="E306" t="s">
        <v>117</v>
      </c>
      <c r="F306" t="s">
        <v>53</v>
      </c>
      <c r="G306" s="10">
        <f t="shared" si="118"/>
        <v>0</v>
      </c>
      <c r="H306" s="10">
        <f t="shared" si="118"/>
        <v>0</v>
      </c>
      <c r="I306" s="10">
        <f t="shared" si="118"/>
        <v>0</v>
      </c>
      <c r="J306" s="10">
        <f t="shared" si="118"/>
        <v>0</v>
      </c>
      <c r="K306" s="10">
        <f t="shared" si="118"/>
        <v>0</v>
      </c>
      <c r="L306" s="10">
        <f t="shared" si="118"/>
        <v>0</v>
      </c>
      <c r="M306" s="10">
        <f t="shared" si="118"/>
        <v>0</v>
      </c>
      <c r="N306" s="10">
        <f t="shared" si="118"/>
        <v>0</v>
      </c>
      <c r="O306" s="10">
        <f t="shared" si="118"/>
        <v>0</v>
      </c>
      <c r="P306" s="10">
        <f t="shared" si="118"/>
        <v>0</v>
      </c>
      <c r="Q306" s="10">
        <f t="shared" si="118"/>
        <v>0</v>
      </c>
      <c r="R306" s="10">
        <f t="shared" si="118"/>
        <v>0</v>
      </c>
      <c r="S306" s="10">
        <f t="shared" si="118"/>
        <v>0</v>
      </c>
      <c r="T306" s="10">
        <f t="shared" si="118"/>
        <v>0</v>
      </c>
      <c r="U306" s="10">
        <f t="shared" si="118"/>
        <v>0</v>
      </c>
      <c r="V306" s="10">
        <f t="shared" si="118"/>
        <v>0</v>
      </c>
      <c r="W306" s="10">
        <f t="shared" si="118"/>
        <v>0</v>
      </c>
      <c r="X306" s="10">
        <f t="shared" si="118"/>
        <v>0</v>
      </c>
      <c r="Y306" s="10">
        <f t="shared" si="118"/>
        <v>0</v>
      </c>
      <c r="Z306" s="10">
        <f t="shared" si="118"/>
        <v>0</v>
      </c>
      <c r="AA306" s="10">
        <f t="shared" si="118"/>
        <v>0</v>
      </c>
      <c r="AB306" s="10">
        <f t="shared" si="118"/>
        <v>0</v>
      </c>
      <c r="AC306" s="10">
        <f t="shared" si="118"/>
        <v>0</v>
      </c>
      <c r="AD306" s="10">
        <f t="shared" si="118"/>
        <v>0</v>
      </c>
      <c r="AE306" s="10">
        <f t="shared" si="118"/>
        <v>0</v>
      </c>
      <c r="AF306" s="10">
        <f t="shared" si="118"/>
        <v>0</v>
      </c>
      <c r="AG306" s="10">
        <f t="shared" si="118"/>
        <v>0</v>
      </c>
      <c r="AH306" s="10">
        <f t="shared" si="118"/>
        <v>0</v>
      </c>
      <c r="AI306" s="10">
        <f t="shared" si="118"/>
        <v>0</v>
      </c>
      <c r="AJ306" s="10">
        <f t="shared" si="118"/>
        <v>0</v>
      </c>
      <c r="AK306" s="10">
        <f t="shared" si="118"/>
        <v>0</v>
      </c>
      <c r="AL306" s="10">
        <f t="shared" si="119"/>
        <v>0</v>
      </c>
    </row>
    <row r="307" spans="3:38" x14ac:dyDescent="0.35">
      <c r="E307" t="s">
        <v>118</v>
      </c>
      <c r="F307" t="s">
        <v>53</v>
      </c>
      <c r="G307" s="10">
        <f t="shared" si="118"/>
        <v>0</v>
      </c>
      <c r="H307" s="10">
        <f t="shared" si="118"/>
        <v>-448968.02821894531</v>
      </c>
      <c r="I307" s="10">
        <f t="shared" si="118"/>
        <v>-863755.11862009775</v>
      </c>
      <c r="J307" s="10">
        <f t="shared" si="118"/>
        <v>-1301567.2059710165</v>
      </c>
      <c r="K307" s="10">
        <f t="shared" si="118"/>
        <v>-1788979.9498819397</v>
      </c>
      <c r="L307" s="10">
        <f t="shared" si="118"/>
        <v>-2307378.3567829109</v>
      </c>
      <c r="M307" s="10">
        <f t="shared" si="118"/>
        <v>-2781921.1079293475</v>
      </c>
      <c r="N307" s="10">
        <f t="shared" si="118"/>
        <v>-3316358.7199312416</v>
      </c>
      <c r="O307" s="10">
        <f t="shared" si="118"/>
        <v>-3872015.884428618</v>
      </c>
      <c r="P307" s="10">
        <f t="shared" si="118"/>
        <v>-4449548.1356393946</v>
      </c>
      <c r="Q307" s="10">
        <f t="shared" si="118"/>
        <v>-5049629.18239599</v>
      </c>
      <c r="R307" s="10">
        <f t="shared" si="118"/>
        <v>-5672951.3823885461</v>
      </c>
      <c r="S307" s="10">
        <f t="shared" si="118"/>
        <v>-6320226.2283113515</v>
      </c>
      <c r="T307" s="10">
        <f t="shared" si="118"/>
        <v>-6992184.8462032834</v>
      </c>
      <c r="U307" s="10">
        <f t="shared" si="118"/>
        <v>-7689578.5062799901</v>
      </c>
      <c r="V307" s="10">
        <f t="shared" si="118"/>
        <v>-8413179.1465627421</v>
      </c>
      <c r="W307" s="10">
        <f t="shared" si="118"/>
        <v>-9163779.9096161015</v>
      </c>
      <c r="X307" s="10">
        <f t="shared" si="118"/>
        <v>-9942195.6927140653</v>
      </c>
      <c r="Y307" s="10">
        <f t="shared" si="118"/>
        <v>-10749263.711762005</v>
      </c>
      <c r="Z307" s="10">
        <f t="shared" si="118"/>
        <v>-11585844.079309471</v>
      </c>
      <c r="AA307" s="10">
        <f t="shared" si="118"/>
        <v>-12452820.396997042</v>
      </c>
      <c r="AB307" s="10">
        <f t="shared" si="118"/>
        <v>-13351100.362788517</v>
      </c>
      <c r="AC307" s="10">
        <f t="shared" si="118"/>
        <v>-14281616.393348157</v>
      </c>
      <c r="AD307" s="10">
        <f t="shared" si="118"/>
        <v>-15245326.261931311</v>
      </c>
      <c r="AE307" s="10">
        <f t="shared" si="118"/>
        <v>-16243213.752165493</v>
      </c>
      <c r="AF307" s="10">
        <f t="shared" si="118"/>
        <v>-17276289.328107998</v>
      </c>
      <c r="AG307" s="10">
        <f t="shared" si="118"/>
        <v>-18345590.820975386</v>
      </c>
      <c r="AH307" s="10">
        <f t="shared" si="118"/>
        <v>-19452184.132949505</v>
      </c>
      <c r="AI307" s="10">
        <f t="shared" si="118"/>
        <v>-20597163.958474487</v>
      </c>
      <c r="AJ307" s="10">
        <f t="shared" si="118"/>
        <v>-21781654.523468889</v>
      </c>
      <c r="AK307" s="10">
        <f t="shared" si="118"/>
        <v>-23006810.342887364</v>
      </c>
      <c r="AL307" s="10">
        <f t="shared" si="119"/>
        <v>-921174641.57207847</v>
      </c>
    </row>
    <row r="308" spans="3:38" x14ac:dyDescent="0.35">
      <c r="E308" t="s">
        <v>125</v>
      </c>
      <c r="F308" t="s">
        <v>53</v>
      </c>
      <c r="G308" s="10">
        <f t="shared" si="118"/>
        <v>0</v>
      </c>
      <c r="H308" s="10">
        <f t="shared" si="118"/>
        <v>0</v>
      </c>
      <c r="I308" s="10">
        <f t="shared" si="118"/>
        <v>0</v>
      </c>
      <c r="J308" s="10">
        <f t="shared" si="118"/>
        <v>0</v>
      </c>
      <c r="K308" s="10">
        <f t="shared" si="118"/>
        <v>0</v>
      </c>
      <c r="L308" s="10">
        <f t="shared" si="118"/>
        <v>0</v>
      </c>
      <c r="M308" s="10">
        <f t="shared" si="118"/>
        <v>0</v>
      </c>
      <c r="N308" s="10">
        <f t="shared" si="118"/>
        <v>0</v>
      </c>
      <c r="O308" s="10">
        <f t="shared" si="118"/>
        <v>0</v>
      </c>
      <c r="P308" s="10">
        <f t="shared" si="118"/>
        <v>0</v>
      </c>
      <c r="Q308" s="10">
        <f t="shared" si="118"/>
        <v>0</v>
      </c>
      <c r="R308" s="10">
        <f t="shared" si="118"/>
        <v>0</v>
      </c>
      <c r="S308" s="10">
        <f t="shared" si="118"/>
        <v>0</v>
      </c>
      <c r="T308" s="10">
        <f t="shared" si="118"/>
        <v>0</v>
      </c>
      <c r="U308" s="10">
        <f t="shared" si="118"/>
        <v>0</v>
      </c>
      <c r="V308" s="10">
        <f t="shared" si="118"/>
        <v>0</v>
      </c>
      <c r="W308" s="10">
        <f t="shared" si="118"/>
        <v>0</v>
      </c>
      <c r="X308" s="10">
        <f t="shared" si="118"/>
        <v>0</v>
      </c>
      <c r="Y308" s="10">
        <f t="shared" si="118"/>
        <v>0</v>
      </c>
      <c r="Z308" s="10">
        <f t="shared" si="118"/>
        <v>0</v>
      </c>
      <c r="AA308" s="10">
        <f t="shared" si="118"/>
        <v>0</v>
      </c>
      <c r="AB308" s="10">
        <f t="shared" si="118"/>
        <v>0</v>
      </c>
      <c r="AC308" s="10">
        <f t="shared" si="118"/>
        <v>0</v>
      </c>
      <c r="AD308" s="10">
        <f t="shared" si="118"/>
        <v>0</v>
      </c>
      <c r="AE308" s="10">
        <f t="shared" si="118"/>
        <v>0</v>
      </c>
      <c r="AF308" s="10">
        <f t="shared" si="118"/>
        <v>0</v>
      </c>
      <c r="AG308" s="10">
        <f t="shared" si="118"/>
        <v>0</v>
      </c>
      <c r="AH308" s="10">
        <f t="shared" si="118"/>
        <v>0</v>
      </c>
      <c r="AI308" s="10">
        <f t="shared" si="118"/>
        <v>0</v>
      </c>
      <c r="AJ308" s="10">
        <f t="shared" si="118"/>
        <v>0</v>
      </c>
      <c r="AK308" s="10">
        <f t="shared" si="118"/>
        <v>0</v>
      </c>
      <c r="AL308" s="10">
        <f t="shared" si="119"/>
        <v>0</v>
      </c>
    </row>
    <row r="309" spans="3:38" x14ac:dyDescent="0.35">
      <c r="E309" t="s">
        <v>131</v>
      </c>
      <c r="F309" t="s">
        <v>53</v>
      </c>
      <c r="G309" s="10">
        <f t="shared" si="118"/>
        <v>0</v>
      </c>
      <c r="H309" s="10">
        <f t="shared" si="118"/>
        <v>0</v>
      </c>
      <c r="I309" s="10">
        <f t="shared" si="118"/>
        <v>0</v>
      </c>
      <c r="J309" s="10">
        <f t="shared" si="118"/>
        <v>0</v>
      </c>
      <c r="K309" s="10">
        <f t="shared" si="118"/>
        <v>0</v>
      </c>
      <c r="L309" s="10">
        <f t="shared" si="118"/>
        <v>0</v>
      </c>
      <c r="M309" s="10">
        <f t="shared" si="118"/>
        <v>0</v>
      </c>
      <c r="N309" s="10">
        <f t="shared" si="118"/>
        <v>0</v>
      </c>
      <c r="O309" s="10">
        <f t="shared" si="118"/>
        <v>0</v>
      </c>
      <c r="P309" s="10">
        <f t="shared" si="118"/>
        <v>0</v>
      </c>
      <c r="Q309" s="10">
        <f t="shared" si="118"/>
        <v>0</v>
      </c>
      <c r="R309" s="10">
        <f t="shared" si="118"/>
        <v>0</v>
      </c>
      <c r="S309" s="10">
        <f t="shared" si="118"/>
        <v>0</v>
      </c>
      <c r="T309" s="10">
        <f t="shared" si="118"/>
        <v>0</v>
      </c>
      <c r="U309" s="10">
        <f t="shared" si="118"/>
        <v>0</v>
      </c>
      <c r="V309" s="10">
        <f t="shared" si="118"/>
        <v>0</v>
      </c>
      <c r="W309" s="10">
        <f t="shared" si="118"/>
        <v>0</v>
      </c>
      <c r="X309" s="10">
        <f t="shared" si="118"/>
        <v>0</v>
      </c>
      <c r="Y309" s="10">
        <f t="shared" si="118"/>
        <v>0</v>
      </c>
      <c r="Z309" s="10">
        <f t="shared" si="118"/>
        <v>0</v>
      </c>
      <c r="AA309" s="10">
        <f t="shared" si="118"/>
        <v>0</v>
      </c>
      <c r="AB309" s="10">
        <f t="shared" si="118"/>
        <v>0</v>
      </c>
      <c r="AC309" s="10">
        <f t="shared" si="118"/>
        <v>0</v>
      </c>
      <c r="AD309" s="10">
        <f t="shared" si="118"/>
        <v>0</v>
      </c>
      <c r="AE309" s="10">
        <f t="shared" si="118"/>
        <v>0</v>
      </c>
      <c r="AF309" s="10">
        <f t="shared" si="118"/>
        <v>0</v>
      </c>
      <c r="AG309" s="10">
        <f t="shared" si="118"/>
        <v>0</v>
      </c>
      <c r="AH309" s="10">
        <f t="shared" si="118"/>
        <v>0</v>
      </c>
      <c r="AI309" s="10">
        <f t="shared" si="118"/>
        <v>0</v>
      </c>
      <c r="AJ309" s="10">
        <f t="shared" si="118"/>
        <v>0</v>
      </c>
      <c r="AK309" s="10">
        <f t="shared" si="118"/>
        <v>0</v>
      </c>
      <c r="AL309" s="10">
        <f t="shared" si="119"/>
        <v>0</v>
      </c>
    </row>
    <row r="310" spans="3:38" x14ac:dyDescent="0.35">
      <c r="E310" t="s">
        <v>148</v>
      </c>
      <c r="F310" t="s">
        <v>53</v>
      </c>
      <c r="G310" s="10">
        <f t="shared" ref="G310:AK310" si="120">G299</f>
        <v>0</v>
      </c>
      <c r="H310" s="10">
        <f t="shared" si="120"/>
        <v>0</v>
      </c>
      <c r="I310" s="10">
        <f t="shared" si="120"/>
        <v>0</v>
      </c>
      <c r="J310" s="10">
        <f t="shared" si="120"/>
        <v>0</v>
      </c>
      <c r="K310" s="10">
        <f t="shared" si="120"/>
        <v>0</v>
      </c>
      <c r="L310" s="10">
        <f t="shared" si="120"/>
        <v>0</v>
      </c>
      <c r="M310" s="10">
        <f t="shared" si="120"/>
        <v>0</v>
      </c>
      <c r="N310" s="10">
        <f t="shared" si="120"/>
        <v>0</v>
      </c>
      <c r="O310" s="10">
        <f t="shared" si="120"/>
        <v>0</v>
      </c>
      <c r="P310" s="10">
        <f t="shared" si="120"/>
        <v>0</v>
      </c>
      <c r="Q310" s="10">
        <f t="shared" si="120"/>
        <v>0</v>
      </c>
      <c r="R310" s="10">
        <f t="shared" si="120"/>
        <v>0</v>
      </c>
      <c r="S310" s="10">
        <f t="shared" si="120"/>
        <v>0</v>
      </c>
      <c r="T310" s="10">
        <f t="shared" si="120"/>
        <v>0</v>
      </c>
      <c r="U310" s="10">
        <f t="shared" si="120"/>
        <v>0</v>
      </c>
      <c r="V310" s="10">
        <f t="shared" si="120"/>
        <v>0</v>
      </c>
      <c r="W310" s="10">
        <f t="shared" si="120"/>
        <v>0</v>
      </c>
      <c r="X310" s="10">
        <f t="shared" si="120"/>
        <v>0</v>
      </c>
      <c r="Y310" s="10">
        <f t="shared" si="120"/>
        <v>0</v>
      </c>
      <c r="Z310" s="10">
        <f t="shared" si="120"/>
        <v>0</v>
      </c>
      <c r="AA310" s="10">
        <f t="shared" si="120"/>
        <v>0</v>
      </c>
      <c r="AB310" s="10">
        <f t="shared" si="120"/>
        <v>0</v>
      </c>
      <c r="AC310" s="10">
        <f t="shared" si="120"/>
        <v>0</v>
      </c>
      <c r="AD310" s="10">
        <f t="shared" si="120"/>
        <v>0</v>
      </c>
      <c r="AE310" s="10">
        <f t="shared" si="120"/>
        <v>0</v>
      </c>
      <c r="AF310" s="10">
        <f t="shared" si="120"/>
        <v>0</v>
      </c>
      <c r="AG310" s="10">
        <f t="shared" si="120"/>
        <v>0</v>
      </c>
      <c r="AH310" s="10">
        <f t="shared" si="120"/>
        <v>0</v>
      </c>
      <c r="AI310" s="10">
        <f t="shared" si="120"/>
        <v>0</v>
      </c>
      <c r="AJ310" s="10">
        <f t="shared" si="120"/>
        <v>0</v>
      </c>
      <c r="AK310" s="10">
        <f t="shared" si="120"/>
        <v>0</v>
      </c>
      <c r="AL310" s="10">
        <f>IF(AF310=0,0,IF($G$17&gt;(AK310/AF310)^(1/5)-1+2%,AK310*(AK310/AF310)^(1/5)/($G$17-((AK310/AF310)^(1/5)-1)),AK310*(1+$G$16)/$G$18))</f>
        <v>0</v>
      </c>
    </row>
    <row r="311" spans="3:38" x14ac:dyDescent="0.35">
      <c r="E311" t="s">
        <v>149</v>
      </c>
      <c r="F311" t="s">
        <v>53</v>
      </c>
      <c r="G311" s="10">
        <f>-$G$19*G310</f>
        <v>0</v>
      </c>
      <c r="H311" s="10">
        <f t="shared" ref="H311:AK311" si="121">-$G$19*H310</f>
        <v>0</v>
      </c>
      <c r="I311" s="10">
        <f t="shared" si="121"/>
        <v>0</v>
      </c>
      <c r="J311" s="10">
        <f t="shared" si="121"/>
        <v>0</v>
      </c>
      <c r="K311" s="10">
        <f t="shared" si="121"/>
        <v>0</v>
      </c>
      <c r="L311" s="10">
        <f t="shared" si="121"/>
        <v>0</v>
      </c>
      <c r="M311" s="10">
        <f t="shared" si="121"/>
        <v>0</v>
      </c>
      <c r="N311" s="10">
        <f t="shared" si="121"/>
        <v>0</v>
      </c>
      <c r="O311" s="10">
        <f t="shared" si="121"/>
        <v>0</v>
      </c>
      <c r="P311" s="10">
        <f t="shared" si="121"/>
        <v>0</v>
      </c>
      <c r="Q311" s="10">
        <f t="shared" si="121"/>
        <v>0</v>
      </c>
      <c r="R311" s="10">
        <f t="shared" si="121"/>
        <v>0</v>
      </c>
      <c r="S311" s="10">
        <f t="shared" si="121"/>
        <v>0</v>
      </c>
      <c r="T311" s="10">
        <f t="shared" si="121"/>
        <v>0</v>
      </c>
      <c r="U311" s="10">
        <f t="shared" si="121"/>
        <v>0</v>
      </c>
      <c r="V311" s="10">
        <f t="shared" si="121"/>
        <v>0</v>
      </c>
      <c r="W311" s="10">
        <f t="shared" si="121"/>
        <v>0</v>
      </c>
      <c r="X311" s="10">
        <f t="shared" si="121"/>
        <v>0</v>
      </c>
      <c r="Y311" s="10">
        <f t="shared" si="121"/>
        <v>0</v>
      </c>
      <c r="Z311" s="10">
        <f t="shared" si="121"/>
        <v>0</v>
      </c>
      <c r="AA311" s="10">
        <f t="shared" si="121"/>
        <v>0</v>
      </c>
      <c r="AB311" s="10">
        <f t="shared" si="121"/>
        <v>0</v>
      </c>
      <c r="AC311" s="10">
        <f t="shared" si="121"/>
        <v>0</v>
      </c>
      <c r="AD311" s="10">
        <f t="shared" si="121"/>
        <v>0</v>
      </c>
      <c r="AE311" s="10">
        <f t="shared" si="121"/>
        <v>0</v>
      </c>
      <c r="AF311" s="10">
        <f t="shared" si="121"/>
        <v>0</v>
      </c>
      <c r="AG311" s="10">
        <f t="shared" si="121"/>
        <v>0</v>
      </c>
      <c r="AH311" s="10">
        <f t="shared" si="121"/>
        <v>0</v>
      </c>
      <c r="AI311" s="10">
        <f t="shared" si="121"/>
        <v>0</v>
      </c>
      <c r="AJ311" s="10">
        <f t="shared" si="121"/>
        <v>0</v>
      </c>
      <c r="AK311" s="10">
        <f t="shared" si="121"/>
        <v>0</v>
      </c>
      <c r="AL311" s="10">
        <f t="shared" ref="AL311" si="122">IF(AF311=0,0,IF($G$17&gt;(AK311/AF311)^(1/5)-1+2%,AK311*(AK311/AF311)^(1/5)/($G$17-((AK311/AF311)^(1/5)-1)),AK311*(1+$G$16)/$G$18))</f>
        <v>0</v>
      </c>
    </row>
    <row r="312" spans="3:38" x14ac:dyDescent="0.35">
      <c r="E312" t="s">
        <v>150</v>
      </c>
      <c r="F312" t="s">
        <v>53</v>
      </c>
      <c r="G312" s="10">
        <f t="shared" ref="G312:AL312" si="123">SUM(G302:G311)</f>
        <v>-34764548.044999994</v>
      </c>
      <c r="H312" s="10">
        <f t="shared" si="123"/>
        <v>-1920603.6533496913</v>
      </c>
      <c r="I312" s="10">
        <f t="shared" si="123"/>
        <v>-7313049.8909335975</v>
      </c>
      <c r="J312" s="10">
        <f t="shared" si="123"/>
        <v>-8638098.559425693</v>
      </c>
      <c r="K312" s="10">
        <f t="shared" si="123"/>
        <v>-14338611.823893329</v>
      </c>
      <c r="L312" s="10">
        <f t="shared" si="123"/>
        <v>-5191178.2387501029</v>
      </c>
      <c r="M312" s="10">
        <f t="shared" si="123"/>
        <v>-2807073.7655441184</v>
      </c>
      <c r="N312" s="10">
        <f t="shared" si="123"/>
        <v>-2690921.8023715317</v>
      </c>
      <c r="O312" s="10">
        <f t="shared" si="123"/>
        <v>-31934866.407728828</v>
      </c>
      <c r="P312" s="10">
        <f t="shared" si="123"/>
        <v>-6067960.0249908036</v>
      </c>
      <c r="Q312" s="10">
        <f t="shared" si="123"/>
        <v>-7841584.4776542215</v>
      </c>
      <c r="R312" s="10">
        <f t="shared" si="123"/>
        <v>-17426899.738958754</v>
      </c>
      <c r="S312" s="10">
        <f t="shared" si="123"/>
        <v>-23435035.379727446</v>
      </c>
      <c r="T312" s="10">
        <f t="shared" si="123"/>
        <v>-4672595.1765351007</v>
      </c>
      <c r="U312" s="10">
        <f t="shared" si="123"/>
        <v>-4422782.6404743716</v>
      </c>
      <c r="V312" s="10">
        <f t="shared" si="123"/>
        <v>-4158676.0211170763</v>
      </c>
      <c r="W312" s="10">
        <f t="shared" si="123"/>
        <v>-3879842.714409072</v>
      </c>
      <c r="X312" s="10">
        <f t="shared" si="123"/>
        <v>-3585838.2506166734</v>
      </c>
      <c r="Y312" s="10">
        <f t="shared" si="123"/>
        <v>-3276205.9867465217</v>
      </c>
      <c r="Z312" s="10">
        <f t="shared" si="123"/>
        <v>-2950476.7912797853</v>
      </c>
      <c r="AA312" s="10">
        <f t="shared" si="123"/>
        <v>-2608168.7210336979</v>
      </c>
      <c r="AB312" s="10">
        <f t="shared" si="123"/>
        <v>-2248786.6899586339</v>
      </c>
      <c r="AC312" s="10">
        <f t="shared" si="123"/>
        <v>-1871822.1296746787</v>
      </c>
      <c r="AD312" s="10">
        <f t="shared" si="123"/>
        <v>-1476752.6415466648</v>
      </c>
      <c r="AE312" s="10">
        <f t="shared" si="123"/>
        <v>-1063041.6400921494</v>
      </c>
      <c r="AF312" s="10">
        <f t="shared" si="123"/>
        <v>-630137.98751159385</v>
      </c>
      <c r="AG312" s="10">
        <f t="shared" si="123"/>
        <v>-177475.61912526935</v>
      </c>
      <c r="AH312" s="10">
        <f t="shared" si="123"/>
        <v>295526.84050397947</v>
      </c>
      <c r="AI312" s="10">
        <f t="shared" si="123"/>
        <v>789466.47098796815</v>
      </c>
      <c r="AJ312" s="10">
        <f t="shared" si="123"/>
        <v>1304956.4593020007</v>
      </c>
      <c r="AK312" s="10">
        <f t="shared" si="123"/>
        <v>1842626.5129819661</v>
      </c>
      <c r="AL312" s="10">
        <f t="shared" si="123"/>
        <v>502436639.16232657</v>
      </c>
    </row>
    <row r="313" spans="3:38" x14ac:dyDescent="0.35">
      <c r="E313" t="s">
        <v>151</v>
      </c>
      <c r="F313" t="s">
        <v>53</v>
      </c>
      <c r="G313" s="10">
        <f>NPV($G$17,H312:AL312)+G312</f>
        <v>-20890766.074480169</v>
      </c>
    </row>
    <row r="315" spans="3:38" x14ac:dyDescent="0.35">
      <c r="E315" t="s">
        <v>143</v>
      </c>
      <c r="F315" t="s">
        <v>53</v>
      </c>
      <c r="G315" s="10">
        <f t="shared" ref="G315:AK315" si="124">G287</f>
        <v>17217664.420000002</v>
      </c>
      <c r="H315" s="10">
        <f t="shared" si="124"/>
        <v>17579235.372820001</v>
      </c>
      <c r="I315" s="10">
        <f t="shared" si="124"/>
        <v>17948399.315649219</v>
      </c>
      <c r="J315" s="10">
        <f t="shared" si="124"/>
        <v>18325315.701277852</v>
      </c>
      <c r="K315" s="10">
        <f t="shared" si="124"/>
        <v>18710147.331004687</v>
      </c>
      <c r="L315" s="10">
        <f t="shared" si="124"/>
        <v>19103060.424955782</v>
      </c>
      <c r="M315" s="10">
        <f t="shared" si="124"/>
        <v>0</v>
      </c>
      <c r="N315" s="10">
        <f t="shared" si="124"/>
        <v>0</v>
      </c>
      <c r="O315" s="10">
        <f t="shared" si="124"/>
        <v>0</v>
      </c>
      <c r="P315" s="10">
        <f t="shared" si="124"/>
        <v>0</v>
      </c>
      <c r="Q315" s="10">
        <f t="shared" si="124"/>
        <v>0</v>
      </c>
      <c r="R315" s="10">
        <f t="shared" si="124"/>
        <v>0</v>
      </c>
      <c r="S315" s="10">
        <f t="shared" si="124"/>
        <v>0</v>
      </c>
      <c r="T315" s="10">
        <f t="shared" si="124"/>
        <v>0</v>
      </c>
      <c r="U315" s="10">
        <f t="shared" si="124"/>
        <v>0</v>
      </c>
      <c r="V315" s="10">
        <f t="shared" si="124"/>
        <v>0</v>
      </c>
      <c r="W315" s="10">
        <f t="shared" si="124"/>
        <v>0</v>
      </c>
      <c r="X315" s="10">
        <f t="shared" si="124"/>
        <v>0</v>
      </c>
      <c r="Y315" s="10">
        <f t="shared" si="124"/>
        <v>0</v>
      </c>
      <c r="Z315" s="10">
        <f t="shared" si="124"/>
        <v>0</v>
      </c>
      <c r="AA315" s="10">
        <f t="shared" si="124"/>
        <v>0</v>
      </c>
      <c r="AB315" s="10">
        <f t="shared" si="124"/>
        <v>0</v>
      </c>
      <c r="AC315" s="10">
        <f t="shared" si="124"/>
        <v>0</v>
      </c>
      <c r="AD315" s="10">
        <f t="shared" si="124"/>
        <v>0</v>
      </c>
      <c r="AE315" s="10">
        <f t="shared" si="124"/>
        <v>0</v>
      </c>
      <c r="AF315" s="10">
        <f t="shared" si="124"/>
        <v>0</v>
      </c>
      <c r="AG315" s="10">
        <f t="shared" si="124"/>
        <v>0</v>
      </c>
      <c r="AH315" s="10">
        <f t="shared" si="124"/>
        <v>0</v>
      </c>
      <c r="AI315" s="10">
        <f t="shared" si="124"/>
        <v>0</v>
      </c>
      <c r="AJ315" s="10">
        <f t="shared" si="124"/>
        <v>0</v>
      </c>
      <c r="AK315" s="10">
        <f t="shared" si="124"/>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55730F25-5FAD-4C39-A2CD-2EA476A1BEB2}">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87C80-ACB1-4D53-88B8-0F4BFCEEE9A9}">
  <sheetPr>
    <tabColor rgb="FFFFFF00"/>
    <pageSetUpPr fitToPage="1"/>
  </sheetPr>
  <dimension ref="A1:AN324"/>
  <sheetViews>
    <sheetView zoomScale="85" zoomScaleNormal="85" workbookViewId="0">
      <pane xSplit="6" ySplit="4" topLeftCell="G191"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4532.2257435368492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44">
        <f>SUM(H23:H27)</f>
        <v>1976591.24917324</v>
      </c>
      <c r="I28" s="44">
        <f t="shared" ref="I28:P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ref="Q28" si="3">SUM(Q23:Q27)</f>
        <v>10782789.125094207</v>
      </c>
      <c r="R28" s="49">
        <f t="shared" ref="R28" si="4">SUM(R23:R27)</f>
        <v>21365397.113733616</v>
      </c>
      <c r="S28" s="49">
        <f t="shared" ref="S28" si="5">SUM(S23:S27)</f>
        <v>28250333.703977112</v>
      </c>
      <c r="T28" s="48">
        <f>SUM(T23:T27)</f>
        <v>10256072.65471362</v>
      </c>
      <c r="U28" s="48">
        <f t="shared" ref="U28:AK28" si="6">SUM(U23:U27)</f>
        <v>10471450.180462604</v>
      </c>
      <c r="V28" s="48">
        <f t="shared" si="6"/>
        <v>10691350.634252317</v>
      </c>
      <c r="W28" s="48">
        <f t="shared" si="6"/>
        <v>10915868.997571616</v>
      </c>
      <c r="X28" s="48">
        <f t="shared" si="6"/>
        <v>11145102.24652062</v>
      </c>
      <c r="Y28" s="48">
        <f t="shared" si="6"/>
        <v>11379149.393697552</v>
      </c>
      <c r="Z28" s="48">
        <f t="shared" si="6"/>
        <v>11618111.5309652</v>
      </c>
      <c r="AA28" s="48">
        <f t="shared" si="6"/>
        <v>11862091.873115469</v>
      </c>
      <c r="AB28" s="48">
        <f t="shared" si="6"/>
        <v>12111195.802450892</v>
      </c>
      <c r="AC28" s="48">
        <f t="shared" si="6"/>
        <v>12365530.91430236</v>
      </c>
      <c r="AD28" s="48">
        <f t="shared" si="6"/>
        <v>12625207.063502707</v>
      </c>
      <c r="AE28" s="48">
        <f t="shared" si="6"/>
        <v>12890336.411836263</v>
      </c>
      <c r="AF28" s="48">
        <f t="shared" si="6"/>
        <v>13161033.476484824</v>
      </c>
      <c r="AG28" s="48">
        <f t="shared" si="6"/>
        <v>13437415.179491002</v>
      </c>
      <c r="AH28" s="48">
        <f t="shared" si="6"/>
        <v>13719600.898260314</v>
      </c>
      <c r="AI28" s="48">
        <f t="shared" si="6"/>
        <v>14007712.517123777</v>
      </c>
      <c r="AJ28" s="48">
        <f t="shared" si="6"/>
        <v>14301874.479983376</v>
      </c>
      <c r="AK28" s="48">
        <f t="shared" si="6"/>
        <v>14602213.844063025</v>
      </c>
      <c r="AL28" s="10">
        <f>SUM(G28:AK28)</f>
        <v>439610272.9073537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142682346.20746863</v>
      </c>
      <c r="AM30">
        <f>AL30/(AK93+AK114)</f>
        <v>4551.5657611444631</v>
      </c>
      <c r="AN30" t="s">
        <v>169</v>
      </c>
    </row>
    <row r="31" spans="1:40" x14ac:dyDescent="0.35">
      <c r="E31" s="10" t="str">
        <f>E23</f>
        <v>Pipes</v>
      </c>
      <c r="F31" t="s">
        <v>53</v>
      </c>
      <c r="G31" s="10">
        <f t="shared" ref="G31:AK34" si="7">G23/$G9+IF((G$4-$G9+1)&gt;0,-INDEX($G23:$AK23,1,(G$4-$G9+1))/$G9,0)</f>
        <v>517897.46720000001</v>
      </c>
      <c r="H31" s="10">
        <f t="shared" si="7"/>
        <v>22531.824983464801</v>
      </c>
      <c r="I31" s="10">
        <f t="shared" si="7"/>
        <v>11944.156615606895</v>
      </c>
      <c r="J31" s="10">
        <f t="shared" si="7"/>
        <v>85374.094567180291</v>
      </c>
      <c r="K31" s="10">
        <f t="shared" si="7"/>
        <v>208025.7959411151</v>
      </c>
      <c r="L31" s="10">
        <f t="shared" si="7"/>
        <v>46613.548619622736</v>
      </c>
      <c r="M31" s="10">
        <f t="shared" si="7"/>
        <v>76855.894234556763</v>
      </c>
      <c r="N31" s="10">
        <f t="shared" si="7"/>
        <v>67346.246603733103</v>
      </c>
      <c r="O31" s="10">
        <f t="shared" si="7"/>
        <v>48613.023061729094</v>
      </c>
      <c r="P31" s="10">
        <f t="shared" si="7"/>
        <v>47787.791898076161</v>
      </c>
      <c r="Q31" s="10">
        <f t="shared" si="7"/>
        <v>55421.995240662683</v>
      </c>
      <c r="R31" s="10">
        <f t="shared" si="7"/>
        <v>243715.57598220574</v>
      </c>
      <c r="S31" s="10">
        <f t="shared" si="7"/>
        <v>290540.55429261544</v>
      </c>
      <c r="T31" s="10">
        <f t="shared" si="7"/>
        <v>125796.3600752317</v>
      </c>
      <c r="U31" s="10">
        <f t="shared" si="7"/>
        <v>128438.08363681156</v>
      </c>
      <c r="V31" s="10">
        <f t="shared" si="7"/>
        <v>131135.2833931846</v>
      </c>
      <c r="W31" s="10">
        <f t="shared" si="7"/>
        <v>133889.12434444146</v>
      </c>
      <c r="X31" s="10">
        <f t="shared" si="7"/>
        <v>136700.79595567472</v>
      </c>
      <c r="Y31" s="10">
        <f t="shared" si="7"/>
        <v>139571.51267074389</v>
      </c>
      <c r="Z31" s="10">
        <f t="shared" si="7"/>
        <v>142502.51443682949</v>
      </c>
      <c r="AA31" s="10">
        <f t="shared" si="7"/>
        <v>145495.06724000291</v>
      </c>
      <c r="AB31" s="10">
        <f t="shared" si="7"/>
        <v>148550.46365204296</v>
      </c>
      <c r="AC31" s="10">
        <f t="shared" si="7"/>
        <v>151670.02338873583</v>
      </c>
      <c r="AD31" s="10">
        <f t="shared" si="7"/>
        <v>154855.0938798993</v>
      </c>
      <c r="AE31" s="10">
        <f t="shared" si="7"/>
        <v>158107.05085137716</v>
      </c>
      <c r="AF31" s="10">
        <f t="shared" si="7"/>
        <v>161427.29891925605</v>
      </c>
      <c r="AG31" s="10">
        <f t="shared" si="7"/>
        <v>164817.2721965604</v>
      </c>
      <c r="AH31" s="10">
        <f t="shared" si="7"/>
        <v>168278.43491268819</v>
      </c>
      <c r="AI31" s="10">
        <f t="shared" si="7"/>
        <v>171812.2820458546</v>
      </c>
      <c r="AJ31" s="10">
        <f t="shared" si="7"/>
        <v>175420.33996881754</v>
      </c>
      <c r="AK31" s="10">
        <f t="shared" si="7"/>
        <v>179104.16710816268</v>
      </c>
    </row>
    <row r="32" spans="1:40" x14ac:dyDescent="0.35">
      <c r="E32" s="10" t="str">
        <f t="shared" ref="E32:E34" si="8">E24</f>
        <v>Pumps</v>
      </c>
      <c r="F32" t="s">
        <v>53</v>
      </c>
      <c r="G32" s="10">
        <f t="shared" si="7"/>
        <v>1555066.9873999998</v>
      </c>
      <c r="H32" s="10">
        <f t="shared" si="7"/>
        <v>34000</v>
      </c>
      <c r="I32" s="10">
        <f t="shared" si="7"/>
        <v>291438.23155216285</v>
      </c>
      <c r="J32" s="10">
        <f t="shared" si="7"/>
        <v>205623.31270966918</v>
      </c>
      <c r="K32" s="10">
        <f t="shared" si="7"/>
        <v>206780.2989214579</v>
      </c>
      <c r="L32" s="10">
        <f t="shared" si="7"/>
        <v>154598.62115182809</v>
      </c>
      <c r="M32" s="10">
        <f t="shared" si="7"/>
        <v>4567.940737838705</v>
      </c>
      <c r="N32" s="10">
        <f t="shared" si="7"/>
        <v>32064.089016666556</v>
      </c>
      <c r="O32" s="10">
        <f t="shared" si="7"/>
        <v>1312807.8910093601</v>
      </c>
      <c r="P32" s="10">
        <f t="shared" si="7"/>
        <v>243090.33468089375</v>
      </c>
      <c r="Q32" s="10">
        <f t="shared" si="7"/>
        <v>320467.57452244288</v>
      </c>
      <c r="R32" s="10">
        <f t="shared" si="7"/>
        <v>367184.73258493311</v>
      </c>
      <c r="S32" s="10">
        <f t="shared" si="7"/>
        <v>548932.23957385356</v>
      </c>
      <c r="T32" s="10">
        <f t="shared" si="7"/>
        <v>158650.18603808136</v>
      </c>
      <c r="U32" s="10">
        <f t="shared" si="7"/>
        <v>161981.83994488104</v>
      </c>
      <c r="V32" s="10">
        <f t="shared" si="7"/>
        <v>165383.45858372352</v>
      </c>
      <c r="W32" s="10">
        <f t="shared" si="7"/>
        <v>168856.51121398169</v>
      </c>
      <c r="X32" s="10">
        <f t="shared" si="7"/>
        <v>172402.49794947531</v>
      </c>
      <c r="Y32" s="10">
        <f t="shared" si="7"/>
        <v>176022.95040641431</v>
      </c>
      <c r="Z32" s="10">
        <f t="shared" si="7"/>
        <v>179719.432364949</v>
      </c>
      <c r="AA32" s="10">
        <f t="shared" si="7"/>
        <v>183493.54044461291</v>
      </c>
      <c r="AB32" s="10">
        <f t="shared" si="7"/>
        <v>187346.90479394977</v>
      </c>
      <c r="AC32" s="10">
        <f t="shared" si="7"/>
        <v>191281.18979462271</v>
      </c>
      <c r="AD32" s="10">
        <f t="shared" si="7"/>
        <v>195298.09478030971</v>
      </c>
      <c r="AE32" s="10">
        <f t="shared" si="7"/>
        <v>199399.35477069623</v>
      </c>
      <c r="AF32" s="10">
        <f t="shared" si="7"/>
        <v>-1351480.246179119</v>
      </c>
      <c r="AG32" s="10">
        <f t="shared" si="7"/>
        <v>173862.06278651929</v>
      </c>
      <c r="AH32" s="10">
        <f t="shared" si="7"/>
        <v>-79211.065447126661</v>
      </c>
      <c r="AI32" s="10">
        <f t="shared" si="7"/>
        <v>11060.623883572727</v>
      </c>
      <c r="AJ32" s="10">
        <f t="shared" si="7"/>
        <v>14454.000340242084</v>
      </c>
      <c r="AK32" s="10">
        <f t="shared" si="7"/>
        <v>71281.598394367582</v>
      </c>
    </row>
    <row r="33" spans="1:39" x14ac:dyDescent="0.35">
      <c r="E33" s="10" t="str">
        <f t="shared" si="8"/>
        <v>Valves and Meters</v>
      </c>
      <c r="F33" t="s">
        <v>53</v>
      </c>
      <c r="G33" s="10">
        <f t="shared" si="7"/>
        <v>0</v>
      </c>
      <c r="H33" s="10">
        <f t="shared" si="7"/>
        <v>0</v>
      </c>
      <c r="I33" s="10">
        <f t="shared" si="7"/>
        <v>0</v>
      </c>
      <c r="J33" s="10">
        <f t="shared" si="7"/>
        <v>0</v>
      </c>
      <c r="K33" s="10">
        <f t="shared" si="7"/>
        <v>0</v>
      </c>
      <c r="L33" s="10">
        <f t="shared" si="7"/>
        <v>0</v>
      </c>
      <c r="M33" s="10">
        <f t="shared" si="7"/>
        <v>0</v>
      </c>
      <c r="N33" s="10">
        <f t="shared" si="7"/>
        <v>0</v>
      </c>
      <c r="O33" s="10">
        <f t="shared" si="7"/>
        <v>0</v>
      </c>
      <c r="P33" s="10">
        <f t="shared" si="7"/>
        <v>0</v>
      </c>
      <c r="Q33" s="10">
        <f t="shared" si="7"/>
        <v>0</v>
      </c>
      <c r="R33" s="10">
        <f t="shared" si="7"/>
        <v>0</v>
      </c>
      <c r="S33" s="10">
        <f t="shared" si="7"/>
        <v>0</v>
      </c>
      <c r="T33" s="10">
        <f t="shared" si="7"/>
        <v>0</v>
      </c>
      <c r="U33" s="10">
        <f t="shared" si="7"/>
        <v>0</v>
      </c>
      <c r="V33" s="10">
        <f t="shared" si="7"/>
        <v>0</v>
      </c>
      <c r="W33" s="10">
        <f t="shared" si="7"/>
        <v>0</v>
      </c>
      <c r="X33" s="10">
        <f t="shared" si="7"/>
        <v>0</v>
      </c>
      <c r="Y33" s="10">
        <f t="shared" si="7"/>
        <v>0</v>
      </c>
      <c r="Z33" s="10">
        <f t="shared" si="7"/>
        <v>0</v>
      </c>
      <c r="AA33" s="10">
        <f t="shared" si="7"/>
        <v>0</v>
      </c>
      <c r="AB33" s="10">
        <f t="shared" si="7"/>
        <v>0</v>
      </c>
      <c r="AC33" s="10">
        <f t="shared" si="7"/>
        <v>0</v>
      </c>
      <c r="AD33" s="10">
        <f t="shared" si="7"/>
        <v>0</v>
      </c>
      <c r="AE33" s="10">
        <f t="shared" si="7"/>
        <v>0</v>
      </c>
      <c r="AF33" s="10">
        <f t="shared" si="7"/>
        <v>0</v>
      </c>
      <c r="AG33" s="10">
        <f t="shared" si="7"/>
        <v>0</v>
      </c>
      <c r="AH33" s="10">
        <f t="shared" si="7"/>
        <v>0</v>
      </c>
      <c r="AI33" s="10">
        <f t="shared" si="7"/>
        <v>0</v>
      </c>
      <c r="AJ33" s="10">
        <f t="shared" si="7"/>
        <v>0</v>
      </c>
      <c r="AK33" s="10">
        <f t="shared" si="7"/>
        <v>0</v>
      </c>
    </row>
    <row r="34" spans="1:39" x14ac:dyDescent="0.35">
      <c r="E34" s="10" t="str">
        <f t="shared" si="8"/>
        <v>Temporary Assets</v>
      </c>
      <c r="F34" t="s">
        <v>53</v>
      </c>
      <c r="G34" s="10">
        <f t="shared" si="7"/>
        <v>0</v>
      </c>
      <c r="H34" s="10">
        <f t="shared" si="7"/>
        <v>0</v>
      </c>
      <c r="I34" s="10">
        <f t="shared" si="7"/>
        <v>0</v>
      </c>
      <c r="J34" s="10">
        <f t="shared" si="7"/>
        <v>0</v>
      </c>
      <c r="K34" s="10">
        <f t="shared" si="7"/>
        <v>0</v>
      </c>
      <c r="L34" s="10">
        <f t="shared" si="7"/>
        <v>0</v>
      </c>
      <c r="M34" s="10">
        <f t="shared" si="7"/>
        <v>0</v>
      </c>
      <c r="N34" s="10">
        <f t="shared" si="7"/>
        <v>0</v>
      </c>
      <c r="O34" s="10">
        <f t="shared" si="7"/>
        <v>0</v>
      </c>
      <c r="P34" s="10">
        <f t="shared" si="7"/>
        <v>0</v>
      </c>
      <c r="Q34" s="10">
        <f t="shared" si="7"/>
        <v>0</v>
      </c>
      <c r="R34" s="10">
        <f t="shared" si="7"/>
        <v>0</v>
      </c>
      <c r="S34" s="10">
        <f t="shared" si="7"/>
        <v>0</v>
      </c>
      <c r="T34" s="10">
        <f t="shared" si="7"/>
        <v>0</v>
      </c>
      <c r="U34" s="10">
        <f t="shared" si="7"/>
        <v>0</v>
      </c>
      <c r="V34" s="10">
        <f t="shared" si="7"/>
        <v>0</v>
      </c>
      <c r="W34" s="10">
        <f t="shared" si="7"/>
        <v>0</v>
      </c>
      <c r="X34" s="10">
        <f t="shared" si="7"/>
        <v>0</v>
      </c>
      <c r="Y34" s="10">
        <f t="shared" si="7"/>
        <v>0</v>
      </c>
      <c r="Z34" s="10">
        <f t="shared" si="7"/>
        <v>0</v>
      </c>
      <c r="AA34" s="10">
        <f t="shared" si="7"/>
        <v>0</v>
      </c>
      <c r="AB34" s="10">
        <f t="shared" si="7"/>
        <v>0</v>
      </c>
      <c r="AC34" s="10">
        <f t="shared" si="7"/>
        <v>0</v>
      </c>
      <c r="AD34" s="10">
        <f t="shared" si="7"/>
        <v>0</v>
      </c>
      <c r="AE34" s="10">
        <f t="shared" si="7"/>
        <v>0</v>
      </c>
      <c r="AF34" s="10">
        <f t="shared" si="7"/>
        <v>0</v>
      </c>
      <c r="AG34" s="10">
        <f t="shared" si="7"/>
        <v>0</v>
      </c>
      <c r="AH34" s="10">
        <f t="shared" si="7"/>
        <v>0</v>
      </c>
      <c r="AI34" s="10">
        <f t="shared" si="7"/>
        <v>0</v>
      </c>
      <c r="AJ34" s="10">
        <f t="shared" si="7"/>
        <v>0</v>
      </c>
      <c r="AK34" s="10">
        <f t="shared" si="7"/>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9">P39*Q21</f>
        <v>4798784.298750503</v>
      </c>
      <c r="R39" s="6">
        <f t="shared" si="9"/>
        <v>4942747.8277130183</v>
      </c>
      <c r="S39" s="6">
        <f t="shared" si="9"/>
        <v>5091030.2625444094</v>
      </c>
      <c r="T39" s="6">
        <f t="shared" si="9"/>
        <v>5243761.1704207417</v>
      </c>
      <c r="U39" s="6">
        <f t="shared" si="9"/>
        <v>5401074.0055333637</v>
      </c>
      <c r="V39" s="6">
        <f t="shared" si="9"/>
        <v>5563106.2256993651</v>
      </c>
      <c r="W39" s="6">
        <f t="shared" si="9"/>
        <v>5729999.4124703463</v>
      </c>
      <c r="X39" s="6">
        <f t="shared" si="9"/>
        <v>5901899.3948444566</v>
      </c>
      <c r="Y39" s="6">
        <f t="shared" si="9"/>
        <v>6078956.3766897907</v>
      </c>
      <c r="Z39" s="6">
        <f t="shared" si="9"/>
        <v>6261325.0679904846</v>
      </c>
      <c r="AA39" s="6">
        <f t="shared" si="9"/>
        <v>6449164.8200301994</v>
      </c>
      <c r="AB39" s="6">
        <f t="shared" si="9"/>
        <v>6642639.7646311056</v>
      </c>
      <c r="AC39" s="6">
        <f t="shared" si="9"/>
        <v>6841918.9575700387</v>
      </c>
      <c r="AD39" s="6">
        <f t="shared" si="9"/>
        <v>7047176.5262971399</v>
      </c>
      <c r="AE39" s="6">
        <f t="shared" si="9"/>
        <v>7258591.8220860539</v>
      </c>
      <c r="AF39" s="6">
        <f t="shared" si="9"/>
        <v>7476349.5767486356</v>
      </c>
      <c r="AG39" s="6">
        <f t="shared" si="9"/>
        <v>7700640.0640510945</v>
      </c>
      <c r="AH39" s="6">
        <f t="shared" si="9"/>
        <v>7931659.2659726273</v>
      </c>
      <c r="AI39" s="6">
        <f t="shared" si="9"/>
        <v>8169609.0439518066</v>
      </c>
      <c r="AJ39" s="6">
        <f t="shared" si="9"/>
        <v>8414697.3152703606</v>
      </c>
      <c r="AK39" s="6">
        <f t="shared" si="9"/>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10">SUM(H39:H43)</f>
        <v>4176296</v>
      </c>
      <c r="I44" s="10">
        <f t="shared" si="10"/>
        <v>4176296</v>
      </c>
      <c r="J44" s="10">
        <f t="shared" si="10"/>
        <v>3708144.8957059924</v>
      </c>
      <c r="K44" s="10">
        <f t="shared" si="10"/>
        <v>4504336.2766414043</v>
      </c>
      <c r="L44" s="10">
        <f t="shared" si="10"/>
        <v>5041745.8868422192</v>
      </c>
      <c r="M44" s="10">
        <f t="shared" si="10"/>
        <v>3897175.1222857265</v>
      </c>
      <c r="N44" s="10">
        <f t="shared" si="10"/>
        <v>4806434.9487067796</v>
      </c>
      <c r="O44" s="10">
        <f t="shared" si="10"/>
        <v>4523314.4488175167</v>
      </c>
      <c r="P44" s="10">
        <f t="shared" si="10"/>
        <v>4659013.8822820419</v>
      </c>
      <c r="Q44" s="10">
        <f t="shared" si="10"/>
        <v>4798784.298750503</v>
      </c>
      <c r="R44" s="10">
        <f t="shared" si="10"/>
        <v>4942747.8277130183</v>
      </c>
      <c r="S44" s="10">
        <f t="shared" si="10"/>
        <v>5091030.2625444094</v>
      </c>
      <c r="T44" s="10">
        <f t="shared" si="10"/>
        <v>5243761.1704207417</v>
      </c>
      <c r="U44" s="10">
        <f t="shared" si="10"/>
        <v>5401074.0055333637</v>
      </c>
      <c r="V44" s="10">
        <f t="shared" si="10"/>
        <v>5563106.2256993651</v>
      </c>
      <c r="W44" s="10">
        <f t="shared" si="10"/>
        <v>5729999.4124703463</v>
      </c>
      <c r="X44" s="10">
        <f t="shared" si="10"/>
        <v>5901899.3948444566</v>
      </c>
      <c r="Y44" s="10">
        <f t="shared" si="10"/>
        <v>6078956.3766897907</v>
      </c>
      <c r="Z44" s="10">
        <f t="shared" si="10"/>
        <v>6261325.0679904846</v>
      </c>
      <c r="AA44" s="10">
        <f t="shared" si="10"/>
        <v>6449164.8200301994</v>
      </c>
      <c r="AB44" s="10">
        <f t="shared" si="10"/>
        <v>6642639.7646311056</v>
      </c>
      <c r="AC44" s="10">
        <f t="shared" si="10"/>
        <v>6841918.9575700387</v>
      </c>
      <c r="AD44" s="10">
        <f t="shared" si="10"/>
        <v>7047176.5262971399</v>
      </c>
      <c r="AE44" s="10">
        <f t="shared" si="10"/>
        <v>7258591.8220860539</v>
      </c>
      <c r="AF44" s="10">
        <f t="shared" si="10"/>
        <v>7476349.5767486356</v>
      </c>
      <c r="AG44" s="10">
        <f t="shared" si="10"/>
        <v>7700640.0640510945</v>
      </c>
      <c r="AH44" s="10">
        <f t="shared" si="10"/>
        <v>7931659.2659726273</v>
      </c>
      <c r="AI44" s="10">
        <f t="shared" si="10"/>
        <v>8169609.0439518066</v>
      </c>
      <c r="AJ44" s="10">
        <f t="shared" si="10"/>
        <v>8414697.3152703606</v>
      </c>
      <c r="AK44" s="10">
        <f t="shared" si="10"/>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11">G39/$G9+IF((G$4-$G9+1)&gt;0,-INDEX($G39:$AK39,1,(G$4-$G9+1))/$G9,0)</f>
        <v>124651.728</v>
      </c>
      <c r="H47" s="10">
        <f t="shared" si="11"/>
        <v>83525.919999999998</v>
      </c>
      <c r="I47" s="10">
        <f t="shared" si="11"/>
        <v>83525.919999999998</v>
      </c>
      <c r="J47" s="10">
        <f t="shared" si="11"/>
        <v>74162.897914119851</v>
      </c>
      <c r="K47" s="10">
        <f t="shared" si="11"/>
        <v>90086.725532828088</v>
      </c>
      <c r="L47" s="10">
        <f t="shared" si="11"/>
        <v>100834.91773684438</v>
      </c>
      <c r="M47" s="10">
        <f t="shared" si="11"/>
        <v>77943.502445714534</v>
      </c>
      <c r="N47" s="10">
        <f t="shared" si="11"/>
        <v>96128.698974135594</v>
      </c>
      <c r="O47" s="10">
        <f t="shared" si="11"/>
        <v>90466.288976350334</v>
      </c>
      <c r="P47" s="10">
        <f t="shared" si="11"/>
        <v>93180.277645640832</v>
      </c>
      <c r="Q47" s="10">
        <f t="shared" si="11"/>
        <v>95975.685975010056</v>
      </c>
      <c r="R47" s="10">
        <f t="shared" si="11"/>
        <v>98854.956554260367</v>
      </c>
      <c r="S47" s="10">
        <f t="shared" si="11"/>
        <v>101820.60525088818</v>
      </c>
      <c r="T47" s="10">
        <f t="shared" si="11"/>
        <v>104875.22340841484</v>
      </c>
      <c r="U47" s="10">
        <f t="shared" si="11"/>
        <v>108021.48011066727</v>
      </c>
      <c r="V47" s="10">
        <f t="shared" si="11"/>
        <v>111262.12451398731</v>
      </c>
      <c r="W47" s="10">
        <f t="shared" si="11"/>
        <v>114599.98824940693</v>
      </c>
      <c r="X47" s="10">
        <f t="shared" si="11"/>
        <v>118037.98789688913</v>
      </c>
      <c r="Y47" s="10">
        <f t="shared" si="11"/>
        <v>121579.12753379582</v>
      </c>
      <c r="Z47" s="10">
        <f t="shared" si="11"/>
        <v>125226.5013598097</v>
      </c>
      <c r="AA47" s="10">
        <f t="shared" si="11"/>
        <v>128983.29640060398</v>
      </c>
      <c r="AB47" s="10">
        <f t="shared" si="11"/>
        <v>132852.79529262212</v>
      </c>
      <c r="AC47" s="10">
        <f t="shared" si="11"/>
        <v>136838.37915140076</v>
      </c>
      <c r="AD47" s="10">
        <f t="shared" si="11"/>
        <v>140943.5305259428</v>
      </c>
      <c r="AE47" s="10">
        <f t="shared" si="11"/>
        <v>145171.83644172107</v>
      </c>
      <c r="AF47" s="10">
        <f t="shared" si="11"/>
        <v>149526.99153497271</v>
      </c>
      <c r="AG47" s="10">
        <f t="shared" si="11"/>
        <v>154012.80128102188</v>
      </c>
      <c r="AH47" s="10">
        <f t="shared" si="11"/>
        <v>158633.18531945255</v>
      </c>
      <c r="AI47" s="10">
        <f t="shared" si="11"/>
        <v>163392.18087903614</v>
      </c>
      <c r="AJ47" s="10">
        <f t="shared" si="11"/>
        <v>168293.94630540721</v>
      </c>
      <c r="AK47" s="10">
        <f t="shared" si="11"/>
        <v>173342.76469456946</v>
      </c>
    </row>
    <row r="48" spans="1:39" x14ac:dyDescent="0.35">
      <c r="E48" s="10" t="str">
        <f t="shared" ref="E48:E50" si="12">E40</f>
        <v>Pumps</v>
      </c>
      <c r="F48" t="s">
        <v>53</v>
      </c>
      <c r="G48" s="10">
        <f t="shared" si="11"/>
        <v>0</v>
      </c>
      <c r="H48" s="10">
        <f t="shared" si="11"/>
        <v>0</v>
      </c>
      <c r="I48" s="10">
        <f t="shared" si="11"/>
        <v>0</v>
      </c>
      <c r="J48" s="10">
        <f t="shared" si="11"/>
        <v>0</v>
      </c>
      <c r="K48" s="10">
        <f t="shared" si="11"/>
        <v>0</v>
      </c>
      <c r="L48" s="10">
        <f t="shared" si="11"/>
        <v>0</v>
      </c>
      <c r="M48" s="10">
        <f t="shared" si="11"/>
        <v>0</v>
      </c>
      <c r="N48" s="10">
        <f t="shared" si="11"/>
        <v>0</v>
      </c>
      <c r="O48" s="10">
        <f t="shared" si="11"/>
        <v>0</v>
      </c>
      <c r="P48" s="10">
        <f t="shared" si="11"/>
        <v>0</v>
      </c>
      <c r="Q48" s="10">
        <f t="shared" si="11"/>
        <v>0</v>
      </c>
      <c r="R48" s="10">
        <f t="shared" si="11"/>
        <v>0</v>
      </c>
      <c r="S48" s="10">
        <f t="shared" si="11"/>
        <v>0</v>
      </c>
      <c r="T48" s="10">
        <f t="shared" si="11"/>
        <v>0</v>
      </c>
      <c r="U48" s="10">
        <f t="shared" si="11"/>
        <v>0</v>
      </c>
      <c r="V48" s="10">
        <f t="shared" si="11"/>
        <v>0</v>
      </c>
      <c r="W48" s="10">
        <f t="shared" si="11"/>
        <v>0</v>
      </c>
      <c r="X48" s="10">
        <f t="shared" si="11"/>
        <v>0</v>
      </c>
      <c r="Y48" s="10">
        <f t="shared" si="11"/>
        <v>0</v>
      </c>
      <c r="Z48" s="10">
        <f t="shared" si="11"/>
        <v>0</v>
      </c>
      <c r="AA48" s="10">
        <f t="shared" si="11"/>
        <v>0</v>
      </c>
      <c r="AB48" s="10">
        <f t="shared" si="11"/>
        <v>0</v>
      </c>
      <c r="AC48" s="10">
        <f t="shared" si="11"/>
        <v>0</v>
      </c>
      <c r="AD48" s="10">
        <f t="shared" si="11"/>
        <v>0</v>
      </c>
      <c r="AE48" s="10">
        <f t="shared" si="11"/>
        <v>0</v>
      </c>
      <c r="AF48" s="10">
        <f t="shared" si="11"/>
        <v>0</v>
      </c>
      <c r="AG48" s="10">
        <f t="shared" si="11"/>
        <v>0</v>
      </c>
      <c r="AH48" s="10">
        <f t="shared" si="11"/>
        <v>0</v>
      </c>
      <c r="AI48" s="10">
        <f t="shared" si="11"/>
        <v>0</v>
      </c>
      <c r="AJ48" s="10">
        <f t="shared" si="11"/>
        <v>0</v>
      </c>
      <c r="AK48" s="10">
        <f t="shared" si="11"/>
        <v>0</v>
      </c>
    </row>
    <row r="49" spans="1:37" x14ac:dyDescent="0.35">
      <c r="E49" s="10" t="str">
        <f t="shared" si="12"/>
        <v>Valves and Meters</v>
      </c>
      <c r="F49" t="s">
        <v>53</v>
      </c>
      <c r="G49" s="10">
        <f t="shared" si="11"/>
        <v>0</v>
      </c>
      <c r="H49" s="10">
        <f t="shared" si="11"/>
        <v>0</v>
      </c>
      <c r="I49" s="10">
        <f t="shared" si="11"/>
        <v>0</v>
      </c>
      <c r="J49" s="10">
        <f t="shared" si="11"/>
        <v>0</v>
      </c>
      <c r="K49" s="10">
        <f t="shared" si="11"/>
        <v>0</v>
      </c>
      <c r="L49" s="10">
        <f t="shared" si="11"/>
        <v>0</v>
      </c>
      <c r="M49" s="10">
        <f t="shared" si="11"/>
        <v>0</v>
      </c>
      <c r="N49" s="10">
        <f t="shared" si="11"/>
        <v>0</v>
      </c>
      <c r="O49" s="10">
        <f t="shared" si="11"/>
        <v>0</v>
      </c>
      <c r="P49" s="10">
        <f t="shared" si="11"/>
        <v>0</v>
      </c>
      <c r="Q49" s="10">
        <f t="shared" si="11"/>
        <v>0</v>
      </c>
      <c r="R49" s="10">
        <f t="shared" si="11"/>
        <v>0</v>
      </c>
      <c r="S49" s="10">
        <f t="shared" si="11"/>
        <v>0</v>
      </c>
      <c r="T49" s="10">
        <f t="shared" si="11"/>
        <v>0</v>
      </c>
      <c r="U49" s="10">
        <f t="shared" si="11"/>
        <v>0</v>
      </c>
      <c r="V49" s="10">
        <f t="shared" si="11"/>
        <v>0</v>
      </c>
      <c r="W49" s="10">
        <f t="shared" si="11"/>
        <v>0</v>
      </c>
      <c r="X49" s="10">
        <f t="shared" si="11"/>
        <v>0</v>
      </c>
      <c r="Y49" s="10">
        <f t="shared" si="11"/>
        <v>0</v>
      </c>
      <c r="Z49" s="10">
        <f t="shared" si="11"/>
        <v>0</v>
      </c>
      <c r="AA49" s="10">
        <f t="shared" si="11"/>
        <v>0</v>
      </c>
      <c r="AB49" s="10">
        <f t="shared" si="11"/>
        <v>0</v>
      </c>
      <c r="AC49" s="10">
        <f t="shared" si="11"/>
        <v>0</v>
      </c>
      <c r="AD49" s="10">
        <f t="shared" si="11"/>
        <v>0</v>
      </c>
      <c r="AE49" s="10">
        <f t="shared" si="11"/>
        <v>0</v>
      </c>
      <c r="AF49" s="10">
        <f t="shared" si="11"/>
        <v>0</v>
      </c>
      <c r="AG49" s="10">
        <f t="shared" si="11"/>
        <v>0</v>
      </c>
      <c r="AH49" s="10">
        <f t="shared" si="11"/>
        <v>0</v>
      </c>
      <c r="AI49" s="10">
        <f t="shared" si="11"/>
        <v>0</v>
      </c>
      <c r="AJ49" s="10">
        <f t="shared" si="11"/>
        <v>0</v>
      </c>
      <c r="AK49" s="10">
        <f t="shared" si="11"/>
        <v>0</v>
      </c>
    </row>
    <row r="50" spans="1:37" x14ac:dyDescent="0.35">
      <c r="E50" s="10" t="str">
        <f t="shared" si="12"/>
        <v>Temporary Assets</v>
      </c>
      <c r="F50" t="s">
        <v>53</v>
      </c>
      <c r="G50" s="10">
        <f t="shared" si="11"/>
        <v>0</v>
      </c>
      <c r="H50" s="10">
        <f t="shared" si="11"/>
        <v>0</v>
      </c>
      <c r="I50" s="10">
        <f t="shared" si="11"/>
        <v>0</v>
      </c>
      <c r="J50" s="10">
        <f t="shared" si="11"/>
        <v>0</v>
      </c>
      <c r="K50" s="10">
        <f t="shared" si="11"/>
        <v>0</v>
      </c>
      <c r="L50" s="10">
        <f t="shared" si="11"/>
        <v>0</v>
      </c>
      <c r="M50" s="10">
        <f t="shared" si="11"/>
        <v>0</v>
      </c>
      <c r="N50" s="10">
        <f t="shared" si="11"/>
        <v>0</v>
      </c>
      <c r="O50" s="10">
        <f t="shared" si="11"/>
        <v>0</v>
      </c>
      <c r="P50" s="10">
        <f t="shared" si="11"/>
        <v>0</v>
      </c>
      <c r="Q50" s="10">
        <f t="shared" si="11"/>
        <v>0</v>
      </c>
      <c r="R50" s="10">
        <f t="shared" si="11"/>
        <v>0</v>
      </c>
      <c r="S50" s="10">
        <f t="shared" si="11"/>
        <v>0</v>
      </c>
      <c r="T50" s="10">
        <f t="shared" si="11"/>
        <v>0</v>
      </c>
      <c r="U50" s="10">
        <f t="shared" si="11"/>
        <v>0</v>
      </c>
      <c r="V50" s="10">
        <f t="shared" si="11"/>
        <v>0</v>
      </c>
      <c r="W50" s="10">
        <f t="shared" si="11"/>
        <v>0</v>
      </c>
      <c r="X50" s="10">
        <f t="shared" si="11"/>
        <v>0</v>
      </c>
      <c r="Y50" s="10">
        <f t="shared" si="11"/>
        <v>0</v>
      </c>
      <c r="Z50" s="10">
        <f t="shared" si="11"/>
        <v>0</v>
      </c>
      <c r="AA50" s="10">
        <f t="shared" si="11"/>
        <v>0</v>
      </c>
      <c r="AB50" s="10">
        <f t="shared" si="11"/>
        <v>0</v>
      </c>
      <c r="AC50" s="10">
        <f t="shared" si="11"/>
        <v>0</v>
      </c>
      <c r="AD50" s="10">
        <f t="shared" si="11"/>
        <v>0</v>
      </c>
      <c r="AE50" s="10">
        <f t="shared" si="11"/>
        <v>0</v>
      </c>
      <c r="AF50" s="10">
        <f t="shared" si="11"/>
        <v>0</v>
      </c>
      <c r="AG50" s="10">
        <f t="shared" si="11"/>
        <v>0</v>
      </c>
      <c r="AH50" s="10">
        <f t="shared" si="11"/>
        <v>0</v>
      </c>
      <c r="AI50" s="10">
        <f t="shared" si="11"/>
        <v>0</v>
      </c>
      <c r="AJ50" s="10">
        <f t="shared" si="11"/>
        <v>0</v>
      </c>
      <c r="AK50" s="10">
        <f t="shared" si="11"/>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3">SUM(H59:H62)</f>
        <v>0</v>
      </c>
      <c r="I63" s="10">
        <f t="shared" si="13"/>
        <v>0</v>
      </c>
      <c r="J63" s="10">
        <f t="shared" si="13"/>
        <v>0</v>
      </c>
      <c r="K63" s="10">
        <f t="shared" si="13"/>
        <v>0</v>
      </c>
      <c r="L63" s="10">
        <f t="shared" si="13"/>
        <v>0</v>
      </c>
      <c r="M63" s="10">
        <f t="shared" si="13"/>
        <v>0</v>
      </c>
      <c r="N63" s="10">
        <f t="shared" si="13"/>
        <v>0</v>
      </c>
      <c r="O63" s="10">
        <f t="shared" si="13"/>
        <v>0</v>
      </c>
      <c r="P63" s="10">
        <f t="shared" si="13"/>
        <v>0</v>
      </c>
      <c r="Q63" s="10">
        <f t="shared" si="13"/>
        <v>0</v>
      </c>
      <c r="R63" s="10">
        <f t="shared" si="13"/>
        <v>0</v>
      </c>
      <c r="S63" s="10">
        <f t="shared" si="13"/>
        <v>0</v>
      </c>
      <c r="T63" s="10">
        <f t="shared" si="13"/>
        <v>0</v>
      </c>
      <c r="U63" s="10">
        <f t="shared" si="13"/>
        <v>0</v>
      </c>
      <c r="V63" s="10">
        <f t="shared" si="13"/>
        <v>0</v>
      </c>
      <c r="W63" s="10">
        <f t="shared" si="13"/>
        <v>0</v>
      </c>
      <c r="X63" s="10">
        <f t="shared" si="13"/>
        <v>0</v>
      </c>
      <c r="Y63" s="10">
        <f t="shared" si="13"/>
        <v>0</v>
      </c>
      <c r="Z63" s="10">
        <f t="shared" si="13"/>
        <v>0</v>
      </c>
      <c r="AA63" s="10">
        <f t="shared" si="13"/>
        <v>0</v>
      </c>
      <c r="AB63" s="10">
        <f t="shared" si="13"/>
        <v>0</v>
      </c>
      <c r="AC63" s="10">
        <f t="shared" si="13"/>
        <v>0</v>
      </c>
      <c r="AD63" s="10">
        <f t="shared" si="13"/>
        <v>0</v>
      </c>
      <c r="AE63" s="10">
        <f t="shared" si="13"/>
        <v>0</v>
      </c>
      <c r="AF63" s="10">
        <f t="shared" si="13"/>
        <v>0</v>
      </c>
      <c r="AG63" s="10">
        <f t="shared" si="13"/>
        <v>0</v>
      </c>
      <c r="AH63" s="10">
        <f t="shared" si="13"/>
        <v>0</v>
      </c>
      <c r="AI63" s="10">
        <f t="shared" si="13"/>
        <v>0</v>
      </c>
      <c r="AJ63" s="10">
        <f t="shared" si="13"/>
        <v>0</v>
      </c>
      <c r="AK63" s="10">
        <f t="shared" si="13"/>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4">G59/$G9+IF((G$4-$G9+1)&gt;0,-INDEX($G59:$AK59,1,(G$4-$G9+1))/$G9,0)</f>
        <v>0</v>
      </c>
      <c r="H66" s="10">
        <f t="shared" si="14"/>
        <v>0</v>
      </c>
      <c r="I66" s="10">
        <f t="shared" si="14"/>
        <v>0</v>
      </c>
      <c r="J66" s="10">
        <f t="shared" si="14"/>
        <v>0</v>
      </c>
      <c r="K66" s="10">
        <f t="shared" si="14"/>
        <v>0</v>
      </c>
      <c r="L66" s="10">
        <f t="shared" si="14"/>
        <v>0</v>
      </c>
      <c r="M66" s="10">
        <f t="shared" si="14"/>
        <v>0</v>
      </c>
      <c r="N66" s="10">
        <f t="shared" si="14"/>
        <v>0</v>
      </c>
      <c r="O66" s="10">
        <f t="shared" si="14"/>
        <v>0</v>
      </c>
      <c r="P66" s="10">
        <f t="shared" si="14"/>
        <v>0</v>
      </c>
      <c r="Q66" s="10">
        <f t="shared" si="14"/>
        <v>0</v>
      </c>
      <c r="R66" s="10">
        <f t="shared" si="14"/>
        <v>0</v>
      </c>
      <c r="S66" s="10">
        <f t="shared" si="14"/>
        <v>0</v>
      </c>
      <c r="T66" s="10">
        <f t="shared" si="14"/>
        <v>0</v>
      </c>
      <c r="U66" s="10">
        <f t="shared" si="14"/>
        <v>0</v>
      </c>
      <c r="V66" s="10">
        <f t="shared" si="14"/>
        <v>0</v>
      </c>
      <c r="W66" s="10">
        <f t="shared" si="14"/>
        <v>0</v>
      </c>
      <c r="X66" s="10">
        <f t="shared" si="14"/>
        <v>0</v>
      </c>
      <c r="Y66" s="10">
        <f t="shared" si="14"/>
        <v>0</v>
      </c>
      <c r="Z66" s="10">
        <f t="shared" si="14"/>
        <v>0</v>
      </c>
      <c r="AA66" s="10">
        <f t="shared" si="14"/>
        <v>0</v>
      </c>
      <c r="AB66" s="10">
        <f t="shared" si="14"/>
        <v>0</v>
      </c>
      <c r="AC66" s="10">
        <f t="shared" si="14"/>
        <v>0</v>
      </c>
      <c r="AD66" s="10">
        <f t="shared" si="14"/>
        <v>0</v>
      </c>
      <c r="AE66" s="10">
        <f t="shared" si="14"/>
        <v>0</v>
      </c>
      <c r="AF66" s="10">
        <f t="shared" si="14"/>
        <v>0</v>
      </c>
      <c r="AG66" s="10">
        <f t="shared" si="14"/>
        <v>0</v>
      </c>
      <c r="AH66" s="10">
        <f t="shared" si="14"/>
        <v>0</v>
      </c>
      <c r="AI66" s="10">
        <f t="shared" si="14"/>
        <v>0</v>
      </c>
      <c r="AJ66" s="10">
        <f t="shared" si="14"/>
        <v>0</v>
      </c>
      <c r="AK66" s="10">
        <f t="shared" si="14"/>
        <v>0</v>
      </c>
    </row>
    <row r="67" spans="1:37" x14ac:dyDescent="0.35">
      <c r="E67" s="10" t="str">
        <f t="shared" ref="E67:E68" si="15">E60</f>
        <v>Pumps</v>
      </c>
      <c r="F67" t="s">
        <v>53</v>
      </c>
      <c r="G67" s="10">
        <f t="shared" si="14"/>
        <v>0</v>
      </c>
      <c r="H67" s="10">
        <f t="shared" si="14"/>
        <v>0</v>
      </c>
      <c r="I67" s="10">
        <f t="shared" si="14"/>
        <v>0</v>
      </c>
      <c r="J67" s="10">
        <f t="shared" si="14"/>
        <v>0</v>
      </c>
      <c r="K67" s="10">
        <f t="shared" si="14"/>
        <v>0</v>
      </c>
      <c r="L67" s="10">
        <f t="shared" si="14"/>
        <v>0</v>
      </c>
      <c r="M67" s="10">
        <f t="shared" si="14"/>
        <v>0</v>
      </c>
      <c r="N67" s="10">
        <f t="shared" si="14"/>
        <v>0</v>
      </c>
      <c r="O67" s="10">
        <f t="shared" si="14"/>
        <v>0</v>
      </c>
      <c r="P67" s="10">
        <f t="shared" si="14"/>
        <v>0</v>
      </c>
      <c r="Q67" s="10">
        <f t="shared" si="14"/>
        <v>0</v>
      </c>
      <c r="R67" s="10">
        <f t="shared" si="14"/>
        <v>0</v>
      </c>
      <c r="S67" s="10">
        <f t="shared" si="14"/>
        <v>0</v>
      </c>
      <c r="T67" s="10">
        <f t="shared" si="14"/>
        <v>0</v>
      </c>
      <c r="U67" s="10">
        <f t="shared" si="14"/>
        <v>0</v>
      </c>
      <c r="V67" s="10">
        <f t="shared" si="14"/>
        <v>0</v>
      </c>
      <c r="W67" s="10">
        <f t="shared" si="14"/>
        <v>0</v>
      </c>
      <c r="X67" s="10">
        <f t="shared" si="14"/>
        <v>0</v>
      </c>
      <c r="Y67" s="10">
        <f t="shared" si="14"/>
        <v>0</v>
      </c>
      <c r="Z67" s="10">
        <f t="shared" si="14"/>
        <v>0</v>
      </c>
      <c r="AA67" s="10">
        <f t="shared" si="14"/>
        <v>0</v>
      </c>
      <c r="AB67" s="10">
        <f t="shared" si="14"/>
        <v>0</v>
      </c>
      <c r="AC67" s="10">
        <f t="shared" si="14"/>
        <v>0</v>
      </c>
      <c r="AD67" s="10">
        <f t="shared" si="14"/>
        <v>0</v>
      </c>
      <c r="AE67" s="10">
        <f t="shared" si="14"/>
        <v>0</v>
      </c>
      <c r="AF67" s="10">
        <f t="shared" si="14"/>
        <v>0</v>
      </c>
      <c r="AG67" s="10">
        <f t="shared" si="14"/>
        <v>0</v>
      </c>
      <c r="AH67" s="10">
        <f t="shared" si="14"/>
        <v>0</v>
      </c>
      <c r="AI67" s="10">
        <f t="shared" si="14"/>
        <v>0</v>
      </c>
      <c r="AJ67" s="10">
        <f t="shared" si="14"/>
        <v>0</v>
      </c>
      <c r="AK67" s="10">
        <f t="shared" si="14"/>
        <v>0</v>
      </c>
    </row>
    <row r="68" spans="1:37" x14ac:dyDescent="0.35">
      <c r="E68" s="10" t="str">
        <f t="shared" si="15"/>
        <v>Valves and Meters</v>
      </c>
      <c r="F68" t="s">
        <v>53</v>
      </c>
      <c r="G68" s="10">
        <f t="shared" si="14"/>
        <v>0</v>
      </c>
      <c r="H68" s="10">
        <f t="shared" si="14"/>
        <v>0</v>
      </c>
      <c r="I68" s="10">
        <f t="shared" si="14"/>
        <v>0</v>
      </c>
      <c r="J68" s="10">
        <f t="shared" si="14"/>
        <v>0</v>
      </c>
      <c r="K68" s="10">
        <f t="shared" si="14"/>
        <v>0</v>
      </c>
      <c r="L68" s="10">
        <f t="shared" si="14"/>
        <v>0</v>
      </c>
      <c r="M68" s="10">
        <f t="shared" si="14"/>
        <v>0</v>
      </c>
      <c r="N68" s="10">
        <f t="shared" si="14"/>
        <v>0</v>
      </c>
      <c r="O68" s="10">
        <f t="shared" si="14"/>
        <v>0</v>
      </c>
      <c r="P68" s="10">
        <f t="shared" si="14"/>
        <v>0</v>
      </c>
      <c r="Q68" s="10">
        <f t="shared" si="14"/>
        <v>0</v>
      </c>
      <c r="R68" s="10">
        <f t="shared" si="14"/>
        <v>0</v>
      </c>
      <c r="S68" s="10">
        <f t="shared" si="14"/>
        <v>0</v>
      </c>
      <c r="T68" s="10">
        <f t="shared" si="14"/>
        <v>0</v>
      </c>
      <c r="U68" s="10">
        <f t="shared" si="14"/>
        <v>0</v>
      </c>
      <c r="V68" s="10">
        <f t="shared" si="14"/>
        <v>0</v>
      </c>
      <c r="W68" s="10">
        <f t="shared" si="14"/>
        <v>0</v>
      </c>
      <c r="X68" s="10">
        <f t="shared" si="14"/>
        <v>0</v>
      </c>
      <c r="Y68" s="10">
        <f t="shared" si="14"/>
        <v>0</v>
      </c>
      <c r="Z68" s="10">
        <f t="shared" si="14"/>
        <v>0</v>
      </c>
      <c r="AA68" s="10">
        <f t="shared" si="14"/>
        <v>0</v>
      </c>
      <c r="AB68" s="10">
        <f t="shared" si="14"/>
        <v>0</v>
      </c>
      <c r="AC68" s="10">
        <f t="shared" si="14"/>
        <v>0</v>
      </c>
      <c r="AD68" s="10">
        <f t="shared" si="14"/>
        <v>0</v>
      </c>
      <c r="AE68" s="10">
        <f t="shared" si="14"/>
        <v>0</v>
      </c>
      <c r="AF68" s="10">
        <f t="shared" si="14"/>
        <v>0</v>
      </c>
      <c r="AG68" s="10">
        <f t="shared" si="14"/>
        <v>0</v>
      </c>
      <c r="AH68" s="10">
        <f t="shared" si="14"/>
        <v>0</v>
      </c>
      <c r="AI68" s="10">
        <f t="shared" si="14"/>
        <v>0</v>
      </c>
      <c r="AJ68" s="10">
        <f t="shared" si="14"/>
        <v>0</v>
      </c>
      <c r="AK68" s="10">
        <f t="shared" si="14"/>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6">SUM(H73:H76)</f>
        <v>0</v>
      </c>
      <c r="I77" s="10">
        <f t="shared" si="16"/>
        <v>0</v>
      </c>
      <c r="J77" s="10">
        <f t="shared" si="16"/>
        <v>0</v>
      </c>
      <c r="K77" s="10">
        <f t="shared" si="16"/>
        <v>0</v>
      </c>
      <c r="L77" s="10">
        <f t="shared" si="16"/>
        <v>0</v>
      </c>
      <c r="M77" s="10">
        <f t="shared" si="16"/>
        <v>0</v>
      </c>
      <c r="N77" s="10">
        <f t="shared" si="16"/>
        <v>0</v>
      </c>
      <c r="O77" s="10">
        <f t="shared" si="16"/>
        <v>0</v>
      </c>
      <c r="P77" s="10">
        <f t="shared" si="16"/>
        <v>0</v>
      </c>
      <c r="Q77" s="10">
        <f t="shared" si="16"/>
        <v>0</v>
      </c>
      <c r="R77" s="10">
        <f t="shared" si="16"/>
        <v>0</v>
      </c>
      <c r="S77" s="10">
        <f t="shared" si="16"/>
        <v>0</v>
      </c>
      <c r="T77" s="10">
        <f t="shared" si="16"/>
        <v>0</v>
      </c>
      <c r="U77" s="10">
        <f t="shared" si="16"/>
        <v>0</v>
      </c>
      <c r="V77" s="10">
        <f t="shared" si="16"/>
        <v>0</v>
      </c>
      <c r="W77" s="10">
        <f t="shared" si="16"/>
        <v>0</v>
      </c>
      <c r="X77" s="10">
        <f t="shared" si="16"/>
        <v>0</v>
      </c>
      <c r="Y77" s="10">
        <f t="shared" si="16"/>
        <v>0</v>
      </c>
      <c r="Z77" s="10">
        <f t="shared" si="16"/>
        <v>0</v>
      </c>
      <c r="AA77" s="10">
        <f t="shared" si="16"/>
        <v>0</v>
      </c>
      <c r="AB77" s="10">
        <f t="shared" si="16"/>
        <v>0</v>
      </c>
      <c r="AC77" s="10">
        <f t="shared" si="16"/>
        <v>0</v>
      </c>
      <c r="AD77" s="10">
        <f t="shared" si="16"/>
        <v>0</v>
      </c>
      <c r="AE77" s="10">
        <f t="shared" si="16"/>
        <v>0</v>
      </c>
      <c r="AF77" s="10">
        <f t="shared" si="16"/>
        <v>0</v>
      </c>
      <c r="AG77" s="10">
        <f t="shared" si="16"/>
        <v>0</v>
      </c>
      <c r="AH77" s="10">
        <f t="shared" si="16"/>
        <v>0</v>
      </c>
      <c r="AI77" s="10">
        <f t="shared" si="16"/>
        <v>0</v>
      </c>
      <c r="AJ77" s="10">
        <f t="shared" si="16"/>
        <v>0</v>
      </c>
      <c r="AK77" s="10">
        <f t="shared" si="16"/>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7">G73/$G9+IF((G$4-$G9+1)&gt;0,-INDEX($G73:$AK73,1,(G$4-$G9+1))/$G9,0)</f>
        <v>0</v>
      </c>
      <c r="H80" s="10">
        <f t="shared" si="17"/>
        <v>0</v>
      </c>
      <c r="I80" s="10">
        <f t="shared" si="17"/>
        <v>0</v>
      </c>
      <c r="J80" s="10">
        <f t="shared" si="17"/>
        <v>0</v>
      </c>
      <c r="K80" s="10">
        <f t="shared" si="17"/>
        <v>0</v>
      </c>
      <c r="L80" s="10">
        <f t="shared" si="17"/>
        <v>0</v>
      </c>
      <c r="M80" s="10">
        <f t="shared" si="17"/>
        <v>0</v>
      </c>
      <c r="N80" s="10">
        <f t="shared" si="17"/>
        <v>0</v>
      </c>
      <c r="O80" s="10">
        <f t="shared" si="17"/>
        <v>0</v>
      </c>
      <c r="P80" s="10">
        <f t="shared" si="17"/>
        <v>0</v>
      </c>
      <c r="Q80" s="10">
        <f t="shared" si="17"/>
        <v>0</v>
      </c>
      <c r="R80" s="10">
        <f t="shared" si="17"/>
        <v>0</v>
      </c>
      <c r="S80" s="10">
        <f t="shared" si="17"/>
        <v>0</v>
      </c>
      <c r="T80" s="10">
        <f t="shared" si="17"/>
        <v>0</v>
      </c>
      <c r="U80" s="10">
        <f t="shared" si="17"/>
        <v>0</v>
      </c>
      <c r="V80" s="10">
        <f t="shared" si="17"/>
        <v>0</v>
      </c>
      <c r="W80" s="10">
        <f t="shared" si="17"/>
        <v>0</v>
      </c>
      <c r="X80" s="10">
        <f t="shared" si="17"/>
        <v>0</v>
      </c>
      <c r="Y80" s="10">
        <f t="shared" si="17"/>
        <v>0</v>
      </c>
      <c r="Z80" s="10">
        <f t="shared" si="17"/>
        <v>0</v>
      </c>
      <c r="AA80" s="10">
        <f t="shared" si="17"/>
        <v>0</v>
      </c>
      <c r="AB80" s="10">
        <f t="shared" si="17"/>
        <v>0</v>
      </c>
      <c r="AC80" s="10">
        <f t="shared" si="17"/>
        <v>0</v>
      </c>
      <c r="AD80" s="10">
        <f t="shared" si="17"/>
        <v>0</v>
      </c>
      <c r="AE80" s="10">
        <f t="shared" si="17"/>
        <v>0</v>
      </c>
      <c r="AF80" s="10">
        <f t="shared" si="17"/>
        <v>0</v>
      </c>
      <c r="AG80" s="10">
        <f t="shared" si="17"/>
        <v>0</v>
      </c>
      <c r="AH80" s="10">
        <f t="shared" si="17"/>
        <v>0</v>
      </c>
      <c r="AI80" s="10">
        <f t="shared" si="17"/>
        <v>0</v>
      </c>
      <c r="AJ80" s="10">
        <f t="shared" si="17"/>
        <v>0</v>
      </c>
      <c r="AK80" s="10">
        <f t="shared" si="17"/>
        <v>0</v>
      </c>
    </row>
    <row r="81" spans="1:38" x14ac:dyDescent="0.35">
      <c r="E81" s="10" t="str">
        <f t="shared" ref="E81:E82" si="18">E74</f>
        <v>Pumps</v>
      </c>
      <c r="F81" t="s">
        <v>53</v>
      </c>
      <c r="G81" s="10">
        <f t="shared" si="17"/>
        <v>0</v>
      </c>
      <c r="H81" s="10">
        <f t="shared" si="17"/>
        <v>0</v>
      </c>
      <c r="I81" s="10">
        <f t="shared" si="17"/>
        <v>0</v>
      </c>
      <c r="J81" s="10">
        <f t="shared" si="17"/>
        <v>0</v>
      </c>
      <c r="K81" s="10">
        <f t="shared" si="17"/>
        <v>0</v>
      </c>
      <c r="L81" s="10">
        <f t="shared" si="17"/>
        <v>0</v>
      </c>
      <c r="M81" s="10">
        <f t="shared" si="17"/>
        <v>0</v>
      </c>
      <c r="N81" s="10">
        <f t="shared" si="17"/>
        <v>0</v>
      </c>
      <c r="O81" s="10">
        <f t="shared" si="17"/>
        <v>0</v>
      </c>
      <c r="P81" s="10">
        <f t="shared" si="17"/>
        <v>0</v>
      </c>
      <c r="Q81" s="10">
        <f t="shared" si="17"/>
        <v>0</v>
      </c>
      <c r="R81" s="10">
        <f t="shared" si="17"/>
        <v>0</v>
      </c>
      <c r="S81" s="10">
        <f t="shared" si="17"/>
        <v>0</v>
      </c>
      <c r="T81" s="10">
        <f t="shared" si="17"/>
        <v>0</v>
      </c>
      <c r="U81" s="10">
        <f t="shared" si="17"/>
        <v>0</v>
      </c>
      <c r="V81" s="10">
        <f t="shared" si="17"/>
        <v>0</v>
      </c>
      <c r="W81" s="10">
        <f t="shared" si="17"/>
        <v>0</v>
      </c>
      <c r="X81" s="10">
        <f t="shared" si="17"/>
        <v>0</v>
      </c>
      <c r="Y81" s="10">
        <f t="shared" si="17"/>
        <v>0</v>
      </c>
      <c r="Z81" s="10">
        <f t="shared" si="17"/>
        <v>0</v>
      </c>
      <c r="AA81" s="10">
        <f t="shared" si="17"/>
        <v>0</v>
      </c>
      <c r="AB81" s="10">
        <f t="shared" si="17"/>
        <v>0</v>
      </c>
      <c r="AC81" s="10">
        <f t="shared" si="17"/>
        <v>0</v>
      </c>
      <c r="AD81" s="10">
        <f t="shared" si="17"/>
        <v>0</v>
      </c>
      <c r="AE81" s="10">
        <f t="shared" si="17"/>
        <v>0</v>
      </c>
      <c r="AF81" s="10">
        <f t="shared" si="17"/>
        <v>0</v>
      </c>
      <c r="AG81" s="10">
        <f t="shared" si="17"/>
        <v>0</v>
      </c>
      <c r="AH81" s="10">
        <f t="shared" si="17"/>
        <v>0</v>
      </c>
      <c r="AI81" s="10">
        <f t="shared" si="17"/>
        <v>0</v>
      </c>
      <c r="AJ81" s="10">
        <f t="shared" si="17"/>
        <v>0</v>
      </c>
      <c r="AK81" s="10">
        <f t="shared" si="17"/>
        <v>0</v>
      </c>
    </row>
    <row r="82" spans="1:38" x14ac:dyDescent="0.35">
      <c r="E82" s="10" t="str">
        <f t="shared" si="18"/>
        <v>Valves and Meters</v>
      </c>
      <c r="F82" t="s">
        <v>53</v>
      </c>
      <c r="G82" s="10">
        <f t="shared" si="17"/>
        <v>0</v>
      </c>
      <c r="H82" s="10">
        <f t="shared" si="17"/>
        <v>0</v>
      </c>
      <c r="I82" s="10">
        <f t="shared" si="17"/>
        <v>0</v>
      </c>
      <c r="J82" s="10">
        <f t="shared" si="17"/>
        <v>0</v>
      </c>
      <c r="K82" s="10">
        <f t="shared" si="17"/>
        <v>0</v>
      </c>
      <c r="L82" s="10">
        <f t="shared" si="17"/>
        <v>0</v>
      </c>
      <c r="M82" s="10">
        <f t="shared" si="17"/>
        <v>0</v>
      </c>
      <c r="N82" s="10">
        <f t="shared" si="17"/>
        <v>0</v>
      </c>
      <c r="O82" s="10">
        <f t="shared" si="17"/>
        <v>0</v>
      </c>
      <c r="P82" s="10">
        <f t="shared" si="17"/>
        <v>0</v>
      </c>
      <c r="Q82" s="10">
        <f t="shared" si="17"/>
        <v>0</v>
      </c>
      <c r="R82" s="10">
        <f t="shared" si="17"/>
        <v>0</v>
      </c>
      <c r="S82" s="10">
        <f t="shared" si="17"/>
        <v>0</v>
      </c>
      <c r="T82" s="10">
        <f t="shared" si="17"/>
        <v>0</v>
      </c>
      <c r="U82" s="10">
        <f t="shared" si="17"/>
        <v>0</v>
      </c>
      <c r="V82" s="10">
        <f t="shared" si="17"/>
        <v>0</v>
      </c>
      <c r="W82" s="10">
        <f t="shared" si="17"/>
        <v>0</v>
      </c>
      <c r="X82" s="10">
        <f t="shared" si="17"/>
        <v>0</v>
      </c>
      <c r="Y82" s="10">
        <f t="shared" si="17"/>
        <v>0</v>
      </c>
      <c r="Z82" s="10">
        <f t="shared" si="17"/>
        <v>0</v>
      </c>
      <c r="AA82" s="10">
        <f t="shared" si="17"/>
        <v>0</v>
      </c>
      <c r="AB82" s="10">
        <f t="shared" si="17"/>
        <v>0</v>
      </c>
      <c r="AC82" s="10">
        <f t="shared" si="17"/>
        <v>0</v>
      </c>
      <c r="AD82" s="10">
        <f t="shared" si="17"/>
        <v>0</v>
      </c>
      <c r="AE82" s="10">
        <f t="shared" si="17"/>
        <v>0</v>
      </c>
      <c r="AF82" s="10">
        <f t="shared" si="17"/>
        <v>0</v>
      </c>
      <c r="AG82" s="10">
        <f t="shared" si="17"/>
        <v>0</v>
      </c>
      <c r="AH82" s="10">
        <f t="shared" si="17"/>
        <v>0</v>
      </c>
      <c r="AI82" s="10">
        <f t="shared" si="17"/>
        <v>0</v>
      </c>
      <c r="AJ82" s="10">
        <f t="shared" si="17"/>
        <v>0</v>
      </c>
      <c r="AK82" s="10">
        <f t="shared" si="17"/>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9">G63-G77</f>
        <v>0</v>
      </c>
      <c r="H86" s="10">
        <f t="shared" si="19"/>
        <v>0</v>
      </c>
      <c r="I86" s="10">
        <f t="shared" si="19"/>
        <v>0</v>
      </c>
      <c r="J86" s="10">
        <f t="shared" si="19"/>
        <v>0</v>
      </c>
      <c r="K86" s="10">
        <f t="shared" si="19"/>
        <v>0</v>
      </c>
      <c r="L86" s="10">
        <f t="shared" si="19"/>
        <v>0</v>
      </c>
      <c r="M86" s="10">
        <f t="shared" si="19"/>
        <v>0</v>
      </c>
      <c r="N86" s="10">
        <f t="shared" si="19"/>
        <v>0</v>
      </c>
      <c r="O86" s="10">
        <f t="shared" si="19"/>
        <v>0</v>
      </c>
      <c r="P86" s="10">
        <f t="shared" si="19"/>
        <v>0</v>
      </c>
      <c r="Q86" s="10">
        <f t="shared" si="19"/>
        <v>0</v>
      </c>
      <c r="R86" s="10">
        <f t="shared" si="19"/>
        <v>0</v>
      </c>
      <c r="S86" s="10">
        <f t="shared" si="19"/>
        <v>0</v>
      </c>
      <c r="T86" s="10">
        <f t="shared" si="19"/>
        <v>0</v>
      </c>
      <c r="U86" s="10">
        <f t="shared" si="19"/>
        <v>0</v>
      </c>
      <c r="V86" s="10">
        <f t="shared" si="19"/>
        <v>0</v>
      </c>
      <c r="W86" s="10">
        <f t="shared" si="19"/>
        <v>0</v>
      </c>
      <c r="X86" s="10">
        <f t="shared" si="19"/>
        <v>0</v>
      </c>
      <c r="Y86" s="10">
        <f t="shared" si="19"/>
        <v>0</v>
      </c>
      <c r="Z86" s="10">
        <f t="shared" si="19"/>
        <v>0</v>
      </c>
      <c r="AA86" s="10">
        <f t="shared" si="19"/>
        <v>0</v>
      </c>
      <c r="AB86" s="10">
        <f t="shared" si="19"/>
        <v>0</v>
      </c>
      <c r="AC86" s="10">
        <f t="shared" si="19"/>
        <v>0</v>
      </c>
      <c r="AD86" s="10">
        <f t="shared" si="19"/>
        <v>0</v>
      </c>
      <c r="AE86" s="10">
        <f t="shared" si="19"/>
        <v>0</v>
      </c>
      <c r="AF86" s="10">
        <f t="shared" si="19"/>
        <v>0</v>
      </c>
      <c r="AG86" s="10">
        <f t="shared" si="19"/>
        <v>0</v>
      </c>
      <c r="AH86" s="10">
        <f t="shared" si="19"/>
        <v>0</v>
      </c>
      <c r="AI86" s="10">
        <f t="shared" si="19"/>
        <v>0</v>
      </c>
      <c r="AJ86" s="10">
        <f t="shared" si="19"/>
        <v>0</v>
      </c>
      <c r="AK86" s="10">
        <f t="shared" si="19"/>
        <v>0</v>
      </c>
    </row>
    <row r="87" spans="1:38" x14ac:dyDescent="0.35">
      <c r="D87" t="s">
        <v>67</v>
      </c>
      <c r="F87" t="s">
        <v>53</v>
      </c>
      <c r="G87" s="10">
        <f t="shared" ref="G87:AK87" si="20">-G70+G84</f>
        <v>0</v>
      </c>
      <c r="H87" s="10">
        <f t="shared" si="20"/>
        <v>0</v>
      </c>
      <c r="I87" s="10">
        <f t="shared" si="20"/>
        <v>0</v>
      </c>
      <c r="J87" s="10">
        <f t="shared" si="20"/>
        <v>0</v>
      </c>
      <c r="K87" s="10">
        <f t="shared" si="20"/>
        <v>0</v>
      </c>
      <c r="L87" s="10">
        <f t="shared" si="20"/>
        <v>0</v>
      </c>
      <c r="M87" s="10">
        <f t="shared" si="20"/>
        <v>0</v>
      </c>
      <c r="N87" s="10">
        <f t="shared" si="20"/>
        <v>0</v>
      </c>
      <c r="O87" s="10">
        <f t="shared" si="20"/>
        <v>0</v>
      </c>
      <c r="P87" s="10">
        <f t="shared" si="20"/>
        <v>0</v>
      </c>
      <c r="Q87" s="10">
        <f t="shared" si="20"/>
        <v>0</v>
      </c>
      <c r="R87" s="10">
        <f t="shared" si="20"/>
        <v>0</v>
      </c>
      <c r="S87" s="10">
        <f t="shared" si="20"/>
        <v>0</v>
      </c>
      <c r="T87" s="10">
        <f t="shared" si="20"/>
        <v>0</v>
      </c>
      <c r="U87" s="10">
        <f t="shared" si="20"/>
        <v>0</v>
      </c>
      <c r="V87" s="10">
        <f t="shared" si="20"/>
        <v>0</v>
      </c>
      <c r="W87" s="10">
        <f t="shared" si="20"/>
        <v>0</v>
      </c>
      <c r="X87" s="10">
        <f t="shared" si="20"/>
        <v>0</v>
      </c>
      <c r="Y87" s="10">
        <f t="shared" si="20"/>
        <v>0</v>
      </c>
      <c r="Z87" s="10">
        <f t="shared" si="20"/>
        <v>0</v>
      </c>
      <c r="AA87" s="10">
        <f t="shared" si="20"/>
        <v>0</v>
      </c>
      <c r="AB87" s="10">
        <f t="shared" si="20"/>
        <v>0</v>
      </c>
      <c r="AC87" s="10">
        <f t="shared" si="20"/>
        <v>0</v>
      </c>
      <c r="AD87" s="10">
        <f t="shared" si="20"/>
        <v>0</v>
      </c>
      <c r="AE87" s="10">
        <f t="shared" si="20"/>
        <v>0</v>
      </c>
      <c r="AF87" s="10">
        <f t="shared" si="20"/>
        <v>0</v>
      </c>
      <c r="AG87" s="10">
        <f t="shared" si="20"/>
        <v>0</v>
      </c>
      <c r="AH87" s="10">
        <f t="shared" si="20"/>
        <v>0</v>
      </c>
      <c r="AI87" s="10">
        <f t="shared" si="20"/>
        <v>0</v>
      </c>
      <c r="AJ87" s="10">
        <f t="shared" si="20"/>
        <v>0</v>
      </c>
      <c r="AK87" s="10">
        <f t="shared" si="20"/>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f>
        <v>434</v>
      </c>
      <c r="K92" s="6">
        <f>[10]Assessment!F32</f>
        <v>466</v>
      </c>
      <c r="L92" s="6">
        <f>[10]Assessment!G32</f>
        <v>477</v>
      </c>
      <c r="M92" s="6">
        <f>[10]Assessment!H32</f>
        <v>414</v>
      </c>
      <c r="N92" s="6">
        <f>[10]Assessment!I32</f>
        <v>453</v>
      </c>
      <c r="O92" s="50">
        <f>N92*(1+$G$91)</f>
        <v>459.79499999999996</v>
      </c>
      <c r="P92" s="50">
        <f t="shared" ref="P92:AK92" si="21">O92*(1+$G$91)</f>
        <v>466.69192499999991</v>
      </c>
      <c r="Q92" s="50">
        <f t="shared" si="21"/>
        <v>473.69230387499988</v>
      </c>
      <c r="R92" s="50">
        <f t="shared" si="21"/>
        <v>480.79768843312485</v>
      </c>
      <c r="S92" s="50">
        <f t="shared" si="21"/>
        <v>488.0096537596217</v>
      </c>
      <c r="T92" s="50">
        <f t="shared" si="21"/>
        <v>495.329798566016</v>
      </c>
      <c r="U92" s="50">
        <f t="shared" si="21"/>
        <v>502.75974554450619</v>
      </c>
      <c r="V92" s="50">
        <f t="shared" si="21"/>
        <v>510.30114172767372</v>
      </c>
      <c r="W92" s="50">
        <f t="shared" si="21"/>
        <v>517.95565885358883</v>
      </c>
      <c r="X92" s="50">
        <f t="shared" si="21"/>
        <v>525.72499373639266</v>
      </c>
      <c r="Y92" s="50">
        <f t="shared" si="21"/>
        <v>533.6108686424385</v>
      </c>
      <c r="Z92" s="50">
        <f t="shared" si="21"/>
        <v>541.61503167207502</v>
      </c>
      <c r="AA92" s="50">
        <f t="shared" si="21"/>
        <v>549.73925714715608</v>
      </c>
      <c r="AB92" s="50">
        <f t="shared" si="21"/>
        <v>557.98534600436335</v>
      </c>
      <c r="AC92" s="50">
        <f t="shared" si="21"/>
        <v>566.35512619442875</v>
      </c>
      <c r="AD92" s="50">
        <f t="shared" si="21"/>
        <v>574.85045308734516</v>
      </c>
      <c r="AE92" s="50">
        <f t="shared" si="21"/>
        <v>583.47320988365527</v>
      </c>
      <c r="AF92" s="50">
        <f t="shared" si="21"/>
        <v>592.22530803191</v>
      </c>
      <c r="AG92" s="50">
        <f t="shared" si="21"/>
        <v>601.10868765238854</v>
      </c>
      <c r="AH92" s="50">
        <f t="shared" si="21"/>
        <v>610.12531796717428</v>
      </c>
      <c r="AI92" s="50">
        <f t="shared" si="21"/>
        <v>619.27719773668184</v>
      </c>
      <c r="AJ92" s="50">
        <f t="shared" si="21"/>
        <v>628.56635570273204</v>
      </c>
      <c r="AK92" s="50">
        <f t="shared" si="21"/>
        <v>637.99485103827294</v>
      </c>
    </row>
    <row r="93" spans="1:38" x14ac:dyDescent="0.35">
      <c r="C93" s="3"/>
      <c r="D93" s="3"/>
      <c r="E93" t="s">
        <v>71</v>
      </c>
      <c r="F93" t="s">
        <v>70</v>
      </c>
      <c r="H93" s="10">
        <f>G93+H92</f>
        <v>484</v>
      </c>
      <c r="I93" s="10">
        <f t="shared" ref="I93:AK93" si="22">H93+I92</f>
        <v>912</v>
      </c>
      <c r="J93" s="10">
        <f t="shared" si="22"/>
        <v>1346</v>
      </c>
      <c r="K93" s="10">
        <f t="shared" si="22"/>
        <v>1812</v>
      </c>
      <c r="L93" s="10">
        <f t="shared" si="22"/>
        <v>2289</v>
      </c>
      <c r="M93" s="10">
        <f t="shared" si="22"/>
        <v>2703</v>
      </c>
      <c r="N93" s="10">
        <f t="shared" si="22"/>
        <v>3156</v>
      </c>
      <c r="O93" s="10">
        <f t="shared" si="22"/>
        <v>3615.7950000000001</v>
      </c>
      <c r="P93" s="10">
        <f t="shared" si="22"/>
        <v>4082.4869250000002</v>
      </c>
      <c r="Q93" s="10">
        <f t="shared" si="22"/>
        <v>4556.1792288750003</v>
      </c>
      <c r="R93" s="10">
        <f t="shared" si="22"/>
        <v>5036.9769173081249</v>
      </c>
      <c r="S93" s="10">
        <f t="shared" si="22"/>
        <v>5524.9865710677468</v>
      </c>
      <c r="T93" s="10">
        <f t="shared" si="22"/>
        <v>6020.3163696337624</v>
      </c>
      <c r="U93" s="10">
        <f t="shared" si="22"/>
        <v>6523.076115178269</v>
      </c>
      <c r="V93" s="10">
        <f t="shared" si="22"/>
        <v>7033.3772569059429</v>
      </c>
      <c r="W93" s="10">
        <f t="shared" si="22"/>
        <v>7551.3329157595317</v>
      </c>
      <c r="X93" s="10">
        <f t="shared" si="22"/>
        <v>8077.0579094959248</v>
      </c>
      <c r="Y93" s="10">
        <f t="shared" si="22"/>
        <v>8610.6687781383625</v>
      </c>
      <c r="Z93" s="10">
        <f t="shared" si="22"/>
        <v>9152.2838098104367</v>
      </c>
      <c r="AA93" s="10">
        <f t="shared" si="22"/>
        <v>9702.0230669575922</v>
      </c>
      <c r="AB93" s="10">
        <f t="shared" si="22"/>
        <v>10260.008412961955</v>
      </c>
      <c r="AC93" s="10">
        <f t="shared" si="22"/>
        <v>10826.363539156384</v>
      </c>
      <c r="AD93" s="10">
        <f t="shared" si="22"/>
        <v>11401.213992243729</v>
      </c>
      <c r="AE93" s="10">
        <f t="shared" si="22"/>
        <v>11984.687202127385</v>
      </c>
      <c r="AF93" s="10">
        <f t="shared" si="22"/>
        <v>12576.912510159294</v>
      </c>
      <c r="AG93" s="10">
        <f>AF93+AG92</f>
        <v>13178.021197811682</v>
      </c>
      <c r="AH93" s="10">
        <f t="shared" si="22"/>
        <v>13788.146515778857</v>
      </c>
      <c r="AI93" s="10">
        <f t="shared" si="22"/>
        <v>14407.423713515538</v>
      </c>
      <c r="AJ93" s="10">
        <f t="shared" si="22"/>
        <v>15035.990069218271</v>
      </c>
      <c r="AK93" s="10">
        <f t="shared" si="22"/>
        <v>15673.984920256544</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3">I92*$G94</f>
        <v>428</v>
      </c>
      <c r="J95" s="10">
        <f t="shared" si="23"/>
        <v>434</v>
      </c>
      <c r="K95" s="10">
        <f t="shared" si="23"/>
        <v>466</v>
      </c>
      <c r="L95" s="10">
        <f t="shared" si="23"/>
        <v>477</v>
      </c>
      <c r="M95" s="10">
        <f t="shared" si="23"/>
        <v>414</v>
      </c>
      <c r="N95" s="10">
        <f t="shared" si="23"/>
        <v>453</v>
      </c>
      <c r="O95" s="10">
        <f t="shared" si="23"/>
        <v>459.79499999999996</v>
      </c>
      <c r="P95" s="10">
        <f t="shared" si="23"/>
        <v>466.69192499999991</v>
      </c>
      <c r="Q95" s="10">
        <f t="shared" si="23"/>
        <v>473.69230387499988</v>
      </c>
      <c r="R95" s="10">
        <f t="shared" si="23"/>
        <v>480.79768843312485</v>
      </c>
      <c r="S95" s="10">
        <f t="shared" si="23"/>
        <v>488.0096537596217</v>
      </c>
      <c r="T95" s="10">
        <f t="shared" si="23"/>
        <v>495.329798566016</v>
      </c>
      <c r="U95" s="10">
        <f t="shared" si="23"/>
        <v>502.75974554450619</v>
      </c>
      <c r="V95" s="10">
        <f t="shared" si="23"/>
        <v>510.30114172767372</v>
      </c>
      <c r="W95" s="10">
        <f t="shared" si="23"/>
        <v>517.95565885358883</v>
      </c>
      <c r="X95" s="10">
        <f t="shared" si="23"/>
        <v>525.72499373639266</v>
      </c>
      <c r="Y95" s="10">
        <f t="shared" si="23"/>
        <v>533.6108686424385</v>
      </c>
      <c r="Z95" s="10">
        <f t="shared" si="23"/>
        <v>541.61503167207502</v>
      </c>
      <c r="AA95" s="10">
        <f t="shared" si="23"/>
        <v>549.73925714715608</v>
      </c>
      <c r="AB95" s="10">
        <f t="shared" si="23"/>
        <v>557.98534600436335</v>
      </c>
      <c r="AC95" s="10">
        <f t="shared" si="23"/>
        <v>566.35512619442875</v>
      </c>
      <c r="AD95" s="10">
        <f t="shared" si="23"/>
        <v>574.85045308734516</v>
      </c>
      <c r="AE95" s="10">
        <f t="shared" si="23"/>
        <v>583.47320988365527</v>
      </c>
      <c r="AF95" s="10">
        <f t="shared" si="23"/>
        <v>592.22530803191</v>
      </c>
      <c r="AG95" s="10">
        <f t="shared" si="23"/>
        <v>601.10868765238854</v>
      </c>
      <c r="AH95" s="10">
        <f t="shared" si="23"/>
        <v>610.12531796717428</v>
      </c>
      <c r="AI95" s="10">
        <f t="shared" si="23"/>
        <v>619.27719773668184</v>
      </c>
      <c r="AJ95" s="10">
        <f t="shared" si="23"/>
        <v>628.56635570273204</v>
      </c>
      <c r="AK95" s="10">
        <f t="shared" si="23"/>
        <v>637.99485103827294</v>
      </c>
    </row>
    <row r="96" spans="1:38" x14ac:dyDescent="0.35">
      <c r="C96" s="3"/>
      <c r="D96" s="3"/>
      <c r="E96" t="s">
        <v>74</v>
      </c>
      <c r="F96" t="s">
        <v>70</v>
      </c>
      <c r="H96">
        <f>H93*$G94</f>
        <v>484</v>
      </c>
      <c r="I96" s="10">
        <f t="shared" ref="I96:AK96" si="24">I93*$G94</f>
        <v>912</v>
      </c>
      <c r="J96" s="10">
        <f t="shared" si="24"/>
        <v>1346</v>
      </c>
      <c r="K96" s="10">
        <f t="shared" si="24"/>
        <v>1812</v>
      </c>
      <c r="L96" s="10">
        <f t="shared" si="24"/>
        <v>2289</v>
      </c>
      <c r="M96" s="10">
        <f t="shared" si="24"/>
        <v>2703</v>
      </c>
      <c r="N96" s="10">
        <f t="shared" si="24"/>
        <v>3156</v>
      </c>
      <c r="O96" s="10">
        <f t="shared" si="24"/>
        <v>3615.7950000000001</v>
      </c>
      <c r="P96" s="10">
        <f t="shared" si="24"/>
        <v>4082.4869250000002</v>
      </c>
      <c r="Q96" s="10">
        <f t="shared" si="24"/>
        <v>4556.1792288750003</v>
      </c>
      <c r="R96" s="10">
        <f t="shared" si="24"/>
        <v>5036.9769173081249</v>
      </c>
      <c r="S96" s="10">
        <f t="shared" si="24"/>
        <v>5524.9865710677468</v>
      </c>
      <c r="T96" s="10">
        <f t="shared" si="24"/>
        <v>6020.3163696337624</v>
      </c>
      <c r="U96" s="10">
        <f t="shared" si="24"/>
        <v>6523.076115178269</v>
      </c>
      <c r="V96" s="10">
        <f t="shared" si="24"/>
        <v>7033.3772569059429</v>
      </c>
      <c r="W96" s="10">
        <f t="shared" si="24"/>
        <v>7551.3329157595317</v>
      </c>
      <c r="X96" s="10">
        <f t="shared" si="24"/>
        <v>8077.0579094959248</v>
      </c>
      <c r="Y96" s="10">
        <f t="shared" si="24"/>
        <v>8610.6687781383625</v>
      </c>
      <c r="Z96" s="10">
        <f t="shared" si="24"/>
        <v>9152.2838098104367</v>
      </c>
      <c r="AA96" s="10">
        <f t="shared" si="24"/>
        <v>9702.0230669575922</v>
      </c>
      <c r="AB96" s="10">
        <f t="shared" si="24"/>
        <v>10260.008412961955</v>
      </c>
      <c r="AC96" s="10">
        <f t="shared" si="24"/>
        <v>10826.363539156384</v>
      </c>
      <c r="AD96" s="10">
        <f t="shared" si="24"/>
        <v>11401.213992243729</v>
      </c>
      <c r="AE96" s="10">
        <f t="shared" si="24"/>
        <v>11984.687202127385</v>
      </c>
      <c r="AF96" s="10">
        <f t="shared" si="24"/>
        <v>12576.912510159294</v>
      </c>
      <c r="AG96" s="10">
        <f t="shared" si="24"/>
        <v>13178.021197811682</v>
      </c>
      <c r="AH96" s="10">
        <f t="shared" si="24"/>
        <v>13788.146515778857</v>
      </c>
      <c r="AI96" s="10">
        <f t="shared" si="24"/>
        <v>14407.423713515538</v>
      </c>
      <c r="AJ96" s="10">
        <f t="shared" si="24"/>
        <v>15035.990069218271</v>
      </c>
      <c r="AK96" s="10">
        <f t="shared" si="24"/>
        <v>15673.984920256544</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5">J93*J97</f>
        <v>0</v>
      </c>
      <c r="K100" s="10">
        <f t="shared" si="25"/>
        <v>0</v>
      </c>
      <c r="L100" s="10">
        <f t="shared" si="25"/>
        <v>0</v>
      </c>
      <c r="M100" s="10">
        <f t="shared" si="25"/>
        <v>0</v>
      </c>
      <c r="N100" s="10">
        <f t="shared" si="25"/>
        <v>0</v>
      </c>
      <c r="O100" s="10">
        <f t="shared" si="25"/>
        <v>0</v>
      </c>
      <c r="P100" s="10">
        <f t="shared" si="25"/>
        <v>0</v>
      </c>
      <c r="Q100" s="10">
        <f t="shared" si="25"/>
        <v>0</v>
      </c>
      <c r="R100" s="10">
        <f t="shared" si="25"/>
        <v>0</v>
      </c>
      <c r="S100" s="10">
        <f t="shared" si="25"/>
        <v>0</v>
      </c>
      <c r="T100" s="10">
        <f t="shared" si="25"/>
        <v>0</v>
      </c>
      <c r="U100" s="10">
        <f t="shared" si="25"/>
        <v>0</v>
      </c>
      <c r="V100" s="10">
        <f t="shared" si="25"/>
        <v>0</v>
      </c>
      <c r="W100" s="10">
        <f t="shared" si="25"/>
        <v>0</v>
      </c>
      <c r="X100" s="10">
        <f t="shared" si="25"/>
        <v>0</v>
      </c>
      <c r="Y100" s="10">
        <f t="shared" si="25"/>
        <v>0</v>
      </c>
      <c r="Z100" s="10">
        <f t="shared" si="25"/>
        <v>0</v>
      </c>
      <c r="AA100" s="10">
        <f t="shared" si="25"/>
        <v>0</v>
      </c>
      <c r="AB100" s="10">
        <f t="shared" si="25"/>
        <v>0</v>
      </c>
      <c r="AC100" s="10">
        <f t="shared" si="25"/>
        <v>0</v>
      </c>
      <c r="AD100" s="10">
        <f t="shared" si="25"/>
        <v>0</v>
      </c>
      <c r="AE100" s="10">
        <f t="shared" si="25"/>
        <v>0</v>
      </c>
      <c r="AF100" s="10">
        <f t="shared" si="25"/>
        <v>0</v>
      </c>
      <c r="AG100" s="10">
        <f t="shared" si="25"/>
        <v>0</v>
      </c>
      <c r="AH100" s="10">
        <f t="shared" si="25"/>
        <v>0</v>
      </c>
      <c r="AI100" s="10">
        <f t="shared" si="25"/>
        <v>0</v>
      </c>
      <c r="AJ100" s="10">
        <f t="shared" si="25"/>
        <v>0</v>
      </c>
      <c r="AK100" s="10">
        <f t="shared" si="25"/>
        <v>0</v>
      </c>
    </row>
    <row r="101" spans="1:39" x14ac:dyDescent="0.35">
      <c r="C101" s="3"/>
      <c r="D101" s="3"/>
      <c r="E101" t="s">
        <v>81</v>
      </c>
      <c r="F101" t="s">
        <v>80</v>
      </c>
      <c r="H101" s="10">
        <f>H93*H98</f>
        <v>0</v>
      </c>
      <c r="I101" s="10">
        <f t="shared" ref="I101:AK101" si="26">I93*I98</f>
        <v>0</v>
      </c>
      <c r="J101" s="10">
        <f t="shared" si="26"/>
        <v>0</v>
      </c>
      <c r="K101" s="10">
        <f t="shared" si="26"/>
        <v>0</v>
      </c>
      <c r="L101" s="10">
        <f t="shared" si="26"/>
        <v>0</v>
      </c>
      <c r="M101" s="10">
        <f t="shared" si="26"/>
        <v>0</v>
      </c>
      <c r="N101" s="10">
        <f t="shared" si="26"/>
        <v>0</v>
      </c>
      <c r="O101" s="10">
        <f t="shared" si="26"/>
        <v>0</v>
      </c>
      <c r="P101" s="10">
        <f t="shared" si="26"/>
        <v>0</v>
      </c>
      <c r="Q101" s="10">
        <f t="shared" si="26"/>
        <v>0</v>
      </c>
      <c r="R101" s="10">
        <f t="shared" si="26"/>
        <v>0</v>
      </c>
      <c r="S101" s="10">
        <f t="shared" si="26"/>
        <v>0</v>
      </c>
      <c r="T101" s="10">
        <f t="shared" si="26"/>
        <v>0</v>
      </c>
      <c r="U101" s="10">
        <f t="shared" si="26"/>
        <v>0</v>
      </c>
      <c r="V101" s="10">
        <f t="shared" si="26"/>
        <v>0</v>
      </c>
      <c r="W101" s="10">
        <f t="shared" si="26"/>
        <v>0</v>
      </c>
      <c r="X101" s="10">
        <f t="shared" si="26"/>
        <v>0</v>
      </c>
      <c r="Y101" s="10">
        <f t="shared" si="26"/>
        <v>0</v>
      </c>
      <c r="Z101" s="10">
        <f t="shared" si="26"/>
        <v>0</v>
      </c>
      <c r="AA101" s="10">
        <f t="shared" si="26"/>
        <v>0</v>
      </c>
      <c r="AB101" s="10">
        <f t="shared" si="26"/>
        <v>0</v>
      </c>
      <c r="AC101" s="10">
        <f t="shared" si="26"/>
        <v>0</v>
      </c>
      <c r="AD101" s="10">
        <f t="shared" si="26"/>
        <v>0</v>
      </c>
      <c r="AE101" s="10">
        <f t="shared" si="26"/>
        <v>0</v>
      </c>
      <c r="AF101" s="10">
        <f t="shared" si="26"/>
        <v>0</v>
      </c>
      <c r="AG101" s="10">
        <f t="shared" si="26"/>
        <v>0</v>
      </c>
      <c r="AH101" s="10">
        <f t="shared" si="26"/>
        <v>0</v>
      </c>
      <c r="AI101" s="10">
        <f t="shared" si="26"/>
        <v>0</v>
      </c>
      <c r="AJ101" s="10">
        <f t="shared" si="26"/>
        <v>0</v>
      </c>
      <c r="AK101" s="10">
        <f t="shared" si="26"/>
        <v>0</v>
      </c>
    </row>
    <row r="102" spans="1:39" x14ac:dyDescent="0.35">
      <c r="C102" s="3"/>
      <c r="D102" s="3"/>
      <c r="E102" t="s">
        <v>82</v>
      </c>
      <c r="F102" t="s">
        <v>80</v>
      </c>
      <c r="H102" s="10">
        <f>H93*H99</f>
        <v>0</v>
      </c>
      <c r="I102" s="10">
        <f t="shared" ref="I102:AK102" si="27">I93*I99</f>
        <v>0</v>
      </c>
      <c r="J102" s="10">
        <f t="shared" si="27"/>
        <v>0</v>
      </c>
      <c r="K102" s="10">
        <f t="shared" si="27"/>
        <v>0</v>
      </c>
      <c r="L102" s="10">
        <f t="shared" si="27"/>
        <v>0</v>
      </c>
      <c r="M102" s="10">
        <f t="shared" si="27"/>
        <v>0</v>
      </c>
      <c r="N102" s="10">
        <f t="shared" si="27"/>
        <v>0</v>
      </c>
      <c r="O102" s="10">
        <f t="shared" si="27"/>
        <v>0</v>
      </c>
      <c r="P102" s="10">
        <f t="shared" si="27"/>
        <v>0</v>
      </c>
      <c r="Q102" s="10">
        <f t="shared" si="27"/>
        <v>0</v>
      </c>
      <c r="R102" s="10">
        <f t="shared" si="27"/>
        <v>0</v>
      </c>
      <c r="S102" s="10">
        <f t="shared" si="27"/>
        <v>0</v>
      </c>
      <c r="T102" s="10">
        <f t="shared" si="27"/>
        <v>0</v>
      </c>
      <c r="U102" s="10">
        <f t="shared" si="27"/>
        <v>0</v>
      </c>
      <c r="V102" s="10">
        <f t="shared" si="27"/>
        <v>0</v>
      </c>
      <c r="W102" s="10">
        <f t="shared" si="27"/>
        <v>0</v>
      </c>
      <c r="X102" s="10">
        <f t="shared" si="27"/>
        <v>0</v>
      </c>
      <c r="Y102" s="10">
        <f t="shared" si="27"/>
        <v>0</v>
      </c>
      <c r="Z102" s="10">
        <f t="shared" si="27"/>
        <v>0</v>
      </c>
      <c r="AA102" s="10">
        <f t="shared" si="27"/>
        <v>0</v>
      </c>
      <c r="AB102" s="10">
        <f t="shared" si="27"/>
        <v>0</v>
      </c>
      <c r="AC102" s="10">
        <f t="shared" si="27"/>
        <v>0</v>
      </c>
      <c r="AD102" s="10">
        <f t="shared" si="27"/>
        <v>0</v>
      </c>
      <c r="AE102" s="10">
        <f t="shared" si="27"/>
        <v>0</v>
      </c>
      <c r="AF102" s="10">
        <f t="shared" si="27"/>
        <v>0</v>
      </c>
      <c r="AG102" s="10">
        <f t="shared" si="27"/>
        <v>0</v>
      </c>
      <c r="AH102" s="10">
        <f t="shared" si="27"/>
        <v>0</v>
      </c>
      <c r="AI102" s="10">
        <f t="shared" si="27"/>
        <v>0</v>
      </c>
      <c r="AJ102" s="10">
        <f t="shared" si="27"/>
        <v>0</v>
      </c>
      <c r="AK102" s="10">
        <f t="shared" si="27"/>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8">I104*(1+$G$16)*(1+J103)</f>
        <v>563.28929313850006</v>
      </c>
      <c r="K104" s="30">
        <f t="shared" si="28"/>
        <v>586.62160655689718</v>
      </c>
      <c r="L104" s="30">
        <f t="shared" si="28"/>
        <v>616.90965958416314</v>
      </c>
      <c r="M104" s="30">
        <f t="shared" si="28"/>
        <v>648.76954540473946</v>
      </c>
      <c r="N104" s="30">
        <f t="shared" si="28"/>
        <v>682.25788113356055</v>
      </c>
      <c r="O104" s="30">
        <f t="shared" si="28"/>
        <v>712.04474234886254</v>
      </c>
      <c r="P104" s="30">
        <f t="shared" si="28"/>
        <v>743.13207531479577</v>
      </c>
      <c r="Q104" s="30">
        <f t="shared" si="28"/>
        <v>775.57665764085584</v>
      </c>
      <c r="R104" s="30">
        <f t="shared" si="28"/>
        <v>809.43774580387174</v>
      </c>
      <c r="S104" s="30">
        <f t="shared" si="28"/>
        <v>844.77718337347142</v>
      </c>
      <c r="T104" s="10">
        <f t="shared" si="28"/>
        <v>862.51750422431428</v>
      </c>
      <c r="U104" s="10">
        <f t="shared" si="28"/>
        <v>880.63037181302479</v>
      </c>
      <c r="V104" s="10">
        <f t="shared" si="28"/>
        <v>899.12360962109824</v>
      </c>
      <c r="W104" s="10">
        <f t="shared" si="28"/>
        <v>918.00520542314121</v>
      </c>
      <c r="X104" s="10">
        <f t="shared" si="28"/>
        <v>937.28331473702713</v>
      </c>
      <c r="Y104" s="10">
        <f t="shared" si="28"/>
        <v>956.96626434650466</v>
      </c>
      <c r="Z104" s="10">
        <f t="shared" si="28"/>
        <v>977.06255589778118</v>
      </c>
      <c r="AA104" s="10">
        <f t="shared" si="28"/>
        <v>997.58086957163448</v>
      </c>
      <c r="AB104" s="10">
        <f t="shared" si="28"/>
        <v>1018.5300678326387</v>
      </c>
      <c r="AC104" s="10">
        <f t="shared" si="28"/>
        <v>1039.9191992571241</v>
      </c>
      <c r="AD104" s="10">
        <f t="shared" si="28"/>
        <v>1061.7575024415237</v>
      </c>
      <c r="AE104" s="10">
        <f t="shared" si="28"/>
        <v>1084.0544099927956</v>
      </c>
      <c r="AF104" s="10">
        <f t="shared" si="28"/>
        <v>1106.8195526026443</v>
      </c>
      <c r="AG104" s="10">
        <f>AF104*(1+$G$16)*(1+AG103)</f>
        <v>1130.0627632072997</v>
      </c>
      <c r="AH104" s="10">
        <f t="shared" si="28"/>
        <v>1153.7940812346528</v>
      </c>
      <c r="AI104" s="10">
        <f t="shared" si="28"/>
        <v>1178.0237569405804</v>
      </c>
      <c r="AJ104" s="10">
        <f t="shared" si="28"/>
        <v>1202.7622558363325</v>
      </c>
      <c r="AK104" s="10">
        <f t="shared" si="28"/>
        <v>1228.0202632088954</v>
      </c>
      <c r="AL104" s="28">
        <f>'[7]All Developments - Total'!$AK$104</f>
        <v>1025.5333388122431</v>
      </c>
    </row>
    <row r="105" spans="1:39" x14ac:dyDescent="0.35">
      <c r="C105" s="3"/>
      <c r="D105" s="3"/>
      <c r="E105" t="s">
        <v>86</v>
      </c>
      <c r="F105" t="s">
        <v>87</v>
      </c>
      <c r="G105" s="12"/>
      <c r="H105" s="13">
        <f>G105*(1+$G$16)*(1+H103)</f>
        <v>0</v>
      </c>
      <c r="I105" s="13">
        <f t="shared" ref="I105:AK105" si="29">H105*(1+$G$16)*(1+I103)</f>
        <v>0</v>
      </c>
      <c r="J105" s="13">
        <f t="shared" si="29"/>
        <v>0</v>
      </c>
      <c r="K105" s="13">
        <f t="shared" si="29"/>
        <v>0</v>
      </c>
      <c r="L105" s="13">
        <f t="shared" si="29"/>
        <v>0</v>
      </c>
      <c r="M105" s="13">
        <f t="shared" si="29"/>
        <v>0</v>
      </c>
      <c r="N105" s="13">
        <f t="shared" si="29"/>
        <v>0</v>
      </c>
      <c r="O105" s="13">
        <f t="shared" si="29"/>
        <v>0</v>
      </c>
      <c r="P105" s="13">
        <f t="shared" si="29"/>
        <v>0</v>
      </c>
      <c r="Q105" s="13">
        <f t="shared" si="29"/>
        <v>0</v>
      </c>
      <c r="R105" s="13">
        <f t="shared" si="29"/>
        <v>0</v>
      </c>
      <c r="S105" s="13">
        <f t="shared" si="29"/>
        <v>0</v>
      </c>
      <c r="T105" s="13">
        <f t="shared" si="29"/>
        <v>0</v>
      </c>
      <c r="U105" s="13">
        <f t="shared" si="29"/>
        <v>0</v>
      </c>
      <c r="V105" s="13">
        <f t="shared" si="29"/>
        <v>0</v>
      </c>
      <c r="W105" s="13">
        <f t="shared" si="29"/>
        <v>0</v>
      </c>
      <c r="X105" s="13">
        <f t="shared" si="29"/>
        <v>0</v>
      </c>
      <c r="Y105" s="13">
        <f t="shared" si="29"/>
        <v>0</v>
      </c>
      <c r="Z105" s="13">
        <f t="shared" si="29"/>
        <v>0</v>
      </c>
      <c r="AA105" s="13">
        <f t="shared" si="29"/>
        <v>0</v>
      </c>
      <c r="AB105" s="13">
        <f t="shared" si="29"/>
        <v>0</v>
      </c>
      <c r="AC105" s="13">
        <f t="shared" si="29"/>
        <v>0</v>
      </c>
      <c r="AD105" s="13">
        <f t="shared" si="29"/>
        <v>0</v>
      </c>
      <c r="AE105" s="13">
        <f t="shared" si="29"/>
        <v>0</v>
      </c>
      <c r="AF105" s="13">
        <f t="shared" si="29"/>
        <v>0</v>
      </c>
      <c r="AG105" s="13">
        <f>AF105*(1+$G$16)*(1+AG103)</f>
        <v>0</v>
      </c>
      <c r="AH105" s="13">
        <f t="shared" si="29"/>
        <v>0</v>
      </c>
      <c r="AI105" s="13">
        <f t="shared" si="29"/>
        <v>0</v>
      </c>
      <c r="AJ105" s="13">
        <f t="shared" si="29"/>
        <v>0</v>
      </c>
      <c r="AK105" s="13">
        <f t="shared" si="29"/>
        <v>0</v>
      </c>
    </row>
    <row r="106" spans="1:39" x14ac:dyDescent="0.35">
      <c r="C106" s="3"/>
      <c r="D106" s="3"/>
      <c r="E106" t="s">
        <v>88</v>
      </c>
      <c r="F106" t="s">
        <v>87</v>
      </c>
      <c r="G106" s="12"/>
      <c r="H106" s="13">
        <f>G106*(1+$G$16)*(1+H103)</f>
        <v>0</v>
      </c>
      <c r="I106" s="13">
        <f t="shared" ref="I106:AK106" si="30">H106*(1+$G$16)*(1+I103)</f>
        <v>0</v>
      </c>
      <c r="J106" s="13">
        <f t="shared" si="30"/>
        <v>0</v>
      </c>
      <c r="K106" s="13">
        <f t="shared" si="30"/>
        <v>0</v>
      </c>
      <c r="L106" s="13">
        <f t="shared" si="30"/>
        <v>0</v>
      </c>
      <c r="M106" s="13">
        <f t="shared" si="30"/>
        <v>0</v>
      </c>
      <c r="N106" s="13">
        <f t="shared" si="30"/>
        <v>0</v>
      </c>
      <c r="O106" s="13">
        <f t="shared" si="30"/>
        <v>0</v>
      </c>
      <c r="P106" s="13">
        <f t="shared" si="30"/>
        <v>0</v>
      </c>
      <c r="Q106" s="13">
        <f t="shared" si="30"/>
        <v>0</v>
      </c>
      <c r="R106" s="13">
        <f t="shared" si="30"/>
        <v>0</v>
      </c>
      <c r="S106" s="13">
        <f t="shared" si="30"/>
        <v>0</v>
      </c>
      <c r="T106" s="13">
        <f t="shared" si="30"/>
        <v>0</v>
      </c>
      <c r="U106" s="13">
        <f t="shared" si="30"/>
        <v>0</v>
      </c>
      <c r="V106" s="13">
        <f t="shared" si="30"/>
        <v>0</v>
      </c>
      <c r="W106" s="13">
        <f t="shared" si="30"/>
        <v>0</v>
      </c>
      <c r="X106" s="13">
        <f t="shared" si="30"/>
        <v>0</v>
      </c>
      <c r="Y106" s="13">
        <f t="shared" si="30"/>
        <v>0</v>
      </c>
      <c r="Z106" s="13">
        <f t="shared" si="30"/>
        <v>0</v>
      </c>
      <c r="AA106" s="13">
        <f t="shared" si="30"/>
        <v>0</v>
      </c>
      <c r="AB106" s="13">
        <f t="shared" si="30"/>
        <v>0</v>
      </c>
      <c r="AC106" s="13">
        <f t="shared" si="30"/>
        <v>0</v>
      </c>
      <c r="AD106" s="13">
        <f t="shared" si="30"/>
        <v>0</v>
      </c>
      <c r="AE106" s="13">
        <f t="shared" si="30"/>
        <v>0</v>
      </c>
      <c r="AF106" s="13">
        <f t="shared" si="30"/>
        <v>0</v>
      </c>
      <c r="AG106" s="13">
        <f>AF106*(1+$G$16)*(1+AG103)</f>
        <v>0</v>
      </c>
      <c r="AH106" s="13">
        <f t="shared" si="30"/>
        <v>0</v>
      </c>
      <c r="AI106" s="13">
        <f t="shared" si="30"/>
        <v>0</v>
      </c>
      <c r="AJ106" s="13">
        <f t="shared" si="30"/>
        <v>0</v>
      </c>
      <c r="AK106" s="13">
        <f t="shared" si="30"/>
        <v>0</v>
      </c>
    </row>
    <row r="107" spans="1:39" x14ac:dyDescent="0.35">
      <c r="C107" s="3"/>
      <c r="D107" s="3"/>
      <c r="E107" t="s">
        <v>89</v>
      </c>
      <c r="F107" t="s">
        <v>87</v>
      </c>
      <c r="G107" s="12"/>
      <c r="H107" s="13">
        <f>G107*(1+$G$16)*(1+H103)</f>
        <v>0</v>
      </c>
      <c r="I107" s="13">
        <f t="shared" ref="I107:AK107" si="31">H107*(1+$G$16)*(1+I103)</f>
        <v>0</v>
      </c>
      <c r="J107" s="13">
        <f t="shared" si="31"/>
        <v>0</v>
      </c>
      <c r="K107" s="13">
        <f t="shared" si="31"/>
        <v>0</v>
      </c>
      <c r="L107" s="13">
        <f t="shared" si="31"/>
        <v>0</v>
      </c>
      <c r="M107" s="13">
        <f t="shared" si="31"/>
        <v>0</v>
      </c>
      <c r="N107" s="13">
        <f t="shared" si="31"/>
        <v>0</v>
      </c>
      <c r="O107" s="13">
        <f t="shared" si="31"/>
        <v>0</v>
      </c>
      <c r="P107" s="13">
        <f t="shared" si="31"/>
        <v>0</v>
      </c>
      <c r="Q107" s="13">
        <f t="shared" si="31"/>
        <v>0</v>
      </c>
      <c r="R107" s="13">
        <f t="shared" si="31"/>
        <v>0</v>
      </c>
      <c r="S107" s="13">
        <f t="shared" si="31"/>
        <v>0</v>
      </c>
      <c r="T107" s="13">
        <f t="shared" si="31"/>
        <v>0</v>
      </c>
      <c r="U107" s="13">
        <f t="shared" si="31"/>
        <v>0</v>
      </c>
      <c r="V107" s="13">
        <f t="shared" si="31"/>
        <v>0</v>
      </c>
      <c r="W107" s="13">
        <f t="shared" si="31"/>
        <v>0</v>
      </c>
      <c r="X107" s="13">
        <f t="shared" si="31"/>
        <v>0</v>
      </c>
      <c r="Y107" s="13">
        <f t="shared" si="31"/>
        <v>0</v>
      </c>
      <c r="Z107" s="13">
        <f t="shared" si="31"/>
        <v>0</v>
      </c>
      <c r="AA107" s="13">
        <f t="shared" si="31"/>
        <v>0</v>
      </c>
      <c r="AB107" s="13">
        <f t="shared" si="31"/>
        <v>0</v>
      </c>
      <c r="AC107" s="13">
        <f t="shared" si="31"/>
        <v>0</v>
      </c>
      <c r="AD107" s="13">
        <f t="shared" si="31"/>
        <v>0</v>
      </c>
      <c r="AE107" s="13">
        <f t="shared" si="31"/>
        <v>0</v>
      </c>
      <c r="AF107" s="13">
        <f t="shared" si="31"/>
        <v>0</v>
      </c>
      <c r="AG107" s="13">
        <f>AF107*(1+$G$16)*(1+AG103)</f>
        <v>0</v>
      </c>
      <c r="AH107" s="13">
        <f t="shared" si="31"/>
        <v>0</v>
      </c>
      <c r="AI107" s="13">
        <f t="shared" si="31"/>
        <v>0</v>
      </c>
      <c r="AJ107" s="13">
        <f t="shared" si="31"/>
        <v>0</v>
      </c>
      <c r="AK107" s="13">
        <f t="shared" si="31"/>
        <v>0</v>
      </c>
    </row>
    <row r="108" spans="1:39" x14ac:dyDescent="0.35">
      <c r="C108" s="3"/>
      <c r="D108" s="3"/>
    </row>
    <row r="109" spans="1:39" x14ac:dyDescent="0.35">
      <c r="C109" s="3"/>
      <c r="D109" s="3"/>
      <c r="E109" t="s">
        <v>90</v>
      </c>
      <c r="F109" t="s">
        <v>91</v>
      </c>
      <c r="H109" s="10">
        <f>SUM(H100:H102)/1000</f>
        <v>0</v>
      </c>
      <c r="I109" s="10">
        <f t="shared" ref="I109:AK109" si="32">SUM(I100:I102)/1000</f>
        <v>0</v>
      </c>
      <c r="J109" s="10">
        <f t="shared" si="32"/>
        <v>0</v>
      </c>
      <c r="K109" s="10">
        <f t="shared" si="32"/>
        <v>0</v>
      </c>
      <c r="L109" s="10">
        <f t="shared" si="32"/>
        <v>0</v>
      </c>
      <c r="M109" s="10">
        <f t="shared" si="32"/>
        <v>0</v>
      </c>
      <c r="N109" s="10">
        <f t="shared" si="32"/>
        <v>0</v>
      </c>
      <c r="O109" s="10">
        <f t="shared" si="32"/>
        <v>0</v>
      </c>
      <c r="P109" s="10">
        <f t="shared" si="32"/>
        <v>0</v>
      </c>
      <c r="Q109" s="10">
        <f t="shared" si="32"/>
        <v>0</v>
      </c>
      <c r="R109" s="10">
        <f t="shared" si="32"/>
        <v>0</v>
      </c>
      <c r="S109" s="10">
        <f t="shared" si="32"/>
        <v>0</v>
      </c>
      <c r="T109" s="10">
        <f t="shared" si="32"/>
        <v>0</v>
      </c>
      <c r="U109" s="10">
        <f t="shared" si="32"/>
        <v>0</v>
      </c>
      <c r="V109" s="10">
        <f t="shared" si="32"/>
        <v>0</v>
      </c>
      <c r="W109" s="10">
        <f t="shared" si="32"/>
        <v>0</v>
      </c>
      <c r="X109" s="10">
        <f t="shared" si="32"/>
        <v>0</v>
      </c>
      <c r="Y109" s="10">
        <f t="shared" si="32"/>
        <v>0</v>
      </c>
      <c r="Z109" s="10">
        <f t="shared" si="32"/>
        <v>0</v>
      </c>
      <c r="AA109" s="10">
        <f t="shared" si="32"/>
        <v>0</v>
      </c>
      <c r="AB109" s="10">
        <f t="shared" si="32"/>
        <v>0</v>
      </c>
      <c r="AC109" s="10">
        <f t="shared" si="32"/>
        <v>0</v>
      </c>
      <c r="AD109" s="10">
        <f t="shared" si="32"/>
        <v>0</v>
      </c>
      <c r="AE109" s="10">
        <f t="shared" si="32"/>
        <v>0</v>
      </c>
      <c r="AF109" s="10">
        <f t="shared" si="32"/>
        <v>0</v>
      </c>
      <c r="AG109" s="10">
        <f t="shared" si="32"/>
        <v>0</v>
      </c>
      <c r="AH109" s="10">
        <f t="shared" si="32"/>
        <v>0</v>
      </c>
      <c r="AI109" s="10">
        <f t="shared" si="32"/>
        <v>0</v>
      </c>
      <c r="AJ109" s="10">
        <f t="shared" si="32"/>
        <v>0</v>
      </c>
      <c r="AK109" s="10">
        <f t="shared" si="32"/>
        <v>0</v>
      </c>
    </row>
    <row r="110" spans="1:39" x14ac:dyDescent="0.35">
      <c r="C110" s="3"/>
      <c r="D110" s="3"/>
      <c r="E110" t="s">
        <v>92</v>
      </c>
      <c r="F110" t="s">
        <v>53</v>
      </c>
      <c r="H110" s="30">
        <f>H93*H104+H100*H105+H101*H106+H102*H107</f>
        <v>248020.96000000002</v>
      </c>
      <c r="I110" s="10">
        <f t="shared" ref="I110:AK110" si="33">I93*I104+I100*I105+I101*I106+I102*I107</f>
        <v>493291.68</v>
      </c>
      <c r="J110" s="10">
        <f t="shared" si="33"/>
        <v>758187.3885644211</v>
      </c>
      <c r="K110" s="10">
        <f t="shared" si="33"/>
        <v>1062958.3510810977</v>
      </c>
      <c r="L110" s="10">
        <f t="shared" si="33"/>
        <v>1412106.2107881494</v>
      </c>
      <c r="M110" s="10">
        <f t="shared" si="33"/>
        <v>1753624.0812290108</v>
      </c>
      <c r="N110" s="10">
        <f t="shared" si="33"/>
        <v>2153205.8728575171</v>
      </c>
      <c r="O110" s="10">
        <f t="shared" si="33"/>
        <v>2574607.8191613057</v>
      </c>
      <c r="P110" s="10">
        <f t="shared" si="33"/>
        <v>3033826.9810207691</v>
      </c>
      <c r="Q110" s="10">
        <f t="shared" si="33"/>
        <v>3533666.2579435646</v>
      </c>
      <c r="R110" s="10">
        <f t="shared" si="33"/>
        <v>4077119.2416120237</v>
      </c>
      <c r="S110" s="10">
        <f t="shared" si="33"/>
        <v>4667382.5936828647</v>
      </c>
      <c r="T110" s="10">
        <f t="shared" si="33"/>
        <v>5192628.2497772975</v>
      </c>
      <c r="U110" s="10">
        <f t="shared" si="33"/>
        <v>5744418.9446741007</v>
      </c>
      <c r="V110" s="10">
        <f t="shared" si="33"/>
        <v>6323875.5470562102</v>
      </c>
      <c r="W110" s="10">
        <f t="shared" si="33"/>
        <v>6932162.9245503563</v>
      </c>
      <c r="X110" s="10">
        <f t="shared" si="33"/>
        <v>7570491.6107352637</v>
      </c>
      <c r="Y110" s="10">
        <f t="shared" si="33"/>
        <v>8240119.5341401501</v>
      </c>
      <c r="Z110" s="10">
        <f t="shared" si="33"/>
        <v>8942353.8115152679</v>
      </c>
      <c r="AA110" s="10">
        <f t="shared" si="33"/>
        <v>9678552.6077396106</v>
      </c>
      <c r="AB110" s="10">
        <f t="shared" si="33"/>
        <v>10450127.064817583</v>
      </c>
      <c r="AC110" s="10">
        <f t="shared" si="33"/>
        <v>11258543.302506031</v>
      </c>
      <c r="AD110" s="10">
        <f t="shared" si="33"/>
        <v>12105324.493206056</v>
      </c>
      <c r="AE110" s="10">
        <f t="shared" si="33"/>
        <v>12992053.013850411</v>
      </c>
      <c r="AF110" s="10">
        <f t="shared" si="33"/>
        <v>13920372.67761711</v>
      </c>
      <c r="AG110" s="10">
        <f t="shared" si="33"/>
        <v>14891991.048403438</v>
      </c>
      <c r="AH110" s="10">
        <f t="shared" si="33"/>
        <v>15908681.841101846</v>
      </c>
      <c r="AI110" s="10">
        <f t="shared" si="33"/>
        <v>16972287.410830382</v>
      </c>
      <c r="AJ110" s="10">
        <f t="shared" si="33"/>
        <v>18084721.334385663</v>
      </c>
      <c r="AK110" s="10">
        <f t="shared" si="33"/>
        <v>19247971.087305699</v>
      </c>
      <c r="AL110" s="10">
        <f>SUM(H110:AK110)</f>
        <v>230224673.94215319</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50">
        <f>N113*(1+$G$113)</f>
        <v>459.79499999999996</v>
      </c>
      <c r="P113" s="50">
        <f t="shared" ref="P113:AK113" si="34">O113*(1+$G$113)</f>
        <v>466.69192499999991</v>
      </c>
      <c r="Q113" s="50">
        <f t="shared" si="34"/>
        <v>473.69230387499988</v>
      </c>
      <c r="R113" s="50">
        <f t="shared" si="34"/>
        <v>480.79768843312485</v>
      </c>
      <c r="S113" s="50">
        <f t="shared" si="34"/>
        <v>488.0096537596217</v>
      </c>
      <c r="T113" s="50">
        <f t="shared" si="34"/>
        <v>495.329798566016</v>
      </c>
      <c r="U113" s="50">
        <f t="shared" si="34"/>
        <v>502.75974554450619</v>
      </c>
      <c r="V113" s="50">
        <f t="shared" si="34"/>
        <v>510.30114172767372</v>
      </c>
      <c r="W113" s="50">
        <f t="shared" si="34"/>
        <v>517.95565885358883</v>
      </c>
      <c r="X113" s="50">
        <f t="shared" si="34"/>
        <v>525.72499373639266</v>
      </c>
      <c r="Y113" s="50">
        <f t="shared" si="34"/>
        <v>533.6108686424385</v>
      </c>
      <c r="Z113" s="50">
        <f t="shared" si="34"/>
        <v>541.61503167207502</v>
      </c>
      <c r="AA113" s="50">
        <f t="shared" si="34"/>
        <v>549.73925714715608</v>
      </c>
      <c r="AB113" s="50">
        <f t="shared" si="34"/>
        <v>557.98534600436335</v>
      </c>
      <c r="AC113" s="50">
        <f t="shared" si="34"/>
        <v>566.35512619442875</v>
      </c>
      <c r="AD113" s="50">
        <f t="shared" si="34"/>
        <v>574.85045308734516</v>
      </c>
      <c r="AE113" s="50">
        <f t="shared" si="34"/>
        <v>583.47320988365527</v>
      </c>
      <c r="AF113" s="50">
        <f t="shared" si="34"/>
        <v>592.22530803191</v>
      </c>
      <c r="AG113" s="50">
        <f t="shared" si="34"/>
        <v>601.10868765238854</v>
      </c>
      <c r="AH113" s="50">
        <f t="shared" si="34"/>
        <v>610.12531796717428</v>
      </c>
      <c r="AI113" s="50">
        <f t="shared" si="34"/>
        <v>619.27719773668184</v>
      </c>
      <c r="AJ113" s="50">
        <f t="shared" si="34"/>
        <v>628.56635570273204</v>
      </c>
      <c r="AK113" s="50">
        <f t="shared" si="34"/>
        <v>637.99485103827294</v>
      </c>
      <c r="AL113" s="29" t="s">
        <v>168</v>
      </c>
    </row>
    <row r="114" spans="1:39" x14ac:dyDescent="0.35">
      <c r="C114" s="3"/>
      <c r="D114" s="3"/>
      <c r="E114" t="s">
        <v>71</v>
      </c>
      <c r="F114" t="s">
        <v>70</v>
      </c>
      <c r="H114" s="10">
        <f>G114+H113</f>
        <v>484</v>
      </c>
      <c r="I114" s="10">
        <f t="shared" ref="I114:AK114" si="35">H114+I113</f>
        <v>912</v>
      </c>
      <c r="J114" s="10">
        <f t="shared" si="35"/>
        <v>1346</v>
      </c>
      <c r="K114" s="10">
        <f t="shared" si="35"/>
        <v>1812</v>
      </c>
      <c r="L114" s="10">
        <f t="shared" si="35"/>
        <v>2289</v>
      </c>
      <c r="M114" s="10">
        <f t="shared" si="35"/>
        <v>2703</v>
      </c>
      <c r="N114" s="10">
        <f t="shared" si="35"/>
        <v>3156</v>
      </c>
      <c r="O114" s="10">
        <f t="shared" si="35"/>
        <v>3615.7950000000001</v>
      </c>
      <c r="P114" s="10">
        <f t="shared" si="35"/>
        <v>4082.4869250000002</v>
      </c>
      <c r="Q114" s="10">
        <f t="shared" si="35"/>
        <v>4556.1792288750003</v>
      </c>
      <c r="R114" s="10">
        <f t="shared" si="35"/>
        <v>5036.9769173081249</v>
      </c>
      <c r="S114" s="10">
        <f t="shared" si="35"/>
        <v>5524.9865710677468</v>
      </c>
      <c r="T114" s="10">
        <f t="shared" si="35"/>
        <v>6020.3163696337624</v>
      </c>
      <c r="U114" s="10">
        <f t="shared" si="35"/>
        <v>6523.076115178269</v>
      </c>
      <c r="V114" s="10">
        <f t="shared" si="35"/>
        <v>7033.3772569059429</v>
      </c>
      <c r="W114" s="10">
        <f t="shared" si="35"/>
        <v>7551.3329157595317</v>
      </c>
      <c r="X114" s="10">
        <f t="shared" si="35"/>
        <v>8077.0579094959248</v>
      </c>
      <c r="Y114" s="10">
        <f t="shared" si="35"/>
        <v>8610.6687781383625</v>
      </c>
      <c r="Z114" s="10">
        <f t="shared" si="35"/>
        <v>9152.2838098104367</v>
      </c>
      <c r="AA114" s="10">
        <f t="shared" si="35"/>
        <v>9702.0230669575922</v>
      </c>
      <c r="AB114" s="10">
        <f t="shared" si="35"/>
        <v>10260.008412961955</v>
      </c>
      <c r="AC114" s="10">
        <f t="shared" si="35"/>
        <v>10826.363539156384</v>
      </c>
      <c r="AD114" s="10">
        <f t="shared" si="35"/>
        <v>11401.213992243729</v>
      </c>
      <c r="AE114" s="10">
        <f t="shared" si="35"/>
        <v>11984.687202127385</v>
      </c>
      <c r="AF114" s="10">
        <f t="shared" si="35"/>
        <v>12576.912510159294</v>
      </c>
      <c r="AG114" s="10">
        <f>AF114+AG113</f>
        <v>13178.021197811682</v>
      </c>
      <c r="AH114" s="10">
        <f t="shared" si="35"/>
        <v>13788.146515778857</v>
      </c>
      <c r="AI114" s="10">
        <f t="shared" si="35"/>
        <v>14407.423713515538</v>
      </c>
      <c r="AJ114" s="10">
        <f t="shared" si="35"/>
        <v>15035.990069218271</v>
      </c>
      <c r="AK114" s="10">
        <f t="shared" si="35"/>
        <v>15673.984920256544</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6">I113*$G115</f>
        <v>428</v>
      </c>
      <c r="J116" s="10">
        <f t="shared" si="36"/>
        <v>434</v>
      </c>
      <c r="K116" s="10">
        <f t="shared" si="36"/>
        <v>466</v>
      </c>
      <c r="L116" s="10">
        <f t="shared" si="36"/>
        <v>477</v>
      </c>
      <c r="M116" s="10">
        <f t="shared" si="36"/>
        <v>414</v>
      </c>
      <c r="N116" s="10">
        <f t="shared" si="36"/>
        <v>453</v>
      </c>
      <c r="O116" s="10">
        <f t="shared" si="36"/>
        <v>459.79499999999996</v>
      </c>
      <c r="P116" s="10">
        <f t="shared" si="36"/>
        <v>466.69192499999991</v>
      </c>
      <c r="Q116" s="10">
        <f t="shared" si="36"/>
        <v>473.69230387499988</v>
      </c>
      <c r="R116" s="10">
        <f t="shared" si="36"/>
        <v>480.79768843312485</v>
      </c>
      <c r="S116" s="10">
        <f t="shared" si="36"/>
        <v>488.0096537596217</v>
      </c>
      <c r="T116" s="10">
        <f t="shared" si="36"/>
        <v>495.329798566016</v>
      </c>
      <c r="U116" s="10">
        <f t="shared" si="36"/>
        <v>502.75974554450619</v>
      </c>
      <c r="V116" s="10">
        <f t="shared" si="36"/>
        <v>510.30114172767372</v>
      </c>
      <c r="W116" s="10">
        <f t="shared" si="36"/>
        <v>517.95565885358883</v>
      </c>
      <c r="X116" s="10">
        <f t="shared" si="36"/>
        <v>525.72499373639266</v>
      </c>
      <c r="Y116" s="10">
        <f t="shared" si="36"/>
        <v>533.6108686424385</v>
      </c>
      <c r="Z116" s="10">
        <f t="shared" si="36"/>
        <v>541.61503167207502</v>
      </c>
      <c r="AA116" s="10">
        <f t="shared" si="36"/>
        <v>549.73925714715608</v>
      </c>
      <c r="AB116" s="10">
        <f t="shared" si="36"/>
        <v>557.98534600436335</v>
      </c>
      <c r="AC116" s="10">
        <f t="shared" si="36"/>
        <v>566.35512619442875</v>
      </c>
      <c r="AD116" s="10">
        <f t="shared" si="36"/>
        <v>574.85045308734516</v>
      </c>
      <c r="AE116" s="10">
        <f t="shared" si="36"/>
        <v>583.47320988365527</v>
      </c>
      <c r="AF116" s="10">
        <f t="shared" si="36"/>
        <v>592.22530803191</v>
      </c>
      <c r="AG116" s="10">
        <f t="shared" si="36"/>
        <v>601.10868765238854</v>
      </c>
      <c r="AH116" s="10">
        <f t="shared" si="36"/>
        <v>610.12531796717428</v>
      </c>
      <c r="AI116" s="10">
        <f t="shared" si="36"/>
        <v>619.27719773668184</v>
      </c>
      <c r="AJ116" s="10">
        <f t="shared" si="36"/>
        <v>628.56635570273204</v>
      </c>
      <c r="AK116" s="10">
        <f t="shared" si="36"/>
        <v>637.99485103827294</v>
      </c>
      <c r="AL116" s="10"/>
      <c r="AM116" s="10"/>
    </row>
    <row r="117" spans="1:39" x14ac:dyDescent="0.35">
      <c r="C117" s="3"/>
      <c r="D117" s="3"/>
      <c r="E117" t="s">
        <v>74</v>
      </c>
      <c r="F117" t="s">
        <v>70</v>
      </c>
      <c r="H117">
        <f>H114*$G115</f>
        <v>484</v>
      </c>
      <c r="I117" s="10">
        <f t="shared" ref="I117:AK117" si="37">I114*$G115</f>
        <v>912</v>
      </c>
      <c r="J117" s="10">
        <f t="shared" si="37"/>
        <v>1346</v>
      </c>
      <c r="K117" s="10">
        <f t="shared" si="37"/>
        <v>1812</v>
      </c>
      <c r="L117" s="10">
        <f t="shared" si="37"/>
        <v>2289</v>
      </c>
      <c r="M117" s="10">
        <f t="shared" si="37"/>
        <v>2703</v>
      </c>
      <c r="N117" s="10">
        <f t="shared" si="37"/>
        <v>3156</v>
      </c>
      <c r="O117" s="10">
        <f t="shared" si="37"/>
        <v>3615.7950000000001</v>
      </c>
      <c r="P117" s="10">
        <f t="shared" si="37"/>
        <v>4082.4869250000002</v>
      </c>
      <c r="Q117" s="10">
        <f t="shared" si="37"/>
        <v>4556.1792288750003</v>
      </c>
      <c r="R117" s="10">
        <f t="shared" si="37"/>
        <v>5036.9769173081249</v>
      </c>
      <c r="S117" s="10">
        <f t="shared" si="37"/>
        <v>5524.9865710677468</v>
      </c>
      <c r="T117" s="10">
        <f t="shared" si="37"/>
        <v>6020.3163696337624</v>
      </c>
      <c r="U117" s="10">
        <f t="shared" si="37"/>
        <v>6523.076115178269</v>
      </c>
      <c r="V117" s="10">
        <f t="shared" si="37"/>
        <v>7033.3772569059429</v>
      </c>
      <c r="W117" s="10">
        <f t="shared" si="37"/>
        <v>7551.3329157595317</v>
      </c>
      <c r="X117" s="10">
        <f t="shared" si="37"/>
        <v>8077.0579094959248</v>
      </c>
      <c r="Y117" s="10">
        <f t="shared" si="37"/>
        <v>8610.6687781383625</v>
      </c>
      <c r="Z117" s="10">
        <f t="shared" si="37"/>
        <v>9152.2838098104367</v>
      </c>
      <c r="AA117" s="10">
        <f t="shared" si="37"/>
        <v>9702.0230669575922</v>
      </c>
      <c r="AB117" s="10">
        <f t="shared" si="37"/>
        <v>10260.008412961955</v>
      </c>
      <c r="AC117" s="10">
        <f t="shared" si="37"/>
        <v>10826.363539156384</v>
      </c>
      <c r="AD117" s="10">
        <f t="shared" si="37"/>
        <v>11401.213992243729</v>
      </c>
      <c r="AE117" s="10">
        <f t="shared" si="37"/>
        <v>11984.687202127385</v>
      </c>
      <c r="AF117" s="10">
        <f t="shared" si="37"/>
        <v>12576.912510159294</v>
      </c>
      <c r="AG117" s="10">
        <f t="shared" si="37"/>
        <v>13178.021197811682</v>
      </c>
      <c r="AH117" s="10">
        <f t="shared" si="37"/>
        <v>13788.146515778857</v>
      </c>
      <c r="AI117" s="10">
        <f t="shared" si="37"/>
        <v>14407.423713515538</v>
      </c>
      <c r="AJ117" s="10">
        <f t="shared" si="37"/>
        <v>15035.990069218271</v>
      </c>
      <c r="AK117" s="10">
        <f t="shared" si="37"/>
        <v>15673.984920256544</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8">I114*I118</f>
        <v>110169.59999999999</v>
      </c>
      <c r="J121" s="10">
        <f t="shared" si="38"/>
        <v>162596.79999999999</v>
      </c>
      <c r="K121" s="10">
        <f t="shared" si="38"/>
        <v>218889.60000000001</v>
      </c>
      <c r="L121" s="10">
        <f t="shared" si="38"/>
        <v>276511.2</v>
      </c>
      <c r="M121" s="10">
        <f t="shared" si="38"/>
        <v>326522.39999999997</v>
      </c>
      <c r="N121" s="10">
        <f t="shared" si="38"/>
        <v>381244.8</v>
      </c>
      <c r="O121" s="10">
        <f t="shared" si="38"/>
        <v>436788.03600000002</v>
      </c>
      <c r="P121" s="10">
        <f t="shared" si="38"/>
        <v>493164.42054000002</v>
      </c>
      <c r="Q121" s="10">
        <f t="shared" si="38"/>
        <v>550386.45084810001</v>
      </c>
      <c r="R121" s="10">
        <f t="shared" si="38"/>
        <v>608466.81161082152</v>
      </c>
      <c r="S121" s="10">
        <f t="shared" si="38"/>
        <v>667418.37778498384</v>
      </c>
      <c r="T121" s="10">
        <f t="shared" si="38"/>
        <v>727254.21745175845</v>
      </c>
      <c r="U121" s="10">
        <f t="shared" si="38"/>
        <v>787987.59471353493</v>
      </c>
      <c r="V121" s="10">
        <f t="shared" si="38"/>
        <v>849631.97263423784</v>
      </c>
      <c r="W121" s="10">
        <f t="shared" si="38"/>
        <v>912201.01622375136</v>
      </c>
      <c r="X121" s="10">
        <f t="shared" si="38"/>
        <v>975708.59546710772</v>
      </c>
      <c r="Y121" s="10">
        <f t="shared" si="38"/>
        <v>1040168.7883991142</v>
      </c>
      <c r="Z121" s="10">
        <f t="shared" si="38"/>
        <v>1105595.8842251007</v>
      </c>
      <c r="AA121" s="10">
        <f t="shared" si="38"/>
        <v>1172004.386488477</v>
      </c>
      <c r="AB121" s="10">
        <f t="shared" si="38"/>
        <v>1239409.0162858041</v>
      </c>
      <c r="AC121" s="10">
        <f t="shared" si="38"/>
        <v>1307824.7155300912</v>
      </c>
      <c r="AD121" s="10">
        <f t="shared" si="38"/>
        <v>1377266.6502630424</v>
      </c>
      <c r="AE121" s="10">
        <f t="shared" si="38"/>
        <v>1447750.2140169879</v>
      </c>
      <c r="AF121" s="10">
        <f t="shared" si="38"/>
        <v>1519291.0312272427</v>
      </c>
      <c r="AG121" s="10">
        <f t="shared" si="38"/>
        <v>1591904.9606956511</v>
      </c>
      <c r="AH121" s="10">
        <f t="shared" si="38"/>
        <v>1665608.099106086</v>
      </c>
      <c r="AI121" s="10">
        <f t="shared" si="38"/>
        <v>1740416.7845926769</v>
      </c>
      <c r="AJ121" s="10">
        <f t="shared" si="38"/>
        <v>1816347.600361567</v>
      </c>
      <c r="AK121" s="10">
        <f t="shared" si="38"/>
        <v>1893417.3783669905</v>
      </c>
      <c r="AL121" s="10">
        <f>SUM(H121:AK121)</f>
        <v>27460414.602833129</v>
      </c>
      <c r="AM121" s="28">
        <f>SUM('[7]All Developments - Total'!$H$121:$AK$121)</f>
        <v>23344158.033819217</v>
      </c>
    </row>
    <row r="122" spans="1:39" x14ac:dyDescent="0.35">
      <c r="C122" s="3"/>
      <c r="D122" s="3"/>
      <c r="E122" t="s">
        <v>81</v>
      </c>
      <c r="F122" t="s">
        <v>80</v>
      </c>
      <c r="H122" s="10">
        <f>H114*H119</f>
        <v>0</v>
      </c>
      <c r="I122" s="10">
        <f t="shared" ref="I122:AK122" si="39">I114*I119</f>
        <v>0</v>
      </c>
      <c r="J122" s="10">
        <f t="shared" si="39"/>
        <v>0</v>
      </c>
      <c r="K122" s="10">
        <f t="shared" si="39"/>
        <v>0</v>
      </c>
      <c r="L122" s="10">
        <f t="shared" si="39"/>
        <v>0</v>
      </c>
      <c r="M122" s="10">
        <f t="shared" si="39"/>
        <v>0</v>
      </c>
      <c r="N122" s="10">
        <f t="shared" si="39"/>
        <v>0</v>
      </c>
      <c r="O122" s="10">
        <f t="shared" si="39"/>
        <v>0</v>
      </c>
      <c r="P122" s="10">
        <f t="shared" si="39"/>
        <v>0</v>
      </c>
      <c r="Q122" s="10">
        <f t="shared" si="39"/>
        <v>0</v>
      </c>
      <c r="R122" s="10">
        <f t="shared" si="39"/>
        <v>0</v>
      </c>
      <c r="S122" s="10">
        <f t="shared" si="39"/>
        <v>0</v>
      </c>
      <c r="T122" s="10">
        <f t="shared" si="39"/>
        <v>0</v>
      </c>
      <c r="U122" s="10">
        <f t="shared" si="39"/>
        <v>0</v>
      </c>
      <c r="V122" s="10">
        <f t="shared" si="39"/>
        <v>0</v>
      </c>
      <c r="W122" s="10">
        <f t="shared" si="39"/>
        <v>0</v>
      </c>
      <c r="X122" s="10">
        <f t="shared" si="39"/>
        <v>0</v>
      </c>
      <c r="Y122" s="10">
        <f t="shared" si="39"/>
        <v>0</v>
      </c>
      <c r="Z122" s="10">
        <f t="shared" si="39"/>
        <v>0</v>
      </c>
      <c r="AA122" s="10">
        <f t="shared" si="39"/>
        <v>0</v>
      </c>
      <c r="AB122" s="10">
        <f t="shared" si="39"/>
        <v>0</v>
      </c>
      <c r="AC122" s="10">
        <f t="shared" si="39"/>
        <v>0</v>
      </c>
      <c r="AD122" s="10">
        <f t="shared" si="39"/>
        <v>0</v>
      </c>
      <c r="AE122" s="10">
        <f t="shared" si="39"/>
        <v>0</v>
      </c>
      <c r="AF122" s="10">
        <f t="shared" si="39"/>
        <v>0</v>
      </c>
      <c r="AG122" s="10">
        <f t="shared" si="39"/>
        <v>0</v>
      </c>
      <c r="AH122" s="10">
        <f t="shared" si="39"/>
        <v>0</v>
      </c>
      <c r="AI122" s="10">
        <f t="shared" si="39"/>
        <v>0</v>
      </c>
      <c r="AJ122" s="10">
        <f t="shared" si="39"/>
        <v>0</v>
      </c>
      <c r="AK122" s="10">
        <f t="shared" si="39"/>
        <v>0</v>
      </c>
      <c r="AL122" s="10"/>
    </row>
    <row r="123" spans="1:39" x14ac:dyDescent="0.35">
      <c r="C123" s="3"/>
      <c r="D123" s="3"/>
      <c r="E123" t="s">
        <v>82</v>
      </c>
      <c r="F123" t="s">
        <v>80</v>
      </c>
      <c r="H123" s="10">
        <f>H114*H120</f>
        <v>0</v>
      </c>
      <c r="I123" s="10">
        <f t="shared" ref="I123:AK123" si="40">I114*I120</f>
        <v>0</v>
      </c>
      <c r="J123" s="10">
        <f t="shared" si="40"/>
        <v>0</v>
      </c>
      <c r="K123" s="10">
        <f t="shared" si="40"/>
        <v>0</v>
      </c>
      <c r="L123" s="10">
        <f t="shared" si="40"/>
        <v>0</v>
      </c>
      <c r="M123" s="10">
        <f t="shared" si="40"/>
        <v>0</v>
      </c>
      <c r="N123" s="10">
        <f t="shared" si="40"/>
        <v>0</v>
      </c>
      <c r="O123" s="10">
        <f t="shared" si="40"/>
        <v>0</v>
      </c>
      <c r="P123" s="10">
        <f t="shared" si="40"/>
        <v>0</v>
      </c>
      <c r="Q123" s="10">
        <f t="shared" si="40"/>
        <v>0</v>
      </c>
      <c r="R123" s="10">
        <f t="shared" si="40"/>
        <v>0</v>
      </c>
      <c r="S123" s="10">
        <f t="shared" si="40"/>
        <v>0</v>
      </c>
      <c r="T123" s="10">
        <f t="shared" si="40"/>
        <v>0</v>
      </c>
      <c r="U123" s="10">
        <f t="shared" si="40"/>
        <v>0</v>
      </c>
      <c r="V123" s="10">
        <f t="shared" si="40"/>
        <v>0</v>
      </c>
      <c r="W123" s="10">
        <f t="shared" si="40"/>
        <v>0</v>
      </c>
      <c r="X123" s="10">
        <f t="shared" si="40"/>
        <v>0</v>
      </c>
      <c r="Y123" s="10">
        <f t="shared" si="40"/>
        <v>0</v>
      </c>
      <c r="Z123" s="10">
        <f t="shared" si="40"/>
        <v>0</v>
      </c>
      <c r="AA123" s="10">
        <f t="shared" si="40"/>
        <v>0</v>
      </c>
      <c r="AB123" s="10">
        <f t="shared" si="40"/>
        <v>0</v>
      </c>
      <c r="AC123" s="10">
        <f t="shared" si="40"/>
        <v>0</v>
      </c>
      <c r="AD123" s="10">
        <f t="shared" si="40"/>
        <v>0</v>
      </c>
      <c r="AE123" s="10">
        <f t="shared" si="40"/>
        <v>0</v>
      </c>
      <c r="AF123" s="10">
        <f t="shared" si="40"/>
        <v>0</v>
      </c>
      <c r="AG123" s="10">
        <f t="shared" si="40"/>
        <v>0</v>
      </c>
      <c r="AH123" s="10">
        <f t="shared" si="40"/>
        <v>0</v>
      </c>
      <c r="AI123" s="10">
        <f t="shared" si="40"/>
        <v>0</v>
      </c>
      <c r="AJ123" s="10">
        <f t="shared" si="40"/>
        <v>0</v>
      </c>
      <c r="AK123" s="10">
        <f t="shared" si="40"/>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41">I125*(1+$G$16)*(1+J124)</f>
        <v>362.95288218423349</v>
      </c>
      <c r="K125" s="10">
        <f t="shared" si="41"/>
        <v>377.98695172254958</v>
      </c>
      <c r="L125" s="10">
        <f t="shared" si="41"/>
        <v>397.5029202948337</v>
      </c>
      <c r="M125" s="10">
        <f t="shared" si="41"/>
        <v>418.03169214527884</v>
      </c>
      <c r="N125" s="10">
        <f t="shared" si="41"/>
        <v>439.60974825319119</v>
      </c>
      <c r="O125" s="10">
        <f t="shared" si="41"/>
        <v>458.80277617154252</v>
      </c>
      <c r="P125" s="10">
        <f t="shared" si="41"/>
        <v>478.83375712014021</v>
      </c>
      <c r="Q125" s="10">
        <f t="shared" si="41"/>
        <v>499.73927549222788</v>
      </c>
      <c r="R125" s="10">
        <f t="shared" si="41"/>
        <v>521.55751292788818</v>
      </c>
      <c r="S125" s="10">
        <f t="shared" si="41"/>
        <v>544.32831804862792</v>
      </c>
      <c r="T125" s="10">
        <f t="shared" si="41"/>
        <v>555.75921272764901</v>
      </c>
      <c r="U125" s="10">
        <f t="shared" si="41"/>
        <v>567.43015619492962</v>
      </c>
      <c r="V125" s="10">
        <f t="shared" si="41"/>
        <v>579.34618947502304</v>
      </c>
      <c r="W125" s="10">
        <f t="shared" si="41"/>
        <v>591.51245945399842</v>
      </c>
      <c r="X125" s="10">
        <f t="shared" si="41"/>
        <v>603.93422110253232</v>
      </c>
      <c r="Y125" s="10">
        <f t="shared" si="41"/>
        <v>616.61683974568541</v>
      </c>
      <c r="Z125" s="10">
        <f t="shared" si="41"/>
        <v>629.56579338034476</v>
      </c>
      <c r="AA125" s="10">
        <f t="shared" si="41"/>
        <v>642.78667504133193</v>
      </c>
      <c r="AB125" s="10">
        <f t="shared" si="41"/>
        <v>656.28519521719988</v>
      </c>
      <c r="AC125" s="10">
        <f t="shared" si="41"/>
        <v>670.06718431676097</v>
      </c>
      <c r="AD125" s="10">
        <f t="shared" si="41"/>
        <v>684.13859518741288</v>
      </c>
      <c r="AE125" s="10">
        <f t="shared" si="41"/>
        <v>698.50550568634844</v>
      </c>
      <c r="AF125" s="10">
        <f t="shared" si="41"/>
        <v>713.17412130576167</v>
      </c>
      <c r="AG125" s="10">
        <f>AF125*(1+$G$16)*(1+AG124)</f>
        <v>728.1507778531826</v>
      </c>
      <c r="AH125" s="10">
        <f t="shared" si="41"/>
        <v>743.44194418809934</v>
      </c>
      <c r="AI125" s="10">
        <f t="shared" si="41"/>
        <v>759.05422501604937</v>
      </c>
      <c r="AJ125" s="10">
        <f t="shared" si="41"/>
        <v>774.99436374138634</v>
      </c>
      <c r="AK125" s="10">
        <f t="shared" si="41"/>
        <v>791.26924537995535</v>
      </c>
    </row>
    <row r="126" spans="1:39" x14ac:dyDescent="0.35">
      <c r="C126" s="3"/>
      <c r="D126" s="3"/>
      <c r="E126" t="s">
        <v>86</v>
      </c>
      <c r="F126" t="s">
        <v>87</v>
      </c>
      <c r="G126" s="12">
        <f>[5]Infill!$G$141</f>
        <v>1.9831000000000001</v>
      </c>
      <c r="H126" s="13">
        <f>[5]Infill!$H$141</f>
        <v>2.0347</v>
      </c>
      <c r="I126" s="31">
        <f>[6]Revenue!$D$374</f>
        <v>2.1837</v>
      </c>
      <c r="J126" s="13">
        <f t="shared" ref="J126:AK126" si="42">I126*(1+$G$16)*(1+J124)</f>
        <v>2.2741312086127361</v>
      </c>
      <c r="K126" s="13">
        <f t="shared" si="42"/>
        <v>2.3683292392876494</v>
      </c>
      <c r="L126" s="13">
        <f t="shared" si="42"/>
        <v>2.4906092248589129</v>
      </c>
      <c r="M126" s="13">
        <f t="shared" si="42"/>
        <v>2.6192350686837065</v>
      </c>
      <c r="N126" s="13">
        <f t="shared" si="42"/>
        <v>2.754435347355944</v>
      </c>
      <c r="O126" s="13">
        <f t="shared" si="42"/>
        <v>2.8746919038385097</v>
      </c>
      <c r="P126" s="13">
        <f t="shared" si="42"/>
        <v>3.0001987702951056</v>
      </c>
      <c r="Q126" s="13">
        <f t="shared" si="42"/>
        <v>3.1311851712738954</v>
      </c>
      <c r="R126" s="13">
        <f t="shared" si="42"/>
        <v>3.2678903390928196</v>
      </c>
      <c r="S126" s="13">
        <f t="shared" si="42"/>
        <v>3.4105639507712286</v>
      </c>
      <c r="T126" s="13">
        <f t="shared" si="42"/>
        <v>3.4821857937374241</v>
      </c>
      <c r="U126" s="13">
        <f t="shared" si="42"/>
        <v>3.5553116954059099</v>
      </c>
      <c r="V126" s="13">
        <f t="shared" si="42"/>
        <v>3.6299732410094334</v>
      </c>
      <c r="W126" s="13">
        <f t="shared" si="42"/>
        <v>3.7062026790706311</v>
      </c>
      <c r="X126" s="13">
        <f t="shared" si="42"/>
        <v>3.7840329353311142</v>
      </c>
      <c r="Y126" s="13">
        <f t="shared" si="42"/>
        <v>3.8634976269730674</v>
      </c>
      <c r="Z126" s="13">
        <f t="shared" si="42"/>
        <v>3.9446310771395017</v>
      </c>
      <c r="AA126" s="13">
        <f t="shared" si="42"/>
        <v>4.0274683297594311</v>
      </c>
      <c r="AB126" s="13">
        <f t="shared" si="42"/>
        <v>4.1120451646843792</v>
      </c>
      <c r="AC126" s="13">
        <f t="shared" si="42"/>
        <v>4.1983981131427504</v>
      </c>
      <c r="AD126" s="13">
        <f t="shared" si="42"/>
        <v>4.286564473518748</v>
      </c>
      <c r="AE126" s="13">
        <f t="shared" si="42"/>
        <v>4.376582327462641</v>
      </c>
      <c r="AF126" s="13">
        <f t="shared" si="42"/>
        <v>4.468490556339356</v>
      </c>
      <c r="AG126" s="13">
        <f>AF126*(1+$G$16)*(1+AG124)</f>
        <v>4.5623288580224823</v>
      </c>
      <c r="AH126" s="13">
        <f t="shared" si="42"/>
        <v>4.658137764040954</v>
      </c>
      <c r="AI126" s="13">
        <f t="shared" si="42"/>
        <v>4.7559586570858139</v>
      </c>
      <c r="AJ126" s="13">
        <f t="shared" si="42"/>
        <v>4.8558337888846159</v>
      </c>
      <c r="AK126" s="13">
        <f t="shared" si="42"/>
        <v>4.9578062984511924</v>
      </c>
    </row>
    <row r="127" spans="1:39" x14ac:dyDescent="0.35">
      <c r="C127" s="3"/>
      <c r="D127" s="3"/>
      <c r="E127" t="s">
        <v>88</v>
      </c>
      <c r="F127" t="s">
        <v>87</v>
      </c>
      <c r="G127" s="12"/>
      <c r="H127" s="13">
        <f>G127*(1+$G$16)*(1+H124)</f>
        <v>0</v>
      </c>
      <c r="I127" s="13">
        <f t="shared" ref="I127:AK127" si="43">H127*(1+$G$16)*(1+I124)</f>
        <v>0</v>
      </c>
      <c r="J127" s="13">
        <f t="shared" si="43"/>
        <v>0</v>
      </c>
      <c r="K127" s="13">
        <f t="shared" si="43"/>
        <v>0</v>
      </c>
      <c r="L127" s="13">
        <f t="shared" si="43"/>
        <v>0</v>
      </c>
      <c r="M127" s="13">
        <f t="shared" si="43"/>
        <v>0</v>
      </c>
      <c r="N127" s="13">
        <f t="shared" si="43"/>
        <v>0</v>
      </c>
      <c r="O127" s="13">
        <f t="shared" si="43"/>
        <v>0</v>
      </c>
      <c r="P127" s="13">
        <f t="shared" si="43"/>
        <v>0</v>
      </c>
      <c r="Q127" s="13">
        <f t="shared" si="43"/>
        <v>0</v>
      </c>
      <c r="R127" s="13">
        <f t="shared" si="43"/>
        <v>0</v>
      </c>
      <c r="S127" s="13">
        <f t="shared" si="43"/>
        <v>0</v>
      </c>
      <c r="T127" s="13">
        <f t="shared" si="43"/>
        <v>0</v>
      </c>
      <c r="U127" s="13">
        <f t="shared" si="43"/>
        <v>0</v>
      </c>
      <c r="V127" s="13">
        <f t="shared" si="43"/>
        <v>0</v>
      </c>
      <c r="W127" s="13">
        <f t="shared" si="43"/>
        <v>0</v>
      </c>
      <c r="X127" s="13">
        <f t="shared" si="43"/>
        <v>0</v>
      </c>
      <c r="Y127" s="13">
        <f t="shared" si="43"/>
        <v>0</v>
      </c>
      <c r="Z127" s="13">
        <f t="shared" si="43"/>
        <v>0</v>
      </c>
      <c r="AA127" s="13">
        <f t="shared" si="43"/>
        <v>0</v>
      </c>
      <c r="AB127" s="13">
        <f t="shared" si="43"/>
        <v>0</v>
      </c>
      <c r="AC127" s="13">
        <f t="shared" si="43"/>
        <v>0</v>
      </c>
      <c r="AD127" s="13">
        <f t="shared" si="43"/>
        <v>0</v>
      </c>
      <c r="AE127" s="13">
        <f t="shared" si="43"/>
        <v>0</v>
      </c>
      <c r="AF127" s="13">
        <f t="shared" si="43"/>
        <v>0</v>
      </c>
      <c r="AG127" s="13">
        <f>AF127*(1+$G$16)*(1+AG124)</f>
        <v>0</v>
      </c>
      <c r="AH127" s="13">
        <f t="shared" si="43"/>
        <v>0</v>
      </c>
      <c r="AI127" s="13">
        <f t="shared" si="43"/>
        <v>0</v>
      </c>
      <c r="AJ127" s="13">
        <f t="shared" si="43"/>
        <v>0</v>
      </c>
      <c r="AK127" s="13">
        <f t="shared" si="43"/>
        <v>0</v>
      </c>
    </row>
    <row r="128" spans="1:39" x14ac:dyDescent="0.35">
      <c r="C128" s="3"/>
      <c r="D128" s="3"/>
      <c r="E128" t="s">
        <v>89</v>
      </c>
      <c r="F128" t="s">
        <v>87</v>
      </c>
      <c r="G128" s="12"/>
      <c r="H128" s="13">
        <f>G128*(1+$G$16)*(1+H124)</f>
        <v>0</v>
      </c>
      <c r="I128" s="13">
        <f t="shared" ref="I128:AK128" si="44">H128*(1+$G$16)*(1+I124)</f>
        <v>0</v>
      </c>
      <c r="J128" s="13">
        <f t="shared" si="44"/>
        <v>0</v>
      </c>
      <c r="K128" s="13">
        <f t="shared" si="44"/>
        <v>0</v>
      </c>
      <c r="L128" s="13">
        <f t="shared" si="44"/>
        <v>0</v>
      </c>
      <c r="M128" s="13">
        <f t="shared" si="44"/>
        <v>0</v>
      </c>
      <c r="N128" s="13">
        <f t="shared" si="44"/>
        <v>0</v>
      </c>
      <c r="O128" s="13">
        <f t="shared" si="44"/>
        <v>0</v>
      </c>
      <c r="P128" s="13">
        <f t="shared" si="44"/>
        <v>0</v>
      </c>
      <c r="Q128" s="13">
        <f t="shared" si="44"/>
        <v>0</v>
      </c>
      <c r="R128" s="13">
        <f t="shared" si="44"/>
        <v>0</v>
      </c>
      <c r="S128" s="13">
        <f t="shared" si="44"/>
        <v>0</v>
      </c>
      <c r="T128" s="13">
        <f t="shared" si="44"/>
        <v>0</v>
      </c>
      <c r="U128" s="13">
        <f t="shared" si="44"/>
        <v>0</v>
      </c>
      <c r="V128" s="13">
        <f t="shared" si="44"/>
        <v>0</v>
      </c>
      <c r="W128" s="13">
        <f t="shared" si="44"/>
        <v>0</v>
      </c>
      <c r="X128" s="13">
        <f t="shared" si="44"/>
        <v>0</v>
      </c>
      <c r="Y128" s="13">
        <f t="shared" si="44"/>
        <v>0</v>
      </c>
      <c r="Z128" s="13">
        <f t="shared" si="44"/>
        <v>0</v>
      </c>
      <c r="AA128" s="13">
        <f t="shared" si="44"/>
        <v>0</v>
      </c>
      <c r="AB128" s="13">
        <f t="shared" si="44"/>
        <v>0</v>
      </c>
      <c r="AC128" s="13">
        <f t="shared" si="44"/>
        <v>0</v>
      </c>
      <c r="AD128" s="13">
        <f t="shared" si="44"/>
        <v>0</v>
      </c>
      <c r="AE128" s="13">
        <f t="shared" si="44"/>
        <v>0</v>
      </c>
      <c r="AF128" s="13">
        <f t="shared" si="44"/>
        <v>0</v>
      </c>
      <c r="AG128" s="13">
        <f>AF128*(1+$G$16)*(1+AG124)</f>
        <v>0</v>
      </c>
      <c r="AH128" s="13">
        <f t="shared" si="44"/>
        <v>0</v>
      </c>
      <c r="AI128" s="13">
        <f t="shared" si="44"/>
        <v>0</v>
      </c>
      <c r="AJ128" s="13">
        <f t="shared" si="44"/>
        <v>0</v>
      </c>
      <c r="AK128" s="13">
        <f t="shared" si="44"/>
        <v>0</v>
      </c>
    </row>
    <row r="129" spans="1:39" x14ac:dyDescent="0.35">
      <c r="C129" s="3"/>
      <c r="D129" s="3"/>
    </row>
    <row r="130" spans="1:39" x14ac:dyDescent="0.35">
      <c r="C130" s="3"/>
      <c r="D130" s="3"/>
      <c r="E130" t="s">
        <v>95</v>
      </c>
      <c r="F130" t="s">
        <v>91</v>
      </c>
      <c r="H130" s="10">
        <f>SUM(H121:H123)/1000</f>
        <v>58.467199999999998</v>
      </c>
      <c r="I130" s="10">
        <f t="shared" ref="I130:AK130" si="45">SUM(I121:I123)/1000</f>
        <v>110.16959999999999</v>
      </c>
      <c r="J130" s="10">
        <f t="shared" si="45"/>
        <v>162.5968</v>
      </c>
      <c r="K130" s="10">
        <f t="shared" si="45"/>
        <v>218.8896</v>
      </c>
      <c r="L130" s="10">
        <f t="shared" si="45"/>
        <v>276.51120000000003</v>
      </c>
      <c r="M130" s="10">
        <f t="shared" si="45"/>
        <v>326.52239999999995</v>
      </c>
      <c r="N130" s="10">
        <f t="shared" si="45"/>
        <v>381.2448</v>
      </c>
      <c r="O130" s="10">
        <f t="shared" si="45"/>
        <v>436.78803600000003</v>
      </c>
      <c r="P130" s="10">
        <f t="shared" si="45"/>
        <v>493.16442054000004</v>
      </c>
      <c r="Q130" s="10">
        <f t="shared" si="45"/>
        <v>550.38645084810003</v>
      </c>
      <c r="R130" s="10">
        <f t="shared" si="45"/>
        <v>608.46681161082154</v>
      </c>
      <c r="S130" s="10">
        <f t="shared" si="45"/>
        <v>667.41837778498382</v>
      </c>
      <c r="T130" s="10">
        <f t="shared" si="45"/>
        <v>727.25421745175845</v>
      </c>
      <c r="U130" s="10">
        <f t="shared" si="45"/>
        <v>787.98759471353492</v>
      </c>
      <c r="V130" s="10">
        <f t="shared" si="45"/>
        <v>849.63197263423785</v>
      </c>
      <c r="W130" s="10">
        <f t="shared" si="45"/>
        <v>912.20101622375137</v>
      </c>
      <c r="X130" s="10">
        <f t="shared" si="45"/>
        <v>975.70859546710767</v>
      </c>
      <c r="Y130" s="10">
        <f t="shared" si="45"/>
        <v>1040.1687883991142</v>
      </c>
      <c r="Z130" s="10">
        <f t="shared" si="45"/>
        <v>1105.5958842251007</v>
      </c>
      <c r="AA130" s="10">
        <f t="shared" si="45"/>
        <v>1172.0043864884769</v>
      </c>
      <c r="AB130" s="10">
        <f t="shared" si="45"/>
        <v>1239.409016285804</v>
      </c>
      <c r="AC130" s="10">
        <f t="shared" si="45"/>
        <v>1307.8247155300912</v>
      </c>
      <c r="AD130" s="10">
        <f t="shared" si="45"/>
        <v>1377.2666502630425</v>
      </c>
      <c r="AE130" s="10">
        <f t="shared" si="45"/>
        <v>1447.7502140169879</v>
      </c>
      <c r="AF130" s="10">
        <f t="shared" si="45"/>
        <v>1519.2910312272427</v>
      </c>
      <c r="AG130" s="10">
        <f t="shared" si="45"/>
        <v>1591.9049606956512</v>
      </c>
      <c r="AH130" s="10">
        <f t="shared" si="45"/>
        <v>1665.608099106086</v>
      </c>
      <c r="AI130" s="10">
        <f t="shared" si="45"/>
        <v>1740.416784592677</v>
      </c>
      <c r="AJ130" s="10">
        <f t="shared" si="45"/>
        <v>1816.3476003615669</v>
      </c>
      <c r="AK130" s="10">
        <f t="shared" si="45"/>
        <v>1893.4173783669905</v>
      </c>
    </row>
    <row r="131" spans="1:39" x14ac:dyDescent="0.35">
      <c r="C131" s="3"/>
      <c r="D131" s="3"/>
      <c r="E131" t="s">
        <v>96</v>
      </c>
      <c r="F131" t="s">
        <v>53</v>
      </c>
      <c r="H131" s="30">
        <f>H114*H125+H121*H126+H122*H127+H123*H128</f>
        <v>278775.17183999997</v>
      </c>
      <c r="I131" s="10">
        <f t="shared" ref="I131:AK131" si="46">I114*I125+I121*I126+I122*I127+I123*I128</f>
        <v>558427.59551999997</v>
      </c>
      <c r="J131" s="10">
        <f t="shared" si="46"/>
        <v>858301.03672054154</v>
      </c>
      <c r="K131" s="10">
        <f t="shared" si="46"/>
        <v>1203314.9963772376</v>
      </c>
      <c r="L131" s="10">
        <f t="shared" si="46"/>
        <v>1598565.5300516821</v>
      </c>
      <c r="M131" s="10">
        <f t="shared" si="46"/>
        <v>1985178.5846594572</v>
      </c>
      <c r="N131" s="10">
        <f t="shared" si="46"/>
        <v>2437522.5186027186</v>
      </c>
      <c r="O131" s="10">
        <f t="shared" si="46"/>
        <v>2914567.8148499061</v>
      </c>
      <c r="P131" s="10">
        <f t="shared" si="46"/>
        <v>3434423.8407490049</v>
      </c>
      <c r="Q131" s="10">
        <f t="shared" si="46"/>
        <v>4000263.6002163701</v>
      </c>
      <c r="R131" s="10">
        <f t="shared" si="46"/>
        <v>4615475.9689880209</v>
      </c>
      <c r="S131" s="10">
        <f t="shared" si="46"/>
        <v>5283679.7068262417</v>
      </c>
      <c r="T131" s="10">
        <f t="shared" si="46"/>
        <v>5878280.5904051792</v>
      </c>
      <c r="U131" s="10">
        <f t="shared" si="46"/>
        <v>6502931.610226823</v>
      </c>
      <c r="V131" s="10">
        <f t="shared" si="46"/>
        <v>7158901.6382970903</v>
      </c>
      <c r="W131" s="10">
        <f t="shared" si="46"/>
        <v>7847509.3553362731</v>
      </c>
      <c r="X131" s="10">
        <f t="shared" si="46"/>
        <v>8570125.1379046682</v>
      </c>
      <c r="Y131" s="10">
        <f t="shared" si="46"/>
        <v>9328173.0157039482</v>
      </c>
      <c r="Z131" s="10">
        <f t="shared" si="46"/>
        <v>10123132.701637251</v>
      </c>
      <c r="AA131" s="10">
        <f t="shared" si="46"/>
        <v>10956541.697305448</v>
      </c>
      <c r="AB131" s="10">
        <f t="shared" si="46"/>
        <v>11829997.476715114</v>
      </c>
      <c r="AC131" s="10">
        <f t="shared" si="46"/>
        <v>12745159.75107515</v>
      </c>
      <c r="AD131" s="10">
        <f t="shared" si="46"/>
        <v>13703752.81766443</v>
      </c>
      <c r="AE131" s="10">
        <f t="shared" si="46"/>
        <v>14707567.995861702</v>
      </c>
      <c r="AF131" s="10">
        <f t="shared" si="46"/>
        <v>15758466.15354231</v>
      </c>
      <c r="AG131" s="10">
        <f t="shared" si="46"/>
        <v>16858380.327163219</v>
      </c>
      <c r="AH131" s="10">
        <f t="shared" si="46"/>
        <v>18009318.438979529</v>
      </c>
      <c r="AI131" s="10">
        <f t="shared" si="46"/>
        <v>19213366.114961386</v>
      </c>
      <c r="AJ131" s="10">
        <f t="shared" si="46"/>
        <v>20472689.607110806</v>
      </c>
      <c r="AK131" s="10">
        <f t="shared" si="46"/>
        <v>21789538.824013002</v>
      </c>
      <c r="AL131" s="10">
        <f>SUM(H131:AK131)</f>
        <v>260622329.61930451</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7">H135+I134</f>
        <v>0</v>
      </c>
      <c r="J135" s="10">
        <f t="shared" si="47"/>
        <v>0</v>
      </c>
      <c r="K135" s="10">
        <f t="shared" si="47"/>
        <v>0</v>
      </c>
      <c r="L135" s="10">
        <f t="shared" si="47"/>
        <v>0</v>
      </c>
      <c r="M135" s="10">
        <f t="shared" si="47"/>
        <v>0</v>
      </c>
      <c r="N135" s="10">
        <f t="shared" si="47"/>
        <v>0</v>
      </c>
      <c r="O135" s="10">
        <f t="shared" si="47"/>
        <v>0</v>
      </c>
      <c r="P135" s="10">
        <f t="shared" si="47"/>
        <v>0</v>
      </c>
      <c r="Q135" s="10">
        <f t="shared" si="47"/>
        <v>0</v>
      </c>
      <c r="R135" s="10">
        <f t="shared" si="47"/>
        <v>0</v>
      </c>
      <c r="S135" s="10">
        <f t="shared" si="47"/>
        <v>0</v>
      </c>
      <c r="T135" s="10">
        <f t="shared" si="47"/>
        <v>0</v>
      </c>
      <c r="U135" s="10">
        <f t="shared" si="47"/>
        <v>0</v>
      </c>
      <c r="V135" s="10">
        <f t="shared" si="47"/>
        <v>0</v>
      </c>
      <c r="W135" s="10">
        <f t="shared" si="47"/>
        <v>0</v>
      </c>
      <c r="X135" s="10">
        <f t="shared" si="47"/>
        <v>0</v>
      </c>
      <c r="Y135" s="10">
        <f t="shared" si="47"/>
        <v>0</v>
      </c>
      <c r="Z135" s="10">
        <f t="shared" si="47"/>
        <v>0</v>
      </c>
      <c r="AA135" s="10">
        <f t="shared" si="47"/>
        <v>0</v>
      </c>
      <c r="AB135" s="10">
        <f t="shared" si="47"/>
        <v>0</v>
      </c>
      <c r="AC135" s="10">
        <f t="shared" si="47"/>
        <v>0</v>
      </c>
      <c r="AD135" s="10">
        <f t="shared" si="47"/>
        <v>0</v>
      </c>
      <c r="AE135" s="10">
        <f t="shared" si="47"/>
        <v>0</v>
      </c>
      <c r="AF135" s="10">
        <f t="shared" si="47"/>
        <v>0</v>
      </c>
      <c r="AG135" s="10">
        <f>AF135+AG134</f>
        <v>0</v>
      </c>
      <c r="AH135" s="10">
        <f t="shared" si="47"/>
        <v>0</v>
      </c>
      <c r="AI135" s="10">
        <f t="shared" si="47"/>
        <v>0</v>
      </c>
      <c r="AJ135" s="10">
        <f t="shared" si="47"/>
        <v>0</v>
      </c>
      <c r="AK135" s="10">
        <f t="shared" si="47"/>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8">I134*$G136</f>
        <v>0</v>
      </c>
      <c r="J137">
        <f t="shared" si="48"/>
        <v>0</v>
      </c>
      <c r="K137">
        <f t="shared" si="48"/>
        <v>0</v>
      </c>
      <c r="L137">
        <f t="shared" si="48"/>
        <v>0</v>
      </c>
      <c r="M137">
        <f t="shared" si="48"/>
        <v>0</v>
      </c>
      <c r="N137">
        <f t="shared" si="48"/>
        <v>0</v>
      </c>
      <c r="O137">
        <f t="shared" si="48"/>
        <v>0</v>
      </c>
      <c r="P137">
        <f t="shared" si="48"/>
        <v>0</v>
      </c>
      <c r="Q137">
        <f t="shared" si="48"/>
        <v>0</v>
      </c>
      <c r="R137">
        <f t="shared" si="48"/>
        <v>0</v>
      </c>
      <c r="S137">
        <f t="shared" si="48"/>
        <v>0</v>
      </c>
      <c r="T137">
        <f t="shared" si="48"/>
        <v>0</v>
      </c>
      <c r="U137">
        <f t="shared" si="48"/>
        <v>0</v>
      </c>
      <c r="V137">
        <f t="shared" si="48"/>
        <v>0</v>
      </c>
      <c r="W137">
        <f t="shared" si="48"/>
        <v>0</v>
      </c>
      <c r="X137">
        <f t="shared" si="48"/>
        <v>0</v>
      </c>
      <c r="Y137">
        <f t="shared" si="48"/>
        <v>0</v>
      </c>
      <c r="Z137">
        <f t="shared" si="48"/>
        <v>0</v>
      </c>
      <c r="AA137">
        <f t="shared" si="48"/>
        <v>0</v>
      </c>
      <c r="AB137">
        <f t="shared" si="48"/>
        <v>0</v>
      </c>
      <c r="AC137">
        <f t="shared" si="48"/>
        <v>0</v>
      </c>
      <c r="AD137">
        <f t="shared" si="48"/>
        <v>0</v>
      </c>
      <c r="AE137">
        <f t="shared" si="48"/>
        <v>0</v>
      </c>
      <c r="AF137">
        <f t="shared" si="48"/>
        <v>0</v>
      </c>
      <c r="AG137">
        <f t="shared" si="48"/>
        <v>0</v>
      </c>
      <c r="AH137">
        <f t="shared" si="48"/>
        <v>0</v>
      </c>
      <c r="AI137">
        <f t="shared" si="48"/>
        <v>0</v>
      </c>
      <c r="AJ137">
        <f t="shared" si="48"/>
        <v>0</v>
      </c>
      <c r="AK137">
        <f t="shared" si="48"/>
        <v>0</v>
      </c>
    </row>
    <row r="138" spans="1:39" x14ac:dyDescent="0.35">
      <c r="C138" s="3"/>
      <c r="D138" s="3"/>
      <c r="E138" t="s">
        <v>74</v>
      </c>
      <c r="F138" t="s">
        <v>70</v>
      </c>
      <c r="H138">
        <f>H135*$G136</f>
        <v>0</v>
      </c>
      <c r="I138">
        <f t="shared" ref="I138:AK138" si="49">I135*$G136</f>
        <v>0</v>
      </c>
      <c r="J138">
        <f t="shared" si="49"/>
        <v>0</v>
      </c>
      <c r="K138">
        <f t="shared" si="49"/>
        <v>0</v>
      </c>
      <c r="L138">
        <f t="shared" si="49"/>
        <v>0</v>
      </c>
      <c r="M138">
        <f t="shared" si="49"/>
        <v>0</v>
      </c>
      <c r="N138">
        <f t="shared" si="49"/>
        <v>0</v>
      </c>
      <c r="O138">
        <f t="shared" si="49"/>
        <v>0</v>
      </c>
      <c r="P138">
        <f t="shared" si="49"/>
        <v>0</v>
      </c>
      <c r="Q138">
        <f t="shared" si="49"/>
        <v>0</v>
      </c>
      <c r="R138">
        <f t="shared" si="49"/>
        <v>0</v>
      </c>
      <c r="S138">
        <f t="shared" si="49"/>
        <v>0</v>
      </c>
      <c r="T138">
        <f t="shared" si="49"/>
        <v>0</v>
      </c>
      <c r="U138">
        <f t="shared" si="49"/>
        <v>0</v>
      </c>
      <c r="V138">
        <f t="shared" si="49"/>
        <v>0</v>
      </c>
      <c r="W138">
        <f t="shared" si="49"/>
        <v>0</v>
      </c>
      <c r="X138">
        <f t="shared" si="49"/>
        <v>0</v>
      </c>
      <c r="Y138">
        <f t="shared" si="49"/>
        <v>0</v>
      </c>
      <c r="Z138">
        <f t="shared" si="49"/>
        <v>0</v>
      </c>
      <c r="AA138">
        <f t="shared" si="49"/>
        <v>0</v>
      </c>
      <c r="AB138">
        <f t="shared" si="49"/>
        <v>0</v>
      </c>
      <c r="AC138">
        <f t="shared" si="49"/>
        <v>0</v>
      </c>
      <c r="AD138">
        <f t="shared" si="49"/>
        <v>0</v>
      </c>
      <c r="AE138">
        <f t="shared" si="49"/>
        <v>0</v>
      </c>
      <c r="AF138">
        <f t="shared" si="49"/>
        <v>0</v>
      </c>
      <c r="AG138">
        <f t="shared" si="49"/>
        <v>0</v>
      </c>
      <c r="AH138">
        <f t="shared" si="49"/>
        <v>0</v>
      </c>
      <c r="AI138">
        <f t="shared" si="49"/>
        <v>0</v>
      </c>
      <c r="AJ138">
        <f t="shared" si="49"/>
        <v>0</v>
      </c>
      <c r="AK138">
        <f t="shared" si="49"/>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50">I135*I139</f>
        <v>0</v>
      </c>
      <c r="J142" s="10">
        <f t="shared" si="50"/>
        <v>0</v>
      </c>
      <c r="K142" s="10">
        <f t="shared" si="50"/>
        <v>0</v>
      </c>
      <c r="L142" s="10">
        <f t="shared" si="50"/>
        <v>0</v>
      </c>
      <c r="M142" s="10">
        <f t="shared" si="50"/>
        <v>0</v>
      </c>
      <c r="N142" s="10">
        <f t="shared" si="50"/>
        <v>0</v>
      </c>
      <c r="O142" s="10">
        <f t="shared" si="50"/>
        <v>0</v>
      </c>
      <c r="P142" s="10">
        <f t="shared" si="50"/>
        <v>0</v>
      </c>
      <c r="Q142" s="10">
        <f t="shared" si="50"/>
        <v>0</v>
      </c>
      <c r="R142" s="10">
        <f t="shared" si="50"/>
        <v>0</v>
      </c>
      <c r="S142" s="10">
        <f t="shared" si="50"/>
        <v>0</v>
      </c>
      <c r="T142" s="10">
        <f t="shared" si="50"/>
        <v>0</v>
      </c>
      <c r="U142" s="10">
        <f t="shared" si="50"/>
        <v>0</v>
      </c>
      <c r="V142" s="10">
        <f t="shared" si="50"/>
        <v>0</v>
      </c>
      <c r="W142" s="10">
        <f t="shared" si="50"/>
        <v>0</v>
      </c>
      <c r="X142" s="10">
        <f t="shared" si="50"/>
        <v>0</v>
      </c>
      <c r="Y142" s="10">
        <f t="shared" si="50"/>
        <v>0</v>
      </c>
      <c r="Z142" s="10">
        <f t="shared" si="50"/>
        <v>0</v>
      </c>
      <c r="AA142" s="10">
        <f t="shared" si="50"/>
        <v>0</v>
      </c>
      <c r="AB142" s="10">
        <f t="shared" si="50"/>
        <v>0</v>
      </c>
      <c r="AC142" s="10">
        <f t="shared" si="50"/>
        <v>0</v>
      </c>
      <c r="AD142" s="10">
        <f t="shared" si="50"/>
        <v>0</v>
      </c>
      <c r="AE142" s="10">
        <f t="shared" si="50"/>
        <v>0</v>
      </c>
      <c r="AF142" s="10">
        <f t="shared" si="50"/>
        <v>0</v>
      </c>
      <c r="AG142" s="10">
        <f t="shared" si="50"/>
        <v>0</v>
      </c>
      <c r="AH142" s="10">
        <f t="shared" si="50"/>
        <v>0</v>
      </c>
      <c r="AI142" s="10">
        <f t="shared" si="50"/>
        <v>0</v>
      </c>
      <c r="AJ142" s="10">
        <f t="shared" si="50"/>
        <v>0</v>
      </c>
      <c r="AK142" s="10">
        <f t="shared" si="50"/>
        <v>0</v>
      </c>
    </row>
    <row r="143" spans="1:39" x14ac:dyDescent="0.35">
      <c r="C143" s="3"/>
      <c r="D143" s="3"/>
      <c r="E143" t="s">
        <v>81</v>
      </c>
      <c r="F143" t="s">
        <v>80</v>
      </c>
      <c r="H143" s="10">
        <f>H135*H140</f>
        <v>0</v>
      </c>
      <c r="I143" s="10">
        <f t="shared" ref="I143:AK143" si="51">I135*I140</f>
        <v>0</v>
      </c>
      <c r="J143" s="10">
        <f t="shared" si="51"/>
        <v>0</v>
      </c>
      <c r="K143" s="10">
        <f t="shared" si="51"/>
        <v>0</v>
      </c>
      <c r="L143" s="10">
        <f t="shared" si="51"/>
        <v>0</v>
      </c>
      <c r="M143" s="10">
        <f t="shared" si="51"/>
        <v>0</v>
      </c>
      <c r="N143" s="10">
        <f t="shared" si="51"/>
        <v>0</v>
      </c>
      <c r="O143" s="10">
        <f t="shared" si="51"/>
        <v>0</v>
      </c>
      <c r="P143" s="10">
        <f t="shared" si="51"/>
        <v>0</v>
      </c>
      <c r="Q143" s="10">
        <f t="shared" si="51"/>
        <v>0</v>
      </c>
      <c r="R143" s="10">
        <f t="shared" si="51"/>
        <v>0</v>
      </c>
      <c r="S143" s="10">
        <f t="shared" si="51"/>
        <v>0</v>
      </c>
      <c r="T143" s="10">
        <f t="shared" si="51"/>
        <v>0</v>
      </c>
      <c r="U143" s="10">
        <f t="shared" si="51"/>
        <v>0</v>
      </c>
      <c r="V143" s="10">
        <f t="shared" si="51"/>
        <v>0</v>
      </c>
      <c r="W143" s="10">
        <f t="shared" si="51"/>
        <v>0</v>
      </c>
      <c r="X143" s="10">
        <f t="shared" si="51"/>
        <v>0</v>
      </c>
      <c r="Y143" s="10">
        <f t="shared" si="51"/>
        <v>0</v>
      </c>
      <c r="Z143" s="10">
        <f t="shared" si="51"/>
        <v>0</v>
      </c>
      <c r="AA143" s="10">
        <f t="shared" si="51"/>
        <v>0</v>
      </c>
      <c r="AB143" s="10">
        <f t="shared" si="51"/>
        <v>0</v>
      </c>
      <c r="AC143" s="10">
        <f t="shared" si="51"/>
        <v>0</v>
      </c>
      <c r="AD143" s="10">
        <f t="shared" si="51"/>
        <v>0</v>
      </c>
      <c r="AE143" s="10">
        <f t="shared" si="51"/>
        <v>0</v>
      </c>
      <c r="AF143" s="10">
        <f t="shared" si="51"/>
        <v>0</v>
      </c>
      <c r="AG143" s="10">
        <f t="shared" si="51"/>
        <v>0</v>
      </c>
      <c r="AH143" s="10">
        <f t="shared" si="51"/>
        <v>0</v>
      </c>
      <c r="AI143" s="10">
        <f t="shared" si="51"/>
        <v>0</v>
      </c>
      <c r="AJ143" s="10">
        <f t="shared" si="51"/>
        <v>0</v>
      </c>
      <c r="AK143" s="10">
        <f t="shared" si="51"/>
        <v>0</v>
      </c>
    </row>
    <row r="144" spans="1:39" x14ac:dyDescent="0.35">
      <c r="C144" s="3"/>
      <c r="D144" s="3"/>
      <c r="E144" t="s">
        <v>82</v>
      </c>
      <c r="F144" t="s">
        <v>80</v>
      </c>
      <c r="H144" s="10">
        <f>H135*H141</f>
        <v>0</v>
      </c>
      <c r="I144" s="10">
        <f t="shared" ref="I144:AK144" si="52">I135*I141</f>
        <v>0</v>
      </c>
      <c r="J144" s="10">
        <f t="shared" si="52"/>
        <v>0</v>
      </c>
      <c r="K144" s="10">
        <f t="shared" si="52"/>
        <v>0</v>
      </c>
      <c r="L144" s="10">
        <f t="shared" si="52"/>
        <v>0</v>
      </c>
      <c r="M144" s="10">
        <f t="shared" si="52"/>
        <v>0</v>
      </c>
      <c r="N144" s="10">
        <f t="shared" si="52"/>
        <v>0</v>
      </c>
      <c r="O144" s="10">
        <f t="shared" si="52"/>
        <v>0</v>
      </c>
      <c r="P144" s="10">
        <f t="shared" si="52"/>
        <v>0</v>
      </c>
      <c r="Q144" s="10">
        <f t="shared" si="52"/>
        <v>0</v>
      </c>
      <c r="R144" s="10">
        <f t="shared" si="52"/>
        <v>0</v>
      </c>
      <c r="S144" s="10">
        <f t="shared" si="52"/>
        <v>0</v>
      </c>
      <c r="T144" s="10">
        <f t="shared" si="52"/>
        <v>0</v>
      </c>
      <c r="U144" s="10">
        <f t="shared" si="52"/>
        <v>0</v>
      </c>
      <c r="V144" s="10">
        <f t="shared" si="52"/>
        <v>0</v>
      </c>
      <c r="W144" s="10">
        <f t="shared" si="52"/>
        <v>0</v>
      </c>
      <c r="X144" s="10">
        <f t="shared" si="52"/>
        <v>0</v>
      </c>
      <c r="Y144" s="10">
        <f t="shared" si="52"/>
        <v>0</v>
      </c>
      <c r="Z144" s="10">
        <f t="shared" si="52"/>
        <v>0</v>
      </c>
      <c r="AA144" s="10">
        <f t="shared" si="52"/>
        <v>0</v>
      </c>
      <c r="AB144" s="10">
        <f t="shared" si="52"/>
        <v>0</v>
      </c>
      <c r="AC144" s="10">
        <f t="shared" si="52"/>
        <v>0</v>
      </c>
      <c r="AD144" s="10">
        <f t="shared" si="52"/>
        <v>0</v>
      </c>
      <c r="AE144" s="10">
        <f t="shared" si="52"/>
        <v>0</v>
      </c>
      <c r="AF144" s="10">
        <f t="shared" si="52"/>
        <v>0</v>
      </c>
      <c r="AG144" s="10">
        <f t="shared" si="52"/>
        <v>0</v>
      </c>
      <c r="AH144" s="10">
        <f t="shared" si="52"/>
        <v>0</v>
      </c>
      <c r="AI144" s="10">
        <f t="shared" si="52"/>
        <v>0</v>
      </c>
      <c r="AJ144" s="10">
        <f t="shared" si="52"/>
        <v>0</v>
      </c>
      <c r="AK144" s="10">
        <f t="shared" si="52"/>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3">H146*(1+$G$16)*(1+I145)</f>
        <v>0</v>
      </c>
      <c r="J146" s="10">
        <f t="shared" si="53"/>
        <v>0</v>
      </c>
      <c r="K146" s="10">
        <f t="shared" si="53"/>
        <v>0</v>
      </c>
      <c r="L146" s="10">
        <f t="shared" si="53"/>
        <v>0</v>
      </c>
      <c r="M146" s="10">
        <f t="shared" si="53"/>
        <v>0</v>
      </c>
      <c r="N146" s="10">
        <f t="shared" si="53"/>
        <v>0</v>
      </c>
      <c r="O146" s="10">
        <f t="shared" si="53"/>
        <v>0</v>
      </c>
      <c r="P146" s="10">
        <f t="shared" si="53"/>
        <v>0</v>
      </c>
      <c r="Q146" s="10">
        <f t="shared" si="53"/>
        <v>0</v>
      </c>
      <c r="R146" s="10">
        <f t="shared" si="53"/>
        <v>0</v>
      </c>
      <c r="S146" s="10">
        <f t="shared" si="53"/>
        <v>0</v>
      </c>
      <c r="T146" s="10">
        <f t="shared" si="53"/>
        <v>0</v>
      </c>
      <c r="U146" s="10">
        <f t="shared" si="53"/>
        <v>0</v>
      </c>
      <c r="V146" s="10">
        <f t="shared" si="53"/>
        <v>0</v>
      </c>
      <c r="W146" s="10">
        <f t="shared" si="53"/>
        <v>0</v>
      </c>
      <c r="X146" s="10">
        <f t="shared" si="53"/>
        <v>0</v>
      </c>
      <c r="Y146" s="10">
        <f t="shared" si="53"/>
        <v>0</v>
      </c>
      <c r="Z146" s="10">
        <f t="shared" si="53"/>
        <v>0</v>
      </c>
      <c r="AA146" s="10">
        <f t="shared" si="53"/>
        <v>0</v>
      </c>
      <c r="AB146" s="10">
        <f t="shared" si="53"/>
        <v>0</v>
      </c>
      <c r="AC146" s="10">
        <f t="shared" si="53"/>
        <v>0</v>
      </c>
      <c r="AD146" s="10">
        <f t="shared" si="53"/>
        <v>0</v>
      </c>
      <c r="AE146" s="10">
        <f t="shared" si="53"/>
        <v>0</v>
      </c>
      <c r="AF146" s="10">
        <f t="shared" si="53"/>
        <v>0</v>
      </c>
      <c r="AG146" s="10">
        <f>AF146*(1+$G$16)*(1+AG145)</f>
        <v>0</v>
      </c>
      <c r="AH146" s="10">
        <f t="shared" si="53"/>
        <v>0</v>
      </c>
      <c r="AI146" s="10">
        <f t="shared" si="53"/>
        <v>0</v>
      </c>
      <c r="AJ146" s="10">
        <f t="shared" si="53"/>
        <v>0</v>
      </c>
      <c r="AK146" s="10">
        <f t="shared" si="53"/>
        <v>0</v>
      </c>
    </row>
    <row r="147" spans="1:37" x14ac:dyDescent="0.35">
      <c r="C147" s="3"/>
      <c r="D147" s="3"/>
      <c r="E147" t="s">
        <v>86</v>
      </c>
      <c r="F147" t="s">
        <v>87</v>
      </c>
      <c r="G147" s="12"/>
      <c r="H147" s="13">
        <f>G147*(1+$G$16)*(1+H145)</f>
        <v>0</v>
      </c>
      <c r="I147" s="13">
        <f t="shared" ref="I147:AK147" si="54">H147*(1+$G$16)*(1+I145)</f>
        <v>0</v>
      </c>
      <c r="J147" s="13">
        <f t="shared" si="54"/>
        <v>0</v>
      </c>
      <c r="K147" s="13">
        <f t="shared" si="54"/>
        <v>0</v>
      </c>
      <c r="L147" s="13">
        <f t="shared" si="54"/>
        <v>0</v>
      </c>
      <c r="M147" s="13">
        <f t="shared" si="54"/>
        <v>0</v>
      </c>
      <c r="N147" s="13">
        <f t="shared" si="54"/>
        <v>0</v>
      </c>
      <c r="O147" s="13">
        <f t="shared" si="54"/>
        <v>0</v>
      </c>
      <c r="P147" s="13">
        <f t="shared" si="54"/>
        <v>0</v>
      </c>
      <c r="Q147" s="13">
        <f t="shared" si="54"/>
        <v>0</v>
      </c>
      <c r="R147" s="13">
        <f t="shared" si="54"/>
        <v>0</v>
      </c>
      <c r="S147" s="13">
        <f t="shared" si="54"/>
        <v>0</v>
      </c>
      <c r="T147" s="13">
        <f t="shared" si="54"/>
        <v>0</v>
      </c>
      <c r="U147" s="13">
        <f t="shared" si="54"/>
        <v>0</v>
      </c>
      <c r="V147" s="13">
        <f t="shared" si="54"/>
        <v>0</v>
      </c>
      <c r="W147" s="13">
        <f t="shared" si="54"/>
        <v>0</v>
      </c>
      <c r="X147" s="13">
        <f t="shared" si="54"/>
        <v>0</v>
      </c>
      <c r="Y147" s="13">
        <f t="shared" si="54"/>
        <v>0</v>
      </c>
      <c r="Z147" s="13">
        <f t="shared" si="54"/>
        <v>0</v>
      </c>
      <c r="AA147" s="13">
        <f t="shared" si="54"/>
        <v>0</v>
      </c>
      <c r="AB147" s="13">
        <f t="shared" si="54"/>
        <v>0</v>
      </c>
      <c r="AC147" s="13">
        <f t="shared" si="54"/>
        <v>0</v>
      </c>
      <c r="AD147" s="13">
        <f t="shared" si="54"/>
        <v>0</v>
      </c>
      <c r="AE147" s="13">
        <f t="shared" si="54"/>
        <v>0</v>
      </c>
      <c r="AF147" s="13">
        <f t="shared" si="54"/>
        <v>0</v>
      </c>
      <c r="AG147" s="13">
        <f>AF147*(1+$G$16)*(1+AG145)</f>
        <v>0</v>
      </c>
      <c r="AH147" s="13">
        <f t="shared" si="54"/>
        <v>0</v>
      </c>
      <c r="AI147" s="13">
        <f t="shared" si="54"/>
        <v>0</v>
      </c>
      <c r="AJ147" s="13">
        <f t="shared" si="54"/>
        <v>0</v>
      </c>
      <c r="AK147" s="13">
        <f t="shared" si="54"/>
        <v>0</v>
      </c>
    </row>
    <row r="148" spans="1:37" x14ac:dyDescent="0.35">
      <c r="C148" s="3"/>
      <c r="D148" s="3"/>
      <c r="E148" t="s">
        <v>88</v>
      </c>
      <c r="F148" t="s">
        <v>87</v>
      </c>
      <c r="G148" s="12"/>
      <c r="H148" s="13">
        <f>G148*(1+$G$16)*(1+H145)</f>
        <v>0</v>
      </c>
      <c r="I148" s="13">
        <f t="shared" ref="I148:AK148" si="55">H148*(1+$G$16)*(1+I145)</f>
        <v>0</v>
      </c>
      <c r="J148" s="13">
        <f t="shared" si="55"/>
        <v>0</v>
      </c>
      <c r="K148" s="13">
        <f t="shared" si="55"/>
        <v>0</v>
      </c>
      <c r="L148" s="13">
        <f t="shared" si="55"/>
        <v>0</v>
      </c>
      <c r="M148" s="13">
        <f t="shared" si="55"/>
        <v>0</v>
      </c>
      <c r="N148" s="13">
        <f t="shared" si="55"/>
        <v>0</v>
      </c>
      <c r="O148" s="13">
        <f t="shared" si="55"/>
        <v>0</v>
      </c>
      <c r="P148" s="13">
        <f t="shared" si="55"/>
        <v>0</v>
      </c>
      <c r="Q148" s="13">
        <f t="shared" si="55"/>
        <v>0</v>
      </c>
      <c r="R148" s="13">
        <f t="shared" si="55"/>
        <v>0</v>
      </c>
      <c r="S148" s="13">
        <f t="shared" si="55"/>
        <v>0</v>
      </c>
      <c r="T148" s="13">
        <f t="shared" si="55"/>
        <v>0</v>
      </c>
      <c r="U148" s="13">
        <f t="shared" si="55"/>
        <v>0</v>
      </c>
      <c r="V148" s="13">
        <f t="shared" si="55"/>
        <v>0</v>
      </c>
      <c r="W148" s="13">
        <f t="shared" si="55"/>
        <v>0</v>
      </c>
      <c r="X148" s="13">
        <f t="shared" si="55"/>
        <v>0</v>
      </c>
      <c r="Y148" s="13">
        <f t="shared" si="55"/>
        <v>0</v>
      </c>
      <c r="Z148" s="13">
        <f t="shared" si="55"/>
        <v>0</v>
      </c>
      <c r="AA148" s="13">
        <f t="shared" si="55"/>
        <v>0</v>
      </c>
      <c r="AB148" s="13">
        <f t="shared" si="55"/>
        <v>0</v>
      </c>
      <c r="AC148" s="13">
        <f t="shared" si="55"/>
        <v>0</v>
      </c>
      <c r="AD148" s="13">
        <f t="shared" si="55"/>
        <v>0</v>
      </c>
      <c r="AE148" s="13">
        <f t="shared" si="55"/>
        <v>0</v>
      </c>
      <c r="AF148" s="13">
        <f t="shared" si="55"/>
        <v>0</v>
      </c>
      <c r="AG148" s="13">
        <f>AF148*(1+$G$16)*(1+AG145)</f>
        <v>0</v>
      </c>
      <c r="AH148" s="13">
        <f t="shared" si="55"/>
        <v>0</v>
      </c>
      <c r="AI148" s="13">
        <f t="shared" si="55"/>
        <v>0</v>
      </c>
      <c r="AJ148" s="13">
        <f t="shared" si="55"/>
        <v>0</v>
      </c>
      <c r="AK148" s="13">
        <f t="shared" si="55"/>
        <v>0</v>
      </c>
    </row>
    <row r="149" spans="1:37" x14ac:dyDescent="0.35">
      <c r="C149" s="3"/>
      <c r="D149" s="3"/>
      <c r="E149" t="s">
        <v>89</v>
      </c>
      <c r="F149" t="s">
        <v>87</v>
      </c>
      <c r="G149" s="12"/>
      <c r="H149" s="13">
        <f>G149*(1+$G$16)*(1+H145)</f>
        <v>0</v>
      </c>
      <c r="I149" s="13">
        <f t="shared" ref="I149:AK149" si="56">H149*(1+$G$16)*(1+I145)</f>
        <v>0</v>
      </c>
      <c r="J149" s="13">
        <f t="shared" si="56"/>
        <v>0</v>
      </c>
      <c r="K149" s="13">
        <f t="shared" si="56"/>
        <v>0</v>
      </c>
      <c r="L149" s="13">
        <f t="shared" si="56"/>
        <v>0</v>
      </c>
      <c r="M149" s="13">
        <f t="shared" si="56"/>
        <v>0</v>
      </c>
      <c r="N149" s="13">
        <f t="shared" si="56"/>
        <v>0</v>
      </c>
      <c r="O149" s="13">
        <f t="shared" si="56"/>
        <v>0</v>
      </c>
      <c r="P149" s="13">
        <f t="shared" si="56"/>
        <v>0</v>
      </c>
      <c r="Q149" s="13">
        <f t="shared" si="56"/>
        <v>0</v>
      </c>
      <c r="R149" s="13">
        <f t="shared" si="56"/>
        <v>0</v>
      </c>
      <c r="S149" s="13">
        <f t="shared" si="56"/>
        <v>0</v>
      </c>
      <c r="T149" s="13">
        <f t="shared" si="56"/>
        <v>0</v>
      </c>
      <c r="U149" s="13">
        <f t="shared" si="56"/>
        <v>0</v>
      </c>
      <c r="V149" s="13">
        <f t="shared" si="56"/>
        <v>0</v>
      </c>
      <c r="W149" s="13">
        <f t="shared" si="56"/>
        <v>0</v>
      </c>
      <c r="X149" s="13">
        <f t="shared" si="56"/>
        <v>0</v>
      </c>
      <c r="Y149" s="13">
        <f t="shared" si="56"/>
        <v>0</v>
      </c>
      <c r="Z149" s="13">
        <f t="shared" si="56"/>
        <v>0</v>
      </c>
      <c r="AA149" s="13">
        <f t="shared" si="56"/>
        <v>0</v>
      </c>
      <c r="AB149" s="13">
        <f t="shared" si="56"/>
        <v>0</v>
      </c>
      <c r="AC149" s="13">
        <f t="shared" si="56"/>
        <v>0</v>
      </c>
      <c r="AD149" s="13">
        <f t="shared" si="56"/>
        <v>0</v>
      </c>
      <c r="AE149" s="13">
        <f t="shared" si="56"/>
        <v>0</v>
      </c>
      <c r="AF149" s="13">
        <f t="shared" si="56"/>
        <v>0</v>
      </c>
      <c r="AG149" s="13">
        <f>AF149*(1+$G$16)*(1+AG145)</f>
        <v>0</v>
      </c>
      <c r="AH149" s="13">
        <f t="shared" si="56"/>
        <v>0</v>
      </c>
      <c r="AI149" s="13">
        <f t="shared" si="56"/>
        <v>0</v>
      </c>
      <c r="AJ149" s="13">
        <f t="shared" si="56"/>
        <v>0</v>
      </c>
      <c r="AK149" s="13">
        <f t="shared" si="56"/>
        <v>0</v>
      </c>
    </row>
    <row r="150" spans="1:37" x14ac:dyDescent="0.35">
      <c r="C150" s="3"/>
      <c r="D150" s="3"/>
    </row>
    <row r="151" spans="1:37" x14ac:dyDescent="0.35">
      <c r="C151" s="3"/>
      <c r="D151" s="3"/>
      <c r="E151" t="s">
        <v>98</v>
      </c>
      <c r="F151" t="s">
        <v>91</v>
      </c>
      <c r="H151" s="10">
        <f>SUM(H142:H144)/1000</f>
        <v>0</v>
      </c>
      <c r="I151" s="10">
        <f t="shared" ref="I151:AK151" si="57">SUM(I142:I144)/1000</f>
        <v>0</v>
      </c>
      <c r="J151" s="10">
        <f t="shared" si="57"/>
        <v>0</v>
      </c>
      <c r="K151" s="10">
        <f t="shared" si="57"/>
        <v>0</v>
      </c>
      <c r="L151" s="10">
        <f t="shared" si="57"/>
        <v>0</v>
      </c>
      <c r="M151" s="10">
        <f t="shared" si="57"/>
        <v>0</v>
      </c>
      <c r="N151" s="10">
        <f t="shared" si="57"/>
        <v>0</v>
      </c>
      <c r="O151" s="10">
        <f t="shared" si="57"/>
        <v>0</v>
      </c>
      <c r="P151" s="10">
        <f t="shared" si="57"/>
        <v>0</v>
      </c>
      <c r="Q151" s="10">
        <f t="shared" si="57"/>
        <v>0</v>
      </c>
      <c r="R151" s="10">
        <f t="shared" si="57"/>
        <v>0</v>
      </c>
      <c r="S151" s="10">
        <f t="shared" si="57"/>
        <v>0</v>
      </c>
      <c r="T151" s="10">
        <f t="shared" si="57"/>
        <v>0</v>
      </c>
      <c r="U151" s="10">
        <f t="shared" si="57"/>
        <v>0</v>
      </c>
      <c r="V151" s="10">
        <f t="shared" si="57"/>
        <v>0</v>
      </c>
      <c r="W151" s="10">
        <f t="shared" si="57"/>
        <v>0</v>
      </c>
      <c r="X151" s="10">
        <f t="shared" si="57"/>
        <v>0</v>
      </c>
      <c r="Y151" s="10">
        <f t="shared" si="57"/>
        <v>0</v>
      </c>
      <c r="Z151" s="10">
        <f t="shared" si="57"/>
        <v>0</v>
      </c>
      <c r="AA151" s="10">
        <f t="shared" si="57"/>
        <v>0</v>
      </c>
      <c r="AB151" s="10">
        <f t="shared" si="57"/>
        <v>0</v>
      </c>
      <c r="AC151" s="10">
        <f t="shared" si="57"/>
        <v>0</v>
      </c>
      <c r="AD151" s="10">
        <f t="shared" si="57"/>
        <v>0</v>
      </c>
      <c r="AE151" s="10">
        <f t="shared" si="57"/>
        <v>0</v>
      </c>
      <c r="AF151" s="10">
        <f t="shared" si="57"/>
        <v>0</v>
      </c>
      <c r="AG151" s="10">
        <f t="shared" si="57"/>
        <v>0</v>
      </c>
      <c r="AH151" s="10">
        <f t="shared" si="57"/>
        <v>0</v>
      </c>
      <c r="AI151" s="10">
        <f t="shared" si="57"/>
        <v>0</v>
      </c>
      <c r="AJ151" s="10">
        <f t="shared" si="57"/>
        <v>0</v>
      </c>
      <c r="AK151" s="10">
        <f t="shared" si="57"/>
        <v>0</v>
      </c>
    </row>
    <row r="152" spans="1:37" x14ac:dyDescent="0.35">
      <c r="C152" s="3"/>
      <c r="D152" s="3"/>
      <c r="E152" t="s">
        <v>99</v>
      </c>
      <c r="F152" t="s">
        <v>53</v>
      </c>
      <c r="H152" s="10">
        <f>H135*H146+H142*H147+H143*H148+H144*H149</f>
        <v>0</v>
      </c>
      <c r="I152" s="10">
        <f t="shared" ref="I152:AK152" si="58">I135*I146+I142*I147+I143*I148+I144*I149</f>
        <v>0</v>
      </c>
      <c r="J152" s="10">
        <f t="shared" si="58"/>
        <v>0</v>
      </c>
      <c r="K152" s="10">
        <f t="shared" si="58"/>
        <v>0</v>
      </c>
      <c r="L152" s="10">
        <f t="shared" si="58"/>
        <v>0</v>
      </c>
      <c r="M152" s="10">
        <f t="shared" si="58"/>
        <v>0</v>
      </c>
      <c r="N152" s="10">
        <f t="shared" si="58"/>
        <v>0</v>
      </c>
      <c r="O152" s="10">
        <f t="shared" si="58"/>
        <v>0</v>
      </c>
      <c r="P152" s="10">
        <f t="shared" si="58"/>
        <v>0</v>
      </c>
      <c r="Q152" s="10">
        <f t="shared" si="58"/>
        <v>0</v>
      </c>
      <c r="R152" s="10">
        <f t="shared" si="58"/>
        <v>0</v>
      </c>
      <c r="S152" s="10">
        <f t="shared" si="58"/>
        <v>0</v>
      </c>
      <c r="T152" s="10">
        <f t="shared" si="58"/>
        <v>0</v>
      </c>
      <c r="U152" s="10">
        <f t="shared" si="58"/>
        <v>0</v>
      </c>
      <c r="V152" s="10">
        <f t="shared" si="58"/>
        <v>0</v>
      </c>
      <c r="W152" s="10">
        <f t="shared" si="58"/>
        <v>0</v>
      </c>
      <c r="X152" s="10">
        <f t="shared" si="58"/>
        <v>0</v>
      </c>
      <c r="Y152" s="10">
        <f t="shared" si="58"/>
        <v>0</v>
      </c>
      <c r="Z152" s="10">
        <f t="shared" si="58"/>
        <v>0</v>
      </c>
      <c r="AA152" s="10">
        <f t="shared" si="58"/>
        <v>0</v>
      </c>
      <c r="AB152" s="10">
        <f t="shared" si="58"/>
        <v>0</v>
      </c>
      <c r="AC152" s="10">
        <f t="shared" si="58"/>
        <v>0</v>
      </c>
      <c r="AD152" s="10">
        <f t="shared" si="58"/>
        <v>0</v>
      </c>
      <c r="AE152" s="10">
        <f t="shared" si="58"/>
        <v>0</v>
      </c>
      <c r="AF152" s="10">
        <f t="shared" si="58"/>
        <v>0</v>
      </c>
      <c r="AG152" s="10">
        <f t="shared" si="58"/>
        <v>0</v>
      </c>
      <c r="AH152" s="10">
        <f t="shared" si="58"/>
        <v>0</v>
      </c>
      <c r="AI152" s="10">
        <f t="shared" si="58"/>
        <v>0</v>
      </c>
      <c r="AJ152" s="10">
        <f t="shared" si="58"/>
        <v>0</v>
      </c>
      <c r="AK152" s="10">
        <f t="shared" si="58"/>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9">H156+I155</f>
        <v>0</v>
      </c>
      <c r="J156" s="10">
        <f t="shared" si="59"/>
        <v>0</v>
      </c>
      <c r="K156" s="10">
        <f t="shared" si="59"/>
        <v>0</v>
      </c>
      <c r="L156" s="10">
        <f t="shared" si="59"/>
        <v>0</v>
      </c>
      <c r="M156" s="10">
        <f t="shared" si="59"/>
        <v>0</v>
      </c>
      <c r="N156" s="10">
        <f t="shared" si="59"/>
        <v>0</v>
      </c>
      <c r="O156" s="10">
        <f t="shared" si="59"/>
        <v>0</v>
      </c>
      <c r="P156" s="10">
        <f t="shared" si="59"/>
        <v>0</v>
      </c>
      <c r="Q156" s="10">
        <f t="shared" si="59"/>
        <v>0</v>
      </c>
      <c r="R156" s="10">
        <f t="shared" si="59"/>
        <v>0</v>
      </c>
      <c r="S156" s="10">
        <f t="shared" si="59"/>
        <v>0</v>
      </c>
      <c r="T156" s="10">
        <f t="shared" si="59"/>
        <v>0</v>
      </c>
      <c r="U156" s="10">
        <f t="shared" si="59"/>
        <v>0</v>
      </c>
      <c r="V156" s="10">
        <f t="shared" si="59"/>
        <v>0</v>
      </c>
      <c r="W156" s="10">
        <f t="shared" si="59"/>
        <v>0</v>
      </c>
      <c r="X156" s="10">
        <f t="shared" si="59"/>
        <v>0</v>
      </c>
      <c r="Y156" s="10">
        <f t="shared" si="59"/>
        <v>0</v>
      </c>
      <c r="Z156" s="10">
        <f t="shared" si="59"/>
        <v>0</v>
      </c>
      <c r="AA156" s="10">
        <f t="shared" si="59"/>
        <v>0</v>
      </c>
      <c r="AB156" s="10">
        <f t="shared" si="59"/>
        <v>0</v>
      </c>
      <c r="AC156" s="10">
        <f t="shared" si="59"/>
        <v>0</v>
      </c>
      <c r="AD156" s="10">
        <f t="shared" si="59"/>
        <v>0</v>
      </c>
      <c r="AE156" s="10">
        <f t="shared" si="59"/>
        <v>0</v>
      </c>
      <c r="AF156" s="10">
        <f t="shared" si="59"/>
        <v>0</v>
      </c>
      <c r="AG156" s="10">
        <f>AF156+AG155</f>
        <v>0</v>
      </c>
      <c r="AH156" s="10">
        <f t="shared" si="59"/>
        <v>0</v>
      </c>
      <c r="AI156" s="10">
        <f t="shared" si="59"/>
        <v>0</v>
      </c>
      <c r="AJ156" s="10">
        <f t="shared" si="59"/>
        <v>0</v>
      </c>
      <c r="AK156" s="10">
        <f t="shared" si="59"/>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60">I155*$G157</f>
        <v>0</v>
      </c>
      <c r="J158">
        <f t="shared" si="60"/>
        <v>0</v>
      </c>
      <c r="K158">
        <f t="shared" si="60"/>
        <v>0</v>
      </c>
      <c r="L158">
        <f t="shared" si="60"/>
        <v>0</v>
      </c>
      <c r="M158">
        <f t="shared" si="60"/>
        <v>0</v>
      </c>
      <c r="N158">
        <f t="shared" si="60"/>
        <v>0</v>
      </c>
      <c r="O158">
        <f t="shared" si="60"/>
        <v>0</v>
      </c>
      <c r="P158">
        <f t="shared" si="60"/>
        <v>0</v>
      </c>
      <c r="Q158">
        <f t="shared" si="60"/>
        <v>0</v>
      </c>
      <c r="R158">
        <f t="shared" si="60"/>
        <v>0</v>
      </c>
      <c r="S158">
        <f t="shared" si="60"/>
        <v>0</v>
      </c>
      <c r="T158">
        <f t="shared" si="60"/>
        <v>0</v>
      </c>
      <c r="U158">
        <f t="shared" si="60"/>
        <v>0</v>
      </c>
      <c r="V158">
        <f t="shared" si="60"/>
        <v>0</v>
      </c>
      <c r="W158">
        <f t="shared" si="60"/>
        <v>0</v>
      </c>
      <c r="X158">
        <f t="shared" si="60"/>
        <v>0</v>
      </c>
      <c r="Y158">
        <f t="shared" si="60"/>
        <v>0</v>
      </c>
      <c r="Z158">
        <f t="shared" si="60"/>
        <v>0</v>
      </c>
      <c r="AA158">
        <f t="shared" si="60"/>
        <v>0</v>
      </c>
      <c r="AB158">
        <f t="shared" si="60"/>
        <v>0</v>
      </c>
      <c r="AC158">
        <f t="shared" si="60"/>
        <v>0</v>
      </c>
      <c r="AD158">
        <f t="shared" si="60"/>
        <v>0</v>
      </c>
      <c r="AE158">
        <f t="shared" si="60"/>
        <v>0</v>
      </c>
      <c r="AF158">
        <f t="shared" si="60"/>
        <v>0</v>
      </c>
      <c r="AG158">
        <f t="shared" si="60"/>
        <v>0</v>
      </c>
      <c r="AH158">
        <f t="shared" si="60"/>
        <v>0</v>
      </c>
      <c r="AI158">
        <f t="shared" si="60"/>
        <v>0</v>
      </c>
      <c r="AJ158">
        <f t="shared" si="60"/>
        <v>0</v>
      </c>
      <c r="AK158">
        <f t="shared" si="60"/>
        <v>0</v>
      </c>
    </row>
    <row r="159" spans="1:37" x14ac:dyDescent="0.35">
      <c r="C159" s="3"/>
      <c r="D159" s="3"/>
      <c r="E159" t="s">
        <v>74</v>
      </c>
      <c r="F159" t="s">
        <v>70</v>
      </c>
      <c r="H159">
        <f>H156*$G157</f>
        <v>0</v>
      </c>
      <c r="I159">
        <f t="shared" ref="I159:AK159" si="61">I156*$G157</f>
        <v>0</v>
      </c>
      <c r="J159">
        <f t="shared" si="61"/>
        <v>0</v>
      </c>
      <c r="K159">
        <f t="shared" si="61"/>
        <v>0</v>
      </c>
      <c r="L159">
        <f t="shared" si="61"/>
        <v>0</v>
      </c>
      <c r="M159">
        <f t="shared" si="61"/>
        <v>0</v>
      </c>
      <c r="N159">
        <f t="shared" si="61"/>
        <v>0</v>
      </c>
      <c r="O159">
        <f t="shared" si="61"/>
        <v>0</v>
      </c>
      <c r="P159">
        <f t="shared" si="61"/>
        <v>0</v>
      </c>
      <c r="Q159">
        <f t="shared" si="61"/>
        <v>0</v>
      </c>
      <c r="R159">
        <f t="shared" si="61"/>
        <v>0</v>
      </c>
      <c r="S159">
        <f t="shared" si="61"/>
        <v>0</v>
      </c>
      <c r="T159">
        <f t="shared" si="61"/>
        <v>0</v>
      </c>
      <c r="U159">
        <f t="shared" si="61"/>
        <v>0</v>
      </c>
      <c r="V159">
        <f t="shared" si="61"/>
        <v>0</v>
      </c>
      <c r="W159">
        <f t="shared" si="61"/>
        <v>0</v>
      </c>
      <c r="X159">
        <f t="shared" si="61"/>
        <v>0</v>
      </c>
      <c r="Y159">
        <f t="shared" si="61"/>
        <v>0</v>
      </c>
      <c r="Z159">
        <f t="shared" si="61"/>
        <v>0</v>
      </c>
      <c r="AA159">
        <f t="shared" si="61"/>
        <v>0</v>
      </c>
      <c r="AB159">
        <f t="shared" si="61"/>
        <v>0</v>
      </c>
      <c r="AC159">
        <f t="shared" si="61"/>
        <v>0</v>
      </c>
      <c r="AD159">
        <f t="shared" si="61"/>
        <v>0</v>
      </c>
      <c r="AE159">
        <f t="shared" si="61"/>
        <v>0</v>
      </c>
      <c r="AF159">
        <f t="shared" si="61"/>
        <v>0</v>
      </c>
      <c r="AG159">
        <f t="shared" si="61"/>
        <v>0</v>
      </c>
      <c r="AH159">
        <f t="shared" si="61"/>
        <v>0</v>
      </c>
      <c r="AI159">
        <f t="shared" si="61"/>
        <v>0</v>
      </c>
      <c r="AJ159">
        <f t="shared" si="61"/>
        <v>0</v>
      </c>
      <c r="AK159">
        <f t="shared" si="61"/>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62">I156*I160</f>
        <v>0</v>
      </c>
      <c r="J163" s="10">
        <f t="shared" si="62"/>
        <v>0</v>
      </c>
      <c r="K163" s="10">
        <f t="shared" si="62"/>
        <v>0</v>
      </c>
      <c r="L163" s="10">
        <f t="shared" si="62"/>
        <v>0</v>
      </c>
      <c r="M163" s="10">
        <f t="shared" si="62"/>
        <v>0</v>
      </c>
      <c r="N163" s="10">
        <f t="shared" si="62"/>
        <v>0</v>
      </c>
      <c r="O163" s="10">
        <f t="shared" si="62"/>
        <v>0</v>
      </c>
      <c r="P163" s="10">
        <f t="shared" si="62"/>
        <v>0</v>
      </c>
      <c r="Q163" s="10">
        <f t="shared" si="62"/>
        <v>0</v>
      </c>
      <c r="R163" s="10">
        <f t="shared" si="62"/>
        <v>0</v>
      </c>
      <c r="S163" s="10">
        <f t="shared" si="62"/>
        <v>0</v>
      </c>
      <c r="T163" s="10">
        <f t="shared" si="62"/>
        <v>0</v>
      </c>
      <c r="U163" s="10">
        <f t="shared" si="62"/>
        <v>0</v>
      </c>
      <c r="V163" s="10">
        <f t="shared" si="62"/>
        <v>0</v>
      </c>
      <c r="W163" s="10">
        <f t="shared" si="62"/>
        <v>0</v>
      </c>
      <c r="X163" s="10">
        <f t="shared" si="62"/>
        <v>0</v>
      </c>
      <c r="Y163" s="10">
        <f t="shared" si="62"/>
        <v>0</v>
      </c>
      <c r="Z163" s="10">
        <f t="shared" si="62"/>
        <v>0</v>
      </c>
      <c r="AA163" s="10">
        <f t="shared" si="62"/>
        <v>0</v>
      </c>
      <c r="AB163" s="10">
        <f t="shared" si="62"/>
        <v>0</v>
      </c>
      <c r="AC163" s="10">
        <f t="shared" si="62"/>
        <v>0</v>
      </c>
      <c r="AD163" s="10">
        <f t="shared" si="62"/>
        <v>0</v>
      </c>
      <c r="AE163" s="10">
        <f t="shared" si="62"/>
        <v>0</v>
      </c>
      <c r="AF163" s="10">
        <f t="shared" si="62"/>
        <v>0</v>
      </c>
      <c r="AG163" s="10">
        <f t="shared" si="62"/>
        <v>0</v>
      </c>
      <c r="AH163" s="10">
        <f t="shared" si="62"/>
        <v>0</v>
      </c>
      <c r="AI163" s="10">
        <f t="shared" si="62"/>
        <v>0</v>
      </c>
      <c r="AJ163" s="10">
        <f t="shared" si="62"/>
        <v>0</v>
      </c>
      <c r="AK163" s="10">
        <f t="shared" si="62"/>
        <v>0</v>
      </c>
    </row>
    <row r="164" spans="1:38" x14ac:dyDescent="0.35">
      <c r="C164" s="3"/>
      <c r="D164" s="3"/>
      <c r="E164" t="s">
        <v>81</v>
      </c>
      <c r="F164" t="s">
        <v>80</v>
      </c>
      <c r="H164" s="10">
        <f>H156*H161</f>
        <v>0</v>
      </c>
      <c r="I164" s="10">
        <f t="shared" ref="I164:AK164" si="63">I156*I161</f>
        <v>0</v>
      </c>
      <c r="J164" s="10">
        <f t="shared" si="63"/>
        <v>0</v>
      </c>
      <c r="K164" s="10">
        <f t="shared" si="63"/>
        <v>0</v>
      </c>
      <c r="L164" s="10">
        <f t="shared" si="63"/>
        <v>0</v>
      </c>
      <c r="M164" s="10">
        <f t="shared" si="63"/>
        <v>0</v>
      </c>
      <c r="N164" s="10">
        <f t="shared" si="63"/>
        <v>0</v>
      </c>
      <c r="O164" s="10">
        <f t="shared" si="63"/>
        <v>0</v>
      </c>
      <c r="P164" s="10">
        <f t="shared" si="63"/>
        <v>0</v>
      </c>
      <c r="Q164" s="10">
        <f t="shared" si="63"/>
        <v>0</v>
      </c>
      <c r="R164" s="10">
        <f t="shared" si="63"/>
        <v>0</v>
      </c>
      <c r="S164" s="10">
        <f t="shared" si="63"/>
        <v>0</v>
      </c>
      <c r="T164" s="10">
        <f t="shared" si="63"/>
        <v>0</v>
      </c>
      <c r="U164" s="10">
        <f t="shared" si="63"/>
        <v>0</v>
      </c>
      <c r="V164" s="10">
        <f t="shared" si="63"/>
        <v>0</v>
      </c>
      <c r="W164" s="10">
        <f t="shared" si="63"/>
        <v>0</v>
      </c>
      <c r="X164" s="10">
        <f t="shared" si="63"/>
        <v>0</v>
      </c>
      <c r="Y164" s="10">
        <f t="shared" si="63"/>
        <v>0</v>
      </c>
      <c r="Z164" s="10">
        <f t="shared" si="63"/>
        <v>0</v>
      </c>
      <c r="AA164" s="10">
        <f t="shared" si="63"/>
        <v>0</v>
      </c>
      <c r="AB164" s="10">
        <f t="shared" si="63"/>
        <v>0</v>
      </c>
      <c r="AC164" s="10">
        <f t="shared" si="63"/>
        <v>0</v>
      </c>
      <c r="AD164" s="10">
        <f t="shared" si="63"/>
        <v>0</v>
      </c>
      <c r="AE164" s="10">
        <f t="shared" si="63"/>
        <v>0</v>
      </c>
      <c r="AF164" s="10">
        <f t="shared" si="63"/>
        <v>0</v>
      </c>
      <c r="AG164" s="10">
        <f t="shared" si="63"/>
        <v>0</v>
      </c>
      <c r="AH164" s="10">
        <f t="shared" si="63"/>
        <v>0</v>
      </c>
      <c r="AI164" s="10">
        <f t="shared" si="63"/>
        <v>0</v>
      </c>
      <c r="AJ164" s="10">
        <f t="shared" si="63"/>
        <v>0</v>
      </c>
      <c r="AK164" s="10">
        <f t="shared" si="63"/>
        <v>0</v>
      </c>
    </row>
    <row r="165" spans="1:38" x14ac:dyDescent="0.35">
      <c r="C165" s="3"/>
      <c r="D165" s="3"/>
      <c r="E165" t="s">
        <v>82</v>
      </c>
      <c r="F165" t="s">
        <v>80</v>
      </c>
      <c r="H165" s="10">
        <f>H156*H162</f>
        <v>0</v>
      </c>
      <c r="I165" s="10">
        <f t="shared" ref="I165:AK165" si="64">I156*I162</f>
        <v>0</v>
      </c>
      <c r="J165" s="10">
        <f t="shared" si="64"/>
        <v>0</v>
      </c>
      <c r="K165" s="10">
        <f t="shared" si="64"/>
        <v>0</v>
      </c>
      <c r="L165" s="10">
        <f t="shared" si="64"/>
        <v>0</v>
      </c>
      <c r="M165" s="10">
        <f t="shared" si="64"/>
        <v>0</v>
      </c>
      <c r="N165" s="10">
        <f t="shared" si="64"/>
        <v>0</v>
      </c>
      <c r="O165" s="10">
        <f t="shared" si="64"/>
        <v>0</v>
      </c>
      <c r="P165" s="10">
        <f t="shared" si="64"/>
        <v>0</v>
      </c>
      <c r="Q165" s="10">
        <f t="shared" si="64"/>
        <v>0</v>
      </c>
      <c r="R165" s="10">
        <f t="shared" si="64"/>
        <v>0</v>
      </c>
      <c r="S165" s="10">
        <f t="shared" si="64"/>
        <v>0</v>
      </c>
      <c r="T165" s="10">
        <f t="shared" si="64"/>
        <v>0</v>
      </c>
      <c r="U165" s="10">
        <f t="shared" si="64"/>
        <v>0</v>
      </c>
      <c r="V165" s="10">
        <f t="shared" si="64"/>
        <v>0</v>
      </c>
      <c r="W165" s="10">
        <f t="shared" si="64"/>
        <v>0</v>
      </c>
      <c r="X165" s="10">
        <f t="shared" si="64"/>
        <v>0</v>
      </c>
      <c r="Y165" s="10">
        <f t="shared" si="64"/>
        <v>0</v>
      </c>
      <c r="Z165" s="10">
        <f t="shared" si="64"/>
        <v>0</v>
      </c>
      <c r="AA165" s="10">
        <f t="shared" si="64"/>
        <v>0</v>
      </c>
      <c r="AB165" s="10">
        <f t="shared" si="64"/>
        <v>0</v>
      </c>
      <c r="AC165" s="10">
        <f t="shared" si="64"/>
        <v>0</v>
      </c>
      <c r="AD165" s="10">
        <f t="shared" si="64"/>
        <v>0</v>
      </c>
      <c r="AE165" s="10">
        <f t="shared" si="64"/>
        <v>0</v>
      </c>
      <c r="AF165" s="10">
        <f t="shared" si="64"/>
        <v>0</v>
      </c>
      <c r="AG165" s="10">
        <f t="shared" si="64"/>
        <v>0</v>
      </c>
      <c r="AH165" s="10">
        <f t="shared" si="64"/>
        <v>0</v>
      </c>
      <c r="AI165" s="10">
        <f t="shared" si="64"/>
        <v>0</v>
      </c>
      <c r="AJ165" s="10">
        <f t="shared" si="64"/>
        <v>0</v>
      </c>
      <c r="AK165" s="10">
        <f t="shared" si="64"/>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5">H167*(1+$G$16)*(1+I166)</f>
        <v>0</v>
      </c>
      <c r="J167" s="10">
        <f t="shared" si="65"/>
        <v>0</v>
      </c>
      <c r="K167" s="10">
        <f t="shared" si="65"/>
        <v>0</v>
      </c>
      <c r="L167" s="10">
        <f t="shared" si="65"/>
        <v>0</v>
      </c>
      <c r="M167" s="10">
        <f t="shared" si="65"/>
        <v>0</v>
      </c>
      <c r="N167" s="10">
        <f t="shared" si="65"/>
        <v>0</v>
      </c>
      <c r="O167" s="10">
        <f t="shared" si="65"/>
        <v>0</v>
      </c>
      <c r="P167" s="10">
        <f t="shared" si="65"/>
        <v>0</v>
      </c>
      <c r="Q167" s="10">
        <f t="shared" si="65"/>
        <v>0</v>
      </c>
      <c r="R167" s="10">
        <f t="shared" si="65"/>
        <v>0</v>
      </c>
      <c r="S167" s="10">
        <f t="shared" si="65"/>
        <v>0</v>
      </c>
      <c r="T167" s="10">
        <f t="shared" si="65"/>
        <v>0</v>
      </c>
      <c r="U167" s="10">
        <f t="shared" si="65"/>
        <v>0</v>
      </c>
      <c r="V167" s="10">
        <f t="shared" si="65"/>
        <v>0</v>
      </c>
      <c r="W167" s="10">
        <f t="shared" si="65"/>
        <v>0</v>
      </c>
      <c r="X167" s="10">
        <f t="shared" si="65"/>
        <v>0</v>
      </c>
      <c r="Y167" s="10">
        <f t="shared" si="65"/>
        <v>0</v>
      </c>
      <c r="Z167" s="10">
        <f t="shared" si="65"/>
        <v>0</v>
      </c>
      <c r="AA167" s="10">
        <f t="shared" si="65"/>
        <v>0</v>
      </c>
      <c r="AB167" s="10">
        <f t="shared" si="65"/>
        <v>0</v>
      </c>
      <c r="AC167" s="10">
        <f t="shared" si="65"/>
        <v>0</v>
      </c>
      <c r="AD167" s="10">
        <f t="shared" si="65"/>
        <v>0</v>
      </c>
      <c r="AE167" s="10">
        <f t="shared" si="65"/>
        <v>0</v>
      </c>
      <c r="AF167" s="10">
        <f t="shared" si="65"/>
        <v>0</v>
      </c>
      <c r="AG167" s="10">
        <f>AF167*(1+$G$16)*(1+AG166)</f>
        <v>0</v>
      </c>
      <c r="AH167" s="10">
        <f t="shared" si="65"/>
        <v>0</v>
      </c>
      <c r="AI167" s="10">
        <f t="shared" si="65"/>
        <v>0</v>
      </c>
      <c r="AJ167" s="10">
        <f t="shared" si="65"/>
        <v>0</v>
      </c>
      <c r="AK167" s="10">
        <f t="shared" si="65"/>
        <v>0</v>
      </c>
    </row>
    <row r="168" spans="1:38" x14ac:dyDescent="0.35">
      <c r="C168" s="3"/>
      <c r="D168" s="3"/>
      <c r="E168" t="s">
        <v>86</v>
      </c>
      <c r="F168" t="s">
        <v>87</v>
      </c>
      <c r="G168" s="12"/>
      <c r="H168" s="13">
        <f>G168*(1+$G$16)*(1+H166)</f>
        <v>0</v>
      </c>
      <c r="I168" s="13">
        <f t="shared" ref="I168:AK168" si="66">H168*(1+$G$16)*(1+I166)</f>
        <v>0</v>
      </c>
      <c r="J168" s="13">
        <f t="shared" si="66"/>
        <v>0</v>
      </c>
      <c r="K168" s="13">
        <f t="shared" si="66"/>
        <v>0</v>
      </c>
      <c r="L168" s="13">
        <f t="shared" si="66"/>
        <v>0</v>
      </c>
      <c r="M168" s="13">
        <f t="shared" si="66"/>
        <v>0</v>
      </c>
      <c r="N168" s="13">
        <f t="shared" si="66"/>
        <v>0</v>
      </c>
      <c r="O168" s="13">
        <f t="shared" si="66"/>
        <v>0</v>
      </c>
      <c r="P168" s="13">
        <f t="shared" si="66"/>
        <v>0</v>
      </c>
      <c r="Q168" s="13">
        <f t="shared" si="66"/>
        <v>0</v>
      </c>
      <c r="R168" s="13">
        <f t="shared" si="66"/>
        <v>0</v>
      </c>
      <c r="S168" s="13">
        <f t="shared" si="66"/>
        <v>0</v>
      </c>
      <c r="T168" s="13">
        <f t="shared" si="66"/>
        <v>0</v>
      </c>
      <c r="U168" s="13">
        <f t="shared" si="66"/>
        <v>0</v>
      </c>
      <c r="V168" s="13">
        <f t="shared" si="66"/>
        <v>0</v>
      </c>
      <c r="W168" s="13">
        <f t="shared" si="66"/>
        <v>0</v>
      </c>
      <c r="X168" s="13">
        <f t="shared" si="66"/>
        <v>0</v>
      </c>
      <c r="Y168" s="13">
        <f t="shared" si="66"/>
        <v>0</v>
      </c>
      <c r="Z168" s="13">
        <f t="shared" si="66"/>
        <v>0</v>
      </c>
      <c r="AA168" s="13">
        <f t="shared" si="66"/>
        <v>0</v>
      </c>
      <c r="AB168" s="13">
        <f t="shared" si="66"/>
        <v>0</v>
      </c>
      <c r="AC168" s="13">
        <f t="shared" si="66"/>
        <v>0</v>
      </c>
      <c r="AD168" s="13">
        <f t="shared" si="66"/>
        <v>0</v>
      </c>
      <c r="AE168" s="13">
        <f t="shared" si="66"/>
        <v>0</v>
      </c>
      <c r="AF168" s="13">
        <f t="shared" si="66"/>
        <v>0</v>
      </c>
      <c r="AG168" s="13">
        <f>AF168*(1+$G$16)*(1+AG166)</f>
        <v>0</v>
      </c>
      <c r="AH168" s="13">
        <f t="shared" si="66"/>
        <v>0</v>
      </c>
      <c r="AI168" s="13">
        <f t="shared" si="66"/>
        <v>0</v>
      </c>
      <c r="AJ168" s="13">
        <f t="shared" si="66"/>
        <v>0</v>
      </c>
      <c r="AK168" s="13">
        <f t="shared" si="66"/>
        <v>0</v>
      </c>
    </row>
    <row r="169" spans="1:38" x14ac:dyDescent="0.35">
      <c r="C169" s="3"/>
      <c r="D169" s="3"/>
      <c r="E169" t="s">
        <v>88</v>
      </c>
      <c r="F169" t="s">
        <v>87</v>
      </c>
      <c r="G169" s="12"/>
      <c r="H169" s="13">
        <f>G169*(1+$G$16)*(1+H166)</f>
        <v>0</v>
      </c>
      <c r="I169" s="13">
        <f t="shared" ref="I169:AK169" si="67">H169*(1+$G$16)*(1+I166)</f>
        <v>0</v>
      </c>
      <c r="J169" s="13">
        <f t="shared" si="67"/>
        <v>0</v>
      </c>
      <c r="K169" s="13">
        <f t="shared" si="67"/>
        <v>0</v>
      </c>
      <c r="L169" s="13">
        <f t="shared" si="67"/>
        <v>0</v>
      </c>
      <c r="M169" s="13">
        <f t="shared" si="67"/>
        <v>0</v>
      </c>
      <c r="N169" s="13">
        <f t="shared" si="67"/>
        <v>0</v>
      </c>
      <c r="O169" s="13">
        <f t="shared" si="67"/>
        <v>0</v>
      </c>
      <c r="P169" s="13">
        <f t="shared" si="67"/>
        <v>0</v>
      </c>
      <c r="Q169" s="13">
        <f t="shared" si="67"/>
        <v>0</v>
      </c>
      <c r="R169" s="13">
        <f t="shared" si="67"/>
        <v>0</v>
      </c>
      <c r="S169" s="13">
        <f t="shared" si="67"/>
        <v>0</v>
      </c>
      <c r="T169" s="13">
        <f t="shared" si="67"/>
        <v>0</v>
      </c>
      <c r="U169" s="13">
        <f t="shared" si="67"/>
        <v>0</v>
      </c>
      <c r="V169" s="13">
        <f t="shared" si="67"/>
        <v>0</v>
      </c>
      <c r="W169" s="13">
        <f t="shared" si="67"/>
        <v>0</v>
      </c>
      <c r="X169" s="13">
        <f t="shared" si="67"/>
        <v>0</v>
      </c>
      <c r="Y169" s="13">
        <f t="shared" si="67"/>
        <v>0</v>
      </c>
      <c r="Z169" s="13">
        <f t="shared" si="67"/>
        <v>0</v>
      </c>
      <c r="AA169" s="13">
        <f t="shared" si="67"/>
        <v>0</v>
      </c>
      <c r="AB169" s="13">
        <f t="shared" si="67"/>
        <v>0</v>
      </c>
      <c r="AC169" s="13">
        <f t="shared" si="67"/>
        <v>0</v>
      </c>
      <c r="AD169" s="13">
        <f t="shared" si="67"/>
        <v>0</v>
      </c>
      <c r="AE169" s="13">
        <f t="shared" si="67"/>
        <v>0</v>
      </c>
      <c r="AF169" s="13">
        <f t="shared" si="67"/>
        <v>0</v>
      </c>
      <c r="AG169" s="13">
        <f>AF169*(1+$G$16)*(1+AG166)</f>
        <v>0</v>
      </c>
      <c r="AH169" s="13">
        <f t="shared" si="67"/>
        <v>0</v>
      </c>
      <c r="AI169" s="13">
        <f t="shared" si="67"/>
        <v>0</v>
      </c>
      <c r="AJ169" s="13">
        <f t="shared" si="67"/>
        <v>0</v>
      </c>
      <c r="AK169" s="13">
        <f t="shared" si="67"/>
        <v>0</v>
      </c>
    </row>
    <row r="170" spans="1:38" x14ac:dyDescent="0.35">
      <c r="C170" s="3"/>
      <c r="D170" s="3"/>
      <c r="E170" t="s">
        <v>89</v>
      </c>
      <c r="F170" t="s">
        <v>87</v>
      </c>
      <c r="G170" s="12"/>
      <c r="H170" s="13">
        <f>G170*(1+$G$16)*(1+H166)</f>
        <v>0</v>
      </c>
      <c r="I170" s="13">
        <f t="shared" ref="I170:AK170" si="68">H170*(1+$G$16)*(1+I166)</f>
        <v>0</v>
      </c>
      <c r="J170" s="13">
        <f t="shared" si="68"/>
        <v>0</v>
      </c>
      <c r="K170" s="13">
        <f t="shared" si="68"/>
        <v>0</v>
      </c>
      <c r="L170" s="13">
        <f t="shared" si="68"/>
        <v>0</v>
      </c>
      <c r="M170" s="13">
        <f t="shared" si="68"/>
        <v>0</v>
      </c>
      <c r="N170" s="13">
        <f t="shared" si="68"/>
        <v>0</v>
      </c>
      <c r="O170" s="13">
        <f t="shared" si="68"/>
        <v>0</v>
      </c>
      <c r="P170" s="13">
        <f t="shared" si="68"/>
        <v>0</v>
      </c>
      <c r="Q170" s="13">
        <f t="shared" si="68"/>
        <v>0</v>
      </c>
      <c r="R170" s="13">
        <f t="shared" si="68"/>
        <v>0</v>
      </c>
      <c r="S170" s="13">
        <f t="shared" si="68"/>
        <v>0</v>
      </c>
      <c r="T170" s="13">
        <f t="shared" si="68"/>
        <v>0</v>
      </c>
      <c r="U170" s="13">
        <f t="shared" si="68"/>
        <v>0</v>
      </c>
      <c r="V170" s="13">
        <f t="shared" si="68"/>
        <v>0</v>
      </c>
      <c r="W170" s="13">
        <f t="shared" si="68"/>
        <v>0</v>
      </c>
      <c r="X170" s="13">
        <f t="shared" si="68"/>
        <v>0</v>
      </c>
      <c r="Y170" s="13">
        <f t="shared" si="68"/>
        <v>0</v>
      </c>
      <c r="Z170" s="13">
        <f t="shared" si="68"/>
        <v>0</v>
      </c>
      <c r="AA170" s="13">
        <f t="shared" si="68"/>
        <v>0</v>
      </c>
      <c r="AB170" s="13">
        <f t="shared" si="68"/>
        <v>0</v>
      </c>
      <c r="AC170" s="13">
        <f t="shared" si="68"/>
        <v>0</v>
      </c>
      <c r="AD170" s="13">
        <f t="shared" si="68"/>
        <v>0</v>
      </c>
      <c r="AE170" s="13">
        <f t="shared" si="68"/>
        <v>0</v>
      </c>
      <c r="AF170" s="13">
        <f t="shared" si="68"/>
        <v>0</v>
      </c>
      <c r="AG170" s="13">
        <f>AF170*(1+$G$16)*(1+AG166)</f>
        <v>0</v>
      </c>
      <c r="AH170" s="13">
        <f t="shared" si="68"/>
        <v>0</v>
      </c>
      <c r="AI170" s="13">
        <f t="shared" si="68"/>
        <v>0</v>
      </c>
      <c r="AJ170" s="13">
        <f t="shared" si="68"/>
        <v>0</v>
      </c>
      <c r="AK170" s="13">
        <f t="shared" si="68"/>
        <v>0</v>
      </c>
    </row>
    <row r="171" spans="1:38" x14ac:dyDescent="0.35">
      <c r="C171" s="3"/>
      <c r="D171" s="3"/>
    </row>
    <row r="172" spans="1:38" x14ac:dyDescent="0.35">
      <c r="C172" s="3"/>
      <c r="D172" s="3"/>
      <c r="E172" t="s">
        <v>101</v>
      </c>
      <c r="F172" t="s">
        <v>91</v>
      </c>
      <c r="H172" s="10">
        <f>SUM(H163:H165)/1000</f>
        <v>0</v>
      </c>
      <c r="I172" s="10">
        <f t="shared" ref="I172:AK172" si="69">SUM(I163:I165)/1000</f>
        <v>0</v>
      </c>
      <c r="J172" s="10">
        <f t="shared" si="69"/>
        <v>0</v>
      </c>
      <c r="K172" s="10">
        <f t="shared" si="69"/>
        <v>0</v>
      </c>
      <c r="L172" s="10">
        <f t="shared" si="69"/>
        <v>0</v>
      </c>
      <c r="M172" s="10">
        <f t="shared" si="69"/>
        <v>0</v>
      </c>
      <c r="N172" s="10">
        <f t="shared" si="69"/>
        <v>0</v>
      </c>
      <c r="O172" s="10">
        <f t="shared" si="69"/>
        <v>0</v>
      </c>
      <c r="P172" s="10">
        <f t="shared" si="69"/>
        <v>0</v>
      </c>
      <c r="Q172" s="10">
        <f t="shared" si="69"/>
        <v>0</v>
      </c>
      <c r="R172" s="10">
        <f t="shared" si="69"/>
        <v>0</v>
      </c>
      <c r="S172" s="10">
        <f t="shared" si="69"/>
        <v>0</v>
      </c>
      <c r="T172" s="10">
        <f t="shared" si="69"/>
        <v>0</v>
      </c>
      <c r="U172" s="10">
        <f t="shared" si="69"/>
        <v>0</v>
      </c>
      <c r="V172" s="10">
        <f t="shared" si="69"/>
        <v>0</v>
      </c>
      <c r="W172" s="10">
        <f t="shared" si="69"/>
        <v>0</v>
      </c>
      <c r="X172" s="10">
        <f t="shared" si="69"/>
        <v>0</v>
      </c>
      <c r="Y172" s="10">
        <f t="shared" si="69"/>
        <v>0</v>
      </c>
      <c r="Z172" s="10">
        <f t="shared" si="69"/>
        <v>0</v>
      </c>
      <c r="AA172" s="10">
        <f t="shared" si="69"/>
        <v>0</v>
      </c>
      <c r="AB172" s="10">
        <f t="shared" si="69"/>
        <v>0</v>
      </c>
      <c r="AC172" s="10">
        <f t="shared" si="69"/>
        <v>0</v>
      </c>
      <c r="AD172" s="10">
        <f t="shared" si="69"/>
        <v>0</v>
      </c>
      <c r="AE172" s="10">
        <f t="shared" si="69"/>
        <v>0</v>
      </c>
      <c r="AF172" s="10">
        <f t="shared" si="69"/>
        <v>0</v>
      </c>
      <c r="AG172" s="10">
        <f t="shared" si="69"/>
        <v>0</v>
      </c>
      <c r="AH172" s="10">
        <f t="shared" si="69"/>
        <v>0</v>
      </c>
      <c r="AI172" s="10">
        <f t="shared" si="69"/>
        <v>0</v>
      </c>
      <c r="AJ172" s="10">
        <f t="shared" si="69"/>
        <v>0</v>
      </c>
      <c r="AK172" s="10">
        <f t="shared" si="69"/>
        <v>0</v>
      </c>
    </row>
    <row r="173" spans="1:38" x14ac:dyDescent="0.35">
      <c r="C173" s="3"/>
      <c r="D173" s="3"/>
      <c r="E173" t="s">
        <v>102</v>
      </c>
      <c r="F173" t="s">
        <v>53</v>
      </c>
      <c r="H173" s="10">
        <f>H156*H167+H163*H168+H164*H169+H165*H170</f>
        <v>0</v>
      </c>
      <c r="I173" s="10">
        <f t="shared" ref="I173:AK173" si="70">I156*I167+I163*I168+I164*I169+I165*I170</f>
        <v>0</v>
      </c>
      <c r="J173" s="10">
        <f t="shared" si="70"/>
        <v>0</v>
      </c>
      <c r="K173" s="10">
        <f t="shared" si="70"/>
        <v>0</v>
      </c>
      <c r="L173" s="10">
        <f t="shared" si="70"/>
        <v>0</v>
      </c>
      <c r="M173" s="10">
        <f t="shared" si="70"/>
        <v>0</v>
      </c>
      <c r="N173" s="10">
        <f t="shared" si="70"/>
        <v>0</v>
      </c>
      <c r="O173" s="10">
        <f t="shared" si="70"/>
        <v>0</v>
      </c>
      <c r="P173" s="10">
        <f t="shared" si="70"/>
        <v>0</v>
      </c>
      <c r="Q173" s="10">
        <f t="shared" si="70"/>
        <v>0</v>
      </c>
      <c r="R173" s="10">
        <f t="shared" si="70"/>
        <v>0</v>
      </c>
      <c r="S173" s="10">
        <f t="shared" si="70"/>
        <v>0</v>
      </c>
      <c r="T173" s="10">
        <f t="shared" si="70"/>
        <v>0</v>
      </c>
      <c r="U173" s="10">
        <f t="shared" si="70"/>
        <v>0</v>
      </c>
      <c r="V173" s="10">
        <f t="shared" si="70"/>
        <v>0</v>
      </c>
      <c r="W173" s="10">
        <f t="shared" si="70"/>
        <v>0</v>
      </c>
      <c r="X173" s="10">
        <f t="shared" si="70"/>
        <v>0</v>
      </c>
      <c r="Y173" s="10">
        <f t="shared" si="70"/>
        <v>0</v>
      </c>
      <c r="Z173" s="10">
        <f t="shared" si="70"/>
        <v>0</v>
      </c>
      <c r="AA173" s="10">
        <f t="shared" si="70"/>
        <v>0</v>
      </c>
      <c r="AB173" s="10">
        <f t="shared" si="70"/>
        <v>0</v>
      </c>
      <c r="AC173" s="10">
        <f t="shared" si="70"/>
        <v>0</v>
      </c>
      <c r="AD173" s="10">
        <f t="shared" si="70"/>
        <v>0</v>
      </c>
      <c r="AE173" s="10">
        <f t="shared" si="70"/>
        <v>0</v>
      </c>
      <c r="AF173" s="10">
        <f t="shared" si="70"/>
        <v>0</v>
      </c>
      <c r="AG173" s="10">
        <f t="shared" si="70"/>
        <v>0</v>
      </c>
      <c r="AH173" s="10">
        <f t="shared" si="70"/>
        <v>0</v>
      </c>
      <c r="AI173" s="10">
        <f t="shared" si="70"/>
        <v>0</v>
      </c>
      <c r="AJ173" s="10">
        <f t="shared" si="70"/>
        <v>0</v>
      </c>
      <c r="AK173" s="10">
        <f t="shared" si="70"/>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71">SUM(J95,J137,J158)</f>
        <v>434</v>
      </c>
      <c r="K176" s="4">
        <f t="shared" si="71"/>
        <v>466</v>
      </c>
      <c r="L176" s="4">
        <f t="shared" si="71"/>
        <v>477</v>
      </c>
      <c r="M176" s="4">
        <f t="shared" si="71"/>
        <v>414</v>
      </c>
      <c r="N176" s="4">
        <f t="shared" si="71"/>
        <v>453</v>
      </c>
      <c r="O176" s="4">
        <f t="shared" si="71"/>
        <v>459.79499999999996</v>
      </c>
      <c r="P176" s="4">
        <f t="shared" si="71"/>
        <v>466.69192499999991</v>
      </c>
      <c r="Q176" s="4">
        <f t="shared" si="71"/>
        <v>473.69230387499988</v>
      </c>
      <c r="R176" s="4">
        <f t="shared" si="71"/>
        <v>480.79768843312485</v>
      </c>
      <c r="S176" s="4">
        <f t="shared" si="71"/>
        <v>488.0096537596217</v>
      </c>
      <c r="T176" s="4">
        <f t="shared" si="71"/>
        <v>495.329798566016</v>
      </c>
      <c r="U176" s="4">
        <f t="shared" si="71"/>
        <v>502.75974554450619</v>
      </c>
      <c r="V176" s="4">
        <f t="shared" si="71"/>
        <v>510.30114172767372</v>
      </c>
      <c r="W176" s="4">
        <f t="shared" si="71"/>
        <v>517.95565885358883</v>
      </c>
      <c r="X176" s="4">
        <f t="shared" si="71"/>
        <v>525.72499373639266</v>
      </c>
      <c r="Y176" s="4">
        <f t="shared" si="71"/>
        <v>533.6108686424385</v>
      </c>
      <c r="Z176" s="4">
        <f t="shared" si="71"/>
        <v>541.61503167207502</v>
      </c>
      <c r="AA176" s="4">
        <f t="shared" si="71"/>
        <v>549.73925714715608</v>
      </c>
      <c r="AB176" s="4">
        <f t="shared" si="71"/>
        <v>557.98534600436335</v>
      </c>
      <c r="AC176" s="4">
        <f t="shared" si="71"/>
        <v>566.35512619442875</v>
      </c>
      <c r="AD176" s="4">
        <f t="shared" si="71"/>
        <v>574.85045308734516</v>
      </c>
      <c r="AE176" s="4">
        <f t="shared" si="71"/>
        <v>583.47320988365527</v>
      </c>
      <c r="AF176" s="4">
        <f t="shared" si="71"/>
        <v>592.22530803191</v>
      </c>
      <c r="AG176" s="4">
        <f t="shared" si="71"/>
        <v>601.10868765238854</v>
      </c>
      <c r="AH176" s="4">
        <f t="shared" si="71"/>
        <v>610.12531796717428</v>
      </c>
      <c r="AI176" s="4">
        <f t="shared" si="71"/>
        <v>619.27719773668184</v>
      </c>
      <c r="AJ176" s="4">
        <f t="shared" si="71"/>
        <v>628.56635570273204</v>
      </c>
      <c r="AK176" s="4">
        <f t="shared" si="71"/>
        <v>637.99485103827294</v>
      </c>
      <c r="AL176" s="10"/>
    </row>
    <row r="177" spans="1:38" x14ac:dyDescent="0.35">
      <c r="C177" s="3"/>
      <c r="D177" s="3"/>
      <c r="E177" t="s">
        <v>105</v>
      </c>
      <c r="F177" t="s">
        <v>70</v>
      </c>
      <c r="H177" s="4">
        <f>SUM(H96,H138,H159)</f>
        <v>484</v>
      </c>
      <c r="I177" s="4">
        <f>SUM(I96,I138,I159)</f>
        <v>912</v>
      </c>
      <c r="J177" s="4">
        <f t="shared" si="71"/>
        <v>1346</v>
      </c>
      <c r="K177" s="4">
        <f t="shared" si="71"/>
        <v>1812</v>
      </c>
      <c r="L177" s="4">
        <f t="shared" si="71"/>
        <v>2289</v>
      </c>
      <c r="M177" s="4">
        <f t="shared" si="71"/>
        <v>2703</v>
      </c>
      <c r="N177" s="4">
        <f t="shared" si="71"/>
        <v>3156</v>
      </c>
      <c r="O177" s="4">
        <f t="shared" si="71"/>
        <v>3615.7950000000001</v>
      </c>
      <c r="P177" s="4">
        <f t="shared" si="71"/>
        <v>4082.4869250000002</v>
      </c>
      <c r="Q177" s="4">
        <f t="shared" si="71"/>
        <v>4556.1792288750003</v>
      </c>
      <c r="R177" s="4">
        <f t="shared" si="71"/>
        <v>5036.9769173081249</v>
      </c>
      <c r="S177" s="4">
        <f t="shared" si="71"/>
        <v>5524.9865710677468</v>
      </c>
      <c r="T177" s="4">
        <f t="shared" si="71"/>
        <v>6020.3163696337624</v>
      </c>
      <c r="U177" s="4">
        <f t="shared" si="71"/>
        <v>6523.076115178269</v>
      </c>
      <c r="V177" s="4">
        <f t="shared" si="71"/>
        <v>7033.3772569059429</v>
      </c>
      <c r="W177" s="4">
        <f t="shared" si="71"/>
        <v>7551.3329157595317</v>
      </c>
      <c r="X177" s="4">
        <f t="shared" si="71"/>
        <v>8077.0579094959248</v>
      </c>
      <c r="Y177" s="4">
        <f t="shared" si="71"/>
        <v>8610.6687781383625</v>
      </c>
      <c r="Z177" s="4">
        <f t="shared" si="71"/>
        <v>9152.2838098104367</v>
      </c>
      <c r="AA177" s="4">
        <f t="shared" si="71"/>
        <v>9702.0230669575922</v>
      </c>
      <c r="AB177" s="4">
        <f t="shared" si="71"/>
        <v>10260.008412961955</v>
      </c>
      <c r="AC177" s="4">
        <f t="shared" si="71"/>
        <v>10826.363539156384</v>
      </c>
      <c r="AD177" s="4">
        <f t="shared" si="71"/>
        <v>11401.213992243729</v>
      </c>
      <c r="AE177" s="4">
        <f t="shared" si="71"/>
        <v>11984.687202127385</v>
      </c>
      <c r="AF177" s="4">
        <f t="shared" si="71"/>
        <v>12576.912510159294</v>
      </c>
      <c r="AG177" s="4">
        <f t="shared" si="71"/>
        <v>13178.021197811682</v>
      </c>
      <c r="AH177" s="4">
        <f t="shared" si="71"/>
        <v>13788.146515778857</v>
      </c>
      <c r="AI177" s="4">
        <f t="shared" si="71"/>
        <v>14407.423713515538</v>
      </c>
      <c r="AJ177" s="4">
        <f t="shared" si="71"/>
        <v>15035.990069218271</v>
      </c>
      <c r="AK177" s="4">
        <f t="shared" si="71"/>
        <v>15673.984920256544</v>
      </c>
      <c r="AL177" s="10"/>
    </row>
    <row r="178" spans="1:38" x14ac:dyDescent="0.35">
      <c r="C178" s="3"/>
      <c r="D178" s="3"/>
      <c r="E178" t="s">
        <v>106</v>
      </c>
      <c r="F178" t="s">
        <v>91</v>
      </c>
      <c r="H178" s="10">
        <f t="shared" ref="H178:AK179" si="72">SUM(H109,H130,H151,H172)</f>
        <v>58.467199999999998</v>
      </c>
      <c r="I178" s="10">
        <f t="shared" si="72"/>
        <v>110.16959999999999</v>
      </c>
      <c r="J178" s="10">
        <f t="shared" si="72"/>
        <v>162.5968</v>
      </c>
      <c r="K178" s="10">
        <f t="shared" si="72"/>
        <v>218.8896</v>
      </c>
      <c r="L178" s="10">
        <f t="shared" si="72"/>
        <v>276.51120000000003</v>
      </c>
      <c r="M178" s="10">
        <f t="shared" si="72"/>
        <v>326.52239999999995</v>
      </c>
      <c r="N178" s="10">
        <f t="shared" si="72"/>
        <v>381.2448</v>
      </c>
      <c r="O178" s="10">
        <f t="shared" si="72"/>
        <v>436.78803600000003</v>
      </c>
      <c r="P178" s="10">
        <f t="shared" si="72"/>
        <v>493.16442054000004</v>
      </c>
      <c r="Q178" s="10">
        <f t="shared" si="72"/>
        <v>550.38645084810003</v>
      </c>
      <c r="R178" s="10">
        <f t="shared" si="72"/>
        <v>608.46681161082154</v>
      </c>
      <c r="S178" s="10">
        <f t="shared" si="72"/>
        <v>667.41837778498382</v>
      </c>
      <c r="T178" s="10">
        <f t="shared" si="72"/>
        <v>727.25421745175845</v>
      </c>
      <c r="U178" s="10">
        <f t="shared" si="72"/>
        <v>787.98759471353492</v>
      </c>
      <c r="V178" s="10">
        <f t="shared" si="72"/>
        <v>849.63197263423785</v>
      </c>
      <c r="W178" s="10">
        <f t="shared" si="72"/>
        <v>912.20101622375137</v>
      </c>
      <c r="X178" s="10">
        <f t="shared" si="72"/>
        <v>975.70859546710767</v>
      </c>
      <c r="Y178" s="10">
        <f t="shared" si="72"/>
        <v>1040.1687883991142</v>
      </c>
      <c r="Z178" s="10">
        <f t="shared" si="72"/>
        <v>1105.5958842251007</v>
      </c>
      <c r="AA178" s="10">
        <f t="shared" si="72"/>
        <v>1172.0043864884769</v>
      </c>
      <c r="AB178" s="10">
        <f t="shared" si="72"/>
        <v>1239.409016285804</v>
      </c>
      <c r="AC178" s="10">
        <f t="shared" si="72"/>
        <v>1307.8247155300912</v>
      </c>
      <c r="AD178" s="10">
        <f t="shared" si="72"/>
        <v>1377.2666502630425</v>
      </c>
      <c r="AE178" s="10">
        <f t="shared" si="72"/>
        <v>1447.7502140169879</v>
      </c>
      <c r="AF178" s="10">
        <f t="shared" si="72"/>
        <v>1519.2910312272427</v>
      </c>
      <c r="AG178" s="10">
        <f t="shared" si="72"/>
        <v>1591.9049606956512</v>
      </c>
      <c r="AH178" s="10">
        <f t="shared" si="72"/>
        <v>1665.608099106086</v>
      </c>
      <c r="AI178" s="10">
        <f t="shared" si="72"/>
        <v>1740.416784592677</v>
      </c>
      <c r="AJ178" s="10">
        <f t="shared" si="72"/>
        <v>1816.3476003615669</v>
      </c>
      <c r="AK178" s="10">
        <f t="shared" si="72"/>
        <v>1893.4173783669905</v>
      </c>
    </row>
    <row r="179" spans="1:38" x14ac:dyDescent="0.35">
      <c r="C179" s="3"/>
      <c r="D179" s="3"/>
      <c r="E179" t="s">
        <v>107</v>
      </c>
      <c r="F179" t="s">
        <v>53</v>
      </c>
      <c r="H179" s="10">
        <f t="shared" si="72"/>
        <v>526796.13183999993</v>
      </c>
      <c r="I179" s="10">
        <f t="shared" si="72"/>
        <v>1051719.2755199999</v>
      </c>
      <c r="J179" s="10">
        <f t="shared" si="72"/>
        <v>1616488.4252849626</v>
      </c>
      <c r="K179" s="10">
        <f t="shared" si="72"/>
        <v>2266273.3474583356</v>
      </c>
      <c r="L179" s="10">
        <f t="shared" si="72"/>
        <v>3010671.7408398315</v>
      </c>
      <c r="M179" s="10">
        <f t="shared" si="72"/>
        <v>3738802.6658884678</v>
      </c>
      <c r="N179" s="10">
        <f t="shared" si="72"/>
        <v>4590728.3914602362</v>
      </c>
      <c r="O179" s="10">
        <f t="shared" si="72"/>
        <v>5489175.6340112118</v>
      </c>
      <c r="P179" s="10">
        <f t="shared" si="72"/>
        <v>6468250.821769774</v>
      </c>
      <c r="Q179" s="10">
        <f t="shared" si="72"/>
        <v>7533929.8581599351</v>
      </c>
      <c r="R179" s="10">
        <f t="shared" si="72"/>
        <v>8692595.2106000446</v>
      </c>
      <c r="S179" s="10">
        <f t="shared" si="72"/>
        <v>9951062.3005091064</v>
      </c>
      <c r="T179" s="10">
        <f t="shared" si="72"/>
        <v>11070908.840182476</v>
      </c>
      <c r="U179" s="10">
        <f t="shared" si="72"/>
        <v>12247350.554900924</v>
      </c>
      <c r="V179" s="10">
        <f t="shared" si="72"/>
        <v>13482777.185353301</v>
      </c>
      <c r="W179" s="10">
        <f t="shared" si="72"/>
        <v>14779672.279886629</v>
      </c>
      <c r="X179" s="10">
        <f t="shared" si="72"/>
        <v>16140616.748639932</v>
      </c>
      <c r="Y179" s="10">
        <f t="shared" si="72"/>
        <v>17568292.549844097</v>
      </c>
      <c r="Z179" s="10">
        <f t="shared" si="72"/>
        <v>19065486.513152517</v>
      </c>
      <c r="AA179" s="10">
        <f t="shared" si="72"/>
        <v>20635094.305045061</v>
      </c>
      <c r="AB179" s="10">
        <f t="shared" si="72"/>
        <v>22280124.541532695</v>
      </c>
      <c r="AC179" s="10">
        <f t="shared" si="72"/>
        <v>24003703.053581182</v>
      </c>
      <c r="AD179" s="10">
        <f t="shared" si="72"/>
        <v>25809077.310870484</v>
      </c>
      <c r="AE179" s="10">
        <f t="shared" si="72"/>
        <v>27699621.009712115</v>
      </c>
      <c r="AF179" s="10">
        <f t="shared" si="72"/>
        <v>29678838.83115942</v>
      </c>
      <c r="AG179" s="10">
        <f t="shared" si="72"/>
        <v>31750371.375566658</v>
      </c>
      <c r="AH179" s="10">
        <f t="shared" si="72"/>
        <v>33918000.280081376</v>
      </c>
      <c r="AI179" s="10">
        <f t="shared" si="72"/>
        <v>36185653.525791764</v>
      </c>
      <c r="AJ179" s="10">
        <f t="shared" si="72"/>
        <v>38557410.941496469</v>
      </c>
      <c r="AK179" s="10">
        <f t="shared" si="72"/>
        <v>41037509.911318704</v>
      </c>
    </row>
    <row r="180" spans="1:38" x14ac:dyDescent="0.35">
      <c r="C180" s="3"/>
      <c r="D180" s="3"/>
    </row>
    <row r="181" spans="1:38" x14ac:dyDescent="0.35">
      <c r="C181" s="3"/>
      <c r="D181" s="3"/>
      <c r="E181" s="15" t="s">
        <v>108</v>
      </c>
      <c r="F181" s="15" t="s">
        <v>109</v>
      </c>
      <c r="G181" s="15"/>
      <c r="H181" s="16">
        <f>H178*1000/H177</f>
        <v>120.8</v>
      </c>
      <c r="I181" s="16">
        <f t="shared" ref="I181:AK181" si="73">I178*1000/I177</f>
        <v>120.8</v>
      </c>
      <c r="J181" s="16">
        <f t="shared" si="73"/>
        <v>120.8</v>
      </c>
      <c r="K181" s="16">
        <f t="shared" si="73"/>
        <v>120.8</v>
      </c>
      <c r="L181" s="16">
        <f t="shared" si="73"/>
        <v>120.80000000000001</v>
      </c>
      <c r="M181" s="16">
        <f t="shared" si="73"/>
        <v>120.79999999999998</v>
      </c>
      <c r="N181" s="16">
        <f t="shared" si="73"/>
        <v>120.8</v>
      </c>
      <c r="O181" s="16">
        <f t="shared" si="73"/>
        <v>120.8</v>
      </c>
      <c r="P181" s="16">
        <f t="shared" si="73"/>
        <v>120.8</v>
      </c>
      <c r="Q181" s="16">
        <f t="shared" si="73"/>
        <v>120.8</v>
      </c>
      <c r="R181" s="16">
        <f t="shared" si="73"/>
        <v>120.80000000000001</v>
      </c>
      <c r="S181" s="16">
        <f t="shared" si="73"/>
        <v>120.8</v>
      </c>
      <c r="T181" s="16">
        <f t="shared" si="73"/>
        <v>120.8</v>
      </c>
      <c r="U181" s="16">
        <f t="shared" si="73"/>
        <v>120.80000000000001</v>
      </c>
      <c r="V181" s="16">
        <f t="shared" si="73"/>
        <v>120.8</v>
      </c>
      <c r="W181" s="16">
        <f t="shared" si="73"/>
        <v>120.8</v>
      </c>
      <c r="X181" s="16">
        <f t="shared" si="73"/>
        <v>120.8</v>
      </c>
      <c r="Y181" s="16">
        <f t="shared" si="73"/>
        <v>120.8</v>
      </c>
      <c r="Z181" s="16">
        <f t="shared" si="73"/>
        <v>120.8</v>
      </c>
      <c r="AA181" s="16">
        <f t="shared" si="73"/>
        <v>120.79999999999998</v>
      </c>
      <c r="AB181" s="16">
        <f t="shared" si="73"/>
        <v>120.79999999999998</v>
      </c>
      <c r="AC181" s="16">
        <f t="shared" si="73"/>
        <v>120.8</v>
      </c>
      <c r="AD181" s="16">
        <f t="shared" si="73"/>
        <v>120.8</v>
      </c>
      <c r="AE181" s="16">
        <f t="shared" si="73"/>
        <v>120.79999999999998</v>
      </c>
      <c r="AF181" s="16">
        <f t="shared" si="73"/>
        <v>120.8</v>
      </c>
      <c r="AG181" s="16">
        <f t="shared" si="73"/>
        <v>120.8</v>
      </c>
      <c r="AH181" s="16">
        <f t="shared" si="73"/>
        <v>120.8</v>
      </c>
      <c r="AI181" s="16">
        <f t="shared" si="73"/>
        <v>120.8</v>
      </c>
      <c r="AJ181" s="16">
        <f t="shared" si="73"/>
        <v>120.8</v>
      </c>
      <c r="AK181" s="16">
        <f t="shared" si="73"/>
        <v>120.8</v>
      </c>
    </row>
    <row r="182" spans="1:38" s="37" customFormat="1" x14ac:dyDescent="0.35">
      <c r="A182" s="40"/>
      <c r="C182" s="41"/>
      <c r="D182" s="41"/>
      <c r="E182" s="42" t="s">
        <v>110</v>
      </c>
      <c r="F182" s="42" t="s">
        <v>111</v>
      </c>
      <c r="G182" s="42"/>
      <c r="H182" s="43">
        <f>H179/H177</f>
        <v>1088.4217599999999</v>
      </c>
      <c r="I182" s="43">
        <f t="shared" ref="I182:AK182" si="74">I179/I177</f>
        <v>1153.2009599999999</v>
      </c>
      <c r="J182" s="43">
        <f t="shared" si="74"/>
        <v>1200.957225323152</v>
      </c>
      <c r="K182" s="43">
        <f t="shared" si="74"/>
        <v>1250.7027303853949</v>
      </c>
      <c r="L182" s="43">
        <f t="shared" si="74"/>
        <v>1315.2781742419536</v>
      </c>
      <c r="M182" s="43">
        <f t="shared" si="74"/>
        <v>1383.2048338470099</v>
      </c>
      <c r="N182" s="43">
        <f t="shared" si="74"/>
        <v>1454.6034193473499</v>
      </c>
      <c r="O182" s="43">
        <f t="shared" si="74"/>
        <v>1518.110300504097</v>
      </c>
      <c r="P182" s="43">
        <f t="shared" si="74"/>
        <v>1584.3898438865849</v>
      </c>
      <c r="Q182" s="43">
        <f t="shared" si="74"/>
        <v>1653.5631018229706</v>
      </c>
      <c r="R182" s="43">
        <f t="shared" si="74"/>
        <v>1725.7564116941726</v>
      </c>
      <c r="S182" s="43">
        <f t="shared" si="74"/>
        <v>1801.1016266752638</v>
      </c>
      <c r="T182" s="43">
        <f t="shared" si="74"/>
        <v>1838.9247608354442</v>
      </c>
      <c r="U182" s="43">
        <f t="shared" si="74"/>
        <v>1877.5421808129884</v>
      </c>
      <c r="V182" s="43">
        <f t="shared" si="74"/>
        <v>1916.970566610061</v>
      </c>
      <c r="W182" s="43">
        <f t="shared" si="74"/>
        <v>1957.2269485088718</v>
      </c>
      <c r="X182" s="43">
        <f t="shared" si="74"/>
        <v>1998.3287144275582</v>
      </c>
      <c r="Y182" s="43">
        <f t="shared" si="74"/>
        <v>2040.2936174305364</v>
      </c>
      <c r="Z182" s="43">
        <f t="shared" si="74"/>
        <v>2083.1397833965775</v>
      </c>
      <c r="AA182" s="43">
        <f t="shared" si="74"/>
        <v>2126.8857188479055</v>
      </c>
      <c r="AB182" s="43">
        <f t="shared" si="74"/>
        <v>2171.5503189437113</v>
      </c>
      <c r="AC182" s="43">
        <f t="shared" si="74"/>
        <v>2217.1528756415296</v>
      </c>
      <c r="AD182" s="43">
        <f t="shared" si="74"/>
        <v>2263.7130860300013</v>
      </c>
      <c r="AE182" s="43">
        <f t="shared" si="74"/>
        <v>2311.251060836631</v>
      </c>
      <c r="AF182" s="43">
        <f t="shared" si="74"/>
        <v>2359.7873331142</v>
      </c>
      <c r="AG182" s="43">
        <f t="shared" si="74"/>
        <v>2409.342867109598</v>
      </c>
      <c r="AH182" s="43">
        <f t="shared" si="74"/>
        <v>2459.9390673188996</v>
      </c>
      <c r="AI182" s="43">
        <f t="shared" si="74"/>
        <v>2511.5977877325959</v>
      </c>
      <c r="AJ182" s="43">
        <f t="shared" si="74"/>
        <v>2564.3413412749806</v>
      </c>
      <c r="AK182" s="43">
        <f t="shared" si="74"/>
        <v>2618.1925094417547</v>
      </c>
    </row>
    <row r="183" spans="1:38" x14ac:dyDescent="0.35">
      <c r="C183" s="3"/>
      <c r="D183" s="3"/>
      <c r="E183" s="15" t="s">
        <v>112</v>
      </c>
      <c r="F183" s="15" t="s">
        <v>113</v>
      </c>
      <c r="G183" s="15"/>
      <c r="H183" s="16">
        <f>G183*(1+$G$5)*(1+H$182)</f>
        <v>0</v>
      </c>
      <c r="I183" s="16">
        <f t="shared" ref="I183:AK183" si="75">H183*(1+$G$5)*(1+I$182)</f>
        <v>0</v>
      </c>
      <c r="J183" s="16">
        <f t="shared" si="75"/>
        <v>0</v>
      </c>
      <c r="K183" s="16">
        <f t="shared" si="75"/>
        <v>0</v>
      </c>
      <c r="L183" s="16">
        <f t="shared" si="75"/>
        <v>0</v>
      </c>
      <c r="M183" s="16">
        <f t="shared" si="75"/>
        <v>0</v>
      </c>
      <c r="N183" s="16">
        <f t="shared" si="75"/>
        <v>0</v>
      </c>
      <c r="O183" s="16">
        <f t="shared" si="75"/>
        <v>0</v>
      </c>
      <c r="P183" s="16">
        <f t="shared" si="75"/>
        <v>0</v>
      </c>
      <c r="Q183" s="16">
        <f t="shared" si="75"/>
        <v>0</v>
      </c>
      <c r="R183" s="16">
        <f t="shared" si="75"/>
        <v>0</v>
      </c>
      <c r="S183" s="16">
        <f t="shared" si="75"/>
        <v>0</v>
      </c>
      <c r="T183" s="16">
        <f t="shared" si="75"/>
        <v>0</v>
      </c>
      <c r="U183" s="16">
        <f t="shared" si="75"/>
        <v>0</v>
      </c>
      <c r="V183" s="16">
        <f t="shared" si="75"/>
        <v>0</v>
      </c>
      <c r="W183" s="16">
        <f t="shared" si="75"/>
        <v>0</v>
      </c>
      <c r="X183" s="16">
        <f t="shared" si="75"/>
        <v>0</v>
      </c>
      <c r="Y183" s="16">
        <f t="shared" si="75"/>
        <v>0</v>
      </c>
      <c r="Z183" s="16">
        <f t="shared" si="75"/>
        <v>0</v>
      </c>
      <c r="AA183" s="16">
        <f t="shared" si="75"/>
        <v>0</v>
      </c>
      <c r="AB183" s="16">
        <f t="shared" si="75"/>
        <v>0</v>
      </c>
      <c r="AC183" s="16">
        <f t="shared" si="75"/>
        <v>0</v>
      </c>
      <c r="AD183" s="16">
        <f t="shared" si="75"/>
        <v>0</v>
      </c>
      <c r="AE183" s="16">
        <f t="shared" si="75"/>
        <v>0</v>
      </c>
      <c r="AF183" s="16">
        <f t="shared" si="75"/>
        <v>0</v>
      </c>
      <c r="AG183" s="16">
        <f t="shared" si="75"/>
        <v>0</v>
      </c>
      <c r="AH183" s="16">
        <f t="shared" si="75"/>
        <v>0</v>
      </c>
      <c r="AI183" s="16">
        <f t="shared" si="75"/>
        <v>0</v>
      </c>
      <c r="AJ183" s="16">
        <f t="shared" si="75"/>
        <v>0</v>
      </c>
      <c r="AK183" s="16">
        <f t="shared" si="75"/>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6">G187*(1+$G$16)*(1+H186)</f>
        <v>0</v>
      </c>
      <c r="I187" s="10">
        <f t="shared" si="76"/>
        <v>0</v>
      </c>
      <c r="J187" s="10">
        <f t="shared" si="76"/>
        <v>0</v>
      </c>
      <c r="K187" s="10">
        <f t="shared" si="76"/>
        <v>0</v>
      </c>
      <c r="L187" s="10">
        <f t="shared" si="76"/>
        <v>0</v>
      </c>
      <c r="M187" s="10">
        <f t="shared" si="76"/>
        <v>0</v>
      </c>
      <c r="N187" s="10">
        <f t="shared" si="76"/>
        <v>0</v>
      </c>
      <c r="O187" s="10">
        <f t="shared" si="76"/>
        <v>0</v>
      </c>
      <c r="P187" s="10">
        <f t="shared" si="76"/>
        <v>0</v>
      </c>
      <c r="Q187" s="10">
        <f t="shared" si="76"/>
        <v>0</v>
      </c>
      <c r="R187" s="10">
        <f t="shared" si="76"/>
        <v>0</v>
      </c>
      <c r="S187" s="10">
        <f t="shared" si="76"/>
        <v>0</v>
      </c>
      <c r="T187" s="10">
        <f t="shared" si="76"/>
        <v>0</v>
      </c>
      <c r="U187" s="10">
        <f t="shared" si="76"/>
        <v>0</v>
      </c>
      <c r="V187" s="10">
        <f t="shared" si="76"/>
        <v>0</v>
      </c>
      <c r="W187" s="10">
        <f t="shared" si="76"/>
        <v>0</v>
      </c>
      <c r="X187" s="10">
        <f t="shared" si="76"/>
        <v>0</v>
      </c>
      <c r="Y187" s="10">
        <f t="shared" si="76"/>
        <v>0</v>
      </c>
      <c r="Z187" s="10">
        <f t="shared" si="76"/>
        <v>0</v>
      </c>
      <c r="AA187" s="10">
        <f t="shared" si="76"/>
        <v>0</v>
      </c>
      <c r="AB187" s="10">
        <f t="shared" si="76"/>
        <v>0</v>
      </c>
      <c r="AC187" s="10">
        <f t="shared" si="76"/>
        <v>0</v>
      </c>
      <c r="AD187" s="10">
        <f t="shared" si="76"/>
        <v>0</v>
      </c>
      <c r="AE187" s="10">
        <f t="shared" si="76"/>
        <v>0</v>
      </c>
      <c r="AF187" s="10">
        <f t="shared" si="76"/>
        <v>0</v>
      </c>
      <c r="AG187" s="10">
        <f>AF187*(1+$G$16)*(1+AG186)</f>
        <v>0</v>
      </c>
      <c r="AH187" s="10">
        <f t="shared" si="76"/>
        <v>0</v>
      </c>
      <c r="AI187" s="10">
        <f t="shared" si="76"/>
        <v>0</v>
      </c>
      <c r="AJ187" s="10">
        <f t="shared" si="76"/>
        <v>0</v>
      </c>
      <c r="AK187" s="10">
        <f t="shared" si="76"/>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7">I187*I178+I188</f>
        <v>0</v>
      </c>
      <c r="J189" s="10">
        <f t="shared" si="77"/>
        <v>0</v>
      </c>
      <c r="K189" s="10">
        <f t="shared" si="77"/>
        <v>0</v>
      </c>
      <c r="L189" s="10">
        <f t="shared" si="77"/>
        <v>0</v>
      </c>
      <c r="M189" s="10">
        <f t="shared" si="77"/>
        <v>0</v>
      </c>
      <c r="N189" s="10">
        <f t="shared" si="77"/>
        <v>0</v>
      </c>
      <c r="O189" s="10">
        <f t="shared" si="77"/>
        <v>0</v>
      </c>
      <c r="P189" s="10">
        <f t="shared" si="77"/>
        <v>0</v>
      </c>
      <c r="Q189" s="10">
        <f t="shared" si="77"/>
        <v>0</v>
      </c>
      <c r="R189" s="10">
        <f t="shared" si="77"/>
        <v>0</v>
      </c>
      <c r="S189" s="10">
        <f t="shared" si="77"/>
        <v>0</v>
      </c>
      <c r="T189" s="10">
        <f t="shared" si="77"/>
        <v>0</v>
      </c>
      <c r="U189" s="10">
        <f t="shared" si="77"/>
        <v>0</v>
      </c>
      <c r="V189" s="10">
        <f t="shared" si="77"/>
        <v>0</v>
      </c>
      <c r="W189" s="10">
        <f t="shared" si="77"/>
        <v>0</v>
      </c>
      <c r="X189" s="10">
        <f t="shared" si="77"/>
        <v>0</v>
      </c>
      <c r="Y189" s="10">
        <f t="shared" si="77"/>
        <v>0</v>
      </c>
      <c r="Z189" s="10">
        <f t="shared" si="77"/>
        <v>0</v>
      </c>
      <c r="AA189" s="10">
        <f t="shared" si="77"/>
        <v>0</v>
      </c>
      <c r="AB189" s="10">
        <f t="shared" si="77"/>
        <v>0</v>
      </c>
      <c r="AC189" s="10">
        <f t="shared" si="77"/>
        <v>0</v>
      </c>
      <c r="AD189" s="10">
        <f t="shared" si="77"/>
        <v>0</v>
      </c>
      <c r="AE189" s="10">
        <f t="shared" si="77"/>
        <v>0</v>
      </c>
      <c r="AF189" s="10">
        <f t="shared" si="77"/>
        <v>0</v>
      </c>
      <c r="AG189" s="10">
        <f t="shared" si="77"/>
        <v>0</v>
      </c>
      <c r="AH189" s="10">
        <f t="shared" si="77"/>
        <v>0</v>
      </c>
      <c r="AI189" s="10">
        <f t="shared" si="77"/>
        <v>0</v>
      </c>
      <c r="AJ189" s="10">
        <f t="shared" si="77"/>
        <v>0</v>
      </c>
      <c r="AK189" s="10">
        <f t="shared" si="77"/>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8">H194*(1+$G$16)*(1+I$193)</f>
        <v>947.09991076765107</v>
      </c>
      <c r="J194" s="10">
        <f t="shared" si="78"/>
        <v>966.9890088937716</v>
      </c>
      <c r="K194" s="10">
        <f t="shared" si="78"/>
        <v>987.29577808054069</v>
      </c>
      <c r="L194" s="10">
        <f t="shared" si="78"/>
        <v>1008.0289894202319</v>
      </c>
      <c r="M194" s="10">
        <f t="shared" si="78"/>
        <v>1029.1975981980568</v>
      </c>
      <c r="N194" s="10">
        <f t="shared" si="78"/>
        <v>1050.8107477602159</v>
      </c>
      <c r="O194" s="10">
        <f t="shared" si="78"/>
        <v>1072.8777734631803</v>
      </c>
      <c r="P194" s="10">
        <f t="shared" si="78"/>
        <v>1095.4082067059071</v>
      </c>
      <c r="Q194" s="10">
        <f t="shared" si="78"/>
        <v>1118.411779046731</v>
      </c>
      <c r="R194" s="10">
        <f t="shared" si="78"/>
        <v>1141.8984264067121</v>
      </c>
      <c r="S194" s="10">
        <f t="shared" si="78"/>
        <v>1165.8782933612529</v>
      </c>
      <c r="T194" s="10">
        <f t="shared" si="78"/>
        <v>1190.3617375218391</v>
      </c>
      <c r="U194" s="10">
        <f t="shared" si="78"/>
        <v>1215.3593340097977</v>
      </c>
      <c r="V194" s="10">
        <f t="shared" si="78"/>
        <v>1240.8818800240033</v>
      </c>
      <c r="W194" s="10">
        <f t="shared" si="78"/>
        <v>1266.9403995045072</v>
      </c>
      <c r="X194" s="10">
        <f t="shared" si="78"/>
        <v>1293.5461478941018</v>
      </c>
      <c r="Y194" s="10">
        <f t="shared" ref="Y194:AK195" si="79">X194*(1+$G$16)*(1+Y$193)</f>
        <v>1320.7106169998779</v>
      </c>
      <c r="Z194" s="10">
        <f t="shared" si="79"/>
        <v>1348.4455399568751</v>
      </c>
      <c r="AA194" s="10">
        <f t="shared" si="79"/>
        <v>1376.7628962959693</v>
      </c>
      <c r="AB194" s="10">
        <f t="shared" si="79"/>
        <v>1405.6749171181846</v>
      </c>
      <c r="AC194" s="10">
        <f t="shared" si="79"/>
        <v>1435.1940903776663</v>
      </c>
      <c r="AD194" s="10">
        <f t="shared" si="79"/>
        <v>1465.333166275597</v>
      </c>
      <c r="AE194" s="10">
        <f t="shared" si="79"/>
        <v>1496.1051627673844</v>
      </c>
      <c r="AF194" s="10">
        <f t="shared" si="79"/>
        <v>1527.5233711854994</v>
      </c>
      <c r="AG194" s="10">
        <f t="shared" si="79"/>
        <v>1559.6013619803948</v>
      </c>
      <c r="AH194" s="10">
        <f t="shared" si="79"/>
        <v>1592.352990581983</v>
      </c>
      <c r="AI194" s="10">
        <f t="shared" si="79"/>
        <v>1625.7924033842046</v>
      </c>
      <c r="AJ194" s="10">
        <f t="shared" si="79"/>
        <v>1659.9340438552726</v>
      </c>
      <c r="AK194" s="10">
        <f t="shared" si="79"/>
        <v>1694.7926587762331</v>
      </c>
    </row>
    <row r="195" spans="1:39" x14ac:dyDescent="0.35">
      <c r="A195" s="2">
        <v>42</v>
      </c>
      <c r="E195" t="s">
        <v>122</v>
      </c>
      <c r="F195" t="s">
        <v>113</v>
      </c>
      <c r="G195" s="6"/>
      <c r="H195" s="10">
        <f>G195*(1+$G$16)*(1+H$193)</f>
        <v>0</v>
      </c>
      <c r="I195" s="10">
        <f t="shared" si="78"/>
        <v>0</v>
      </c>
      <c r="J195" s="10">
        <f t="shared" si="78"/>
        <v>0</v>
      </c>
      <c r="K195" s="10">
        <f t="shared" si="78"/>
        <v>0</v>
      </c>
      <c r="L195" s="10">
        <f t="shared" si="78"/>
        <v>0</v>
      </c>
      <c r="M195" s="10">
        <f t="shared" si="78"/>
        <v>0</v>
      </c>
      <c r="N195" s="10">
        <f t="shared" si="78"/>
        <v>0</v>
      </c>
      <c r="O195" s="10">
        <f t="shared" si="78"/>
        <v>0</v>
      </c>
      <c r="P195" s="10">
        <f t="shared" si="78"/>
        <v>0</v>
      </c>
      <c r="Q195" s="10">
        <f t="shared" si="78"/>
        <v>0</v>
      </c>
      <c r="R195" s="10">
        <f t="shared" si="78"/>
        <v>0</v>
      </c>
      <c r="S195" s="10">
        <f t="shared" si="78"/>
        <v>0</v>
      </c>
      <c r="T195" s="10">
        <f t="shared" si="78"/>
        <v>0</v>
      </c>
      <c r="U195" s="10">
        <f t="shared" si="78"/>
        <v>0</v>
      </c>
      <c r="V195" s="10">
        <f t="shared" si="78"/>
        <v>0</v>
      </c>
      <c r="W195" s="10">
        <f t="shared" si="78"/>
        <v>0</v>
      </c>
      <c r="X195" s="10">
        <f t="shared" si="78"/>
        <v>0</v>
      </c>
      <c r="Y195" s="10">
        <f t="shared" si="79"/>
        <v>0</v>
      </c>
      <c r="Z195" s="10">
        <f t="shared" si="79"/>
        <v>0</v>
      </c>
      <c r="AA195" s="10">
        <f t="shared" si="79"/>
        <v>0</v>
      </c>
      <c r="AB195" s="10">
        <f t="shared" si="79"/>
        <v>0</v>
      </c>
      <c r="AC195" s="10">
        <f t="shared" si="79"/>
        <v>0</v>
      </c>
      <c r="AD195" s="10">
        <f t="shared" si="79"/>
        <v>0</v>
      </c>
      <c r="AE195" s="10">
        <f t="shared" si="79"/>
        <v>0</v>
      </c>
      <c r="AF195" s="10">
        <f t="shared" si="79"/>
        <v>0</v>
      </c>
      <c r="AG195" s="10">
        <f>AF195*(1+$G$16)*(1+AG$193)</f>
        <v>0</v>
      </c>
      <c r="AH195" s="10">
        <f t="shared" si="79"/>
        <v>0</v>
      </c>
      <c r="AI195" s="10">
        <f t="shared" si="79"/>
        <v>0</v>
      </c>
      <c r="AJ195" s="10">
        <f t="shared" si="79"/>
        <v>0</v>
      </c>
      <c r="AK195" s="10">
        <f t="shared" si="79"/>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80">I194*I177+(I195+I199)*I178+I196+I200</f>
        <v>863755.11862009775</v>
      </c>
      <c r="J202" s="10">
        <f t="shared" si="80"/>
        <v>1301567.2059710165</v>
      </c>
      <c r="K202" s="10">
        <f t="shared" si="80"/>
        <v>1788979.9498819397</v>
      </c>
      <c r="L202" s="10">
        <f t="shared" si="80"/>
        <v>2307378.3567829109</v>
      </c>
      <c r="M202" s="10">
        <f t="shared" si="80"/>
        <v>2781921.1079293475</v>
      </c>
      <c r="N202" s="10">
        <f t="shared" si="80"/>
        <v>3316358.7199312416</v>
      </c>
      <c r="O202" s="10">
        <f t="shared" si="80"/>
        <v>3879306.0888993004</v>
      </c>
      <c r="P202" s="10">
        <f t="shared" si="80"/>
        <v>4471989.6814145632</v>
      </c>
      <c r="Q202" s="10">
        <f t="shared" si="80"/>
        <v>5095684.5170218516</v>
      </c>
      <c r="R202" s="10">
        <f t="shared" si="80"/>
        <v>5751716.0157210799</v>
      </c>
      <c r="S202" s="10">
        <f t="shared" si="80"/>
        <v>6441461.914320305</v>
      </c>
      <c r="T202" s="10">
        <f t="shared" si="80"/>
        <v>7166354.2541884165</v>
      </c>
      <c r="U202" s="10">
        <f t="shared" si="80"/>
        <v>7927881.4430382801</v>
      </c>
      <c r="V202" s="10">
        <f t="shared" si="80"/>
        <v>8727590.3934675138</v>
      </c>
      <c r="W202" s="10">
        <f t="shared" si="80"/>
        <v>9567088.7410839163</v>
      </c>
      <c r="X202" s="10">
        <f t="shared" si="80"/>
        <v>10448047.14514604</v>
      </c>
      <c r="Y202" s="10">
        <f t="shared" si="80"/>
        <v>11372201.674756702</v>
      </c>
      <c r="Z202" s="10">
        <f t="shared" si="80"/>
        <v>12341356.2837584</v>
      </c>
      <c r="AA202" s="10">
        <f t="shared" si="80"/>
        <v>13357385.377594838</v>
      </c>
      <c r="AB202" s="10">
        <f t="shared" si="80"/>
        <v>14422236.475522174</v>
      </c>
      <c r="AC202" s="10">
        <f t="shared" si="80"/>
        <v>15537932.971677478</v>
      </c>
      <c r="AD202" s="10">
        <f t="shared" si="80"/>
        <v>16706576.998640144</v>
      </c>
      <c r="AE202" s="10">
        <f t="shared" si="80"/>
        <v>17930352.397254981</v>
      </c>
      <c r="AF202" s="10">
        <f t="shared" si="80"/>
        <v>19211527.796623606</v>
      </c>
      <c r="AG202" s="10">
        <f t="shared" si="80"/>
        <v>20552459.808313612</v>
      </c>
      <c r="AH202" s="10">
        <f t="shared" si="80"/>
        <v>21955596.338983014</v>
      </c>
      <c r="AI202" s="10">
        <f t="shared" si="80"/>
        <v>23423480.025771007</v>
      </c>
      <c r="AJ202" s="10">
        <f t="shared" si="80"/>
        <v>24958751.798965205</v>
      </c>
      <c r="AK202" s="10">
        <f t="shared" si="80"/>
        <v>26564154.576620173</v>
      </c>
      <c r="AL202" s="10">
        <f>SUM(H202:AK202)</f>
        <v>320620061.20611811</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81">SUM(I205:I208)</f>
        <v>0</v>
      </c>
      <c r="J209" s="10">
        <f t="shared" si="81"/>
        <v>0</v>
      </c>
      <c r="K209" s="10">
        <f t="shared" si="81"/>
        <v>0</v>
      </c>
      <c r="L209" s="10">
        <f t="shared" si="81"/>
        <v>0</v>
      </c>
      <c r="M209" s="10">
        <f t="shared" si="81"/>
        <v>0</v>
      </c>
      <c r="N209" s="10">
        <f t="shared" si="81"/>
        <v>0</v>
      </c>
      <c r="O209" s="10">
        <f t="shared" si="81"/>
        <v>0</v>
      </c>
      <c r="P209" s="10">
        <f t="shared" si="81"/>
        <v>0</v>
      </c>
      <c r="Q209" s="10">
        <f t="shared" si="81"/>
        <v>0</v>
      </c>
      <c r="R209" s="10">
        <f t="shared" si="81"/>
        <v>0</v>
      </c>
      <c r="S209" s="10">
        <f t="shared" si="81"/>
        <v>0</v>
      </c>
      <c r="T209" s="10">
        <f t="shared" si="81"/>
        <v>0</v>
      </c>
      <c r="U209" s="10">
        <f t="shared" si="81"/>
        <v>0</v>
      </c>
      <c r="V209" s="10">
        <f t="shared" si="81"/>
        <v>0</v>
      </c>
      <c r="W209" s="10">
        <f t="shared" si="81"/>
        <v>0</v>
      </c>
      <c r="X209" s="10">
        <f t="shared" si="81"/>
        <v>0</v>
      </c>
      <c r="Y209" s="10">
        <f t="shared" si="81"/>
        <v>0</v>
      </c>
      <c r="Z209" s="10">
        <f t="shared" si="81"/>
        <v>0</v>
      </c>
      <c r="AA209" s="10">
        <f t="shared" si="81"/>
        <v>0</v>
      </c>
      <c r="AB209" s="10">
        <f t="shared" si="81"/>
        <v>0</v>
      </c>
      <c r="AC209" s="10">
        <f t="shared" si="81"/>
        <v>0</v>
      </c>
      <c r="AD209" s="10">
        <f t="shared" si="81"/>
        <v>0</v>
      </c>
      <c r="AE209" s="10">
        <f t="shared" si="81"/>
        <v>0</v>
      </c>
      <c r="AF209" s="10">
        <f t="shared" si="81"/>
        <v>0</v>
      </c>
      <c r="AG209" s="10">
        <f t="shared" si="81"/>
        <v>0</v>
      </c>
      <c r="AH209" s="10">
        <f t="shared" si="81"/>
        <v>0</v>
      </c>
      <c r="AI209" s="10">
        <f t="shared" si="81"/>
        <v>0</v>
      </c>
      <c r="AJ209" s="10">
        <f t="shared" si="81"/>
        <v>0</v>
      </c>
      <c r="AK209" s="10">
        <f t="shared" si="81"/>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2">SUM(I212:I215)</f>
        <v>0</v>
      </c>
      <c r="J216" s="10">
        <f t="shared" si="82"/>
        <v>0</v>
      </c>
      <c r="K216" s="10">
        <f t="shared" si="82"/>
        <v>0</v>
      </c>
      <c r="L216" s="10">
        <f t="shared" si="82"/>
        <v>0</v>
      </c>
      <c r="M216" s="10">
        <f t="shared" si="82"/>
        <v>0</v>
      </c>
      <c r="N216" s="10">
        <f t="shared" si="82"/>
        <v>0</v>
      </c>
      <c r="O216" s="10">
        <f t="shared" si="82"/>
        <v>0</v>
      </c>
      <c r="P216" s="10">
        <f t="shared" si="82"/>
        <v>0</v>
      </c>
      <c r="Q216" s="10">
        <f t="shared" si="82"/>
        <v>0</v>
      </c>
      <c r="R216" s="10">
        <f t="shared" si="82"/>
        <v>0</v>
      </c>
      <c r="S216" s="10">
        <f t="shared" si="82"/>
        <v>0</v>
      </c>
      <c r="T216" s="10">
        <f t="shared" si="82"/>
        <v>0</v>
      </c>
      <c r="U216" s="10">
        <f t="shared" si="82"/>
        <v>0</v>
      </c>
      <c r="V216" s="10">
        <f t="shared" si="82"/>
        <v>0</v>
      </c>
      <c r="W216" s="10">
        <f t="shared" si="82"/>
        <v>0</v>
      </c>
      <c r="X216" s="10">
        <f t="shared" si="82"/>
        <v>0</v>
      </c>
      <c r="Y216" s="10">
        <f t="shared" si="82"/>
        <v>0</v>
      </c>
      <c r="Z216" s="10">
        <f t="shared" si="82"/>
        <v>0</v>
      </c>
      <c r="AA216" s="10">
        <f t="shared" si="82"/>
        <v>0</v>
      </c>
      <c r="AB216" s="10">
        <f t="shared" si="82"/>
        <v>0</v>
      </c>
      <c r="AC216" s="10">
        <f t="shared" si="82"/>
        <v>0</v>
      </c>
      <c r="AD216" s="10">
        <f t="shared" si="82"/>
        <v>0</v>
      </c>
      <c r="AE216" s="10">
        <f t="shared" si="82"/>
        <v>0</v>
      </c>
      <c r="AF216" s="10">
        <f t="shared" si="82"/>
        <v>0</v>
      </c>
      <c r="AG216" s="10">
        <f t="shared" si="82"/>
        <v>0</v>
      </c>
      <c r="AH216" s="10">
        <f t="shared" si="82"/>
        <v>0</v>
      </c>
      <c r="AI216" s="10">
        <f t="shared" si="82"/>
        <v>0</v>
      </c>
      <c r="AJ216" s="10">
        <f t="shared" si="82"/>
        <v>0</v>
      </c>
      <c r="AK216" s="10">
        <f t="shared" si="82"/>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1943.8292681229718</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3">H176</f>
        <v>484</v>
      </c>
      <c r="I219" s="10">
        <f t="shared" si="83"/>
        <v>428</v>
      </c>
      <c r="J219" s="10">
        <f t="shared" si="83"/>
        <v>434</v>
      </c>
      <c r="K219" s="10">
        <f t="shared" si="83"/>
        <v>466</v>
      </c>
      <c r="L219" s="10">
        <f t="shared" si="83"/>
        <v>477</v>
      </c>
      <c r="M219" s="10">
        <f t="shared" si="83"/>
        <v>414</v>
      </c>
      <c r="N219" s="10">
        <f t="shared" si="83"/>
        <v>453</v>
      </c>
      <c r="O219" s="10">
        <f t="shared" si="83"/>
        <v>459.79499999999996</v>
      </c>
      <c r="P219" s="10">
        <f t="shared" si="83"/>
        <v>466.69192499999991</v>
      </c>
      <c r="Q219" s="10">
        <f t="shared" si="83"/>
        <v>473.69230387499988</v>
      </c>
      <c r="R219" s="10">
        <f t="shared" si="83"/>
        <v>480.79768843312485</v>
      </c>
      <c r="S219" s="10">
        <f t="shared" si="83"/>
        <v>488.0096537596217</v>
      </c>
      <c r="T219" s="10">
        <f t="shared" si="83"/>
        <v>495.329798566016</v>
      </c>
      <c r="U219" s="10">
        <f t="shared" si="83"/>
        <v>502.75974554450619</v>
      </c>
      <c r="V219" s="10">
        <f t="shared" si="83"/>
        <v>510.30114172767372</v>
      </c>
      <c r="W219" s="10">
        <f t="shared" si="83"/>
        <v>517.95565885358883</v>
      </c>
      <c r="X219" s="10">
        <f t="shared" si="83"/>
        <v>525.72499373639266</v>
      </c>
      <c r="Y219" s="10">
        <f t="shared" si="83"/>
        <v>533.6108686424385</v>
      </c>
      <c r="Z219" s="10">
        <f t="shared" si="83"/>
        <v>541.61503167207502</v>
      </c>
      <c r="AA219" s="10">
        <f t="shared" si="83"/>
        <v>549.73925714715608</v>
      </c>
      <c r="AB219" s="10">
        <f t="shared" si="83"/>
        <v>557.98534600436335</v>
      </c>
      <c r="AC219" s="10">
        <f t="shared" si="83"/>
        <v>566.35512619442875</v>
      </c>
      <c r="AD219" s="10">
        <f t="shared" si="83"/>
        <v>574.85045308734516</v>
      </c>
      <c r="AE219" s="10">
        <f t="shared" si="83"/>
        <v>583.47320988365527</v>
      </c>
      <c r="AF219" s="10">
        <f t="shared" si="83"/>
        <v>592.22530803191</v>
      </c>
      <c r="AG219" s="10">
        <f t="shared" si="83"/>
        <v>601.10868765238854</v>
      </c>
      <c r="AH219" s="10">
        <f t="shared" si="83"/>
        <v>610.12531796717428</v>
      </c>
      <c r="AI219" s="10">
        <f t="shared" si="83"/>
        <v>619.27719773668184</v>
      </c>
      <c r="AJ219" s="10">
        <f t="shared" si="83"/>
        <v>628.56635570273204</v>
      </c>
      <c r="AK219" s="10">
        <f t="shared" si="83"/>
        <v>637.99485103827294</v>
      </c>
    </row>
    <row r="220" spans="1:37" x14ac:dyDescent="0.35">
      <c r="E220" t="s">
        <v>138</v>
      </c>
      <c r="F220" t="s">
        <v>111</v>
      </c>
      <c r="G220" s="20">
        <v>4532.2257435368492</v>
      </c>
      <c r="H220" s="10">
        <f>G220*(1+$G$16)</f>
        <v>4627.4024841511227</v>
      </c>
      <c r="I220" s="10">
        <f t="shared" ref="I220:AK220" si="84">H220*(1+$G$16)</f>
        <v>4724.5779363182955</v>
      </c>
      <c r="J220" s="10">
        <f>I220*(1+$G$16)</f>
        <v>4823.7940729809798</v>
      </c>
      <c r="K220" s="10">
        <f t="shared" si="84"/>
        <v>4925.0937485135801</v>
      </c>
      <c r="L220" s="10">
        <f t="shared" si="84"/>
        <v>5028.5207172323644</v>
      </c>
      <c r="M220" s="10">
        <f t="shared" si="84"/>
        <v>5134.1196522942437</v>
      </c>
      <c r="N220" s="10">
        <f t="shared" si="84"/>
        <v>5241.9361649924222</v>
      </c>
      <c r="O220" s="10">
        <f t="shared" si="84"/>
        <v>5352.0168244572624</v>
      </c>
      <c r="P220" s="10">
        <f t="shared" si="84"/>
        <v>5464.4091777708645</v>
      </c>
      <c r="Q220" s="10">
        <f t="shared" si="84"/>
        <v>5579.1617705040526</v>
      </c>
      <c r="R220" s="10">
        <f t="shared" si="84"/>
        <v>5696.3241676846374</v>
      </c>
      <c r="S220" s="10">
        <f t="shared" si="84"/>
        <v>5815.946975206014</v>
      </c>
      <c r="T220" s="10">
        <f t="shared" si="84"/>
        <v>5938.0818616853394</v>
      </c>
      <c r="U220" s="10">
        <f t="shared" si="84"/>
        <v>6062.781580780731</v>
      </c>
      <c r="V220" s="10">
        <f t="shared" si="84"/>
        <v>6190.0999939771255</v>
      </c>
      <c r="W220" s="10">
        <f t="shared" si="84"/>
        <v>6320.0920938506442</v>
      </c>
      <c r="X220" s="10">
        <f t="shared" si="84"/>
        <v>6452.8140278215069</v>
      </c>
      <c r="Y220" s="10">
        <f t="shared" si="84"/>
        <v>6588.3231224057581</v>
      </c>
      <c r="Z220" s="10">
        <f t="shared" si="84"/>
        <v>6726.6779079762782</v>
      </c>
      <c r="AA220" s="10">
        <f t="shared" si="84"/>
        <v>6867.9381440437792</v>
      </c>
      <c r="AB220" s="10">
        <f t="shared" si="84"/>
        <v>7012.164845068698</v>
      </c>
      <c r="AC220" s="10">
        <f t="shared" si="84"/>
        <v>7159.4203068151401</v>
      </c>
      <c r="AD220" s="10">
        <f t="shared" si="84"/>
        <v>7309.768133258257</v>
      </c>
      <c r="AE220" s="10">
        <f t="shared" si="84"/>
        <v>7463.2732640566801</v>
      </c>
      <c r="AF220" s="10">
        <f t="shared" si="84"/>
        <v>7620.0020026018701</v>
      </c>
      <c r="AG220" s="10">
        <f>AF220*(1+$G$16)</f>
        <v>7780.022044656509</v>
      </c>
      <c r="AH220" s="10">
        <f t="shared" si="84"/>
        <v>7943.4025075942945</v>
      </c>
      <c r="AI220" s="10">
        <f t="shared" si="84"/>
        <v>8110.2139602537736</v>
      </c>
      <c r="AJ220" s="10">
        <f t="shared" si="84"/>
        <v>8280.5284534191014</v>
      </c>
      <c r="AK220" s="10">
        <f t="shared" si="84"/>
        <v>8454.4195509409019</v>
      </c>
    </row>
    <row r="221" spans="1:37" x14ac:dyDescent="0.35">
      <c r="E221" t="s">
        <v>139</v>
      </c>
      <c r="F221" t="s">
        <v>53</v>
      </c>
      <c r="H221" s="10">
        <f>H220*H219</f>
        <v>2239662.8023291435</v>
      </c>
      <c r="I221" s="10">
        <f>I220*I219</f>
        <v>2022119.3567442305</v>
      </c>
      <c r="J221" s="10">
        <f t="shared" ref="J221:AK221" si="85">J220*J219</f>
        <v>2093526.6276737452</v>
      </c>
      <c r="K221" s="10">
        <f t="shared" si="85"/>
        <v>2295093.6868073284</v>
      </c>
      <c r="L221" s="10">
        <f t="shared" si="85"/>
        <v>2398604.3821198377</v>
      </c>
      <c r="M221" s="10">
        <f t="shared" si="85"/>
        <v>2125525.5360498168</v>
      </c>
      <c r="N221" s="10">
        <f t="shared" si="85"/>
        <v>2374597.0827415674</v>
      </c>
      <c r="O221" s="10">
        <f t="shared" si="85"/>
        <v>2460830.5758013269</v>
      </c>
      <c r="P221" s="10">
        <f t="shared" si="85"/>
        <v>2550195.6381615517</v>
      </c>
      <c r="Q221" s="10">
        <f t="shared" si="85"/>
        <v>2642805.992761388</v>
      </c>
      <c r="R221" s="10">
        <f t="shared" si="85"/>
        <v>2738779.4923885176</v>
      </c>
      <c r="S221" s="10">
        <f t="shared" si="85"/>
        <v>2838238.269654606</v>
      </c>
      <c r="T221" s="10">
        <f t="shared" si="85"/>
        <v>2941308.8924171124</v>
      </c>
      <c r="U221" s="10">
        <f t="shared" si="85"/>
        <v>3048122.5248452392</v>
      </c>
      <c r="V221" s="10">
        <f t="shared" si="85"/>
        <v>3158815.0943349935</v>
      </c>
      <c r="W221" s="10">
        <f t="shared" si="85"/>
        <v>3273527.4644857682</v>
      </c>
      <c r="X221" s="10">
        <f t="shared" si="85"/>
        <v>3392405.6143585686</v>
      </c>
      <c r="Y221" s="10">
        <f t="shared" si="85"/>
        <v>3515600.8242439991</v>
      </c>
      <c r="Z221" s="10">
        <f t="shared" si="85"/>
        <v>3643269.8681764193</v>
      </c>
      <c r="AA221" s="10">
        <f t="shared" si="85"/>
        <v>3775575.2134392448</v>
      </c>
      <c r="AB221" s="10">
        <f t="shared" si="85"/>
        <v>3912685.2273152904</v>
      </c>
      <c r="AC221" s="10">
        <f t="shared" si="85"/>
        <v>4054774.3913452444</v>
      </c>
      <c r="AD221" s="10">
        <f t="shared" si="85"/>
        <v>4202023.5233669458</v>
      </c>
      <c r="AE221" s="10">
        <f t="shared" si="85"/>
        <v>4354620.0076180166</v>
      </c>
      <c r="AF221" s="10">
        <f t="shared" si="85"/>
        <v>4512758.0331946639</v>
      </c>
      <c r="AG221" s="10">
        <f t="shared" si="85"/>
        <v>4676638.8411701266</v>
      </c>
      <c r="AH221" s="10">
        <f t="shared" si="85"/>
        <v>4846470.9806872187</v>
      </c>
      <c r="AI221" s="10">
        <f t="shared" si="85"/>
        <v>5022470.5743508739</v>
      </c>
      <c r="AJ221" s="10">
        <f t="shared" si="85"/>
        <v>5204861.5932584247</v>
      </c>
      <c r="AK221" s="10">
        <f t="shared" si="85"/>
        <v>5393876.1420176029</v>
      </c>
    </row>
    <row r="223" spans="1:37" x14ac:dyDescent="0.35">
      <c r="D223" t="s">
        <v>140</v>
      </c>
    </row>
    <row r="224" spans="1:37" x14ac:dyDescent="0.35">
      <c r="E224" t="s">
        <v>57</v>
      </c>
      <c r="F224" t="s">
        <v>53</v>
      </c>
      <c r="G224" s="10">
        <f t="shared" ref="G224:AK224" si="86">G44</f>
        <v>6232586.4000000004</v>
      </c>
      <c r="H224" s="10">
        <f t="shared" si="86"/>
        <v>4176296</v>
      </c>
      <c r="I224" s="10">
        <f t="shared" si="86"/>
        <v>4176296</v>
      </c>
      <c r="J224" s="10">
        <f t="shared" si="86"/>
        <v>3708144.8957059924</v>
      </c>
      <c r="K224" s="10">
        <f t="shared" si="86"/>
        <v>4504336.2766414043</v>
      </c>
      <c r="L224" s="10">
        <f t="shared" si="86"/>
        <v>5041745.8868422192</v>
      </c>
      <c r="M224" s="10">
        <f t="shared" si="86"/>
        <v>3897175.1222857265</v>
      </c>
      <c r="N224" s="10">
        <f t="shared" si="86"/>
        <v>4806434.9487067796</v>
      </c>
      <c r="O224" s="10">
        <f t="shared" si="86"/>
        <v>4523314.4488175167</v>
      </c>
      <c r="P224" s="10">
        <f t="shared" si="86"/>
        <v>4659013.8822820419</v>
      </c>
      <c r="Q224" s="10">
        <f t="shared" si="86"/>
        <v>4798784.298750503</v>
      </c>
      <c r="R224" s="10">
        <f t="shared" si="86"/>
        <v>4942747.8277130183</v>
      </c>
      <c r="S224" s="10">
        <f t="shared" si="86"/>
        <v>5091030.2625444094</v>
      </c>
      <c r="T224" s="10">
        <f t="shared" si="86"/>
        <v>5243761.1704207417</v>
      </c>
      <c r="U224" s="10">
        <f t="shared" si="86"/>
        <v>5401074.0055333637</v>
      </c>
      <c r="V224" s="10">
        <f t="shared" si="86"/>
        <v>5563106.2256993651</v>
      </c>
      <c r="W224" s="10">
        <f t="shared" si="86"/>
        <v>5729999.4124703463</v>
      </c>
      <c r="X224" s="10">
        <f t="shared" si="86"/>
        <v>5901899.3948444566</v>
      </c>
      <c r="Y224" s="10">
        <f t="shared" si="86"/>
        <v>6078956.3766897907</v>
      </c>
      <c r="Z224" s="10">
        <f t="shared" si="86"/>
        <v>6261325.0679904846</v>
      </c>
      <c r="AA224" s="10">
        <f t="shared" si="86"/>
        <v>6449164.8200301994</v>
      </c>
      <c r="AB224" s="10">
        <f t="shared" si="86"/>
        <v>6642639.7646311056</v>
      </c>
      <c r="AC224" s="10">
        <f t="shared" si="86"/>
        <v>6841918.9575700387</v>
      </c>
      <c r="AD224" s="10">
        <f t="shared" si="86"/>
        <v>7047176.5262971399</v>
      </c>
      <c r="AE224" s="10">
        <f t="shared" si="86"/>
        <v>7258591.8220860539</v>
      </c>
      <c r="AF224" s="10">
        <f t="shared" si="86"/>
        <v>7476349.5767486356</v>
      </c>
      <c r="AG224" s="10">
        <f t="shared" si="86"/>
        <v>7700640.0640510945</v>
      </c>
      <c r="AH224" s="10">
        <f t="shared" si="86"/>
        <v>7931659.2659726273</v>
      </c>
      <c r="AI224" s="10">
        <f t="shared" si="86"/>
        <v>8169609.0439518066</v>
      </c>
      <c r="AJ224" s="10">
        <f t="shared" si="86"/>
        <v>8414697.3152703606</v>
      </c>
      <c r="AK224" s="10">
        <f t="shared" si="86"/>
        <v>8667138.2347284723</v>
      </c>
    </row>
    <row r="225" spans="4:38" x14ac:dyDescent="0.35">
      <c r="E225" t="s">
        <v>141</v>
      </c>
      <c r="F225" t="s">
        <v>53</v>
      </c>
      <c r="G225" s="10">
        <f t="shared" ref="G225:AK225" si="87">G179</f>
        <v>0</v>
      </c>
      <c r="H225" s="10">
        <f t="shared" si="87"/>
        <v>526796.13183999993</v>
      </c>
      <c r="I225" s="10">
        <f t="shared" si="87"/>
        <v>1051719.2755199999</v>
      </c>
      <c r="J225" s="10">
        <f t="shared" si="87"/>
        <v>1616488.4252849626</v>
      </c>
      <c r="K225" s="10">
        <f t="shared" si="87"/>
        <v>2266273.3474583356</v>
      </c>
      <c r="L225" s="10">
        <f t="shared" si="87"/>
        <v>3010671.7408398315</v>
      </c>
      <c r="M225" s="10">
        <f t="shared" si="87"/>
        <v>3738802.6658884678</v>
      </c>
      <c r="N225" s="10">
        <f t="shared" si="87"/>
        <v>4590728.3914602362</v>
      </c>
      <c r="O225" s="10">
        <f t="shared" si="87"/>
        <v>5489175.6340112118</v>
      </c>
      <c r="P225" s="10">
        <f t="shared" si="87"/>
        <v>6468250.821769774</v>
      </c>
      <c r="Q225" s="10">
        <f t="shared" si="87"/>
        <v>7533929.8581599351</v>
      </c>
      <c r="R225" s="10">
        <f t="shared" si="87"/>
        <v>8692595.2106000446</v>
      </c>
      <c r="S225" s="10">
        <f t="shared" si="87"/>
        <v>9951062.3005091064</v>
      </c>
      <c r="T225" s="10">
        <f t="shared" si="87"/>
        <v>11070908.840182476</v>
      </c>
      <c r="U225" s="10">
        <f t="shared" si="87"/>
        <v>12247350.554900924</v>
      </c>
      <c r="V225" s="10">
        <f t="shared" si="87"/>
        <v>13482777.185353301</v>
      </c>
      <c r="W225" s="10">
        <f t="shared" si="87"/>
        <v>14779672.279886629</v>
      </c>
      <c r="X225" s="10">
        <f t="shared" si="87"/>
        <v>16140616.748639932</v>
      </c>
      <c r="Y225" s="10">
        <f t="shared" si="87"/>
        <v>17568292.549844097</v>
      </c>
      <c r="Z225" s="10">
        <f t="shared" si="87"/>
        <v>19065486.513152517</v>
      </c>
      <c r="AA225" s="10">
        <f t="shared" si="87"/>
        <v>20635094.305045061</v>
      </c>
      <c r="AB225" s="10">
        <f t="shared" si="87"/>
        <v>22280124.541532695</v>
      </c>
      <c r="AC225" s="10">
        <f t="shared" si="87"/>
        <v>24003703.053581182</v>
      </c>
      <c r="AD225" s="10">
        <f t="shared" si="87"/>
        <v>25809077.310870484</v>
      </c>
      <c r="AE225" s="10">
        <f t="shared" si="87"/>
        <v>27699621.009712115</v>
      </c>
      <c r="AF225" s="10">
        <f t="shared" si="87"/>
        <v>29678838.83115942</v>
      </c>
      <c r="AG225" s="10">
        <f t="shared" si="87"/>
        <v>31750371.375566658</v>
      </c>
      <c r="AH225" s="10">
        <f t="shared" si="87"/>
        <v>33918000.280081376</v>
      </c>
      <c r="AI225" s="10">
        <f t="shared" si="87"/>
        <v>36185653.525791764</v>
      </c>
      <c r="AJ225" s="10">
        <f t="shared" si="87"/>
        <v>38557410.941496469</v>
      </c>
      <c r="AK225" s="10">
        <f t="shared" si="87"/>
        <v>41037509.911318704</v>
      </c>
    </row>
    <row r="226" spans="4:38" x14ac:dyDescent="0.35">
      <c r="E226" t="s">
        <v>117</v>
      </c>
      <c r="F226" t="s">
        <v>53</v>
      </c>
      <c r="G226" s="10">
        <f t="shared" ref="G226:AK226" si="88">-G189</f>
        <v>0</v>
      </c>
      <c r="H226" s="10">
        <f t="shared" si="88"/>
        <v>0</v>
      </c>
      <c r="I226" s="10">
        <f t="shared" si="88"/>
        <v>0</v>
      </c>
      <c r="J226" s="10">
        <f t="shared" si="88"/>
        <v>0</v>
      </c>
      <c r="K226" s="10">
        <f t="shared" si="88"/>
        <v>0</v>
      </c>
      <c r="L226" s="10">
        <f t="shared" si="88"/>
        <v>0</v>
      </c>
      <c r="M226" s="10">
        <f t="shared" si="88"/>
        <v>0</v>
      </c>
      <c r="N226" s="10">
        <f t="shared" si="88"/>
        <v>0</v>
      </c>
      <c r="O226" s="10">
        <f t="shared" si="88"/>
        <v>0</v>
      </c>
      <c r="P226" s="10">
        <f t="shared" si="88"/>
        <v>0</v>
      </c>
      <c r="Q226" s="10">
        <f t="shared" si="88"/>
        <v>0</v>
      </c>
      <c r="R226" s="10">
        <f t="shared" si="88"/>
        <v>0</v>
      </c>
      <c r="S226" s="10">
        <f t="shared" si="88"/>
        <v>0</v>
      </c>
      <c r="T226" s="10">
        <f t="shared" si="88"/>
        <v>0</v>
      </c>
      <c r="U226" s="10">
        <f t="shared" si="88"/>
        <v>0</v>
      </c>
      <c r="V226" s="10">
        <f t="shared" si="88"/>
        <v>0</v>
      </c>
      <c r="W226" s="10">
        <f t="shared" si="88"/>
        <v>0</v>
      </c>
      <c r="X226" s="10">
        <f t="shared" si="88"/>
        <v>0</v>
      </c>
      <c r="Y226" s="10">
        <f t="shared" si="88"/>
        <v>0</v>
      </c>
      <c r="Z226" s="10">
        <f t="shared" si="88"/>
        <v>0</v>
      </c>
      <c r="AA226" s="10">
        <f t="shared" si="88"/>
        <v>0</v>
      </c>
      <c r="AB226" s="10">
        <f t="shared" si="88"/>
        <v>0</v>
      </c>
      <c r="AC226" s="10">
        <f t="shared" si="88"/>
        <v>0</v>
      </c>
      <c r="AD226" s="10">
        <f t="shared" si="88"/>
        <v>0</v>
      </c>
      <c r="AE226" s="10">
        <f t="shared" si="88"/>
        <v>0</v>
      </c>
      <c r="AF226" s="10">
        <f t="shared" si="88"/>
        <v>0</v>
      </c>
      <c r="AG226" s="10">
        <f t="shared" si="88"/>
        <v>0</v>
      </c>
      <c r="AH226" s="10">
        <f t="shared" si="88"/>
        <v>0</v>
      </c>
      <c r="AI226" s="10">
        <f t="shared" si="88"/>
        <v>0</v>
      </c>
      <c r="AJ226" s="10">
        <f t="shared" si="88"/>
        <v>0</v>
      </c>
      <c r="AK226" s="10">
        <f t="shared" si="88"/>
        <v>0</v>
      </c>
    </row>
    <row r="227" spans="4:38" x14ac:dyDescent="0.35">
      <c r="E227" t="s">
        <v>118</v>
      </c>
      <c r="F227" t="s">
        <v>53</v>
      </c>
      <c r="G227" s="10">
        <f t="shared" ref="G227:AK227" si="89">-G202</f>
        <v>0</v>
      </c>
      <c r="H227" s="10">
        <f t="shared" si="89"/>
        <v>-448968.02821894531</v>
      </c>
      <c r="I227" s="10">
        <f t="shared" si="89"/>
        <v>-863755.11862009775</v>
      </c>
      <c r="J227" s="10">
        <f t="shared" si="89"/>
        <v>-1301567.2059710165</v>
      </c>
      <c r="K227" s="10">
        <f t="shared" si="89"/>
        <v>-1788979.9498819397</v>
      </c>
      <c r="L227" s="10">
        <f t="shared" si="89"/>
        <v>-2307378.3567829109</v>
      </c>
      <c r="M227" s="10">
        <f t="shared" si="89"/>
        <v>-2781921.1079293475</v>
      </c>
      <c r="N227" s="10">
        <f t="shared" si="89"/>
        <v>-3316358.7199312416</v>
      </c>
      <c r="O227" s="10">
        <f t="shared" si="89"/>
        <v>-3879306.0888993004</v>
      </c>
      <c r="P227" s="10">
        <f t="shared" si="89"/>
        <v>-4471989.6814145632</v>
      </c>
      <c r="Q227" s="10">
        <f t="shared" si="89"/>
        <v>-5095684.5170218516</v>
      </c>
      <c r="R227" s="10">
        <f t="shared" si="89"/>
        <v>-5751716.0157210799</v>
      </c>
      <c r="S227" s="10">
        <f t="shared" si="89"/>
        <v>-6441461.914320305</v>
      </c>
      <c r="T227" s="10">
        <f t="shared" si="89"/>
        <v>-7166354.2541884165</v>
      </c>
      <c r="U227" s="10">
        <f t="shared" si="89"/>
        <v>-7927881.4430382801</v>
      </c>
      <c r="V227" s="10">
        <f t="shared" si="89"/>
        <v>-8727590.3934675138</v>
      </c>
      <c r="W227" s="10">
        <f t="shared" si="89"/>
        <v>-9567088.7410839163</v>
      </c>
      <c r="X227" s="10">
        <f t="shared" si="89"/>
        <v>-10448047.14514604</v>
      </c>
      <c r="Y227" s="10">
        <f t="shared" si="89"/>
        <v>-11372201.674756702</v>
      </c>
      <c r="Z227" s="10">
        <f t="shared" si="89"/>
        <v>-12341356.2837584</v>
      </c>
      <c r="AA227" s="10">
        <f t="shared" si="89"/>
        <v>-13357385.377594838</v>
      </c>
      <c r="AB227" s="10">
        <f t="shared" si="89"/>
        <v>-14422236.475522174</v>
      </c>
      <c r="AC227" s="10">
        <f t="shared" si="89"/>
        <v>-15537932.971677478</v>
      </c>
      <c r="AD227" s="10">
        <f t="shared" si="89"/>
        <v>-16706576.998640144</v>
      </c>
      <c r="AE227" s="10">
        <f t="shared" si="89"/>
        <v>-17930352.397254981</v>
      </c>
      <c r="AF227" s="10">
        <f t="shared" si="89"/>
        <v>-19211527.796623606</v>
      </c>
      <c r="AG227" s="10">
        <f t="shared" si="89"/>
        <v>-20552459.808313612</v>
      </c>
      <c r="AH227" s="10">
        <f t="shared" si="89"/>
        <v>-21955596.338983014</v>
      </c>
      <c r="AI227" s="10">
        <f t="shared" si="89"/>
        <v>-23423480.025771007</v>
      </c>
      <c r="AJ227" s="10">
        <f t="shared" si="89"/>
        <v>-24958751.798965205</v>
      </c>
      <c r="AK227" s="10">
        <f t="shared" si="89"/>
        <v>-26564154.576620173</v>
      </c>
    </row>
    <row r="228" spans="4:38" x14ac:dyDescent="0.35">
      <c r="E228" t="s">
        <v>142</v>
      </c>
      <c r="F228" t="s">
        <v>53</v>
      </c>
      <c r="G228" s="10">
        <f t="shared" ref="G228:AK228" si="90">-G36-G52-G87</f>
        <v>-2197616.1825999999</v>
      </c>
      <c r="H228" s="10">
        <f t="shared" si="90"/>
        <v>-2337673.9275834644</v>
      </c>
      <c r="I228" s="10">
        <f t="shared" si="90"/>
        <v>-2724582.235751234</v>
      </c>
      <c r="J228" s="10">
        <f t="shared" si="90"/>
        <v>-3089742.5409422033</v>
      </c>
      <c r="K228" s="10">
        <f t="shared" si="90"/>
        <v>-3594635.3613376045</v>
      </c>
      <c r="L228" s="10">
        <f t="shared" si="90"/>
        <v>-3896682.4488458997</v>
      </c>
      <c r="M228" s="10">
        <f t="shared" si="90"/>
        <v>-4056049.7862640098</v>
      </c>
      <c r="N228" s="10">
        <f t="shared" si="90"/>
        <v>-4251588.8208585456</v>
      </c>
      <c r="O228" s="10">
        <f t="shared" si="90"/>
        <v>-5703476.0239059851</v>
      </c>
      <c r="P228" s="10">
        <f t="shared" si="90"/>
        <v>-6087534.4281305959</v>
      </c>
      <c r="Q228" s="10">
        <f t="shared" si="90"/>
        <v>-6559399.6838687109</v>
      </c>
      <c r="R228" s="10">
        <f t="shared" si="90"/>
        <v>-7269154.9489901103</v>
      </c>
      <c r="S228" s="10">
        <f t="shared" si="90"/>
        <v>-8210448.3481074674</v>
      </c>
      <c r="T228" s="10">
        <f t="shared" si="90"/>
        <v>-8599770.1176291965</v>
      </c>
      <c r="U228" s="10">
        <f t="shared" si="90"/>
        <v>-8998211.5213215556</v>
      </c>
      <c r="V228" s="10">
        <f t="shared" si="90"/>
        <v>-9405992.3878124524</v>
      </c>
      <c r="W228" s="10">
        <f t="shared" si="90"/>
        <v>-9823338.0116202794</v>
      </c>
      <c r="X228" s="10">
        <f t="shared" si="90"/>
        <v>-10250479.293422321</v>
      </c>
      <c r="Y228" s="10">
        <f t="shared" si="90"/>
        <v>-10687652.884033276</v>
      </c>
      <c r="Z228" s="10">
        <f t="shared" si="90"/>
        <v>-11135101.332194861</v>
      </c>
      <c r="AA228" s="10">
        <f t="shared" si="90"/>
        <v>-11593073.236280082</v>
      </c>
      <c r="AB228" s="10">
        <f t="shared" si="90"/>
        <v>-12061823.400018694</v>
      </c>
      <c r="AC228" s="10">
        <f t="shared" si="90"/>
        <v>-12541612.992353454</v>
      </c>
      <c r="AD228" s="10">
        <f t="shared" si="90"/>
        <v>-13032709.711539606</v>
      </c>
      <c r="AE228" s="10">
        <f t="shared" si="90"/>
        <v>-13535387.9536034</v>
      </c>
      <c r="AF228" s="10">
        <f t="shared" si="90"/>
        <v>-12494861.997878509</v>
      </c>
      <c r="AG228" s="10">
        <f t="shared" si="90"/>
        <v>-12987554.134142611</v>
      </c>
      <c r="AH228" s="10">
        <f t="shared" si="90"/>
        <v>-13235254.688927624</v>
      </c>
      <c r="AI228" s="10">
        <f t="shared" si="90"/>
        <v>-13581519.775736086</v>
      </c>
      <c r="AJ228" s="10">
        <f t="shared" si="90"/>
        <v>-13939688.062350553</v>
      </c>
      <c r="AK228" s="10">
        <f t="shared" si="90"/>
        <v>-14363416.592547655</v>
      </c>
    </row>
    <row r="229" spans="4:38" x14ac:dyDescent="0.35">
      <c r="E229" t="s">
        <v>125</v>
      </c>
      <c r="F229" t="s">
        <v>53</v>
      </c>
      <c r="G229" s="10">
        <f t="shared" ref="G229:AK229" si="91">G209</f>
        <v>0</v>
      </c>
      <c r="H229" s="10">
        <f t="shared" si="91"/>
        <v>0</v>
      </c>
      <c r="I229" s="10">
        <f t="shared" si="91"/>
        <v>0</v>
      </c>
      <c r="J229" s="10">
        <f t="shared" si="91"/>
        <v>0</v>
      </c>
      <c r="K229" s="10">
        <f t="shared" si="91"/>
        <v>0</v>
      </c>
      <c r="L229" s="10">
        <f t="shared" si="91"/>
        <v>0</v>
      </c>
      <c r="M229" s="10">
        <f t="shared" si="91"/>
        <v>0</v>
      </c>
      <c r="N229" s="10">
        <f t="shared" si="91"/>
        <v>0</v>
      </c>
      <c r="O229" s="10">
        <f t="shared" si="91"/>
        <v>0</v>
      </c>
      <c r="P229" s="10">
        <f t="shared" si="91"/>
        <v>0</v>
      </c>
      <c r="Q229" s="10">
        <f t="shared" si="91"/>
        <v>0</v>
      </c>
      <c r="R229" s="10">
        <f t="shared" si="91"/>
        <v>0</v>
      </c>
      <c r="S229" s="10">
        <f t="shared" si="91"/>
        <v>0</v>
      </c>
      <c r="T229" s="10">
        <f t="shared" si="91"/>
        <v>0</v>
      </c>
      <c r="U229" s="10">
        <f t="shared" si="91"/>
        <v>0</v>
      </c>
      <c r="V229" s="10">
        <f t="shared" si="91"/>
        <v>0</v>
      </c>
      <c r="W229" s="10">
        <f t="shared" si="91"/>
        <v>0</v>
      </c>
      <c r="X229" s="10">
        <f t="shared" si="91"/>
        <v>0</v>
      </c>
      <c r="Y229" s="10">
        <f t="shared" si="91"/>
        <v>0</v>
      </c>
      <c r="Z229" s="10">
        <f t="shared" si="91"/>
        <v>0</v>
      </c>
      <c r="AA229" s="10">
        <f t="shared" si="91"/>
        <v>0</v>
      </c>
      <c r="AB229" s="10">
        <f t="shared" si="91"/>
        <v>0</v>
      </c>
      <c r="AC229" s="10">
        <f t="shared" si="91"/>
        <v>0</v>
      </c>
      <c r="AD229" s="10">
        <f t="shared" si="91"/>
        <v>0</v>
      </c>
      <c r="AE229" s="10">
        <f t="shared" si="91"/>
        <v>0</v>
      </c>
      <c r="AF229" s="10">
        <f t="shared" si="91"/>
        <v>0</v>
      </c>
      <c r="AG229" s="10">
        <f t="shared" si="91"/>
        <v>0</v>
      </c>
      <c r="AH229" s="10">
        <f t="shared" si="91"/>
        <v>0</v>
      </c>
      <c r="AI229" s="10">
        <f t="shared" si="91"/>
        <v>0</v>
      </c>
      <c r="AJ229" s="10">
        <f t="shared" si="91"/>
        <v>0</v>
      </c>
      <c r="AK229" s="10">
        <f t="shared" si="91"/>
        <v>0</v>
      </c>
    </row>
    <row r="230" spans="4:38" x14ac:dyDescent="0.35">
      <c r="E230" t="s">
        <v>143</v>
      </c>
      <c r="F230" t="s">
        <v>53</v>
      </c>
      <c r="H230" s="10">
        <f t="shared" ref="H230:AK230" si="92">H221</f>
        <v>2239662.8023291435</v>
      </c>
      <c r="I230" s="10">
        <f t="shared" si="92"/>
        <v>2022119.3567442305</v>
      </c>
      <c r="J230" s="10">
        <f t="shared" si="92"/>
        <v>2093526.6276737452</v>
      </c>
      <c r="K230" s="10">
        <f t="shared" si="92"/>
        <v>2295093.6868073284</v>
      </c>
      <c r="L230" s="10">
        <f t="shared" si="92"/>
        <v>2398604.3821198377</v>
      </c>
      <c r="M230" s="10">
        <f t="shared" si="92"/>
        <v>2125525.5360498168</v>
      </c>
      <c r="N230" s="10">
        <f t="shared" si="92"/>
        <v>2374597.0827415674</v>
      </c>
      <c r="O230" s="10">
        <f t="shared" si="92"/>
        <v>2460830.5758013269</v>
      </c>
      <c r="P230" s="10">
        <f t="shared" si="92"/>
        <v>2550195.6381615517</v>
      </c>
      <c r="Q230" s="10">
        <f t="shared" si="92"/>
        <v>2642805.992761388</v>
      </c>
      <c r="R230" s="10">
        <f t="shared" si="92"/>
        <v>2738779.4923885176</v>
      </c>
      <c r="S230" s="10">
        <f t="shared" si="92"/>
        <v>2838238.269654606</v>
      </c>
      <c r="T230" s="10">
        <f t="shared" si="92"/>
        <v>2941308.8924171124</v>
      </c>
      <c r="U230" s="10">
        <f t="shared" si="92"/>
        <v>3048122.5248452392</v>
      </c>
      <c r="V230" s="10">
        <f t="shared" si="92"/>
        <v>3158815.0943349935</v>
      </c>
      <c r="W230" s="10">
        <f t="shared" si="92"/>
        <v>3273527.4644857682</v>
      </c>
      <c r="X230" s="10">
        <f t="shared" si="92"/>
        <v>3392405.6143585686</v>
      </c>
      <c r="Y230" s="10">
        <f t="shared" si="92"/>
        <v>3515600.8242439991</v>
      </c>
      <c r="Z230" s="10">
        <f t="shared" si="92"/>
        <v>3643269.8681764193</v>
      </c>
      <c r="AA230" s="10">
        <f t="shared" si="92"/>
        <v>3775575.2134392448</v>
      </c>
      <c r="AB230" s="10">
        <f t="shared" si="92"/>
        <v>3912685.2273152904</v>
      </c>
      <c r="AC230" s="10">
        <f t="shared" si="92"/>
        <v>4054774.3913452444</v>
      </c>
      <c r="AD230" s="10">
        <f t="shared" si="92"/>
        <v>4202023.5233669458</v>
      </c>
      <c r="AE230" s="10">
        <f t="shared" si="92"/>
        <v>4354620.0076180166</v>
      </c>
      <c r="AF230" s="10">
        <f t="shared" si="92"/>
        <v>4512758.0331946639</v>
      </c>
      <c r="AG230" s="10">
        <f t="shared" si="92"/>
        <v>4676638.8411701266</v>
      </c>
      <c r="AH230" s="10">
        <f t="shared" si="92"/>
        <v>4846470.9806872187</v>
      </c>
      <c r="AI230" s="10">
        <f t="shared" si="92"/>
        <v>5022470.5743508739</v>
      </c>
      <c r="AJ230" s="10">
        <f t="shared" si="92"/>
        <v>5204861.5932584247</v>
      </c>
      <c r="AK230" s="10">
        <f t="shared" si="92"/>
        <v>5393876.1420176029</v>
      </c>
    </row>
    <row r="232" spans="4:38" x14ac:dyDescent="0.35">
      <c r="E232" t="s">
        <v>144</v>
      </c>
      <c r="F232" t="s">
        <v>53</v>
      </c>
      <c r="G232" s="10">
        <f t="shared" ref="G232:AK232" si="93">SUM(G224:G230)</f>
        <v>4034970.2174000004</v>
      </c>
      <c r="H232" s="10">
        <f t="shared" si="93"/>
        <v>4156112.9783667335</v>
      </c>
      <c r="I232" s="10">
        <f t="shared" si="93"/>
        <v>3661797.2778928988</v>
      </c>
      <c r="J232" s="10">
        <f t="shared" si="93"/>
        <v>3026850.2017514808</v>
      </c>
      <c r="K232" s="10">
        <f t="shared" si="93"/>
        <v>3682087.9996875236</v>
      </c>
      <c r="L232" s="10">
        <f t="shared" si="93"/>
        <v>4246961.2041730769</v>
      </c>
      <c r="M232" s="10">
        <f t="shared" si="93"/>
        <v>2923532.4300306533</v>
      </c>
      <c r="N232" s="10">
        <f t="shared" si="93"/>
        <v>4203812.8821187969</v>
      </c>
      <c r="O232" s="10">
        <f t="shared" si="93"/>
        <v>2890538.5458247699</v>
      </c>
      <c r="P232" s="10">
        <f t="shared" si="93"/>
        <v>3117936.2326682075</v>
      </c>
      <c r="Q232" s="10">
        <f t="shared" si="93"/>
        <v>3320435.9487812635</v>
      </c>
      <c r="R232" s="10">
        <f t="shared" si="93"/>
        <v>3353251.5659903903</v>
      </c>
      <c r="S232" s="10">
        <f t="shared" si="93"/>
        <v>3228420.5702803484</v>
      </c>
      <c r="T232" s="10">
        <f t="shared" si="93"/>
        <v>3489854.5312027168</v>
      </c>
      <c r="U232" s="10">
        <f t="shared" si="93"/>
        <v>3770454.1209196919</v>
      </c>
      <c r="V232" s="10">
        <f t="shared" si="93"/>
        <v>4071115.7241076939</v>
      </c>
      <c r="W232" s="10">
        <f t="shared" si="93"/>
        <v>4392772.4041385464</v>
      </c>
      <c r="X232" s="10">
        <f t="shared" si="93"/>
        <v>4736395.319274595</v>
      </c>
      <c r="Y232" s="10">
        <f t="shared" si="93"/>
        <v>5102995.1919879103</v>
      </c>
      <c r="Z232" s="10">
        <f t="shared" si="93"/>
        <v>5493623.8333661612</v>
      </c>
      <c r="AA232" s="10">
        <f t="shared" si="93"/>
        <v>5909375.7246395834</v>
      </c>
      <c r="AB232" s="10">
        <f t="shared" si="93"/>
        <v>6351389.6579382252</v>
      </c>
      <c r="AC232" s="10">
        <f t="shared" si="93"/>
        <v>6820850.4384655319</v>
      </c>
      <c r="AD232" s="10">
        <f t="shared" si="93"/>
        <v>7318990.6503548203</v>
      </c>
      <c r="AE232" s="10">
        <f t="shared" si="93"/>
        <v>7847092.4885578016</v>
      </c>
      <c r="AF232" s="10">
        <f t="shared" si="93"/>
        <v>9961556.6466006003</v>
      </c>
      <c r="AG232" s="10">
        <f t="shared" si="93"/>
        <v>10587636.338331657</v>
      </c>
      <c r="AH232" s="10">
        <f t="shared" si="93"/>
        <v>11505279.498830587</v>
      </c>
      <c r="AI232" s="10">
        <f t="shared" si="93"/>
        <v>12372733.342587356</v>
      </c>
      <c r="AJ232" s="10">
        <f t="shared" si="93"/>
        <v>13278529.988709494</v>
      </c>
      <c r="AK232" s="10">
        <f t="shared" si="93"/>
        <v>14170953.11889695</v>
      </c>
    </row>
    <row r="233" spans="4:38" x14ac:dyDescent="0.35">
      <c r="E233" t="s">
        <v>145</v>
      </c>
      <c r="F233" t="s">
        <v>53</v>
      </c>
      <c r="G233" s="10">
        <f>-G232*G$20</f>
        <v>0</v>
      </c>
      <c r="H233" s="10">
        <f t="shared" ref="H233:AK233" si="94">-H232*H$20</f>
        <v>0</v>
      </c>
      <c r="I233" s="10">
        <f t="shared" si="94"/>
        <v>0</v>
      </c>
      <c r="J233" s="10">
        <f t="shared" si="94"/>
        <v>0</v>
      </c>
      <c r="K233" s="10">
        <f t="shared" si="94"/>
        <v>0</v>
      </c>
      <c r="L233" s="10">
        <f t="shared" si="94"/>
        <v>0</v>
      </c>
      <c r="M233" s="10">
        <f t="shared" si="94"/>
        <v>0</v>
      </c>
      <c r="N233" s="10">
        <f t="shared" si="94"/>
        <v>0</v>
      </c>
      <c r="O233" s="10">
        <f t="shared" si="94"/>
        <v>0</v>
      </c>
      <c r="P233" s="10">
        <f t="shared" si="94"/>
        <v>0</v>
      </c>
      <c r="Q233" s="10">
        <f t="shared" si="94"/>
        <v>0</v>
      </c>
      <c r="R233" s="10">
        <f t="shared" si="94"/>
        <v>0</v>
      </c>
      <c r="S233" s="10">
        <f t="shared" si="94"/>
        <v>0</v>
      </c>
      <c r="T233" s="10">
        <f t="shared" si="94"/>
        <v>0</v>
      </c>
      <c r="U233" s="10">
        <f t="shared" si="94"/>
        <v>0</v>
      </c>
      <c r="V233" s="10">
        <f t="shared" si="94"/>
        <v>0</v>
      </c>
      <c r="W233" s="10">
        <f t="shared" si="94"/>
        <v>0</v>
      </c>
      <c r="X233" s="10">
        <f t="shared" si="94"/>
        <v>0</v>
      </c>
      <c r="Y233" s="10">
        <f t="shared" si="94"/>
        <v>0</v>
      </c>
      <c r="Z233" s="10">
        <f t="shared" si="94"/>
        <v>0</v>
      </c>
      <c r="AA233" s="10">
        <f t="shared" si="94"/>
        <v>0</v>
      </c>
      <c r="AB233" s="10">
        <f t="shared" si="94"/>
        <v>0</v>
      </c>
      <c r="AC233" s="10">
        <f t="shared" si="94"/>
        <v>0</v>
      </c>
      <c r="AD233" s="10">
        <f t="shared" si="94"/>
        <v>0</v>
      </c>
      <c r="AE233" s="10">
        <f t="shared" si="94"/>
        <v>0</v>
      </c>
      <c r="AF233" s="10">
        <f t="shared" si="94"/>
        <v>0</v>
      </c>
      <c r="AG233" s="10">
        <f t="shared" si="94"/>
        <v>0</v>
      </c>
      <c r="AH233" s="10">
        <f t="shared" si="94"/>
        <v>0</v>
      </c>
      <c r="AI233" s="10">
        <f t="shared" si="94"/>
        <v>0</v>
      </c>
      <c r="AJ233" s="10">
        <f t="shared" si="94"/>
        <v>0</v>
      </c>
      <c r="AK233" s="10">
        <f t="shared" si="94"/>
        <v>0</v>
      </c>
    </row>
    <row r="235" spans="4:38" x14ac:dyDescent="0.35">
      <c r="D235" t="s">
        <v>146</v>
      </c>
    </row>
    <row r="236" spans="4:38" x14ac:dyDescent="0.35">
      <c r="E236" t="s">
        <v>51</v>
      </c>
      <c r="F236" t="s">
        <v>53</v>
      </c>
      <c r="G236" s="10">
        <f>-G28</f>
        <v>-64771548.044999994</v>
      </c>
      <c r="H236" s="10">
        <f t="shared" ref="H236:AK236" si="95">-H28</f>
        <v>-1976591.24917324</v>
      </c>
      <c r="I236" s="10">
        <f t="shared" si="95"/>
        <v>-7883163.619584416</v>
      </c>
      <c r="J236" s="10">
        <f t="shared" si="95"/>
        <v>-9409287.5461007431</v>
      </c>
      <c r="K236" s="10">
        <f t="shared" si="95"/>
        <v>-15570797.270092202</v>
      </c>
      <c r="L236" s="10">
        <f t="shared" si="95"/>
        <v>-6195642.9597768392</v>
      </c>
      <c r="M236" s="10">
        <f t="shared" si="95"/>
        <v>-3956993.2301738057</v>
      </c>
      <c r="N236" s="10">
        <f t="shared" si="95"/>
        <v>-4168914.5556033193</v>
      </c>
      <c r="O236" s="10">
        <f t="shared" si="95"/>
        <v>-35250848.42832046</v>
      </c>
      <c r="P236" s="10">
        <f t="shared" si="95"/>
        <v>-8466647.9619261511</v>
      </c>
      <c r="Q236" s="10">
        <f t="shared" si="95"/>
        <v>-10782789.125094207</v>
      </c>
      <c r="R236" s="10">
        <f t="shared" si="95"/>
        <v>-21365397.113733616</v>
      </c>
      <c r="S236" s="10">
        <f t="shared" si="95"/>
        <v>-28250333.703977112</v>
      </c>
      <c r="T236" s="10">
        <f t="shared" si="95"/>
        <v>-10256072.65471362</v>
      </c>
      <c r="U236" s="10">
        <f t="shared" si="95"/>
        <v>-10471450.180462604</v>
      </c>
      <c r="V236" s="10">
        <f t="shared" si="95"/>
        <v>-10691350.634252317</v>
      </c>
      <c r="W236" s="10">
        <f t="shared" si="95"/>
        <v>-10915868.997571616</v>
      </c>
      <c r="X236" s="10">
        <f t="shared" si="95"/>
        <v>-11145102.24652062</v>
      </c>
      <c r="Y236" s="10">
        <f t="shared" si="95"/>
        <v>-11379149.393697552</v>
      </c>
      <c r="Z236" s="10">
        <f t="shared" si="95"/>
        <v>-11618111.5309652</v>
      </c>
      <c r="AA236" s="10">
        <f t="shared" si="95"/>
        <v>-11862091.873115469</v>
      </c>
      <c r="AB236" s="10">
        <f t="shared" si="95"/>
        <v>-12111195.802450892</v>
      </c>
      <c r="AC236" s="10">
        <f t="shared" si="95"/>
        <v>-12365530.91430236</v>
      </c>
      <c r="AD236" s="10">
        <f t="shared" si="95"/>
        <v>-12625207.063502707</v>
      </c>
      <c r="AE236" s="10">
        <f t="shared" si="95"/>
        <v>-12890336.411836263</v>
      </c>
      <c r="AF236" s="10">
        <f t="shared" si="95"/>
        <v>-13161033.476484824</v>
      </c>
      <c r="AG236" s="10">
        <f t="shared" si="95"/>
        <v>-13437415.179491002</v>
      </c>
      <c r="AH236" s="10">
        <f t="shared" si="95"/>
        <v>-13719600.898260314</v>
      </c>
      <c r="AI236" s="10">
        <f t="shared" si="95"/>
        <v>-14007712.517123777</v>
      </c>
      <c r="AJ236" s="10">
        <f t="shared" si="95"/>
        <v>-14301874.479983376</v>
      </c>
      <c r="AK236" s="10">
        <f t="shared" si="95"/>
        <v>-14602213.844063025</v>
      </c>
    </row>
    <row r="237" spans="4:38" x14ac:dyDescent="0.35">
      <c r="E237" t="s">
        <v>147</v>
      </c>
      <c r="F237" t="s">
        <v>53</v>
      </c>
      <c r="G237" s="10">
        <f t="shared" ref="G237:AK237" si="96">G86</f>
        <v>0</v>
      </c>
      <c r="H237" s="10">
        <f t="shared" si="96"/>
        <v>0</v>
      </c>
      <c r="I237" s="10">
        <f t="shared" si="96"/>
        <v>0</v>
      </c>
      <c r="J237" s="10">
        <f t="shared" si="96"/>
        <v>0</v>
      </c>
      <c r="K237" s="10">
        <f t="shared" si="96"/>
        <v>0</v>
      </c>
      <c r="L237" s="10">
        <f t="shared" si="96"/>
        <v>0</v>
      </c>
      <c r="M237" s="10">
        <f t="shared" si="96"/>
        <v>0</v>
      </c>
      <c r="N237" s="10">
        <f t="shared" si="96"/>
        <v>0</v>
      </c>
      <c r="O237" s="10">
        <f t="shared" si="96"/>
        <v>0</v>
      </c>
      <c r="P237" s="10">
        <f t="shared" si="96"/>
        <v>0</v>
      </c>
      <c r="Q237" s="10">
        <f t="shared" si="96"/>
        <v>0</v>
      </c>
      <c r="R237" s="10">
        <f t="shared" si="96"/>
        <v>0</v>
      </c>
      <c r="S237" s="10">
        <f t="shared" si="96"/>
        <v>0</v>
      </c>
      <c r="T237" s="10">
        <f t="shared" si="96"/>
        <v>0</v>
      </c>
      <c r="U237" s="10">
        <f t="shared" si="96"/>
        <v>0</v>
      </c>
      <c r="V237" s="10">
        <f t="shared" si="96"/>
        <v>0</v>
      </c>
      <c r="W237" s="10">
        <f t="shared" si="96"/>
        <v>0</v>
      </c>
      <c r="X237" s="10">
        <f t="shared" si="96"/>
        <v>0</v>
      </c>
      <c r="Y237" s="10">
        <f t="shared" si="96"/>
        <v>0</v>
      </c>
      <c r="Z237" s="10">
        <f t="shared" si="96"/>
        <v>0</v>
      </c>
      <c r="AA237" s="10">
        <f t="shared" si="96"/>
        <v>0</v>
      </c>
      <c r="AB237" s="10">
        <f t="shared" si="96"/>
        <v>0</v>
      </c>
      <c r="AC237" s="10">
        <f t="shared" si="96"/>
        <v>0</v>
      </c>
      <c r="AD237" s="10">
        <f t="shared" si="96"/>
        <v>0</v>
      </c>
      <c r="AE237" s="10">
        <f t="shared" si="96"/>
        <v>0</v>
      </c>
      <c r="AF237" s="10">
        <f t="shared" si="96"/>
        <v>0</v>
      </c>
      <c r="AG237" s="10">
        <f t="shared" si="96"/>
        <v>0</v>
      </c>
      <c r="AH237" s="10">
        <f t="shared" si="96"/>
        <v>0</v>
      </c>
      <c r="AI237" s="10">
        <f t="shared" si="96"/>
        <v>0</v>
      </c>
      <c r="AJ237" s="10">
        <f t="shared" si="96"/>
        <v>0</v>
      </c>
      <c r="AK237" s="10">
        <f t="shared" si="96"/>
        <v>0</v>
      </c>
    </row>
    <row r="238" spans="4:38" x14ac:dyDescent="0.35">
      <c r="E238" t="s">
        <v>60</v>
      </c>
      <c r="F238" t="s">
        <v>53</v>
      </c>
      <c r="G238" s="10">
        <f t="shared" ref="G238:AK238" si="97">G55</f>
        <v>30007000</v>
      </c>
      <c r="H238" s="10">
        <f t="shared" si="97"/>
        <v>0</v>
      </c>
      <c r="I238" s="10">
        <f t="shared" si="97"/>
        <v>0</v>
      </c>
      <c r="J238" s="10">
        <f t="shared" si="97"/>
        <v>0</v>
      </c>
      <c r="K238" s="10">
        <f t="shared" si="97"/>
        <v>0</v>
      </c>
      <c r="L238" s="10">
        <f t="shared" si="97"/>
        <v>0</v>
      </c>
      <c r="M238" s="10">
        <f t="shared" si="97"/>
        <v>0</v>
      </c>
      <c r="N238" s="10">
        <f t="shared" si="97"/>
        <v>0</v>
      </c>
      <c r="O238" s="10">
        <f t="shared" si="97"/>
        <v>0</v>
      </c>
      <c r="P238" s="10">
        <f t="shared" si="97"/>
        <v>0</v>
      </c>
      <c r="Q238" s="10">
        <f t="shared" si="97"/>
        <v>0</v>
      </c>
      <c r="R238" s="10">
        <f t="shared" si="97"/>
        <v>0</v>
      </c>
      <c r="S238" s="10">
        <f t="shared" si="97"/>
        <v>0</v>
      </c>
      <c r="T238" s="10">
        <f t="shared" si="97"/>
        <v>0</v>
      </c>
      <c r="U238" s="10">
        <f t="shared" si="97"/>
        <v>0</v>
      </c>
      <c r="V238" s="10">
        <f t="shared" si="97"/>
        <v>0</v>
      </c>
      <c r="W238" s="10">
        <f t="shared" si="97"/>
        <v>0</v>
      </c>
      <c r="X238" s="10">
        <f t="shared" si="97"/>
        <v>0</v>
      </c>
      <c r="Y238" s="10">
        <f t="shared" si="97"/>
        <v>0</v>
      </c>
      <c r="Z238" s="10">
        <f t="shared" si="97"/>
        <v>0</v>
      </c>
      <c r="AA238" s="10">
        <f t="shared" si="97"/>
        <v>0</v>
      </c>
      <c r="AB238" s="10">
        <f t="shared" si="97"/>
        <v>0</v>
      </c>
      <c r="AC238" s="10">
        <f t="shared" si="97"/>
        <v>0</v>
      </c>
      <c r="AD238" s="10">
        <f t="shared" si="97"/>
        <v>0</v>
      </c>
      <c r="AE238" s="10">
        <f t="shared" si="97"/>
        <v>0</v>
      </c>
      <c r="AF238" s="10">
        <f t="shared" si="97"/>
        <v>0</v>
      </c>
      <c r="AG238" s="10">
        <f t="shared" si="97"/>
        <v>0</v>
      </c>
      <c r="AH238" s="10">
        <f t="shared" si="97"/>
        <v>0</v>
      </c>
      <c r="AI238" s="10">
        <f t="shared" si="97"/>
        <v>0</v>
      </c>
      <c r="AJ238" s="10">
        <f t="shared" si="97"/>
        <v>0</v>
      </c>
      <c r="AK238" s="10">
        <f t="shared" si="97"/>
        <v>0</v>
      </c>
    </row>
    <row r="239" spans="4:38" x14ac:dyDescent="0.35">
      <c r="E239" t="s">
        <v>141</v>
      </c>
      <c r="F239" t="s">
        <v>53</v>
      </c>
      <c r="G239" s="10">
        <f t="shared" ref="G239:AK239" si="98">G179</f>
        <v>0</v>
      </c>
      <c r="H239" s="10">
        <f t="shared" si="98"/>
        <v>526796.13183999993</v>
      </c>
      <c r="I239" s="10">
        <f t="shared" si="98"/>
        <v>1051719.2755199999</v>
      </c>
      <c r="J239" s="10">
        <f t="shared" si="98"/>
        <v>1616488.4252849626</v>
      </c>
      <c r="K239" s="10">
        <f t="shared" si="98"/>
        <v>2266273.3474583356</v>
      </c>
      <c r="L239" s="10">
        <f t="shared" si="98"/>
        <v>3010671.7408398315</v>
      </c>
      <c r="M239" s="10">
        <f t="shared" si="98"/>
        <v>3738802.6658884678</v>
      </c>
      <c r="N239" s="10">
        <f t="shared" si="98"/>
        <v>4590728.3914602362</v>
      </c>
      <c r="O239" s="10">
        <f t="shared" si="98"/>
        <v>5489175.6340112118</v>
      </c>
      <c r="P239" s="10">
        <f t="shared" si="98"/>
        <v>6468250.821769774</v>
      </c>
      <c r="Q239" s="10">
        <f t="shared" si="98"/>
        <v>7533929.8581599351</v>
      </c>
      <c r="R239" s="10">
        <f t="shared" si="98"/>
        <v>8692595.2106000446</v>
      </c>
      <c r="S239" s="10">
        <f t="shared" si="98"/>
        <v>9951062.3005091064</v>
      </c>
      <c r="T239" s="10">
        <f t="shared" si="98"/>
        <v>11070908.840182476</v>
      </c>
      <c r="U239" s="10">
        <f t="shared" si="98"/>
        <v>12247350.554900924</v>
      </c>
      <c r="V239" s="10">
        <f t="shared" si="98"/>
        <v>13482777.185353301</v>
      </c>
      <c r="W239" s="10">
        <f t="shared" si="98"/>
        <v>14779672.279886629</v>
      </c>
      <c r="X239" s="10">
        <f t="shared" si="98"/>
        <v>16140616.748639932</v>
      </c>
      <c r="Y239" s="10">
        <f t="shared" si="98"/>
        <v>17568292.549844097</v>
      </c>
      <c r="Z239" s="10">
        <f t="shared" si="98"/>
        <v>19065486.513152517</v>
      </c>
      <c r="AA239" s="10">
        <f t="shared" si="98"/>
        <v>20635094.305045061</v>
      </c>
      <c r="AB239" s="10">
        <f t="shared" si="98"/>
        <v>22280124.541532695</v>
      </c>
      <c r="AC239" s="10">
        <f t="shared" si="98"/>
        <v>24003703.053581182</v>
      </c>
      <c r="AD239" s="10">
        <f t="shared" si="98"/>
        <v>25809077.310870484</v>
      </c>
      <c r="AE239" s="10">
        <f t="shared" si="98"/>
        <v>27699621.009712115</v>
      </c>
      <c r="AF239" s="10">
        <f t="shared" si="98"/>
        <v>29678838.83115942</v>
      </c>
      <c r="AG239" s="10">
        <f t="shared" si="98"/>
        <v>31750371.375566658</v>
      </c>
      <c r="AH239" s="10">
        <f t="shared" si="98"/>
        <v>33918000.280081376</v>
      </c>
      <c r="AI239" s="10">
        <f t="shared" si="98"/>
        <v>36185653.525791764</v>
      </c>
      <c r="AJ239" s="10">
        <f t="shared" si="98"/>
        <v>38557410.941496469</v>
      </c>
      <c r="AK239" s="10">
        <f t="shared" si="98"/>
        <v>41037509.911318704</v>
      </c>
      <c r="AL239" s="10">
        <f t="shared" ref="AL239:AL243" si="99">IF(AF239=0,0,IF($G$17&gt;(AK239/AF239)^(1/5)-1+2%,AK239*(AK239/AF239)^(1/5)/($G$17-((AK239/AF239)^(1/5)-1)),AK239*(1+$G$16)/$G$18))</f>
        <v>1643109710.5669177</v>
      </c>
    </row>
    <row r="240" spans="4:38" x14ac:dyDescent="0.35">
      <c r="E240" t="s">
        <v>117</v>
      </c>
      <c r="F240" t="s">
        <v>53</v>
      </c>
      <c r="G240" s="10">
        <f t="shared" ref="G240:AK240" si="100">G226</f>
        <v>0</v>
      </c>
      <c r="H240" s="10">
        <f t="shared" si="100"/>
        <v>0</v>
      </c>
      <c r="I240" s="10">
        <f t="shared" si="100"/>
        <v>0</v>
      </c>
      <c r="J240" s="10">
        <f t="shared" si="100"/>
        <v>0</v>
      </c>
      <c r="K240" s="10">
        <f t="shared" si="100"/>
        <v>0</v>
      </c>
      <c r="L240" s="10">
        <f t="shared" si="100"/>
        <v>0</v>
      </c>
      <c r="M240" s="10">
        <f t="shared" si="100"/>
        <v>0</v>
      </c>
      <c r="N240" s="10">
        <f t="shared" si="100"/>
        <v>0</v>
      </c>
      <c r="O240" s="10">
        <f t="shared" si="100"/>
        <v>0</v>
      </c>
      <c r="P240" s="10">
        <f t="shared" si="100"/>
        <v>0</v>
      </c>
      <c r="Q240" s="10">
        <f t="shared" si="100"/>
        <v>0</v>
      </c>
      <c r="R240" s="10">
        <f t="shared" si="100"/>
        <v>0</v>
      </c>
      <c r="S240" s="10">
        <f t="shared" si="100"/>
        <v>0</v>
      </c>
      <c r="T240" s="10">
        <f t="shared" si="100"/>
        <v>0</v>
      </c>
      <c r="U240" s="10">
        <f t="shared" si="100"/>
        <v>0</v>
      </c>
      <c r="V240" s="10">
        <f t="shared" si="100"/>
        <v>0</v>
      </c>
      <c r="W240" s="10">
        <f t="shared" si="100"/>
        <v>0</v>
      </c>
      <c r="X240" s="10">
        <f t="shared" si="100"/>
        <v>0</v>
      </c>
      <c r="Y240" s="10">
        <f t="shared" si="100"/>
        <v>0</v>
      </c>
      <c r="Z240" s="10">
        <f t="shared" si="100"/>
        <v>0</v>
      </c>
      <c r="AA240" s="10">
        <f t="shared" si="100"/>
        <v>0</v>
      </c>
      <c r="AB240" s="10">
        <f t="shared" si="100"/>
        <v>0</v>
      </c>
      <c r="AC240" s="10">
        <f t="shared" si="100"/>
        <v>0</v>
      </c>
      <c r="AD240" s="10">
        <f t="shared" si="100"/>
        <v>0</v>
      </c>
      <c r="AE240" s="10">
        <f t="shared" si="100"/>
        <v>0</v>
      </c>
      <c r="AF240" s="10">
        <f t="shared" si="100"/>
        <v>0</v>
      </c>
      <c r="AG240" s="10">
        <f t="shared" si="100"/>
        <v>0</v>
      </c>
      <c r="AH240" s="10">
        <f t="shared" si="100"/>
        <v>0</v>
      </c>
      <c r="AI240" s="10">
        <f t="shared" si="100"/>
        <v>0</v>
      </c>
      <c r="AJ240" s="10">
        <f t="shared" si="100"/>
        <v>0</v>
      </c>
      <c r="AK240" s="10">
        <f t="shared" si="100"/>
        <v>0</v>
      </c>
      <c r="AL240" s="10">
        <f t="shared" si="99"/>
        <v>0</v>
      </c>
    </row>
    <row r="241" spans="3:40" x14ac:dyDescent="0.35">
      <c r="E241" t="s">
        <v>118</v>
      </c>
      <c r="F241" t="s">
        <v>53</v>
      </c>
      <c r="G241" s="10">
        <f t="shared" ref="G241:AK241" si="101">-G202</f>
        <v>0</v>
      </c>
      <c r="H241" s="10">
        <f t="shared" si="101"/>
        <v>-448968.02821894531</v>
      </c>
      <c r="I241" s="10">
        <f t="shared" si="101"/>
        <v>-863755.11862009775</v>
      </c>
      <c r="J241" s="10">
        <f t="shared" si="101"/>
        <v>-1301567.2059710165</v>
      </c>
      <c r="K241" s="10">
        <f t="shared" si="101"/>
        <v>-1788979.9498819397</v>
      </c>
      <c r="L241" s="10">
        <f t="shared" si="101"/>
        <v>-2307378.3567829109</v>
      </c>
      <c r="M241" s="10">
        <f t="shared" si="101"/>
        <v>-2781921.1079293475</v>
      </c>
      <c r="N241" s="10">
        <f t="shared" si="101"/>
        <v>-3316358.7199312416</v>
      </c>
      <c r="O241" s="10">
        <f t="shared" si="101"/>
        <v>-3879306.0888993004</v>
      </c>
      <c r="P241" s="10">
        <f t="shared" si="101"/>
        <v>-4471989.6814145632</v>
      </c>
      <c r="Q241" s="10">
        <f t="shared" si="101"/>
        <v>-5095684.5170218516</v>
      </c>
      <c r="R241" s="10">
        <f t="shared" si="101"/>
        <v>-5751716.0157210799</v>
      </c>
      <c r="S241" s="10">
        <f t="shared" si="101"/>
        <v>-6441461.914320305</v>
      </c>
      <c r="T241" s="10">
        <f t="shared" si="101"/>
        <v>-7166354.2541884165</v>
      </c>
      <c r="U241" s="10">
        <f t="shared" si="101"/>
        <v>-7927881.4430382801</v>
      </c>
      <c r="V241" s="10">
        <f t="shared" si="101"/>
        <v>-8727590.3934675138</v>
      </c>
      <c r="W241" s="10">
        <f t="shared" si="101"/>
        <v>-9567088.7410839163</v>
      </c>
      <c r="X241" s="10">
        <f t="shared" si="101"/>
        <v>-10448047.14514604</v>
      </c>
      <c r="Y241" s="10">
        <f t="shared" si="101"/>
        <v>-11372201.674756702</v>
      </c>
      <c r="Z241" s="10">
        <f t="shared" si="101"/>
        <v>-12341356.2837584</v>
      </c>
      <c r="AA241" s="10">
        <f t="shared" si="101"/>
        <v>-13357385.377594838</v>
      </c>
      <c r="AB241" s="10">
        <f t="shared" si="101"/>
        <v>-14422236.475522174</v>
      </c>
      <c r="AC241" s="10">
        <f t="shared" si="101"/>
        <v>-15537932.971677478</v>
      </c>
      <c r="AD241" s="10">
        <f t="shared" si="101"/>
        <v>-16706576.998640144</v>
      </c>
      <c r="AE241" s="10">
        <f t="shared" si="101"/>
        <v>-17930352.397254981</v>
      </c>
      <c r="AF241" s="10">
        <f t="shared" si="101"/>
        <v>-19211527.796623606</v>
      </c>
      <c r="AG241" s="10">
        <f t="shared" si="101"/>
        <v>-20552459.808313612</v>
      </c>
      <c r="AH241" s="10">
        <f t="shared" si="101"/>
        <v>-21955596.338983014</v>
      </c>
      <c r="AI241" s="10">
        <f t="shared" si="101"/>
        <v>-23423480.025771007</v>
      </c>
      <c r="AJ241" s="10">
        <f t="shared" si="101"/>
        <v>-24958751.798965205</v>
      </c>
      <c r="AK241" s="10">
        <f t="shared" si="101"/>
        <v>-26564154.576620173</v>
      </c>
      <c r="AL241" s="10">
        <f t="shared" si="99"/>
        <v>-1063607914.6168312</v>
      </c>
    </row>
    <row r="242" spans="3:40" x14ac:dyDescent="0.35">
      <c r="E242" t="s">
        <v>125</v>
      </c>
      <c r="F242" t="s">
        <v>53</v>
      </c>
      <c r="G242" s="10">
        <f t="shared" ref="G242:AK242" si="102">G209</f>
        <v>0</v>
      </c>
      <c r="H242" s="10">
        <f t="shared" si="102"/>
        <v>0</v>
      </c>
      <c r="I242" s="10">
        <f t="shared" si="102"/>
        <v>0</v>
      </c>
      <c r="J242" s="10">
        <f t="shared" si="102"/>
        <v>0</v>
      </c>
      <c r="K242" s="10">
        <f t="shared" si="102"/>
        <v>0</v>
      </c>
      <c r="L242" s="10">
        <f t="shared" si="102"/>
        <v>0</v>
      </c>
      <c r="M242" s="10">
        <f t="shared" si="102"/>
        <v>0</v>
      </c>
      <c r="N242" s="10">
        <f t="shared" si="102"/>
        <v>0</v>
      </c>
      <c r="O242" s="10">
        <f t="shared" si="102"/>
        <v>0</v>
      </c>
      <c r="P242" s="10">
        <f t="shared" si="102"/>
        <v>0</v>
      </c>
      <c r="Q242" s="10">
        <f t="shared" si="102"/>
        <v>0</v>
      </c>
      <c r="R242" s="10">
        <f t="shared" si="102"/>
        <v>0</v>
      </c>
      <c r="S242" s="10">
        <f t="shared" si="102"/>
        <v>0</v>
      </c>
      <c r="T242" s="10">
        <f t="shared" si="102"/>
        <v>0</v>
      </c>
      <c r="U242" s="10">
        <f t="shared" si="102"/>
        <v>0</v>
      </c>
      <c r="V242" s="10">
        <f t="shared" si="102"/>
        <v>0</v>
      </c>
      <c r="W242" s="10">
        <f t="shared" si="102"/>
        <v>0</v>
      </c>
      <c r="X242" s="10">
        <f t="shared" si="102"/>
        <v>0</v>
      </c>
      <c r="Y242" s="10">
        <f t="shared" si="102"/>
        <v>0</v>
      </c>
      <c r="Z242" s="10">
        <f t="shared" si="102"/>
        <v>0</v>
      </c>
      <c r="AA242" s="10">
        <f t="shared" si="102"/>
        <v>0</v>
      </c>
      <c r="AB242" s="10">
        <f t="shared" si="102"/>
        <v>0</v>
      </c>
      <c r="AC242" s="10">
        <f t="shared" si="102"/>
        <v>0</v>
      </c>
      <c r="AD242" s="10">
        <f t="shared" si="102"/>
        <v>0</v>
      </c>
      <c r="AE242" s="10">
        <f t="shared" si="102"/>
        <v>0</v>
      </c>
      <c r="AF242" s="10">
        <f t="shared" si="102"/>
        <v>0</v>
      </c>
      <c r="AG242" s="10">
        <f t="shared" si="102"/>
        <v>0</v>
      </c>
      <c r="AH242" s="10">
        <f t="shared" si="102"/>
        <v>0</v>
      </c>
      <c r="AI242" s="10">
        <f t="shared" si="102"/>
        <v>0</v>
      </c>
      <c r="AJ242" s="10">
        <f t="shared" si="102"/>
        <v>0</v>
      </c>
      <c r="AK242" s="10">
        <f t="shared" si="102"/>
        <v>0</v>
      </c>
      <c r="AL242" s="10">
        <f t="shared" si="99"/>
        <v>0</v>
      </c>
    </row>
    <row r="243" spans="3:40" x14ac:dyDescent="0.35">
      <c r="E243" t="s">
        <v>131</v>
      </c>
      <c r="F243" t="s">
        <v>53</v>
      </c>
      <c r="G243" s="10">
        <f t="shared" ref="G243:AK243" si="103">G216</f>
        <v>0</v>
      </c>
      <c r="H243" s="10">
        <f t="shared" si="103"/>
        <v>0</v>
      </c>
      <c r="I243" s="10">
        <f t="shared" si="103"/>
        <v>0</v>
      </c>
      <c r="J243" s="10">
        <f t="shared" si="103"/>
        <v>0</v>
      </c>
      <c r="K243" s="10">
        <f t="shared" si="103"/>
        <v>0</v>
      </c>
      <c r="L243" s="10">
        <f t="shared" si="103"/>
        <v>0</v>
      </c>
      <c r="M243" s="10">
        <f t="shared" si="103"/>
        <v>0</v>
      </c>
      <c r="N243" s="10">
        <f t="shared" si="103"/>
        <v>0</v>
      </c>
      <c r="O243" s="10">
        <f t="shared" si="103"/>
        <v>0</v>
      </c>
      <c r="P243" s="10">
        <f t="shared" si="103"/>
        <v>0</v>
      </c>
      <c r="Q243" s="10">
        <f t="shared" si="103"/>
        <v>0</v>
      </c>
      <c r="R243" s="10">
        <f t="shared" si="103"/>
        <v>0</v>
      </c>
      <c r="S243" s="10">
        <f t="shared" si="103"/>
        <v>0</v>
      </c>
      <c r="T243" s="10">
        <f t="shared" si="103"/>
        <v>0</v>
      </c>
      <c r="U243" s="10">
        <f t="shared" si="103"/>
        <v>0</v>
      </c>
      <c r="V243" s="10">
        <f t="shared" si="103"/>
        <v>0</v>
      </c>
      <c r="W243" s="10">
        <f t="shared" si="103"/>
        <v>0</v>
      </c>
      <c r="X243" s="10">
        <f t="shared" si="103"/>
        <v>0</v>
      </c>
      <c r="Y243" s="10">
        <f t="shared" si="103"/>
        <v>0</v>
      </c>
      <c r="Z243" s="10">
        <f t="shared" si="103"/>
        <v>0</v>
      </c>
      <c r="AA243" s="10">
        <f t="shared" si="103"/>
        <v>0</v>
      </c>
      <c r="AB243" s="10">
        <f t="shared" si="103"/>
        <v>0</v>
      </c>
      <c r="AC243" s="10">
        <f t="shared" si="103"/>
        <v>0</v>
      </c>
      <c r="AD243" s="10">
        <f t="shared" si="103"/>
        <v>0</v>
      </c>
      <c r="AE243" s="10">
        <f t="shared" si="103"/>
        <v>0</v>
      </c>
      <c r="AF243" s="10">
        <f t="shared" si="103"/>
        <v>0</v>
      </c>
      <c r="AG243" s="10">
        <f t="shared" si="103"/>
        <v>0</v>
      </c>
      <c r="AH243" s="10">
        <f t="shared" si="103"/>
        <v>0</v>
      </c>
      <c r="AI243" s="10">
        <f t="shared" si="103"/>
        <v>0</v>
      </c>
      <c r="AJ243" s="10">
        <f t="shared" si="103"/>
        <v>0</v>
      </c>
      <c r="AK243" s="10">
        <f t="shared" si="103"/>
        <v>0</v>
      </c>
      <c r="AL243" s="10">
        <f t="shared" si="99"/>
        <v>0</v>
      </c>
    </row>
    <row r="244" spans="3:40" x14ac:dyDescent="0.35">
      <c r="E244" t="s">
        <v>148</v>
      </c>
      <c r="F244" t="s">
        <v>53</v>
      </c>
      <c r="G244" s="10">
        <f t="shared" ref="G244:AK244" si="104">G233</f>
        <v>0</v>
      </c>
      <c r="H244" s="10">
        <f t="shared" si="104"/>
        <v>0</v>
      </c>
      <c r="I244" s="10">
        <f t="shared" si="104"/>
        <v>0</v>
      </c>
      <c r="J244" s="10">
        <f t="shared" si="104"/>
        <v>0</v>
      </c>
      <c r="K244" s="10">
        <f t="shared" si="104"/>
        <v>0</v>
      </c>
      <c r="L244" s="10">
        <f t="shared" si="104"/>
        <v>0</v>
      </c>
      <c r="M244" s="10">
        <f t="shared" si="104"/>
        <v>0</v>
      </c>
      <c r="N244" s="10">
        <f t="shared" si="104"/>
        <v>0</v>
      </c>
      <c r="O244" s="10">
        <f t="shared" si="104"/>
        <v>0</v>
      </c>
      <c r="P244" s="10">
        <f t="shared" si="104"/>
        <v>0</v>
      </c>
      <c r="Q244" s="10">
        <f t="shared" si="104"/>
        <v>0</v>
      </c>
      <c r="R244" s="10">
        <f t="shared" si="104"/>
        <v>0</v>
      </c>
      <c r="S244" s="10">
        <f t="shared" si="104"/>
        <v>0</v>
      </c>
      <c r="T244" s="10">
        <f t="shared" si="104"/>
        <v>0</v>
      </c>
      <c r="U244" s="10">
        <f t="shared" si="104"/>
        <v>0</v>
      </c>
      <c r="V244" s="10">
        <f t="shared" si="104"/>
        <v>0</v>
      </c>
      <c r="W244" s="10">
        <f t="shared" si="104"/>
        <v>0</v>
      </c>
      <c r="X244" s="10">
        <f t="shared" si="104"/>
        <v>0</v>
      </c>
      <c r="Y244" s="10">
        <f t="shared" si="104"/>
        <v>0</v>
      </c>
      <c r="Z244" s="10">
        <f t="shared" si="104"/>
        <v>0</v>
      </c>
      <c r="AA244" s="10">
        <f t="shared" si="104"/>
        <v>0</v>
      </c>
      <c r="AB244" s="10">
        <f t="shared" si="104"/>
        <v>0</v>
      </c>
      <c r="AC244" s="10">
        <f t="shared" si="104"/>
        <v>0</v>
      </c>
      <c r="AD244" s="10">
        <f t="shared" si="104"/>
        <v>0</v>
      </c>
      <c r="AE244" s="10">
        <f t="shared" si="104"/>
        <v>0</v>
      </c>
      <c r="AF244" s="10">
        <f t="shared" si="104"/>
        <v>0</v>
      </c>
      <c r="AG244" s="10">
        <f t="shared" si="104"/>
        <v>0</v>
      </c>
      <c r="AH244" s="10">
        <f t="shared" si="104"/>
        <v>0</v>
      </c>
      <c r="AI244" s="10">
        <f t="shared" si="104"/>
        <v>0</v>
      </c>
      <c r="AJ244" s="10">
        <f t="shared" si="104"/>
        <v>0</v>
      </c>
      <c r="AK244" s="10">
        <f t="shared" si="104"/>
        <v>0</v>
      </c>
      <c r="AL244" s="10">
        <f>IF(AF244=0,0,IF($G$17&gt;(AK244/AF244)^(1/5)-1+2%,AK244*(AK244/AF244)^(1/5)/($G$17-((AK244/AF244)^(1/5)-1)),AK244*(1+$G$16)/$G$18))</f>
        <v>0</v>
      </c>
      <c r="AN244" s="8"/>
    </row>
    <row r="245" spans="3:40" x14ac:dyDescent="0.35">
      <c r="E245" t="s">
        <v>149</v>
      </c>
      <c r="F245" t="s">
        <v>53</v>
      </c>
      <c r="G245" s="10">
        <f>-$G$19*G244</f>
        <v>0</v>
      </c>
      <c r="H245" s="10">
        <f t="shared" ref="H245:AK245" si="105">-$G$19*H244</f>
        <v>0</v>
      </c>
      <c r="I245" s="10">
        <f t="shared" si="105"/>
        <v>0</v>
      </c>
      <c r="J245" s="10">
        <f t="shared" si="105"/>
        <v>0</v>
      </c>
      <c r="K245" s="10">
        <f t="shared" si="105"/>
        <v>0</v>
      </c>
      <c r="L245" s="10">
        <f t="shared" si="105"/>
        <v>0</v>
      </c>
      <c r="M245" s="10">
        <f t="shared" si="105"/>
        <v>0</v>
      </c>
      <c r="N245" s="10">
        <f t="shared" si="105"/>
        <v>0</v>
      </c>
      <c r="O245" s="10">
        <f t="shared" si="105"/>
        <v>0</v>
      </c>
      <c r="P245" s="10">
        <f t="shared" si="105"/>
        <v>0</v>
      </c>
      <c r="Q245" s="10">
        <f t="shared" si="105"/>
        <v>0</v>
      </c>
      <c r="R245" s="10">
        <f t="shared" si="105"/>
        <v>0</v>
      </c>
      <c r="S245" s="10">
        <f t="shared" si="105"/>
        <v>0</v>
      </c>
      <c r="T245" s="10">
        <f t="shared" si="105"/>
        <v>0</v>
      </c>
      <c r="U245" s="10">
        <f t="shared" si="105"/>
        <v>0</v>
      </c>
      <c r="V245" s="10">
        <f t="shared" si="105"/>
        <v>0</v>
      </c>
      <c r="W245" s="10">
        <f t="shared" si="105"/>
        <v>0</v>
      </c>
      <c r="X245" s="10">
        <f t="shared" si="105"/>
        <v>0</v>
      </c>
      <c r="Y245" s="10">
        <f t="shared" si="105"/>
        <v>0</v>
      </c>
      <c r="Z245" s="10">
        <f t="shared" si="105"/>
        <v>0</v>
      </c>
      <c r="AA245" s="10">
        <f t="shared" si="105"/>
        <v>0</v>
      </c>
      <c r="AB245" s="10">
        <f t="shared" si="105"/>
        <v>0</v>
      </c>
      <c r="AC245" s="10">
        <f t="shared" si="105"/>
        <v>0</v>
      </c>
      <c r="AD245" s="10">
        <f t="shared" si="105"/>
        <v>0</v>
      </c>
      <c r="AE245" s="10">
        <f t="shared" si="105"/>
        <v>0</v>
      </c>
      <c r="AF245" s="10">
        <f t="shared" si="105"/>
        <v>0</v>
      </c>
      <c r="AG245" s="10">
        <f t="shared" si="105"/>
        <v>0</v>
      </c>
      <c r="AH245" s="10">
        <f t="shared" si="105"/>
        <v>0</v>
      </c>
      <c r="AI245" s="10">
        <f t="shared" si="105"/>
        <v>0</v>
      </c>
      <c r="AJ245" s="10">
        <f t="shared" si="105"/>
        <v>0</v>
      </c>
      <c r="AK245" s="10">
        <f t="shared" si="105"/>
        <v>0</v>
      </c>
      <c r="AL245" s="10">
        <f t="shared" ref="AL245" si="106">IF(AF245=0,0,IF($G$17&gt;(AK245/AF245)^(1/5)-1+2%,AK245*(AK245/AF245)^(1/5)/($G$17-((AK245/AF245)^(1/5)-1)),AK245*(1+$G$16)/$G$18))</f>
        <v>0</v>
      </c>
    </row>
    <row r="246" spans="3:40" x14ac:dyDescent="0.35">
      <c r="E246" t="s">
        <v>150</v>
      </c>
      <c r="F246" t="s">
        <v>53</v>
      </c>
      <c r="G246" s="10">
        <f>SUM(G236:G245)</f>
        <v>-34764548.044999994</v>
      </c>
      <c r="H246" s="10">
        <f t="shared" ref="H246:AL246" si="107">SUM(H236:H245)</f>
        <v>-1898763.1455521854</v>
      </c>
      <c r="I246" s="10">
        <f t="shared" si="107"/>
        <v>-7695199.462684514</v>
      </c>
      <c r="J246" s="10">
        <f t="shared" si="107"/>
        <v>-9094366.3267867975</v>
      </c>
      <c r="K246" s="10">
        <f t="shared" si="107"/>
        <v>-15093503.872515807</v>
      </c>
      <c r="L246" s="10">
        <f t="shared" si="107"/>
        <v>-5492349.5757199191</v>
      </c>
      <c r="M246" s="10">
        <f t="shared" si="107"/>
        <v>-3000111.6722146855</v>
      </c>
      <c r="N246" s="10">
        <f t="shared" si="107"/>
        <v>-2894544.8840743247</v>
      </c>
      <c r="O246" s="10">
        <f t="shared" si="107"/>
        <v>-33640978.883208551</v>
      </c>
      <c r="P246" s="10">
        <f t="shared" si="107"/>
        <v>-6470386.8215709403</v>
      </c>
      <c r="Q246" s="10">
        <f t="shared" si="107"/>
        <v>-8344543.7839561235</v>
      </c>
      <c r="R246" s="10">
        <f t="shared" si="107"/>
        <v>-18424517.91885465</v>
      </c>
      <c r="S246" s="10">
        <f t="shared" si="107"/>
        <v>-24740733.31778831</v>
      </c>
      <c r="T246" s="10">
        <f t="shared" si="107"/>
        <v>-6351518.0687195603</v>
      </c>
      <c r="U246" s="10">
        <f t="shared" si="107"/>
        <v>-6151981.0685999608</v>
      </c>
      <c r="V246" s="10">
        <f t="shared" si="107"/>
        <v>-5936163.8423665296</v>
      </c>
      <c r="W246" s="10">
        <f t="shared" si="107"/>
        <v>-5703285.4587689023</v>
      </c>
      <c r="X246" s="10">
        <f t="shared" si="107"/>
        <v>-5452532.6430267282</v>
      </c>
      <c r="Y246" s="10">
        <f t="shared" si="107"/>
        <v>-5183058.5186101571</v>
      </c>
      <c r="Z246" s="10">
        <f t="shared" si="107"/>
        <v>-4893981.3015710823</v>
      </c>
      <c r="AA246" s="10">
        <f t="shared" si="107"/>
        <v>-4584382.9456652459</v>
      </c>
      <c r="AB246" s="10">
        <f t="shared" si="107"/>
        <v>-4253307.7364403699</v>
      </c>
      <c r="AC246" s="10">
        <f t="shared" si="107"/>
        <v>-3899760.8323986568</v>
      </c>
      <c r="AD246" s="10">
        <f t="shared" si="107"/>
        <v>-3522706.7512723673</v>
      </c>
      <c r="AE246" s="10">
        <f t="shared" si="107"/>
        <v>-3121067.799379129</v>
      </c>
      <c r="AF246" s="10">
        <f t="shared" si="107"/>
        <v>-2693722.4419490099</v>
      </c>
      <c r="AG246" s="10">
        <f t="shared" si="107"/>
        <v>-2239503.6122379564</v>
      </c>
      <c r="AH246" s="10">
        <f t="shared" si="107"/>
        <v>-1757196.9571619518</v>
      </c>
      <c r="AI246" s="10">
        <f t="shared" si="107"/>
        <v>-1245539.0171030201</v>
      </c>
      <c r="AJ246" s="10">
        <f t="shared" si="107"/>
        <v>-703215.3374521099</v>
      </c>
      <c r="AK246" s="10">
        <f t="shared" si="107"/>
        <v>-128858.50936449319</v>
      </c>
      <c r="AL246" s="10">
        <f t="shared" si="107"/>
        <v>579501795.95008647</v>
      </c>
    </row>
    <row r="247" spans="3:40" x14ac:dyDescent="0.35">
      <c r="E247" t="s">
        <v>151</v>
      </c>
      <c r="F247" t="s">
        <v>53</v>
      </c>
      <c r="G247" s="10">
        <f>NPV($G$17,H246:AL246)+G246</f>
        <v>-20599641.274967887</v>
      </c>
    </row>
    <row r="249" spans="3:40" x14ac:dyDescent="0.35">
      <c r="E249" t="s">
        <v>143</v>
      </c>
      <c r="F249" t="s">
        <v>53</v>
      </c>
      <c r="H249" s="10">
        <f>H221</f>
        <v>2239662.8023291435</v>
      </c>
      <c r="I249" s="10">
        <f t="shared" ref="I249:AK249" si="108">I221</f>
        <v>2022119.3567442305</v>
      </c>
      <c r="J249" s="10">
        <f t="shared" si="108"/>
        <v>2093526.6276737452</v>
      </c>
      <c r="K249" s="10">
        <f t="shared" si="108"/>
        <v>2295093.6868073284</v>
      </c>
      <c r="L249" s="10">
        <f t="shared" si="108"/>
        <v>2398604.3821198377</v>
      </c>
      <c r="M249" s="10">
        <f t="shared" si="108"/>
        <v>2125525.5360498168</v>
      </c>
      <c r="N249" s="10">
        <f t="shared" si="108"/>
        <v>2374597.0827415674</v>
      </c>
      <c r="O249" s="10">
        <f t="shared" si="108"/>
        <v>2460830.5758013269</v>
      </c>
      <c r="P249" s="10">
        <f t="shared" si="108"/>
        <v>2550195.6381615517</v>
      </c>
      <c r="Q249" s="10">
        <f t="shared" si="108"/>
        <v>2642805.992761388</v>
      </c>
      <c r="R249" s="10">
        <f t="shared" si="108"/>
        <v>2738779.4923885176</v>
      </c>
      <c r="S249" s="10">
        <f t="shared" si="108"/>
        <v>2838238.269654606</v>
      </c>
      <c r="T249" s="10">
        <f t="shared" si="108"/>
        <v>2941308.8924171124</v>
      </c>
      <c r="U249" s="10">
        <f t="shared" si="108"/>
        <v>3048122.5248452392</v>
      </c>
      <c r="V249" s="10">
        <f t="shared" si="108"/>
        <v>3158815.0943349935</v>
      </c>
      <c r="W249" s="10">
        <f t="shared" si="108"/>
        <v>3273527.4644857682</v>
      </c>
      <c r="X249" s="10">
        <f t="shared" si="108"/>
        <v>3392405.6143585686</v>
      </c>
      <c r="Y249" s="10">
        <f t="shared" si="108"/>
        <v>3515600.8242439991</v>
      </c>
      <c r="Z249" s="10">
        <f t="shared" si="108"/>
        <v>3643269.8681764193</v>
      </c>
      <c r="AA249" s="10">
        <f t="shared" si="108"/>
        <v>3775575.2134392448</v>
      </c>
      <c r="AB249" s="10">
        <f t="shared" si="108"/>
        <v>3912685.2273152904</v>
      </c>
      <c r="AC249" s="10">
        <f t="shared" si="108"/>
        <v>4054774.3913452444</v>
      </c>
      <c r="AD249" s="10">
        <f t="shared" si="108"/>
        <v>4202023.5233669458</v>
      </c>
      <c r="AE249" s="10">
        <f t="shared" si="108"/>
        <v>4354620.0076180166</v>
      </c>
      <c r="AF249" s="10">
        <f t="shared" si="108"/>
        <v>4512758.0331946639</v>
      </c>
      <c r="AG249" s="10">
        <f t="shared" si="108"/>
        <v>4676638.8411701266</v>
      </c>
      <c r="AH249" s="10">
        <f t="shared" si="108"/>
        <v>4846470.9806872187</v>
      </c>
      <c r="AI249" s="10">
        <f t="shared" si="108"/>
        <v>5022470.5743508739</v>
      </c>
      <c r="AJ249" s="10">
        <f t="shared" si="108"/>
        <v>5204861.5932584247</v>
      </c>
      <c r="AK249" s="10">
        <f t="shared" si="108"/>
        <v>5393876.1420176029</v>
      </c>
    </row>
    <row r="250" spans="3:40" x14ac:dyDescent="0.35">
      <c r="E250" t="s">
        <v>152</v>
      </c>
      <c r="F250" t="s">
        <v>53</v>
      </c>
      <c r="G250" s="10">
        <f>NPV($G$17,H249:AL249)+G249</f>
        <v>48030053.88646473</v>
      </c>
    </row>
    <row r="251" spans="3:40" x14ac:dyDescent="0.35">
      <c r="E251" s="15" t="s">
        <v>153</v>
      </c>
      <c r="F251" s="15"/>
      <c r="G251" s="18" t="str">
        <f>IF(G247&gt;0,"N/A",IF(ABS(G247+G250)&gt;1,"Error","OK"))</f>
        <v>Error</v>
      </c>
    </row>
    <row r="253" spans="3:40" x14ac:dyDescent="0.35">
      <c r="C253" s="3" t="s">
        <v>154</v>
      </c>
      <c r="D253" s="3"/>
      <c r="G253" s="10">
        <f>MAX(0,-G281)</f>
        <v>20599641.274967887</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9">G224</f>
        <v>6232586.4000000004</v>
      </c>
      <c r="H258" s="10">
        <f t="shared" si="109"/>
        <v>4176296</v>
      </c>
      <c r="I258" s="10">
        <f t="shared" si="109"/>
        <v>4176296</v>
      </c>
      <c r="J258" s="10">
        <f t="shared" si="109"/>
        <v>3708144.8957059924</v>
      </c>
      <c r="K258" s="10">
        <f t="shared" si="109"/>
        <v>4504336.2766414043</v>
      </c>
      <c r="L258" s="10">
        <f t="shared" si="109"/>
        <v>5041745.8868422192</v>
      </c>
      <c r="M258" s="10">
        <f t="shared" si="109"/>
        <v>3897175.1222857265</v>
      </c>
      <c r="N258" s="10">
        <f t="shared" si="109"/>
        <v>4806434.9487067796</v>
      </c>
      <c r="O258" s="10">
        <f t="shared" si="109"/>
        <v>4523314.4488175167</v>
      </c>
      <c r="P258" s="10">
        <f t="shared" si="109"/>
        <v>4659013.8822820419</v>
      </c>
      <c r="Q258" s="10">
        <f t="shared" si="109"/>
        <v>4798784.298750503</v>
      </c>
      <c r="R258" s="10">
        <f t="shared" si="109"/>
        <v>4942747.8277130183</v>
      </c>
      <c r="S258" s="10">
        <f t="shared" si="109"/>
        <v>5091030.2625444094</v>
      </c>
      <c r="T258" s="10">
        <f t="shared" si="109"/>
        <v>5243761.1704207417</v>
      </c>
      <c r="U258" s="10">
        <f t="shared" si="109"/>
        <v>5401074.0055333637</v>
      </c>
      <c r="V258" s="10">
        <f t="shared" si="109"/>
        <v>5563106.2256993651</v>
      </c>
      <c r="W258" s="10">
        <f t="shared" si="109"/>
        <v>5729999.4124703463</v>
      </c>
      <c r="X258" s="10">
        <f t="shared" si="109"/>
        <v>5901899.3948444566</v>
      </c>
      <c r="Y258" s="10">
        <f t="shared" si="109"/>
        <v>6078956.3766897907</v>
      </c>
      <c r="Z258" s="10">
        <f t="shared" si="109"/>
        <v>6261325.0679904846</v>
      </c>
      <c r="AA258" s="10">
        <f t="shared" si="109"/>
        <v>6449164.8200301994</v>
      </c>
      <c r="AB258" s="10">
        <f t="shared" si="109"/>
        <v>6642639.7646311056</v>
      </c>
      <c r="AC258" s="10">
        <f t="shared" si="109"/>
        <v>6841918.9575700387</v>
      </c>
      <c r="AD258" s="10">
        <f t="shared" si="109"/>
        <v>7047176.5262971399</v>
      </c>
      <c r="AE258" s="10">
        <f t="shared" si="109"/>
        <v>7258591.8220860539</v>
      </c>
      <c r="AF258" s="10">
        <f t="shared" si="109"/>
        <v>7476349.5767486356</v>
      </c>
      <c r="AG258" s="10">
        <f t="shared" si="109"/>
        <v>7700640.0640510945</v>
      </c>
      <c r="AH258" s="10">
        <f t="shared" si="109"/>
        <v>7931659.2659726273</v>
      </c>
      <c r="AI258" s="10">
        <f t="shared" si="109"/>
        <v>8169609.0439518066</v>
      </c>
      <c r="AJ258" s="10">
        <f t="shared" si="109"/>
        <v>8414697.3152703606</v>
      </c>
      <c r="AK258" s="10">
        <f t="shared" si="109"/>
        <v>8667138.2347284723</v>
      </c>
    </row>
    <row r="259" spans="4:37" x14ac:dyDescent="0.35">
      <c r="E259" t="s">
        <v>141</v>
      </c>
      <c r="F259" t="s">
        <v>53</v>
      </c>
      <c r="G259" s="10">
        <f t="shared" si="109"/>
        <v>0</v>
      </c>
      <c r="H259" s="10">
        <f t="shared" si="109"/>
        <v>526796.13183999993</v>
      </c>
      <c r="I259" s="10">
        <f t="shared" si="109"/>
        <v>1051719.2755199999</v>
      </c>
      <c r="J259" s="10">
        <f t="shared" si="109"/>
        <v>1616488.4252849626</v>
      </c>
      <c r="K259" s="10">
        <f t="shared" si="109"/>
        <v>2266273.3474583356</v>
      </c>
      <c r="L259" s="10">
        <f t="shared" si="109"/>
        <v>3010671.7408398315</v>
      </c>
      <c r="M259" s="10">
        <f t="shared" si="109"/>
        <v>3738802.6658884678</v>
      </c>
      <c r="N259" s="10">
        <f t="shared" si="109"/>
        <v>4590728.3914602362</v>
      </c>
      <c r="O259" s="10">
        <f t="shared" si="109"/>
        <v>5489175.6340112118</v>
      </c>
      <c r="P259" s="10">
        <f t="shared" si="109"/>
        <v>6468250.821769774</v>
      </c>
      <c r="Q259" s="10">
        <f t="shared" si="109"/>
        <v>7533929.8581599351</v>
      </c>
      <c r="R259" s="10">
        <f t="shared" si="109"/>
        <v>8692595.2106000446</v>
      </c>
      <c r="S259" s="10">
        <f t="shared" si="109"/>
        <v>9951062.3005091064</v>
      </c>
      <c r="T259" s="10">
        <f t="shared" si="109"/>
        <v>11070908.840182476</v>
      </c>
      <c r="U259" s="10">
        <f t="shared" si="109"/>
        <v>12247350.554900924</v>
      </c>
      <c r="V259" s="10">
        <f t="shared" si="109"/>
        <v>13482777.185353301</v>
      </c>
      <c r="W259" s="10">
        <f t="shared" si="109"/>
        <v>14779672.279886629</v>
      </c>
      <c r="X259" s="10">
        <f t="shared" si="109"/>
        <v>16140616.748639932</v>
      </c>
      <c r="Y259" s="10">
        <f t="shared" si="109"/>
        <v>17568292.549844097</v>
      </c>
      <c r="Z259" s="10">
        <f t="shared" si="109"/>
        <v>19065486.513152517</v>
      </c>
      <c r="AA259" s="10">
        <f t="shared" si="109"/>
        <v>20635094.305045061</v>
      </c>
      <c r="AB259" s="10">
        <f t="shared" si="109"/>
        <v>22280124.541532695</v>
      </c>
      <c r="AC259" s="10">
        <f t="shared" si="109"/>
        <v>24003703.053581182</v>
      </c>
      <c r="AD259" s="10">
        <f t="shared" si="109"/>
        <v>25809077.310870484</v>
      </c>
      <c r="AE259" s="10">
        <f t="shared" si="109"/>
        <v>27699621.009712115</v>
      </c>
      <c r="AF259" s="10">
        <f t="shared" si="109"/>
        <v>29678838.83115942</v>
      </c>
      <c r="AG259" s="10">
        <f t="shared" si="109"/>
        <v>31750371.375566658</v>
      </c>
      <c r="AH259" s="10">
        <f t="shared" si="109"/>
        <v>33918000.280081376</v>
      </c>
      <c r="AI259" s="10">
        <f t="shared" si="109"/>
        <v>36185653.525791764</v>
      </c>
      <c r="AJ259" s="10">
        <f t="shared" si="109"/>
        <v>38557410.941496469</v>
      </c>
      <c r="AK259" s="10">
        <f t="shared" si="109"/>
        <v>41037509.911318704</v>
      </c>
    </row>
    <row r="260" spans="4:37" x14ac:dyDescent="0.35">
      <c r="E260" t="s">
        <v>117</v>
      </c>
      <c r="F260" t="s">
        <v>53</v>
      </c>
      <c r="G260" s="10">
        <f t="shared" si="109"/>
        <v>0</v>
      </c>
      <c r="H260" s="10">
        <f t="shared" si="109"/>
        <v>0</v>
      </c>
      <c r="I260" s="10">
        <f t="shared" si="109"/>
        <v>0</v>
      </c>
      <c r="J260" s="10">
        <f t="shared" si="109"/>
        <v>0</v>
      </c>
      <c r="K260" s="10">
        <f t="shared" si="109"/>
        <v>0</v>
      </c>
      <c r="L260" s="10">
        <f t="shared" si="109"/>
        <v>0</v>
      </c>
      <c r="M260" s="10">
        <f t="shared" si="109"/>
        <v>0</v>
      </c>
      <c r="N260" s="10">
        <f t="shared" si="109"/>
        <v>0</v>
      </c>
      <c r="O260" s="10">
        <f t="shared" si="109"/>
        <v>0</v>
      </c>
      <c r="P260" s="10">
        <f t="shared" si="109"/>
        <v>0</v>
      </c>
      <c r="Q260" s="10">
        <f t="shared" si="109"/>
        <v>0</v>
      </c>
      <c r="R260" s="10">
        <f t="shared" si="109"/>
        <v>0</v>
      </c>
      <c r="S260" s="10">
        <f t="shared" si="109"/>
        <v>0</v>
      </c>
      <c r="T260" s="10">
        <f t="shared" si="109"/>
        <v>0</v>
      </c>
      <c r="U260" s="10">
        <f t="shared" si="109"/>
        <v>0</v>
      </c>
      <c r="V260" s="10">
        <f t="shared" si="109"/>
        <v>0</v>
      </c>
      <c r="W260" s="10">
        <f t="shared" si="109"/>
        <v>0</v>
      </c>
      <c r="X260" s="10">
        <f t="shared" si="109"/>
        <v>0</v>
      </c>
      <c r="Y260" s="10">
        <f t="shared" si="109"/>
        <v>0</v>
      </c>
      <c r="Z260" s="10">
        <f t="shared" si="109"/>
        <v>0</v>
      </c>
      <c r="AA260" s="10">
        <f t="shared" si="109"/>
        <v>0</v>
      </c>
      <c r="AB260" s="10">
        <f t="shared" si="109"/>
        <v>0</v>
      </c>
      <c r="AC260" s="10">
        <f t="shared" si="109"/>
        <v>0</v>
      </c>
      <c r="AD260" s="10">
        <f t="shared" si="109"/>
        <v>0</v>
      </c>
      <c r="AE260" s="10">
        <f t="shared" si="109"/>
        <v>0</v>
      </c>
      <c r="AF260" s="10">
        <f t="shared" si="109"/>
        <v>0</v>
      </c>
      <c r="AG260" s="10">
        <f t="shared" si="109"/>
        <v>0</v>
      </c>
      <c r="AH260" s="10">
        <f t="shared" si="109"/>
        <v>0</v>
      </c>
      <c r="AI260" s="10">
        <f t="shared" si="109"/>
        <v>0</v>
      </c>
      <c r="AJ260" s="10">
        <f t="shared" si="109"/>
        <v>0</v>
      </c>
      <c r="AK260" s="10">
        <f t="shared" si="109"/>
        <v>0</v>
      </c>
    </row>
    <row r="261" spans="4:37" x14ac:dyDescent="0.35">
      <c r="E261" t="s">
        <v>118</v>
      </c>
      <c r="F261" t="s">
        <v>53</v>
      </c>
      <c r="G261" s="10">
        <f t="shared" si="109"/>
        <v>0</v>
      </c>
      <c r="H261" s="10">
        <f t="shared" si="109"/>
        <v>-448968.02821894531</v>
      </c>
      <c r="I261" s="10">
        <f t="shared" si="109"/>
        <v>-863755.11862009775</v>
      </c>
      <c r="J261" s="10">
        <f t="shared" si="109"/>
        <v>-1301567.2059710165</v>
      </c>
      <c r="K261" s="10">
        <f t="shared" si="109"/>
        <v>-1788979.9498819397</v>
      </c>
      <c r="L261" s="10">
        <f t="shared" si="109"/>
        <v>-2307378.3567829109</v>
      </c>
      <c r="M261" s="10">
        <f t="shared" si="109"/>
        <v>-2781921.1079293475</v>
      </c>
      <c r="N261" s="10">
        <f t="shared" si="109"/>
        <v>-3316358.7199312416</v>
      </c>
      <c r="O261" s="10">
        <f t="shared" si="109"/>
        <v>-3879306.0888993004</v>
      </c>
      <c r="P261" s="10">
        <f t="shared" si="109"/>
        <v>-4471989.6814145632</v>
      </c>
      <c r="Q261" s="10">
        <f t="shared" si="109"/>
        <v>-5095684.5170218516</v>
      </c>
      <c r="R261" s="10">
        <f t="shared" si="109"/>
        <v>-5751716.0157210799</v>
      </c>
      <c r="S261" s="10">
        <f t="shared" si="109"/>
        <v>-6441461.914320305</v>
      </c>
      <c r="T261" s="10">
        <f t="shared" si="109"/>
        <v>-7166354.2541884165</v>
      </c>
      <c r="U261" s="10">
        <f t="shared" si="109"/>
        <v>-7927881.4430382801</v>
      </c>
      <c r="V261" s="10">
        <f t="shared" si="109"/>
        <v>-8727590.3934675138</v>
      </c>
      <c r="W261" s="10">
        <f t="shared" si="109"/>
        <v>-9567088.7410839163</v>
      </c>
      <c r="X261" s="10">
        <f t="shared" si="109"/>
        <v>-10448047.14514604</v>
      </c>
      <c r="Y261" s="10">
        <f t="shared" si="109"/>
        <v>-11372201.674756702</v>
      </c>
      <c r="Z261" s="10">
        <f t="shared" si="109"/>
        <v>-12341356.2837584</v>
      </c>
      <c r="AA261" s="10">
        <f t="shared" si="109"/>
        <v>-13357385.377594838</v>
      </c>
      <c r="AB261" s="10">
        <f t="shared" si="109"/>
        <v>-14422236.475522174</v>
      </c>
      <c r="AC261" s="10">
        <f t="shared" si="109"/>
        <v>-15537932.971677478</v>
      </c>
      <c r="AD261" s="10">
        <f t="shared" si="109"/>
        <v>-16706576.998640144</v>
      </c>
      <c r="AE261" s="10">
        <f t="shared" si="109"/>
        <v>-17930352.397254981</v>
      </c>
      <c r="AF261" s="10">
        <f t="shared" si="109"/>
        <v>-19211527.796623606</v>
      </c>
      <c r="AG261" s="10">
        <f t="shared" si="109"/>
        <v>-20552459.808313612</v>
      </c>
      <c r="AH261" s="10">
        <f t="shared" si="109"/>
        <v>-21955596.338983014</v>
      </c>
      <c r="AI261" s="10">
        <f t="shared" si="109"/>
        <v>-23423480.025771007</v>
      </c>
      <c r="AJ261" s="10">
        <f t="shared" si="109"/>
        <v>-24958751.798965205</v>
      </c>
      <c r="AK261" s="10">
        <f t="shared" si="109"/>
        <v>-26564154.576620173</v>
      </c>
    </row>
    <row r="262" spans="4:37" x14ac:dyDescent="0.35">
      <c r="E262" t="s">
        <v>142</v>
      </c>
      <c r="F262" t="s">
        <v>53</v>
      </c>
      <c r="G262" s="10">
        <f t="shared" si="109"/>
        <v>-2197616.1825999999</v>
      </c>
      <c r="H262" s="10">
        <f t="shared" si="109"/>
        <v>-2337673.9275834644</v>
      </c>
      <c r="I262" s="10">
        <f t="shared" si="109"/>
        <v>-2724582.235751234</v>
      </c>
      <c r="J262" s="10">
        <f t="shared" si="109"/>
        <v>-3089742.5409422033</v>
      </c>
      <c r="K262" s="10">
        <f t="shared" si="109"/>
        <v>-3594635.3613376045</v>
      </c>
      <c r="L262" s="10">
        <f t="shared" si="109"/>
        <v>-3896682.4488458997</v>
      </c>
      <c r="M262" s="10">
        <f t="shared" si="109"/>
        <v>-4056049.7862640098</v>
      </c>
      <c r="N262" s="10">
        <f t="shared" si="109"/>
        <v>-4251588.8208585456</v>
      </c>
      <c r="O262" s="10">
        <f t="shared" si="109"/>
        <v>-5703476.0239059851</v>
      </c>
      <c r="P262" s="10">
        <f t="shared" si="109"/>
        <v>-6087534.4281305959</v>
      </c>
      <c r="Q262" s="10">
        <f t="shared" si="109"/>
        <v>-6559399.6838687109</v>
      </c>
      <c r="R262" s="10">
        <f t="shared" si="109"/>
        <v>-7269154.9489901103</v>
      </c>
      <c r="S262" s="10">
        <f t="shared" si="109"/>
        <v>-8210448.3481074674</v>
      </c>
      <c r="T262" s="10">
        <f t="shared" si="109"/>
        <v>-8599770.1176291965</v>
      </c>
      <c r="U262" s="10">
        <f t="shared" si="109"/>
        <v>-8998211.5213215556</v>
      </c>
      <c r="V262" s="10">
        <f t="shared" si="109"/>
        <v>-9405992.3878124524</v>
      </c>
      <c r="W262" s="10">
        <f t="shared" si="109"/>
        <v>-9823338.0116202794</v>
      </c>
      <c r="X262" s="10">
        <f t="shared" si="109"/>
        <v>-10250479.293422321</v>
      </c>
      <c r="Y262" s="10">
        <f t="shared" si="109"/>
        <v>-10687652.884033276</v>
      </c>
      <c r="Z262" s="10">
        <f t="shared" si="109"/>
        <v>-11135101.332194861</v>
      </c>
      <c r="AA262" s="10">
        <f t="shared" si="109"/>
        <v>-11593073.236280082</v>
      </c>
      <c r="AB262" s="10">
        <f t="shared" si="109"/>
        <v>-12061823.400018694</v>
      </c>
      <c r="AC262" s="10">
        <f t="shared" si="109"/>
        <v>-12541612.992353454</v>
      </c>
      <c r="AD262" s="10">
        <f t="shared" si="109"/>
        <v>-13032709.711539606</v>
      </c>
      <c r="AE262" s="10">
        <f t="shared" si="109"/>
        <v>-13535387.9536034</v>
      </c>
      <c r="AF262" s="10">
        <f t="shared" si="109"/>
        <v>-12494861.997878509</v>
      </c>
      <c r="AG262" s="10">
        <f t="shared" si="109"/>
        <v>-12987554.134142611</v>
      </c>
      <c r="AH262" s="10">
        <f t="shared" si="109"/>
        <v>-13235254.688927624</v>
      </c>
      <c r="AI262" s="10">
        <f t="shared" si="109"/>
        <v>-13581519.775736086</v>
      </c>
      <c r="AJ262" s="10">
        <f t="shared" si="109"/>
        <v>-13939688.062350553</v>
      </c>
      <c r="AK262" s="10">
        <f t="shared" si="109"/>
        <v>-14363416.592547655</v>
      </c>
    </row>
    <row r="263" spans="4:37" x14ac:dyDescent="0.35">
      <c r="E263" t="s">
        <v>125</v>
      </c>
      <c r="F263" t="s">
        <v>53</v>
      </c>
      <c r="G263" s="10">
        <f t="shared" si="109"/>
        <v>0</v>
      </c>
      <c r="H263" s="10">
        <f t="shared" si="109"/>
        <v>0</v>
      </c>
      <c r="I263" s="10">
        <f t="shared" si="109"/>
        <v>0</v>
      </c>
      <c r="J263" s="10">
        <f t="shared" si="109"/>
        <v>0</v>
      </c>
      <c r="K263" s="10">
        <f t="shared" si="109"/>
        <v>0</v>
      </c>
      <c r="L263" s="10">
        <f t="shared" si="109"/>
        <v>0</v>
      </c>
      <c r="M263" s="10">
        <f t="shared" si="109"/>
        <v>0</v>
      </c>
      <c r="N263" s="10">
        <f t="shared" si="109"/>
        <v>0</v>
      </c>
      <c r="O263" s="10">
        <f t="shared" si="109"/>
        <v>0</v>
      </c>
      <c r="P263" s="10">
        <f t="shared" si="109"/>
        <v>0</v>
      </c>
      <c r="Q263" s="10">
        <f t="shared" si="109"/>
        <v>0</v>
      </c>
      <c r="R263" s="10">
        <f t="shared" si="109"/>
        <v>0</v>
      </c>
      <c r="S263" s="10">
        <f t="shared" si="109"/>
        <v>0</v>
      </c>
      <c r="T263" s="10">
        <f t="shared" si="109"/>
        <v>0</v>
      </c>
      <c r="U263" s="10">
        <f t="shared" si="109"/>
        <v>0</v>
      </c>
      <c r="V263" s="10">
        <f t="shared" si="109"/>
        <v>0</v>
      </c>
      <c r="W263" s="10">
        <f t="shared" si="109"/>
        <v>0</v>
      </c>
      <c r="X263" s="10">
        <f t="shared" si="109"/>
        <v>0</v>
      </c>
      <c r="Y263" s="10">
        <f t="shared" si="109"/>
        <v>0</v>
      </c>
      <c r="Z263" s="10">
        <f t="shared" si="109"/>
        <v>0</v>
      </c>
      <c r="AA263" s="10">
        <f t="shared" si="109"/>
        <v>0</v>
      </c>
      <c r="AB263" s="10">
        <f t="shared" si="109"/>
        <v>0</v>
      </c>
      <c r="AC263" s="10">
        <f t="shared" si="109"/>
        <v>0</v>
      </c>
      <c r="AD263" s="10">
        <f t="shared" si="109"/>
        <v>0</v>
      </c>
      <c r="AE263" s="10">
        <f t="shared" si="109"/>
        <v>0</v>
      </c>
      <c r="AF263" s="10">
        <f t="shared" si="109"/>
        <v>0</v>
      </c>
      <c r="AG263" s="10">
        <f t="shared" si="109"/>
        <v>0</v>
      </c>
      <c r="AH263" s="10">
        <f t="shared" si="109"/>
        <v>0</v>
      </c>
      <c r="AI263" s="10">
        <f t="shared" si="109"/>
        <v>0</v>
      </c>
      <c r="AJ263" s="10">
        <f t="shared" si="109"/>
        <v>0</v>
      </c>
      <c r="AK263" s="10">
        <f t="shared" si="109"/>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10">SUM(G258:G264)</f>
        <v>106474747.328142</v>
      </c>
      <c r="H266" s="10">
        <f t="shared" si="110"/>
        <v>1916450.17603759</v>
      </c>
      <c r="I266" s="10">
        <f t="shared" si="110"/>
        <v>1639677.921148668</v>
      </c>
      <c r="J266" s="10">
        <f t="shared" si="110"/>
        <v>933323.57407773566</v>
      </c>
      <c r="K266" s="10">
        <f t="shared" si="110"/>
        <v>1386994.3128801952</v>
      </c>
      <c r="L266" s="10">
        <f t="shared" si="110"/>
        <v>1848356.8220532397</v>
      </c>
      <c r="M266" s="10">
        <f t="shared" si="110"/>
        <v>798006.8939808365</v>
      </c>
      <c r="N266" s="10">
        <f t="shared" si="110"/>
        <v>1829215.7993772291</v>
      </c>
      <c r="O266" s="10">
        <f t="shared" si="110"/>
        <v>429707.97002344299</v>
      </c>
      <c r="P266" s="10">
        <f t="shared" si="110"/>
        <v>567740.59450665582</v>
      </c>
      <c r="Q266" s="10">
        <f t="shared" si="110"/>
        <v>677629.95601987559</v>
      </c>
      <c r="R266" s="10">
        <f t="shared" si="110"/>
        <v>614472.07360187266</v>
      </c>
      <c r="S266" s="10">
        <f t="shared" si="110"/>
        <v>390182.30062574241</v>
      </c>
      <c r="T266" s="10">
        <f t="shared" si="110"/>
        <v>548545.63878560439</v>
      </c>
      <c r="U266" s="10">
        <f t="shared" si="110"/>
        <v>722331.59607445262</v>
      </c>
      <c r="V266" s="10">
        <f t="shared" si="110"/>
        <v>912300.62977270037</v>
      </c>
      <c r="W266" s="10">
        <f t="shared" si="110"/>
        <v>1119244.9396527782</v>
      </c>
      <c r="X266" s="10">
        <f t="shared" si="110"/>
        <v>1343989.7049160264</v>
      </c>
      <c r="Y266" s="10">
        <f t="shared" si="110"/>
        <v>1587394.3677439112</v>
      </c>
      <c r="Z266" s="10">
        <f t="shared" si="110"/>
        <v>1850353.9651897419</v>
      </c>
      <c r="AA266" s="10">
        <f t="shared" si="110"/>
        <v>2133800.5112003386</v>
      </c>
      <c r="AB266" s="10">
        <f t="shared" si="110"/>
        <v>2438704.4306229353</v>
      </c>
      <c r="AC266" s="10">
        <f t="shared" si="110"/>
        <v>2766076.047120288</v>
      </c>
      <c r="AD266" s="10">
        <f t="shared" si="110"/>
        <v>3116967.1269878745</v>
      </c>
      <c r="AE266" s="10">
        <f t="shared" si="110"/>
        <v>3492472.480939785</v>
      </c>
      <c r="AF266" s="10">
        <f t="shared" si="110"/>
        <v>5448798.6134059373</v>
      </c>
      <c r="AG266" s="10">
        <f t="shared" si="110"/>
        <v>5910997.49716153</v>
      </c>
      <c r="AH266" s="10">
        <f t="shared" si="110"/>
        <v>6658808.518143367</v>
      </c>
      <c r="AI266" s="10">
        <f t="shared" si="110"/>
        <v>7350262.7682364807</v>
      </c>
      <c r="AJ266" s="10">
        <f t="shared" si="110"/>
        <v>8073668.3954510689</v>
      </c>
      <c r="AK266" s="10">
        <f t="shared" si="110"/>
        <v>8777076.9768793471</v>
      </c>
    </row>
    <row r="267" spans="4:37" x14ac:dyDescent="0.35">
      <c r="E267" t="s">
        <v>145</v>
      </c>
      <c r="F267" t="s">
        <v>53</v>
      </c>
      <c r="G267" s="10">
        <f>-G266*G$20</f>
        <v>0</v>
      </c>
      <c r="H267" s="10">
        <f t="shared" ref="H267:AK267" si="111">-H266*H$20</f>
        <v>0</v>
      </c>
      <c r="I267" s="10">
        <f t="shared" si="111"/>
        <v>0</v>
      </c>
      <c r="J267" s="10">
        <f t="shared" si="111"/>
        <v>0</v>
      </c>
      <c r="K267" s="10">
        <f t="shared" si="111"/>
        <v>0</v>
      </c>
      <c r="L267" s="10">
        <f t="shared" si="111"/>
        <v>0</v>
      </c>
      <c r="M267" s="10">
        <f t="shared" si="111"/>
        <v>0</v>
      </c>
      <c r="N267" s="10">
        <f t="shared" si="111"/>
        <v>0</v>
      </c>
      <c r="O267" s="10">
        <f t="shared" si="111"/>
        <v>0</v>
      </c>
      <c r="P267" s="10">
        <f t="shared" si="111"/>
        <v>0</v>
      </c>
      <c r="Q267" s="10">
        <f t="shared" si="111"/>
        <v>0</v>
      </c>
      <c r="R267" s="10">
        <f t="shared" si="111"/>
        <v>0</v>
      </c>
      <c r="S267" s="10">
        <f t="shared" si="111"/>
        <v>0</v>
      </c>
      <c r="T267" s="10">
        <f t="shared" si="111"/>
        <v>0</v>
      </c>
      <c r="U267" s="10">
        <f t="shared" si="111"/>
        <v>0</v>
      </c>
      <c r="V267" s="10">
        <f t="shared" si="111"/>
        <v>0</v>
      </c>
      <c r="W267" s="10">
        <f t="shared" si="111"/>
        <v>0</v>
      </c>
      <c r="X267" s="10">
        <f t="shared" si="111"/>
        <v>0</v>
      </c>
      <c r="Y267" s="10">
        <f t="shared" si="111"/>
        <v>0</v>
      </c>
      <c r="Z267" s="10">
        <f t="shared" si="111"/>
        <v>0</v>
      </c>
      <c r="AA267" s="10">
        <f t="shared" si="111"/>
        <v>0</v>
      </c>
      <c r="AB267" s="10">
        <f t="shared" si="111"/>
        <v>0</v>
      </c>
      <c r="AC267" s="10">
        <f t="shared" si="111"/>
        <v>0</v>
      </c>
      <c r="AD267" s="10">
        <f t="shared" si="111"/>
        <v>0</v>
      </c>
      <c r="AE267" s="10">
        <f t="shared" si="111"/>
        <v>0</v>
      </c>
      <c r="AF267" s="10">
        <f t="shared" si="111"/>
        <v>0</v>
      </c>
      <c r="AG267" s="10">
        <f t="shared" si="111"/>
        <v>0</v>
      </c>
      <c r="AH267" s="10">
        <f t="shared" si="111"/>
        <v>0</v>
      </c>
      <c r="AI267" s="10">
        <f t="shared" si="111"/>
        <v>0</v>
      </c>
      <c r="AJ267" s="10">
        <f t="shared" si="111"/>
        <v>0</v>
      </c>
      <c r="AK267" s="10">
        <f t="shared" si="111"/>
        <v>0</v>
      </c>
    </row>
    <row r="269" spans="4:37" x14ac:dyDescent="0.35">
      <c r="D269" t="s">
        <v>146</v>
      </c>
    </row>
    <row r="270" spans="4:37" x14ac:dyDescent="0.35">
      <c r="E270" t="s">
        <v>51</v>
      </c>
      <c r="F270" t="s">
        <v>53</v>
      </c>
      <c r="G270" s="10">
        <f t="shared" ref="G270:AK277" si="112">G236</f>
        <v>-64771548.044999994</v>
      </c>
      <c r="H270" s="10">
        <f t="shared" si="112"/>
        <v>-1976591.24917324</v>
      </c>
      <c r="I270" s="10">
        <f t="shared" si="112"/>
        <v>-7883163.619584416</v>
      </c>
      <c r="J270" s="10">
        <f t="shared" si="112"/>
        <v>-9409287.5461007431</v>
      </c>
      <c r="K270" s="10">
        <f t="shared" si="112"/>
        <v>-15570797.270092202</v>
      </c>
      <c r="L270" s="10">
        <f t="shared" si="112"/>
        <v>-6195642.9597768392</v>
      </c>
      <c r="M270" s="10">
        <f t="shared" si="112"/>
        <v>-3956993.2301738057</v>
      </c>
      <c r="N270" s="10">
        <f t="shared" si="112"/>
        <v>-4168914.5556033193</v>
      </c>
      <c r="O270" s="10">
        <f t="shared" si="112"/>
        <v>-35250848.42832046</v>
      </c>
      <c r="P270" s="10">
        <f t="shared" si="112"/>
        <v>-8466647.9619261511</v>
      </c>
      <c r="Q270" s="10">
        <f t="shared" si="112"/>
        <v>-10782789.125094207</v>
      </c>
      <c r="R270" s="10">
        <f t="shared" si="112"/>
        <v>-21365397.113733616</v>
      </c>
      <c r="S270" s="10">
        <f t="shared" si="112"/>
        <v>-28250333.703977112</v>
      </c>
      <c r="T270" s="10">
        <f t="shared" si="112"/>
        <v>-10256072.65471362</v>
      </c>
      <c r="U270" s="10">
        <f t="shared" si="112"/>
        <v>-10471450.180462604</v>
      </c>
      <c r="V270" s="10">
        <f t="shared" si="112"/>
        <v>-10691350.634252317</v>
      </c>
      <c r="W270" s="10">
        <f t="shared" si="112"/>
        <v>-10915868.997571616</v>
      </c>
      <c r="X270" s="10">
        <f t="shared" si="112"/>
        <v>-11145102.24652062</v>
      </c>
      <c r="Y270" s="10">
        <f t="shared" si="112"/>
        <v>-11379149.393697552</v>
      </c>
      <c r="Z270" s="10">
        <f t="shared" si="112"/>
        <v>-11618111.5309652</v>
      </c>
      <c r="AA270" s="10">
        <f t="shared" si="112"/>
        <v>-11862091.873115469</v>
      </c>
      <c r="AB270" s="10">
        <f t="shared" si="112"/>
        <v>-12111195.802450892</v>
      </c>
      <c r="AC270" s="10">
        <f t="shared" si="112"/>
        <v>-12365530.91430236</v>
      </c>
      <c r="AD270" s="10">
        <f t="shared" si="112"/>
        <v>-12625207.063502707</v>
      </c>
      <c r="AE270" s="10">
        <f t="shared" si="112"/>
        <v>-12890336.411836263</v>
      </c>
      <c r="AF270" s="10">
        <f t="shared" si="112"/>
        <v>-13161033.476484824</v>
      </c>
      <c r="AG270" s="10">
        <f t="shared" si="112"/>
        <v>-13437415.179491002</v>
      </c>
      <c r="AH270" s="10">
        <f t="shared" si="112"/>
        <v>-13719600.898260314</v>
      </c>
      <c r="AI270" s="10">
        <f t="shared" si="112"/>
        <v>-14007712.517123777</v>
      </c>
      <c r="AJ270" s="10">
        <f t="shared" si="112"/>
        <v>-14301874.479983376</v>
      </c>
      <c r="AK270" s="10">
        <f t="shared" si="112"/>
        <v>-14602213.844063025</v>
      </c>
    </row>
    <row r="271" spans="4:37" x14ac:dyDescent="0.35">
      <c r="E271" t="s">
        <v>147</v>
      </c>
      <c r="F271" t="s">
        <v>53</v>
      </c>
      <c r="G271" s="10">
        <f t="shared" si="112"/>
        <v>0</v>
      </c>
      <c r="H271" s="10">
        <f t="shared" si="112"/>
        <v>0</v>
      </c>
      <c r="I271" s="10">
        <f t="shared" si="112"/>
        <v>0</v>
      </c>
      <c r="J271" s="10">
        <f t="shared" si="112"/>
        <v>0</v>
      </c>
      <c r="K271" s="10">
        <f t="shared" si="112"/>
        <v>0</v>
      </c>
      <c r="L271" s="10">
        <f t="shared" si="112"/>
        <v>0</v>
      </c>
      <c r="M271" s="10">
        <f t="shared" si="112"/>
        <v>0</v>
      </c>
      <c r="N271" s="10">
        <f t="shared" si="112"/>
        <v>0</v>
      </c>
      <c r="O271" s="10">
        <f t="shared" si="112"/>
        <v>0</v>
      </c>
      <c r="P271" s="10">
        <f t="shared" si="112"/>
        <v>0</v>
      </c>
      <c r="Q271" s="10">
        <f t="shared" si="112"/>
        <v>0</v>
      </c>
      <c r="R271" s="10">
        <f t="shared" si="112"/>
        <v>0</v>
      </c>
      <c r="S271" s="10">
        <f t="shared" si="112"/>
        <v>0</v>
      </c>
      <c r="T271" s="10">
        <f t="shared" si="112"/>
        <v>0</v>
      </c>
      <c r="U271" s="10">
        <f t="shared" si="112"/>
        <v>0</v>
      </c>
      <c r="V271" s="10">
        <f t="shared" si="112"/>
        <v>0</v>
      </c>
      <c r="W271" s="10">
        <f t="shared" si="112"/>
        <v>0</v>
      </c>
      <c r="X271" s="10">
        <f t="shared" si="112"/>
        <v>0</v>
      </c>
      <c r="Y271" s="10">
        <f t="shared" si="112"/>
        <v>0</v>
      </c>
      <c r="Z271" s="10">
        <f t="shared" si="112"/>
        <v>0</v>
      </c>
      <c r="AA271" s="10">
        <f t="shared" si="112"/>
        <v>0</v>
      </c>
      <c r="AB271" s="10">
        <f t="shared" si="112"/>
        <v>0</v>
      </c>
      <c r="AC271" s="10">
        <f t="shared" si="112"/>
        <v>0</v>
      </c>
      <c r="AD271" s="10">
        <f t="shared" si="112"/>
        <v>0</v>
      </c>
      <c r="AE271" s="10">
        <f t="shared" si="112"/>
        <v>0</v>
      </c>
      <c r="AF271" s="10">
        <f t="shared" si="112"/>
        <v>0</v>
      </c>
      <c r="AG271" s="10">
        <f t="shared" si="112"/>
        <v>0</v>
      </c>
      <c r="AH271" s="10">
        <f t="shared" si="112"/>
        <v>0</v>
      </c>
      <c r="AI271" s="10">
        <f t="shared" si="112"/>
        <v>0</v>
      </c>
      <c r="AJ271" s="10">
        <f t="shared" si="112"/>
        <v>0</v>
      </c>
      <c r="AK271" s="10">
        <f t="shared" si="112"/>
        <v>0</v>
      </c>
    </row>
    <row r="272" spans="4:37" x14ac:dyDescent="0.35">
      <c r="E272" t="s">
        <v>60</v>
      </c>
      <c r="F272" t="s">
        <v>53</v>
      </c>
      <c r="G272" s="10">
        <f t="shared" si="112"/>
        <v>30007000</v>
      </c>
      <c r="H272" s="10">
        <f t="shared" si="112"/>
        <v>0</v>
      </c>
      <c r="I272" s="10">
        <f t="shared" si="112"/>
        <v>0</v>
      </c>
      <c r="J272" s="10">
        <f t="shared" si="112"/>
        <v>0</v>
      </c>
      <c r="K272" s="10">
        <f t="shared" si="112"/>
        <v>0</v>
      </c>
      <c r="L272" s="10">
        <f t="shared" si="112"/>
        <v>0</v>
      </c>
      <c r="M272" s="10">
        <f t="shared" si="112"/>
        <v>0</v>
      </c>
      <c r="N272" s="10">
        <f t="shared" si="112"/>
        <v>0</v>
      </c>
      <c r="O272" s="10">
        <f t="shared" si="112"/>
        <v>0</v>
      </c>
      <c r="P272" s="10">
        <f t="shared" si="112"/>
        <v>0</v>
      </c>
      <c r="Q272" s="10">
        <f t="shared" si="112"/>
        <v>0</v>
      </c>
      <c r="R272" s="10">
        <f t="shared" si="112"/>
        <v>0</v>
      </c>
      <c r="S272" s="10">
        <f t="shared" si="112"/>
        <v>0</v>
      </c>
      <c r="T272" s="10">
        <f t="shared" si="112"/>
        <v>0</v>
      </c>
      <c r="U272" s="10">
        <f t="shared" si="112"/>
        <v>0</v>
      </c>
      <c r="V272" s="10">
        <f t="shared" si="112"/>
        <v>0</v>
      </c>
      <c r="W272" s="10">
        <f t="shared" si="112"/>
        <v>0</v>
      </c>
      <c r="X272" s="10">
        <f t="shared" si="112"/>
        <v>0</v>
      </c>
      <c r="Y272" s="10">
        <f t="shared" si="112"/>
        <v>0</v>
      </c>
      <c r="Z272" s="10">
        <f t="shared" si="112"/>
        <v>0</v>
      </c>
      <c r="AA272" s="10">
        <f t="shared" si="112"/>
        <v>0</v>
      </c>
      <c r="AB272" s="10">
        <f t="shared" si="112"/>
        <v>0</v>
      </c>
      <c r="AC272" s="10">
        <f t="shared" si="112"/>
        <v>0</v>
      </c>
      <c r="AD272" s="10">
        <f t="shared" si="112"/>
        <v>0</v>
      </c>
      <c r="AE272" s="10">
        <f t="shared" si="112"/>
        <v>0</v>
      </c>
      <c r="AF272" s="10">
        <f t="shared" si="112"/>
        <v>0</v>
      </c>
      <c r="AG272" s="10">
        <f t="shared" si="112"/>
        <v>0</v>
      </c>
      <c r="AH272" s="10">
        <f t="shared" si="112"/>
        <v>0</v>
      </c>
      <c r="AI272" s="10">
        <f t="shared" si="112"/>
        <v>0</v>
      </c>
      <c r="AJ272" s="10">
        <f t="shared" si="112"/>
        <v>0</v>
      </c>
      <c r="AK272" s="10">
        <f t="shared" si="112"/>
        <v>0</v>
      </c>
    </row>
    <row r="273" spans="1:38" x14ac:dyDescent="0.35">
      <c r="E273" t="s">
        <v>141</v>
      </c>
      <c r="F273" t="s">
        <v>53</v>
      </c>
      <c r="G273" s="10">
        <f t="shared" si="112"/>
        <v>0</v>
      </c>
      <c r="H273" s="10">
        <f t="shared" si="112"/>
        <v>526796.13183999993</v>
      </c>
      <c r="I273" s="10">
        <f t="shared" si="112"/>
        <v>1051719.2755199999</v>
      </c>
      <c r="J273" s="10">
        <f t="shared" si="112"/>
        <v>1616488.4252849626</v>
      </c>
      <c r="K273" s="10">
        <f t="shared" si="112"/>
        <v>2266273.3474583356</v>
      </c>
      <c r="L273" s="10">
        <f t="shared" si="112"/>
        <v>3010671.7408398315</v>
      </c>
      <c r="M273" s="10">
        <f t="shared" si="112"/>
        <v>3738802.6658884678</v>
      </c>
      <c r="N273" s="10">
        <f t="shared" si="112"/>
        <v>4590728.3914602362</v>
      </c>
      <c r="O273" s="10">
        <f t="shared" si="112"/>
        <v>5489175.6340112118</v>
      </c>
      <c r="P273" s="10">
        <f t="shared" si="112"/>
        <v>6468250.821769774</v>
      </c>
      <c r="Q273" s="10">
        <f t="shared" si="112"/>
        <v>7533929.8581599351</v>
      </c>
      <c r="R273" s="10">
        <f t="shared" si="112"/>
        <v>8692595.2106000446</v>
      </c>
      <c r="S273" s="10">
        <f t="shared" si="112"/>
        <v>9951062.3005091064</v>
      </c>
      <c r="T273" s="10">
        <f t="shared" si="112"/>
        <v>11070908.840182476</v>
      </c>
      <c r="U273" s="10">
        <f t="shared" si="112"/>
        <v>12247350.554900924</v>
      </c>
      <c r="V273" s="10">
        <f t="shared" si="112"/>
        <v>13482777.185353301</v>
      </c>
      <c r="W273" s="10">
        <f t="shared" si="112"/>
        <v>14779672.279886629</v>
      </c>
      <c r="X273" s="10">
        <f t="shared" si="112"/>
        <v>16140616.748639932</v>
      </c>
      <c r="Y273" s="10">
        <f t="shared" si="112"/>
        <v>17568292.549844097</v>
      </c>
      <c r="Z273" s="10">
        <f t="shared" si="112"/>
        <v>19065486.513152517</v>
      </c>
      <c r="AA273" s="10">
        <f t="shared" si="112"/>
        <v>20635094.305045061</v>
      </c>
      <c r="AB273" s="10">
        <f t="shared" si="112"/>
        <v>22280124.541532695</v>
      </c>
      <c r="AC273" s="10">
        <f t="shared" si="112"/>
        <v>24003703.053581182</v>
      </c>
      <c r="AD273" s="10">
        <f t="shared" si="112"/>
        <v>25809077.310870484</v>
      </c>
      <c r="AE273" s="10">
        <f t="shared" si="112"/>
        <v>27699621.009712115</v>
      </c>
      <c r="AF273" s="10">
        <f t="shared" si="112"/>
        <v>29678838.83115942</v>
      </c>
      <c r="AG273" s="10">
        <f t="shared" si="112"/>
        <v>31750371.375566658</v>
      </c>
      <c r="AH273" s="10">
        <f t="shared" si="112"/>
        <v>33918000.280081376</v>
      </c>
      <c r="AI273" s="10">
        <f t="shared" si="112"/>
        <v>36185653.525791764</v>
      </c>
      <c r="AJ273" s="10">
        <f t="shared" si="112"/>
        <v>38557410.941496469</v>
      </c>
      <c r="AK273" s="10">
        <f t="shared" si="112"/>
        <v>41037509.911318704</v>
      </c>
      <c r="AL273" s="10">
        <f t="shared" ref="AL273:AL277" si="113">IF(AF273=0,0,IF($G$17&gt;(AK273/AF273)^(1/5)-1+2%,AK273*(AK273/AF273)^(1/5)/($G$17-((AK273/AF273)^(1/5)-1)),AK273*(1+$G$16)/$G$18))</f>
        <v>1643109710.5669177</v>
      </c>
    </row>
    <row r="274" spans="1:38" x14ac:dyDescent="0.35">
      <c r="E274" t="s">
        <v>117</v>
      </c>
      <c r="F274" t="s">
        <v>53</v>
      </c>
      <c r="G274" s="10">
        <f t="shared" si="112"/>
        <v>0</v>
      </c>
      <c r="H274" s="10">
        <f t="shared" si="112"/>
        <v>0</v>
      </c>
      <c r="I274" s="10">
        <f t="shared" si="112"/>
        <v>0</v>
      </c>
      <c r="J274" s="10">
        <f t="shared" si="112"/>
        <v>0</v>
      </c>
      <c r="K274" s="10">
        <f t="shared" si="112"/>
        <v>0</v>
      </c>
      <c r="L274" s="10">
        <f t="shared" si="112"/>
        <v>0</v>
      </c>
      <c r="M274" s="10">
        <f t="shared" si="112"/>
        <v>0</v>
      </c>
      <c r="N274" s="10">
        <f t="shared" si="112"/>
        <v>0</v>
      </c>
      <c r="O274" s="10">
        <f t="shared" si="112"/>
        <v>0</v>
      </c>
      <c r="P274" s="10">
        <f t="shared" si="112"/>
        <v>0</v>
      </c>
      <c r="Q274" s="10">
        <f t="shared" si="112"/>
        <v>0</v>
      </c>
      <c r="R274" s="10">
        <f t="shared" si="112"/>
        <v>0</v>
      </c>
      <c r="S274" s="10">
        <f t="shared" si="112"/>
        <v>0</v>
      </c>
      <c r="T274" s="10">
        <f t="shared" si="112"/>
        <v>0</v>
      </c>
      <c r="U274" s="10">
        <f t="shared" si="112"/>
        <v>0</v>
      </c>
      <c r="V274" s="10">
        <f t="shared" si="112"/>
        <v>0</v>
      </c>
      <c r="W274" s="10">
        <f t="shared" si="112"/>
        <v>0</v>
      </c>
      <c r="X274" s="10">
        <f t="shared" si="112"/>
        <v>0</v>
      </c>
      <c r="Y274" s="10">
        <f t="shared" si="112"/>
        <v>0</v>
      </c>
      <c r="Z274" s="10">
        <f t="shared" si="112"/>
        <v>0</v>
      </c>
      <c r="AA274" s="10">
        <f t="shared" si="112"/>
        <v>0</v>
      </c>
      <c r="AB274" s="10">
        <f t="shared" si="112"/>
        <v>0</v>
      </c>
      <c r="AC274" s="10">
        <f t="shared" si="112"/>
        <v>0</v>
      </c>
      <c r="AD274" s="10">
        <f t="shared" si="112"/>
        <v>0</v>
      </c>
      <c r="AE274" s="10">
        <f t="shared" si="112"/>
        <v>0</v>
      </c>
      <c r="AF274" s="10">
        <f t="shared" si="112"/>
        <v>0</v>
      </c>
      <c r="AG274" s="10">
        <f t="shared" si="112"/>
        <v>0</v>
      </c>
      <c r="AH274" s="10">
        <f t="shared" si="112"/>
        <v>0</v>
      </c>
      <c r="AI274" s="10">
        <f t="shared" si="112"/>
        <v>0</v>
      </c>
      <c r="AJ274" s="10">
        <f t="shared" si="112"/>
        <v>0</v>
      </c>
      <c r="AK274" s="10">
        <f t="shared" si="112"/>
        <v>0</v>
      </c>
      <c r="AL274" s="10">
        <f t="shared" si="113"/>
        <v>0</v>
      </c>
    </row>
    <row r="275" spans="1:38" x14ac:dyDescent="0.35">
      <c r="E275" t="s">
        <v>118</v>
      </c>
      <c r="F275" t="s">
        <v>53</v>
      </c>
      <c r="G275" s="10">
        <f t="shared" si="112"/>
        <v>0</v>
      </c>
      <c r="H275" s="10">
        <f t="shared" si="112"/>
        <v>-448968.02821894531</v>
      </c>
      <c r="I275" s="10">
        <f t="shared" si="112"/>
        <v>-863755.11862009775</v>
      </c>
      <c r="J275" s="10">
        <f t="shared" si="112"/>
        <v>-1301567.2059710165</v>
      </c>
      <c r="K275" s="10">
        <f t="shared" si="112"/>
        <v>-1788979.9498819397</v>
      </c>
      <c r="L275" s="10">
        <f t="shared" si="112"/>
        <v>-2307378.3567829109</v>
      </c>
      <c r="M275" s="10">
        <f t="shared" si="112"/>
        <v>-2781921.1079293475</v>
      </c>
      <c r="N275" s="10">
        <f t="shared" si="112"/>
        <v>-3316358.7199312416</v>
      </c>
      <c r="O275" s="10">
        <f t="shared" si="112"/>
        <v>-3879306.0888993004</v>
      </c>
      <c r="P275" s="10">
        <f t="shared" si="112"/>
        <v>-4471989.6814145632</v>
      </c>
      <c r="Q275" s="10">
        <f t="shared" si="112"/>
        <v>-5095684.5170218516</v>
      </c>
      <c r="R275" s="10">
        <f t="shared" si="112"/>
        <v>-5751716.0157210799</v>
      </c>
      <c r="S275" s="10">
        <f t="shared" si="112"/>
        <v>-6441461.914320305</v>
      </c>
      <c r="T275" s="10">
        <f t="shared" si="112"/>
        <v>-7166354.2541884165</v>
      </c>
      <c r="U275" s="10">
        <f t="shared" si="112"/>
        <v>-7927881.4430382801</v>
      </c>
      <c r="V275" s="10">
        <f t="shared" si="112"/>
        <v>-8727590.3934675138</v>
      </c>
      <c r="W275" s="10">
        <f t="shared" si="112"/>
        <v>-9567088.7410839163</v>
      </c>
      <c r="X275" s="10">
        <f t="shared" si="112"/>
        <v>-10448047.14514604</v>
      </c>
      <c r="Y275" s="10">
        <f t="shared" si="112"/>
        <v>-11372201.674756702</v>
      </c>
      <c r="Z275" s="10">
        <f t="shared" si="112"/>
        <v>-12341356.2837584</v>
      </c>
      <c r="AA275" s="10">
        <f t="shared" si="112"/>
        <v>-13357385.377594838</v>
      </c>
      <c r="AB275" s="10">
        <f t="shared" si="112"/>
        <v>-14422236.475522174</v>
      </c>
      <c r="AC275" s="10">
        <f t="shared" si="112"/>
        <v>-15537932.971677478</v>
      </c>
      <c r="AD275" s="10">
        <f t="shared" si="112"/>
        <v>-16706576.998640144</v>
      </c>
      <c r="AE275" s="10">
        <f t="shared" si="112"/>
        <v>-17930352.397254981</v>
      </c>
      <c r="AF275" s="10">
        <f t="shared" si="112"/>
        <v>-19211527.796623606</v>
      </c>
      <c r="AG275" s="10">
        <f t="shared" si="112"/>
        <v>-20552459.808313612</v>
      </c>
      <c r="AH275" s="10">
        <f t="shared" si="112"/>
        <v>-21955596.338983014</v>
      </c>
      <c r="AI275" s="10">
        <f t="shared" si="112"/>
        <v>-23423480.025771007</v>
      </c>
      <c r="AJ275" s="10">
        <f t="shared" si="112"/>
        <v>-24958751.798965205</v>
      </c>
      <c r="AK275" s="10">
        <f t="shared" si="112"/>
        <v>-26564154.576620173</v>
      </c>
      <c r="AL275" s="10">
        <f t="shared" si="113"/>
        <v>-1063607914.6168312</v>
      </c>
    </row>
    <row r="276" spans="1:38" x14ac:dyDescent="0.35">
      <c r="E276" t="s">
        <v>125</v>
      </c>
      <c r="F276" t="s">
        <v>53</v>
      </c>
      <c r="G276" s="10">
        <f t="shared" si="112"/>
        <v>0</v>
      </c>
      <c r="H276" s="10">
        <f t="shared" si="112"/>
        <v>0</v>
      </c>
      <c r="I276" s="10">
        <f t="shared" si="112"/>
        <v>0</v>
      </c>
      <c r="J276" s="10">
        <f t="shared" si="112"/>
        <v>0</v>
      </c>
      <c r="K276" s="10">
        <f t="shared" si="112"/>
        <v>0</v>
      </c>
      <c r="L276" s="10">
        <f t="shared" si="112"/>
        <v>0</v>
      </c>
      <c r="M276" s="10">
        <f t="shared" si="112"/>
        <v>0</v>
      </c>
      <c r="N276" s="10">
        <f t="shared" si="112"/>
        <v>0</v>
      </c>
      <c r="O276" s="10">
        <f t="shared" si="112"/>
        <v>0</v>
      </c>
      <c r="P276" s="10">
        <f t="shared" si="112"/>
        <v>0</v>
      </c>
      <c r="Q276" s="10">
        <f t="shared" si="112"/>
        <v>0</v>
      </c>
      <c r="R276" s="10">
        <f t="shared" si="112"/>
        <v>0</v>
      </c>
      <c r="S276" s="10">
        <f t="shared" si="112"/>
        <v>0</v>
      </c>
      <c r="T276" s="10">
        <f t="shared" si="112"/>
        <v>0</v>
      </c>
      <c r="U276" s="10">
        <f t="shared" si="112"/>
        <v>0</v>
      </c>
      <c r="V276" s="10">
        <f t="shared" si="112"/>
        <v>0</v>
      </c>
      <c r="W276" s="10">
        <f t="shared" si="112"/>
        <v>0</v>
      </c>
      <c r="X276" s="10">
        <f t="shared" si="112"/>
        <v>0</v>
      </c>
      <c r="Y276" s="10">
        <f t="shared" si="112"/>
        <v>0</v>
      </c>
      <c r="Z276" s="10">
        <f t="shared" si="112"/>
        <v>0</v>
      </c>
      <c r="AA276" s="10">
        <f t="shared" si="112"/>
        <v>0</v>
      </c>
      <c r="AB276" s="10">
        <f t="shared" si="112"/>
        <v>0</v>
      </c>
      <c r="AC276" s="10">
        <f t="shared" si="112"/>
        <v>0</v>
      </c>
      <c r="AD276" s="10">
        <f t="shared" si="112"/>
        <v>0</v>
      </c>
      <c r="AE276" s="10">
        <f t="shared" si="112"/>
        <v>0</v>
      </c>
      <c r="AF276" s="10">
        <f t="shared" si="112"/>
        <v>0</v>
      </c>
      <c r="AG276" s="10">
        <f t="shared" si="112"/>
        <v>0</v>
      </c>
      <c r="AH276" s="10">
        <f t="shared" si="112"/>
        <v>0</v>
      </c>
      <c r="AI276" s="10">
        <f t="shared" si="112"/>
        <v>0</v>
      </c>
      <c r="AJ276" s="10">
        <f t="shared" si="112"/>
        <v>0</v>
      </c>
      <c r="AK276" s="10">
        <f t="shared" si="112"/>
        <v>0</v>
      </c>
      <c r="AL276" s="10">
        <f t="shared" si="113"/>
        <v>0</v>
      </c>
    </row>
    <row r="277" spans="1:38" x14ac:dyDescent="0.35">
      <c r="E277" t="s">
        <v>131</v>
      </c>
      <c r="F277" t="s">
        <v>53</v>
      </c>
      <c r="G277" s="10">
        <f t="shared" si="112"/>
        <v>0</v>
      </c>
      <c r="H277" s="10">
        <f t="shared" si="112"/>
        <v>0</v>
      </c>
      <c r="I277" s="10">
        <f t="shared" si="112"/>
        <v>0</v>
      </c>
      <c r="J277" s="10">
        <f t="shared" si="112"/>
        <v>0</v>
      </c>
      <c r="K277" s="10">
        <f t="shared" si="112"/>
        <v>0</v>
      </c>
      <c r="L277" s="10">
        <f t="shared" si="112"/>
        <v>0</v>
      </c>
      <c r="M277" s="10">
        <f t="shared" si="112"/>
        <v>0</v>
      </c>
      <c r="N277" s="10">
        <f t="shared" si="112"/>
        <v>0</v>
      </c>
      <c r="O277" s="10">
        <f t="shared" si="112"/>
        <v>0</v>
      </c>
      <c r="P277" s="10">
        <f t="shared" si="112"/>
        <v>0</v>
      </c>
      <c r="Q277" s="10">
        <f t="shared" si="112"/>
        <v>0</v>
      </c>
      <c r="R277" s="10">
        <f t="shared" si="112"/>
        <v>0</v>
      </c>
      <c r="S277" s="10">
        <f t="shared" si="112"/>
        <v>0</v>
      </c>
      <c r="T277" s="10">
        <f t="shared" si="112"/>
        <v>0</v>
      </c>
      <c r="U277" s="10">
        <f t="shared" si="112"/>
        <v>0</v>
      </c>
      <c r="V277" s="10">
        <f t="shared" si="112"/>
        <v>0</v>
      </c>
      <c r="W277" s="10">
        <f t="shared" si="112"/>
        <v>0</v>
      </c>
      <c r="X277" s="10">
        <f t="shared" si="112"/>
        <v>0</v>
      </c>
      <c r="Y277" s="10">
        <f t="shared" si="112"/>
        <v>0</v>
      </c>
      <c r="Z277" s="10">
        <f t="shared" si="112"/>
        <v>0</v>
      </c>
      <c r="AA277" s="10">
        <f t="shared" si="112"/>
        <v>0</v>
      </c>
      <c r="AB277" s="10">
        <f t="shared" si="112"/>
        <v>0</v>
      </c>
      <c r="AC277" s="10">
        <f t="shared" si="112"/>
        <v>0</v>
      </c>
      <c r="AD277" s="10">
        <f t="shared" si="112"/>
        <v>0</v>
      </c>
      <c r="AE277" s="10">
        <f t="shared" si="112"/>
        <v>0</v>
      </c>
      <c r="AF277" s="10">
        <f t="shared" si="112"/>
        <v>0</v>
      </c>
      <c r="AG277" s="10">
        <f t="shared" si="112"/>
        <v>0</v>
      </c>
      <c r="AH277" s="10">
        <f t="shared" si="112"/>
        <v>0</v>
      </c>
      <c r="AI277" s="10">
        <f t="shared" si="112"/>
        <v>0</v>
      </c>
      <c r="AJ277" s="10">
        <f t="shared" si="112"/>
        <v>0</v>
      </c>
      <c r="AK277" s="10">
        <f t="shared" si="112"/>
        <v>0</v>
      </c>
      <c r="AL277" s="10">
        <f t="shared" si="113"/>
        <v>0</v>
      </c>
    </row>
    <row r="278" spans="1:38" x14ac:dyDescent="0.35">
      <c r="E278" t="s">
        <v>148</v>
      </c>
      <c r="F278" t="s">
        <v>53</v>
      </c>
      <c r="G278" s="10">
        <f t="shared" ref="G278:AK278" si="114">G267</f>
        <v>0</v>
      </c>
      <c r="H278" s="10">
        <f t="shared" si="114"/>
        <v>0</v>
      </c>
      <c r="I278" s="10">
        <f t="shared" si="114"/>
        <v>0</v>
      </c>
      <c r="J278" s="10">
        <f t="shared" si="114"/>
        <v>0</v>
      </c>
      <c r="K278" s="10">
        <f t="shared" si="114"/>
        <v>0</v>
      </c>
      <c r="L278" s="10">
        <f t="shared" si="114"/>
        <v>0</v>
      </c>
      <c r="M278" s="10">
        <f t="shared" si="114"/>
        <v>0</v>
      </c>
      <c r="N278" s="10">
        <f t="shared" si="114"/>
        <v>0</v>
      </c>
      <c r="O278" s="10">
        <f t="shared" si="114"/>
        <v>0</v>
      </c>
      <c r="P278" s="10">
        <f t="shared" si="114"/>
        <v>0</v>
      </c>
      <c r="Q278" s="10">
        <f t="shared" si="114"/>
        <v>0</v>
      </c>
      <c r="R278" s="10">
        <f t="shared" si="114"/>
        <v>0</v>
      </c>
      <c r="S278" s="10">
        <f t="shared" si="114"/>
        <v>0</v>
      </c>
      <c r="T278" s="10">
        <f t="shared" si="114"/>
        <v>0</v>
      </c>
      <c r="U278" s="10">
        <f t="shared" si="114"/>
        <v>0</v>
      </c>
      <c r="V278" s="10">
        <f t="shared" si="114"/>
        <v>0</v>
      </c>
      <c r="W278" s="10">
        <f t="shared" si="114"/>
        <v>0</v>
      </c>
      <c r="X278" s="10">
        <f t="shared" si="114"/>
        <v>0</v>
      </c>
      <c r="Y278" s="10">
        <f t="shared" si="114"/>
        <v>0</v>
      </c>
      <c r="Z278" s="10">
        <f t="shared" si="114"/>
        <v>0</v>
      </c>
      <c r="AA278" s="10">
        <f t="shared" si="114"/>
        <v>0</v>
      </c>
      <c r="AB278" s="10">
        <f t="shared" si="114"/>
        <v>0</v>
      </c>
      <c r="AC278" s="10">
        <f t="shared" si="114"/>
        <v>0</v>
      </c>
      <c r="AD278" s="10">
        <f t="shared" si="114"/>
        <v>0</v>
      </c>
      <c r="AE278" s="10">
        <f t="shared" si="114"/>
        <v>0</v>
      </c>
      <c r="AF278" s="10">
        <f t="shared" si="114"/>
        <v>0</v>
      </c>
      <c r="AG278" s="10">
        <f t="shared" si="114"/>
        <v>0</v>
      </c>
      <c r="AH278" s="10">
        <f t="shared" si="114"/>
        <v>0</v>
      </c>
      <c r="AI278" s="10">
        <f t="shared" si="114"/>
        <v>0</v>
      </c>
      <c r="AJ278" s="10">
        <f t="shared" si="114"/>
        <v>0</v>
      </c>
      <c r="AK278" s="10">
        <f t="shared" si="114"/>
        <v>0</v>
      </c>
      <c r="AL278" s="10">
        <f>IF(AF278=0,0,IF($G$17&gt;(AK278/AF278)^(1/5)-1+2%,AK278*(AK278/AF278)^(1/5)/($G$17-((AK278/AF278)^(1/5)-1)),AK278*(1+$G$16)/$G$18))</f>
        <v>0</v>
      </c>
    </row>
    <row r="279" spans="1:38" x14ac:dyDescent="0.35">
      <c r="E279" t="s">
        <v>149</v>
      </c>
      <c r="F279" t="s">
        <v>53</v>
      </c>
      <c r="G279" s="10">
        <f>-$G$19*G278</f>
        <v>0</v>
      </c>
      <c r="H279" s="10">
        <f t="shared" ref="H279:AK279" si="115">-$G$19*H278</f>
        <v>0</v>
      </c>
      <c r="I279" s="10">
        <f t="shared" si="115"/>
        <v>0</v>
      </c>
      <c r="J279" s="10">
        <f t="shared" si="115"/>
        <v>0</v>
      </c>
      <c r="K279" s="10">
        <f t="shared" si="115"/>
        <v>0</v>
      </c>
      <c r="L279" s="10">
        <f t="shared" si="115"/>
        <v>0</v>
      </c>
      <c r="M279" s="10">
        <f t="shared" si="115"/>
        <v>0</v>
      </c>
      <c r="N279" s="10">
        <f t="shared" si="115"/>
        <v>0</v>
      </c>
      <c r="O279" s="10">
        <f t="shared" si="115"/>
        <v>0</v>
      </c>
      <c r="P279" s="10">
        <f t="shared" si="115"/>
        <v>0</v>
      </c>
      <c r="Q279" s="10">
        <f t="shared" si="115"/>
        <v>0</v>
      </c>
      <c r="R279" s="10">
        <f t="shared" si="115"/>
        <v>0</v>
      </c>
      <c r="S279" s="10">
        <f t="shared" si="115"/>
        <v>0</v>
      </c>
      <c r="T279" s="10">
        <f t="shared" si="115"/>
        <v>0</v>
      </c>
      <c r="U279" s="10">
        <f t="shared" si="115"/>
        <v>0</v>
      </c>
      <c r="V279" s="10">
        <f t="shared" si="115"/>
        <v>0</v>
      </c>
      <c r="W279" s="10">
        <f t="shared" si="115"/>
        <v>0</v>
      </c>
      <c r="X279" s="10">
        <f t="shared" si="115"/>
        <v>0</v>
      </c>
      <c r="Y279" s="10">
        <f t="shared" si="115"/>
        <v>0</v>
      </c>
      <c r="Z279" s="10">
        <f t="shared" si="115"/>
        <v>0</v>
      </c>
      <c r="AA279" s="10">
        <f t="shared" si="115"/>
        <v>0</v>
      </c>
      <c r="AB279" s="10">
        <f t="shared" si="115"/>
        <v>0</v>
      </c>
      <c r="AC279" s="10">
        <f t="shared" si="115"/>
        <v>0</v>
      </c>
      <c r="AD279" s="10">
        <f t="shared" si="115"/>
        <v>0</v>
      </c>
      <c r="AE279" s="10">
        <f t="shared" si="115"/>
        <v>0</v>
      </c>
      <c r="AF279" s="10">
        <f t="shared" si="115"/>
        <v>0</v>
      </c>
      <c r="AG279" s="10">
        <f t="shared" si="115"/>
        <v>0</v>
      </c>
      <c r="AH279" s="10">
        <f t="shared" si="115"/>
        <v>0</v>
      </c>
      <c r="AI279" s="10">
        <f t="shared" si="115"/>
        <v>0</v>
      </c>
      <c r="AJ279" s="10">
        <f t="shared" si="115"/>
        <v>0</v>
      </c>
      <c r="AK279" s="10">
        <f t="shared" si="115"/>
        <v>0</v>
      </c>
      <c r="AL279" s="10">
        <f t="shared" ref="AL279" si="116">IF(AF279=0,0,IF($G$17&gt;(AK279/AF279)^(1/5)-1+2%,AK279*(AK279/AF279)^(1/5)/($G$17-((AK279/AF279)^(1/5)-1)),AK279*(1+$G$16)/$G$18))</f>
        <v>0</v>
      </c>
    </row>
    <row r="280" spans="1:38" x14ac:dyDescent="0.35">
      <c r="E280" t="s">
        <v>150</v>
      </c>
      <c r="F280" t="s">
        <v>53</v>
      </c>
      <c r="G280" s="10">
        <f t="shared" ref="G280:AL280" si="117">SUM(G270:G279)</f>
        <v>-34764548.044999994</v>
      </c>
      <c r="H280" s="10">
        <f t="shared" si="117"/>
        <v>-1898763.1455521854</v>
      </c>
      <c r="I280" s="10">
        <f t="shared" si="117"/>
        <v>-7695199.462684514</v>
      </c>
      <c r="J280" s="10">
        <f t="shared" si="117"/>
        <v>-9094366.3267867975</v>
      </c>
      <c r="K280" s="10">
        <f t="shared" si="117"/>
        <v>-15093503.872515807</v>
      </c>
      <c r="L280" s="10">
        <f t="shared" si="117"/>
        <v>-5492349.5757199191</v>
      </c>
      <c r="M280" s="10">
        <f t="shared" si="117"/>
        <v>-3000111.6722146855</v>
      </c>
      <c r="N280" s="10">
        <f t="shared" si="117"/>
        <v>-2894544.8840743247</v>
      </c>
      <c r="O280" s="10">
        <f t="shared" si="117"/>
        <v>-33640978.883208551</v>
      </c>
      <c r="P280" s="10">
        <f t="shared" si="117"/>
        <v>-6470386.8215709403</v>
      </c>
      <c r="Q280" s="10">
        <f t="shared" si="117"/>
        <v>-8344543.7839561235</v>
      </c>
      <c r="R280" s="10">
        <f t="shared" si="117"/>
        <v>-18424517.91885465</v>
      </c>
      <c r="S280" s="10">
        <f t="shared" si="117"/>
        <v>-24740733.31778831</v>
      </c>
      <c r="T280" s="10">
        <f t="shared" si="117"/>
        <v>-6351518.0687195603</v>
      </c>
      <c r="U280" s="10">
        <f t="shared" si="117"/>
        <v>-6151981.0685999608</v>
      </c>
      <c r="V280" s="10">
        <f t="shared" si="117"/>
        <v>-5936163.8423665296</v>
      </c>
      <c r="W280" s="10">
        <f t="shared" si="117"/>
        <v>-5703285.4587689023</v>
      </c>
      <c r="X280" s="10">
        <f t="shared" si="117"/>
        <v>-5452532.6430267282</v>
      </c>
      <c r="Y280" s="10">
        <f t="shared" si="117"/>
        <v>-5183058.5186101571</v>
      </c>
      <c r="Z280" s="10">
        <f t="shared" si="117"/>
        <v>-4893981.3015710823</v>
      </c>
      <c r="AA280" s="10">
        <f t="shared" si="117"/>
        <v>-4584382.9456652459</v>
      </c>
      <c r="AB280" s="10">
        <f t="shared" si="117"/>
        <v>-4253307.7364403699</v>
      </c>
      <c r="AC280" s="10">
        <f t="shared" si="117"/>
        <v>-3899760.8323986568</v>
      </c>
      <c r="AD280" s="10">
        <f t="shared" si="117"/>
        <v>-3522706.7512723673</v>
      </c>
      <c r="AE280" s="10">
        <f t="shared" si="117"/>
        <v>-3121067.799379129</v>
      </c>
      <c r="AF280" s="10">
        <f t="shared" si="117"/>
        <v>-2693722.4419490099</v>
      </c>
      <c r="AG280" s="10">
        <f t="shared" si="117"/>
        <v>-2239503.6122379564</v>
      </c>
      <c r="AH280" s="10">
        <f t="shared" si="117"/>
        <v>-1757196.9571619518</v>
      </c>
      <c r="AI280" s="10">
        <f t="shared" si="117"/>
        <v>-1245539.0171030201</v>
      </c>
      <c r="AJ280" s="10">
        <f t="shared" si="117"/>
        <v>-703215.3374521099</v>
      </c>
      <c r="AK280" s="10">
        <f t="shared" si="117"/>
        <v>-128858.50936449319</v>
      </c>
      <c r="AL280" s="10">
        <f t="shared" si="117"/>
        <v>579501795.95008647</v>
      </c>
    </row>
    <row r="281" spans="1:38" x14ac:dyDescent="0.35">
      <c r="E281" t="s">
        <v>151</v>
      </c>
      <c r="F281" t="s">
        <v>53</v>
      </c>
      <c r="G281" s="10">
        <f>NPV($G$17,H280:AL280)+G280</f>
        <v>-20599641.274967887</v>
      </c>
    </row>
    <row r="282" spans="1:38" x14ac:dyDescent="0.35">
      <c r="E282" s="15" t="s">
        <v>153</v>
      </c>
      <c r="F282" s="15"/>
      <c r="G282" s="18" t="str">
        <f>IF(G281&gt;0,"N/A",IF(ABS(G281+G255)&gt;1,"Error","OK"))</f>
        <v>Error</v>
      </c>
    </row>
    <row r="284" spans="1:38" x14ac:dyDescent="0.35">
      <c r="C284" s="3" t="s">
        <v>155</v>
      </c>
      <c r="D284" s="3"/>
      <c r="G284">
        <f>MAX(0,-G313/(NPV($G$18,H285:AA285)+G285))</f>
        <v>3652969.750677309</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8">G286*(1+$G$16)</f>
        <v>17579235.372820001</v>
      </c>
      <c r="I286" s="10">
        <f t="shared" si="118"/>
        <v>17948399.315649219</v>
      </c>
      <c r="J286" s="10">
        <f t="shared" si="118"/>
        <v>18325315.701277852</v>
      </c>
      <c r="K286" s="10">
        <f t="shared" si="118"/>
        <v>18710147.331004687</v>
      </c>
      <c r="L286" s="10">
        <f t="shared" si="118"/>
        <v>19103060.424955782</v>
      </c>
      <c r="M286" s="10">
        <f t="shared" si="118"/>
        <v>19504224.69387985</v>
      </c>
      <c r="N286" s="10">
        <f t="shared" si="118"/>
        <v>19913813.412451327</v>
      </c>
      <c r="O286" s="10">
        <f t="shared" si="118"/>
        <v>20332003.494112805</v>
      </c>
      <c r="P286" s="10">
        <f t="shared" si="118"/>
        <v>20758975.567489173</v>
      </c>
      <c r="Q286" s="10">
        <f t="shared" si="118"/>
        <v>21194914.054406445</v>
      </c>
      <c r="R286" s="10">
        <f t="shared" si="118"/>
        <v>21640007.249548979</v>
      </c>
      <c r="S286" s="10">
        <f t="shared" si="118"/>
        <v>22094447.401789505</v>
      </c>
      <c r="T286" s="10">
        <f t="shared" si="118"/>
        <v>22558430.797227081</v>
      </c>
      <c r="U286" s="10">
        <f t="shared" si="118"/>
        <v>23032157.843968846</v>
      </c>
      <c r="V286" s="10">
        <f t="shared" si="118"/>
        <v>23515833.158692189</v>
      </c>
      <c r="W286" s="10">
        <f t="shared" si="118"/>
        <v>24009665.655024722</v>
      </c>
      <c r="X286" s="10">
        <f t="shared" si="118"/>
        <v>24513868.633780241</v>
      </c>
      <c r="Y286" s="10">
        <f t="shared" si="118"/>
        <v>25028659.875089623</v>
      </c>
      <c r="Z286" s="10">
        <f t="shared" si="118"/>
        <v>25554261.732466504</v>
      </c>
      <c r="AA286" s="10">
        <f t="shared" si="118"/>
        <v>26090901.228848297</v>
      </c>
      <c r="AB286" s="10">
        <f t="shared" si="118"/>
        <v>26638810.154654108</v>
      </c>
      <c r="AC286" s="10">
        <f t="shared" si="118"/>
        <v>27198225.16790184</v>
      </c>
      <c r="AD286" s="10">
        <f t="shared" si="118"/>
        <v>27769387.896427777</v>
      </c>
      <c r="AE286" s="10">
        <f t="shared" si="118"/>
        <v>28352545.042252757</v>
      </c>
      <c r="AF286" s="10">
        <f t="shared" si="118"/>
        <v>28947948.488140061</v>
      </c>
      <c r="AG286" s="10">
        <f>AF286*(1+$G$16)</f>
        <v>29555855.406390999</v>
      </c>
      <c r="AH286" s="10">
        <f t="shared" si="118"/>
        <v>30176528.369925208</v>
      </c>
      <c r="AI286" s="10">
        <f t="shared" si="118"/>
        <v>30810235.465693634</v>
      </c>
      <c r="AJ286" s="10">
        <f t="shared" si="118"/>
        <v>31457250.410473198</v>
      </c>
      <c r="AK286" s="10">
        <f t="shared" si="118"/>
        <v>32117852.669093132</v>
      </c>
    </row>
    <row r="287" spans="1:38" x14ac:dyDescent="0.35">
      <c r="E287" t="s">
        <v>139</v>
      </c>
      <c r="F287" t="s">
        <v>53</v>
      </c>
      <c r="G287" s="10">
        <f>G285*G286</f>
        <v>17217664.420000002</v>
      </c>
      <c r="H287" s="10">
        <f t="shared" ref="H287:AK287" si="119">H285*H286</f>
        <v>17579235.372820001</v>
      </c>
      <c r="I287" s="10">
        <f t="shared" si="119"/>
        <v>17948399.315649219</v>
      </c>
      <c r="J287" s="10">
        <f t="shared" si="119"/>
        <v>18325315.701277852</v>
      </c>
      <c r="K287" s="10">
        <f t="shared" si="119"/>
        <v>18710147.331004687</v>
      </c>
      <c r="L287" s="10">
        <f t="shared" si="119"/>
        <v>19103060.424955782</v>
      </c>
      <c r="M287" s="10">
        <f t="shared" si="119"/>
        <v>0</v>
      </c>
      <c r="N287" s="10">
        <f t="shared" si="119"/>
        <v>0</v>
      </c>
      <c r="O287" s="10">
        <f t="shared" si="119"/>
        <v>0</v>
      </c>
      <c r="P287" s="10">
        <f t="shared" si="119"/>
        <v>0</v>
      </c>
      <c r="Q287" s="10">
        <f t="shared" si="119"/>
        <v>0</v>
      </c>
      <c r="R287" s="10">
        <f t="shared" si="119"/>
        <v>0</v>
      </c>
      <c r="S287" s="10">
        <f t="shared" si="119"/>
        <v>0</v>
      </c>
      <c r="T287" s="10">
        <f t="shared" si="119"/>
        <v>0</v>
      </c>
      <c r="U287" s="10">
        <f t="shared" si="119"/>
        <v>0</v>
      </c>
      <c r="V287" s="10">
        <f t="shared" si="119"/>
        <v>0</v>
      </c>
      <c r="W287" s="10">
        <f t="shared" si="119"/>
        <v>0</v>
      </c>
      <c r="X287" s="10">
        <f t="shared" si="119"/>
        <v>0</v>
      </c>
      <c r="Y287" s="10">
        <f t="shared" si="119"/>
        <v>0</v>
      </c>
      <c r="Z287" s="10">
        <f t="shared" si="119"/>
        <v>0</v>
      </c>
      <c r="AA287" s="10">
        <f t="shared" si="119"/>
        <v>0</v>
      </c>
      <c r="AB287" s="10">
        <f t="shared" si="119"/>
        <v>0</v>
      </c>
      <c r="AC287" s="10">
        <f t="shared" si="119"/>
        <v>0</v>
      </c>
      <c r="AD287" s="10">
        <f t="shared" si="119"/>
        <v>0</v>
      </c>
      <c r="AE287" s="10">
        <f t="shared" si="119"/>
        <v>0</v>
      </c>
      <c r="AF287" s="10">
        <f t="shared" si="119"/>
        <v>0</v>
      </c>
      <c r="AG287" s="10">
        <f t="shared" si="119"/>
        <v>0</v>
      </c>
      <c r="AH287" s="10">
        <f t="shared" si="119"/>
        <v>0</v>
      </c>
      <c r="AI287" s="10">
        <f t="shared" si="119"/>
        <v>0</v>
      </c>
      <c r="AJ287" s="10">
        <f t="shared" si="119"/>
        <v>0</v>
      </c>
      <c r="AK287" s="10">
        <f t="shared" si="119"/>
        <v>0</v>
      </c>
    </row>
    <row r="289" spans="4:37" x14ac:dyDescent="0.35">
      <c r="D289" t="s">
        <v>140</v>
      </c>
    </row>
    <row r="290" spans="4:37" x14ac:dyDescent="0.35">
      <c r="E290" t="s">
        <v>57</v>
      </c>
      <c r="F290" t="s">
        <v>53</v>
      </c>
      <c r="G290" s="10">
        <f t="shared" ref="G290:AK295" si="120">G224</f>
        <v>6232586.4000000004</v>
      </c>
      <c r="H290" s="10">
        <f t="shared" si="120"/>
        <v>4176296</v>
      </c>
      <c r="I290" s="10">
        <f t="shared" si="120"/>
        <v>4176296</v>
      </c>
      <c r="J290" s="10">
        <f t="shared" si="120"/>
        <v>3708144.8957059924</v>
      </c>
      <c r="K290" s="10">
        <f t="shared" si="120"/>
        <v>4504336.2766414043</v>
      </c>
      <c r="L290" s="10">
        <f t="shared" si="120"/>
        <v>5041745.8868422192</v>
      </c>
      <c r="M290" s="10">
        <f t="shared" si="120"/>
        <v>3897175.1222857265</v>
      </c>
      <c r="N290" s="10">
        <f t="shared" si="120"/>
        <v>4806434.9487067796</v>
      </c>
      <c r="O290" s="10">
        <f t="shared" si="120"/>
        <v>4523314.4488175167</v>
      </c>
      <c r="P290" s="10">
        <f t="shared" si="120"/>
        <v>4659013.8822820419</v>
      </c>
      <c r="Q290" s="10">
        <f t="shared" si="120"/>
        <v>4798784.298750503</v>
      </c>
      <c r="R290" s="10">
        <f t="shared" si="120"/>
        <v>4942747.8277130183</v>
      </c>
      <c r="S290" s="10">
        <f t="shared" si="120"/>
        <v>5091030.2625444094</v>
      </c>
      <c r="T290" s="10">
        <f t="shared" si="120"/>
        <v>5243761.1704207417</v>
      </c>
      <c r="U290" s="10">
        <f t="shared" si="120"/>
        <v>5401074.0055333637</v>
      </c>
      <c r="V290" s="10">
        <f t="shared" si="120"/>
        <v>5563106.2256993651</v>
      </c>
      <c r="W290" s="10">
        <f t="shared" si="120"/>
        <v>5729999.4124703463</v>
      </c>
      <c r="X290" s="10">
        <f t="shared" si="120"/>
        <v>5901899.3948444566</v>
      </c>
      <c r="Y290" s="10">
        <f t="shared" si="120"/>
        <v>6078956.3766897907</v>
      </c>
      <c r="Z290" s="10">
        <f t="shared" si="120"/>
        <v>6261325.0679904846</v>
      </c>
      <c r="AA290" s="10">
        <f t="shared" si="120"/>
        <v>6449164.8200301994</v>
      </c>
      <c r="AB290" s="10">
        <f t="shared" si="120"/>
        <v>6642639.7646311056</v>
      </c>
      <c r="AC290" s="10">
        <f t="shared" si="120"/>
        <v>6841918.9575700387</v>
      </c>
      <c r="AD290" s="10">
        <f t="shared" si="120"/>
        <v>7047176.5262971399</v>
      </c>
      <c r="AE290" s="10">
        <f t="shared" si="120"/>
        <v>7258591.8220860539</v>
      </c>
      <c r="AF290" s="10">
        <f t="shared" si="120"/>
        <v>7476349.5767486356</v>
      </c>
      <c r="AG290" s="10">
        <f t="shared" si="120"/>
        <v>7700640.0640510945</v>
      </c>
      <c r="AH290" s="10">
        <f t="shared" si="120"/>
        <v>7931659.2659726273</v>
      </c>
      <c r="AI290" s="10">
        <f t="shared" si="120"/>
        <v>8169609.0439518066</v>
      </c>
      <c r="AJ290" s="10">
        <f t="shared" si="120"/>
        <v>8414697.3152703606</v>
      </c>
      <c r="AK290" s="10">
        <f t="shared" si="120"/>
        <v>8667138.2347284723</v>
      </c>
    </row>
    <row r="291" spans="4:37" x14ac:dyDescent="0.35">
      <c r="E291" t="s">
        <v>141</v>
      </c>
      <c r="F291" t="s">
        <v>53</v>
      </c>
      <c r="G291" s="10">
        <f t="shared" si="120"/>
        <v>0</v>
      </c>
      <c r="H291" s="10">
        <f t="shared" si="120"/>
        <v>526796.13183999993</v>
      </c>
      <c r="I291" s="10">
        <f t="shared" si="120"/>
        <v>1051719.2755199999</v>
      </c>
      <c r="J291" s="10">
        <f t="shared" si="120"/>
        <v>1616488.4252849626</v>
      </c>
      <c r="K291" s="10">
        <f t="shared" si="120"/>
        <v>2266273.3474583356</v>
      </c>
      <c r="L291" s="10">
        <f t="shared" si="120"/>
        <v>3010671.7408398315</v>
      </c>
      <c r="M291" s="10">
        <f t="shared" si="120"/>
        <v>3738802.6658884678</v>
      </c>
      <c r="N291" s="10">
        <f t="shared" si="120"/>
        <v>4590728.3914602362</v>
      </c>
      <c r="O291" s="10">
        <f t="shared" si="120"/>
        <v>5489175.6340112118</v>
      </c>
      <c r="P291" s="10">
        <f t="shared" si="120"/>
        <v>6468250.821769774</v>
      </c>
      <c r="Q291" s="10">
        <f t="shared" si="120"/>
        <v>7533929.8581599351</v>
      </c>
      <c r="R291" s="10">
        <f t="shared" si="120"/>
        <v>8692595.2106000446</v>
      </c>
      <c r="S291" s="10">
        <f t="shared" si="120"/>
        <v>9951062.3005091064</v>
      </c>
      <c r="T291" s="10">
        <f t="shared" si="120"/>
        <v>11070908.840182476</v>
      </c>
      <c r="U291" s="10">
        <f t="shared" si="120"/>
        <v>12247350.554900924</v>
      </c>
      <c r="V291" s="10">
        <f t="shared" si="120"/>
        <v>13482777.185353301</v>
      </c>
      <c r="W291" s="10">
        <f t="shared" si="120"/>
        <v>14779672.279886629</v>
      </c>
      <c r="X291" s="10">
        <f t="shared" si="120"/>
        <v>16140616.748639932</v>
      </c>
      <c r="Y291" s="10">
        <f t="shared" si="120"/>
        <v>17568292.549844097</v>
      </c>
      <c r="Z291" s="10">
        <f t="shared" si="120"/>
        <v>19065486.513152517</v>
      </c>
      <c r="AA291" s="10">
        <f t="shared" si="120"/>
        <v>20635094.305045061</v>
      </c>
      <c r="AB291" s="10">
        <f t="shared" si="120"/>
        <v>22280124.541532695</v>
      </c>
      <c r="AC291" s="10">
        <f t="shared" si="120"/>
        <v>24003703.053581182</v>
      </c>
      <c r="AD291" s="10">
        <f t="shared" si="120"/>
        <v>25809077.310870484</v>
      </c>
      <c r="AE291" s="10">
        <f t="shared" si="120"/>
        <v>27699621.009712115</v>
      </c>
      <c r="AF291" s="10">
        <f t="shared" si="120"/>
        <v>29678838.83115942</v>
      </c>
      <c r="AG291" s="10">
        <f t="shared" si="120"/>
        <v>31750371.375566658</v>
      </c>
      <c r="AH291" s="10">
        <f t="shared" si="120"/>
        <v>33918000.280081376</v>
      </c>
      <c r="AI291" s="10">
        <f t="shared" si="120"/>
        <v>36185653.525791764</v>
      </c>
      <c r="AJ291" s="10">
        <f t="shared" si="120"/>
        <v>38557410.941496469</v>
      </c>
      <c r="AK291" s="10">
        <f t="shared" si="120"/>
        <v>41037509.911318704</v>
      </c>
    </row>
    <row r="292" spans="4:37" x14ac:dyDescent="0.35">
      <c r="E292" t="s">
        <v>117</v>
      </c>
      <c r="F292" t="s">
        <v>53</v>
      </c>
      <c r="G292" s="10">
        <f t="shared" si="120"/>
        <v>0</v>
      </c>
      <c r="H292" s="10">
        <f t="shared" si="120"/>
        <v>0</v>
      </c>
      <c r="I292" s="10">
        <f t="shared" si="120"/>
        <v>0</v>
      </c>
      <c r="J292" s="10">
        <f t="shared" si="120"/>
        <v>0</v>
      </c>
      <c r="K292" s="10">
        <f t="shared" si="120"/>
        <v>0</v>
      </c>
      <c r="L292" s="10">
        <f t="shared" si="120"/>
        <v>0</v>
      </c>
      <c r="M292" s="10">
        <f t="shared" si="120"/>
        <v>0</v>
      </c>
      <c r="N292" s="10">
        <f t="shared" si="120"/>
        <v>0</v>
      </c>
      <c r="O292" s="10">
        <f t="shared" si="120"/>
        <v>0</v>
      </c>
      <c r="P292" s="10">
        <f t="shared" si="120"/>
        <v>0</v>
      </c>
      <c r="Q292" s="10">
        <f t="shared" si="120"/>
        <v>0</v>
      </c>
      <c r="R292" s="10">
        <f t="shared" si="120"/>
        <v>0</v>
      </c>
      <c r="S292" s="10">
        <f t="shared" si="120"/>
        <v>0</v>
      </c>
      <c r="T292" s="10">
        <f t="shared" si="120"/>
        <v>0</v>
      </c>
      <c r="U292" s="10">
        <f t="shared" si="120"/>
        <v>0</v>
      </c>
      <c r="V292" s="10">
        <f t="shared" si="120"/>
        <v>0</v>
      </c>
      <c r="W292" s="10">
        <f t="shared" si="120"/>
        <v>0</v>
      </c>
      <c r="X292" s="10">
        <f t="shared" si="120"/>
        <v>0</v>
      </c>
      <c r="Y292" s="10">
        <f t="shared" si="120"/>
        <v>0</v>
      </c>
      <c r="Z292" s="10">
        <f t="shared" si="120"/>
        <v>0</v>
      </c>
      <c r="AA292" s="10">
        <f t="shared" si="120"/>
        <v>0</v>
      </c>
      <c r="AB292" s="10">
        <f t="shared" si="120"/>
        <v>0</v>
      </c>
      <c r="AC292" s="10">
        <f t="shared" si="120"/>
        <v>0</v>
      </c>
      <c r="AD292" s="10">
        <f t="shared" si="120"/>
        <v>0</v>
      </c>
      <c r="AE292" s="10">
        <f t="shared" si="120"/>
        <v>0</v>
      </c>
      <c r="AF292" s="10">
        <f t="shared" si="120"/>
        <v>0</v>
      </c>
      <c r="AG292" s="10">
        <f t="shared" si="120"/>
        <v>0</v>
      </c>
      <c r="AH292" s="10">
        <f t="shared" si="120"/>
        <v>0</v>
      </c>
      <c r="AI292" s="10">
        <f t="shared" si="120"/>
        <v>0</v>
      </c>
      <c r="AJ292" s="10">
        <f t="shared" si="120"/>
        <v>0</v>
      </c>
      <c r="AK292" s="10">
        <f t="shared" si="120"/>
        <v>0</v>
      </c>
    </row>
    <row r="293" spans="4:37" x14ac:dyDescent="0.35">
      <c r="E293" t="s">
        <v>118</v>
      </c>
      <c r="F293" t="s">
        <v>53</v>
      </c>
      <c r="G293" s="10">
        <f t="shared" si="120"/>
        <v>0</v>
      </c>
      <c r="H293" s="10">
        <f t="shared" si="120"/>
        <v>-448968.02821894531</v>
      </c>
      <c r="I293" s="10">
        <f t="shared" si="120"/>
        <v>-863755.11862009775</v>
      </c>
      <c r="J293" s="10">
        <f t="shared" si="120"/>
        <v>-1301567.2059710165</v>
      </c>
      <c r="K293" s="10">
        <f t="shared" si="120"/>
        <v>-1788979.9498819397</v>
      </c>
      <c r="L293" s="10">
        <f t="shared" si="120"/>
        <v>-2307378.3567829109</v>
      </c>
      <c r="M293" s="10">
        <f t="shared" si="120"/>
        <v>-2781921.1079293475</v>
      </c>
      <c r="N293" s="10">
        <f t="shared" si="120"/>
        <v>-3316358.7199312416</v>
      </c>
      <c r="O293" s="10">
        <f t="shared" si="120"/>
        <v>-3879306.0888993004</v>
      </c>
      <c r="P293" s="10">
        <f t="shared" si="120"/>
        <v>-4471989.6814145632</v>
      </c>
      <c r="Q293" s="10">
        <f t="shared" si="120"/>
        <v>-5095684.5170218516</v>
      </c>
      <c r="R293" s="10">
        <f t="shared" si="120"/>
        <v>-5751716.0157210799</v>
      </c>
      <c r="S293" s="10">
        <f t="shared" si="120"/>
        <v>-6441461.914320305</v>
      </c>
      <c r="T293" s="10">
        <f t="shared" si="120"/>
        <v>-7166354.2541884165</v>
      </c>
      <c r="U293" s="10">
        <f t="shared" si="120"/>
        <v>-7927881.4430382801</v>
      </c>
      <c r="V293" s="10">
        <f t="shared" si="120"/>
        <v>-8727590.3934675138</v>
      </c>
      <c r="W293" s="10">
        <f t="shared" si="120"/>
        <v>-9567088.7410839163</v>
      </c>
      <c r="X293" s="10">
        <f t="shared" si="120"/>
        <v>-10448047.14514604</v>
      </c>
      <c r="Y293" s="10">
        <f t="shared" si="120"/>
        <v>-11372201.674756702</v>
      </c>
      <c r="Z293" s="10">
        <f t="shared" si="120"/>
        <v>-12341356.2837584</v>
      </c>
      <c r="AA293" s="10">
        <f t="shared" si="120"/>
        <v>-13357385.377594838</v>
      </c>
      <c r="AB293" s="10">
        <f t="shared" si="120"/>
        <v>-14422236.475522174</v>
      </c>
      <c r="AC293" s="10">
        <f t="shared" si="120"/>
        <v>-15537932.971677478</v>
      </c>
      <c r="AD293" s="10">
        <f t="shared" si="120"/>
        <v>-16706576.998640144</v>
      </c>
      <c r="AE293" s="10">
        <f t="shared" si="120"/>
        <v>-17930352.397254981</v>
      </c>
      <c r="AF293" s="10">
        <f t="shared" si="120"/>
        <v>-19211527.796623606</v>
      </c>
      <c r="AG293" s="10">
        <f t="shared" si="120"/>
        <v>-20552459.808313612</v>
      </c>
      <c r="AH293" s="10">
        <f t="shared" si="120"/>
        <v>-21955596.338983014</v>
      </c>
      <c r="AI293" s="10">
        <f t="shared" si="120"/>
        <v>-23423480.025771007</v>
      </c>
      <c r="AJ293" s="10">
        <f t="shared" si="120"/>
        <v>-24958751.798965205</v>
      </c>
      <c r="AK293" s="10">
        <f t="shared" si="120"/>
        <v>-26564154.576620173</v>
      </c>
    </row>
    <row r="294" spans="4:37" x14ac:dyDescent="0.35">
      <c r="E294" t="s">
        <v>142</v>
      </c>
      <c r="F294" t="s">
        <v>53</v>
      </c>
      <c r="G294" s="10">
        <f t="shared" si="120"/>
        <v>-2197616.1825999999</v>
      </c>
      <c r="H294" s="10">
        <f t="shared" si="120"/>
        <v>-2337673.9275834644</v>
      </c>
      <c r="I294" s="10">
        <f t="shared" si="120"/>
        <v>-2724582.235751234</v>
      </c>
      <c r="J294" s="10">
        <f t="shared" si="120"/>
        <v>-3089742.5409422033</v>
      </c>
      <c r="K294" s="10">
        <f t="shared" si="120"/>
        <v>-3594635.3613376045</v>
      </c>
      <c r="L294" s="10">
        <f t="shared" si="120"/>
        <v>-3896682.4488458997</v>
      </c>
      <c r="M294" s="10">
        <f t="shared" si="120"/>
        <v>-4056049.7862640098</v>
      </c>
      <c r="N294" s="10">
        <f t="shared" si="120"/>
        <v>-4251588.8208585456</v>
      </c>
      <c r="O294" s="10">
        <f t="shared" si="120"/>
        <v>-5703476.0239059851</v>
      </c>
      <c r="P294" s="10">
        <f t="shared" si="120"/>
        <v>-6087534.4281305959</v>
      </c>
      <c r="Q294" s="10">
        <f t="shared" si="120"/>
        <v>-6559399.6838687109</v>
      </c>
      <c r="R294" s="10">
        <f t="shared" si="120"/>
        <v>-7269154.9489901103</v>
      </c>
      <c r="S294" s="10">
        <f t="shared" si="120"/>
        <v>-8210448.3481074674</v>
      </c>
      <c r="T294" s="10">
        <f t="shared" si="120"/>
        <v>-8599770.1176291965</v>
      </c>
      <c r="U294" s="10">
        <f t="shared" si="120"/>
        <v>-8998211.5213215556</v>
      </c>
      <c r="V294" s="10">
        <f t="shared" si="120"/>
        <v>-9405992.3878124524</v>
      </c>
      <c r="W294" s="10">
        <f t="shared" si="120"/>
        <v>-9823338.0116202794</v>
      </c>
      <c r="X294" s="10">
        <f t="shared" si="120"/>
        <v>-10250479.293422321</v>
      </c>
      <c r="Y294" s="10">
        <f t="shared" si="120"/>
        <v>-10687652.884033276</v>
      </c>
      <c r="Z294" s="10">
        <f t="shared" si="120"/>
        <v>-11135101.332194861</v>
      </c>
      <c r="AA294" s="10">
        <f t="shared" si="120"/>
        <v>-11593073.236280082</v>
      </c>
      <c r="AB294" s="10">
        <f t="shared" si="120"/>
        <v>-12061823.400018694</v>
      </c>
      <c r="AC294" s="10">
        <f t="shared" si="120"/>
        <v>-12541612.992353454</v>
      </c>
      <c r="AD294" s="10">
        <f t="shared" si="120"/>
        <v>-13032709.711539606</v>
      </c>
      <c r="AE294" s="10">
        <f t="shared" si="120"/>
        <v>-13535387.9536034</v>
      </c>
      <c r="AF294" s="10">
        <f t="shared" si="120"/>
        <v>-12494861.997878509</v>
      </c>
      <c r="AG294" s="10">
        <f t="shared" si="120"/>
        <v>-12987554.134142611</v>
      </c>
      <c r="AH294" s="10">
        <f t="shared" si="120"/>
        <v>-13235254.688927624</v>
      </c>
      <c r="AI294" s="10">
        <f t="shared" si="120"/>
        <v>-13581519.775736086</v>
      </c>
      <c r="AJ294" s="10">
        <f t="shared" si="120"/>
        <v>-13939688.062350553</v>
      </c>
      <c r="AK294" s="10">
        <f t="shared" si="120"/>
        <v>-14363416.592547655</v>
      </c>
    </row>
    <row r="295" spans="4:37" x14ac:dyDescent="0.35">
      <c r="E295" t="s">
        <v>125</v>
      </c>
      <c r="F295" t="s">
        <v>53</v>
      </c>
      <c r="G295" s="10">
        <f t="shared" si="120"/>
        <v>0</v>
      </c>
      <c r="H295" s="10">
        <f t="shared" si="120"/>
        <v>0</v>
      </c>
      <c r="I295" s="10">
        <f t="shared" si="120"/>
        <v>0</v>
      </c>
      <c r="J295" s="10">
        <f t="shared" si="120"/>
        <v>0</v>
      </c>
      <c r="K295" s="10">
        <f t="shared" si="120"/>
        <v>0</v>
      </c>
      <c r="L295" s="10">
        <f t="shared" si="120"/>
        <v>0</v>
      </c>
      <c r="M295" s="10">
        <f t="shared" si="120"/>
        <v>0</v>
      </c>
      <c r="N295" s="10">
        <f t="shared" si="120"/>
        <v>0</v>
      </c>
      <c r="O295" s="10">
        <f t="shared" si="120"/>
        <v>0</v>
      </c>
      <c r="P295" s="10">
        <f t="shared" si="120"/>
        <v>0</v>
      </c>
      <c r="Q295" s="10">
        <f t="shared" si="120"/>
        <v>0</v>
      </c>
      <c r="R295" s="10">
        <f t="shared" si="120"/>
        <v>0</v>
      </c>
      <c r="S295" s="10">
        <f t="shared" si="120"/>
        <v>0</v>
      </c>
      <c r="T295" s="10">
        <f t="shared" si="120"/>
        <v>0</v>
      </c>
      <c r="U295" s="10">
        <f t="shared" si="120"/>
        <v>0</v>
      </c>
      <c r="V295" s="10">
        <f t="shared" si="120"/>
        <v>0</v>
      </c>
      <c r="W295" s="10">
        <f t="shared" si="120"/>
        <v>0</v>
      </c>
      <c r="X295" s="10">
        <f t="shared" si="120"/>
        <v>0</v>
      </c>
      <c r="Y295" s="10">
        <f t="shared" si="120"/>
        <v>0</v>
      </c>
      <c r="Z295" s="10">
        <f t="shared" si="120"/>
        <v>0</v>
      </c>
      <c r="AA295" s="10">
        <f t="shared" si="120"/>
        <v>0</v>
      </c>
      <c r="AB295" s="10">
        <f t="shared" si="120"/>
        <v>0</v>
      </c>
      <c r="AC295" s="10">
        <f t="shared" si="120"/>
        <v>0</v>
      </c>
      <c r="AD295" s="10">
        <f t="shared" si="120"/>
        <v>0</v>
      </c>
      <c r="AE295" s="10">
        <f t="shared" si="120"/>
        <v>0</v>
      </c>
      <c r="AF295" s="10">
        <f t="shared" si="120"/>
        <v>0</v>
      </c>
      <c r="AG295" s="10">
        <f t="shared" si="120"/>
        <v>0</v>
      </c>
      <c r="AH295" s="10">
        <f t="shared" si="120"/>
        <v>0</v>
      </c>
      <c r="AI295" s="10">
        <f t="shared" si="120"/>
        <v>0</v>
      </c>
      <c r="AJ295" s="10">
        <f t="shared" si="120"/>
        <v>0</v>
      </c>
      <c r="AK295" s="10">
        <f t="shared" si="120"/>
        <v>0</v>
      </c>
    </row>
    <row r="296" spans="4:37" x14ac:dyDescent="0.35">
      <c r="E296" t="s">
        <v>143</v>
      </c>
      <c r="F296" t="s">
        <v>53</v>
      </c>
      <c r="G296" s="10">
        <f t="shared" ref="G296:AK296" si="121">G287</f>
        <v>17217664.420000002</v>
      </c>
      <c r="H296" s="10">
        <f t="shared" si="121"/>
        <v>17579235.372820001</v>
      </c>
      <c r="I296" s="10">
        <f t="shared" si="121"/>
        <v>17948399.315649219</v>
      </c>
      <c r="J296" s="10">
        <f t="shared" si="121"/>
        <v>18325315.701277852</v>
      </c>
      <c r="K296" s="10">
        <f t="shared" si="121"/>
        <v>18710147.331004687</v>
      </c>
      <c r="L296" s="10">
        <f t="shared" si="121"/>
        <v>19103060.424955782</v>
      </c>
      <c r="M296" s="10">
        <f t="shared" si="121"/>
        <v>0</v>
      </c>
      <c r="N296" s="10">
        <f t="shared" si="121"/>
        <v>0</v>
      </c>
      <c r="O296" s="10">
        <f t="shared" si="121"/>
        <v>0</v>
      </c>
      <c r="P296" s="10">
        <f t="shared" si="121"/>
        <v>0</v>
      </c>
      <c r="Q296" s="10">
        <f t="shared" si="121"/>
        <v>0</v>
      </c>
      <c r="R296" s="10">
        <f t="shared" si="121"/>
        <v>0</v>
      </c>
      <c r="S296" s="10">
        <f t="shared" si="121"/>
        <v>0</v>
      </c>
      <c r="T296" s="10">
        <f t="shared" si="121"/>
        <v>0</v>
      </c>
      <c r="U296" s="10">
        <f t="shared" si="121"/>
        <v>0</v>
      </c>
      <c r="V296" s="10">
        <f t="shared" si="121"/>
        <v>0</v>
      </c>
      <c r="W296" s="10">
        <f t="shared" si="121"/>
        <v>0</v>
      </c>
      <c r="X296" s="10">
        <f t="shared" si="121"/>
        <v>0</v>
      </c>
      <c r="Y296" s="10">
        <f t="shared" si="121"/>
        <v>0</v>
      </c>
      <c r="Z296" s="10">
        <f t="shared" si="121"/>
        <v>0</v>
      </c>
      <c r="AA296" s="10">
        <f t="shared" si="121"/>
        <v>0</v>
      </c>
      <c r="AB296" s="10">
        <f t="shared" si="121"/>
        <v>0</v>
      </c>
      <c r="AC296" s="10">
        <f t="shared" si="121"/>
        <v>0</v>
      </c>
      <c r="AD296" s="10">
        <f t="shared" si="121"/>
        <v>0</v>
      </c>
      <c r="AE296" s="10">
        <f t="shared" si="121"/>
        <v>0</v>
      </c>
      <c r="AF296" s="10">
        <f t="shared" si="121"/>
        <v>0</v>
      </c>
      <c r="AG296" s="10">
        <f t="shared" si="121"/>
        <v>0</v>
      </c>
      <c r="AH296" s="10">
        <f t="shared" si="121"/>
        <v>0</v>
      </c>
      <c r="AI296" s="10">
        <f t="shared" si="121"/>
        <v>0</v>
      </c>
      <c r="AJ296" s="10">
        <f t="shared" si="121"/>
        <v>0</v>
      </c>
      <c r="AK296" s="10">
        <f t="shared" si="121"/>
        <v>0</v>
      </c>
    </row>
    <row r="298" spans="4:37" x14ac:dyDescent="0.35">
      <c r="E298" t="s">
        <v>144</v>
      </c>
      <c r="F298" t="s">
        <v>53</v>
      </c>
      <c r="G298" s="10">
        <f t="shared" ref="G298:AK298" si="122">SUM(G290:G296)</f>
        <v>21252634.637400001</v>
      </c>
      <c r="H298" s="10">
        <f t="shared" si="122"/>
        <v>19495685.548857592</v>
      </c>
      <c r="I298" s="10">
        <f t="shared" si="122"/>
        <v>19588077.236797888</v>
      </c>
      <c r="J298" s="10">
        <f t="shared" si="122"/>
        <v>19258639.275355589</v>
      </c>
      <c r="K298" s="10">
        <f t="shared" si="122"/>
        <v>20097141.643884882</v>
      </c>
      <c r="L298" s="10">
        <f t="shared" si="122"/>
        <v>20951417.24700902</v>
      </c>
      <c r="M298" s="10">
        <f t="shared" si="122"/>
        <v>798006.8939808365</v>
      </c>
      <c r="N298" s="10">
        <f t="shared" si="122"/>
        <v>1829215.7993772291</v>
      </c>
      <c r="O298" s="10">
        <f t="shared" si="122"/>
        <v>429707.97002344299</v>
      </c>
      <c r="P298" s="10">
        <f t="shared" si="122"/>
        <v>567740.59450665582</v>
      </c>
      <c r="Q298" s="10">
        <f t="shared" si="122"/>
        <v>677629.95601987559</v>
      </c>
      <c r="R298" s="10">
        <f t="shared" si="122"/>
        <v>614472.07360187266</v>
      </c>
      <c r="S298" s="10">
        <f t="shared" si="122"/>
        <v>390182.30062574241</v>
      </c>
      <c r="T298" s="10">
        <f t="shared" si="122"/>
        <v>548545.63878560439</v>
      </c>
      <c r="U298" s="10">
        <f t="shared" si="122"/>
        <v>722331.59607445262</v>
      </c>
      <c r="V298" s="10">
        <f t="shared" si="122"/>
        <v>912300.62977270037</v>
      </c>
      <c r="W298" s="10">
        <f t="shared" si="122"/>
        <v>1119244.9396527782</v>
      </c>
      <c r="X298" s="10">
        <f t="shared" si="122"/>
        <v>1343989.7049160264</v>
      </c>
      <c r="Y298" s="10">
        <f t="shared" si="122"/>
        <v>1587394.3677439112</v>
      </c>
      <c r="Z298" s="10">
        <f t="shared" si="122"/>
        <v>1850353.9651897419</v>
      </c>
      <c r="AA298" s="10">
        <f t="shared" si="122"/>
        <v>2133800.5112003386</v>
      </c>
      <c r="AB298" s="10">
        <f t="shared" si="122"/>
        <v>2438704.4306229353</v>
      </c>
      <c r="AC298" s="10">
        <f t="shared" si="122"/>
        <v>2766076.047120288</v>
      </c>
      <c r="AD298" s="10">
        <f t="shared" si="122"/>
        <v>3116967.1269878745</v>
      </c>
      <c r="AE298" s="10">
        <f t="shared" si="122"/>
        <v>3492472.480939785</v>
      </c>
      <c r="AF298" s="10">
        <f t="shared" si="122"/>
        <v>5448798.6134059373</v>
      </c>
      <c r="AG298" s="10">
        <f t="shared" si="122"/>
        <v>5910997.49716153</v>
      </c>
      <c r="AH298" s="10">
        <f t="shared" si="122"/>
        <v>6658808.518143367</v>
      </c>
      <c r="AI298" s="10">
        <f t="shared" si="122"/>
        <v>7350262.7682364807</v>
      </c>
      <c r="AJ298" s="10">
        <f t="shared" si="122"/>
        <v>8073668.3954510689</v>
      </c>
      <c r="AK298" s="10">
        <f t="shared" si="122"/>
        <v>8777076.9768793471</v>
      </c>
    </row>
    <row r="299" spans="4:37" x14ac:dyDescent="0.35">
      <c r="E299" t="s">
        <v>145</v>
      </c>
      <c r="F299" t="s">
        <v>53</v>
      </c>
      <c r="G299" s="10">
        <f t="shared" ref="G299:AK299" si="123">-G298*G$20</f>
        <v>0</v>
      </c>
      <c r="H299" s="10">
        <f t="shared" si="123"/>
        <v>0</v>
      </c>
      <c r="I299" s="10">
        <f t="shared" si="123"/>
        <v>0</v>
      </c>
      <c r="J299" s="10">
        <f t="shared" si="123"/>
        <v>0</v>
      </c>
      <c r="K299" s="10">
        <f t="shared" si="123"/>
        <v>0</v>
      </c>
      <c r="L299" s="10">
        <f t="shared" si="123"/>
        <v>0</v>
      </c>
      <c r="M299" s="10">
        <f t="shared" si="123"/>
        <v>0</v>
      </c>
      <c r="N299" s="10">
        <f t="shared" si="123"/>
        <v>0</v>
      </c>
      <c r="O299" s="10">
        <f t="shared" si="123"/>
        <v>0</v>
      </c>
      <c r="P299" s="10">
        <f t="shared" si="123"/>
        <v>0</v>
      </c>
      <c r="Q299" s="10">
        <f t="shared" si="123"/>
        <v>0</v>
      </c>
      <c r="R299" s="10">
        <f t="shared" si="123"/>
        <v>0</v>
      </c>
      <c r="S299" s="10">
        <f t="shared" si="123"/>
        <v>0</v>
      </c>
      <c r="T299" s="10">
        <f t="shared" si="123"/>
        <v>0</v>
      </c>
      <c r="U299" s="10">
        <f t="shared" si="123"/>
        <v>0</v>
      </c>
      <c r="V299" s="10">
        <f t="shared" si="123"/>
        <v>0</v>
      </c>
      <c r="W299" s="10">
        <f t="shared" si="123"/>
        <v>0</v>
      </c>
      <c r="X299" s="10">
        <f t="shared" si="123"/>
        <v>0</v>
      </c>
      <c r="Y299" s="10">
        <f t="shared" si="123"/>
        <v>0</v>
      </c>
      <c r="Z299" s="10">
        <f t="shared" si="123"/>
        <v>0</v>
      </c>
      <c r="AA299" s="10">
        <f t="shared" si="123"/>
        <v>0</v>
      </c>
      <c r="AB299" s="10">
        <f t="shared" si="123"/>
        <v>0</v>
      </c>
      <c r="AC299" s="10">
        <f t="shared" si="123"/>
        <v>0</v>
      </c>
      <c r="AD299" s="10">
        <f t="shared" si="123"/>
        <v>0</v>
      </c>
      <c r="AE299" s="10">
        <f t="shared" si="123"/>
        <v>0</v>
      </c>
      <c r="AF299" s="10">
        <f t="shared" si="123"/>
        <v>0</v>
      </c>
      <c r="AG299" s="10">
        <f t="shared" si="123"/>
        <v>0</v>
      </c>
      <c r="AH299" s="10">
        <f t="shared" si="123"/>
        <v>0</v>
      </c>
      <c r="AI299" s="10">
        <f t="shared" si="123"/>
        <v>0</v>
      </c>
      <c r="AJ299" s="10">
        <f t="shared" si="123"/>
        <v>0</v>
      </c>
      <c r="AK299" s="10">
        <f t="shared" si="123"/>
        <v>0</v>
      </c>
    </row>
    <row r="301" spans="4:37" x14ac:dyDescent="0.35">
      <c r="D301" t="s">
        <v>146</v>
      </c>
    </row>
    <row r="302" spans="4:37" x14ac:dyDescent="0.35">
      <c r="E302" t="s">
        <v>51</v>
      </c>
      <c r="F302" t="s">
        <v>53</v>
      </c>
      <c r="G302" s="10">
        <f t="shared" ref="G302:AK309" si="124">G236</f>
        <v>-64771548.044999994</v>
      </c>
      <c r="H302" s="10">
        <f t="shared" si="124"/>
        <v>-1976591.24917324</v>
      </c>
      <c r="I302" s="10">
        <f t="shared" si="124"/>
        <v>-7883163.619584416</v>
      </c>
      <c r="J302" s="10">
        <f t="shared" si="124"/>
        <v>-9409287.5461007431</v>
      </c>
      <c r="K302" s="10">
        <f t="shared" si="124"/>
        <v>-15570797.270092202</v>
      </c>
      <c r="L302" s="10">
        <f t="shared" si="124"/>
        <v>-6195642.9597768392</v>
      </c>
      <c r="M302" s="10">
        <f t="shared" si="124"/>
        <v>-3956993.2301738057</v>
      </c>
      <c r="N302" s="10">
        <f t="shared" si="124"/>
        <v>-4168914.5556033193</v>
      </c>
      <c r="O302" s="10">
        <f t="shared" si="124"/>
        <v>-35250848.42832046</v>
      </c>
      <c r="P302" s="10">
        <f t="shared" si="124"/>
        <v>-8466647.9619261511</v>
      </c>
      <c r="Q302" s="10">
        <f t="shared" si="124"/>
        <v>-10782789.125094207</v>
      </c>
      <c r="R302" s="10">
        <f t="shared" si="124"/>
        <v>-21365397.113733616</v>
      </c>
      <c r="S302" s="10">
        <f t="shared" si="124"/>
        <v>-28250333.703977112</v>
      </c>
      <c r="T302" s="10">
        <f t="shared" si="124"/>
        <v>-10256072.65471362</v>
      </c>
      <c r="U302" s="10">
        <f t="shared" si="124"/>
        <v>-10471450.180462604</v>
      </c>
      <c r="V302" s="10">
        <f t="shared" si="124"/>
        <v>-10691350.634252317</v>
      </c>
      <c r="W302" s="10">
        <f t="shared" si="124"/>
        <v>-10915868.997571616</v>
      </c>
      <c r="X302" s="10">
        <f t="shared" si="124"/>
        <v>-11145102.24652062</v>
      </c>
      <c r="Y302" s="10">
        <f t="shared" si="124"/>
        <v>-11379149.393697552</v>
      </c>
      <c r="Z302" s="10">
        <f t="shared" si="124"/>
        <v>-11618111.5309652</v>
      </c>
      <c r="AA302" s="10">
        <f t="shared" si="124"/>
        <v>-11862091.873115469</v>
      </c>
      <c r="AB302" s="10">
        <f t="shared" si="124"/>
        <v>-12111195.802450892</v>
      </c>
      <c r="AC302" s="10">
        <f t="shared" si="124"/>
        <v>-12365530.91430236</v>
      </c>
      <c r="AD302" s="10">
        <f t="shared" si="124"/>
        <v>-12625207.063502707</v>
      </c>
      <c r="AE302" s="10">
        <f t="shared" si="124"/>
        <v>-12890336.411836263</v>
      </c>
      <c r="AF302" s="10">
        <f t="shared" si="124"/>
        <v>-13161033.476484824</v>
      </c>
      <c r="AG302" s="10">
        <f t="shared" si="124"/>
        <v>-13437415.179491002</v>
      </c>
      <c r="AH302" s="10">
        <f t="shared" si="124"/>
        <v>-13719600.898260314</v>
      </c>
      <c r="AI302" s="10">
        <f t="shared" si="124"/>
        <v>-14007712.517123777</v>
      </c>
      <c r="AJ302" s="10">
        <f t="shared" si="124"/>
        <v>-14301874.479983376</v>
      </c>
      <c r="AK302" s="10">
        <f t="shared" si="124"/>
        <v>-14602213.844063025</v>
      </c>
    </row>
    <row r="303" spans="4:37" x14ac:dyDescent="0.35">
      <c r="E303" t="s">
        <v>147</v>
      </c>
      <c r="F303" t="s">
        <v>53</v>
      </c>
      <c r="G303" s="10">
        <f t="shared" si="124"/>
        <v>0</v>
      </c>
      <c r="H303" s="10">
        <f t="shared" si="124"/>
        <v>0</v>
      </c>
      <c r="I303" s="10">
        <f t="shared" si="124"/>
        <v>0</v>
      </c>
      <c r="J303" s="10">
        <f t="shared" si="124"/>
        <v>0</v>
      </c>
      <c r="K303" s="10">
        <f t="shared" si="124"/>
        <v>0</v>
      </c>
      <c r="L303" s="10">
        <f t="shared" si="124"/>
        <v>0</v>
      </c>
      <c r="M303" s="10">
        <f t="shared" si="124"/>
        <v>0</v>
      </c>
      <c r="N303" s="10">
        <f t="shared" si="124"/>
        <v>0</v>
      </c>
      <c r="O303" s="10">
        <f t="shared" si="124"/>
        <v>0</v>
      </c>
      <c r="P303" s="10">
        <f t="shared" si="124"/>
        <v>0</v>
      </c>
      <c r="Q303" s="10">
        <f t="shared" si="124"/>
        <v>0</v>
      </c>
      <c r="R303" s="10">
        <f t="shared" si="124"/>
        <v>0</v>
      </c>
      <c r="S303" s="10">
        <f t="shared" si="124"/>
        <v>0</v>
      </c>
      <c r="T303" s="10">
        <f t="shared" si="124"/>
        <v>0</v>
      </c>
      <c r="U303" s="10">
        <f t="shared" si="124"/>
        <v>0</v>
      </c>
      <c r="V303" s="10">
        <f t="shared" si="124"/>
        <v>0</v>
      </c>
      <c r="W303" s="10">
        <f t="shared" si="124"/>
        <v>0</v>
      </c>
      <c r="X303" s="10">
        <f t="shared" si="124"/>
        <v>0</v>
      </c>
      <c r="Y303" s="10">
        <f t="shared" si="124"/>
        <v>0</v>
      </c>
      <c r="Z303" s="10">
        <f t="shared" si="124"/>
        <v>0</v>
      </c>
      <c r="AA303" s="10">
        <f t="shared" si="124"/>
        <v>0</v>
      </c>
      <c r="AB303" s="10">
        <f t="shared" si="124"/>
        <v>0</v>
      </c>
      <c r="AC303" s="10">
        <f t="shared" si="124"/>
        <v>0</v>
      </c>
      <c r="AD303" s="10">
        <f t="shared" si="124"/>
        <v>0</v>
      </c>
      <c r="AE303" s="10">
        <f t="shared" si="124"/>
        <v>0</v>
      </c>
      <c r="AF303" s="10">
        <f t="shared" si="124"/>
        <v>0</v>
      </c>
      <c r="AG303" s="10">
        <f t="shared" si="124"/>
        <v>0</v>
      </c>
      <c r="AH303" s="10">
        <f t="shared" si="124"/>
        <v>0</v>
      </c>
      <c r="AI303" s="10">
        <f t="shared" si="124"/>
        <v>0</v>
      </c>
      <c r="AJ303" s="10">
        <f t="shared" si="124"/>
        <v>0</v>
      </c>
      <c r="AK303" s="10">
        <f t="shared" si="124"/>
        <v>0</v>
      </c>
    </row>
    <row r="304" spans="4:37" x14ac:dyDescent="0.35">
      <c r="E304" t="s">
        <v>60</v>
      </c>
      <c r="F304" t="s">
        <v>53</v>
      </c>
      <c r="G304" s="10">
        <f t="shared" si="124"/>
        <v>30007000</v>
      </c>
      <c r="H304" s="10">
        <f t="shared" si="124"/>
        <v>0</v>
      </c>
      <c r="I304" s="10">
        <f t="shared" si="124"/>
        <v>0</v>
      </c>
      <c r="J304" s="10">
        <f t="shared" si="124"/>
        <v>0</v>
      </c>
      <c r="K304" s="10">
        <f t="shared" si="124"/>
        <v>0</v>
      </c>
      <c r="L304" s="10">
        <f t="shared" si="124"/>
        <v>0</v>
      </c>
      <c r="M304" s="10">
        <f t="shared" si="124"/>
        <v>0</v>
      </c>
      <c r="N304" s="10">
        <f t="shared" si="124"/>
        <v>0</v>
      </c>
      <c r="O304" s="10">
        <f t="shared" si="124"/>
        <v>0</v>
      </c>
      <c r="P304" s="10">
        <f t="shared" si="124"/>
        <v>0</v>
      </c>
      <c r="Q304" s="10">
        <f t="shared" si="124"/>
        <v>0</v>
      </c>
      <c r="R304" s="10">
        <f t="shared" si="124"/>
        <v>0</v>
      </c>
      <c r="S304" s="10">
        <f t="shared" si="124"/>
        <v>0</v>
      </c>
      <c r="T304" s="10">
        <f t="shared" si="124"/>
        <v>0</v>
      </c>
      <c r="U304" s="10">
        <f t="shared" si="124"/>
        <v>0</v>
      </c>
      <c r="V304" s="10">
        <f t="shared" si="124"/>
        <v>0</v>
      </c>
      <c r="W304" s="10">
        <f t="shared" si="124"/>
        <v>0</v>
      </c>
      <c r="X304" s="10">
        <f t="shared" si="124"/>
        <v>0</v>
      </c>
      <c r="Y304" s="10">
        <f t="shared" si="124"/>
        <v>0</v>
      </c>
      <c r="Z304" s="10">
        <f t="shared" si="124"/>
        <v>0</v>
      </c>
      <c r="AA304" s="10">
        <f t="shared" si="124"/>
        <v>0</v>
      </c>
      <c r="AB304" s="10">
        <f t="shared" si="124"/>
        <v>0</v>
      </c>
      <c r="AC304" s="10">
        <f t="shared" si="124"/>
        <v>0</v>
      </c>
      <c r="AD304" s="10">
        <f t="shared" si="124"/>
        <v>0</v>
      </c>
      <c r="AE304" s="10">
        <f t="shared" si="124"/>
        <v>0</v>
      </c>
      <c r="AF304" s="10">
        <f t="shared" si="124"/>
        <v>0</v>
      </c>
      <c r="AG304" s="10">
        <f t="shared" si="124"/>
        <v>0</v>
      </c>
      <c r="AH304" s="10">
        <f t="shared" si="124"/>
        <v>0</v>
      </c>
      <c r="AI304" s="10">
        <f t="shared" si="124"/>
        <v>0</v>
      </c>
      <c r="AJ304" s="10">
        <f t="shared" si="124"/>
        <v>0</v>
      </c>
      <c r="AK304" s="10">
        <f t="shared" si="124"/>
        <v>0</v>
      </c>
    </row>
    <row r="305" spans="3:38" x14ac:dyDescent="0.35">
      <c r="E305" t="s">
        <v>141</v>
      </c>
      <c r="F305" t="s">
        <v>53</v>
      </c>
      <c r="G305" s="10">
        <f t="shared" si="124"/>
        <v>0</v>
      </c>
      <c r="H305" s="10">
        <f t="shared" si="124"/>
        <v>526796.13183999993</v>
      </c>
      <c r="I305" s="10">
        <f t="shared" si="124"/>
        <v>1051719.2755199999</v>
      </c>
      <c r="J305" s="10">
        <f t="shared" si="124"/>
        <v>1616488.4252849626</v>
      </c>
      <c r="K305" s="10">
        <f t="shared" si="124"/>
        <v>2266273.3474583356</v>
      </c>
      <c r="L305" s="10">
        <f t="shared" si="124"/>
        <v>3010671.7408398315</v>
      </c>
      <c r="M305" s="10">
        <f t="shared" si="124"/>
        <v>3738802.6658884678</v>
      </c>
      <c r="N305" s="10">
        <f t="shared" si="124"/>
        <v>4590728.3914602362</v>
      </c>
      <c r="O305" s="10">
        <f t="shared" si="124"/>
        <v>5489175.6340112118</v>
      </c>
      <c r="P305" s="10">
        <f t="shared" si="124"/>
        <v>6468250.821769774</v>
      </c>
      <c r="Q305" s="10">
        <f t="shared" si="124"/>
        <v>7533929.8581599351</v>
      </c>
      <c r="R305" s="10">
        <f t="shared" si="124"/>
        <v>8692595.2106000446</v>
      </c>
      <c r="S305" s="10">
        <f t="shared" si="124"/>
        <v>9951062.3005091064</v>
      </c>
      <c r="T305" s="10">
        <f t="shared" si="124"/>
        <v>11070908.840182476</v>
      </c>
      <c r="U305" s="10">
        <f t="shared" si="124"/>
        <v>12247350.554900924</v>
      </c>
      <c r="V305" s="10">
        <f t="shared" si="124"/>
        <v>13482777.185353301</v>
      </c>
      <c r="W305" s="10">
        <f t="shared" si="124"/>
        <v>14779672.279886629</v>
      </c>
      <c r="X305" s="10">
        <f t="shared" si="124"/>
        <v>16140616.748639932</v>
      </c>
      <c r="Y305" s="10">
        <f t="shared" si="124"/>
        <v>17568292.549844097</v>
      </c>
      <c r="Z305" s="10">
        <f t="shared" si="124"/>
        <v>19065486.513152517</v>
      </c>
      <c r="AA305" s="10">
        <f t="shared" si="124"/>
        <v>20635094.305045061</v>
      </c>
      <c r="AB305" s="10">
        <f t="shared" si="124"/>
        <v>22280124.541532695</v>
      </c>
      <c r="AC305" s="10">
        <f t="shared" si="124"/>
        <v>24003703.053581182</v>
      </c>
      <c r="AD305" s="10">
        <f t="shared" si="124"/>
        <v>25809077.310870484</v>
      </c>
      <c r="AE305" s="10">
        <f t="shared" si="124"/>
        <v>27699621.009712115</v>
      </c>
      <c r="AF305" s="10">
        <f t="shared" si="124"/>
        <v>29678838.83115942</v>
      </c>
      <c r="AG305" s="10">
        <f t="shared" si="124"/>
        <v>31750371.375566658</v>
      </c>
      <c r="AH305" s="10">
        <f t="shared" si="124"/>
        <v>33918000.280081376</v>
      </c>
      <c r="AI305" s="10">
        <f t="shared" si="124"/>
        <v>36185653.525791764</v>
      </c>
      <c r="AJ305" s="10">
        <f t="shared" si="124"/>
        <v>38557410.941496469</v>
      </c>
      <c r="AK305" s="10">
        <f t="shared" si="124"/>
        <v>41037509.911318704</v>
      </c>
      <c r="AL305" s="10">
        <f t="shared" ref="AL305:AL309" si="125">IF(AF305=0,0,IF($G$17&gt;(AK305/AF305)^(1/5)-1+2%,AK305*(AK305/AF305)^(1/5)/($G$17-((AK305/AF305)^(1/5)-1)),AK305*(1+$G$16)/$G$18))</f>
        <v>1643109710.5669177</v>
      </c>
    </row>
    <row r="306" spans="3:38" x14ac:dyDescent="0.35">
      <c r="E306" t="s">
        <v>117</v>
      </c>
      <c r="F306" t="s">
        <v>53</v>
      </c>
      <c r="G306" s="10">
        <f t="shared" si="124"/>
        <v>0</v>
      </c>
      <c r="H306" s="10">
        <f t="shared" si="124"/>
        <v>0</v>
      </c>
      <c r="I306" s="10">
        <f t="shared" si="124"/>
        <v>0</v>
      </c>
      <c r="J306" s="10">
        <f t="shared" si="124"/>
        <v>0</v>
      </c>
      <c r="K306" s="10">
        <f t="shared" si="124"/>
        <v>0</v>
      </c>
      <c r="L306" s="10">
        <f t="shared" si="124"/>
        <v>0</v>
      </c>
      <c r="M306" s="10">
        <f t="shared" si="124"/>
        <v>0</v>
      </c>
      <c r="N306" s="10">
        <f t="shared" si="124"/>
        <v>0</v>
      </c>
      <c r="O306" s="10">
        <f t="shared" si="124"/>
        <v>0</v>
      </c>
      <c r="P306" s="10">
        <f t="shared" si="124"/>
        <v>0</v>
      </c>
      <c r="Q306" s="10">
        <f t="shared" si="124"/>
        <v>0</v>
      </c>
      <c r="R306" s="10">
        <f t="shared" si="124"/>
        <v>0</v>
      </c>
      <c r="S306" s="10">
        <f t="shared" si="124"/>
        <v>0</v>
      </c>
      <c r="T306" s="10">
        <f t="shared" si="124"/>
        <v>0</v>
      </c>
      <c r="U306" s="10">
        <f t="shared" si="124"/>
        <v>0</v>
      </c>
      <c r="V306" s="10">
        <f t="shared" si="124"/>
        <v>0</v>
      </c>
      <c r="W306" s="10">
        <f t="shared" si="124"/>
        <v>0</v>
      </c>
      <c r="X306" s="10">
        <f t="shared" si="124"/>
        <v>0</v>
      </c>
      <c r="Y306" s="10">
        <f t="shared" si="124"/>
        <v>0</v>
      </c>
      <c r="Z306" s="10">
        <f t="shared" si="124"/>
        <v>0</v>
      </c>
      <c r="AA306" s="10">
        <f t="shared" si="124"/>
        <v>0</v>
      </c>
      <c r="AB306" s="10">
        <f t="shared" si="124"/>
        <v>0</v>
      </c>
      <c r="AC306" s="10">
        <f t="shared" si="124"/>
        <v>0</v>
      </c>
      <c r="AD306" s="10">
        <f t="shared" si="124"/>
        <v>0</v>
      </c>
      <c r="AE306" s="10">
        <f t="shared" si="124"/>
        <v>0</v>
      </c>
      <c r="AF306" s="10">
        <f t="shared" si="124"/>
        <v>0</v>
      </c>
      <c r="AG306" s="10">
        <f t="shared" si="124"/>
        <v>0</v>
      </c>
      <c r="AH306" s="10">
        <f t="shared" si="124"/>
        <v>0</v>
      </c>
      <c r="AI306" s="10">
        <f t="shared" si="124"/>
        <v>0</v>
      </c>
      <c r="AJ306" s="10">
        <f t="shared" si="124"/>
        <v>0</v>
      </c>
      <c r="AK306" s="10">
        <f t="shared" si="124"/>
        <v>0</v>
      </c>
      <c r="AL306" s="10">
        <f t="shared" si="125"/>
        <v>0</v>
      </c>
    </row>
    <row r="307" spans="3:38" x14ac:dyDescent="0.35">
      <c r="E307" t="s">
        <v>118</v>
      </c>
      <c r="F307" t="s">
        <v>53</v>
      </c>
      <c r="G307" s="10">
        <f t="shared" si="124"/>
        <v>0</v>
      </c>
      <c r="H307" s="10">
        <f t="shared" si="124"/>
        <v>-448968.02821894531</v>
      </c>
      <c r="I307" s="10">
        <f t="shared" si="124"/>
        <v>-863755.11862009775</v>
      </c>
      <c r="J307" s="10">
        <f t="shared" si="124"/>
        <v>-1301567.2059710165</v>
      </c>
      <c r="K307" s="10">
        <f t="shared" si="124"/>
        <v>-1788979.9498819397</v>
      </c>
      <c r="L307" s="10">
        <f t="shared" si="124"/>
        <v>-2307378.3567829109</v>
      </c>
      <c r="M307" s="10">
        <f t="shared" si="124"/>
        <v>-2781921.1079293475</v>
      </c>
      <c r="N307" s="10">
        <f t="shared" si="124"/>
        <v>-3316358.7199312416</v>
      </c>
      <c r="O307" s="10">
        <f t="shared" si="124"/>
        <v>-3879306.0888993004</v>
      </c>
      <c r="P307" s="10">
        <f t="shared" si="124"/>
        <v>-4471989.6814145632</v>
      </c>
      <c r="Q307" s="10">
        <f t="shared" si="124"/>
        <v>-5095684.5170218516</v>
      </c>
      <c r="R307" s="10">
        <f t="shared" si="124"/>
        <v>-5751716.0157210799</v>
      </c>
      <c r="S307" s="10">
        <f t="shared" si="124"/>
        <v>-6441461.914320305</v>
      </c>
      <c r="T307" s="10">
        <f t="shared" si="124"/>
        <v>-7166354.2541884165</v>
      </c>
      <c r="U307" s="10">
        <f t="shared" si="124"/>
        <v>-7927881.4430382801</v>
      </c>
      <c r="V307" s="10">
        <f t="shared" si="124"/>
        <v>-8727590.3934675138</v>
      </c>
      <c r="W307" s="10">
        <f t="shared" si="124"/>
        <v>-9567088.7410839163</v>
      </c>
      <c r="X307" s="10">
        <f t="shared" si="124"/>
        <v>-10448047.14514604</v>
      </c>
      <c r="Y307" s="10">
        <f t="shared" si="124"/>
        <v>-11372201.674756702</v>
      </c>
      <c r="Z307" s="10">
        <f t="shared" si="124"/>
        <v>-12341356.2837584</v>
      </c>
      <c r="AA307" s="10">
        <f t="shared" si="124"/>
        <v>-13357385.377594838</v>
      </c>
      <c r="AB307" s="10">
        <f t="shared" si="124"/>
        <v>-14422236.475522174</v>
      </c>
      <c r="AC307" s="10">
        <f t="shared" si="124"/>
        <v>-15537932.971677478</v>
      </c>
      <c r="AD307" s="10">
        <f t="shared" si="124"/>
        <v>-16706576.998640144</v>
      </c>
      <c r="AE307" s="10">
        <f t="shared" si="124"/>
        <v>-17930352.397254981</v>
      </c>
      <c r="AF307" s="10">
        <f t="shared" si="124"/>
        <v>-19211527.796623606</v>
      </c>
      <c r="AG307" s="10">
        <f t="shared" si="124"/>
        <v>-20552459.808313612</v>
      </c>
      <c r="AH307" s="10">
        <f t="shared" si="124"/>
        <v>-21955596.338983014</v>
      </c>
      <c r="AI307" s="10">
        <f t="shared" si="124"/>
        <v>-23423480.025771007</v>
      </c>
      <c r="AJ307" s="10">
        <f t="shared" si="124"/>
        <v>-24958751.798965205</v>
      </c>
      <c r="AK307" s="10">
        <f t="shared" si="124"/>
        <v>-26564154.576620173</v>
      </c>
      <c r="AL307" s="10">
        <f t="shared" si="125"/>
        <v>-1063607914.6168312</v>
      </c>
    </row>
    <row r="308" spans="3:38" x14ac:dyDescent="0.35">
      <c r="E308" t="s">
        <v>125</v>
      </c>
      <c r="F308" t="s">
        <v>53</v>
      </c>
      <c r="G308" s="10">
        <f t="shared" si="124"/>
        <v>0</v>
      </c>
      <c r="H308" s="10">
        <f t="shared" si="124"/>
        <v>0</v>
      </c>
      <c r="I308" s="10">
        <f t="shared" si="124"/>
        <v>0</v>
      </c>
      <c r="J308" s="10">
        <f t="shared" si="124"/>
        <v>0</v>
      </c>
      <c r="K308" s="10">
        <f t="shared" si="124"/>
        <v>0</v>
      </c>
      <c r="L308" s="10">
        <f t="shared" si="124"/>
        <v>0</v>
      </c>
      <c r="M308" s="10">
        <f t="shared" si="124"/>
        <v>0</v>
      </c>
      <c r="N308" s="10">
        <f t="shared" si="124"/>
        <v>0</v>
      </c>
      <c r="O308" s="10">
        <f t="shared" si="124"/>
        <v>0</v>
      </c>
      <c r="P308" s="10">
        <f t="shared" si="124"/>
        <v>0</v>
      </c>
      <c r="Q308" s="10">
        <f t="shared" si="124"/>
        <v>0</v>
      </c>
      <c r="R308" s="10">
        <f t="shared" si="124"/>
        <v>0</v>
      </c>
      <c r="S308" s="10">
        <f t="shared" si="124"/>
        <v>0</v>
      </c>
      <c r="T308" s="10">
        <f t="shared" si="124"/>
        <v>0</v>
      </c>
      <c r="U308" s="10">
        <f t="shared" si="124"/>
        <v>0</v>
      </c>
      <c r="V308" s="10">
        <f t="shared" si="124"/>
        <v>0</v>
      </c>
      <c r="W308" s="10">
        <f t="shared" si="124"/>
        <v>0</v>
      </c>
      <c r="X308" s="10">
        <f t="shared" si="124"/>
        <v>0</v>
      </c>
      <c r="Y308" s="10">
        <f t="shared" si="124"/>
        <v>0</v>
      </c>
      <c r="Z308" s="10">
        <f t="shared" si="124"/>
        <v>0</v>
      </c>
      <c r="AA308" s="10">
        <f t="shared" si="124"/>
        <v>0</v>
      </c>
      <c r="AB308" s="10">
        <f t="shared" si="124"/>
        <v>0</v>
      </c>
      <c r="AC308" s="10">
        <f t="shared" si="124"/>
        <v>0</v>
      </c>
      <c r="AD308" s="10">
        <f t="shared" si="124"/>
        <v>0</v>
      </c>
      <c r="AE308" s="10">
        <f t="shared" si="124"/>
        <v>0</v>
      </c>
      <c r="AF308" s="10">
        <f t="shared" si="124"/>
        <v>0</v>
      </c>
      <c r="AG308" s="10">
        <f t="shared" si="124"/>
        <v>0</v>
      </c>
      <c r="AH308" s="10">
        <f t="shared" si="124"/>
        <v>0</v>
      </c>
      <c r="AI308" s="10">
        <f t="shared" si="124"/>
        <v>0</v>
      </c>
      <c r="AJ308" s="10">
        <f t="shared" si="124"/>
        <v>0</v>
      </c>
      <c r="AK308" s="10">
        <f t="shared" si="124"/>
        <v>0</v>
      </c>
      <c r="AL308" s="10">
        <f t="shared" si="125"/>
        <v>0</v>
      </c>
    </row>
    <row r="309" spans="3:38" x14ac:dyDescent="0.35">
      <c r="E309" t="s">
        <v>131</v>
      </c>
      <c r="F309" t="s">
        <v>53</v>
      </c>
      <c r="G309" s="10">
        <f t="shared" si="124"/>
        <v>0</v>
      </c>
      <c r="H309" s="10">
        <f t="shared" si="124"/>
        <v>0</v>
      </c>
      <c r="I309" s="10">
        <f t="shared" si="124"/>
        <v>0</v>
      </c>
      <c r="J309" s="10">
        <f t="shared" si="124"/>
        <v>0</v>
      </c>
      <c r="K309" s="10">
        <f t="shared" si="124"/>
        <v>0</v>
      </c>
      <c r="L309" s="10">
        <f t="shared" si="124"/>
        <v>0</v>
      </c>
      <c r="M309" s="10">
        <f t="shared" si="124"/>
        <v>0</v>
      </c>
      <c r="N309" s="10">
        <f t="shared" si="124"/>
        <v>0</v>
      </c>
      <c r="O309" s="10">
        <f t="shared" si="124"/>
        <v>0</v>
      </c>
      <c r="P309" s="10">
        <f t="shared" si="124"/>
        <v>0</v>
      </c>
      <c r="Q309" s="10">
        <f t="shared" si="124"/>
        <v>0</v>
      </c>
      <c r="R309" s="10">
        <f t="shared" si="124"/>
        <v>0</v>
      </c>
      <c r="S309" s="10">
        <f t="shared" si="124"/>
        <v>0</v>
      </c>
      <c r="T309" s="10">
        <f t="shared" si="124"/>
        <v>0</v>
      </c>
      <c r="U309" s="10">
        <f t="shared" si="124"/>
        <v>0</v>
      </c>
      <c r="V309" s="10">
        <f t="shared" si="124"/>
        <v>0</v>
      </c>
      <c r="W309" s="10">
        <f t="shared" si="124"/>
        <v>0</v>
      </c>
      <c r="X309" s="10">
        <f t="shared" si="124"/>
        <v>0</v>
      </c>
      <c r="Y309" s="10">
        <f t="shared" si="124"/>
        <v>0</v>
      </c>
      <c r="Z309" s="10">
        <f t="shared" si="124"/>
        <v>0</v>
      </c>
      <c r="AA309" s="10">
        <f t="shared" si="124"/>
        <v>0</v>
      </c>
      <c r="AB309" s="10">
        <f t="shared" si="124"/>
        <v>0</v>
      </c>
      <c r="AC309" s="10">
        <f t="shared" si="124"/>
        <v>0</v>
      </c>
      <c r="AD309" s="10">
        <f t="shared" si="124"/>
        <v>0</v>
      </c>
      <c r="AE309" s="10">
        <f t="shared" si="124"/>
        <v>0</v>
      </c>
      <c r="AF309" s="10">
        <f t="shared" si="124"/>
        <v>0</v>
      </c>
      <c r="AG309" s="10">
        <f t="shared" si="124"/>
        <v>0</v>
      </c>
      <c r="AH309" s="10">
        <f t="shared" si="124"/>
        <v>0</v>
      </c>
      <c r="AI309" s="10">
        <f t="shared" si="124"/>
        <v>0</v>
      </c>
      <c r="AJ309" s="10">
        <f t="shared" si="124"/>
        <v>0</v>
      </c>
      <c r="AK309" s="10">
        <f t="shared" si="124"/>
        <v>0</v>
      </c>
      <c r="AL309" s="10">
        <f t="shared" si="125"/>
        <v>0</v>
      </c>
    </row>
    <row r="310" spans="3:38" x14ac:dyDescent="0.35">
      <c r="E310" t="s">
        <v>148</v>
      </c>
      <c r="F310" t="s">
        <v>53</v>
      </c>
      <c r="G310" s="10">
        <f t="shared" ref="G310:AK310" si="126">G299</f>
        <v>0</v>
      </c>
      <c r="H310" s="10">
        <f t="shared" si="126"/>
        <v>0</v>
      </c>
      <c r="I310" s="10">
        <f t="shared" si="126"/>
        <v>0</v>
      </c>
      <c r="J310" s="10">
        <f t="shared" si="126"/>
        <v>0</v>
      </c>
      <c r="K310" s="10">
        <f t="shared" si="126"/>
        <v>0</v>
      </c>
      <c r="L310" s="10">
        <f t="shared" si="126"/>
        <v>0</v>
      </c>
      <c r="M310" s="10">
        <f t="shared" si="126"/>
        <v>0</v>
      </c>
      <c r="N310" s="10">
        <f t="shared" si="126"/>
        <v>0</v>
      </c>
      <c r="O310" s="10">
        <f t="shared" si="126"/>
        <v>0</v>
      </c>
      <c r="P310" s="10">
        <f t="shared" si="126"/>
        <v>0</v>
      </c>
      <c r="Q310" s="10">
        <f t="shared" si="126"/>
        <v>0</v>
      </c>
      <c r="R310" s="10">
        <f t="shared" si="126"/>
        <v>0</v>
      </c>
      <c r="S310" s="10">
        <f t="shared" si="126"/>
        <v>0</v>
      </c>
      <c r="T310" s="10">
        <f t="shared" si="126"/>
        <v>0</v>
      </c>
      <c r="U310" s="10">
        <f t="shared" si="126"/>
        <v>0</v>
      </c>
      <c r="V310" s="10">
        <f t="shared" si="126"/>
        <v>0</v>
      </c>
      <c r="W310" s="10">
        <f t="shared" si="126"/>
        <v>0</v>
      </c>
      <c r="X310" s="10">
        <f t="shared" si="126"/>
        <v>0</v>
      </c>
      <c r="Y310" s="10">
        <f t="shared" si="126"/>
        <v>0</v>
      </c>
      <c r="Z310" s="10">
        <f t="shared" si="126"/>
        <v>0</v>
      </c>
      <c r="AA310" s="10">
        <f t="shared" si="126"/>
        <v>0</v>
      </c>
      <c r="AB310" s="10">
        <f t="shared" si="126"/>
        <v>0</v>
      </c>
      <c r="AC310" s="10">
        <f t="shared" si="126"/>
        <v>0</v>
      </c>
      <c r="AD310" s="10">
        <f t="shared" si="126"/>
        <v>0</v>
      </c>
      <c r="AE310" s="10">
        <f t="shared" si="126"/>
        <v>0</v>
      </c>
      <c r="AF310" s="10">
        <f t="shared" si="126"/>
        <v>0</v>
      </c>
      <c r="AG310" s="10">
        <f t="shared" si="126"/>
        <v>0</v>
      </c>
      <c r="AH310" s="10">
        <f t="shared" si="126"/>
        <v>0</v>
      </c>
      <c r="AI310" s="10">
        <f t="shared" si="126"/>
        <v>0</v>
      </c>
      <c r="AJ310" s="10">
        <f t="shared" si="126"/>
        <v>0</v>
      </c>
      <c r="AK310" s="10">
        <f t="shared" si="126"/>
        <v>0</v>
      </c>
      <c r="AL310" s="10">
        <f>IF(AF310=0,0,IF($G$17&gt;(AK310/AF310)^(1/5)-1+2%,AK310*(AK310/AF310)^(1/5)/($G$17-((AK310/AF310)^(1/5)-1)),AK310*(1+$G$16)/$G$18))</f>
        <v>0</v>
      </c>
    </row>
    <row r="311" spans="3:38" x14ac:dyDescent="0.35">
      <c r="E311" t="s">
        <v>149</v>
      </c>
      <c r="F311" t="s">
        <v>53</v>
      </c>
      <c r="G311" s="10">
        <f>-$G$19*G310</f>
        <v>0</v>
      </c>
      <c r="H311" s="10">
        <f t="shared" ref="H311:AK311" si="127">-$G$19*H310</f>
        <v>0</v>
      </c>
      <c r="I311" s="10">
        <f t="shared" si="127"/>
        <v>0</v>
      </c>
      <c r="J311" s="10">
        <f t="shared" si="127"/>
        <v>0</v>
      </c>
      <c r="K311" s="10">
        <f t="shared" si="127"/>
        <v>0</v>
      </c>
      <c r="L311" s="10">
        <f t="shared" si="127"/>
        <v>0</v>
      </c>
      <c r="M311" s="10">
        <f t="shared" si="127"/>
        <v>0</v>
      </c>
      <c r="N311" s="10">
        <f t="shared" si="127"/>
        <v>0</v>
      </c>
      <c r="O311" s="10">
        <f t="shared" si="127"/>
        <v>0</v>
      </c>
      <c r="P311" s="10">
        <f t="shared" si="127"/>
        <v>0</v>
      </c>
      <c r="Q311" s="10">
        <f t="shared" si="127"/>
        <v>0</v>
      </c>
      <c r="R311" s="10">
        <f t="shared" si="127"/>
        <v>0</v>
      </c>
      <c r="S311" s="10">
        <f t="shared" si="127"/>
        <v>0</v>
      </c>
      <c r="T311" s="10">
        <f t="shared" si="127"/>
        <v>0</v>
      </c>
      <c r="U311" s="10">
        <f t="shared" si="127"/>
        <v>0</v>
      </c>
      <c r="V311" s="10">
        <f t="shared" si="127"/>
        <v>0</v>
      </c>
      <c r="W311" s="10">
        <f t="shared" si="127"/>
        <v>0</v>
      </c>
      <c r="X311" s="10">
        <f t="shared" si="127"/>
        <v>0</v>
      </c>
      <c r="Y311" s="10">
        <f t="shared" si="127"/>
        <v>0</v>
      </c>
      <c r="Z311" s="10">
        <f t="shared" si="127"/>
        <v>0</v>
      </c>
      <c r="AA311" s="10">
        <f t="shared" si="127"/>
        <v>0</v>
      </c>
      <c r="AB311" s="10">
        <f t="shared" si="127"/>
        <v>0</v>
      </c>
      <c r="AC311" s="10">
        <f t="shared" si="127"/>
        <v>0</v>
      </c>
      <c r="AD311" s="10">
        <f t="shared" si="127"/>
        <v>0</v>
      </c>
      <c r="AE311" s="10">
        <f t="shared" si="127"/>
        <v>0</v>
      </c>
      <c r="AF311" s="10">
        <f t="shared" si="127"/>
        <v>0</v>
      </c>
      <c r="AG311" s="10">
        <f t="shared" si="127"/>
        <v>0</v>
      </c>
      <c r="AH311" s="10">
        <f t="shared" si="127"/>
        <v>0</v>
      </c>
      <c r="AI311" s="10">
        <f t="shared" si="127"/>
        <v>0</v>
      </c>
      <c r="AJ311" s="10">
        <f t="shared" si="127"/>
        <v>0</v>
      </c>
      <c r="AK311" s="10">
        <f t="shared" si="127"/>
        <v>0</v>
      </c>
      <c r="AL311" s="10">
        <f t="shared" ref="AL311" si="128">IF(AF311=0,0,IF($G$17&gt;(AK311/AF311)^(1/5)-1+2%,AK311*(AK311/AF311)^(1/5)/($G$17-((AK311/AF311)^(1/5)-1)),AK311*(1+$G$16)/$G$18))</f>
        <v>0</v>
      </c>
    </row>
    <row r="312" spans="3:38" x14ac:dyDescent="0.35">
      <c r="E312" t="s">
        <v>150</v>
      </c>
      <c r="F312" t="s">
        <v>53</v>
      </c>
      <c r="G312" s="10">
        <f t="shared" ref="G312:AL312" si="129">SUM(G302:G311)</f>
        <v>-34764548.044999994</v>
      </c>
      <c r="H312" s="10">
        <f t="shared" si="129"/>
        <v>-1898763.1455521854</v>
      </c>
      <c r="I312" s="10">
        <f t="shared" si="129"/>
        <v>-7695199.462684514</v>
      </c>
      <c r="J312" s="10">
        <f t="shared" si="129"/>
        <v>-9094366.3267867975</v>
      </c>
      <c r="K312" s="10">
        <f t="shared" si="129"/>
        <v>-15093503.872515807</v>
      </c>
      <c r="L312" s="10">
        <f t="shared" si="129"/>
        <v>-5492349.5757199191</v>
      </c>
      <c r="M312" s="10">
        <f t="shared" si="129"/>
        <v>-3000111.6722146855</v>
      </c>
      <c r="N312" s="10">
        <f t="shared" si="129"/>
        <v>-2894544.8840743247</v>
      </c>
      <c r="O312" s="10">
        <f t="shared" si="129"/>
        <v>-33640978.883208551</v>
      </c>
      <c r="P312" s="10">
        <f t="shared" si="129"/>
        <v>-6470386.8215709403</v>
      </c>
      <c r="Q312" s="10">
        <f t="shared" si="129"/>
        <v>-8344543.7839561235</v>
      </c>
      <c r="R312" s="10">
        <f t="shared" si="129"/>
        <v>-18424517.91885465</v>
      </c>
      <c r="S312" s="10">
        <f t="shared" si="129"/>
        <v>-24740733.31778831</v>
      </c>
      <c r="T312" s="10">
        <f t="shared" si="129"/>
        <v>-6351518.0687195603</v>
      </c>
      <c r="U312" s="10">
        <f t="shared" si="129"/>
        <v>-6151981.0685999608</v>
      </c>
      <c r="V312" s="10">
        <f t="shared" si="129"/>
        <v>-5936163.8423665296</v>
      </c>
      <c r="W312" s="10">
        <f t="shared" si="129"/>
        <v>-5703285.4587689023</v>
      </c>
      <c r="X312" s="10">
        <f t="shared" si="129"/>
        <v>-5452532.6430267282</v>
      </c>
      <c r="Y312" s="10">
        <f t="shared" si="129"/>
        <v>-5183058.5186101571</v>
      </c>
      <c r="Z312" s="10">
        <f t="shared" si="129"/>
        <v>-4893981.3015710823</v>
      </c>
      <c r="AA312" s="10">
        <f t="shared" si="129"/>
        <v>-4584382.9456652459</v>
      </c>
      <c r="AB312" s="10">
        <f t="shared" si="129"/>
        <v>-4253307.7364403699</v>
      </c>
      <c r="AC312" s="10">
        <f t="shared" si="129"/>
        <v>-3899760.8323986568</v>
      </c>
      <c r="AD312" s="10">
        <f t="shared" si="129"/>
        <v>-3522706.7512723673</v>
      </c>
      <c r="AE312" s="10">
        <f t="shared" si="129"/>
        <v>-3121067.799379129</v>
      </c>
      <c r="AF312" s="10">
        <f t="shared" si="129"/>
        <v>-2693722.4419490099</v>
      </c>
      <c r="AG312" s="10">
        <f t="shared" si="129"/>
        <v>-2239503.6122379564</v>
      </c>
      <c r="AH312" s="10">
        <f t="shared" si="129"/>
        <v>-1757196.9571619518</v>
      </c>
      <c r="AI312" s="10">
        <f t="shared" si="129"/>
        <v>-1245539.0171030201</v>
      </c>
      <c r="AJ312" s="10">
        <f t="shared" si="129"/>
        <v>-703215.3374521099</v>
      </c>
      <c r="AK312" s="10">
        <f t="shared" si="129"/>
        <v>-128858.50936449319</v>
      </c>
      <c r="AL312" s="10">
        <f t="shared" si="129"/>
        <v>579501795.95008647</v>
      </c>
    </row>
    <row r="313" spans="3:38" x14ac:dyDescent="0.35">
      <c r="E313" t="s">
        <v>151</v>
      </c>
      <c r="F313" t="s">
        <v>53</v>
      </c>
      <c r="G313" s="10">
        <f>NPV($G$17,H312:AL312)+G312</f>
        <v>-20599641.274967887</v>
      </c>
    </row>
    <row r="315" spans="3:38" x14ac:dyDescent="0.35">
      <c r="E315" t="s">
        <v>143</v>
      </c>
      <c r="F315" t="s">
        <v>53</v>
      </c>
      <c r="G315" s="10">
        <f t="shared" ref="G315:AK315" si="130">G287</f>
        <v>17217664.420000002</v>
      </c>
      <c r="H315" s="10">
        <f t="shared" si="130"/>
        <v>17579235.372820001</v>
      </c>
      <c r="I315" s="10">
        <f t="shared" si="130"/>
        <v>17948399.315649219</v>
      </c>
      <c r="J315" s="10">
        <f t="shared" si="130"/>
        <v>18325315.701277852</v>
      </c>
      <c r="K315" s="10">
        <f t="shared" si="130"/>
        <v>18710147.331004687</v>
      </c>
      <c r="L315" s="10">
        <f t="shared" si="130"/>
        <v>19103060.424955782</v>
      </c>
      <c r="M315" s="10">
        <f t="shared" si="130"/>
        <v>0</v>
      </c>
      <c r="N315" s="10">
        <f t="shared" si="130"/>
        <v>0</v>
      </c>
      <c r="O315" s="10">
        <f t="shared" si="130"/>
        <v>0</v>
      </c>
      <c r="P315" s="10">
        <f t="shared" si="130"/>
        <v>0</v>
      </c>
      <c r="Q315" s="10">
        <f t="shared" si="130"/>
        <v>0</v>
      </c>
      <c r="R315" s="10">
        <f t="shared" si="130"/>
        <v>0</v>
      </c>
      <c r="S315" s="10">
        <f t="shared" si="130"/>
        <v>0</v>
      </c>
      <c r="T315" s="10">
        <f t="shared" si="130"/>
        <v>0</v>
      </c>
      <c r="U315" s="10">
        <f t="shared" si="130"/>
        <v>0</v>
      </c>
      <c r="V315" s="10">
        <f t="shared" si="130"/>
        <v>0</v>
      </c>
      <c r="W315" s="10">
        <f t="shared" si="130"/>
        <v>0</v>
      </c>
      <c r="X315" s="10">
        <f t="shared" si="130"/>
        <v>0</v>
      </c>
      <c r="Y315" s="10">
        <f t="shared" si="130"/>
        <v>0</v>
      </c>
      <c r="Z315" s="10">
        <f t="shared" si="130"/>
        <v>0</v>
      </c>
      <c r="AA315" s="10">
        <f t="shared" si="130"/>
        <v>0</v>
      </c>
      <c r="AB315" s="10">
        <f t="shared" si="130"/>
        <v>0</v>
      </c>
      <c r="AC315" s="10">
        <f t="shared" si="130"/>
        <v>0</v>
      </c>
      <c r="AD315" s="10">
        <f t="shared" si="130"/>
        <v>0</v>
      </c>
      <c r="AE315" s="10">
        <f t="shared" si="130"/>
        <v>0</v>
      </c>
      <c r="AF315" s="10">
        <f t="shared" si="130"/>
        <v>0</v>
      </c>
      <c r="AG315" s="10">
        <f t="shared" si="130"/>
        <v>0</v>
      </c>
      <c r="AH315" s="10">
        <f t="shared" si="130"/>
        <v>0</v>
      </c>
      <c r="AI315" s="10">
        <f t="shared" si="130"/>
        <v>0</v>
      </c>
      <c r="AJ315" s="10">
        <f t="shared" si="130"/>
        <v>0</v>
      </c>
      <c r="AK315" s="10">
        <f t="shared" si="130"/>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D649A2A1-8292-432F-86CE-D5BEB6D5C6DA}">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AC94A-C067-4C30-AAF4-F22B381A9B8D}">
  <sheetPr>
    <tabColor rgb="FFFFFF00"/>
    <pageSetUpPr fitToPage="1"/>
  </sheetPr>
  <dimension ref="A1:AN324"/>
  <sheetViews>
    <sheetView zoomScale="85" zoomScaleNormal="85" workbookViewId="0">
      <pane xSplit="6" ySplit="4" topLeftCell="G170"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7385.3593534219708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439610272.9073537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142682346.20746863</v>
      </c>
      <c r="AM30">
        <f>AL30/(AK93+AK114)</f>
        <v>5324.4979428600573</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f>
        <v>434</v>
      </c>
      <c r="K92" s="6">
        <f>[10]Assessment!F32</f>
        <v>466</v>
      </c>
      <c r="L92" s="6">
        <f>[10]Assessment!G32</f>
        <v>477</v>
      </c>
      <c r="M92" s="6">
        <f>[10]Assessment!H32</f>
        <v>414</v>
      </c>
      <c r="N92" s="6">
        <f>[10]Assessment!I32</f>
        <v>453</v>
      </c>
      <c r="O92" s="50">
        <f>AVERAGE($I$92:$N$92)</f>
        <v>445.33333333333331</v>
      </c>
      <c r="P92" s="50">
        <f t="shared" ref="P92:AK92" si="18">AVERAGE($I$92:$N$92)</f>
        <v>445.33333333333331</v>
      </c>
      <c r="Q92" s="50">
        <f t="shared" si="18"/>
        <v>445.33333333333331</v>
      </c>
      <c r="R92" s="50">
        <f t="shared" si="18"/>
        <v>445.33333333333331</v>
      </c>
      <c r="S92" s="50">
        <f t="shared" si="18"/>
        <v>445.33333333333331</v>
      </c>
      <c r="T92" s="50">
        <f t="shared" si="18"/>
        <v>445.33333333333331</v>
      </c>
      <c r="U92" s="50">
        <f t="shared" si="18"/>
        <v>445.33333333333331</v>
      </c>
      <c r="V92" s="50">
        <f t="shared" si="18"/>
        <v>445.33333333333331</v>
      </c>
      <c r="W92" s="50">
        <f t="shared" si="18"/>
        <v>445.33333333333331</v>
      </c>
      <c r="X92" s="50">
        <f t="shared" si="18"/>
        <v>445.33333333333331</v>
      </c>
      <c r="Y92" s="50">
        <f t="shared" si="18"/>
        <v>445.33333333333331</v>
      </c>
      <c r="Z92" s="50">
        <f t="shared" si="18"/>
        <v>445.33333333333331</v>
      </c>
      <c r="AA92" s="50">
        <f t="shared" si="18"/>
        <v>445.33333333333331</v>
      </c>
      <c r="AB92" s="50">
        <f t="shared" si="18"/>
        <v>445.33333333333331</v>
      </c>
      <c r="AC92" s="50">
        <f t="shared" si="18"/>
        <v>445.33333333333331</v>
      </c>
      <c r="AD92" s="50">
        <f t="shared" si="18"/>
        <v>445.33333333333331</v>
      </c>
      <c r="AE92" s="50">
        <f t="shared" si="18"/>
        <v>445.33333333333331</v>
      </c>
      <c r="AF92" s="50">
        <f t="shared" si="18"/>
        <v>445.33333333333331</v>
      </c>
      <c r="AG92" s="50">
        <f t="shared" si="18"/>
        <v>445.33333333333331</v>
      </c>
      <c r="AH92" s="50">
        <f t="shared" si="18"/>
        <v>445.33333333333331</v>
      </c>
      <c r="AI92" s="50">
        <f t="shared" si="18"/>
        <v>445.33333333333331</v>
      </c>
      <c r="AJ92" s="50">
        <f t="shared" si="18"/>
        <v>445.33333333333331</v>
      </c>
      <c r="AK92" s="50">
        <f t="shared" si="18"/>
        <v>445.33333333333331</v>
      </c>
    </row>
    <row r="93" spans="1:38" x14ac:dyDescent="0.35">
      <c r="C93" s="3"/>
      <c r="D93" s="3"/>
      <c r="E93" t="s">
        <v>71</v>
      </c>
      <c r="F93" t="s">
        <v>70</v>
      </c>
      <c r="H93" s="10">
        <f>G93+H92</f>
        <v>484</v>
      </c>
      <c r="I93" s="10">
        <f t="shared" ref="I93:AK93" si="19">H93+I92</f>
        <v>912</v>
      </c>
      <c r="J93" s="10">
        <f t="shared" si="19"/>
        <v>1346</v>
      </c>
      <c r="K93" s="10">
        <f t="shared" si="19"/>
        <v>1812</v>
      </c>
      <c r="L93" s="10">
        <f t="shared" si="19"/>
        <v>2289</v>
      </c>
      <c r="M93" s="10">
        <f t="shared" si="19"/>
        <v>2703</v>
      </c>
      <c r="N93" s="10">
        <f t="shared" si="19"/>
        <v>3156</v>
      </c>
      <c r="O93" s="10">
        <f t="shared" si="19"/>
        <v>3601.3333333333335</v>
      </c>
      <c r="P93" s="10">
        <f t="shared" si="19"/>
        <v>4046.666666666667</v>
      </c>
      <c r="Q93" s="10">
        <f t="shared" si="19"/>
        <v>4492</v>
      </c>
      <c r="R93" s="10">
        <f t="shared" si="19"/>
        <v>4937.333333333333</v>
      </c>
      <c r="S93" s="10">
        <f t="shared" si="19"/>
        <v>5382.6666666666661</v>
      </c>
      <c r="T93" s="10">
        <f t="shared" si="19"/>
        <v>5827.9999999999991</v>
      </c>
      <c r="U93" s="10">
        <f t="shared" si="19"/>
        <v>6273.3333333333321</v>
      </c>
      <c r="V93" s="10">
        <f t="shared" si="19"/>
        <v>6718.6666666666652</v>
      </c>
      <c r="W93" s="10">
        <f t="shared" si="19"/>
        <v>7163.9999999999982</v>
      </c>
      <c r="X93" s="10">
        <f t="shared" si="19"/>
        <v>7609.3333333333312</v>
      </c>
      <c r="Y93" s="10">
        <f t="shared" si="19"/>
        <v>8054.6666666666642</v>
      </c>
      <c r="Z93" s="10">
        <f t="shared" si="19"/>
        <v>8499.9999999999982</v>
      </c>
      <c r="AA93" s="10">
        <f t="shared" si="19"/>
        <v>8945.3333333333321</v>
      </c>
      <c r="AB93" s="10">
        <f t="shared" si="19"/>
        <v>9390.6666666666661</v>
      </c>
      <c r="AC93" s="10">
        <f t="shared" si="19"/>
        <v>9836</v>
      </c>
      <c r="AD93" s="10">
        <f t="shared" si="19"/>
        <v>10281.333333333334</v>
      </c>
      <c r="AE93" s="10">
        <f t="shared" si="19"/>
        <v>10726.666666666668</v>
      </c>
      <c r="AF93" s="10">
        <f t="shared" si="19"/>
        <v>11172.000000000002</v>
      </c>
      <c r="AG93" s="10">
        <f>AF93+AG92</f>
        <v>11617.333333333336</v>
      </c>
      <c r="AH93" s="10">
        <f t="shared" si="19"/>
        <v>12062.66666666667</v>
      </c>
      <c r="AI93" s="10">
        <f t="shared" si="19"/>
        <v>12508.000000000004</v>
      </c>
      <c r="AJ93" s="10">
        <f t="shared" si="19"/>
        <v>12953.333333333338</v>
      </c>
      <c r="AK93" s="10">
        <f t="shared" si="19"/>
        <v>13398.666666666672</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434</v>
      </c>
      <c r="K95" s="10">
        <f t="shared" si="20"/>
        <v>466</v>
      </c>
      <c r="L95" s="10">
        <f t="shared" si="20"/>
        <v>477</v>
      </c>
      <c r="M95" s="10">
        <f t="shared" si="20"/>
        <v>414</v>
      </c>
      <c r="N95" s="10">
        <f t="shared" si="20"/>
        <v>453</v>
      </c>
      <c r="O95" s="10">
        <f t="shared" si="20"/>
        <v>445.33333333333331</v>
      </c>
      <c r="P95" s="10">
        <f t="shared" si="20"/>
        <v>445.33333333333331</v>
      </c>
      <c r="Q95" s="10">
        <f t="shared" si="20"/>
        <v>445.33333333333331</v>
      </c>
      <c r="R95" s="10">
        <f t="shared" si="20"/>
        <v>445.33333333333331</v>
      </c>
      <c r="S95" s="10">
        <f t="shared" si="20"/>
        <v>445.33333333333331</v>
      </c>
      <c r="T95" s="10">
        <f t="shared" si="20"/>
        <v>445.33333333333331</v>
      </c>
      <c r="U95" s="10">
        <f t="shared" si="20"/>
        <v>445.33333333333331</v>
      </c>
      <c r="V95" s="10">
        <f t="shared" si="20"/>
        <v>445.33333333333331</v>
      </c>
      <c r="W95" s="10">
        <f t="shared" si="20"/>
        <v>445.33333333333331</v>
      </c>
      <c r="X95" s="10">
        <f t="shared" si="20"/>
        <v>445.33333333333331</v>
      </c>
      <c r="Y95" s="10">
        <f t="shared" si="20"/>
        <v>445.33333333333331</v>
      </c>
      <c r="Z95" s="10">
        <f t="shared" si="20"/>
        <v>445.33333333333331</v>
      </c>
      <c r="AA95" s="10">
        <f t="shared" si="20"/>
        <v>445.33333333333331</v>
      </c>
      <c r="AB95" s="10">
        <f t="shared" si="20"/>
        <v>445.33333333333331</v>
      </c>
      <c r="AC95" s="10">
        <f t="shared" si="20"/>
        <v>445.33333333333331</v>
      </c>
      <c r="AD95" s="10">
        <f t="shared" si="20"/>
        <v>445.33333333333331</v>
      </c>
      <c r="AE95" s="10">
        <f t="shared" si="20"/>
        <v>445.33333333333331</v>
      </c>
      <c r="AF95" s="10">
        <f t="shared" si="20"/>
        <v>445.33333333333331</v>
      </c>
      <c r="AG95" s="10">
        <f t="shared" si="20"/>
        <v>445.33333333333331</v>
      </c>
      <c r="AH95" s="10">
        <f t="shared" si="20"/>
        <v>445.33333333333331</v>
      </c>
      <c r="AI95" s="10">
        <f t="shared" si="20"/>
        <v>445.33333333333331</v>
      </c>
      <c r="AJ95" s="10">
        <f t="shared" si="20"/>
        <v>445.33333333333331</v>
      </c>
      <c r="AK95" s="10">
        <f t="shared" si="20"/>
        <v>445.33333333333331</v>
      </c>
    </row>
    <row r="96" spans="1:38" x14ac:dyDescent="0.35">
      <c r="C96" s="3"/>
      <c r="D96" s="3"/>
      <c r="E96" t="s">
        <v>74</v>
      </c>
      <c r="F96" t="s">
        <v>70</v>
      </c>
      <c r="H96">
        <f>H93*$G94</f>
        <v>484</v>
      </c>
      <c r="I96" s="10">
        <f t="shared" ref="I96:AK96" si="21">I93*$G94</f>
        <v>912</v>
      </c>
      <c r="J96" s="10">
        <f t="shared" si="21"/>
        <v>1346</v>
      </c>
      <c r="K96" s="10">
        <f t="shared" si="21"/>
        <v>1812</v>
      </c>
      <c r="L96" s="10">
        <f t="shared" si="21"/>
        <v>2289</v>
      </c>
      <c r="M96" s="10">
        <f t="shared" si="21"/>
        <v>2703</v>
      </c>
      <c r="N96" s="10">
        <f t="shared" si="21"/>
        <v>3156</v>
      </c>
      <c r="O96" s="10">
        <f t="shared" si="21"/>
        <v>3601.3333333333335</v>
      </c>
      <c r="P96" s="10">
        <f t="shared" si="21"/>
        <v>4046.666666666667</v>
      </c>
      <c r="Q96" s="10">
        <f t="shared" si="21"/>
        <v>4492</v>
      </c>
      <c r="R96" s="10">
        <f t="shared" si="21"/>
        <v>4937.333333333333</v>
      </c>
      <c r="S96" s="10">
        <f t="shared" si="21"/>
        <v>5382.6666666666661</v>
      </c>
      <c r="T96" s="10">
        <f t="shared" si="21"/>
        <v>5827.9999999999991</v>
      </c>
      <c r="U96" s="10">
        <f t="shared" si="21"/>
        <v>6273.3333333333321</v>
      </c>
      <c r="V96" s="10">
        <f t="shared" si="21"/>
        <v>6718.6666666666652</v>
      </c>
      <c r="W96" s="10">
        <f t="shared" si="21"/>
        <v>7163.9999999999982</v>
      </c>
      <c r="X96" s="10">
        <f t="shared" si="21"/>
        <v>7609.3333333333312</v>
      </c>
      <c r="Y96" s="10">
        <f t="shared" si="21"/>
        <v>8054.6666666666642</v>
      </c>
      <c r="Z96" s="10">
        <f t="shared" si="21"/>
        <v>8499.9999999999982</v>
      </c>
      <c r="AA96" s="10">
        <f t="shared" si="21"/>
        <v>8945.3333333333321</v>
      </c>
      <c r="AB96" s="10">
        <f t="shared" si="21"/>
        <v>9390.6666666666661</v>
      </c>
      <c r="AC96" s="10">
        <f t="shared" si="21"/>
        <v>9836</v>
      </c>
      <c r="AD96" s="10">
        <f t="shared" si="21"/>
        <v>10281.333333333334</v>
      </c>
      <c r="AE96" s="10">
        <f t="shared" si="21"/>
        <v>10726.666666666668</v>
      </c>
      <c r="AF96" s="10">
        <f t="shared" si="21"/>
        <v>11172.000000000002</v>
      </c>
      <c r="AG96" s="10">
        <f t="shared" si="21"/>
        <v>11617.333333333336</v>
      </c>
      <c r="AH96" s="10">
        <f t="shared" si="21"/>
        <v>12062.66666666667</v>
      </c>
      <c r="AI96" s="10">
        <f t="shared" si="21"/>
        <v>12508.000000000004</v>
      </c>
      <c r="AJ96" s="10">
        <f t="shared" si="21"/>
        <v>12953.333333333338</v>
      </c>
      <c r="AK96" s="10">
        <f t="shared" si="21"/>
        <v>13398.666666666672</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758187.3885644211</v>
      </c>
      <c r="K110" s="10">
        <f t="shared" si="30"/>
        <v>1062958.3510810977</v>
      </c>
      <c r="L110" s="10">
        <f t="shared" si="30"/>
        <v>1412106.2107881494</v>
      </c>
      <c r="M110" s="10">
        <f t="shared" si="30"/>
        <v>1753624.0812290108</v>
      </c>
      <c r="N110" s="10">
        <f t="shared" si="30"/>
        <v>2153205.8728575171</v>
      </c>
      <c r="O110" s="10">
        <f t="shared" si="30"/>
        <v>2564310.4654457038</v>
      </c>
      <c r="P110" s="10">
        <f t="shared" si="30"/>
        <v>3007207.7981072073</v>
      </c>
      <c r="Q110" s="10">
        <f t="shared" si="30"/>
        <v>3483890.3461227245</v>
      </c>
      <c r="R110" s="10">
        <f t="shared" si="30"/>
        <v>3996463.9636156489</v>
      </c>
      <c r="S110" s="10">
        <f t="shared" si="30"/>
        <v>4547153.9857049379</v>
      </c>
      <c r="T110" s="10">
        <f t="shared" si="30"/>
        <v>5026752.0146193029</v>
      </c>
      <c r="U110" s="10">
        <f t="shared" si="30"/>
        <v>5524487.8658403745</v>
      </c>
      <c r="V110" s="10">
        <f t="shared" si="30"/>
        <v>6040911.8251742842</v>
      </c>
      <c r="W110" s="10">
        <f t="shared" si="30"/>
        <v>6576589.2916513821</v>
      </c>
      <c r="X110" s="10">
        <f t="shared" si="30"/>
        <v>7132101.1696056165</v>
      </c>
      <c r="Y110" s="10">
        <f t="shared" si="30"/>
        <v>7708044.2705563102</v>
      </c>
      <c r="Z110" s="10">
        <f t="shared" si="30"/>
        <v>8305031.7251311382</v>
      </c>
      <c r="AA110" s="10">
        <f t="shared" si="30"/>
        <v>8923693.4052747935</v>
      </c>
      <c r="AB110" s="10">
        <f t="shared" si="30"/>
        <v>9564676.3569936976</v>
      </c>
      <c r="AC110" s="10">
        <f t="shared" si="30"/>
        <v>10228645.243893072</v>
      </c>
      <c r="AD110" s="10">
        <f t="shared" si="30"/>
        <v>10916282.801768785</v>
      </c>
      <c r="AE110" s="10">
        <f t="shared" si="30"/>
        <v>11628290.304522723</v>
      </c>
      <c r="AF110" s="10">
        <f t="shared" si="30"/>
        <v>12365388.041676745</v>
      </c>
      <c r="AG110" s="10">
        <f t="shared" si="30"/>
        <v>13128315.807766939</v>
      </c>
      <c r="AH110" s="10">
        <f t="shared" si="30"/>
        <v>13917833.403906543</v>
      </c>
      <c r="AI110" s="10">
        <f t="shared" si="30"/>
        <v>14734721.151812784</v>
      </c>
      <c r="AJ110" s="10">
        <f t="shared" si="30"/>
        <v>15579780.420599965</v>
      </c>
      <c r="AK110" s="10">
        <f t="shared" si="30"/>
        <v>16453834.166648259</v>
      </c>
      <c r="AL110" s="10">
        <f>SUM(H110:AK110)</f>
        <v>209235800.37095916</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50">
        <f t="shared" ref="O113:AJ113" si="31">O92</f>
        <v>445.33333333333331</v>
      </c>
      <c r="P113" s="50">
        <f t="shared" si="31"/>
        <v>445.33333333333331</v>
      </c>
      <c r="Q113" s="50">
        <f t="shared" si="31"/>
        <v>445.33333333333331</v>
      </c>
      <c r="R113" s="50">
        <f t="shared" si="31"/>
        <v>445.33333333333331</v>
      </c>
      <c r="S113" s="50">
        <f t="shared" si="31"/>
        <v>445.33333333333331</v>
      </c>
      <c r="T113" s="50">
        <f t="shared" si="31"/>
        <v>445.33333333333331</v>
      </c>
      <c r="U113" s="50">
        <f t="shared" si="31"/>
        <v>445.33333333333331</v>
      </c>
      <c r="V113" s="50">
        <f t="shared" si="31"/>
        <v>445.33333333333331</v>
      </c>
      <c r="W113" s="50">
        <f t="shared" si="31"/>
        <v>445.33333333333331</v>
      </c>
      <c r="X113" s="50">
        <f t="shared" si="31"/>
        <v>445.33333333333331</v>
      </c>
      <c r="Y113" s="50">
        <f t="shared" si="31"/>
        <v>445.33333333333331</v>
      </c>
      <c r="Z113" s="50">
        <f t="shared" si="31"/>
        <v>445.33333333333331</v>
      </c>
      <c r="AA113" s="50">
        <f t="shared" si="31"/>
        <v>445.33333333333331</v>
      </c>
      <c r="AB113" s="50">
        <f t="shared" si="31"/>
        <v>445.33333333333331</v>
      </c>
      <c r="AC113" s="50">
        <f t="shared" si="31"/>
        <v>445.33333333333331</v>
      </c>
      <c r="AD113" s="50">
        <f t="shared" si="31"/>
        <v>445.33333333333331</v>
      </c>
      <c r="AE113" s="50">
        <f t="shared" si="31"/>
        <v>445.33333333333331</v>
      </c>
      <c r="AF113" s="50">
        <f t="shared" si="31"/>
        <v>445.33333333333331</v>
      </c>
      <c r="AG113" s="50">
        <f t="shared" si="31"/>
        <v>445.33333333333331</v>
      </c>
      <c r="AH113" s="50">
        <f t="shared" si="31"/>
        <v>445.33333333333331</v>
      </c>
      <c r="AI113" s="50">
        <f t="shared" si="31"/>
        <v>445.33333333333331</v>
      </c>
      <c r="AJ113" s="50">
        <f t="shared" si="31"/>
        <v>445.33333333333331</v>
      </c>
      <c r="AK113" s="50">
        <f>AK92</f>
        <v>445.33333333333331</v>
      </c>
      <c r="AL113" s="29" t="s">
        <v>168</v>
      </c>
    </row>
    <row r="114" spans="1:39" x14ac:dyDescent="0.35">
      <c r="C114" s="3"/>
      <c r="D114" s="3"/>
      <c r="E114" t="s">
        <v>71</v>
      </c>
      <c r="F114" t="s">
        <v>70</v>
      </c>
      <c r="H114" s="10">
        <f>G114+H113</f>
        <v>484</v>
      </c>
      <c r="I114" s="10">
        <f t="shared" ref="I114:AK114" si="32">H114+I113</f>
        <v>912</v>
      </c>
      <c r="J114" s="10">
        <f t="shared" si="32"/>
        <v>1346</v>
      </c>
      <c r="K114" s="10">
        <f t="shared" si="32"/>
        <v>1812</v>
      </c>
      <c r="L114" s="10">
        <f t="shared" si="32"/>
        <v>2289</v>
      </c>
      <c r="M114" s="10">
        <f t="shared" si="32"/>
        <v>2703</v>
      </c>
      <c r="N114" s="10">
        <f t="shared" si="32"/>
        <v>3156</v>
      </c>
      <c r="O114" s="10">
        <f t="shared" si="32"/>
        <v>3601.3333333333335</v>
      </c>
      <c r="P114" s="10">
        <f t="shared" si="32"/>
        <v>4046.666666666667</v>
      </c>
      <c r="Q114" s="10">
        <f t="shared" si="32"/>
        <v>4492</v>
      </c>
      <c r="R114" s="10">
        <f t="shared" si="32"/>
        <v>4937.333333333333</v>
      </c>
      <c r="S114" s="10">
        <f t="shared" si="32"/>
        <v>5382.6666666666661</v>
      </c>
      <c r="T114" s="10">
        <f t="shared" si="32"/>
        <v>5827.9999999999991</v>
      </c>
      <c r="U114" s="10">
        <f t="shared" si="32"/>
        <v>6273.3333333333321</v>
      </c>
      <c r="V114" s="10">
        <f t="shared" si="32"/>
        <v>6718.6666666666652</v>
      </c>
      <c r="W114" s="10">
        <f t="shared" si="32"/>
        <v>7163.9999999999982</v>
      </c>
      <c r="X114" s="10">
        <f t="shared" si="32"/>
        <v>7609.3333333333312</v>
      </c>
      <c r="Y114" s="10">
        <f t="shared" si="32"/>
        <v>8054.6666666666642</v>
      </c>
      <c r="Z114" s="10">
        <f t="shared" si="32"/>
        <v>8499.9999999999982</v>
      </c>
      <c r="AA114" s="10">
        <f t="shared" si="32"/>
        <v>8945.3333333333321</v>
      </c>
      <c r="AB114" s="10">
        <f t="shared" si="32"/>
        <v>9390.6666666666661</v>
      </c>
      <c r="AC114" s="10">
        <f t="shared" si="32"/>
        <v>9836</v>
      </c>
      <c r="AD114" s="10">
        <f t="shared" si="32"/>
        <v>10281.333333333334</v>
      </c>
      <c r="AE114" s="10">
        <f t="shared" si="32"/>
        <v>10726.666666666668</v>
      </c>
      <c r="AF114" s="10">
        <f t="shared" si="32"/>
        <v>11172.000000000002</v>
      </c>
      <c r="AG114" s="10">
        <f>AF114+AG113</f>
        <v>11617.333333333336</v>
      </c>
      <c r="AH114" s="10">
        <f t="shared" si="32"/>
        <v>12062.66666666667</v>
      </c>
      <c r="AI114" s="10">
        <f t="shared" si="32"/>
        <v>12508.000000000004</v>
      </c>
      <c r="AJ114" s="10">
        <f t="shared" si="32"/>
        <v>12953.333333333338</v>
      </c>
      <c r="AK114" s="10">
        <f t="shared" si="32"/>
        <v>13398.666666666672</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3">I113*$G115</f>
        <v>428</v>
      </c>
      <c r="J116" s="10">
        <f t="shared" si="33"/>
        <v>434</v>
      </c>
      <c r="K116" s="10">
        <f t="shared" si="33"/>
        <v>466</v>
      </c>
      <c r="L116" s="10">
        <f t="shared" si="33"/>
        <v>477</v>
      </c>
      <c r="M116" s="10">
        <f t="shared" si="33"/>
        <v>414</v>
      </c>
      <c r="N116" s="10">
        <f t="shared" si="33"/>
        <v>453</v>
      </c>
      <c r="O116" s="10">
        <f t="shared" si="33"/>
        <v>445.33333333333331</v>
      </c>
      <c r="P116" s="10">
        <f t="shared" si="33"/>
        <v>445.33333333333331</v>
      </c>
      <c r="Q116" s="10">
        <f t="shared" si="33"/>
        <v>445.33333333333331</v>
      </c>
      <c r="R116" s="10">
        <f t="shared" si="33"/>
        <v>445.33333333333331</v>
      </c>
      <c r="S116" s="10">
        <f t="shared" si="33"/>
        <v>445.33333333333331</v>
      </c>
      <c r="T116" s="10">
        <f t="shared" si="33"/>
        <v>445.33333333333331</v>
      </c>
      <c r="U116" s="10">
        <f t="shared" si="33"/>
        <v>445.33333333333331</v>
      </c>
      <c r="V116" s="10">
        <f t="shared" si="33"/>
        <v>445.33333333333331</v>
      </c>
      <c r="W116" s="10">
        <f t="shared" si="33"/>
        <v>445.33333333333331</v>
      </c>
      <c r="X116" s="10">
        <f t="shared" si="33"/>
        <v>445.33333333333331</v>
      </c>
      <c r="Y116" s="10">
        <f t="shared" si="33"/>
        <v>445.33333333333331</v>
      </c>
      <c r="Z116" s="10">
        <f t="shared" si="33"/>
        <v>445.33333333333331</v>
      </c>
      <c r="AA116" s="10">
        <f t="shared" si="33"/>
        <v>445.33333333333331</v>
      </c>
      <c r="AB116" s="10">
        <f t="shared" si="33"/>
        <v>445.33333333333331</v>
      </c>
      <c r="AC116" s="10">
        <f t="shared" si="33"/>
        <v>445.33333333333331</v>
      </c>
      <c r="AD116" s="10">
        <f t="shared" si="33"/>
        <v>445.33333333333331</v>
      </c>
      <c r="AE116" s="10">
        <f t="shared" si="33"/>
        <v>445.33333333333331</v>
      </c>
      <c r="AF116" s="10">
        <f t="shared" si="33"/>
        <v>445.33333333333331</v>
      </c>
      <c r="AG116" s="10">
        <f t="shared" si="33"/>
        <v>445.33333333333331</v>
      </c>
      <c r="AH116" s="10">
        <f t="shared" si="33"/>
        <v>445.33333333333331</v>
      </c>
      <c r="AI116" s="10">
        <f t="shared" si="33"/>
        <v>445.33333333333331</v>
      </c>
      <c r="AJ116" s="10">
        <f t="shared" si="33"/>
        <v>445.33333333333331</v>
      </c>
      <c r="AK116" s="10">
        <f t="shared" si="33"/>
        <v>445.33333333333331</v>
      </c>
      <c r="AL116" s="10"/>
      <c r="AM116" s="10"/>
    </row>
    <row r="117" spans="1:39" x14ac:dyDescent="0.35">
      <c r="C117" s="3"/>
      <c r="D117" s="3"/>
      <c r="E117" t="s">
        <v>74</v>
      </c>
      <c r="F117" t="s">
        <v>70</v>
      </c>
      <c r="H117">
        <f>H114*$G115</f>
        <v>484</v>
      </c>
      <c r="I117" s="10">
        <f t="shared" ref="I117:AK117" si="34">I114*$G115</f>
        <v>912</v>
      </c>
      <c r="J117" s="10">
        <f t="shared" si="34"/>
        <v>1346</v>
      </c>
      <c r="K117" s="10">
        <f t="shared" si="34"/>
        <v>1812</v>
      </c>
      <c r="L117" s="10">
        <f t="shared" si="34"/>
        <v>2289</v>
      </c>
      <c r="M117" s="10">
        <f t="shared" si="34"/>
        <v>2703</v>
      </c>
      <c r="N117" s="10">
        <f t="shared" si="34"/>
        <v>3156</v>
      </c>
      <c r="O117" s="10">
        <f t="shared" si="34"/>
        <v>3601.3333333333335</v>
      </c>
      <c r="P117" s="10">
        <f t="shared" si="34"/>
        <v>4046.666666666667</v>
      </c>
      <c r="Q117" s="10">
        <f t="shared" si="34"/>
        <v>4492</v>
      </c>
      <c r="R117" s="10">
        <f t="shared" si="34"/>
        <v>4937.333333333333</v>
      </c>
      <c r="S117" s="10">
        <f t="shared" si="34"/>
        <v>5382.6666666666661</v>
      </c>
      <c r="T117" s="10">
        <f t="shared" si="34"/>
        <v>5827.9999999999991</v>
      </c>
      <c r="U117" s="10">
        <f t="shared" si="34"/>
        <v>6273.3333333333321</v>
      </c>
      <c r="V117" s="10">
        <f t="shared" si="34"/>
        <v>6718.6666666666652</v>
      </c>
      <c r="W117" s="10">
        <f t="shared" si="34"/>
        <v>7163.9999999999982</v>
      </c>
      <c r="X117" s="10">
        <f t="shared" si="34"/>
        <v>7609.3333333333312</v>
      </c>
      <c r="Y117" s="10">
        <f t="shared" si="34"/>
        <v>8054.6666666666642</v>
      </c>
      <c r="Z117" s="10">
        <f t="shared" si="34"/>
        <v>8499.9999999999982</v>
      </c>
      <c r="AA117" s="10">
        <f t="shared" si="34"/>
        <v>8945.3333333333321</v>
      </c>
      <c r="AB117" s="10">
        <f t="shared" si="34"/>
        <v>9390.6666666666661</v>
      </c>
      <c r="AC117" s="10">
        <f t="shared" si="34"/>
        <v>9836</v>
      </c>
      <c r="AD117" s="10">
        <f t="shared" si="34"/>
        <v>10281.333333333334</v>
      </c>
      <c r="AE117" s="10">
        <f t="shared" si="34"/>
        <v>10726.666666666668</v>
      </c>
      <c r="AF117" s="10">
        <f t="shared" si="34"/>
        <v>11172.000000000002</v>
      </c>
      <c r="AG117" s="10">
        <f t="shared" si="34"/>
        <v>11617.333333333336</v>
      </c>
      <c r="AH117" s="10">
        <f t="shared" si="34"/>
        <v>12062.66666666667</v>
      </c>
      <c r="AI117" s="10">
        <f t="shared" si="34"/>
        <v>12508.000000000004</v>
      </c>
      <c r="AJ117" s="10">
        <f t="shared" si="34"/>
        <v>12953.333333333338</v>
      </c>
      <c r="AK117" s="10">
        <f t="shared" si="34"/>
        <v>13398.666666666672</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5">I114*I118</f>
        <v>110169.59999999999</v>
      </c>
      <c r="J121" s="10">
        <f t="shared" si="35"/>
        <v>162596.79999999999</v>
      </c>
      <c r="K121" s="10">
        <f t="shared" si="35"/>
        <v>218889.60000000001</v>
      </c>
      <c r="L121" s="10">
        <f t="shared" si="35"/>
        <v>276511.2</v>
      </c>
      <c r="M121" s="10">
        <f t="shared" si="35"/>
        <v>326522.39999999997</v>
      </c>
      <c r="N121" s="10">
        <f t="shared" si="35"/>
        <v>381244.8</v>
      </c>
      <c r="O121" s="10">
        <f t="shared" si="35"/>
        <v>435041.06666666665</v>
      </c>
      <c r="P121" s="10">
        <f t="shared" si="35"/>
        <v>488837.33333333337</v>
      </c>
      <c r="Q121" s="10">
        <f t="shared" si="35"/>
        <v>542633.6</v>
      </c>
      <c r="R121" s="10">
        <f t="shared" si="35"/>
        <v>596429.86666666658</v>
      </c>
      <c r="S121" s="10">
        <f t="shared" si="35"/>
        <v>650226.1333333333</v>
      </c>
      <c r="T121" s="10">
        <f t="shared" si="35"/>
        <v>704022.39999999991</v>
      </c>
      <c r="U121" s="10">
        <f t="shared" si="35"/>
        <v>757818.66666666651</v>
      </c>
      <c r="V121" s="10">
        <f t="shared" si="35"/>
        <v>811614.93333333312</v>
      </c>
      <c r="W121" s="10">
        <f t="shared" si="35"/>
        <v>865411.19999999972</v>
      </c>
      <c r="X121" s="10">
        <f t="shared" si="35"/>
        <v>919207.46666666644</v>
      </c>
      <c r="Y121" s="10">
        <f t="shared" si="35"/>
        <v>973003.73333333305</v>
      </c>
      <c r="Z121" s="10">
        <f t="shared" si="35"/>
        <v>1026799.9999999998</v>
      </c>
      <c r="AA121" s="10">
        <f t="shared" si="35"/>
        <v>1080596.2666666666</v>
      </c>
      <c r="AB121" s="10">
        <f t="shared" si="35"/>
        <v>1134392.5333333332</v>
      </c>
      <c r="AC121" s="10">
        <f t="shared" si="35"/>
        <v>1188188.8</v>
      </c>
      <c r="AD121" s="10">
        <f t="shared" si="35"/>
        <v>1241985.0666666667</v>
      </c>
      <c r="AE121" s="10">
        <f t="shared" si="35"/>
        <v>1295781.3333333335</v>
      </c>
      <c r="AF121" s="10">
        <f t="shared" si="35"/>
        <v>1349577.6</v>
      </c>
      <c r="AG121" s="10">
        <f t="shared" si="35"/>
        <v>1403373.8666666669</v>
      </c>
      <c r="AH121" s="10">
        <f t="shared" si="35"/>
        <v>1457170.1333333338</v>
      </c>
      <c r="AI121" s="10">
        <f t="shared" si="35"/>
        <v>1510966.4000000004</v>
      </c>
      <c r="AJ121" s="10">
        <f t="shared" si="35"/>
        <v>1564762.6666666672</v>
      </c>
      <c r="AK121" s="10">
        <f t="shared" si="35"/>
        <v>1618558.9333333338</v>
      </c>
      <c r="AL121" s="10">
        <f>SUM(H121:AK121)</f>
        <v>25150801.600000001</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8">I125*(1+$G$16)*(1+J124)</f>
        <v>362.95288218423349</v>
      </c>
      <c r="K125" s="10">
        <f t="shared" si="38"/>
        <v>377.98695172254958</v>
      </c>
      <c r="L125" s="10">
        <f t="shared" si="38"/>
        <v>397.5029202948337</v>
      </c>
      <c r="M125" s="10">
        <f t="shared" si="38"/>
        <v>418.03169214527884</v>
      </c>
      <c r="N125" s="10">
        <f t="shared" si="38"/>
        <v>439.60974825319119</v>
      </c>
      <c r="O125" s="10">
        <f t="shared" si="38"/>
        <v>458.80277617154252</v>
      </c>
      <c r="P125" s="10">
        <f t="shared" si="38"/>
        <v>478.83375712014021</v>
      </c>
      <c r="Q125" s="10">
        <f t="shared" si="38"/>
        <v>499.73927549222788</v>
      </c>
      <c r="R125" s="10">
        <f t="shared" si="38"/>
        <v>521.55751292788818</v>
      </c>
      <c r="S125" s="10">
        <f t="shared" si="38"/>
        <v>544.32831804862792</v>
      </c>
      <c r="T125" s="10">
        <f t="shared" si="38"/>
        <v>555.75921272764901</v>
      </c>
      <c r="U125" s="10">
        <f t="shared" si="38"/>
        <v>567.43015619492962</v>
      </c>
      <c r="V125" s="10">
        <f t="shared" si="38"/>
        <v>579.34618947502304</v>
      </c>
      <c r="W125" s="10">
        <f t="shared" si="38"/>
        <v>591.51245945399842</v>
      </c>
      <c r="X125" s="10">
        <f t="shared" si="38"/>
        <v>603.93422110253232</v>
      </c>
      <c r="Y125" s="10">
        <f t="shared" si="38"/>
        <v>616.61683974568541</v>
      </c>
      <c r="Z125" s="10">
        <f t="shared" si="38"/>
        <v>629.56579338034476</v>
      </c>
      <c r="AA125" s="10">
        <f t="shared" si="38"/>
        <v>642.78667504133193</v>
      </c>
      <c r="AB125" s="10">
        <f t="shared" si="38"/>
        <v>656.28519521719988</v>
      </c>
      <c r="AC125" s="10">
        <f t="shared" si="38"/>
        <v>670.06718431676097</v>
      </c>
      <c r="AD125" s="10">
        <f t="shared" si="38"/>
        <v>684.13859518741288</v>
      </c>
      <c r="AE125" s="10">
        <f t="shared" si="38"/>
        <v>698.50550568634844</v>
      </c>
      <c r="AF125" s="10">
        <f t="shared" si="38"/>
        <v>713.17412130576167</v>
      </c>
      <c r="AG125" s="10">
        <f>AF125*(1+$G$16)*(1+AG124)</f>
        <v>728.1507778531826</v>
      </c>
      <c r="AH125" s="10">
        <f t="shared" si="38"/>
        <v>743.44194418809934</v>
      </c>
      <c r="AI125" s="10">
        <f t="shared" si="38"/>
        <v>759.05422501604937</v>
      </c>
      <c r="AJ125" s="10">
        <f t="shared" si="38"/>
        <v>774.99436374138634</v>
      </c>
      <c r="AK125" s="10">
        <f t="shared" si="38"/>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9">I126*(1+$G$16)*(1+J124)</f>
        <v>2.2741312086127361</v>
      </c>
      <c r="K126" s="13">
        <f t="shared" si="39"/>
        <v>2.3683292392876494</v>
      </c>
      <c r="L126" s="13">
        <f t="shared" si="39"/>
        <v>2.4906092248589129</v>
      </c>
      <c r="M126" s="13">
        <f t="shared" si="39"/>
        <v>2.6192350686837065</v>
      </c>
      <c r="N126" s="13">
        <f t="shared" si="39"/>
        <v>2.754435347355944</v>
      </c>
      <c r="O126" s="13">
        <f t="shared" si="39"/>
        <v>2.8746919038385097</v>
      </c>
      <c r="P126" s="13">
        <f t="shared" si="39"/>
        <v>3.0001987702951056</v>
      </c>
      <c r="Q126" s="13">
        <f t="shared" si="39"/>
        <v>3.1311851712738954</v>
      </c>
      <c r="R126" s="13">
        <f t="shared" si="39"/>
        <v>3.2678903390928196</v>
      </c>
      <c r="S126" s="13">
        <f t="shared" si="39"/>
        <v>3.4105639507712286</v>
      </c>
      <c r="T126" s="13">
        <f t="shared" si="39"/>
        <v>3.4821857937374241</v>
      </c>
      <c r="U126" s="13">
        <f t="shared" si="39"/>
        <v>3.5553116954059099</v>
      </c>
      <c r="V126" s="13">
        <f t="shared" si="39"/>
        <v>3.6299732410094334</v>
      </c>
      <c r="W126" s="13">
        <f t="shared" si="39"/>
        <v>3.7062026790706311</v>
      </c>
      <c r="X126" s="13">
        <f t="shared" si="39"/>
        <v>3.7840329353311142</v>
      </c>
      <c r="Y126" s="13">
        <f t="shared" si="39"/>
        <v>3.8634976269730674</v>
      </c>
      <c r="Z126" s="13">
        <f t="shared" si="39"/>
        <v>3.9446310771395017</v>
      </c>
      <c r="AA126" s="13">
        <f t="shared" si="39"/>
        <v>4.0274683297594311</v>
      </c>
      <c r="AB126" s="13">
        <f t="shared" si="39"/>
        <v>4.1120451646843792</v>
      </c>
      <c r="AC126" s="13">
        <f t="shared" si="39"/>
        <v>4.1983981131427504</v>
      </c>
      <c r="AD126" s="13">
        <f t="shared" si="39"/>
        <v>4.286564473518748</v>
      </c>
      <c r="AE126" s="13">
        <f t="shared" si="39"/>
        <v>4.376582327462641</v>
      </c>
      <c r="AF126" s="13">
        <f t="shared" si="39"/>
        <v>4.468490556339356</v>
      </c>
      <c r="AG126" s="13">
        <f>AF126*(1+$G$16)*(1+AG124)</f>
        <v>4.5623288580224823</v>
      </c>
      <c r="AH126" s="13">
        <f t="shared" si="39"/>
        <v>4.658137764040954</v>
      </c>
      <c r="AI126" s="13">
        <f t="shared" si="39"/>
        <v>4.7559586570858139</v>
      </c>
      <c r="AJ126" s="13">
        <f t="shared" si="39"/>
        <v>4.8558337888846159</v>
      </c>
      <c r="AK126" s="13">
        <f t="shared" si="39"/>
        <v>4.9578062984511924</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58.467199999999998</v>
      </c>
      <c r="I130" s="10">
        <f t="shared" ref="I130:AK130" si="42">SUM(I121:I123)/1000</f>
        <v>110.16959999999999</v>
      </c>
      <c r="J130" s="10">
        <f t="shared" si="42"/>
        <v>162.5968</v>
      </c>
      <c r="K130" s="10">
        <f t="shared" si="42"/>
        <v>218.8896</v>
      </c>
      <c r="L130" s="10">
        <f t="shared" si="42"/>
        <v>276.51120000000003</v>
      </c>
      <c r="M130" s="10">
        <f t="shared" si="42"/>
        <v>326.52239999999995</v>
      </c>
      <c r="N130" s="10">
        <f t="shared" si="42"/>
        <v>381.2448</v>
      </c>
      <c r="O130" s="10">
        <f t="shared" si="42"/>
        <v>435.04106666666667</v>
      </c>
      <c r="P130" s="10">
        <f t="shared" si="42"/>
        <v>488.83733333333339</v>
      </c>
      <c r="Q130" s="10">
        <f t="shared" si="42"/>
        <v>542.6336</v>
      </c>
      <c r="R130" s="10">
        <f t="shared" si="42"/>
        <v>596.42986666666661</v>
      </c>
      <c r="S130" s="10">
        <f t="shared" si="42"/>
        <v>650.22613333333334</v>
      </c>
      <c r="T130" s="10">
        <f t="shared" si="42"/>
        <v>704.02239999999995</v>
      </c>
      <c r="U130" s="10">
        <f t="shared" si="42"/>
        <v>757.81866666666656</v>
      </c>
      <c r="V130" s="10">
        <f t="shared" si="42"/>
        <v>811.61493333333317</v>
      </c>
      <c r="W130" s="10">
        <f t="shared" si="42"/>
        <v>865.41119999999967</v>
      </c>
      <c r="X130" s="10">
        <f t="shared" si="42"/>
        <v>919.20746666666639</v>
      </c>
      <c r="Y130" s="10">
        <f t="shared" si="42"/>
        <v>973.003733333333</v>
      </c>
      <c r="Z130" s="10">
        <f t="shared" si="42"/>
        <v>1026.7999999999997</v>
      </c>
      <c r="AA130" s="10">
        <f t="shared" si="42"/>
        <v>1080.5962666666667</v>
      </c>
      <c r="AB130" s="10">
        <f t="shared" si="42"/>
        <v>1134.3925333333332</v>
      </c>
      <c r="AC130" s="10">
        <f t="shared" si="42"/>
        <v>1188.1888000000001</v>
      </c>
      <c r="AD130" s="10">
        <f t="shared" si="42"/>
        <v>1241.9850666666666</v>
      </c>
      <c r="AE130" s="10">
        <f t="shared" si="42"/>
        <v>1295.7813333333336</v>
      </c>
      <c r="AF130" s="10">
        <f t="shared" si="42"/>
        <v>1349.5776000000001</v>
      </c>
      <c r="AG130" s="10">
        <f t="shared" si="42"/>
        <v>1403.373866666667</v>
      </c>
      <c r="AH130" s="10">
        <f t="shared" si="42"/>
        <v>1457.1701333333338</v>
      </c>
      <c r="AI130" s="10">
        <f t="shared" si="42"/>
        <v>1510.9664000000005</v>
      </c>
      <c r="AJ130" s="10">
        <f t="shared" si="42"/>
        <v>1564.7626666666672</v>
      </c>
      <c r="AK130" s="10">
        <f t="shared" si="42"/>
        <v>1618.5589333333339</v>
      </c>
    </row>
    <row r="131" spans="1:39" x14ac:dyDescent="0.35">
      <c r="C131" s="3"/>
      <c r="D131" s="3"/>
      <c r="E131" t="s">
        <v>96</v>
      </c>
      <c r="F131" t="s">
        <v>53</v>
      </c>
      <c r="H131" s="30">
        <f>H114*H125+H121*H126+H122*H127+H123*H128</f>
        <v>278775.17183999997</v>
      </c>
      <c r="I131" s="10">
        <f t="shared" ref="I131:AK131" si="43">I114*I125+I121*I126+I122*I127+I123*I128</f>
        <v>558427.59551999997</v>
      </c>
      <c r="J131" s="10">
        <f t="shared" si="43"/>
        <v>858301.03672054154</v>
      </c>
      <c r="K131" s="10">
        <f t="shared" si="43"/>
        <v>1203314.9963772376</v>
      </c>
      <c r="L131" s="10">
        <f t="shared" si="43"/>
        <v>1598565.5300516821</v>
      </c>
      <c r="M131" s="10">
        <f t="shared" si="43"/>
        <v>1985178.5846594572</v>
      </c>
      <c r="N131" s="10">
        <f t="shared" si="43"/>
        <v>2437522.5186027186</v>
      </c>
      <c r="O131" s="10">
        <f t="shared" si="43"/>
        <v>2902910.7634363845</v>
      </c>
      <c r="P131" s="10">
        <f t="shared" si="43"/>
        <v>3404289.7701538396</v>
      </c>
      <c r="Q131" s="10">
        <f t="shared" si="43"/>
        <v>3943915.1072660582</v>
      </c>
      <c r="R131" s="10">
        <f t="shared" si="43"/>
        <v>4524170.6930557117</v>
      </c>
      <c r="S131" s="10">
        <f t="shared" si="43"/>
        <v>5147575.7034791131</v>
      </c>
      <c r="T131" s="10">
        <f t="shared" si="43"/>
        <v>5690501.491529664</v>
      </c>
      <c r="U131" s="10">
        <f t="shared" si="43"/>
        <v>6253960.0817931034</v>
      </c>
      <c r="V131" s="10">
        <f t="shared" si="43"/>
        <v>6838574.4216898419</v>
      </c>
      <c r="W131" s="10">
        <f t="shared" si="43"/>
        <v>7444984.5674661715</v>
      </c>
      <c r="X131" s="10">
        <f t="shared" si="43"/>
        <v>8073848.1280451436</v>
      </c>
      <c r="Y131" s="10">
        <f t="shared" si="43"/>
        <v>8725840.7199741807</v>
      </c>
      <c r="Z131" s="10">
        <f t="shared" si="43"/>
        <v>9401656.4337397683</v>
      </c>
      <c r="AA131" s="10">
        <f t="shared" si="43"/>
        <v>10102008.311726004</v>
      </c>
      <c r="AB131" s="10">
        <f t="shared" si="43"/>
        <v>10827628.838100381</v>
      </c>
      <c r="AC131" s="10">
        <f t="shared" si="43"/>
        <v>11579270.440917009</v>
      </c>
      <c r="AD131" s="10">
        <f t="shared" si="43"/>
        <v>12357706.006734334</v>
      </c>
      <c r="AE131" s="10">
        <f t="shared" si="43"/>
        <v>13163729.408051543</v>
      </c>
      <c r="AF131" s="10">
        <f t="shared" si="43"/>
        <v>13998156.043875104</v>
      </c>
      <c r="AG131" s="10">
        <f t="shared" si="43"/>
        <v>14861823.393734306</v>
      </c>
      <c r="AH131" s="10">
        <f t="shared" si="43"/>
        <v>15755591.585472243</v>
      </c>
      <c r="AI131" s="10">
        <f t="shared" si="43"/>
        <v>16680343.977146538</v>
      </c>
      <c r="AJ131" s="10">
        <f t="shared" si="43"/>
        <v>17636987.75338196</v>
      </c>
      <c r="AK131" s="10">
        <f t="shared" si="43"/>
        <v>18626454.536525346</v>
      </c>
      <c r="AL131" s="10">
        <f>SUM(H131:AK131)</f>
        <v>236862013.61106539</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8">SUM(J95,J137,J158)</f>
        <v>434</v>
      </c>
      <c r="K176" s="4">
        <f t="shared" si="68"/>
        <v>466</v>
      </c>
      <c r="L176" s="4">
        <f t="shared" si="68"/>
        <v>477</v>
      </c>
      <c r="M176" s="4">
        <f t="shared" si="68"/>
        <v>414</v>
      </c>
      <c r="N176" s="4">
        <f t="shared" si="68"/>
        <v>453</v>
      </c>
      <c r="O176" s="4">
        <f t="shared" si="68"/>
        <v>445.33333333333331</v>
      </c>
      <c r="P176" s="4">
        <f t="shared" si="68"/>
        <v>445.33333333333331</v>
      </c>
      <c r="Q176" s="4">
        <f t="shared" si="68"/>
        <v>445.33333333333331</v>
      </c>
      <c r="R176" s="4">
        <f t="shared" si="68"/>
        <v>445.33333333333331</v>
      </c>
      <c r="S176" s="4">
        <f t="shared" si="68"/>
        <v>445.33333333333331</v>
      </c>
      <c r="T176" s="4">
        <f t="shared" si="68"/>
        <v>445.33333333333331</v>
      </c>
      <c r="U176" s="4">
        <f t="shared" si="68"/>
        <v>445.33333333333331</v>
      </c>
      <c r="V176" s="4">
        <f t="shared" si="68"/>
        <v>445.33333333333331</v>
      </c>
      <c r="W176" s="4">
        <f t="shared" si="68"/>
        <v>445.33333333333331</v>
      </c>
      <c r="X176" s="4">
        <f t="shared" si="68"/>
        <v>445.33333333333331</v>
      </c>
      <c r="Y176" s="4">
        <f t="shared" si="68"/>
        <v>445.33333333333331</v>
      </c>
      <c r="Z176" s="4">
        <f t="shared" si="68"/>
        <v>445.33333333333331</v>
      </c>
      <c r="AA176" s="4">
        <f t="shared" si="68"/>
        <v>445.33333333333331</v>
      </c>
      <c r="AB176" s="4">
        <f t="shared" si="68"/>
        <v>445.33333333333331</v>
      </c>
      <c r="AC176" s="4">
        <f t="shared" si="68"/>
        <v>445.33333333333331</v>
      </c>
      <c r="AD176" s="4">
        <f t="shared" si="68"/>
        <v>445.33333333333331</v>
      </c>
      <c r="AE176" s="4">
        <f t="shared" si="68"/>
        <v>445.33333333333331</v>
      </c>
      <c r="AF176" s="4">
        <f t="shared" si="68"/>
        <v>445.33333333333331</v>
      </c>
      <c r="AG176" s="4">
        <f t="shared" si="68"/>
        <v>445.33333333333331</v>
      </c>
      <c r="AH176" s="4">
        <f t="shared" si="68"/>
        <v>445.33333333333331</v>
      </c>
      <c r="AI176" s="4">
        <f t="shared" si="68"/>
        <v>445.33333333333331</v>
      </c>
      <c r="AJ176" s="4">
        <f t="shared" si="68"/>
        <v>445.33333333333331</v>
      </c>
      <c r="AK176" s="4">
        <f t="shared" si="68"/>
        <v>445.33333333333331</v>
      </c>
      <c r="AL176" s="10"/>
    </row>
    <row r="177" spans="1:38" x14ac:dyDescent="0.35">
      <c r="C177" s="3"/>
      <c r="D177" s="3"/>
      <c r="E177" t="s">
        <v>105</v>
      </c>
      <c r="F177" t="s">
        <v>70</v>
      </c>
      <c r="H177" s="4">
        <f>SUM(H96,H138,H159)</f>
        <v>484</v>
      </c>
      <c r="I177" s="4">
        <f>SUM(I96,I138,I159)</f>
        <v>912</v>
      </c>
      <c r="J177" s="4">
        <f t="shared" si="68"/>
        <v>1346</v>
      </c>
      <c r="K177" s="4">
        <f t="shared" si="68"/>
        <v>1812</v>
      </c>
      <c r="L177" s="4">
        <f t="shared" si="68"/>
        <v>2289</v>
      </c>
      <c r="M177" s="4">
        <f t="shared" si="68"/>
        <v>2703</v>
      </c>
      <c r="N177" s="4">
        <f t="shared" si="68"/>
        <v>3156</v>
      </c>
      <c r="O177" s="4">
        <f t="shared" si="68"/>
        <v>3601.3333333333335</v>
      </c>
      <c r="P177" s="4">
        <f t="shared" si="68"/>
        <v>4046.666666666667</v>
      </c>
      <c r="Q177" s="4">
        <f t="shared" si="68"/>
        <v>4492</v>
      </c>
      <c r="R177" s="4">
        <f t="shared" si="68"/>
        <v>4937.333333333333</v>
      </c>
      <c r="S177" s="4">
        <f t="shared" si="68"/>
        <v>5382.6666666666661</v>
      </c>
      <c r="T177" s="4">
        <f t="shared" si="68"/>
        <v>5827.9999999999991</v>
      </c>
      <c r="U177" s="4">
        <f t="shared" si="68"/>
        <v>6273.3333333333321</v>
      </c>
      <c r="V177" s="4">
        <f t="shared" si="68"/>
        <v>6718.6666666666652</v>
      </c>
      <c r="W177" s="4">
        <f t="shared" si="68"/>
        <v>7163.9999999999982</v>
      </c>
      <c r="X177" s="4">
        <f t="shared" si="68"/>
        <v>7609.3333333333312</v>
      </c>
      <c r="Y177" s="4">
        <f t="shared" si="68"/>
        <v>8054.6666666666642</v>
      </c>
      <c r="Z177" s="4">
        <f t="shared" si="68"/>
        <v>8499.9999999999982</v>
      </c>
      <c r="AA177" s="4">
        <f t="shared" si="68"/>
        <v>8945.3333333333321</v>
      </c>
      <c r="AB177" s="4">
        <f t="shared" si="68"/>
        <v>9390.6666666666661</v>
      </c>
      <c r="AC177" s="4">
        <f t="shared" si="68"/>
        <v>9836</v>
      </c>
      <c r="AD177" s="4">
        <f t="shared" si="68"/>
        <v>10281.333333333334</v>
      </c>
      <c r="AE177" s="4">
        <f t="shared" si="68"/>
        <v>10726.666666666668</v>
      </c>
      <c r="AF177" s="4">
        <f t="shared" si="68"/>
        <v>11172.000000000002</v>
      </c>
      <c r="AG177" s="4">
        <f t="shared" si="68"/>
        <v>11617.333333333336</v>
      </c>
      <c r="AH177" s="4">
        <f t="shared" si="68"/>
        <v>12062.66666666667</v>
      </c>
      <c r="AI177" s="4">
        <f t="shared" si="68"/>
        <v>12508.000000000004</v>
      </c>
      <c r="AJ177" s="4">
        <f t="shared" si="68"/>
        <v>12953.333333333338</v>
      </c>
      <c r="AK177" s="4">
        <f t="shared" si="68"/>
        <v>13398.666666666672</v>
      </c>
      <c r="AL177" s="10"/>
    </row>
    <row r="178" spans="1:38" x14ac:dyDescent="0.35">
      <c r="C178" s="3"/>
      <c r="D178" s="3"/>
      <c r="E178" t="s">
        <v>106</v>
      </c>
      <c r="F178" t="s">
        <v>91</v>
      </c>
      <c r="H178" s="10">
        <f t="shared" ref="H178:AK179" si="69">SUM(H109,H130,H151,H172)</f>
        <v>58.467199999999998</v>
      </c>
      <c r="I178" s="10">
        <f t="shared" si="69"/>
        <v>110.16959999999999</v>
      </c>
      <c r="J178" s="10">
        <f t="shared" si="69"/>
        <v>162.5968</v>
      </c>
      <c r="K178" s="10">
        <f t="shared" si="69"/>
        <v>218.8896</v>
      </c>
      <c r="L178" s="10">
        <f t="shared" si="69"/>
        <v>276.51120000000003</v>
      </c>
      <c r="M178" s="10">
        <f t="shared" si="69"/>
        <v>326.52239999999995</v>
      </c>
      <c r="N178" s="10">
        <f t="shared" si="69"/>
        <v>381.2448</v>
      </c>
      <c r="O178" s="10">
        <f t="shared" si="69"/>
        <v>435.04106666666667</v>
      </c>
      <c r="P178" s="10">
        <f t="shared" si="69"/>
        <v>488.83733333333339</v>
      </c>
      <c r="Q178" s="10">
        <f t="shared" si="69"/>
        <v>542.6336</v>
      </c>
      <c r="R178" s="10">
        <f t="shared" si="69"/>
        <v>596.42986666666661</v>
      </c>
      <c r="S178" s="10">
        <f t="shared" si="69"/>
        <v>650.22613333333334</v>
      </c>
      <c r="T178" s="10">
        <f t="shared" si="69"/>
        <v>704.02239999999995</v>
      </c>
      <c r="U178" s="10">
        <f t="shared" si="69"/>
        <v>757.81866666666656</v>
      </c>
      <c r="V178" s="10">
        <f t="shared" si="69"/>
        <v>811.61493333333317</v>
      </c>
      <c r="W178" s="10">
        <f t="shared" si="69"/>
        <v>865.41119999999967</v>
      </c>
      <c r="X178" s="10">
        <f t="shared" si="69"/>
        <v>919.20746666666639</v>
      </c>
      <c r="Y178" s="10">
        <f t="shared" si="69"/>
        <v>973.003733333333</v>
      </c>
      <c r="Z178" s="10">
        <f t="shared" si="69"/>
        <v>1026.7999999999997</v>
      </c>
      <c r="AA178" s="10">
        <f t="shared" si="69"/>
        <v>1080.5962666666667</v>
      </c>
      <c r="AB178" s="10">
        <f t="shared" si="69"/>
        <v>1134.3925333333332</v>
      </c>
      <c r="AC178" s="10">
        <f t="shared" si="69"/>
        <v>1188.1888000000001</v>
      </c>
      <c r="AD178" s="10">
        <f t="shared" si="69"/>
        <v>1241.9850666666666</v>
      </c>
      <c r="AE178" s="10">
        <f t="shared" si="69"/>
        <v>1295.7813333333336</v>
      </c>
      <c r="AF178" s="10">
        <f t="shared" si="69"/>
        <v>1349.5776000000001</v>
      </c>
      <c r="AG178" s="10">
        <f t="shared" si="69"/>
        <v>1403.373866666667</v>
      </c>
      <c r="AH178" s="10">
        <f t="shared" si="69"/>
        <v>1457.1701333333338</v>
      </c>
      <c r="AI178" s="10">
        <f t="shared" si="69"/>
        <v>1510.9664000000005</v>
      </c>
      <c r="AJ178" s="10">
        <f t="shared" si="69"/>
        <v>1564.7626666666672</v>
      </c>
      <c r="AK178" s="10">
        <f t="shared" si="69"/>
        <v>1618.5589333333339</v>
      </c>
    </row>
    <row r="179" spans="1:38" x14ac:dyDescent="0.35">
      <c r="C179" s="3"/>
      <c r="D179" s="3"/>
      <c r="E179" t="s">
        <v>107</v>
      </c>
      <c r="F179" t="s">
        <v>53</v>
      </c>
      <c r="H179" s="10">
        <f t="shared" si="69"/>
        <v>526796.13183999993</v>
      </c>
      <c r="I179" s="10">
        <f t="shared" si="69"/>
        <v>1051719.2755199999</v>
      </c>
      <c r="J179" s="10">
        <f t="shared" si="69"/>
        <v>1616488.4252849626</v>
      </c>
      <c r="K179" s="10">
        <f t="shared" si="69"/>
        <v>2266273.3474583356</v>
      </c>
      <c r="L179" s="10">
        <f t="shared" si="69"/>
        <v>3010671.7408398315</v>
      </c>
      <c r="M179" s="10">
        <f t="shared" si="69"/>
        <v>3738802.6658884678</v>
      </c>
      <c r="N179" s="10">
        <f t="shared" si="69"/>
        <v>4590728.3914602362</v>
      </c>
      <c r="O179" s="10">
        <f t="shared" si="69"/>
        <v>5467221.2288820883</v>
      </c>
      <c r="P179" s="10">
        <f t="shared" si="69"/>
        <v>6411497.5682610469</v>
      </c>
      <c r="Q179" s="10">
        <f t="shared" si="69"/>
        <v>7427805.4533887822</v>
      </c>
      <c r="R179" s="10">
        <f t="shared" si="69"/>
        <v>8520634.6566713601</v>
      </c>
      <c r="S179" s="10">
        <f t="shared" si="69"/>
        <v>9694729.689184051</v>
      </c>
      <c r="T179" s="10">
        <f t="shared" si="69"/>
        <v>10717253.506148968</v>
      </c>
      <c r="U179" s="10">
        <f t="shared" si="69"/>
        <v>11778447.947633479</v>
      </c>
      <c r="V179" s="10">
        <f t="shared" si="69"/>
        <v>12879486.246864125</v>
      </c>
      <c r="W179" s="10">
        <f t="shared" si="69"/>
        <v>14021573.859117553</v>
      </c>
      <c r="X179" s="10">
        <f t="shared" si="69"/>
        <v>15205949.29765076</v>
      </c>
      <c r="Y179" s="10">
        <f t="shared" si="69"/>
        <v>16433884.990530491</v>
      </c>
      <c r="Z179" s="10">
        <f t="shared" si="69"/>
        <v>17706688.158870906</v>
      </c>
      <c r="AA179" s="10">
        <f t="shared" si="69"/>
        <v>19025701.717000797</v>
      </c>
      <c r="AB179" s="10">
        <f t="shared" si="69"/>
        <v>20392305.195094079</v>
      </c>
      <c r="AC179" s="10">
        <f t="shared" si="69"/>
        <v>21807915.68481008</v>
      </c>
      <c r="AD179" s="10">
        <f t="shared" si="69"/>
        <v>23273988.808503121</v>
      </c>
      <c r="AE179" s="10">
        <f t="shared" si="69"/>
        <v>24792019.712574266</v>
      </c>
      <c r="AF179" s="10">
        <f t="shared" si="69"/>
        <v>26363544.08555185</v>
      </c>
      <c r="AG179" s="10">
        <f t="shared" si="69"/>
        <v>27990139.201501243</v>
      </c>
      <c r="AH179" s="10">
        <f t="shared" si="69"/>
        <v>29673424.989378788</v>
      </c>
      <c r="AI179" s="10">
        <f t="shared" si="69"/>
        <v>31415065.12895932</v>
      </c>
      <c r="AJ179" s="10">
        <f t="shared" si="69"/>
        <v>33216768.173981927</v>
      </c>
      <c r="AK179" s="10">
        <f t="shared" si="69"/>
        <v>35080288.703173608</v>
      </c>
    </row>
    <row r="180" spans="1:38" x14ac:dyDescent="0.35">
      <c r="C180" s="3"/>
      <c r="D180" s="3"/>
    </row>
    <row r="181" spans="1:38" x14ac:dyDescent="0.35">
      <c r="C181" s="3"/>
      <c r="D181" s="3"/>
      <c r="E181" s="15" t="s">
        <v>108</v>
      </c>
      <c r="F181" s="15" t="s">
        <v>109</v>
      </c>
      <c r="G181" s="15"/>
      <c r="H181" s="16">
        <f>H178*1000/H177</f>
        <v>120.8</v>
      </c>
      <c r="I181" s="16">
        <f t="shared" ref="I181:AK181" si="70">I178*1000/I177</f>
        <v>120.8</v>
      </c>
      <c r="J181" s="16">
        <f t="shared" si="70"/>
        <v>120.8</v>
      </c>
      <c r="K181" s="16">
        <f t="shared" si="70"/>
        <v>120.8</v>
      </c>
      <c r="L181" s="16">
        <f t="shared" si="70"/>
        <v>120.80000000000001</v>
      </c>
      <c r="M181" s="16">
        <f t="shared" si="70"/>
        <v>120.79999999999998</v>
      </c>
      <c r="N181" s="16">
        <f t="shared" si="70"/>
        <v>120.8</v>
      </c>
      <c r="O181" s="16">
        <f t="shared" si="70"/>
        <v>120.8</v>
      </c>
      <c r="P181" s="16">
        <f t="shared" si="70"/>
        <v>120.8</v>
      </c>
      <c r="Q181" s="16">
        <f t="shared" si="70"/>
        <v>120.8</v>
      </c>
      <c r="R181" s="16">
        <f t="shared" si="70"/>
        <v>120.8</v>
      </c>
      <c r="S181" s="16">
        <f t="shared" si="70"/>
        <v>120.80000000000001</v>
      </c>
      <c r="T181" s="16">
        <f t="shared" si="70"/>
        <v>120.8</v>
      </c>
      <c r="U181" s="16">
        <f t="shared" si="70"/>
        <v>120.8</v>
      </c>
      <c r="V181" s="16">
        <f t="shared" si="70"/>
        <v>120.8</v>
      </c>
      <c r="W181" s="16">
        <f t="shared" si="70"/>
        <v>120.8</v>
      </c>
      <c r="X181" s="16">
        <f t="shared" si="70"/>
        <v>120.8</v>
      </c>
      <c r="Y181" s="16">
        <f t="shared" si="70"/>
        <v>120.8</v>
      </c>
      <c r="Z181" s="16">
        <f t="shared" si="70"/>
        <v>120.8</v>
      </c>
      <c r="AA181" s="16">
        <f t="shared" si="70"/>
        <v>120.80000000000001</v>
      </c>
      <c r="AB181" s="16">
        <f t="shared" si="70"/>
        <v>120.8</v>
      </c>
      <c r="AC181" s="16">
        <f t="shared" si="70"/>
        <v>120.80000000000001</v>
      </c>
      <c r="AD181" s="16">
        <f t="shared" si="70"/>
        <v>120.8</v>
      </c>
      <c r="AE181" s="16">
        <f t="shared" si="70"/>
        <v>120.8</v>
      </c>
      <c r="AF181" s="16">
        <f t="shared" si="70"/>
        <v>120.79999999999998</v>
      </c>
      <c r="AG181" s="16">
        <f t="shared" si="70"/>
        <v>120.8</v>
      </c>
      <c r="AH181" s="16">
        <f t="shared" si="70"/>
        <v>120.80000000000001</v>
      </c>
      <c r="AI181" s="16">
        <f t="shared" si="70"/>
        <v>120.8</v>
      </c>
      <c r="AJ181" s="16">
        <f t="shared" si="70"/>
        <v>120.8</v>
      </c>
      <c r="AK181" s="16">
        <f t="shared" si="70"/>
        <v>120.8</v>
      </c>
    </row>
    <row r="182" spans="1:38" s="37" customFormat="1" x14ac:dyDescent="0.35">
      <c r="A182" s="40"/>
      <c r="C182" s="41"/>
      <c r="D182" s="41"/>
      <c r="E182" s="42" t="s">
        <v>110</v>
      </c>
      <c r="F182" s="42" t="s">
        <v>111</v>
      </c>
      <c r="G182" s="42"/>
      <c r="H182" s="43">
        <f>H179/H177</f>
        <v>1088.4217599999999</v>
      </c>
      <c r="I182" s="43">
        <f t="shared" ref="I182:AK182" si="71">I179/I177</f>
        <v>1153.2009599999999</v>
      </c>
      <c r="J182" s="43">
        <f t="shared" si="71"/>
        <v>1200.957225323152</v>
      </c>
      <c r="K182" s="43">
        <f t="shared" si="71"/>
        <v>1250.7027303853949</v>
      </c>
      <c r="L182" s="43">
        <f t="shared" si="71"/>
        <v>1315.2781742419536</v>
      </c>
      <c r="M182" s="43">
        <f t="shared" si="71"/>
        <v>1383.2048338470099</v>
      </c>
      <c r="N182" s="43">
        <f t="shared" si="71"/>
        <v>1454.6034193473499</v>
      </c>
      <c r="O182" s="43">
        <f t="shared" si="71"/>
        <v>1518.110300504097</v>
      </c>
      <c r="P182" s="43">
        <f t="shared" si="71"/>
        <v>1584.3898438865847</v>
      </c>
      <c r="Q182" s="43">
        <f t="shared" si="71"/>
        <v>1653.5631018229701</v>
      </c>
      <c r="R182" s="43">
        <f t="shared" si="71"/>
        <v>1725.7564116941724</v>
      </c>
      <c r="S182" s="43">
        <f t="shared" si="71"/>
        <v>1801.1016266752636</v>
      </c>
      <c r="T182" s="43">
        <f t="shared" si="71"/>
        <v>1838.9247608354444</v>
      </c>
      <c r="U182" s="43">
        <f t="shared" si="71"/>
        <v>1877.5421808129886</v>
      </c>
      <c r="V182" s="43">
        <f t="shared" si="71"/>
        <v>1916.9705666100608</v>
      </c>
      <c r="W182" s="43">
        <f t="shared" si="71"/>
        <v>1957.2269485088716</v>
      </c>
      <c r="X182" s="43">
        <f t="shared" si="71"/>
        <v>1998.328714427558</v>
      </c>
      <c r="Y182" s="43">
        <f t="shared" si="71"/>
        <v>2040.2936174305366</v>
      </c>
      <c r="Z182" s="43">
        <f t="shared" si="71"/>
        <v>2083.1397833965775</v>
      </c>
      <c r="AA182" s="43">
        <f t="shared" si="71"/>
        <v>2126.885718847906</v>
      </c>
      <c r="AB182" s="43">
        <f t="shared" si="71"/>
        <v>2171.5503189437113</v>
      </c>
      <c r="AC182" s="43">
        <f t="shared" si="71"/>
        <v>2217.1528756415291</v>
      </c>
      <c r="AD182" s="43">
        <f t="shared" si="71"/>
        <v>2263.7130860300013</v>
      </c>
      <c r="AE182" s="43">
        <f t="shared" si="71"/>
        <v>2311.251060836631</v>
      </c>
      <c r="AF182" s="43">
        <f t="shared" si="71"/>
        <v>2359.7873331142005</v>
      </c>
      <c r="AG182" s="43">
        <f t="shared" si="71"/>
        <v>2409.342867109598</v>
      </c>
      <c r="AH182" s="43">
        <f t="shared" si="71"/>
        <v>2459.9390673188996</v>
      </c>
      <c r="AI182" s="43">
        <f t="shared" si="71"/>
        <v>2511.5977877325959</v>
      </c>
      <c r="AJ182" s="43">
        <f t="shared" si="71"/>
        <v>2564.3413412749806</v>
      </c>
      <c r="AK182" s="43">
        <f t="shared" si="71"/>
        <v>2618.1925094417552</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5">H194*(1+$G$16)*(1+I$193)</f>
        <v>947.09991076765107</v>
      </c>
      <c r="J194" s="10">
        <f t="shared" si="75"/>
        <v>966.9890088937716</v>
      </c>
      <c r="K194" s="10">
        <f t="shared" si="75"/>
        <v>987.29577808054069</v>
      </c>
      <c r="L194" s="10">
        <f t="shared" si="75"/>
        <v>1008.0289894202319</v>
      </c>
      <c r="M194" s="10">
        <f t="shared" si="75"/>
        <v>1029.1975981980568</v>
      </c>
      <c r="N194" s="10">
        <f t="shared" si="75"/>
        <v>1050.8107477602159</v>
      </c>
      <c r="O194" s="10">
        <f t="shared" si="75"/>
        <v>1072.8777734631803</v>
      </c>
      <c r="P194" s="10">
        <f t="shared" si="75"/>
        <v>1095.4082067059071</v>
      </c>
      <c r="Q194" s="10">
        <f t="shared" si="75"/>
        <v>1118.411779046731</v>
      </c>
      <c r="R194" s="10">
        <f t="shared" si="75"/>
        <v>1141.8984264067121</v>
      </c>
      <c r="S194" s="10">
        <f t="shared" si="75"/>
        <v>1165.8782933612529</v>
      </c>
      <c r="T194" s="10">
        <f t="shared" si="75"/>
        <v>1190.3617375218391</v>
      </c>
      <c r="U194" s="10">
        <f t="shared" si="75"/>
        <v>1215.3593340097977</v>
      </c>
      <c r="V194" s="10">
        <f t="shared" si="75"/>
        <v>1240.8818800240033</v>
      </c>
      <c r="W194" s="10">
        <f t="shared" si="75"/>
        <v>1266.9403995045072</v>
      </c>
      <c r="X194" s="10">
        <f t="shared" si="75"/>
        <v>1293.5461478941018</v>
      </c>
      <c r="Y194" s="10">
        <f t="shared" ref="Y194:AK195" si="76">X194*(1+$G$16)*(1+Y$193)</f>
        <v>1320.7106169998779</v>
      </c>
      <c r="Z194" s="10">
        <f t="shared" si="76"/>
        <v>1348.4455399568751</v>
      </c>
      <c r="AA194" s="10">
        <f t="shared" si="76"/>
        <v>1376.7628962959693</v>
      </c>
      <c r="AB194" s="10">
        <f t="shared" si="76"/>
        <v>1405.6749171181846</v>
      </c>
      <c r="AC194" s="10">
        <f t="shared" si="76"/>
        <v>1435.1940903776663</v>
      </c>
      <c r="AD194" s="10">
        <f t="shared" si="76"/>
        <v>1465.333166275597</v>
      </c>
      <c r="AE194" s="10">
        <f t="shared" si="76"/>
        <v>1496.1051627673844</v>
      </c>
      <c r="AF194" s="10">
        <f t="shared" si="76"/>
        <v>1527.5233711854994</v>
      </c>
      <c r="AG194" s="10">
        <f t="shared" si="76"/>
        <v>1559.6013619803948</v>
      </c>
      <c r="AH194" s="10">
        <f t="shared" si="76"/>
        <v>1592.352990581983</v>
      </c>
      <c r="AI194" s="10">
        <f t="shared" si="76"/>
        <v>1625.7924033842046</v>
      </c>
      <c r="AJ194" s="10">
        <f t="shared" si="76"/>
        <v>1659.9340438552726</v>
      </c>
      <c r="AK194" s="10">
        <f t="shared" si="76"/>
        <v>1694.7926587762331</v>
      </c>
    </row>
    <row r="195" spans="1:39" x14ac:dyDescent="0.35">
      <c r="A195" s="2">
        <v>42</v>
      </c>
      <c r="E195" t="s">
        <v>122</v>
      </c>
      <c r="F195" t="s">
        <v>113</v>
      </c>
      <c r="G195" s="6"/>
      <c r="H195" s="10">
        <f>G195*(1+$G$16)*(1+H$193)</f>
        <v>0</v>
      </c>
      <c r="I195" s="10">
        <f t="shared" si="75"/>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5"/>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7">I194*I177+(I195+I199)*I178+I196+I200</f>
        <v>863755.11862009775</v>
      </c>
      <c r="J202" s="10">
        <f t="shared" si="77"/>
        <v>1301567.2059710165</v>
      </c>
      <c r="K202" s="10">
        <f t="shared" si="77"/>
        <v>1788979.9498819397</v>
      </c>
      <c r="L202" s="10">
        <f t="shared" si="77"/>
        <v>2307378.3567829109</v>
      </c>
      <c r="M202" s="10">
        <f t="shared" si="77"/>
        <v>2781921.1079293475</v>
      </c>
      <c r="N202" s="10">
        <f t="shared" si="77"/>
        <v>3316358.7199312416</v>
      </c>
      <c r="O202" s="10">
        <f t="shared" si="77"/>
        <v>3863790.4881654005</v>
      </c>
      <c r="P202" s="10">
        <f t="shared" si="77"/>
        <v>4432751.8764699046</v>
      </c>
      <c r="Q202" s="10">
        <f t="shared" si="77"/>
        <v>5023905.7114779158</v>
      </c>
      <c r="R202" s="10">
        <f t="shared" si="77"/>
        <v>5637933.1639787396</v>
      </c>
      <c r="S202" s="10">
        <f t="shared" si="77"/>
        <v>6275534.2270658361</v>
      </c>
      <c r="T202" s="10">
        <f t="shared" si="77"/>
        <v>6937428.2062772773</v>
      </c>
      <c r="U202" s="10">
        <f t="shared" si="77"/>
        <v>7624354.2220214633</v>
      </c>
      <c r="V202" s="10">
        <f t="shared" si="77"/>
        <v>8337071.724587935</v>
      </c>
      <c r="W202" s="10">
        <f t="shared" si="77"/>
        <v>9076361.0220502876</v>
      </c>
      <c r="X202" s="10">
        <f t="shared" si="77"/>
        <v>9843023.8213755153</v>
      </c>
      <c r="Y202" s="10">
        <f t="shared" si="77"/>
        <v>10637883.783061679</v>
      </c>
      <c r="Z202" s="10">
        <f t="shared" si="77"/>
        <v>11461787.089633437</v>
      </c>
      <c r="AA202" s="10">
        <f t="shared" si="77"/>
        <v>12315603.028332876</v>
      </c>
      <c r="AB202" s="10">
        <f t="shared" si="77"/>
        <v>13200224.588351164</v>
      </c>
      <c r="AC202" s="10">
        <f t="shared" si="77"/>
        <v>14116569.072954725</v>
      </c>
      <c r="AD202" s="10">
        <f t="shared" si="77"/>
        <v>15065578.726868173</v>
      </c>
      <c r="AE202" s="10">
        <f t="shared" si="77"/>
        <v>16048221.379284812</v>
      </c>
      <c r="AF202" s="10">
        <f t="shared" si="77"/>
        <v>17065491.102884401</v>
      </c>
      <c r="AG202" s="10">
        <f t="shared" si="77"/>
        <v>18118408.889246911</v>
      </c>
      <c r="AH202" s="10">
        <f t="shared" si="77"/>
        <v>19208023.341060273</v>
      </c>
      <c r="AI202" s="10">
        <f t="shared" si="77"/>
        <v>20335411.381529637</v>
      </c>
      <c r="AJ202" s="10">
        <f t="shared" si="77"/>
        <v>21501678.981405307</v>
      </c>
      <c r="AK202" s="10">
        <f t="shared" si="77"/>
        <v>22707961.904056497</v>
      </c>
      <c r="AL202" s="10">
        <f>SUM(H202:AK202)</f>
        <v>291643926.21947569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8">SUM(I205:I208)</f>
        <v>0</v>
      </c>
      <c r="J209" s="10">
        <f t="shared" si="78"/>
        <v>0</v>
      </c>
      <c r="K209" s="10">
        <f t="shared" si="78"/>
        <v>0</v>
      </c>
      <c r="L209" s="10">
        <f t="shared" si="78"/>
        <v>0</v>
      </c>
      <c r="M209" s="10">
        <f t="shared" si="78"/>
        <v>0</v>
      </c>
      <c r="N209" s="10">
        <f t="shared" si="78"/>
        <v>0</v>
      </c>
      <c r="O209" s="10">
        <f t="shared" si="78"/>
        <v>0</v>
      </c>
      <c r="P209" s="10">
        <f t="shared" si="78"/>
        <v>0</v>
      </c>
      <c r="Q209" s="10">
        <f t="shared" si="78"/>
        <v>0</v>
      </c>
      <c r="R209" s="10">
        <f t="shared" si="78"/>
        <v>0</v>
      </c>
      <c r="S209" s="10">
        <f t="shared" si="78"/>
        <v>0</v>
      </c>
      <c r="T209" s="10">
        <f t="shared" si="78"/>
        <v>0</v>
      </c>
      <c r="U209" s="10">
        <f t="shared" si="78"/>
        <v>0</v>
      </c>
      <c r="V209" s="10">
        <f t="shared" si="78"/>
        <v>0</v>
      </c>
      <c r="W209" s="10">
        <f t="shared" si="78"/>
        <v>0</v>
      </c>
      <c r="X209" s="10">
        <f t="shared" si="78"/>
        <v>0</v>
      </c>
      <c r="Y209" s="10">
        <f t="shared" si="78"/>
        <v>0</v>
      </c>
      <c r="Z209" s="10">
        <f t="shared" si="78"/>
        <v>0</v>
      </c>
      <c r="AA209" s="10">
        <f t="shared" si="78"/>
        <v>0</v>
      </c>
      <c r="AB209" s="10">
        <f t="shared" si="78"/>
        <v>0</v>
      </c>
      <c r="AC209" s="10">
        <f t="shared" si="78"/>
        <v>0</v>
      </c>
      <c r="AD209" s="10">
        <f t="shared" si="78"/>
        <v>0</v>
      </c>
      <c r="AE209" s="10">
        <f t="shared" si="78"/>
        <v>0</v>
      </c>
      <c r="AF209" s="10">
        <f t="shared" si="78"/>
        <v>0</v>
      </c>
      <c r="AG209" s="10">
        <f t="shared" si="78"/>
        <v>0</v>
      </c>
      <c r="AH209" s="10">
        <f t="shared" si="78"/>
        <v>0</v>
      </c>
      <c r="AI209" s="10">
        <f t="shared" si="78"/>
        <v>0</v>
      </c>
      <c r="AJ209" s="10">
        <f t="shared" si="78"/>
        <v>0</v>
      </c>
      <c r="AK209" s="10">
        <f t="shared" si="7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9">SUM(I212:I215)</f>
        <v>0</v>
      </c>
      <c r="J216" s="10">
        <f t="shared" si="79"/>
        <v>0</v>
      </c>
      <c r="K216" s="10">
        <f t="shared" si="79"/>
        <v>0</v>
      </c>
      <c r="L216" s="10">
        <f t="shared" si="79"/>
        <v>0</v>
      </c>
      <c r="M216" s="10">
        <f t="shared" si="79"/>
        <v>0</v>
      </c>
      <c r="N216" s="10">
        <f t="shared" si="79"/>
        <v>0</v>
      </c>
      <c r="O216" s="10">
        <f t="shared" si="79"/>
        <v>0</v>
      </c>
      <c r="P216" s="10">
        <f t="shared" si="79"/>
        <v>0</v>
      </c>
      <c r="Q216" s="10">
        <f t="shared" si="79"/>
        <v>0</v>
      </c>
      <c r="R216" s="10">
        <f t="shared" si="79"/>
        <v>0</v>
      </c>
      <c r="S216" s="10">
        <f t="shared" si="79"/>
        <v>0</v>
      </c>
      <c r="T216" s="10">
        <f t="shared" si="79"/>
        <v>0</v>
      </c>
      <c r="U216" s="10">
        <f t="shared" si="79"/>
        <v>0</v>
      </c>
      <c r="V216" s="10">
        <f t="shared" si="79"/>
        <v>0</v>
      </c>
      <c r="W216" s="10">
        <f t="shared" si="79"/>
        <v>0</v>
      </c>
      <c r="X216" s="10">
        <f t="shared" si="79"/>
        <v>0</v>
      </c>
      <c r="Y216" s="10">
        <f t="shared" si="79"/>
        <v>0</v>
      </c>
      <c r="Z216" s="10">
        <f t="shared" si="79"/>
        <v>0</v>
      </c>
      <c r="AA216" s="10">
        <f t="shared" si="79"/>
        <v>0</v>
      </c>
      <c r="AB216" s="10">
        <f t="shared" si="79"/>
        <v>0</v>
      </c>
      <c r="AC216" s="10">
        <f t="shared" si="79"/>
        <v>0</v>
      </c>
      <c r="AD216" s="10">
        <f t="shared" si="79"/>
        <v>0</v>
      </c>
      <c r="AE216" s="10">
        <f t="shared" si="79"/>
        <v>0</v>
      </c>
      <c r="AF216" s="10">
        <f t="shared" si="79"/>
        <v>0</v>
      </c>
      <c r="AG216" s="10">
        <f t="shared" si="79"/>
        <v>0</v>
      </c>
      <c r="AH216" s="10">
        <f t="shared" si="79"/>
        <v>0</v>
      </c>
      <c r="AI216" s="10">
        <f t="shared" si="79"/>
        <v>0</v>
      </c>
      <c r="AJ216" s="10">
        <f t="shared" si="79"/>
        <v>0</v>
      </c>
      <c r="AK216" s="10">
        <f t="shared" si="7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4946.7128272191876</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0">H176</f>
        <v>484</v>
      </c>
      <c r="I219" s="10">
        <f t="shared" si="80"/>
        <v>428</v>
      </c>
      <c r="J219" s="10">
        <f t="shared" si="80"/>
        <v>434</v>
      </c>
      <c r="K219" s="10">
        <f t="shared" si="80"/>
        <v>466</v>
      </c>
      <c r="L219" s="10">
        <f t="shared" si="80"/>
        <v>477</v>
      </c>
      <c r="M219" s="10">
        <f t="shared" si="80"/>
        <v>414</v>
      </c>
      <c r="N219" s="10">
        <f t="shared" si="80"/>
        <v>453</v>
      </c>
      <c r="O219" s="10">
        <f t="shared" si="80"/>
        <v>445.33333333333331</v>
      </c>
      <c r="P219" s="10">
        <f t="shared" si="80"/>
        <v>445.33333333333331</v>
      </c>
      <c r="Q219" s="10">
        <f t="shared" si="80"/>
        <v>445.33333333333331</v>
      </c>
      <c r="R219" s="10">
        <f t="shared" si="80"/>
        <v>445.33333333333331</v>
      </c>
      <c r="S219" s="10">
        <f t="shared" si="80"/>
        <v>445.33333333333331</v>
      </c>
      <c r="T219" s="10">
        <f t="shared" si="80"/>
        <v>445.33333333333331</v>
      </c>
      <c r="U219" s="10">
        <f t="shared" si="80"/>
        <v>445.33333333333331</v>
      </c>
      <c r="V219" s="10">
        <f t="shared" si="80"/>
        <v>445.33333333333331</v>
      </c>
      <c r="W219" s="10">
        <f t="shared" si="80"/>
        <v>445.33333333333331</v>
      </c>
      <c r="X219" s="10">
        <f t="shared" si="80"/>
        <v>445.33333333333331</v>
      </c>
      <c r="Y219" s="10">
        <f t="shared" si="80"/>
        <v>445.33333333333331</v>
      </c>
      <c r="Z219" s="10">
        <f t="shared" si="80"/>
        <v>445.33333333333331</v>
      </c>
      <c r="AA219" s="10">
        <f t="shared" si="80"/>
        <v>445.33333333333331</v>
      </c>
      <c r="AB219" s="10">
        <f t="shared" si="80"/>
        <v>445.33333333333331</v>
      </c>
      <c r="AC219" s="10">
        <f t="shared" si="80"/>
        <v>445.33333333333331</v>
      </c>
      <c r="AD219" s="10">
        <f t="shared" si="80"/>
        <v>445.33333333333331</v>
      </c>
      <c r="AE219" s="10">
        <f t="shared" si="80"/>
        <v>445.33333333333331</v>
      </c>
      <c r="AF219" s="10">
        <f t="shared" si="80"/>
        <v>445.33333333333331</v>
      </c>
      <c r="AG219" s="10">
        <f t="shared" si="80"/>
        <v>445.33333333333331</v>
      </c>
      <c r="AH219" s="10">
        <f t="shared" si="80"/>
        <v>445.33333333333331</v>
      </c>
      <c r="AI219" s="10">
        <f t="shared" si="80"/>
        <v>445.33333333333331</v>
      </c>
      <c r="AJ219" s="10">
        <f t="shared" si="80"/>
        <v>445.33333333333331</v>
      </c>
      <c r="AK219" s="10">
        <f t="shared" si="80"/>
        <v>445.33333333333331</v>
      </c>
    </row>
    <row r="220" spans="1:37" x14ac:dyDescent="0.35">
      <c r="E220" t="s">
        <v>138</v>
      </c>
      <c r="F220" t="s">
        <v>111</v>
      </c>
      <c r="G220" s="20">
        <v>7385.3593534219708</v>
      </c>
      <c r="H220" s="10">
        <f>G220*(1+$G$16)</f>
        <v>7540.4518998438316</v>
      </c>
      <c r="I220" s="10">
        <f t="shared" ref="I220:AK220" si="81">H220*(1+$G$16)</f>
        <v>7698.8013897405517</v>
      </c>
      <c r="J220" s="10">
        <f>I220*(1+$G$16)</f>
        <v>7860.4762189251023</v>
      </c>
      <c r="K220" s="10">
        <f t="shared" si="81"/>
        <v>8025.5462195225291</v>
      </c>
      <c r="L220" s="10">
        <f t="shared" si="81"/>
        <v>8194.0826901325017</v>
      </c>
      <c r="M220" s="10">
        <f t="shared" si="81"/>
        <v>8366.158426625283</v>
      </c>
      <c r="N220" s="10">
        <f t="shared" si="81"/>
        <v>8541.847753584414</v>
      </c>
      <c r="O220" s="10">
        <f t="shared" si="81"/>
        <v>8721.2265564096851</v>
      </c>
      <c r="P220" s="10">
        <f t="shared" si="81"/>
        <v>8904.3723140942875</v>
      </c>
      <c r="Q220" s="10">
        <f t="shared" si="81"/>
        <v>9091.3641326902671</v>
      </c>
      <c r="R220" s="10">
        <f t="shared" si="81"/>
        <v>9282.2827794767618</v>
      </c>
      <c r="S220" s="10">
        <f t="shared" si="81"/>
        <v>9477.2107178457736</v>
      </c>
      <c r="T220" s="10">
        <f t="shared" si="81"/>
        <v>9676.2321429205331</v>
      </c>
      <c r="U220" s="10">
        <f t="shared" si="81"/>
        <v>9879.4330179218632</v>
      </c>
      <c r="V220" s="10">
        <f t="shared" si="81"/>
        <v>10086.901111298221</v>
      </c>
      <c r="W220" s="10">
        <f t="shared" si="81"/>
        <v>10298.726034635483</v>
      </c>
      <c r="X220" s="10">
        <f t="shared" si="81"/>
        <v>10514.999281362827</v>
      </c>
      <c r="Y220" s="10">
        <f t="shared" si="81"/>
        <v>10735.814266271445</v>
      </c>
      <c r="Z220" s="10">
        <f t="shared" si="81"/>
        <v>10961.266365863145</v>
      </c>
      <c r="AA220" s="10">
        <f t="shared" si="81"/>
        <v>11191.45295954627</v>
      </c>
      <c r="AB220" s="10">
        <f t="shared" si="81"/>
        <v>11426.473471696741</v>
      </c>
      <c r="AC220" s="10">
        <f t="shared" si="81"/>
        <v>11666.429414602371</v>
      </c>
      <c r="AD220" s="10">
        <f t="shared" si="81"/>
        <v>11911.424432309021</v>
      </c>
      <c r="AE220" s="10">
        <f t="shared" si="81"/>
        <v>12161.564345387509</v>
      </c>
      <c r="AF220" s="10">
        <f t="shared" si="81"/>
        <v>12416.957196640646</v>
      </c>
      <c r="AG220" s="10">
        <f>AF220*(1+$G$16)</f>
        <v>12677.713297770099</v>
      </c>
      <c r="AH220" s="10">
        <f t="shared" si="81"/>
        <v>12943.945277023269</v>
      </c>
      <c r="AI220" s="10">
        <f t="shared" si="81"/>
        <v>13215.768127840756</v>
      </c>
      <c r="AJ220" s="10">
        <f t="shared" si="81"/>
        <v>13493.299258525411</v>
      </c>
      <c r="AK220" s="10">
        <f t="shared" si="81"/>
        <v>13776.658542954443</v>
      </c>
    </row>
    <row r="221" spans="1:37" x14ac:dyDescent="0.35">
      <c r="E221" t="s">
        <v>139</v>
      </c>
      <c r="F221" t="s">
        <v>53</v>
      </c>
      <c r="H221" s="10">
        <f>H220*H219</f>
        <v>3649578.7195244143</v>
      </c>
      <c r="I221" s="10">
        <f>I220*I219</f>
        <v>3295086.994808956</v>
      </c>
      <c r="J221" s="10">
        <f t="shared" ref="J221:AK221" si="82">J220*J219</f>
        <v>3411446.6790134944</v>
      </c>
      <c r="K221" s="10">
        <f t="shared" si="82"/>
        <v>3739904.5382974986</v>
      </c>
      <c r="L221" s="10">
        <f t="shared" si="82"/>
        <v>3908577.4431932033</v>
      </c>
      <c r="M221" s="10">
        <f t="shared" si="82"/>
        <v>3463589.5886228671</v>
      </c>
      <c r="N221" s="10">
        <f t="shared" si="82"/>
        <v>3869457.0323737394</v>
      </c>
      <c r="O221" s="10">
        <f t="shared" si="82"/>
        <v>3883852.8931211131</v>
      </c>
      <c r="P221" s="10">
        <f t="shared" si="82"/>
        <v>3965413.8038766556</v>
      </c>
      <c r="Q221" s="10">
        <f t="shared" si="82"/>
        <v>4048687.4937580656</v>
      </c>
      <c r="R221" s="10">
        <f t="shared" si="82"/>
        <v>4133709.9311269843</v>
      </c>
      <c r="S221" s="10">
        <f t="shared" si="82"/>
        <v>4220517.8396806512</v>
      </c>
      <c r="T221" s="10">
        <f t="shared" si="82"/>
        <v>4309148.7143139439</v>
      </c>
      <c r="U221" s="10">
        <f t="shared" si="82"/>
        <v>4399640.8373145359</v>
      </c>
      <c r="V221" s="10">
        <f t="shared" si="82"/>
        <v>4492033.2948981412</v>
      </c>
      <c r="W221" s="10">
        <f t="shared" si="82"/>
        <v>4586365.9940910013</v>
      </c>
      <c r="X221" s="10">
        <f t="shared" si="82"/>
        <v>4682679.6799669117</v>
      </c>
      <c r="Y221" s="10">
        <f t="shared" si="82"/>
        <v>4781015.9532462172</v>
      </c>
      <c r="Z221" s="10">
        <f t="shared" si="82"/>
        <v>4881417.2882643873</v>
      </c>
      <c r="AA221" s="10">
        <f t="shared" si="82"/>
        <v>4983927.0513179386</v>
      </c>
      <c r="AB221" s="10">
        <f t="shared" si="82"/>
        <v>5088589.519395615</v>
      </c>
      <c r="AC221" s="10">
        <f t="shared" si="82"/>
        <v>5195449.8993029222</v>
      </c>
      <c r="AD221" s="10">
        <f t="shared" si="82"/>
        <v>5304554.3471882837</v>
      </c>
      <c r="AE221" s="10">
        <f t="shared" si="82"/>
        <v>5415949.9884792371</v>
      </c>
      <c r="AF221" s="10">
        <f t="shared" si="82"/>
        <v>5529684.9382373011</v>
      </c>
      <c r="AG221" s="10">
        <f t="shared" si="82"/>
        <v>5645808.3219402833</v>
      </c>
      <c r="AH221" s="10">
        <f t="shared" si="82"/>
        <v>5764370.2967010289</v>
      </c>
      <c r="AI221" s="10">
        <f t="shared" si="82"/>
        <v>5885422.0729317497</v>
      </c>
      <c r="AJ221" s="10">
        <f t="shared" si="82"/>
        <v>6009015.936463316</v>
      </c>
      <c r="AK221" s="10">
        <f t="shared" si="82"/>
        <v>6135205.2711290447</v>
      </c>
    </row>
    <row r="223" spans="1:37" x14ac:dyDescent="0.35">
      <c r="D223" t="s">
        <v>140</v>
      </c>
    </row>
    <row r="224" spans="1:37" x14ac:dyDescent="0.35">
      <c r="E224" t="s">
        <v>57</v>
      </c>
      <c r="F224" t="s">
        <v>53</v>
      </c>
      <c r="G224" s="10">
        <f t="shared" ref="G224:AK224" si="83">G44</f>
        <v>6232586.4000000004</v>
      </c>
      <c r="H224" s="10">
        <f t="shared" si="83"/>
        <v>4176296</v>
      </c>
      <c r="I224" s="10">
        <f t="shared" si="83"/>
        <v>4176296</v>
      </c>
      <c r="J224" s="10">
        <f t="shared" si="83"/>
        <v>3708144.8957059924</v>
      </c>
      <c r="K224" s="10">
        <f t="shared" si="83"/>
        <v>4504336.2766414043</v>
      </c>
      <c r="L224" s="10">
        <f t="shared" si="83"/>
        <v>5041745.8868422192</v>
      </c>
      <c r="M224" s="10">
        <f t="shared" si="83"/>
        <v>3897175.1222857265</v>
      </c>
      <c r="N224" s="10">
        <f t="shared" si="83"/>
        <v>4806434.9487067796</v>
      </c>
      <c r="O224" s="10">
        <f t="shared" si="83"/>
        <v>4523314.4488175167</v>
      </c>
      <c r="P224" s="10">
        <f t="shared" si="83"/>
        <v>4659013.8822820419</v>
      </c>
      <c r="Q224" s="10">
        <f t="shared" si="83"/>
        <v>4798784.298750503</v>
      </c>
      <c r="R224" s="10">
        <f t="shared" si="83"/>
        <v>4942747.8277130183</v>
      </c>
      <c r="S224" s="10">
        <f t="shared" si="83"/>
        <v>5091030.2625444094</v>
      </c>
      <c r="T224" s="10">
        <f t="shared" si="83"/>
        <v>5243761.1704207417</v>
      </c>
      <c r="U224" s="10">
        <f t="shared" si="83"/>
        <v>5401074.0055333637</v>
      </c>
      <c r="V224" s="10">
        <f t="shared" si="83"/>
        <v>5563106.2256993651</v>
      </c>
      <c r="W224" s="10">
        <f t="shared" si="83"/>
        <v>5729999.4124703463</v>
      </c>
      <c r="X224" s="10">
        <f t="shared" si="83"/>
        <v>5901899.3948444566</v>
      </c>
      <c r="Y224" s="10">
        <f t="shared" si="83"/>
        <v>6078956.3766897907</v>
      </c>
      <c r="Z224" s="10">
        <f t="shared" si="83"/>
        <v>6261325.0679904846</v>
      </c>
      <c r="AA224" s="10">
        <f t="shared" si="83"/>
        <v>6449164.8200301994</v>
      </c>
      <c r="AB224" s="10">
        <f t="shared" si="83"/>
        <v>6642639.7646311056</v>
      </c>
      <c r="AC224" s="10">
        <f t="shared" si="83"/>
        <v>6841918.9575700387</v>
      </c>
      <c r="AD224" s="10">
        <f t="shared" si="83"/>
        <v>7047176.5262971399</v>
      </c>
      <c r="AE224" s="10">
        <f t="shared" si="83"/>
        <v>7258591.8220860539</v>
      </c>
      <c r="AF224" s="10">
        <f t="shared" si="83"/>
        <v>7476349.5767486356</v>
      </c>
      <c r="AG224" s="10">
        <f t="shared" si="83"/>
        <v>7700640.0640510945</v>
      </c>
      <c r="AH224" s="10">
        <f t="shared" si="83"/>
        <v>7931659.2659726273</v>
      </c>
      <c r="AI224" s="10">
        <f t="shared" si="83"/>
        <v>8169609.0439518066</v>
      </c>
      <c r="AJ224" s="10">
        <f t="shared" si="83"/>
        <v>8414697.3152703606</v>
      </c>
      <c r="AK224" s="10">
        <f t="shared" si="83"/>
        <v>8667138.2347284723</v>
      </c>
    </row>
    <row r="225" spans="4:38" x14ac:dyDescent="0.35">
      <c r="E225" t="s">
        <v>141</v>
      </c>
      <c r="F225" t="s">
        <v>53</v>
      </c>
      <c r="G225" s="10">
        <f t="shared" ref="G225:AK225" si="84">G179</f>
        <v>0</v>
      </c>
      <c r="H225" s="10">
        <f t="shared" si="84"/>
        <v>526796.13183999993</v>
      </c>
      <c r="I225" s="10">
        <f t="shared" si="84"/>
        <v>1051719.2755199999</v>
      </c>
      <c r="J225" s="10">
        <f t="shared" si="84"/>
        <v>1616488.4252849626</v>
      </c>
      <c r="K225" s="10">
        <f t="shared" si="84"/>
        <v>2266273.3474583356</v>
      </c>
      <c r="L225" s="10">
        <f t="shared" si="84"/>
        <v>3010671.7408398315</v>
      </c>
      <c r="M225" s="10">
        <f t="shared" si="84"/>
        <v>3738802.6658884678</v>
      </c>
      <c r="N225" s="10">
        <f t="shared" si="84"/>
        <v>4590728.3914602362</v>
      </c>
      <c r="O225" s="10">
        <f t="shared" si="84"/>
        <v>5467221.2288820883</v>
      </c>
      <c r="P225" s="10">
        <f t="shared" si="84"/>
        <v>6411497.5682610469</v>
      </c>
      <c r="Q225" s="10">
        <f t="shared" si="84"/>
        <v>7427805.4533887822</v>
      </c>
      <c r="R225" s="10">
        <f t="shared" si="84"/>
        <v>8520634.6566713601</v>
      </c>
      <c r="S225" s="10">
        <f t="shared" si="84"/>
        <v>9694729.689184051</v>
      </c>
      <c r="T225" s="10">
        <f t="shared" si="84"/>
        <v>10717253.506148968</v>
      </c>
      <c r="U225" s="10">
        <f t="shared" si="84"/>
        <v>11778447.947633479</v>
      </c>
      <c r="V225" s="10">
        <f t="shared" si="84"/>
        <v>12879486.246864125</v>
      </c>
      <c r="W225" s="10">
        <f t="shared" si="84"/>
        <v>14021573.859117553</v>
      </c>
      <c r="X225" s="10">
        <f t="shared" si="84"/>
        <v>15205949.29765076</v>
      </c>
      <c r="Y225" s="10">
        <f t="shared" si="84"/>
        <v>16433884.990530491</v>
      </c>
      <c r="Z225" s="10">
        <f t="shared" si="84"/>
        <v>17706688.158870906</v>
      </c>
      <c r="AA225" s="10">
        <f t="shared" si="84"/>
        <v>19025701.717000797</v>
      </c>
      <c r="AB225" s="10">
        <f t="shared" si="84"/>
        <v>20392305.195094079</v>
      </c>
      <c r="AC225" s="10">
        <f t="shared" si="84"/>
        <v>21807915.68481008</v>
      </c>
      <c r="AD225" s="10">
        <f t="shared" si="84"/>
        <v>23273988.808503121</v>
      </c>
      <c r="AE225" s="10">
        <f t="shared" si="84"/>
        <v>24792019.712574266</v>
      </c>
      <c r="AF225" s="10">
        <f t="shared" si="84"/>
        <v>26363544.08555185</v>
      </c>
      <c r="AG225" s="10">
        <f t="shared" si="84"/>
        <v>27990139.201501243</v>
      </c>
      <c r="AH225" s="10">
        <f t="shared" si="84"/>
        <v>29673424.989378788</v>
      </c>
      <c r="AI225" s="10">
        <f t="shared" si="84"/>
        <v>31415065.12895932</v>
      </c>
      <c r="AJ225" s="10">
        <f t="shared" si="84"/>
        <v>33216768.173981927</v>
      </c>
      <c r="AK225" s="10">
        <f t="shared" si="84"/>
        <v>35080288.703173608</v>
      </c>
    </row>
    <row r="226" spans="4:38" x14ac:dyDescent="0.35">
      <c r="E226" t="s">
        <v>117</v>
      </c>
      <c r="F226" t="s">
        <v>53</v>
      </c>
      <c r="G226" s="10">
        <f t="shared" ref="G226:AK226" si="85">-G189</f>
        <v>0</v>
      </c>
      <c r="H226" s="10">
        <f t="shared" si="85"/>
        <v>0</v>
      </c>
      <c r="I226" s="10">
        <f t="shared" si="85"/>
        <v>0</v>
      </c>
      <c r="J226" s="10">
        <f t="shared" si="85"/>
        <v>0</v>
      </c>
      <c r="K226" s="10">
        <f t="shared" si="85"/>
        <v>0</v>
      </c>
      <c r="L226" s="10">
        <f t="shared" si="85"/>
        <v>0</v>
      </c>
      <c r="M226" s="10">
        <f t="shared" si="85"/>
        <v>0</v>
      </c>
      <c r="N226" s="10">
        <f t="shared" si="85"/>
        <v>0</v>
      </c>
      <c r="O226" s="10">
        <f t="shared" si="85"/>
        <v>0</v>
      </c>
      <c r="P226" s="10">
        <f t="shared" si="85"/>
        <v>0</v>
      </c>
      <c r="Q226" s="10">
        <f t="shared" si="85"/>
        <v>0</v>
      </c>
      <c r="R226" s="10">
        <f t="shared" si="85"/>
        <v>0</v>
      </c>
      <c r="S226" s="10">
        <f t="shared" si="85"/>
        <v>0</v>
      </c>
      <c r="T226" s="10">
        <f t="shared" si="85"/>
        <v>0</v>
      </c>
      <c r="U226" s="10">
        <f t="shared" si="85"/>
        <v>0</v>
      </c>
      <c r="V226" s="10">
        <f t="shared" si="85"/>
        <v>0</v>
      </c>
      <c r="W226" s="10">
        <f t="shared" si="85"/>
        <v>0</v>
      </c>
      <c r="X226" s="10">
        <f t="shared" si="85"/>
        <v>0</v>
      </c>
      <c r="Y226" s="10">
        <f t="shared" si="85"/>
        <v>0</v>
      </c>
      <c r="Z226" s="10">
        <f t="shared" si="85"/>
        <v>0</v>
      </c>
      <c r="AA226" s="10">
        <f t="shared" si="85"/>
        <v>0</v>
      </c>
      <c r="AB226" s="10">
        <f t="shared" si="85"/>
        <v>0</v>
      </c>
      <c r="AC226" s="10">
        <f t="shared" si="85"/>
        <v>0</v>
      </c>
      <c r="AD226" s="10">
        <f t="shared" si="85"/>
        <v>0</v>
      </c>
      <c r="AE226" s="10">
        <f t="shared" si="85"/>
        <v>0</v>
      </c>
      <c r="AF226" s="10">
        <f t="shared" si="85"/>
        <v>0</v>
      </c>
      <c r="AG226" s="10">
        <f t="shared" si="85"/>
        <v>0</v>
      </c>
      <c r="AH226" s="10">
        <f t="shared" si="85"/>
        <v>0</v>
      </c>
      <c r="AI226" s="10">
        <f t="shared" si="85"/>
        <v>0</v>
      </c>
      <c r="AJ226" s="10">
        <f t="shared" si="85"/>
        <v>0</v>
      </c>
      <c r="AK226" s="10">
        <f t="shared" si="85"/>
        <v>0</v>
      </c>
    </row>
    <row r="227" spans="4:38" x14ac:dyDescent="0.35">
      <c r="E227" t="s">
        <v>118</v>
      </c>
      <c r="F227" t="s">
        <v>53</v>
      </c>
      <c r="G227" s="10">
        <f t="shared" ref="G227:AK227" si="86">-G202</f>
        <v>0</v>
      </c>
      <c r="H227" s="10">
        <f t="shared" si="86"/>
        <v>-448968.02821894531</v>
      </c>
      <c r="I227" s="10">
        <f t="shared" si="86"/>
        <v>-863755.11862009775</v>
      </c>
      <c r="J227" s="10">
        <f t="shared" si="86"/>
        <v>-1301567.2059710165</v>
      </c>
      <c r="K227" s="10">
        <f t="shared" si="86"/>
        <v>-1788979.9498819397</v>
      </c>
      <c r="L227" s="10">
        <f t="shared" si="86"/>
        <v>-2307378.3567829109</v>
      </c>
      <c r="M227" s="10">
        <f t="shared" si="86"/>
        <v>-2781921.1079293475</v>
      </c>
      <c r="N227" s="10">
        <f t="shared" si="86"/>
        <v>-3316358.7199312416</v>
      </c>
      <c r="O227" s="10">
        <f t="shared" si="86"/>
        <v>-3863790.4881654005</v>
      </c>
      <c r="P227" s="10">
        <f t="shared" si="86"/>
        <v>-4432751.8764699046</v>
      </c>
      <c r="Q227" s="10">
        <f t="shared" si="86"/>
        <v>-5023905.7114779158</v>
      </c>
      <c r="R227" s="10">
        <f t="shared" si="86"/>
        <v>-5637933.1639787396</v>
      </c>
      <c r="S227" s="10">
        <f t="shared" si="86"/>
        <v>-6275534.2270658361</v>
      </c>
      <c r="T227" s="10">
        <f t="shared" si="86"/>
        <v>-6937428.2062772773</v>
      </c>
      <c r="U227" s="10">
        <f t="shared" si="86"/>
        <v>-7624354.2220214633</v>
      </c>
      <c r="V227" s="10">
        <f t="shared" si="86"/>
        <v>-8337071.724587935</v>
      </c>
      <c r="W227" s="10">
        <f t="shared" si="86"/>
        <v>-9076361.0220502876</v>
      </c>
      <c r="X227" s="10">
        <f t="shared" si="86"/>
        <v>-9843023.8213755153</v>
      </c>
      <c r="Y227" s="10">
        <f t="shared" si="86"/>
        <v>-10637883.783061679</v>
      </c>
      <c r="Z227" s="10">
        <f t="shared" si="86"/>
        <v>-11461787.089633437</v>
      </c>
      <c r="AA227" s="10">
        <f t="shared" si="86"/>
        <v>-12315603.028332876</v>
      </c>
      <c r="AB227" s="10">
        <f t="shared" si="86"/>
        <v>-13200224.588351164</v>
      </c>
      <c r="AC227" s="10">
        <f t="shared" si="86"/>
        <v>-14116569.072954725</v>
      </c>
      <c r="AD227" s="10">
        <f t="shared" si="86"/>
        <v>-15065578.726868173</v>
      </c>
      <c r="AE227" s="10">
        <f t="shared" si="86"/>
        <v>-16048221.379284812</v>
      </c>
      <c r="AF227" s="10">
        <f t="shared" si="86"/>
        <v>-17065491.102884401</v>
      </c>
      <c r="AG227" s="10">
        <f t="shared" si="86"/>
        <v>-18118408.889246911</v>
      </c>
      <c r="AH227" s="10">
        <f t="shared" si="86"/>
        <v>-19208023.341060273</v>
      </c>
      <c r="AI227" s="10">
        <f t="shared" si="86"/>
        <v>-20335411.381529637</v>
      </c>
      <c r="AJ227" s="10">
        <f t="shared" si="86"/>
        <v>-21501678.981405307</v>
      </c>
      <c r="AK227" s="10">
        <f t="shared" si="86"/>
        <v>-22707961.904056497</v>
      </c>
    </row>
    <row r="228" spans="4:38" x14ac:dyDescent="0.35">
      <c r="E228" t="s">
        <v>142</v>
      </c>
      <c r="F228" t="s">
        <v>53</v>
      </c>
      <c r="G228" s="10">
        <f t="shared" ref="G228:AK228" si="87">-G36-G52-G87</f>
        <v>-2197616.1825999999</v>
      </c>
      <c r="H228" s="10">
        <f t="shared" si="87"/>
        <v>-2337673.9275834644</v>
      </c>
      <c r="I228" s="10">
        <f t="shared" si="87"/>
        <v>-2724582.235751234</v>
      </c>
      <c r="J228" s="10">
        <f t="shared" si="87"/>
        <v>-3089742.5409422033</v>
      </c>
      <c r="K228" s="10">
        <f t="shared" si="87"/>
        <v>-3594635.3613376045</v>
      </c>
      <c r="L228" s="10">
        <f t="shared" si="87"/>
        <v>-3896682.4488458997</v>
      </c>
      <c r="M228" s="10">
        <f t="shared" si="87"/>
        <v>-4056049.7862640098</v>
      </c>
      <c r="N228" s="10">
        <f t="shared" si="87"/>
        <v>-4251588.8208585456</v>
      </c>
      <c r="O228" s="10">
        <f t="shared" si="87"/>
        <v>-5703476.0239059851</v>
      </c>
      <c r="P228" s="10">
        <f t="shared" si="87"/>
        <v>-6087534.4281305959</v>
      </c>
      <c r="Q228" s="10">
        <f t="shared" si="87"/>
        <v>-6559399.6838687109</v>
      </c>
      <c r="R228" s="10">
        <f t="shared" si="87"/>
        <v>-7269154.9489901103</v>
      </c>
      <c r="S228" s="10">
        <f t="shared" si="87"/>
        <v>-8210448.3481074674</v>
      </c>
      <c r="T228" s="10">
        <f t="shared" si="87"/>
        <v>-8599770.1176291965</v>
      </c>
      <c r="U228" s="10">
        <f t="shared" si="87"/>
        <v>-8998211.5213215556</v>
      </c>
      <c r="V228" s="10">
        <f t="shared" si="87"/>
        <v>-9405992.3878124524</v>
      </c>
      <c r="W228" s="10">
        <f t="shared" si="87"/>
        <v>-9823338.0116202794</v>
      </c>
      <c r="X228" s="10">
        <f t="shared" si="87"/>
        <v>-10250479.293422321</v>
      </c>
      <c r="Y228" s="10">
        <f t="shared" si="87"/>
        <v>-10687652.884033276</v>
      </c>
      <c r="Z228" s="10">
        <f t="shared" si="87"/>
        <v>-11135101.332194861</v>
      </c>
      <c r="AA228" s="10">
        <f t="shared" si="87"/>
        <v>-11593073.236280082</v>
      </c>
      <c r="AB228" s="10">
        <f t="shared" si="87"/>
        <v>-12061823.400018694</v>
      </c>
      <c r="AC228" s="10">
        <f t="shared" si="87"/>
        <v>-12541612.992353454</v>
      </c>
      <c r="AD228" s="10">
        <f t="shared" si="87"/>
        <v>-13032709.711539606</v>
      </c>
      <c r="AE228" s="10">
        <f t="shared" si="87"/>
        <v>-13535387.9536034</v>
      </c>
      <c r="AF228" s="10">
        <f t="shared" si="87"/>
        <v>-12494861.997878509</v>
      </c>
      <c r="AG228" s="10">
        <f t="shared" si="87"/>
        <v>-12987554.134142611</v>
      </c>
      <c r="AH228" s="10">
        <f t="shared" si="87"/>
        <v>-13235254.688927624</v>
      </c>
      <c r="AI228" s="10">
        <f t="shared" si="87"/>
        <v>-13581519.775736086</v>
      </c>
      <c r="AJ228" s="10">
        <f t="shared" si="87"/>
        <v>-13939688.062350553</v>
      </c>
      <c r="AK228" s="10">
        <f t="shared" si="87"/>
        <v>-14363416.592547655</v>
      </c>
    </row>
    <row r="229" spans="4:38" x14ac:dyDescent="0.35">
      <c r="E229" t="s">
        <v>125</v>
      </c>
      <c r="F229" t="s">
        <v>53</v>
      </c>
      <c r="G229" s="10">
        <f t="shared" ref="G229:AK229" si="88">G209</f>
        <v>0</v>
      </c>
      <c r="H229" s="10">
        <f t="shared" si="88"/>
        <v>0</v>
      </c>
      <c r="I229" s="10">
        <f t="shared" si="88"/>
        <v>0</v>
      </c>
      <c r="J229" s="10">
        <f t="shared" si="88"/>
        <v>0</v>
      </c>
      <c r="K229" s="10">
        <f t="shared" si="88"/>
        <v>0</v>
      </c>
      <c r="L229" s="10">
        <f t="shared" si="88"/>
        <v>0</v>
      </c>
      <c r="M229" s="10">
        <f t="shared" si="88"/>
        <v>0</v>
      </c>
      <c r="N229" s="10">
        <f t="shared" si="88"/>
        <v>0</v>
      </c>
      <c r="O229" s="10">
        <f t="shared" si="88"/>
        <v>0</v>
      </c>
      <c r="P229" s="10">
        <f t="shared" si="88"/>
        <v>0</v>
      </c>
      <c r="Q229" s="10">
        <f t="shared" si="88"/>
        <v>0</v>
      </c>
      <c r="R229" s="10">
        <f t="shared" si="88"/>
        <v>0</v>
      </c>
      <c r="S229" s="10">
        <f t="shared" si="88"/>
        <v>0</v>
      </c>
      <c r="T229" s="10">
        <f t="shared" si="88"/>
        <v>0</v>
      </c>
      <c r="U229" s="10">
        <f t="shared" si="88"/>
        <v>0</v>
      </c>
      <c r="V229" s="10">
        <f t="shared" si="88"/>
        <v>0</v>
      </c>
      <c r="W229" s="10">
        <f t="shared" si="88"/>
        <v>0</v>
      </c>
      <c r="X229" s="10">
        <f t="shared" si="88"/>
        <v>0</v>
      </c>
      <c r="Y229" s="10">
        <f t="shared" si="88"/>
        <v>0</v>
      </c>
      <c r="Z229" s="10">
        <f t="shared" si="88"/>
        <v>0</v>
      </c>
      <c r="AA229" s="10">
        <f t="shared" si="88"/>
        <v>0</v>
      </c>
      <c r="AB229" s="10">
        <f t="shared" si="88"/>
        <v>0</v>
      </c>
      <c r="AC229" s="10">
        <f t="shared" si="88"/>
        <v>0</v>
      </c>
      <c r="AD229" s="10">
        <f t="shared" si="88"/>
        <v>0</v>
      </c>
      <c r="AE229" s="10">
        <f t="shared" si="88"/>
        <v>0</v>
      </c>
      <c r="AF229" s="10">
        <f t="shared" si="88"/>
        <v>0</v>
      </c>
      <c r="AG229" s="10">
        <f t="shared" si="88"/>
        <v>0</v>
      </c>
      <c r="AH229" s="10">
        <f t="shared" si="88"/>
        <v>0</v>
      </c>
      <c r="AI229" s="10">
        <f t="shared" si="88"/>
        <v>0</v>
      </c>
      <c r="AJ229" s="10">
        <f t="shared" si="88"/>
        <v>0</v>
      </c>
      <c r="AK229" s="10">
        <f t="shared" si="88"/>
        <v>0</v>
      </c>
    </row>
    <row r="230" spans="4:38" x14ac:dyDescent="0.35">
      <c r="E230" t="s">
        <v>143</v>
      </c>
      <c r="F230" t="s">
        <v>53</v>
      </c>
      <c r="H230" s="10">
        <f t="shared" ref="H230:AK230" si="89">H221</f>
        <v>3649578.7195244143</v>
      </c>
      <c r="I230" s="10">
        <f t="shared" si="89"/>
        <v>3295086.994808956</v>
      </c>
      <c r="J230" s="10">
        <f t="shared" si="89"/>
        <v>3411446.6790134944</v>
      </c>
      <c r="K230" s="10">
        <f t="shared" si="89"/>
        <v>3739904.5382974986</v>
      </c>
      <c r="L230" s="10">
        <f t="shared" si="89"/>
        <v>3908577.4431932033</v>
      </c>
      <c r="M230" s="10">
        <f t="shared" si="89"/>
        <v>3463589.5886228671</v>
      </c>
      <c r="N230" s="10">
        <f t="shared" si="89"/>
        <v>3869457.0323737394</v>
      </c>
      <c r="O230" s="10">
        <f t="shared" si="89"/>
        <v>3883852.8931211131</v>
      </c>
      <c r="P230" s="10">
        <f t="shared" si="89"/>
        <v>3965413.8038766556</v>
      </c>
      <c r="Q230" s="10">
        <f t="shared" si="89"/>
        <v>4048687.4937580656</v>
      </c>
      <c r="R230" s="10">
        <f t="shared" si="89"/>
        <v>4133709.9311269843</v>
      </c>
      <c r="S230" s="10">
        <f t="shared" si="89"/>
        <v>4220517.8396806512</v>
      </c>
      <c r="T230" s="10">
        <f t="shared" si="89"/>
        <v>4309148.7143139439</v>
      </c>
      <c r="U230" s="10">
        <f t="shared" si="89"/>
        <v>4399640.8373145359</v>
      </c>
      <c r="V230" s="10">
        <f t="shared" si="89"/>
        <v>4492033.2948981412</v>
      </c>
      <c r="W230" s="10">
        <f t="shared" si="89"/>
        <v>4586365.9940910013</v>
      </c>
      <c r="X230" s="10">
        <f t="shared" si="89"/>
        <v>4682679.6799669117</v>
      </c>
      <c r="Y230" s="10">
        <f t="shared" si="89"/>
        <v>4781015.9532462172</v>
      </c>
      <c r="Z230" s="10">
        <f t="shared" si="89"/>
        <v>4881417.2882643873</v>
      </c>
      <c r="AA230" s="10">
        <f t="shared" si="89"/>
        <v>4983927.0513179386</v>
      </c>
      <c r="AB230" s="10">
        <f t="shared" si="89"/>
        <v>5088589.519395615</v>
      </c>
      <c r="AC230" s="10">
        <f t="shared" si="89"/>
        <v>5195449.8993029222</v>
      </c>
      <c r="AD230" s="10">
        <f t="shared" si="89"/>
        <v>5304554.3471882837</v>
      </c>
      <c r="AE230" s="10">
        <f t="shared" si="89"/>
        <v>5415949.9884792371</v>
      </c>
      <c r="AF230" s="10">
        <f t="shared" si="89"/>
        <v>5529684.9382373011</v>
      </c>
      <c r="AG230" s="10">
        <f t="shared" si="89"/>
        <v>5645808.3219402833</v>
      </c>
      <c r="AH230" s="10">
        <f t="shared" si="89"/>
        <v>5764370.2967010289</v>
      </c>
      <c r="AI230" s="10">
        <f t="shared" si="89"/>
        <v>5885422.0729317497</v>
      </c>
      <c r="AJ230" s="10">
        <f t="shared" si="89"/>
        <v>6009015.936463316</v>
      </c>
      <c r="AK230" s="10">
        <f t="shared" si="89"/>
        <v>6135205.2711290447</v>
      </c>
    </row>
    <row r="232" spans="4:38" x14ac:dyDescent="0.35">
      <c r="E232" t="s">
        <v>144</v>
      </c>
      <c r="F232" t="s">
        <v>53</v>
      </c>
      <c r="G232" s="10">
        <f t="shared" ref="G232:AK232" si="90">SUM(G224:G230)</f>
        <v>4034970.2174000004</v>
      </c>
      <c r="H232" s="10">
        <f t="shared" si="90"/>
        <v>5566028.8955620043</v>
      </c>
      <c r="I232" s="10">
        <f t="shared" si="90"/>
        <v>4934764.9159576241</v>
      </c>
      <c r="J232" s="10">
        <f t="shared" si="90"/>
        <v>4344770.2530912301</v>
      </c>
      <c r="K232" s="10">
        <f t="shared" si="90"/>
        <v>5126898.8511776943</v>
      </c>
      <c r="L232" s="10">
        <f t="shared" si="90"/>
        <v>5756934.2652464435</v>
      </c>
      <c r="M232" s="10">
        <f t="shared" si="90"/>
        <v>4261596.4826037036</v>
      </c>
      <c r="N232" s="10">
        <f t="shared" si="90"/>
        <v>5698672.8317509685</v>
      </c>
      <c r="O232" s="10">
        <f t="shared" si="90"/>
        <v>4307122.0587493321</v>
      </c>
      <c r="P232" s="10">
        <f t="shared" si="90"/>
        <v>4515638.9498192444</v>
      </c>
      <c r="Q232" s="10">
        <f t="shared" si="90"/>
        <v>4691971.8505507242</v>
      </c>
      <c r="R232" s="10">
        <f t="shared" si="90"/>
        <v>4690004.3025425132</v>
      </c>
      <c r="S232" s="10">
        <f t="shared" si="90"/>
        <v>4520295.2162358081</v>
      </c>
      <c r="T232" s="10">
        <f t="shared" si="90"/>
        <v>4732965.0669771796</v>
      </c>
      <c r="U232" s="10">
        <f t="shared" si="90"/>
        <v>4956597.0471383585</v>
      </c>
      <c r="V232" s="10">
        <f t="shared" si="90"/>
        <v>5191561.6550612431</v>
      </c>
      <c r="W232" s="10">
        <f t="shared" si="90"/>
        <v>5438240.2320083352</v>
      </c>
      <c r="X232" s="10">
        <f t="shared" si="90"/>
        <v>5697025.2576642912</v>
      </c>
      <c r="Y232" s="10">
        <f t="shared" si="90"/>
        <v>5968320.6533715446</v>
      </c>
      <c r="Z232" s="10">
        <f t="shared" si="90"/>
        <v>6252542.0932974806</v>
      </c>
      <c r="AA232" s="10">
        <f t="shared" si="90"/>
        <v>6550117.3237359757</v>
      </c>
      <c r="AB232" s="10">
        <f t="shared" si="90"/>
        <v>6861486.4907509433</v>
      </c>
      <c r="AC232" s="10">
        <f t="shared" si="90"/>
        <v>7187102.4763748609</v>
      </c>
      <c r="AD232" s="10">
        <f t="shared" si="90"/>
        <v>7527431.243580767</v>
      </c>
      <c r="AE232" s="10">
        <f t="shared" si="90"/>
        <v>7882952.1902513457</v>
      </c>
      <c r="AF232" s="10">
        <f t="shared" si="90"/>
        <v>9809225.4997748733</v>
      </c>
      <c r="AG232" s="10">
        <f t="shared" si="90"/>
        <v>10230624.564103097</v>
      </c>
      <c r="AH232" s="10">
        <f t="shared" si="90"/>
        <v>10926176.522064548</v>
      </c>
      <c r="AI232" s="10">
        <f t="shared" si="90"/>
        <v>11553165.088577157</v>
      </c>
      <c r="AJ232" s="10">
        <f t="shared" si="90"/>
        <v>12199114.38195974</v>
      </c>
      <c r="AK232" s="10">
        <f t="shared" si="90"/>
        <v>12811253.712426972</v>
      </c>
    </row>
    <row r="233" spans="4:38" x14ac:dyDescent="0.35">
      <c r="E233" t="s">
        <v>145</v>
      </c>
      <c r="F233" t="s">
        <v>53</v>
      </c>
      <c r="G233" s="10">
        <f>-G232*G$20</f>
        <v>0</v>
      </c>
      <c r="H233" s="10">
        <f t="shared" ref="H233:AK233" si="91">-H232*H$20</f>
        <v>0</v>
      </c>
      <c r="I233" s="10">
        <f t="shared" si="91"/>
        <v>0</v>
      </c>
      <c r="J233" s="10">
        <f t="shared" si="91"/>
        <v>0</v>
      </c>
      <c r="K233" s="10">
        <f t="shared" si="91"/>
        <v>0</v>
      </c>
      <c r="L233" s="10">
        <f t="shared" si="91"/>
        <v>0</v>
      </c>
      <c r="M233" s="10">
        <f t="shared" si="91"/>
        <v>0</v>
      </c>
      <c r="N233" s="10">
        <f t="shared" si="91"/>
        <v>0</v>
      </c>
      <c r="O233" s="10">
        <f t="shared" si="91"/>
        <v>0</v>
      </c>
      <c r="P233" s="10">
        <f t="shared" si="91"/>
        <v>0</v>
      </c>
      <c r="Q233" s="10">
        <f t="shared" si="91"/>
        <v>0</v>
      </c>
      <c r="R233" s="10">
        <f t="shared" si="91"/>
        <v>0</v>
      </c>
      <c r="S233" s="10">
        <f t="shared" si="91"/>
        <v>0</v>
      </c>
      <c r="T233" s="10">
        <f t="shared" si="91"/>
        <v>0</v>
      </c>
      <c r="U233" s="10">
        <f t="shared" si="91"/>
        <v>0</v>
      </c>
      <c r="V233" s="10">
        <f t="shared" si="91"/>
        <v>0</v>
      </c>
      <c r="W233" s="10">
        <f t="shared" si="91"/>
        <v>0</v>
      </c>
      <c r="X233" s="10">
        <f t="shared" si="91"/>
        <v>0</v>
      </c>
      <c r="Y233" s="10">
        <f t="shared" si="91"/>
        <v>0</v>
      </c>
      <c r="Z233" s="10">
        <f t="shared" si="91"/>
        <v>0</v>
      </c>
      <c r="AA233" s="10">
        <f t="shared" si="91"/>
        <v>0</v>
      </c>
      <c r="AB233" s="10">
        <f t="shared" si="91"/>
        <v>0</v>
      </c>
      <c r="AC233" s="10">
        <f t="shared" si="91"/>
        <v>0</v>
      </c>
      <c r="AD233" s="10">
        <f t="shared" si="91"/>
        <v>0</v>
      </c>
      <c r="AE233" s="10">
        <f t="shared" si="91"/>
        <v>0</v>
      </c>
      <c r="AF233" s="10">
        <f t="shared" si="91"/>
        <v>0</v>
      </c>
      <c r="AG233" s="10">
        <f t="shared" si="91"/>
        <v>0</v>
      </c>
      <c r="AH233" s="10">
        <f t="shared" si="91"/>
        <v>0</v>
      </c>
      <c r="AI233" s="10">
        <f t="shared" si="91"/>
        <v>0</v>
      </c>
      <c r="AJ233" s="10">
        <f t="shared" si="91"/>
        <v>0</v>
      </c>
      <c r="AK233" s="10">
        <f t="shared" si="91"/>
        <v>0</v>
      </c>
    </row>
    <row r="235" spans="4:38" x14ac:dyDescent="0.35">
      <c r="D235" t="s">
        <v>146</v>
      </c>
    </row>
    <row r="236" spans="4:38" x14ac:dyDescent="0.35">
      <c r="E236" t="s">
        <v>51</v>
      </c>
      <c r="F236" t="s">
        <v>53</v>
      </c>
      <c r="G236" s="10">
        <f>-G28</f>
        <v>-64771548.044999994</v>
      </c>
      <c r="H236" s="10">
        <f t="shared" ref="H236:AK236" si="92">-H28</f>
        <v>-1976591.24917324</v>
      </c>
      <c r="I236" s="10">
        <f t="shared" si="92"/>
        <v>-7883163.619584416</v>
      </c>
      <c r="J236" s="10">
        <f t="shared" si="92"/>
        <v>-9409287.5461007431</v>
      </c>
      <c r="K236" s="10">
        <f t="shared" si="92"/>
        <v>-15570797.270092202</v>
      </c>
      <c r="L236" s="10">
        <f t="shared" si="92"/>
        <v>-6195642.9597768392</v>
      </c>
      <c r="M236" s="10">
        <f t="shared" si="92"/>
        <v>-3956993.2301738057</v>
      </c>
      <c r="N236" s="10">
        <f t="shared" si="92"/>
        <v>-4168914.5556033193</v>
      </c>
      <c r="O236" s="10">
        <f t="shared" si="92"/>
        <v>-35250848.42832046</v>
      </c>
      <c r="P236" s="10">
        <f t="shared" si="92"/>
        <v>-8466647.9619261511</v>
      </c>
      <c r="Q236" s="10">
        <f t="shared" si="92"/>
        <v>-10782789.125094207</v>
      </c>
      <c r="R236" s="10">
        <f t="shared" si="92"/>
        <v>-21365397.113733616</v>
      </c>
      <c r="S236" s="10">
        <f t="shared" si="92"/>
        <v>-28250333.703977112</v>
      </c>
      <c r="T236" s="10">
        <f t="shared" si="92"/>
        <v>-10256072.65471362</v>
      </c>
      <c r="U236" s="10">
        <f t="shared" si="92"/>
        <v>-10471450.180462604</v>
      </c>
      <c r="V236" s="10">
        <f t="shared" si="92"/>
        <v>-10691350.634252317</v>
      </c>
      <c r="W236" s="10">
        <f t="shared" si="92"/>
        <v>-10915868.997571616</v>
      </c>
      <c r="X236" s="10">
        <f t="shared" si="92"/>
        <v>-11145102.24652062</v>
      </c>
      <c r="Y236" s="10">
        <f t="shared" si="92"/>
        <v>-11379149.393697552</v>
      </c>
      <c r="Z236" s="10">
        <f t="shared" si="92"/>
        <v>-11618111.5309652</v>
      </c>
      <c r="AA236" s="10">
        <f t="shared" si="92"/>
        <v>-11862091.873115469</v>
      </c>
      <c r="AB236" s="10">
        <f t="shared" si="92"/>
        <v>-12111195.802450892</v>
      </c>
      <c r="AC236" s="10">
        <f t="shared" si="92"/>
        <v>-12365530.91430236</v>
      </c>
      <c r="AD236" s="10">
        <f t="shared" si="92"/>
        <v>-12625207.063502707</v>
      </c>
      <c r="AE236" s="10">
        <f t="shared" si="92"/>
        <v>-12890336.411836263</v>
      </c>
      <c r="AF236" s="10">
        <f t="shared" si="92"/>
        <v>-13161033.476484824</v>
      </c>
      <c r="AG236" s="10">
        <f t="shared" si="92"/>
        <v>-13437415.179491002</v>
      </c>
      <c r="AH236" s="10">
        <f t="shared" si="92"/>
        <v>-13719600.898260314</v>
      </c>
      <c r="AI236" s="10">
        <f t="shared" si="92"/>
        <v>-14007712.517123777</v>
      </c>
      <c r="AJ236" s="10">
        <f t="shared" si="92"/>
        <v>-14301874.479983376</v>
      </c>
      <c r="AK236" s="10">
        <f t="shared" si="92"/>
        <v>-14602213.844063025</v>
      </c>
    </row>
    <row r="237" spans="4:38" x14ac:dyDescent="0.35">
      <c r="E237" t="s">
        <v>147</v>
      </c>
      <c r="F237" t="s">
        <v>53</v>
      </c>
      <c r="G237" s="10">
        <f t="shared" ref="G237:AK237" si="93">G86</f>
        <v>0</v>
      </c>
      <c r="H237" s="10">
        <f t="shared" si="93"/>
        <v>0</v>
      </c>
      <c r="I237" s="10">
        <f t="shared" si="93"/>
        <v>0</v>
      </c>
      <c r="J237" s="10">
        <f t="shared" si="93"/>
        <v>0</v>
      </c>
      <c r="K237" s="10">
        <f t="shared" si="93"/>
        <v>0</v>
      </c>
      <c r="L237" s="10">
        <f t="shared" si="93"/>
        <v>0</v>
      </c>
      <c r="M237" s="10">
        <f t="shared" si="93"/>
        <v>0</v>
      </c>
      <c r="N237" s="10">
        <f t="shared" si="93"/>
        <v>0</v>
      </c>
      <c r="O237" s="10">
        <f t="shared" si="93"/>
        <v>0</v>
      </c>
      <c r="P237" s="10">
        <f t="shared" si="93"/>
        <v>0</v>
      </c>
      <c r="Q237" s="10">
        <f t="shared" si="93"/>
        <v>0</v>
      </c>
      <c r="R237" s="10">
        <f t="shared" si="93"/>
        <v>0</v>
      </c>
      <c r="S237" s="10">
        <f t="shared" si="93"/>
        <v>0</v>
      </c>
      <c r="T237" s="10">
        <f t="shared" si="93"/>
        <v>0</v>
      </c>
      <c r="U237" s="10">
        <f t="shared" si="93"/>
        <v>0</v>
      </c>
      <c r="V237" s="10">
        <f t="shared" si="93"/>
        <v>0</v>
      </c>
      <c r="W237" s="10">
        <f t="shared" si="93"/>
        <v>0</v>
      </c>
      <c r="X237" s="10">
        <f t="shared" si="93"/>
        <v>0</v>
      </c>
      <c r="Y237" s="10">
        <f t="shared" si="93"/>
        <v>0</v>
      </c>
      <c r="Z237" s="10">
        <f t="shared" si="93"/>
        <v>0</v>
      </c>
      <c r="AA237" s="10">
        <f t="shared" si="93"/>
        <v>0</v>
      </c>
      <c r="AB237" s="10">
        <f t="shared" si="93"/>
        <v>0</v>
      </c>
      <c r="AC237" s="10">
        <f t="shared" si="93"/>
        <v>0</v>
      </c>
      <c r="AD237" s="10">
        <f t="shared" si="93"/>
        <v>0</v>
      </c>
      <c r="AE237" s="10">
        <f t="shared" si="93"/>
        <v>0</v>
      </c>
      <c r="AF237" s="10">
        <f t="shared" si="93"/>
        <v>0</v>
      </c>
      <c r="AG237" s="10">
        <f t="shared" si="93"/>
        <v>0</v>
      </c>
      <c r="AH237" s="10">
        <f t="shared" si="93"/>
        <v>0</v>
      </c>
      <c r="AI237" s="10">
        <f t="shared" si="93"/>
        <v>0</v>
      </c>
      <c r="AJ237" s="10">
        <f t="shared" si="93"/>
        <v>0</v>
      </c>
      <c r="AK237" s="10">
        <f t="shared" si="93"/>
        <v>0</v>
      </c>
    </row>
    <row r="238" spans="4:38" x14ac:dyDescent="0.35">
      <c r="E238" t="s">
        <v>60</v>
      </c>
      <c r="F238" t="s">
        <v>53</v>
      </c>
      <c r="G238" s="10">
        <f t="shared" ref="G238:AK238" si="94">G55</f>
        <v>30007000</v>
      </c>
      <c r="H238" s="10">
        <f t="shared" si="94"/>
        <v>0</v>
      </c>
      <c r="I238" s="10">
        <f t="shared" si="94"/>
        <v>0</v>
      </c>
      <c r="J238" s="10">
        <f t="shared" si="94"/>
        <v>0</v>
      </c>
      <c r="K238" s="10">
        <f t="shared" si="94"/>
        <v>0</v>
      </c>
      <c r="L238" s="10">
        <f t="shared" si="94"/>
        <v>0</v>
      </c>
      <c r="M238" s="10">
        <f t="shared" si="94"/>
        <v>0</v>
      </c>
      <c r="N238" s="10">
        <f t="shared" si="94"/>
        <v>0</v>
      </c>
      <c r="O238" s="10">
        <f t="shared" si="94"/>
        <v>0</v>
      </c>
      <c r="P238" s="10">
        <f t="shared" si="94"/>
        <v>0</v>
      </c>
      <c r="Q238" s="10">
        <f t="shared" si="94"/>
        <v>0</v>
      </c>
      <c r="R238" s="10">
        <f t="shared" si="94"/>
        <v>0</v>
      </c>
      <c r="S238" s="10">
        <f t="shared" si="94"/>
        <v>0</v>
      </c>
      <c r="T238" s="10">
        <f t="shared" si="94"/>
        <v>0</v>
      </c>
      <c r="U238" s="10">
        <f t="shared" si="94"/>
        <v>0</v>
      </c>
      <c r="V238" s="10">
        <f t="shared" si="94"/>
        <v>0</v>
      </c>
      <c r="W238" s="10">
        <f t="shared" si="94"/>
        <v>0</v>
      </c>
      <c r="X238" s="10">
        <f t="shared" si="94"/>
        <v>0</v>
      </c>
      <c r="Y238" s="10">
        <f t="shared" si="94"/>
        <v>0</v>
      </c>
      <c r="Z238" s="10">
        <f t="shared" si="94"/>
        <v>0</v>
      </c>
      <c r="AA238" s="10">
        <f t="shared" si="94"/>
        <v>0</v>
      </c>
      <c r="AB238" s="10">
        <f t="shared" si="94"/>
        <v>0</v>
      </c>
      <c r="AC238" s="10">
        <f t="shared" si="94"/>
        <v>0</v>
      </c>
      <c r="AD238" s="10">
        <f t="shared" si="94"/>
        <v>0</v>
      </c>
      <c r="AE238" s="10">
        <f t="shared" si="94"/>
        <v>0</v>
      </c>
      <c r="AF238" s="10">
        <f t="shared" si="94"/>
        <v>0</v>
      </c>
      <c r="AG238" s="10">
        <f t="shared" si="94"/>
        <v>0</v>
      </c>
      <c r="AH238" s="10">
        <f t="shared" si="94"/>
        <v>0</v>
      </c>
      <c r="AI238" s="10">
        <f t="shared" si="94"/>
        <v>0</v>
      </c>
      <c r="AJ238" s="10">
        <f t="shared" si="94"/>
        <v>0</v>
      </c>
      <c r="AK238" s="10">
        <f t="shared" si="94"/>
        <v>0</v>
      </c>
    </row>
    <row r="239" spans="4:38" x14ac:dyDescent="0.35">
      <c r="E239" t="s">
        <v>141</v>
      </c>
      <c r="F239" t="s">
        <v>53</v>
      </c>
      <c r="G239" s="10">
        <f t="shared" ref="G239:AK239" si="95">G179</f>
        <v>0</v>
      </c>
      <c r="H239" s="10">
        <f t="shared" si="95"/>
        <v>526796.13183999993</v>
      </c>
      <c r="I239" s="10">
        <f t="shared" si="95"/>
        <v>1051719.2755199999</v>
      </c>
      <c r="J239" s="10">
        <f t="shared" si="95"/>
        <v>1616488.4252849626</v>
      </c>
      <c r="K239" s="10">
        <f t="shared" si="95"/>
        <v>2266273.3474583356</v>
      </c>
      <c r="L239" s="10">
        <f t="shared" si="95"/>
        <v>3010671.7408398315</v>
      </c>
      <c r="M239" s="10">
        <f t="shared" si="95"/>
        <v>3738802.6658884678</v>
      </c>
      <c r="N239" s="10">
        <f t="shared" si="95"/>
        <v>4590728.3914602362</v>
      </c>
      <c r="O239" s="10">
        <f t="shared" si="95"/>
        <v>5467221.2288820883</v>
      </c>
      <c r="P239" s="10">
        <f t="shared" si="95"/>
        <v>6411497.5682610469</v>
      </c>
      <c r="Q239" s="10">
        <f t="shared" si="95"/>
        <v>7427805.4533887822</v>
      </c>
      <c r="R239" s="10">
        <f t="shared" si="95"/>
        <v>8520634.6566713601</v>
      </c>
      <c r="S239" s="10">
        <f t="shared" si="95"/>
        <v>9694729.689184051</v>
      </c>
      <c r="T239" s="10">
        <f t="shared" si="95"/>
        <v>10717253.506148968</v>
      </c>
      <c r="U239" s="10">
        <f t="shared" si="95"/>
        <v>11778447.947633479</v>
      </c>
      <c r="V239" s="10">
        <f t="shared" si="95"/>
        <v>12879486.246864125</v>
      </c>
      <c r="W239" s="10">
        <f t="shared" si="95"/>
        <v>14021573.859117553</v>
      </c>
      <c r="X239" s="10">
        <f t="shared" si="95"/>
        <v>15205949.29765076</v>
      </c>
      <c r="Y239" s="10">
        <f t="shared" si="95"/>
        <v>16433884.990530491</v>
      </c>
      <c r="Z239" s="10">
        <f t="shared" si="95"/>
        <v>17706688.158870906</v>
      </c>
      <c r="AA239" s="10">
        <f t="shared" si="95"/>
        <v>19025701.717000797</v>
      </c>
      <c r="AB239" s="10">
        <f t="shared" si="95"/>
        <v>20392305.195094079</v>
      </c>
      <c r="AC239" s="10">
        <f t="shared" si="95"/>
        <v>21807915.68481008</v>
      </c>
      <c r="AD239" s="10">
        <f t="shared" si="95"/>
        <v>23273988.808503121</v>
      </c>
      <c r="AE239" s="10">
        <f t="shared" si="95"/>
        <v>24792019.712574266</v>
      </c>
      <c r="AF239" s="10">
        <f t="shared" si="95"/>
        <v>26363544.08555185</v>
      </c>
      <c r="AG239" s="10">
        <f t="shared" si="95"/>
        <v>27990139.201501243</v>
      </c>
      <c r="AH239" s="10">
        <f t="shared" si="95"/>
        <v>29673424.989378788</v>
      </c>
      <c r="AI239" s="10">
        <f t="shared" si="95"/>
        <v>31415065.12895932</v>
      </c>
      <c r="AJ239" s="10">
        <f t="shared" si="95"/>
        <v>33216768.173981927</v>
      </c>
      <c r="AK239" s="10">
        <f t="shared" si="95"/>
        <v>35080288.703173608</v>
      </c>
      <c r="AL239" s="10">
        <f t="shared" ref="AL239:AL243" si="96">IF(AF239=0,0,IF($G$17&gt;(AK239/AF239)^(1/5)-1+2%,AK239*(AK239/AF239)^(1/5)/($G$17-((AK239/AF239)^(1/5)-1)),AK239*(1+$G$16)/$G$18))</f>
        <v>1404587245.7231472</v>
      </c>
    </row>
    <row r="240" spans="4:38" x14ac:dyDescent="0.35">
      <c r="E240" t="s">
        <v>117</v>
      </c>
      <c r="F240" t="s">
        <v>53</v>
      </c>
      <c r="G240" s="10">
        <f t="shared" ref="G240:AK240" si="97">G226</f>
        <v>0</v>
      </c>
      <c r="H240" s="10">
        <f t="shared" si="97"/>
        <v>0</v>
      </c>
      <c r="I240" s="10">
        <f t="shared" si="97"/>
        <v>0</v>
      </c>
      <c r="J240" s="10">
        <f t="shared" si="97"/>
        <v>0</v>
      </c>
      <c r="K240" s="10">
        <f t="shared" si="97"/>
        <v>0</v>
      </c>
      <c r="L240" s="10">
        <f t="shared" si="97"/>
        <v>0</v>
      </c>
      <c r="M240" s="10">
        <f t="shared" si="97"/>
        <v>0</v>
      </c>
      <c r="N240" s="10">
        <f t="shared" si="97"/>
        <v>0</v>
      </c>
      <c r="O240" s="10">
        <f t="shared" si="97"/>
        <v>0</v>
      </c>
      <c r="P240" s="10">
        <f t="shared" si="97"/>
        <v>0</v>
      </c>
      <c r="Q240" s="10">
        <f t="shared" si="97"/>
        <v>0</v>
      </c>
      <c r="R240" s="10">
        <f t="shared" si="97"/>
        <v>0</v>
      </c>
      <c r="S240" s="10">
        <f t="shared" si="97"/>
        <v>0</v>
      </c>
      <c r="T240" s="10">
        <f t="shared" si="97"/>
        <v>0</v>
      </c>
      <c r="U240" s="10">
        <f t="shared" si="97"/>
        <v>0</v>
      </c>
      <c r="V240" s="10">
        <f t="shared" si="97"/>
        <v>0</v>
      </c>
      <c r="W240" s="10">
        <f t="shared" si="97"/>
        <v>0</v>
      </c>
      <c r="X240" s="10">
        <f t="shared" si="97"/>
        <v>0</v>
      </c>
      <c r="Y240" s="10">
        <f t="shared" si="97"/>
        <v>0</v>
      </c>
      <c r="Z240" s="10">
        <f t="shared" si="97"/>
        <v>0</v>
      </c>
      <c r="AA240" s="10">
        <f t="shared" si="97"/>
        <v>0</v>
      </c>
      <c r="AB240" s="10">
        <f t="shared" si="97"/>
        <v>0</v>
      </c>
      <c r="AC240" s="10">
        <f t="shared" si="97"/>
        <v>0</v>
      </c>
      <c r="AD240" s="10">
        <f t="shared" si="97"/>
        <v>0</v>
      </c>
      <c r="AE240" s="10">
        <f t="shared" si="97"/>
        <v>0</v>
      </c>
      <c r="AF240" s="10">
        <f t="shared" si="97"/>
        <v>0</v>
      </c>
      <c r="AG240" s="10">
        <f t="shared" si="97"/>
        <v>0</v>
      </c>
      <c r="AH240" s="10">
        <f t="shared" si="97"/>
        <v>0</v>
      </c>
      <c r="AI240" s="10">
        <f t="shared" si="97"/>
        <v>0</v>
      </c>
      <c r="AJ240" s="10">
        <f t="shared" si="97"/>
        <v>0</v>
      </c>
      <c r="AK240" s="10">
        <f t="shared" si="97"/>
        <v>0</v>
      </c>
      <c r="AL240" s="10">
        <f t="shared" si="96"/>
        <v>0</v>
      </c>
    </row>
    <row r="241" spans="3:40" x14ac:dyDescent="0.35">
      <c r="E241" t="s">
        <v>118</v>
      </c>
      <c r="F241" t="s">
        <v>53</v>
      </c>
      <c r="G241" s="10">
        <f t="shared" ref="G241:AK241" si="98">-G202</f>
        <v>0</v>
      </c>
      <c r="H241" s="10">
        <f t="shared" si="98"/>
        <v>-448968.02821894531</v>
      </c>
      <c r="I241" s="10">
        <f t="shared" si="98"/>
        <v>-863755.11862009775</v>
      </c>
      <c r="J241" s="10">
        <f t="shared" si="98"/>
        <v>-1301567.2059710165</v>
      </c>
      <c r="K241" s="10">
        <f t="shared" si="98"/>
        <v>-1788979.9498819397</v>
      </c>
      <c r="L241" s="10">
        <f t="shared" si="98"/>
        <v>-2307378.3567829109</v>
      </c>
      <c r="M241" s="10">
        <f t="shared" si="98"/>
        <v>-2781921.1079293475</v>
      </c>
      <c r="N241" s="10">
        <f t="shared" si="98"/>
        <v>-3316358.7199312416</v>
      </c>
      <c r="O241" s="10">
        <f t="shared" si="98"/>
        <v>-3863790.4881654005</v>
      </c>
      <c r="P241" s="10">
        <f t="shared" si="98"/>
        <v>-4432751.8764699046</v>
      </c>
      <c r="Q241" s="10">
        <f t="shared" si="98"/>
        <v>-5023905.7114779158</v>
      </c>
      <c r="R241" s="10">
        <f t="shared" si="98"/>
        <v>-5637933.1639787396</v>
      </c>
      <c r="S241" s="10">
        <f t="shared" si="98"/>
        <v>-6275534.2270658361</v>
      </c>
      <c r="T241" s="10">
        <f t="shared" si="98"/>
        <v>-6937428.2062772773</v>
      </c>
      <c r="U241" s="10">
        <f t="shared" si="98"/>
        <v>-7624354.2220214633</v>
      </c>
      <c r="V241" s="10">
        <f t="shared" si="98"/>
        <v>-8337071.724587935</v>
      </c>
      <c r="W241" s="10">
        <f t="shared" si="98"/>
        <v>-9076361.0220502876</v>
      </c>
      <c r="X241" s="10">
        <f t="shared" si="98"/>
        <v>-9843023.8213755153</v>
      </c>
      <c r="Y241" s="10">
        <f t="shared" si="98"/>
        <v>-10637883.783061679</v>
      </c>
      <c r="Z241" s="10">
        <f t="shared" si="98"/>
        <v>-11461787.089633437</v>
      </c>
      <c r="AA241" s="10">
        <f t="shared" si="98"/>
        <v>-12315603.028332876</v>
      </c>
      <c r="AB241" s="10">
        <f t="shared" si="98"/>
        <v>-13200224.588351164</v>
      </c>
      <c r="AC241" s="10">
        <f t="shared" si="98"/>
        <v>-14116569.072954725</v>
      </c>
      <c r="AD241" s="10">
        <f t="shared" si="98"/>
        <v>-15065578.726868173</v>
      </c>
      <c r="AE241" s="10">
        <f t="shared" si="98"/>
        <v>-16048221.379284812</v>
      </c>
      <c r="AF241" s="10">
        <f t="shared" si="98"/>
        <v>-17065491.102884401</v>
      </c>
      <c r="AG241" s="10">
        <f t="shared" si="98"/>
        <v>-18118408.889246911</v>
      </c>
      <c r="AH241" s="10">
        <f t="shared" si="98"/>
        <v>-19208023.341060273</v>
      </c>
      <c r="AI241" s="10">
        <f t="shared" si="98"/>
        <v>-20335411.381529637</v>
      </c>
      <c r="AJ241" s="10">
        <f t="shared" si="98"/>
        <v>-21501678.981405307</v>
      </c>
      <c r="AK241" s="10">
        <f t="shared" si="98"/>
        <v>-22707961.904056497</v>
      </c>
      <c r="AL241" s="10">
        <f t="shared" si="96"/>
        <v>-909208984.47222281</v>
      </c>
    </row>
    <row r="242" spans="3:40" x14ac:dyDescent="0.35">
      <c r="E242" t="s">
        <v>125</v>
      </c>
      <c r="F242" t="s">
        <v>53</v>
      </c>
      <c r="G242" s="10">
        <f t="shared" ref="G242:AK242" si="99">G209</f>
        <v>0</v>
      </c>
      <c r="H242" s="10">
        <f t="shared" si="99"/>
        <v>0</v>
      </c>
      <c r="I242" s="10">
        <f t="shared" si="99"/>
        <v>0</v>
      </c>
      <c r="J242" s="10">
        <f t="shared" si="99"/>
        <v>0</v>
      </c>
      <c r="K242" s="10">
        <f t="shared" si="99"/>
        <v>0</v>
      </c>
      <c r="L242" s="10">
        <f t="shared" si="99"/>
        <v>0</v>
      </c>
      <c r="M242" s="10">
        <f t="shared" si="99"/>
        <v>0</v>
      </c>
      <c r="N242" s="10">
        <f t="shared" si="99"/>
        <v>0</v>
      </c>
      <c r="O242" s="10">
        <f t="shared" si="99"/>
        <v>0</v>
      </c>
      <c r="P242" s="10">
        <f t="shared" si="99"/>
        <v>0</v>
      </c>
      <c r="Q242" s="10">
        <f t="shared" si="99"/>
        <v>0</v>
      </c>
      <c r="R242" s="10">
        <f t="shared" si="99"/>
        <v>0</v>
      </c>
      <c r="S242" s="10">
        <f t="shared" si="99"/>
        <v>0</v>
      </c>
      <c r="T242" s="10">
        <f t="shared" si="99"/>
        <v>0</v>
      </c>
      <c r="U242" s="10">
        <f t="shared" si="99"/>
        <v>0</v>
      </c>
      <c r="V242" s="10">
        <f t="shared" si="99"/>
        <v>0</v>
      </c>
      <c r="W242" s="10">
        <f t="shared" si="99"/>
        <v>0</v>
      </c>
      <c r="X242" s="10">
        <f t="shared" si="99"/>
        <v>0</v>
      </c>
      <c r="Y242" s="10">
        <f t="shared" si="99"/>
        <v>0</v>
      </c>
      <c r="Z242" s="10">
        <f t="shared" si="99"/>
        <v>0</v>
      </c>
      <c r="AA242" s="10">
        <f t="shared" si="99"/>
        <v>0</v>
      </c>
      <c r="AB242" s="10">
        <f t="shared" si="99"/>
        <v>0</v>
      </c>
      <c r="AC242" s="10">
        <f t="shared" si="99"/>
        <v>0</v>
      </c>
      <c r="AD242" s="10">
        <f t="shared" si="99"/>
        <v>0</v>
      </c>
      <c r="AE242" s="10">
        <f t="shared" si="99"/>
        <v>0</v>
      </c>
      <c r="AF242" s="10">
        <f t="shared" si="99"/>
        <v>0</v>
      </c>
      <c r="AG242" s="10">
        <f t="shared" si="99"/>
        <v>0</v>
      </c>
      <c r="AH242" s="10">
        <f t="shared" si="99"/>
        <v>0</v>
      </c>
      <c r="AI242" s="10">
        <f t="shared" si="99"/>
        <v>0</v>
      </c>
      <c r="AJ242" s="10">
        <f t="shared" si="99"/>
        <v>0</v>
      </c>
      <c r="AK242" s="10">
        <f t="shared" si="99"/>
        <v>0</v>
      </c>
      <c r="AL242" s="10">
        <f t="shared" si="96"/>
        <v>0</v>
      </c>
    </row>
    <row r="243" spans="3:40" x14ac:dyDescent="0.35">
      <c r="E243" t="s">
        <v>131</v>
      </c>
      <c r="F243" t="s">
        <v>53</v>
      </c>
      <c r="G243" s="10">
        <f t="shared" ref="G243:AK243" si="100">G216</f>
        <v>0</v>
      </c>
      <c r="H243" s="10">
        <f t="shared" si="100"/>
        <v>0</v>
      </c>
      <c r="I243" s="10">
        <f t="shared" si="100"/>
        <v>0</v>
      </c>
      <c r="J243" s="10">
        <f t="shared" si="100"/>
        <v>0</v>
      </c>
      <c r="K243" s="10">
        <f t="shared" si="100"/>
        <v>0</v>
      </c>
      <c r="L243" s="10">
        <f t="shared" si="100"/>
        <v>0</v>
      </c>
      <c r="M243" s="10">
        <f t="shared" si="100"/>
        <v>0</v>
      </c>
      <c r="N243" s="10">
        <f t="shared" si="100"/>
        <v>0</v>
      </c>
      <c r="O243" s="10">
        <f t="shared" si="100"/>
        <v>0</v>
      </c>
      <c r="P243" s="10">
        <f t="shared" si="100"/>
        <v>0</v>
      </c>
      <c r="Q243" s="10">
        <f t="shared" si="100"/>
        <v>0</v>
      </c>
      <c r="R243" s="10">
        <f t="shared" si="100"/>
        <v>0</v>
      </c>
      <c r="S243" s="10">
        <f t="shared" si="100"/>
        <v>0</v>
      </c>
      <c r="T243" s="10">
        <f t="shared" si="100"/>
        <v>0</v>
      </c>
      <c r="U243" s="10">
        <f t="shared" si="100"/>
        <v>0</v>
      </c>
      <c r="V243" s="10">
        <f t="shared" si="100"/>
        <v>0</v>
      </c>
      <c r="W243" s="10">
        <f t="shared" si="100"/>
        <v>0</v>
      </c>
      <c r="X243" s="10">
        <f t="shared" si="100"/>
        <v>0</v>
      </c>
      <c r="Y243" s="10">
        <f t="shared" si="100"/>
        <v>0</v>
      </c>
      <c r="Z243" s="10">
        <f t="shared" si="100"/>
        <v>0</v>
      </c>
      <c r="AA243" s="10">
        <f t="shared" si="100"/>
        <v>0</v>
      </c>
      <c r="AB243" s="10">
        <f t="shared" si="100"/>
        <v>0</v>
      </c>
      <c r="AC243" s="10">
        <f t="shared" si="100"/>
        <v>0</v>
      </c>
      <c r="AD243" s="10">
        <f t="shared" si="100"/>
        <v>0</v>
      </c>
      <c r="AE243" s="10">
        <f t="shared" si="100"/>
        <v>0</v>
      </c>
      <c r="AF243" s="10">
        <f t="shared" si="100"/>
        <v>0</v>
      </c>
      <c r="AG243" s="10">
        <f t="shared" si="100"/>
        <v>0</v>
      </c>
      <c r="AH243" s="10">
        <f t="shared" si="100"/>
        <v>0</v>
      </c>
      <c r="AI243" s="10">
        <f t="shared" si="100"/>
        <v>0</v>
      </c>
      <c r="AJ243" s="10">
        <f t="shared" si="100"/>
        <v>0</v>
      </c>
      <c r="AK243" s="10">
        <f t="shared" si="100"/>
        <v>0</v>
      </c>
      <c r="AL243" s="10">
        <f t="shared" si="96"/>
        <v>0</v>
      </c>
    </row>
    <row r="244" spans="3:40" x14ac:dyDescent="0.35">
      <c r="E244" t="s">
        <v>148</v>
      </c>
      <c r="F244" t="s">
        <v>53</v>
      </c>
      <c r="G244" s="10">
        <f t="shared" ref="G244:AK244" si="101">G233</f>
        <v>0</v>
      </c>
      <c r="H244" s="10">
        <f t="shared" si="101"/>
        <v>0</v>
      </c>
      <c r="I244" s="10">
        <f t="shared" si="101"/>
        <v>0</v>
      </c>
      <c r="J244" s="10">
        <f t="shared" si="101"/>
        <v>0</v>
      </c>
      <c r="K244" s="10">
        <f t="shared" si="101"/>
        <v>0</v>
      </c>
      <c r="L244" s="10">
        <f t="shared" si="101"/>
        <v>0</v>
      </c>
      <c r="M244" s="10">
        <f t="shared" si="101"/>
        <v>0</v>
      </c>
      <c r="N244" s="10">
        <f t="shared" si="101"/>
        <v>0</v>
      </c>
      <c r="O244" s="10">
        <f t="shared" si="101"/>
        <v>0</v>
      </c>
      <c r="P244" s="10">
        <f t="shared" si="101"/>
        <v>0</v>
      </c>
      <c r="Q244" s="10">
        <f t="shared" si="101"/>
        <v>0</v>
      </c>
      <c r="R244" s="10">
        <f t="shared" si="101"/>
        <v>0</v>
      </c>
      <c r="S244" s="10">
        <f t="shared" si="101"/>
        <v>0</v>
      </c>
      <c r="T244" s="10">
        <f t="shared" si="101"/>
        <v>0</v>
      </c>
      <c r="U244" s="10">
        <f t="shared" si="101"/>
        <v>0</v>
      </c>
      <c r="V244" s="10">
        <f t="shared" si="101"/>
        <v>0</v>
      </c>
      <c r="W244" s="10">
        <f t="shared" si="101"/>
        <v>0</v>
      </c>
      <c r="X244" s="10">
        <f t="shared" si="101"/>
        <v>0</v>
      </c>
      <c r="Y244" s="10">
        <f t="shared" si="101"/>
        <v>0</v>
      </c>
      <c r="Z244" s="10">
        <f t="shared" si="101"/>
        <v>0</v>
      </c>
      <c r="AA244" s="10">
        <f t="shared" si="101"/>
        <v>0</v>
      </c>
      <c r="AB244" s="10">
        <f t="shared" si="101"/>
        <v>0</v>
      </c>
      <c r="AC244" s="10">
        <f t="shared" si="101"/>
        <v>0</v>
      </c>
      <c r="AD244" s="10">
        <f t="shared" si="101"/>
        <v>0</v>
      </c>
      <c r="AE244" s="10">
        <f t="shared" si="101"/>
        <v>0</v>
      </c>
      <c r="AF244" s="10">
        <f t="shared" si="101"/>
        <v>0</v>
      </c>
      <c r="AG244" s="10">
        <f t="shared" si="101"/>
        <v>0</v>
      </c>
      <c r="AH244" s="10">
        <f t="shared" si="101"/>
        <v>0</v>
      </c>
      <c r="AI244" s="10">
        <f t="shared" si="101"/>
        <v>0</v>
      </c>
      <c r="AJ244" s="10">
        <f t="shared" si="101"/>
        <v>0</v>
      </c>
      <c r="AK244" s="10">
        <f t="shared" si="101"/>
        <v>0</v>
      </c>
      <c r="AL244" s="10">
        <f>IF(AF244=0,0,IF($G$17&gt;(AK244/AF244)^(1/5)-1+2%,AK244*(AK244/AF244)^(1/5)/($G$17-((AK244/AF244)^(1/5)-1)),AK244*(1+$G$16)/$G$18))</f>
        <v>0</v>
      </c>
      <c r="AN244" s="8"/>
    </row>
    <row r="245" spans="3:40" x14ac:dyDescent="0.35">
      <c r="E245" t="s">
        <v>149</v>
      </c>
      <c r="F245" t="s">
        <v>53</v>
      </c>
      <c r="G245" s="10">
        <f>-$G$19*G244</f>
        <v>0</v>
      </c>
      <c r="H245" s="10">
        <f t="shared" ref="H245:AK245" si="102">-$G$19*H244</f>
        <v>0</v>
      </c>
      <c r="I245" s="10">
        <f t="shared" si="102"/>
        <v>0</v>
      </c>
      <c r="J245" s="10">
        <f t="shared" si="102"/>
        <v>0</v>
      </c>
      <c r="K245" s="10">
        <f t="shared" si="102"/>
        <v>0</v>
      </c>
      <c r="L245" s="10">
        <f t="shared" si="102"/>
        <v>0</v>
      </c>
      <c r="M245" s="10">
        <f t="shared" si="102"/>
        <v>0</v>
      </c>
      <c r="N245" s="10">
        <f t="shared" si="102"/>
        <v>0</v>
      </c>
      <c r="O245" s="10">
        <f t="shared" si="102"/>
        <v>0</v>
      </c>
      <c r="P245" s="10">
        <f t="shared" si="102"/>
        <v>0</v>
      </c>
      <c r="Q245" s="10">
        <f t="shared" si="102"/>
        <v>0</v>
      </c>
      <c r="R245" s="10">
        <f t="shared" si="102"/>
        <v>0</v>
      </c>
      <c r="S245" s="10">
        <f t="shared" si="102"/>
        <v>0</v>
      </c>
      <c r="T245" s="10">
        <f t="shared" si="102"/>
        <v>0</v>
      </c>
      <c r="U245" s="10">
        <f t="shared" si="102"/>
        <v>0</v>
      </c>
      <c r="V245" s="10">
        <f t="shared" si="102"/>
        <v>0</v>
      </c>
      <c r="W245" s="10">
        <f t="shared" si="102"/>
        <v>0</v>
      </c>
      <c r="X245" s="10">
        <f t="shared" si="102"/>
        <v>0</v>
      </c>
      <c r="Y245" s="10">
        <f t="shared" si="102"/>
        <v>0</v>
      </c>
      <c r="Z245" s="10">
        <f t="shared" si="102"/>
        <v>0</v>
      </c>
      <c r="AA245" s="10">
        <f t="shared" si="102"/>
        <v>0</v>
      </c>
      <c r="AB245" s="10">
        <f t="shared" si="102"/>
        <v>0</v>
      </c>
      <c r="AC245" s="10">
        <f t="shared" si="102"/>
        <v>0</v>
      </c>
      <c r="AD245" s="10">
        <f t="shared" si="102"/>
        <v>0</v>
      </c>
      <c r="AE245" s="10">
        <f t="shared" si="102"/>
        <v>0</v>
      </c>
      <c r="AF245" s="10">
        <f t="shared" si="102"/>
        <v>0</v>
      </c>
      <c r="AG245" s="10">
        <f t="shared" si="102"/>
        <v>0</v>
      </c>
      <c r="AH245" s="10">
        <f t="shared" si="102"/>
        <v>0</v>
      </c>
      <c r="AI245" s="10">
        <f t="shared" si="102"/>
        <v>0</v>
      </c>
      <c r="AJ245" s="10">
        <f t="shared" si="102"/>
        <v>0</v>
      </c>
      <c r="AK245" s="10">
        <f t="shared" si="102"/>
        <v>0</v>
      </c>
      <c r="AL245" s="10">
        <f t="shared" ref="AL245" si="103">IF(AF245=0,0,IF($G$17&gt;(AK245/AF245)^(1/5)-1+2%,AK245*(AK245/AF245)^(1/5)/($G$17-((AK245/AF245)^(1/5)-1)),AK245*(1+$G$16)/$G$18))</f>
        <v>0</v>
      </c>
    </row>
    <row r="246" spans="3:40" x14ac:dyDescent="0.35">
      <c r="E246" t="s">
        <v>150</v>
      </c>
      <c r="F246" t="s">
        <v>53</v>
      </c>
      <c r="G246" s="10">
        <f>SUM(G236:G245)</f>
        <v>-34764548.044999994</v>
      </c>
      <c r="H246" s="10">
        <f t="shared" ref="H246:AL246" si="104">SUM(H236:H245)</f>
        <v>-1898763.1455521854</v>
      </c>
      <c r="I246" s="10">
        <f t="shared" si="104"/>
        <v>-7695199.462684514</v>
      </c>
      <c r="J246" s="10">
        <f t="shared" si="104"/>
        <v>-9094366.3267867975</v>
      </c>
      <c r="K246" s="10">
        <f t="shared" si="104"/>
        <v>-15093503.872515807</v>
      </c>
      <c r="L246" s="10">
        <f t="shared" si="104"/>
        <v>-5492349.5757199191</v>
      </c>
      <c r="M246" s="10">
        <f t="shared" si="104"/>
        <v>-3000111.6722146855</v>
      </c>
      <c r="N246" s="10">
        <f t="shared" si="104"/>
        <v>-2894544.8840743247</v>
      </c>
      <c r="O246" s="10">
        <f t="shared" si="104"/>
        <v>-33647417.687603772</v>
      </c>
      <c r="P246" s="10">
        <f t="shared" si="104"/>
        <v>-6487902.2701350087</v>
      </c>
      <c r="Q246" s="10">
        <f t="shared" si="104"/>
        <v>-8378889.3831833405</v>
      </c>
      <c r="R246" s="10">
        <f t="shared" si="104"/>
        <v>-18482695.621040996</v>
      </c>
      <c r="S246" s="10">
        <f t="shared" si="104"/>
        <v>-24831138.241858896</v>
      </c>
      <c r="T246" s="10">
        <f t="shared" si="104"/>
        <v>-6476247.3548419289</v>
      </c>
      <c r="U246" s="10">
        <f t="shared" si="104"/>
        <v>-6317356.4548505889</v>
      </c>
      <c r="V246" s="10">
        <f t="shared" si="104"/>
        <v>-6148936.1119761271</v>
      </c>
      <c r="W246" s="10">
        <f t="shared" si="104"/>
        <v>-5970656.1605043504</v>
      </c>
      <c r="X246" s="10">
        <f t="shared" si="104"/>
        <v>-5782176.7702453751</v>
      </c>
      <c r="Y246" s="10">
        <f t="shared" si="104"/>
        <v>-5583148.186228741</v>
      </c>
      <c r="Z246" s="10">
        <f t="shared" si="104"/>
        <v>-5373210.4617277309</v>
      </c>
      <c r="AA246" s="10">
        <f t="shared" si="104"/>
        <v>-5151993.1844475474</v>
      </c>
      <c r="AB246" s="10">
        <f t="shared" si="104"/>
        <v>-4919115.1957079768</v>
      </c>
      <c r="AC246" s="10">
        <f t="shared" si="104"/>
        <v>-4674184.3024470061</v>
      </c>
      <c r="AD246" s="10">
        <f t="shared" si="104"/>
        <v>-4416796.9818677586</v>
      </c>
      <c r="AE246" s="10">
        <f t="shared" si="104"/>
        <v>-4146538.078546809</v>
      </c>
      <c r="AF246" s="10">
        <f t="shared" si="104"/>
        <v>-3862980.4938173741</v>
      </c>
      <c r="AG246" s="10">
        <f t="shared" si="104"/>
        <v>-3565684.8672366701</v>
      </c>
      <c r="AH246" s="10">
        <f t="shared" si="104"/>
        <v>-3254199.2499417998</v>
      </c>
      <c r="AI246" s="10">
        <f t="shared" si="104"/>
        <v>-2928058.7696940936</v>
      </c>
      <c r="AJ246" s="10">
        <f t="shared" si="104"/>
        <v>-2586785.2874067537</v>
      </c>
      <c r="AK246" s="10">
        <f t="shared" si="104"/>
        <v>-2229887.0449459143</v>
      </c>
      <c r="AL246" s="10">
        <f t="shared" si="104"/>
        <v>495378261.25092435</v>
      </c>
    </row>
    <row r="247" spans="3:40" x14ac:dyDescent="0.35">
      <c r="E247" t="s">
        <v>151</v>
      </c>
      <c r="F247" t="s">
        <v>53</v>
      </c>
      <c r="G247" s="10">
        <f>NPV($G$17,H246:AL246)+G246</f>
        <v>-45984286.102959834</v>
      </c>
    </row>
    <row r="249" spans="3:40" x14ac:dyDescent="0.35">
      <c r="E249" t="s">
        <v>143</v>
      </c>
      <c r="F249" t="s">
        <v>53</v>
      </c>
      <c r="H249" s="10">
        <f>H221</f>
        <v>3649578.7195244143</v>
      </c>
      <c r="I249" s="10">
        <f t="shared" ref="I249:AK249" si="105">I221</f>
        <v>3295086.994808956</v>
      </c>
      <c r="J249" s="10">
        <f t="shared" si="105"/>
        <v>3411446.6790134944</v>
      </c>
      <c r="K249" s="10">
        <f t="shared" si="105"/>
        <v>3739904.5382974986</v>
      </c>
      <c r="L249" s="10">
        <f t="shared" si="105"/>
        <v>3908577.4431932033</v>
      </c>
      <c r="M249" s="10">
        <f t="shared" si="105"/>
        <v>3463589.5886228671</v>
      </c>
      <c r="N249" s="10">
        <f t="shared" si="105"/>
        <v>3869457.0323737394</v>
      </c>
      <c r="O249" s="10">
        <f t="shared" si="105"/>
        <v>3883852.8931211131</v>
      </c>
      <c r="P249" s="10">
        <f t="shared" si="105"/>
        <v>3965413.8038766556</v>
      </c>
      <c r="Q249" s="10">
        <f t="shared" si="105"/>
        <v>4048687.4937580656</v>
      </c>
      <c r="R249" s="10">
        <f t="shared" si="105"/>
        <v>4133709.9311269843</v>
      </c>
      <c r="S249" s="10">
        <f t="shared" si="105"/>
        <v>4220517.8396806512</v>
      </c>
      <c r="T249" s="10">
        <f t="shared" si="105"/>
        <v>4309148.7143139439</v>
      </c>
      <c r="U249" s="10">
        <f t="shared" si="105"/>
        <v>4399640.8373145359</v>
      </c>
      <c r="V249" s="10">
        <f t="shared" si="105"/>
        <v>4492033.2948981412</v>
      </c>
      <c r="W249" s="10">
        <f t="shared" si="105"/>
        <v>4586365.9940910013</v>
      </c>
      <c r="X249" s="10">
        <f t="shared" si="105"/>
        <v>4682679.6799669117</v>
      </c>
      <c r="Y249" s="10">
        <f t="shared" si="105"/>
        <v>4781015.9532462172</v>
      </c>
      <c r="Z249" s="10">
        <f t="shared" si="105"/>
        <v>4881417.2882643873</v>
      </c>
      <c r="AA249" s="10">
        <f t="shared" si="105"/>
        <v>4983927.0513179386</v>
      </c>
      <c r="AB249" s="10">
        <f t="shared" si="105"/>
        <v>5088589.519395615</v>
      </c>
      <c r="AC249" s="10">
        <f t="shared" si="105"/>
        <v>5195449.8993029222</v>
      </c>
      <c r="AD249" s="10">
        <f t="shared" si="105"/>
        <v>5304554.3471882837</v>
      </c>
      <c r="AE249" s="10">
        <f t="shared" si="105"/>
        <v>5415949.9884792371</v>
      </c>
      <c r="AF249" s="10">
        <f t="shared" si="105"/>
        <v>5529684.9382373011</v>
      </c>
      <c r="AG249" s="10">
        <f t="shared" si="105"/>
        <v>5645808.3219402833</v>
      </c>
      <c r="AH249" s="10">
        <f t="shared" si="105"/>
        <v>5764370.2967010289</v>
      </c>
      <c r="AI249" s="10">
        <f t="shared" si="105"/>
        <v>5885422.0729317497</v>
      </c>
      <c r="AJ249" s="10">
        <f t="shared" si="105"/>
        <v>6009015.936463316</v>
      </c>
      <c r="AK249" s="10">
        <f t="shared" si="105"/>
        <v>6135205.2711290447</v>
      </c>
    </row>
    <row r="250" spans="3:40" x14ac:dyDescent="0.35">
      <c r="E250" t="s">
        <v>152</v>
      </c>
      <c r="F250" t="s">
        <v>53</v>
      </c>
      <c r="G250" s="10">
        <f>NPV($G$17,H249:AL249)+G249</f>
        <v>68653768.541449696</v>
      </c>
    </row>
    <row r="251" spans="3:40" x14ac:dyDescent="0.35">
      <c r="E251" s="15" t="s">
        <v>153</v>
      </c>
      <c r="F251" s="15"/>
      <c r="G251" s="18" t="str">
        <f>IF(G247&gt;0,"N/A",IF(ABS(G247+G250)&gt;1,"Error","OK"))</f>
        <v>Error</v>
      </c>
    </row>
    <row r="253" spans="3:40" x14ac:dyDescent="0.35">
      <c r="C253" s="3" t="s">
        <v>154</v>
      </c>
      <c r="D253" s="3"/>
      <c r="G253" s="10">
        <f>MAX(0,-G281)</f>
        <v>45984286.102959834</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6">G224</f>
        <v>6232586.4000000004</v>
      </c>
      <c r="H258" s="10">
        <f t="shared" si="106"/>
        <v>4176296</v>
      </c>
      <c r="I258" s="10">
        <f t="shared" si="106"/>
        <v>4176296</v>
      </c>
      <c r="J258" s="10">
        <f t="shared" si="106"/>
        <v>3708144.8957059924</v>
      </c>
      <c r="K258" s="10">
        <f t="shared" si="106"/>
        <v>4504336.2766414043</v>
      </c>
      <c r="L258" s="10">
        <f t="shared" si="106"/>
        <v>5041745.8868422192</v>
      </c>
      <c r="M258" s="10">
        <f t="shared" si="106"/>
        <v>3897175.1222857265</v>
      </c>
      <c r="N258" s="10">
        <f t="shared" si="106"/>
        <v>4806434.9487067796</v>
      </c>
      <c r="O258" s="10">
        <f t="shared" si="106"/>
        <v>4523314.4488175167</v>
      </c>
      <c r="P258" s="10">
        <f t="shared" si="106"/>
        <v>4659013.8822820419</v>
      </c>
      <c r="Q258" s="10">
        <f t="shared" si="106"/>
        <v>4798784.298750503</v>
      </c>
      <c r="R258" s="10">
        <f t="shared" si="106"/>
        <v>4942747.8277130183</v>
      </c>
      <c r="S258" s="10">
        <f t="shared" si="106"/>
        <v>5091030.2625444094</v>
      </c>
      <c r="T258" s="10">
        <f t="shared" si="106"/>
        <v>5243761.1704207417</v>
      </c>
      <c r="U258" s="10">
        <f t="shared" si="106"/>
        <v>5401074.0055333637</v>
      </c>
      <c r="V258" s="10">
        <f t="shared" si="106"/>
        <v>5563106.2256993651</v>
      </c>
      <c r="W258" s="10">
        <f t="shared" si="106"/>
        <v>5729999.4124703463</v>
      </c>
      <c r="X258" s="10">
        <f t="shared" si="106"/>
        <v>5901899.3948444566</v>
      </c>
      <c r="Y258" s="10">
        <f t="shared" si="106"/>
        <v>6078956.3766897907</v>
      </c>
      <c r="Z258" s="10">
        <f t="shared" si="106"/>
        <v>6261325.0679904846</v>
      </c>
      <c r="AA258" s="10">
        <f t="shared" si="106"/>
        <v>6449164.8200301994</v>
      </c>
      <c r="AB258" s="10">
        <f t="shared" si="106"/>
        <v>6642639.7646311056</v>
      </c>
      <c r="AC258" s="10">
        <f t="shared" si="106"/>
        <v>6841918.9575700387</v>
      </c>
      <c r="AD258" s="10">
        <f t="shared" si="106"/>
        <v>7047176.5262971399</v>
      </c>
      <c r="AE258" s="10">
        <f t="shared" si="106"/>
        <v>7258591.8220860539</v>
      </c>
      <c r="AF258" s="10">
        <f t="shared" si="106"/>
        <v>7476349.5767486356</v>
      </c>
      <c r="AG258" s="10">
        <f t="shared" si="106"/>
        <v>7700640.0640510945</v>
      </c>
      <c r="AH258" s="10">
        <f t="shared" si="106"/>
        <v>7931659.2659726273</v>
      </c>
      <c r="AI258" s="10">
        <f t="shared" si="106"/>
        <v>8169609.0439518066</v>
      </c>
      <c r="AJ258" s="10">
        <f t="shared" si="106"/>
        <v>8414697.3152703606</v>
      </c>
      <c r="AK258" s="10">
        <f t="shared" si="106"/>
        <v>8667138.2347284723</v>
      </c>
    </row>
    <row r="259" spans="4:37" x14ac:dyDescent="0.35">
      <c r="E259" t="s">
        <v>141</v>
      </c>
      <c r="F259" t="s">
        <v>53</v>
      </c>
      <c r="G259" s="10">
        <f t="shared" si="106"/>
        <v>0</v>
      </c>
      <c r="H259" s="10">
        <f t="shared" si="106"/>
        <v>526796.13183999993</v>
      </c>
      <c r="I259" s="10">
        <f t="shared" si="106"/>
        <v>1051719.2755199999</v>
      </c>
      <c r="J259" s="10">
        <f t="shared" si="106"/>
        <v>1616488.4252849626</v>
      </c>
      <c r="K259" s="10">
        <f t="shared" si="106"/>
        <v>2266273.3474583356</v>
      </c>
      <c r="L259" s="10">
        <f t="shared" si="106"/>
        <v>3010671.7408398315</v>
      </c>
      <c r="M259" s="10">
        <f t="shared" si="106"/>
        <v>3738802.6658884678</v>
      </c>
      <c r="N259" s="10">
        <f t="shared" si="106"/>
        <v>4590728.3914602362</v>
      </c>
      <c r="O259" s="10">
        <f t="shared" si="106"/>
        <v>5467221.2288820883</v>
      </c>
      <c r="P259" s="10">
        <f t="shared" si="106"/>
        <v>6411497.5682610469</v>
      </c>
      <c r="Q259" s="10">
        <f t="shared" si="106"/>
        <v>7427805.4533887822</v>
      </c>
      <c r="R259" s="10">
        <f t="shared" si="106"/>
        <v>8520634.6566713601</v>
      </c>
      <c r="S259" s="10">
        <f t="shared" si="106"/>
        <v>9694729.689184051</v>
      </c>
      <c r="T259" s="10">
        <f t="shared" si="106"/>
        <v>10717253.506148968</v>
      </c>
      <c r="U259" s="10">
        <f t="shared" si="106"/>
        <v>11778447.947633479</v>
      </c>
      <c r="V259" s="10">
        <f t="shared" si="106"/>
        <v>12879486.246864125</v>
      </c>
      <c r="W259" s="10">
        <f t="shared" si="106"/>
        <v>14021573.859117553</v>
      </c>
      <c r="X259" s="10">
        <f t="shared" si="106"/>
        <v>15205949.29765076</v>
      </c>
      <c r="Y259" s="10">
        <f t="shared" si="106"/>
        <v>16433884.990530491</v>
      </c>
      <c r="Z259" s="10">
        <f t="shared" si="106"/>
        <v>17706688.158870906</v>
      </c>
      <c r="AA259" s="10">
        <f t="shared" si="106"/>
        <v>19025701.717000797</v>
      </c>
      <c r="AB259" s="10">
        <f t="shared" si="106"/>
        <v>20392305.195094079</v>
      </c>
      <c r="AC259" s="10">
        <f t="shared" si="106"/>
        <v>21807915.68481008</v>
      </c>
      <c r="AD259" s="10">
        <f t="shared" si="106"/>
        <v>23273988.808503121</v>
      </c>
      <c r="AE259" s="10">
        <f t="shared" si="106"/>
        <v>24792019.712574266</v>
      </c>
      <c r="AF259" s="10">
        <f t="shared" si="106"/>
        <v>26363544.08555185</v>
      </c>
      <c r="AG259" s="10">
        <f t="shared" si="106"/>
        <v>27990139.201501243</v>
      </c>
      <c r="AH259" s="10">
        <f t="shared" si="106"/>
        <v>29673424.989378788</v>
      </c>
      <c r="AI259" s="10">
        <f t="shared" si="106"/>
        <v>31415065.12895932</v>
      </c>
      <c r="AJ259" s="10">
        <f t="shared" si="106"/>
        <v>33216768.173981927</v>
      </c>
      <c r="AK259" s="10">
        <f t="shared" si="106"/>
        <v>35080288.703173608</v>
      </c>
    </row>
    <row r="260" spans="4:37" x14ac:dyDescent="0.35">
      <c r="E260" t="s">
        <v>117</v>
      </c>
      <c r="F260" t="s">
        <v>53</v>
      </c>
      <c r="G260" s="10">
        <f t="shared" si="106"/>
        <v>0</v>
      </c>
      <c r="H260" s="10">
        <f t="shared" si="106"/>
        <v>0</v>
      </c>
      <c r="I260" s="10">
        <f t="shared" si="106"/>
        <v>0</v>
      </c>
      <c r="J260" s="10">
        <f t="shared" si="106"/>
        <v>0</v>
      </c>
      <c r="K260" s="10">
        <f t="shared" si="106"/>
        <v>0</v>
      </c>
      <c r="L260" s="10">
        <f t="shared" si="106"/>
        <v>0</v>
      </c>
      <c r="M260" s="10">
        <f t="shared" si="106"/>
        <v>0</v>
      </c>
      <c r="N260" s="10">
        <f t="shared" si="106"/>
        <v>0</v>
      </c>
      <c r="O260" s="10">
        <f t="shared" si="106"/>
        <v>0</v>
      </c>
      <c r="P260" s="10">
        <f t="shared" si="106"/>
        <v>0</v>
      </c>
      <c r="Q260" s="10">
        <f t="shared" si="106"/>
        <v>0</v>
      </c>
      <c r="R260" s="10">
        <f t="shared" si="106"/>
        <v>0</v>
      </c>
      <c r="S260" s="10">
        <f t="shared" si="106"/>
        <v>0</v>
      </c>
      <c r="T260" s="10">
        <f t="shared" si="106"/>
        <v>0</v>
      </c>
      <c r="U260" s="10">
        <f t="shared" si="106"/>
        <v>0</v>
      </c>
      <c r="V260" s="10">
        <f t="shared" si="106"/>
        <v>0</v>
      </c>
      <c r="W260" s="10">
        <f t="shared" si="106"/>
        <v>0</v>
      </c>
      <c r="X260" s="10">
        <f t="shared" si="106"/>
        <v>0</v>
      </c>
      <c r="Y260" s="10">
        <f t="shared" si="106"/>
        <v>0</v>
      </c>
      <c r="Z260" s="10">
        <f t="shared" si="106"/>
        <v>0</v>
      </c>
      <c r="AA260" s="10">
        <f t="shared" si="106"/>
        <v>0</v>
      </c>
      <c r="AB260" s="10">
        <f t="shared" si="106"/>
        <v>0</v>
      </c>
      <c r="AC260" s="10">
        <f t="shared" si="106"/>
        <v>0</v>
      </c>
      <c r="AD260" s="10">
        <f t="shared" si="106"/>
        <v>0</v>
      </c>
      <c r="AE260" s="10">
        <f t="shared" si="106"/>
        <v>0</v>
      </c>
      <c r="AF260" s="10">
        <f t="shared" si="106"/>
        <v>0</v>
      </c>
      <c r="AG260" s="10">
        <f t="shared" si="106"/>
        <v>0</v>
      </c>
      <c r="AH260" s="10">
        <f t="shared" si="106"/>
        <v>0</v>
      </c>
      <c r="AI260" s="10">
        <f t="shared" si="106"/>
        <v>0</v>
      </c>
      <c r="AJ260" s="10">
        <f t="shared" si="106"/>
        <v>0</v>
      </c>
      <c r="AK260" s="10">
        <f t="shared" si="106"/>
        <v>0</v>
      </c>
    </row>
    <row r="261" spans="4:37" x14ac:dyDescent="0.35">
      <c r="E261" t="s">
        <v>118</v>
      </c>
      <c r="F261" t="s">
        <v>53</v>
      </c>
      <c r="G261" s="10">
        <f t="shared" si="106"/>
        <v>0</v>
      </c>
      <c r="H261" s="10">
        <f t="shared" si="106"/>
        <v>-448968.02821894531</v>
      </c>
      <c r="I261" s="10">
        <f t="shared" si="106"/>
        <v>-863755.11862009775</v>
      </c>
      <c r="J261" s="10">
        <f t="shared" si="106"/>
        <v>-1301567.2059710165</v>
      </c>
      <c r="K261" s="10">
        <f t="shared" si="106"/>
        <v>-1788979.9498819397</v>
      </c>
      <c r="L261" s="10">
        <f t="shared" si="106"/>
        <v>-2307378.3567829109</v>
      </c>
      <c r="M261" s="10">
        <f t="shared" si="106"/>
        <v>-2781921.1079293475</v>
      </c>
      <c r="N261" s="10">
        <f t="shared" si="106"/>
        <v>-3316358.7199312416</v>
      </c>
      <c r="O261" s="10">
        <f t="shared" si="106"/>
        <v>-3863790.4881654005</v>
      </c>
      <c r="P261" s="10">
        <f t="shared" si="106"/>
        <v>-4432751.8764699046</v>
      </c>
      <c r="Q261" s="10">
        <f t="shared" si="106"/>
        <v>-5023905.7114779158</v>
      </c>
      <c r="R261" s="10">
        <f t="shared" si="106"/>
        <v>-5637933.1639787396</v>
      </c>
      <c r="S261" s="10">
        <f t="shared" si="106"/>
        <v>-6275534.2270658361</v>
      </c>
      <c r="T261" s="10">
        <f t="shared" si="106"/>
        <v>-6937428.2062772773</v>
      </c>
      <c r="U261" s="10">
        <f t="shared" si="106"/>
        <v>-7624354.2220214633</v>
      </c>
      <c r="V261" s="10">
        <f t="shared" si="106"/>
        <v>-8337071.724587935</v>
      </c>
      <c r="W261" s="10">
        <f t="shared" si="106"/>
        <v>-9076361.0220502876</v>
      </c>
      <c r="X261" s="10">
        <f t="shared" si="106"/>
        <v>-9843023.8213755153</v>
      </c>
      <c r="Y261" s="10">
        <f t="shared" si="106"/>
        <v>-10637883.783061679</v>
      </c>
      <c r="Z261" s="10">
        <f t="shared" si="106"/>
        <v>-11461787.089633437</v>
      </c>
      <c r="AA261" s="10">
        <f t="shared" si="106"/>
        <v>-12315603.028332876</v>
      </c>
      <c r="AB261" s="10">
        <f t="shared" si="106"/>
        <v>-13200224.588351164</v>
      </c>
      <c r="AC261" s="10">
        <f t="shared" si="106"/>
        <v>-14116569.072954725</v>
      </c>
      <c r="AD261" s="10">
        <f t="shared" si="106"/>
        <v>-15065578.726868173</v>
      </c>
      <c r="AE261" s="10">
        <f t="shared" si="106"/>
        <v>-16048221.379284812</v>
      </c>
      <c r="AF261" s="10">
        <f t="shared" si="106"/>
        <v>-17065491.102884401</v>
      </c>
      <c r="AG261" s="10">
        <f t="shared" si="106"/>
        <v>-18118408.889246911</v>
      </c>
      <c r="AH261" s="10">
        <f t="shared" si="106"/>
        <v>-19208023.341060273</v>
      </c>
      <c r="AI261" s="10">
        <f t="shared" si="106"/>
        <v>-20335411.381529637</v>
      </c>
      <c r="AJ261" s="10">
        <f t="shared" si="106"/>
        <v>-21501678.981405307</v>
      </c>
      <c r="AK261" s="10">
        <f t="shared" si="106"/>
        <v>-22707961.904056497</v>
      </c>
    </row>
    <row r="262" spans="4:37" x14ac:dyDescent="0.35">
      <c r="E262" t="s">
        <v>142</v>
      </c>
      <c r="F262" t="s">
        <v>53</v>
      </c>
      <c r="G262" s="10">
        <f t="shared" si="106"/>
        <v>-2197616.1825999999</v>
      </c>
      <c r="H262" s="10">
        <f t="shared" si="106"/>
        <v>-2337673.9275834644</v>
      </c>
      <c r="I262" s="10">
        <f t="shared" si="106"/>
        <v>-2724582.235751234</v>
      </c>
      <c r="J262" s="10">
        <f t="shared" si="106"/>
        <v>-3089742.5409422033</v>
      </c>
      <c r="K262" s="10">
        <f t="shared" si="106"/>
        <v>-3594635.3613376045</v>
      </c>
      <c r="L262" s="10">
        <f t="shared" si="106"/>
        <v>-3896682.4488458997</v>
      </c>
      <c r="M262" s="10">
        <f t="shared" si="106"/>
        <v>-4056049.7862640098</v>
      </c>
      <c r="N262" s="10">
        <f t="shared" si="106"/>
        <v>-4251588.8208585456</v>
      </c>
      <c r="O262" s="10">
        <f t="shared" si="106"/>
        <v>-5703476.0239059851</v>
      </c>
      <c r="P262" s="10">
        <f t="shared" si="106"/>
        <v>-6087534.4281305959</v>
      </c>
      <c r="Q262" s="10">
        <f t="shared" si="106"/>
        <v>-6559399.6838687109</v>
      </c>
      <c r="R262" s="10">
        <f t="shared" si="106"/>
        <v>-7269154.9489901103</v>
      </c>
      <c r="S262" s="10">
        <f t="shared" si="106"/>
        <v>-8210448.3481074674</v>
      </c>
      <c r="T262" s="10">
        <f t="shared" si="106"/>
        <v>-8599770.1176291965</v>
      </c>
      <c r="U262" s="10">
        <f t="shared" si="106"/>
        <v>-8998211.5213215556</v>
      </c>
      <c r="V262" s="10">
        <f t="shared" si="106"/>
        <v>-9405992.3878124524</v>
      </c>
      <c r="W262" s="10">
        <f t="shared" si="106"/>
        <v>-9823338.0116202794</v>
      </c>
      <c r="X262" s="10">
        <f t="shared" si="106"/>
        <v>-10250479.293422321</v>
      </c>
      <c r="Y262" s="10">
        <f t="shared" si="106"/>
        <v>-10687652.884033276</v>
      </c>
      <c r="Z262" s="10">
        <f t="shared" si="106"/>
        <v>-11135101.332194861</v>
      </c>
      <c r="AA262" s="10">
        <f t="shared" si="106"/>
        <v>-11593073.236280082</v>
      </c>
      <c r="AB262" s="10">
        <f t="shared" si="106"/>
        <v>-12061823.400018694</v>
      </c>
      <c r="AC262" s="10">
        <f t="shared" si="106"/>
        <v>-12541612.992353454</v>
      </c>
      <c r="AD262" s="10">
        <f t="shared" si="106"/>
        <v>-13032709.711539606</v>
      </c>
      <c r="AE262" s="10">
        <f t="shared" si="106"/>
        <v>-13535387.9536034</v>
      </c>
      <c r="AF262" s="10">
        <f t="shared" si="106"/>
        <v>-12494861.997878509</v>
      </c>
      <c r="AG262" s="10">
        <f t="shared" si="106"/>
        <v>-12987554.134142611</v>
      </c>
      <c r="AH262" s="10">
        <f t="shared" si="106"/>
        <v>-13235254.688927624</v>
      </c>
      <c r="AI262" s="10">
        <f t="shared" si="106"/>
        <v>-13581519.775736086</v>
      </c>
      <c r="AJ262" s="10">
        <f t="shared" si="106"/>
        <v>-13939688.062350553</v>
      </c>
      <c r="AK262" s="10">
        <f t="shared" si="106"/>
        <v>-14363416.592547655</v>
      </c>
    </row>
    <row r="263" spans="4:37" x14ac:dyDescent="0.35">
      <c r="E263" t="s">
        <v>125</v>
      </c>
      <c r="F263" t="s">
        <v>53</v>
      </c>
      <c r="G263" s="10">
        <f t="shared" si="106"/>
        <v>0</v>
      </c>
      <c r="H263" s="10">
        <f t="shared" si="106"/>
        <v>0</v>
      </c>
      <c r="I263" s="10">
        <f t="shared" si="106"/>
        <v>0</v>
      </c>
      <c r="J263" s="10">
        <f t="shared" si="106"/>
        <v>0</v>
      </c>
      <c r="K263" s="10">
        <f t="shared" si="106"/>
        <v>0</v>
      </c>
      <c r="L263" s="10">
        <f t="shared" si="106"/>
        <v>0</v>
      </c>
      <c r="M263" s="10">
        <f t="shared" si="106"/>
        <v>0</v>
      </c>
      <c r="N263" s="10">
        <f t="shared" si="106"/>
        <v>0</v>
      </c>
      <c r="O263" s="10">
        <f t="shared" si="106"/>
        <v>0</v>
      </c>
      <c r="P263" s="10">
        <f t="shared" si="106"/>
        <v>0</v>
      </c>
      <c r="Q263" s="10">
        <f t="shared" si="106"/>
        <v>0</v>
      </c>
      <c r="R263" s="10">
        <f t="shared" si="106"/>
        <v>0</v>
      </c>
      <c r="S263" s="10">
        <f t="shared" si="106"/>
        <v>0</v>
      </c>
      <c r="T263" s="10">
        <f t="shared" si="106"/>
        <v>0</v>
      </c>
      <c r="U263" s="10">
        <f t="shared" si="106"/>
        <v>0</v>
      </c>
      <c r="V263" s="10">
        <f t="shared" si="106"/>
        <v>0</v>
      </c>
      <c r="W263" s="10">
        <f t="shared" si="106"/>
        <v>0</v>
      </c>
      <c r="X263" s="10">
        <f t="shared" si="106"/>
        <v>0</v>
      </c>
      <c r="Y263" s="10">
        <f t="shared" si="106"/>
        <v>0</v>
      </c>
      <c r="Z263" s="10">
        <f t="shared" si="106"/>
        <v>0</v>
      </c>
      <c r="AA263" s="10">
        <f t="shared" si="106"/>
        <v>0</v>
      </c>
      <c r="AB263" s="10">
        <f t="shared" si="106"/>
        <v>0</v>
      </c>
      <c r="AC263" s="10">
        <f t="shared" si="106"/>
        <v>0</v>
      </c>
      <c r="AD263" s="10">
        <f t="shared" si="106"/>
        <v>0</v>
      </c>
      <c r="AE263" s="10">
        <f t="shared" si="106"/>
        <v>0</v>
      </c>
      <c r="AF263" s="10">
        <f t="shared" si="106"/>
        <v>0</v>
      </c>
      <c r="AG263" s="10">
        <f t="shared" si="106"/>
        <v>0</v>
      </c>
      <c r="AH263" s="10">
        <f t="shared" si="106"/>
        <v>0</v>
      </c>
      <c r="AI263" s="10">
        <f t="shared" si="106"/>
        <v>0</v>
      </c>
      <c r="AJ263" s="10">
        <f t="shared" si="106"/>
        <v>0</v>
      </c>
      <c r="AK263" s="10">
        <f t="shared" si="10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7">SUM(G258:G264)</f>
        <v>106474747.328142</v>
      </c>
      <c r="H266" s="10">
        <f t="shared" si="107"/>
        <v>1916450.17603759</v>
      </c>
      <c r="I266" s="10">
        <f t="shared" si="107"/>
        <v>1639677.921148668</v>
      </c>
      <c r="J266" s="10">
        <f t="shared" si="107"/>
        <v>933323.57407773566</v>
      </c>
      <c r="K266" s="10">
        <f t="shared" si="107"/>
        <v>1386994.3128801952</v>
      </c>
      <c r="L266" s="10">
        <f t="shared" si="107"/>
        <v>1848356.8220532397</v>
      </c>
      <c r="M266" s="10">
        <f t="shared" si="107"/>
        <v>798006.8939808365</v>
      </c>
      <c r="N266" s="10">
        <f t="shared" si="107"/>
        <v>1829215.7993772291</v>
      </c>
      <c r="O266" s="10">
        <f t="shared" si="107"/>
        <v>423269.16562821902</v>
      </c>
      <c r="P266" s="10">
        <f t="shared" si="107"/>
        <v>550225.14594258834</v>
      </c>
      <c r="Q266" s="10">
        <f t="shared" si="107"/>
        <v>643284.35679265857</v>
      </c>
      <c r="R266" s="10">
        <f t="shared" si="107"/>
        <v>556294.37141552847</v>
      </c>
      <c r="S266" s="10">
        <f t="shared" si="107"/>
        <v>299777.37655515689</v>
      </c>
      <c r="T266" s="10">
        <f t="shared" si="107"/>
        <v>423816.35266323574</v>
      </c>
      <c r="U266" s="10">
        <f t="shared" si="107"/>
        <v>556956.2098238226</v>
      </c>
      <c r="V266" s="10">
        <f t="shared" si="107"/>
        <v>699528.36016310193</v>
      </c>
      <c r="W266" s="10">
        <f t="shared" si="107"/>
        <v>851874.23791733384</v>
      </c>
      <c r="X266" s="10">
        <f t="shared" si="107"/>
        <v>1014345.5776973795</v>
      </c>
      <c r="Y266" s="10">
        <f t="shared" si="107"/>
        <v>1187304.7001253273</v>
      </c>
      <c r="Z266" s="10">
        <f t="shared" si="107"/>
        <v>1371124.8050330933</v>
      </c>
      <c r="AA266" s="10">
        <f t="shared" si="107"/>
        <v>1566190.2724180371</v>
      </c>
      <c r="AB266" s="10">
        <f t="shared" si="107"/>
        <v>1772896.9713553283</v>
      </c>
      <c r="AC266" s="10">
        <f t="shared" si="107"/>
        <v>1991652.5770719387</v>
      </c>
      <c r="AD266" s="10">
        <f t="shared" si="107"/>
        <v>2222876.8963924833</v>
      </c>
      <c r="AE266" s="10">
        <f t="shared" si="107"/>
        <v>2467002.2017721087</v>
      </c>
      <c r="AF266" s="10">
        <f t="shared" si="107"/>
        <v>4279540.5615375731</v>
      </c>
      <c r="AG266" s="10">
        <f t="shared" si="107"/>
        <v>4584816.2421628125</v>
      </c>
      <c r="AH266" s="10">
        <f t="shared" si="107"/>
        <v>5161806.225363519</v>
      </c>
      <c r="AI266" s="10">
        <f t="shared" si="107"/>
        <v>5667743.0156454071</v>
      </c>
      <c r="AJ266" s="10">
        <f t="shared" si="107"/>
        <v>6190098.445496425</v>
      </c>
      <c r="AK266" s="10">
        <f t="shared" si="107"/>
        <v>6676048.441297926</v>
      </c>
    </row>
    <row r="267" spans="4:37" x14ac:dyDescent="0.35">
      <c r="E267" t="s">
        <v>145</v>
      </c>
      <c r="F267" t="s">
        <v>53</v>
      </c>
      <c r="G267" s="10">
        <f>-G266*G$20</f>
        <v>0</v>
      </c>
      <c r="H267" s="10">
        <f t="shared" ref="H267:AK267" si="108">-H266*H$20</f>
        <v>0</v>
      </c>
      <c r="I267" s="10">
        <f t="shared" si="108"/>
        <v>0</v>
      </c>
      <c r="J267" s="10">
        <f t="shared" si="108"/>
        <v>0</v>
      </c>
      <c r="K267" s="10">
        <f t="shared" si="108"/>
        <v>0</v>
      </c>
      <c r="L267" s="10">
        <f t="shared" si="108"/>
        <v>0</v>
      </c>
      <c r="M267" s="10">
        <f t="shared" si="108"/>
        <v>0</v>
      </c>
      <c r="N267" s="10">
        <f t="shared" si="108"/>
        <v>0</v>
      </c>
      <c r="O267" s="10">
        <f t="shared" si="108"/>
        <v>0</v>
      </c>
      <c r="P267" s="10">
        <f t="shared" si="108"/>
        <v>0</v>
      </c>
      <c r="Q267" s="10">
        <f t="shared" si="108"/>
        <v>0</v>
      </c>
      <c r="R267" s="10">
        <f t="shared" si="108"/>
        <v>0</v>
      </c>
      <c r="S267" s="10">
        <f t="shared" si="108"/>
        <v>0</v>
      </c>
      <c r="T267" s="10">
        <f t="shared" si="108"/>
        <v>0</v>
      </c>
      <c r="U267" s="10">
        <f t="shared" si="108"/>
        <v>0</v>
      </c>
      <c r="V267" s="10">
        <f t="shared" si="108"/>
        <v>0</v>
      </c>
      <c r="W267" s="10">
        <f t="shared" si="108"/>
        <v>0</v>
      </c>
      <c r="X267" s="10">
        <f t="shared" si="108"/>
        <v>0</v>
      </c>
      <c r="Y267" s="10">
        <f t="shared" si="108"/>
        <v>0</v>
      </c>
      <c r="Z267" s="10">
        <f t="shared" si="108"/>
        <v>0</v>
      </c>
      <c r="AA267" s="10">
        <f t="shared" si="108"/>
        <v>0</v>
      </c>
      <c r="AB267" s="10">
        <f t="shared" si="108"/>
        <v>0</v>
      </c>
      <c r="AC267" s="10">
        <f t="shared" si="108"/>
        <v>0</v>
      </c>
      <c r="AD267" s="10">
        <f t="shared" si="108"/>
        <v>0</v>
      </c>
      <c r="AE267" s="10">
        <f t="shared" si="108"/>
        <v>0</v>
      </c>
      <c r="AF267" s="10">
        <f t="shared" si="108"/>
        <v>0</v>
      </c>
      <c r="AG267" s="10">
        <f t="shared" si="108"/>
        <v>0</v>
      </c>
      <c r="AH267" s="10">
        <f t="shared" si="108"/>
        <v>0</v>
      </c>
      <c r="AI267" s="10">
        <f t="shared" si="108"/>
        <v>0</v>
      </c>
      <c r="AJ267" s="10">
        <f t="shared" si="108"/>
        <v>0</v>
      </c>
      <c r="AK267" s="10">
        <f t="shared" si="108"/>
        <v>0</v>
      </c>
    </row>
    <row r="269" spans="4:37" x14ac:dyDescent="0.35">
      <c r="D269" t="s">
        <v>146</v>
      </c>
    </row>
    <row r="270" spans="4:37" x14ac:dyDescent="0.35">
      <c r="E270" t="s">
        <v>51</v>
      </c>
      <c r="F270" t="s">
        <v>53</v>
      </c>
      <c r="G270" s="10">
        <f t="shared" ref="G270:AK277" si="109">G236</f>
        <v>-64771548.044999994</v>
      </c>
      <c r="H270" s="10">
        <f t="shared" si="109"/>
        <v>-1976591.24917324</v>
      </c>
      <c r="I270" s="10">
        <f t="shared" si="109"/>
        <v>-7883163.619584416</v>
      </c>
      <c r="J270" s="10">
        <f t="shared" si="109"/>
        <v>-9409287.5461007431</v>
      </c>
      <c r="K270" s="10">
        <f t="shared" si="109"/>
        <v>-15570797.270092202</v>
      </c>
      <c r="L270" s="10">
        <f t="shared" si="109"/>
        <v>-6195642.9597768392</v>
      </c>
      <c r="M270" s="10">
        <f t="shared" si="109"/>
        <v>-3956993.2301738057</v>
      </c>
      <c r="N270" s="10">
        <f t="shared" si="109"/>
        <v>-4168914.5556033193</v>
      </c>
      <c r="O270" s="10">
        <f t="shared" si="109"/>
        <v>-35250848.42832046</v>
      </c>
      <c r="P270" s="10">
        <f t="shared" si="109"/>
        <v>-8466647.9619261511</v>
      </c>
      <c r="Q270" s="10">
        <f t="shared" si="109"/>
        <v>-10782789.125094207</v>
      </c>
      <c r="R270" s="10">
        <f t="shared" si="109"/>
        <v>-21365397.113733616</v>
      </c>
      <c r="S270" s="10">
        <f t="shared" si="109"/>
        <v>-28250333.703977112</v>
      </c>
      <c r="T270" s="10">
        <f t="shared" si="109"/>
        <v>-10256072.65471362</v>
      </c>
      <c r="U270" s="10">
        <f t="shared" si="109"/>
        <v>-10471450.180462604</v>
      </c>
      <c r="V270" s="10">
        <f t="shared" si="109"/>
        <v>-10691350.634252317</v>
      </c>
      <c r="W270" s="10">
        <f t="shared" si="109"/>
        <v>-10915868.997571616</v>
      </c>
      <c r="X270" s="10">
        <f t="shared" si="109"/>
        <v>-11145102.24652062</v>
      </c>
      <c r="Y270" s="10">
        <f t="shared" si="109"/>
        <v>-11379149.393697552</v>
      </c>
      <c r="Z270" s="10">
        <f t="shared" si="109"/>
        <v>-11618111.5309652</v>
      </c>
      <c r="AA270" s="10">
        <f t="shared" si="109"/>
        <v>-11862091.873115469</v>
      </c>
      <c r="AB270" s="10">
        <f t="shared" si="109"/>
        <v>-12111195.802450892</v>
      </c>
      <c r="AC270" s="10">
        <f t="shared" si="109"/>
        <v>-12365530.91430236</v>
      </c>
      <c r="AD270" s="10">
        <f t="shared" si="109"/>
        <v>-12625207.063502707</v>
      </c>
      <c r="AE270" s="10">
        <f t="shared" si="109"/>
        <v>-12890336.411836263</v>
      </c>
      <c r="AF270" s="10">
        <f t="shared" si="109"/>
        <v>-13161033.476484824</v>
      </c>
      <c r="AG270" s="10">
        <f t="shared" si="109"/>
        <v>-13437415.179491002</v>
      </c>
      <c r="AH270" s="10">
        <f t="shared" si="109"/>
        <v>-13719600.898260314</v>
      </c>
      <c r="AI270" s="10">
        <f t="shared" si="109"/>
        <v>-14007712.517123777</v>
      </c>
      <c r="AJ270" s="10">
        <f t="shared" si="109"/>
        <v>-14301874.479983376</v>
      </c>
      <c r="AK270" s="10">
        <f t="shared" si="109"/>
        <v>-14602213.844063025</v>
      </c>
    </row>
    <row r="271" spans="4:37" x14ac:dyDescent="0.35">
      <c r="E271" t="s">
        <v>147</v>
      </c>
      <c r="F271" t="s">
        <v>53</v>
      </c>
      <c r="G271" s="10">
        <f t="shared" si="109"/>
        <v>0</v>
      </c>
      <c r="H271" s="10">
        <f t="shared" si="109"/>
        <v>0</v>
      </c>
      <c r="I271" s="10">
        <f t="shared" si="109"/>
        <v>0</v>
      </c>
      <c r="J271" s="10">
        <f t="shared" si="109"/>
        <v>0</v>
      </c>
      <c r="K271" s="10">
        <f t="shared" si="109"/>
        <v>0</v>
      </c>
      <c r="L271" s="10">
        <f t="shared" si="109"/>
        <v>0</v>
      </c>
      <c r="M271" s="10">
        <f t="shared" si="109"/>
        <v>0</v>
      </c>
      <c r="N271" s="10">
        <f t="shared" si="109"/>
        <v>0</v>
      </c>
      <c r="O271" s="10">
        <f t="shared" si="109"/>
        <v>0</v>
      </c>
      <c r="P271" s="10">
        <f t="shared" si="109"/>
        <v>0</v>
      </c>
      <c r="Q271" s="10">
        <f t="shared" si="109"/>
        <v>0</v>
      </c>
      <c r="R271" s="10">
        <f t="shared" si="109"/>
        <v>0</v>
      </c>
      <c r="S271" s="10">
        <f t="shared" si="109"/>
        <v>0</v>
      </c>
      <c r="T271" s="10">
        <f t="shared" si="109"/>
        <v>0</v>
      </c>
      <c r="U271" s="10">
        <f t="shared" si="109"/>
        <v>0</v>
      </c>
      <c r="V271" s="10">
        <f t="shared" si="109"/>
        <v>0</v>
      </c>
      <c r="W271" s="10">
        <f t="shared" si="109"/>
        <v>0</v>
      </c>
      <c r="X271" s="10">
        <f t="shared" si="109"/>
        <v>0</v>
      </c>
      <c r="Y271" s="10">
        <f t="shared" si="109"/>
        <v>0</v>
      </c>
      <c r="Z271" s="10">
        <f t="shared" si="109"/>
        <v>0</v>
      </c>
      <c r="AA271" s="10">
        <f t="shared" si="109"/>
        <v>0</v>
      </c>
      <c r="AB271" s="10">
        <f t="shared" si="109"/>
        <v>0</v>
      </c>
      <c r="AC271" s="10">
        <f t="shared" si="109"/>
        <v>0</v>
      </c>
      <c r="AD271" s="10">
        <f t="shared" si="109"/>
        <v>0</v>
      </c>
      <c r="AE271" s="10">
        <f t="shared" si="109"/>
        <v>0</v>
      </c>
      <c r="AF271" s="10">
        <f t="shared" si="109"/>
        <v>0</v>
      </c>
      <c r="AG271" s="10">
        <f t="shared" si="109"/>
        <v>0</v>
      </c>
      <c r="AH271" s="10">
        <f t="shared" si="109"/>
        <v>0</v>
      </c>
      <c r="AI271" s="10">
        <f t="shared" si="109"/>
        <v>0</v>
      </c>
      <c r="AJ271" s="10">
        <f t="shared" si="109"/>
        <v>0</v>
      </c>
      <c r="AK271" s="10">
        <f t="shared" si="109"/>
        <v>0</v>
      </c>
    </row>
    <row r="272" spans="4:37" x14ac:dyDescent="0.35">
      <c r="E272" t="s">
        <v>60</v>
      </c>
      <c r="F272" t="s">
        <v>53</v>
      </c>
      <c r="G272" s="10">
        <f t="shared" si="109"/>
        <v>30007000</v>
      </c>
      <c r="H272" s="10">
        <f t="shared" si="109"/>
        <v>0</v>
      </c>
      <c r="I272" s="10">
        <f t="shared" si="109"/>
        <v>0</v>
      </c>
      <c r="J272" s="10">
        <f t="shared" si="109"/>
        <v>0</v>
      </c>
      <c r="K272" s="10">
        <f t="shared" si="109"/>
        <v>0</v>
      </c>
      <c r="L272" s="10">
        <f t="shared" si="109"/>
        <v>0</v>
      </c>
      <c r="M272" s="10">
        <f t="shared" si="109"/>
        <v>0</v>
      </c>
      <c r="N272" s="10">
        <f t="shared" si="109"/>
        <v>0</v>
      </c>
      <c r="O272" s="10">
        <f t="shared" si="109"/>
        <v>0</v>
      </c>
      <c r="P272" s="10">
        <f t="shared" si="109"/>
        <v>0</v>
      </c>
      <c r="Q272" s="10">
        <f t="shared" si="109"/>
        <v>0</v>
      </c>
      <c r="R272" s="10">
        <f t="shared" si="109"/>
        <v>0</v>
      </c>
      <c r="S272" s="10">
        <f t="shared" si="109"/>
        <v>0</v>
      </c>
      <c r="T272" s="10">
        <f t="shared" si="109"/>
        <v>0</v>
      </c>
      <c r="U272" s="10">
        <f t="shared" si="109"/>
        <v>0</v>
      </c>
      <c r="V272" s="10">
        <f t="shared" si="109"/>
        <v>0</v>
      </c>
      <c r="W272" s="10">
        <f t="shared" si="109"/>
        <v>0</v>
      </c>
      <c r="X272" s="10">
        <f t="shared" si="109"/>
        <v>0</v>
      </c>
      <c r="Y272" s="10">
        <f t="shared" si="109"/>
        <v>0</v>
      </c>
      <c r="Z272" s="10">
        <f t="shared" si="109"/>
        <v>0</v>
      </c>
      <c r="AA272" s="10">
        <f t="shared" si="109"/>
        <v>0</v>
      </c>
      <c r="AB272" s="10">
        <f t="shared" si="109"/>
        <v>0</v>
      </c>
      <c r="AC272" s="10">
        <f t="shared" si="109"/>
        <v>0</v>
      </c>
      <c r="AD272" s="10">
        <f t="shared" si="109"/>
        <v>0</v>
      </c>
      <c r="AE272" s="10">
        <f t="shared" si="109"/>
        <v>0</v>
      </c>
      <c r="AF272" s="10">
        <f t="shared" si="109"/>
        <v>0</v>
      </c>
      <c r="AG272" s="10">
        <f t="shared" si="109"/>
        <v>0</v>
      </c>
      <c r="AH272" s="10">
        <f t="shared" si="109"/>
        <v>0</v>
      </c>
      <c r="AI272" s="10">
        <f t="shared" si="109"/>
        <v>0</v>
      </c>
      <c r="AJ272" s="10">
        <f t="shared" si="109"/>
        <v>0</v>
      </c>
      <c r="AK272" s="10">
        <f t="shared" si="109"/>
        <v>0</v>
      </c>
    </row>
    <row r="273" spans="1:38" x14ac:dyDescent="0.35">
      <c r="E273" t="s">
        <v>141</v>
      </c>
      <c r="F273" t="s">
        <v>53</v>
      </c>
      <c r="G273" s="10">
        <f t="shared" si="109"/>
        <v>0</v>
      </c>
      <c r="H273" s="10">
        <f t="shared" si="109"/>
        <v>526796.13183999993</v>
      </c>
      <c r="I273" s="10">
        <f t="shared" si="109"/>
        <v>1051719.2755199999</v>
      </c>
      <c r="J273" s="10">
        <f t="shared" si="109"/>
        <v>1616488.4252849626</v>
      </c>
      <c r="K273" s="10">
        <f t="shared" si="109"/>
        <v>2266273.3474583356</v>
      </c>
      <c r="L273" s="10">
        <f t="shared" si="109"/>
        <v>3010671.7408398315</v>
      </c>
      <c r="M273" s="10">
        <f t="shared" si="109"/>
        <v>3738802.6658884678</v>
      </c>
      <c r="N273" s="10">
        <f t="shared" si="109"/>
        <v>4590728.3914602362</v>
      </c>
      <c r="O273" s="10">
        <f t="shared" si="109"/>
        <v>5467221.2288820883</v>
      </c>
      <c r="P273" s="10">
        <f t="shared" si="109"/>
        <v>6411497.5682610469</v>
      </c>
      <c r="Q273" s="10">
        <f t="shared" si="109"/>
        <v>7427805.4533887822</v>
      </c>
      <c r="R273" s="10">
        <f t="shared" si="109"/>
        <v>8520634.6566713601</v>
      </c>
      <c r="S273" s="10">
        <f t="shared" si="109"/>
        <v>9694729.689184051</v>
      </c>
      <c r="T273" s="10">
        <f t="shared" si="109"/>
        <v>10717253.506148968</v>
      </c>
      <c r="U273" s="10">
        <f t="shared" si="109"/>
        <v>11778447.947633479</v>
      </c>
      <c r="V273" s="10">
        <f t="shared" si="109"/>
        <v>12879486.246864125</v>
      </c>
      <c r="W273" s="10">
        <f t="shared" si="109"/>
        <v>14021573.859117553</v>
      </c>
      <c r="X273" s="10">
        <f t="shared" si="109"/>
        <v>15205949.29765076</v>
      </c>
      <c r="Y273" s="10">
        <f t="shared" si="109"/>
        <v>16433884.990530491</v>
      </c>
      <c r="Z273" s="10">
        <f t="shared" si="109"/>
        <v>17706688.158870906</v>
      </c>
      <c r="AA273" s="10">
        <f t="shared" si="109"/>
        <v>19025701.717000797</v>
      </c>
      <c r="AB273" s="10">
        <f t="shared" si="109"/>
        <v>20392305.195094079</v>
      </c>
      <c r="AC273" s="10">
        <f t="shared" si="109"/>
        <v>21807915.68481008</v>
      </c>
      <c r="AD273" s="10">
        <f t="shared" si="109"/>
        <v>23273988.808503121</v>
      </c>
      <c r="AE273" s="10">
        <f t="shared" si="109"/>
        <v>24792019.712574266</v>
      </c>
      <c r="AF273" s="10">
        <f t="shared" si="109"/>
        <v>26363544.08555185</v>
      </c>
      <c r="AG273" s="10">
        <f t="shared" si="109"/>
        <v>27990139.201501243</v>
      </c>
      <c r="AH273" s="10">
        <f t="shared" si="109"/>
        <v>29673424.989378788</v>
      </c>
      <c r="AI273" s="10">
        <f t="shared" si="109"/>
        <v>31415065.12895932</v>
      </c>
      <c r="AJ273" s="10">
        <f t="shared" si="109"/>
        <v>33216768.173981927</v>
      </c>
      <c r="AK273" s="10">
        <f t="shared" si="109"/>
        <v>35080288.703173608</v>
      </c>
      <c r="AL273" s="10">
        <f t="shared" ref="AL273:AL277" si="110">IF(AF273=0,0,IF($G$17&gt;(AK273/AF273)^(1/5)-1+2%,AK273*(AK273/AF273)^(1/5)/($G$17-((AK273/AF273)^(1/5)-1)),AK273*(1+$G$16)/$G$18))</f>
        <v>1404587245.7231472</v>
      </c>
    </row>
    <row r="274" spans="1:38" x14ac:dyDescent="0.35">
      <c r="E274" t="s">
        <v>117</v>
      </c>
      <c r="F274" t="s">
        <v>53</v>
      </c>
      <c r="G274" s="10">
        <f t="shared" si="109"/>
        <v>0</v>
      </c>
      <c r="H274" s="10">
        <f t="shared" si="109"/>
        <v>0</v>
      </c>
      <c r="I274" s="10">
        <f t="shared" si="109"/>
        <v>0</v>
      </c>
      <c r="J274" s="10">
        <f t="shared" si="109"/>
        <v>0</v>
      </c>
      <c r="K274" s="10">
        <f t="shared" si="109"/>
        <v>0</v>
      </c>
      <c r="L274" s="10">
        <f t="shared" si="109"/>
        <v>0</v>
      </c>
      <c r="M274" s="10">
        <f t="shared" si="109"/>
        <v>0</v>
      </c>
      <c r="N274" s="10">
        <f t="shared" si="109"/>
        <v>0</v>
      </c>
      <c r="O274" s="10">
        <f t="shared" si="109"/>
        <v>0</v>
      </c>
      <c r="P274" s="10">
        <f t="shared" si="109"/>
        <v>0</v>
      </c>
      <c r="Q274" s="10">
        <f t="shared" si="109"/>
        <v>0</v>
      </c>
      <c r="R274" s="10">
        <f t="shared" si="109"/>
        <v>0</v>
      </c>
      <c r="S274" s="10">
        <f t="shared" si="109"/>
        <v>0</v>
      </c>
      <c r="T274" s="10">
        <f t="shared" si="109"/>
        <v>0</v>
      </c>
      <c r="U274" s="10">
        <f t="shared" si="109"/>
        <v>0</v>
      </c>
      <c r="V274" s="10">
        <f t="shared" si="109"/>
        <v>0</v>
      </c>
      <c r="W274" s="10">
        <f t="shared" si="109"/>
        <v>0</v>
      </c>
      <c r="X274" s="10">
        <f t="shared" si="109"/>
        <v>0</v>
      </c>
      <c r="Y274" s="10">
        <f t="shared" si="109"/>
        <v>0</v>
      </c>
      <c r="Z274" s="10">
        <f t="shared" si="109"/>
        <v>0</v>
      </c>
      <c r="AA274" s="10">
        <f t="shared" si="109"/>
        <v>0</v>
      </c>
      <c r="AB274" s="10">
        <f t="shared" si="109"/>
        <v>0</v>
      </c>
      <c r="AC274" s="10">
        <f t="shared" si="109"/>
        <v>0</v>
      </c>
      <c r="AD274" s="10">
        <f t="shared" si="109"/>
        <v>0</v>
      </c>
      <c r="AE274" s="10">
        <f t="shared" si="109"/>
        <v>0</v>
      </c>
      <c r="AF274" s="10">
        <f t="shared" si="109"/>
        <v>0</v>
      </c>
      <c r="AG274" s="10">
        <f t="shared" si="109"/>
        <v>0</v>
      </c>
      <c r="AH274" s="10">
        <f t="shared" si="109"/>
        <v>0</v>
      </c>
      <c r="AI274" s="10">
        <f t="shared" si="109"/>
        <v>0</v>
      </c>
      <c r="AJ274" s="10">
        <f t="shared" si="109"/>
        <v>0</v>
      </c>
      <c r="AK274" s="10">
        <f t="shared" si="109"/>
        <v>0</v>
      </c>
      <c r="AL274" s="10">
        <f t="shared" si="110"/>
        <v>0</v>
      </c>
    </row>
    <row r="275" spans="1:38" x14ac:dyDescent="0.35">
      <c r="E275" t="s">
        <v>118</v>
      </c>
      <c r="F275" t="s">
        <v>53</v>
      </c>
      <c r="G275" s="10">
        <f t="shared" si="109"/>
        <v>0</v>
      </c>
      <c r="H275" s="10">
        <f t="shared" si="109"/>
        <v>-448968.02821894531</v>
      </c>
      <c r="I275" s="10">
        <f t="shared" si="109"/>
        <v>-863755.11862009775</v>
      </c>
      <c r="J275" s="10">
        <f t="shared" si="109"/>
        <v>-1301567.2059710165</v>
      </c>
      <c r="K275" s="10">
        <f t="shared" si="109"/>
        <v>-1788979.9498819397</v>
      </c>
      <c r="L275" s="10">
        <f t="shared" si="109"/>
        <v>-2307378.3567829109</v>
      </c>
      <c r="M275" s="10">
        <f t="shared" si="109"/>
        <v>-2781921.1079293475</v>
      </c>
      <c r="N275" s="10">
        <f t="shared" si="109"/>
        <v>-3316358.7199312416</v>
      </c>
      <c r="O275" s="10">
        <f t="shared" si="109"/>
        <v>-3863790.4881654005</v>
      </c>
      <c r="P275" s="10">
        <f t="shared" si="109"/>
        <v>-4432751.8764699046</v>
      </c>
      <c r="Q275" s="10">
        <f t="shared" si="109"/>
        <v>-5023905.7114779158</v>
      </c>
      <c r="R275" s="10">
        <f t="shared" si="109"/>
        <v>-5637933.1639787396</v>
      </c>
      <c r="S275" s="10">
        <f t="shared" si="109"/>
        <v>-6275534.2270658361</v>
      </c>
      <c r="T275" s="10">
        <f t="shared" si="109"/>
        <v>-6937428.2062772773</v>
      </c>
      <c r="U275" s="10">
        <f t="shared" si="109"/>
        <v>-7624354.2220214633</v>
      </c>
      <c r="V275" s="10">
        <f t="shared" si="109"/>
        <v>-8337071.724587935</v>
      </c>
      <c r="W275" s="10">
        <f t="shared" si="109"/>
        <v>-9076361.0220502876</v>
      </c>
      <c r="X275" s="10">
        <f t="shared" si="109"/>
        <v>-9843023.8213755153</v>
      </c>
      <c r="Y275" s="10">
        <f t="shared" si="109"/>
        <v>-10637883.783061679</v>
      </c>
      <c r="Z275" s="10">
        <f t="shared" si="109"/>
        <v>-11461787.089633437</v>
      </c>
      <c r="AA275" s="10">
        <f t="shared" si="109"/>
        <v>-12315603.028332876</v>
      </c>
      <c r="AB275" s="10">
        <f t="shared" si="109"/>
        <v>-13200224.588351164</v>
      </c>
      <c r="AC275" s="10">
        <f t="shared" si="109"/>
        <v>-14116569.072954725</v>
      </c>
      <c r="AD275" s="10">
        <f t="shared" si="109"/>
        <v>-15065578.726868173</v>
      </c>
      <c r="AE275" s="10">
        <f t="shared" si="109"/>
        <v>-16048221.379284812</v>
      </c>
      <c r="AF275" s="10">
        <f t="shared" si="109"/>
        <v>-17065491.102884401</v>
      </c>
      <c r="AG275" s="10">
        <f t="shared" si="109"/>
        <v>-18118408.889246911</v>
      </c>
      <c r="AH275" s="10">
        <f t="shared" si="109"/>
        <v>-19208023.341060273</v>
      </c>
      <c r="AI275" s="10">
        <f t="shared" si="109"/>
        <v>-20335411.381529637</v>
      </c>
      <c r="AJ275" s="10">
        <f t="shared" si="109"/>
        <v>-21501678.981405307</v>
      </c>
      <c r="AK275" s="10">
        <f t="shared" si="109"/>
        <v>-22707961.904056497</v>
      </c>
      <c r="AL275" s="10">
        <f t="shared" si="110"/>
        <v>-909208984.47222281</v>
      </c>
    </row>
    <row r="276" spans="1:38" x14ac:dyDescent="0.35">
      <c r="E276" t="s">
        <v>125</v>
      </c>
      <c r="F276" t="s">
        <v>53</v>
      </c>
      <c r="G276" s="10">
        <f t="shared" si="109"/>
        <v>0</v>
      </c>
      <c r="H276" s="10">
        <f t="shared" si="109"/>
        <v>0</v>
      </c>
      <c r="I276" s="10">
        <f t="shared" si="109"/>
        <v>0</v>
      </c>
      <c r="J276" s="10">
        <f t="shared" si="109"/>
        <v>0</v>
      </c>
      <c r="K276" s="10">
        <f t="shared" si="109"/>
        <v>0</v>
      </c>
      <c r="L276" s="10">
        <f t="shared" si="109"/>
        <v>0</v>
      </c>
      <c r="M276" s="10">
        <f t="shared" si="109"/>
        <v>0</v>
      </c>
      <c r="N276" s="10">
        <f t="shared" si="109"/>
        <v>0</v>
      </c>
      <c r="O276" s="10">
        <f t="shared" si="109"/>
        <v>0</v>
      </c>
      <c r="P276" s="10">
        <f t="shared" si="109"/>
        <v>0</v>
      </c>
      <c r="Q276" s="10">
        <f t="shared" si="109"/>
        <v>0</v>
      </c>
      <c r="R276" s="10">
        <f t="shared" si="109"/>
        <v>0</v>
      </c>
      <c r="S276" s="10">
        <f t="shared" si="109"/>
        <v>0</v>
      </c>
      <c r="T276" s="10">
        <f t="shared" si="109"/>
        <v>0</v>
      </c>
      <c r="U276" s="10">
        <f t="shared" si="109"/>
        <v>0</v>
      </c>
      <c r="V276" s="10">
        <f t="shared" si="109"/>
        <v>0</v>
      </c>
      <c r="W276" s="10">
        <f t="shared" si="109"/>
        <v>0</v>
      </c>
      <c r="X276" s="10">
        <f t="shared" si="109"/>
        <v>0</v>
      </c>
      <c r="Y276" s="10">
        <f t="shared" si="109"/>
        <v>0</v>
      </c>
      <c r="Z276" s="10">
        <f t="shared" si="109"/>
        <v>0</v>
      </c>
      <c r="AA276" s="10">
        <f t="shared" si="109"/>
        <v>0</v>
      </c>
      <c r="AB276" s="10">
        <f t="shared" si="109"/>
        <v>0</v>
      </c>
      <c r="AC276" s="10">
        <f t="shared" si="109"/>
        <v>0</v>
      </c>
      <c r="AD276" s="10">
        <f t="shared" si="109"/>
        <v>0</v>
      </c>
      <c r="AE276" s="10">
        <f t="shared" si="109"/>
        <v>0</v>
      </c>
      <c r="AF276" s="10">
        <f t="shared" si="109"/>
        <v>0</v>
      </c>
      <c r="AG276" s="10">
        <f t="shared" si="109"/>
        <v>0</v>
      </c>
      <c r="AH276" s="10">
        <f t="shared" si="109"/>
        <v>0</v>
      </c>
      <c r="AI276" s="10">
        <f t="shared" si="109"/>
        <v>0</v>
      </c>
      <c r="AJ276" s="10">
        <f t="shared" si="109"/>
        <v>0</v>
      </c>
      <c r="AK276" s="10">
        <f t="shared" si="109"/>
        <v>0</v>
      </c>
      <c r="AL276" s="10">
        <f t="shared" si="110"/>
        <v>0</v>
      </c>
    </row>
    <row r="277" spans="1:38" x14ac:dyDescent="0.35">
      <c r="E277" t="s">
        <v>131</v>
      </c>
      <c r="F277" t="s">
        <v>53</v>
      </c>
      <c r="G277" s="10">
        <f t="shared" si="109"/>
        <v>0</v>
      </c>
      <c r="H277" s="10">
        <f t="shared" si="109"/>
        <v>0</v>
      </c>
      <c r="I277" s="10">
        <f t="shared" si="109"/>
        <v>0</v>
      </c>
      <c r="J277" s="10">
        <f t="shared" si="109"/>
        <v>0</v>
      </c>
      <c r="K277" s="10">
        <f t="shared" si="109"/>
        <v>0</v>
      </c>
      <c r="L277" s="10">
        <f t="shared" si="109"/>
        <v>0</v>
      </c>
      <c r="M277" s="10">
        <f t="shared" si="109"/>
        <v>0</v>
      </c>
      <c r="N277" s="10">
        <f t="shared" si="109"/>
        <v>0</v>
      </c>
      <c r="O277" s="10">
        <f t="shared" si="109"/>
        <v>0</v>
      </c>
      <c r="P277" s="10">
        <f t="shared" si="109"/>
        <v>0</v>
      </c>
      <c r="Q277" s="10">
        <f t="shared" si="109"/>
        <v>0</v>
      </c>
      <c r="R277" s="10">
        <f t="shared" si="109"/>
        <v>0</v>
      </c>
      <c r="S277" s="10">
        <f t="shared" si="109"/>
        <v>0</v>
      </c>
      <c r="T277" s="10">
        <f t="shared" si="109"/>
        <v>0</v>
      </c>
      <c r="U277" s="10">
        <f t="shared" si="109"/>
        <v>0</v>
      </c>
      <c r="V277" s="10">
        <f t="shared" si="109"/>
        <v>0</v>
      </c>
      <c r="W277" s="10">
        <f t="shared" si="109"/>
        <v>0</v>
      </c>
      <c r="X277" s="10">
        <f t="shared" si="109"/>
        <v>0</v>
      </c>
      <c r="Y277" s="10">
        <f t="shared" si="109"/>
        <v>0</v>
      </c>
      <c r="Z277" s="10">
        <f t="shared" si="109"/>
        <v>0</v>
      </c>
      <c r="AA277" s="10">
        <f t="shared" si="109"/>
        <v>0</v>
      </c>
      <c r="AB277" s="10">
        <f t="shared" si="109"/>
        <v>0</v>
      </c>
      <c r="AC277" s="10">
        <f t="shared" si="109"/>
        <v>0</v>
      </c>
      <c r="AD277" s="10">
        <f t="shared" si="109"/>
        <v>0</v>
      </c>
      <c r="AE277" s="10">
        <f t="shared" si="109"/>
        <v>0</v>
      </c>
      <c r="AF277" s="10">
        <f t="shared" si="109"/>
        <v>0</v>
      </c>
      <c r="AG277" s="10">
        <f t="shared" si="109"/>
        <v>0</v>
      </c>
      <c r="AH277" s="10">
        <f t="shared" si="109"/>
        <v>0</v>
      </c>
      <c r="AI277" s="10">
        <f t="shared" si="109"/>
        <v>0</v>
      </c>
      <c r="AJ277" s="10">
        <f t="shared" si="109"/>
        <v>0</v>
      </c>
      <c r="AK277" s="10">
        <f t="shared" si="109"/>
        <v>0</v>
      </c>
      <c r="AL277" s="10">
        <f t="shared" si="110"/>
        <v>0</v>
      </c>
    </row>
    <row r="278" spans="1:38" x14ac:dyDescent="0.35">
      <c r="E278" t="s">
        <v>148</v>
      </c>
      <c r="F278" t="s">
        <v>53</v>
      </c>
      <c r="G278" s="10">
        <f t="shared" ref="G278:AK278" si="111">G267</f>
        <v>0</v>
      </c>
      <c r="H278" s="10">
        <f t="shared" si="111"/>
        <v>0</v>
      </c>
      <c r="I278" s="10">
        <f t="shared" si="111"/>
        <v>0</v>
      </c>
      <c r="J278" s="10">
        <f t="shared" si="111"/>
        <v>0</v>
      </c>
      <c r="K278" s="10">
        <f t="shared" si="111"/>
        <v>0</v>
      </c>
      <c r="L278" s="10">
        <f t="shared" si="111"/>
        <v>0</v>
      </c>
      <c r="M278" s="10">
        <f t="shared" si="111"/>
        <v>0</v>
      </c>
      <c r="N278" s="10">
        <f t="shared" si="111"/>
        <v>0</v>
      </c>
      <c r="O278" s="10">
        <f t="shared" si="111"/>
        <v>0</v>
      </c>
      <c r="P278" s="10">
        <f t="shared" si="111"/>
        <v>0</v>
      </c>
      <c r="Q278" s="10">
        <f t="shared" si="111"/>
        <v>0</v>
      </c>
      <c r="R278" s="10">
        <f t="shared" si="111"/>
        <v>0</v>
      </c>
      <c r="S278" s="10">
        <f t="shared" si="111"/>
        <v>0</v>
      </c>
      <c r="T278" s="10">
        <f t="shared" si="111"/>
        <v>0</v>
      </c>
      <c r="U278" s="10">
        <f t="shared" si="111"/>
        <v>0</v>
      </c>
      <c r="V278" s="10">
        <f t="shared" si="111"/>
        <v>0</v>
      </c>
      <c r="W278" s="10">
        <f t="shared" si="111"/>
        <v>0</v>
      </c>
      <c r="X278" s="10">
        <f t="shared" si="111"/>
        <v>0</v>
      </c>
      <c r="Y278" s="10">
        <f t="shared" si="111"/>
        <v>0</v>
      </c>
      <c r="Z278" s="10">
        <f t="shared" si="111"/>
        <v>0</v>
      </c>
      <c r="AA278" s="10">
        <f t="shared" si="111"/>
        <v>0</v>
      </c>
      <c r="AB278" s="10">
        <f t="shared" si="111"/>
        <v>0</v>
      </c>
      <c r="AC278" s="10">
        <f t="shared" si="111"/>
        <v>0</v>
      </c>
      <c r="AD278" s="10">
        <f t="shared" si="111"/>
        <v>0</v>
      </c>
      <c r="AE278" s="10">
        <f t="shared" si="111"/>
        <v>0</v>
      </c>
      <c r="AF278" s="10">
        <f t="shared" si="111"/>
        <v>0</v>
      </c>
      <c r="AG278" s="10">
        <f t="shared" si="111"/>
        <v>0</v>
      </c>
      <c r="AH278" s="10">
        <f t="shared" si="111"/>
        <v>0</v>
      </c>
      <c r="AI278" s="10">
        <f t="shared" si="111"/>
        <v>0</v>
      </c>
      <c r="AJ278" s="10">
        <f t="shared" si="111"/>
        <v>0</v>
      </c>
      <c r="AK278" s="10">
        <f t="shared" si="111"/>
        <v>0</v>
      </c>
      <c r="AL278" s="10">
        <f>IF(AF278=0,0,IF($G$17&gt;(AK278/AF278)^(1/5)-1+2%,AK278*(AK278/AF278)^(1/5)/($G$17-((AK278/AF278)^(1/5)-1)),AK278*(1+$G$16)/$G$18))</f>
        <v>0</v>
      </c>
    </row>
    <row r="279" spans="1:38" x14ac:dyDescent="0.35">
      <c r="E279" t="s">
        <v>149</v>
      </c>
      <c r="F279" t="s">
        <v>53</v>
      </c>
      <c r="G279" s="10">
        <f>-$G$19*G278</f>
        <v>0</v>
      </c>
      <c r="H279" s="10">
        <f t="shared" ref="H279:AK279" si="112">-$G$19*H278</f>
        <v>0</v>
      </c>
      <c r="I279" s="10">
        <f t="shared" si="112"/>
        <v>0</v>
      </c>
      <c r="J279" s="10">
        <f t="shared" si="112"/>
        <v>0</v>
      </c>
      <c r="K279" s="10">
        <f t="shared" si="112"/>
        <v>0</v>
      </c>
      <c r="L279" s="10">
        <f t="shared" si="112"/>
        <v>0</v>
      </c>
      <c r="M279" s="10">
        <f t="shared" si="112"/>
        <v>0</v>
      </c>
      <c r="N279" s="10">
        <f t="shared" si="112"/>
        <v>0</v>
      </c>
      <c r="O279" s="10">
        <f t="shared" si="112"/>
        <v>0</v>
      </c>
      <c r="P279" s="10">
        <f t="shared" si="112"/>
        <v>0</v>
      </c>
      <c r="Q279" s="10">
        <f t="shared" si="112"/>
        <v>0</v>
      </c>
      <c r="R279" s="10">
        <f t="shared" si="112"/>
        <v>0</v>
      </c>
      <c r="S279" s="10">
        <f t="shared" si="112"/>
        <v>0</v>
      </c>
      <c r="T279" s="10">
        <f t="shared" si="112"/>
        <v>0</v>
      </c>
      <c r="U279" s="10">
        <f t="shared" si="112"/>
        <v>0</v>
      </c>
      <c r="V279" s="10">
        <f t="shared" si="112"/>
        <v>0</v>
      </c>
      <c r="W279" s="10">
        <f t="shared" si="112"/>
        <v>0</v>
      </c>
      <c r="X279" s="10">
        <f t="shared" si="112"/>
        <v>0</v>
      </c>
      <c r="Y279" s="10">
        <f t="shared" si="112"/>
        <v>0</v>
      </c>
      <c r="Z279" s="10">
        <f t="shared" si="112"/>
        <v>0</v>
      </c>
      <c r="AA279" s="10">
        <f t="shared" si="112"/>
        <v>0</v>
      </c>
      <c r="AB279" s="10">
        <f t="shared" si="112"/>
        <v>0</v>
      </c>
      <c r="AC279" s="10">
        <f t="shared" si="112"/>
        <v>0</v>
      </c>
      <c r="AD279" s="10">
        <f t="shared" si="112"/>
        <v>0</v>
      </c>
      <c r="AE279" s="10">
        <f t="shared" si="112"/>
        <v>0</v>
      </c>
      <c r="AF279" s="10">
        <f t="shared" si="112"/>
        <v>0</v>
      </c>
      <c r="AG279" s="10">
        <f t="shared" si="112"/>
        <v>0</v>
      </c>
      <c r="AH279" s="10">
        <f t="shared" si="112"/>
        <v>0</v>
      </c>
      <c r="AI279" s="10">
        <f t="shared" si="112"/>
        <v>0</v>
      </c>
      <c r="AJ279" s="10">
        <f t="shared" si="112"/>
        <v>0</v>
      </c>
      <c r="AK279" s="10">
        <f t="shared" si="112"/>
        <v>0</v>
      </c>
      <c r="AL279" s="10">
        <f t="shared" ref="AL279" si="113">IF(AF279=0,0,IF($G$17&gt;(AK279/AF279)^(1/5)-1+2%,AK279*(AK279/AF279)^(1/5)/($G$17-((AK279/AF279)^(1/5)-1)),AK279*(1+$G$16)/$G$18))</f>
        <v>0</v>
      </c>
    </row>
    <row r="280" spans="1:38" x14ac:dyDescent="0.35">
      <c r="E280" t="s">
        <v>150</v>
      </c>
      <c r="F280" t="s">
        <v>53</v>
      </c>
      <c r="G280" s="10">
        <f t="shared" ref="G280:AL280" si="114">SUM(G270:G279)</f>
        <v>-34764548.044999994</v>
      </c>
      <c r="H280" s="10">
        <f t="shared" si="114"/>
        <v>-1898763.1455521854</v>
      </c>
      <c r="I280" s="10">
        <f t="shared" si="114"/>
        <v>-7695199.462684514</v>
      </c>
      <c r="J280" s="10">
        <f t="shared" si="114"/>
        <v>-9094366.3267867975</v>
      </c>
      <c r="K280" s="10">
        <f t="shared" si="114"/>
        <v>-15093503.872515807</v>
      </c>
      <c r="L280" s="10">
        <f t="shared" si="114"/>
        <v>-5492349.5757199191</v>
      </c>
      <c r="M280" s="10">
        <f t="shared" si="114"/>
        <v>-3000111.6722146855</v>
      </c>
      <c r="N280" s="10">
        <f t="shared" si="114"/>
        <v>-2894544.8840743247</v>
      </c>
      <c r="O280" s="10">
        <f t="shared" si="114"/>
        <v>-33647417.687603772</v>
      </c>
      <c r="P280" s="10">
        <f t="shared" si="114"/>
        <v>-6487902.2701350087</v>
      </c>
      <c r="Q280" s="10">
        <f t="shared" si="114"/>
        <v>-8378889.3831833405</v>
      </c>
      <c r="R280" s="10">
        <f t="shared" si="114"/>
        <v>-18482695.621040996</v>
      </c>
      <c r="S280" s="10">
        <f t="shared" si="114"/>
        <v>-24831138.241858896</v>
      </c>
      <c r="T280" s="10">
        <f t="shared" si="114"/>
        <v>-6476247.3548419289</v>
      </c>
      <c r="U280" s="10">
        <f t="shared" si="114"/>
        <v>-6317356.4548505889</v>
      </c>
      <c r="V280" s="10">
        <f t="shared" si="114"/>
        <v>-6148936.1119761271</v>
      </c>
      <c r="W280" s="10">
        <f t="shared" si="114"/>
        <v>-5970656.1605043504</v>
      </c>
      <c r="X280" s="10">
        <f t="shared" si="114"/>
        <v>-5782176.7702453751</v>
      </c>
      <c r="Y280" s="10">
        <f t="shared" si="114"/>
        <v>-5583148.186228741</v>
      </c>
      <c r="Z280" s="10">
        <f t="shared" si="114"/>
        <v>-5373210.4617277309</v>
      </c>
      <c r="AA280" s="10">
        <f t="shared" si="114"/>
        <v>-5151993.1844475474</v>
      </c>
      <c r="AB280" s="10">
        <f t="shared" si="114"/>
        <v>-4919115.1957079768</v>
      </c>
      <c r="AC280" s="10">
        <f t="shared" si="114"/>
        <v>-4674184.3024470061</v>
      </c>
      <c r="AD280" s="10">
        <f t="shared" si="114"/>
        <v>-4416796.9818677586</v>
      </c>
      <c r="AE280" s="10">
        <f t="shared" si="114"/>
        <v>-4146538.078546809</v>
      </c>
      <c r="AF280" s="10">
        <f t="shared" si="114"/>
        <v>-3862980.4938173741</v>
      </c>
      <c r="AG280" s="10">
        <f t="shared" si="114"/>
        <v>-3565684.8672366701</v>
      </c>
      <c r="AH280" s="10">
        <f t="shared" si="114"/>
        <v>-3254199.2499417998</v>
      </c>
      <c r="AI280" s="10">
        <f t="shared" si="114"/>
        <v>-2928058.7696940936</v>
      </c>
      <c r="AJ280" s="10">
        <f t="shared" si="114"/>
        <v>-2586785.2874067537</v>
      </c>
      <c r="AK280" s="10">
        <f t="shared" si="114"/>
        <v>-2229887.0449459143</v>
      </c>
      <c r="AL280" s="10">
        <f t="shared" si="114"/>
        <v>495378261.25092435</v>
      </c>
    </row>
    <row r="281" spans="1:38" x14ac:dyDescent="0.35">
      <c r="E281" t="s">
        <v>151</v>
      </c>
      <c r="F281" t="s">
        <v>53</v>
      </c>
      <c r="G281" s="10">
        <f>NPV($G$17,H280:AL280)+G280</f>
        <v>-45984286.102959834</v>
      </c>
    </row>
    <row r="282" spans="1:38" x14ac:dyDescent="0.35">
      <c r="E282" s="15" t="s">
        <v>153</v>
      </c>
      <c r="F282" s="15"/>
      <c r="G282" s="18" t="str">
        <f>IF(G281&gt;0,"N/A",IF(ABS(G281+G255)&gt;1,"Error","OK"))</f>
        <v>Error</v>
      </c>
    </row>
    <row r="284" spans="1:38" x14ac:dyDescent="0.35">
      <c r="C284" s="3" t="s">
        <v>155</v>
      </c>
      <c r="D284" s="3"/>
      <c r="G284">
        <f>MAX(0,-G313/(NPV($G$18,H285:AA285)+G285))</f>
        <v>8154472.3958240431</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5">G286*(1+$G$16)</f>
        <v>17579235.372820001</v>
      </c>
      <c r="I286" s="10">
        <f t="shared" si="115"/>
        <v>17948399.315649219</v>
      </c>
      <c r="J286" s="10">
        <f t="shared" si="115"/>
        <v>18325315.701277852</v>
      </c>
      <c r="K286" s="10">
        <f t="shared" si="115"/>
        <v>18710147.331004687</v>
      </c>
      <c r="L286" s="10">
        <f t="shared" si="115"/>
        <v>19103060.424955782</v>
      </c>
      <c r="M286" s="10">
        <f t="shared" si="115"/>
        <v>19504224.69387985</v>
      </c>
      <c r="N286" s="10">
        <f t="shared" si="115"/>
        <v>19913813.412451327</v>
      </c>
      <c r="O286" s="10">
        <f t="shared" si="115"/>
        <v>20332003.494112805</v>
      </c>
      <c r="P286" s="10">
        <f t="shared" si="115"/>
        <v>20758975.567489173</v>
      </c>
      <c r="Q286" s="10">
        <f t="shared" si="115"/>
        <v>21194914.054406445</v>
      </c>
      <c r="R286" s="10">
        <f t="shared" si="115"/>
        <v>21640007.249548979</v>
      </c>
      <c r="S286" s="10">
        <f t="shared" si="115"/>
        <v>22094447.401789505</v>
      </c>
      <c r="T286" s="10">
        <f t="shared" si="115"/>
        <v>22558430.797227081</v>
      </c>
      <c r="U286" s="10">
        <f t="shared" si="115"/>
        <v>23032157.843968846</v>
      </c>
      <c r="V286" s="10">
        <f t="shared" si="115"/>
        <v>23515833.158692189</v>
      </c>
      <c r="W286" s="10">
        <f t="shared" si="115"/>
        <v>24009665.655024722</v>
      </c>
      <c r="X286" s="10">
        <f t="shared" si="115"/>
        <v>24513868.633780241</v>
      </c>
      <c r="Y286" s="10">
        <f t="shared" si="115"/>
        <v>25028659.875089623</v>
      </c>
      <c r="Z286" s="10">
        <f t="shared" si="115"/>
        <v>25554261.732466504</v>
      </c>
      <c r="AA286" s="10">
        <f t="shared" si="115"/>
        <v>26090901.228848297</v>
      </c>
      <c r="AB286" s="10">
        <f t="shared" si="115"/>
        <v>26638810.154654108</v>
      </c>
      <c r="AC286" s="10">
        <f t="shared" si="115"/>
        <v>27198225.16790184</v>
      </c>
      <c r="AD286" s="10">
        <f t="shared" si="115"/>
        <v>27769387.896427777</v>
      </c>
      <c r="AE286" s="10">
        <f t="shared" si="115"/>
        <v>28352545.042252757</v>
      </c>
      <c r="AF286" s="10">
        <f t="shared" si="115"/>
        <v>28947948.488140061</v>
      </c>
      <c r="AG286" s="10">
        <f>AF286*(1+$G$16)</f>
        <v>29555855.406390999</v>
      </c>
      <c r="AH286" s="10">
        <f t="shared" si="115"/>
        <v>30176528.369925208</v>
      </c>
      <c r="AI286" s="10">
        <f t="shared" si="115"/>
        <v>30810235.465693634</v>
      </c>
      <c r="AJ286" s="10">
        <f t="shared" si="115"/>
        <v>31457250.410473198</v>
      </c>
      <c r="AK286" s="10">
        <f t="shared" si="115"/>
        <v>32117852.669093132</v>
      </c>
    </row>
    <row r="287" spans="1:38" x14ac:dyDescent="0.35">
      <c r="E287" t="s">
        <v>139</v>
      </c>
      <c r="F287" t="s">
        <v>53</v>
      </c>
      <c r="G287" s="10">
        <f>G285*G286</f>
        <v>17217664.420000002</v>
      </c>
      <c r="H287" s="10">
        <f t="shared" ref="H287:AK287" si="116">H285*H286</f>
        <v>17579235.372820001</v>
      </c>
      <c r="I287" s="10">
        <f t="shared" si="116"/>
        <v>17948399.315649219</v>
      </c>
      <c r="J287" s="10">
        <f t="shared" si="116"/>
        <v>18325315.701277852</v>
      </c>
      <c r="K287" s="10">
        <f t="shared" si="116"/>
        <v>18710147.331004687</v>
      </c>
      <c r="L287" s="10">
        <f t="shared" si="116"/>
        <v>19103060.424955782</v>
      </c>
      <c r="M287" s="10">
        <f t="shared" si="116"/>
        <v>0</v>
      </c>
      <c r="N287" s="10">
        <f t="shared" si="116"/>
        <v>0</v>
      </c>
      <c r="O287" s="10">
        <f t="shared" si="116"/>
        <v>0</v>
      </c>
      <c r="P287" s="10">
        <f t="shared" si="116"/>
        <v>0</v>
      </c>
      <c r="Q287" s="10">
        <f t="shared" si="116"/>
        <v>0</v>
      </c>
      <c r="R287" s="10">
        <f t="shared" si="116"/>
        <v>0</v>
      </c>
      <c r="S287" s="10">
        <f t="shared" si="116"/>
        <v>0</v>
      </c>
      <c r="T287" s="10">
        <f t="shared" si="116"/>
        <v>0</v>
      </c>
      <c r="U287" s="10">
        <f t="shared" si="116"/>
        <v>0</v>
      </c>
      <c r="V287" s="10">
        <f t="shared" si="116"/>
        <v>0</v>
      </c>
      <c r="W287" s="10">
        <f t="shared" si="116"/>
        <v>0</v>
      </c>
      <c r="X287" s="10">
        <f t="shared" si="116"/>
        <v>0</v>
      </c>
      <c r="Y287" s="10">
        <f t="shared" si="116"/>
        <v>0</v>
      </c>
      <c r="Z287" s="10">
        <f t="shared" si="116"/>
        <v>0</v>
      </c>
      <c r="AA287" s="10">
        <f t="shared" si="116"/>
        <v>0</v>
      </c>
      <c r="AB287" s="10">
        <f t="shared" si="116"/>
        <v>0</v>
      </c>
      <c r="AC287" s="10">
        <f t="shared" si="116"/>
        <v>0</v>
      </c>
      <c r="AD287" s="10">
        <f t="shared" si="116"/>
        <v>0</v>
      </c>
      <c r="AE287" s="10">
        <f t="shared" si="116"/>
        <v>0</v>
      </c>
      <c r="AF287" s="10">
        <f t="shared" si="116"/>
        <v>0</v>
      </c>
      <c r="AG287" s="10">
        <f t="shared" si="116"/>
        <v>0</v>
      </c>
      <c r="AH287" s="10">
        <f t="shared" si="116"/>
        <v>0</v>
      </c>
      <c r="AI287" s="10">
        <f t="shared" si="116"/>
        <v>0</v>
      </c>
      <c r="AJ287" s="10">
        <f t="shared" si="116"/>
        <v>0</v>
      </c>
      <c r="AK287" s="10">
        <f t="shared" si="116"/>
        <v>0</v>
      </c>
    </row>
    <row r="289" spans="4:37" x14ac:dyDescent="0.35">
      <c r="D289" t="s">
        <v>140</v>
      </c>
    </row>
    <row r="290" spans="4:37" x14ac:dyDescent="0.35">
      <c r="E290" t="s">
        <v>57</v>
      </c>
      <c r="F290" t="s">
        <v>53</v>
      </c>
      <c r="G290" s="10">
        <f t="shared" ref="G290:AK295" si="117">G224</f>
        <v>6232586.4000000004</v>
      </c>
      <c r="H290" s="10">
        <f t="shared" si="117"/>
        <v>4176296</v>
      </c>
      <c r="I290" s="10">
        <f t="shared" si="117"/>
        <v>4176296</v>
      </c>
      <c r="J290" s="10">
        <f t="shared" si="117"/>
        <v>3708144.8957059924</v>
      </c>
      <c r="K290" s="10">
        <f t="shared" si="117"/>
        <v>4504336.2766414043</v>
      </c>
      <c r="L290" s="10">
        <f t="shared" si="117"/>
        <v>5041745.8868422192</v>
      </c>
      <c r="M290" s="10">
        <f t="shared" si="117"/>
        <v>3897175.1222857265</v>
      </c>
      <c r="N290" s="10">
        <f t="shared" si="117"/>
        <v>4806434.9487067796</v>
      </c>
      <c r="O290" s="10">
        <f t="shared" si="117"/>
        <v>4523314.4488175167</v>
      </c>
      <c r="P290" s="10">
        <f t="shared" si="117"/>
        <v>4659013.8822820419</v>
      </c>
      <c r="Q290" s="10">
        <f t="shared" si="117"/>
        <v>4798784.298750503</v>
      </c>
      <c r="R290" s="10">
        <f t="shared" si="117"/>
        <v>4942747.8277130183</v>
      </c>
      <c r="S290" s="10">
        <f t="shared" si="117"/>
        <v>5091030.2625444094</v>
      </c>
      <c r="T290" s="10">
        <f t="shared" si="117"/>
        <v>5243761.1704207417</v>
      </c>
      <c r="U290" s="10">
        <f t="shared" si="117"/>
        <v>5401074.0055333637</v>
      </c>
      <c r="V290" s="10">
        <f t="shared" si="117"/>
        <v>5563106.2256993651</v>
      </c>
      <c r="W290" s="10">
        <f t="shared" si="117"/>
        <v>5729999.4124703463</v>
      </c>
      <c r="X290" s="10">
        <f t="shared" si="117"/>
        <v>5901899.3948444566</v>
      </c>
      <c r="Y290" s="10">
        <f t="shared" si="117"/>
        <v>6078956.3766897907</v>
      </c>
      <c r="Z290" s="10">
        <f t="shared" si="117"/>
        <v>6261325.0679904846</v>
      </c>
      <c r="AA290" s="10">
        <f t="shared" si="117"/>
        <v>6449164.8200301994</v>
      </c>
      <c r="AB290" s="10">
        <f t="shared" si="117"/>
        <v>6642639.7646311056</v>
      </c>
      <c r="AC290" s="10">
        <f t="shared" si="117"/>
        <v>6841918.9575700387</v>
      </c>
      <c r="AD290" s="10">
        <f t="shared" si="117"/>
        <v>7047176.5262971399</v>
      </c>
      <c r="AE290" s="10">
        <f t="shared" si="117"/>
        <v>7258591.8220860539</v>
      </c>
      <c r="AF290" s="10">
        <f t="shared" si="117"/>
        <v>7476349.5767486356</v>
      </c>
      <c r="AG290" s="10">
        <f t="shared" si="117"/>
        <v>7700640.0640510945</v>
      </c>
      <c r="AH290" s="10">
        <f t="shared" si="117"/>
        <v>7931659.2659726273</v>
      </c>
      <c r="AI290" s="10">
        <f t="shared" si="117"/>
        <v>8169609.0439518066</v>
      </c>
      <c r="AJ290" s="10">
        <f t="shared" si="117"/>
        <v>8414697.3152703606</v>
      </c>
      <c r="AK290" s="10">
        <f t="shared" si="117"/>
        <v>8667138.2347284723</v>
      </c>
    </row>
    <row r="291" spans="4:37" x14ac:dyDescent="0.35">
      <c r="E291" t="s">
        <v>141</v>
      </c>
      <c r="F291" t="s">
        <v>53</v>
      </c>
      <c r="G291" s="10">
        <f t="shared" si="117"/>
        <v>0</v>
      </c>
      <c r="H291" s="10">
        <f t="shared" si="117"/>
        <v>526796.13183999993</v>
      </c>
      <c r="I291" s="10">
        <f t="shared" si="117"/>
        <v>1051719.2755199999</v>
      </c>
      <c r="J291" s="10">
        <f t="shared" si="117"/>
        <v>1616488.4252849626</v>
      </c>
      <c r="K291" s="10">
        <f t="shared" si="117"/>
        <v>2266273.3474583356</v>
      </c>
      <c r="L291" s="10">
        <f t="shared" si="117"/>
        <v>3010671.7408398315</v>
      </c>
      <c r="M291" s="10">
        <f t="shared" si="117"/>
        <v>3738802.6658884678</v>
      </c>
      <c r="N291" s="10">
        <f t="shared" si="117"/>
        <v>4590728.3914602362</v>
      </c>
      <c r="O291" s="10">
        <f t="shared" si="117"/>
        <v>5467221.2288820883</v>
      </c>
      <c r="P291" s="10">
        <f t="shared" si="117"/>
        <v>6411497.5682610469</v>
      </c>
      <c r="Q291" s="10">
        <f t="shared" si="117"/>
        <v>7427805.4533887822</v>
      </c>
      <c r="R291" s="10">
        <f t="shared" si="117"/>
        <v>8520634.6566713601</v>
      </c>
      <c r="S291" s="10">
        <f t="shared" si="117"/>
        <v>9694729.689184051</v>
      </c>
      <c r="T291" s="10">
        <f t="shared" si="117"/>
        <v>10717253.506148968</v>
      </c>
      <c r="U291" s="10">
        <f t="shared" si="117"/>
        <v>11778447.947633479</v>
      </c>
      <c r="V291" s="10">
        <f t="shared" si="117"/>
        <v>12879486.246864125</v>
      </c>
      <c r="W291" s="10">
        <f t="shared" si="117"/>
        <v>14021573.859117553</v>
      </c>
      <c r="X291" s="10">
        <f t="shared" si="117"/>
        <v>15205949.29765076</v>
      </c>
      <c r="Y291" s="10">
        <f t="shared" si="117"/>
        <v>16433884.990530491</v>
      </c>
      <c r="Z291" s="10">
        <f t="shared" si="117"/>
        <v>17706688.158870906</v>
      </c>
      <c r="AA291" s="10">
        <f t="shared" si="117"/>
        <v>19025701.717000797</v>
      </c>
      <c r="AB291" s="10">
        <f t="shared" si="117"/>
        <v>20392305.195094079</v>
      </c>
      <c r="AC291" s="10">
        <f t="shared" si="117"/>
        <v>21807915.68481008</v>
      </c>
      <c r="AD291" s="10">
        <f t="shared" si="117"/>
        <v>23273988.808503121</v>
      </c>
      <c r="AE291" s="10">
        <f t="shared" si="117"/>
        <v>24792019.712574266</v>
      </c>
      <c r="AF291" s="10">
        <f t="shared" si="117"/>
        <v>26363544.08555185</v>
      </c>
      <c r="AG291" s="10">
        <f t="shared" si="117"/>
        <v>27990139.201501243</v>
      </c>
      <c r="AH291" s="10">
        <f t="shared" si="117"/>
        <v>29673424.989378788</v>
      </c>
      <c r="AI291" s="10">
        <f t="shared" si="117"/>
        <v>31415065.12895932</v>
      </c>
      <c r="AJ291" s="10">
        <f t="shared" si="117"/>
        <v>33216768.173981927</v>
      </c>
      <c r="AK291" s="10">
        <f t="shared" si="117"/>
        <v>35080288.703173608</v>
      </c>
    </row>
    <row r="292" spans="4:37" x14ac:dyDescent="0.35">
      <c r="E292" t="s">
        <v>117</v>
      </c>
      <c r="F292" t="s">
        <v>53</v>
      </c>
      <c r="G292" s="10">
        <f t="shared" si="117"/>
        <v>0</v>
      </c>
      <c r="H292" s="10">
        <f t="shared" si="117"/>
        <v>0</v>
      </c>
      <c r="I292" s="10">
        <f t="shared" si="117"/>
        <v>0</v>
      </c>
      <c r="J292" s="10">
        <f t="shared" si="117"/>
        <v>0</v>
      </c>
      <c r="K292" s="10">
        <f t="shared" si="117"/>
        <v>0</v>
      </c>
      <c r="L292" s="10">
        <f t="shared" si="117"/>
        <v>0</v>
      </c>
      <c r="M292" s="10">
        <f t="shared" si="117"/>
        <v>0</v>
      </c>
      <c r="N292" s="10">
        <f t="shared" si="117"/>
        <v>0</v>
      </c>
      <c r="O292" s="10">
        <f t="shared" si="117"/>
        <v>0</v>
      </c>
      <c r="P292" s="10">
        <f t="shared" si="117"/>
        <v>0</v>
      </c>
      <c r="Q292" s="10">
        <f t="shared" si="117"/>
        <v>0</v>
      </c>
      <c r="R292" s="10">
        <f t="shared" si="117"/>
        <v>0</v>
      </c>
      <c r="S292" s="10">
        <f t="shared" si="117"/>
        <v>0</v>
      </c>
      <c r="T292" s="10">
        <f t="shared" si="117"/>
        <v>0</v>
      </c>
      <c r="U292" s="10">
        <f t="shared" si="117"/>
        <v>0</v>
      </c>
      <c r="V292" s="10">
        <f t="shared" si="117"/>
        <v>0</v>
      </c>
      <c r="W292" s="10">
        <f t="shared" si="117"/>
        <v>0</v>
      </c>
      <c r="X292" s="10">
        <f t="shared" si="117"/>
        <v>0</v>
      </c>
      <c r="Y292" s="10">
        <f t="shared" si="117"/>
        <v>0</v>
      </c>
      <c r="Z292" s="10">
        <f t="shared" si="117"/>
        <v>0</v>
      </c>
      <c r="AA292" s="10">
        <f t="shared" si="117"/>
        <v>0</v>
      </c>
      <c r="AB292" s="10">
        <f t="shared" si="117"/>
        <v>0</v>
      </c>
      <c r="AC292" s="10">
        <f t="shared" si="117"/>
        <v>0</v>
      </c>
      <c r="AD292" s="10">
        <f t="shared" si="117"/>
        <v>0</v>
      </c>
      <c r="AE292" s="10">
        <f t="shared" si="117"/>
        <v>0</v>
      </c>
      <c r="AF292" s="10">
        <f t="shared" si="117"/>
        <v>0</v>
      </c>
      <c r="AG292" s="10">
        <f t="shared" si="117"/>
        <v>0</v>
      </c>
      <c r="AH292" s="10">
        <f t="shared" si="117"/>
        <v>0</v>
      </c>
      <c r="AI292" s="10">
        <f t="shared" si="117"/>
        <v>0</v>
      </c>
      <c r="AJ292" s="10">
        <f t="shared" si="117"/>
        <v>0</v>
      </c>
      <c r="AK292" s="10">
        <f t="shared" si="117"/>
        <v>0</v>
      </c>
    </row>
    <row r="293" spans="4:37" x14ac:dyDescent="0.35">
      <c r="E293" t="s">
        <v>118</v>
      </c>
      <c r="F293" t="s">
        <v>53</v>
      </c>
      <c r="G293" s="10">
        <f t="shared" si="117"/>
        <v>0</v>
      </c>
      <c r="H293" s="10">
        <f t="shared" si="117"/>
        <v>-448968.02821894531</v>
      </c>
      <c r="I293" s="10">
        <f t="shared" si="117"/>
        <v>-863755.11862009775</v>
      </c>
      <c r="J293" s="10">
        <f t="shared" si="117"/>
        <v>-1301567.2059710165</v>
      </c>
      <c r="K293" s="10">
        <f t="shared" si="117"/>
        <v>-1788979.9498819397</v>
      </c>
      <c r="L293" s="10">
        <f t="shared" si="117"/>
        <v>-2307378.3567829109</v>
      </c>
      <c r="M293" s="10">
        <f t="shared" si="117"/>
        <v>-2781921.1079293475</v>
      </c>
      <c r="N293" s="10">
        <f t="shared" si="117"/>
        <v>-3316358.7199312416</v>
      </c>
      <c r="O293" s="10">
        <f t="shared" si="117"/>
        <v>-3863790.4881654005</v>
      </c>
      <c r="P293" s="10">
        <f t="shared" si="117"/>
        <v>-4432751.8764699046</v>
      </c>
      <c r="Q293" s="10">
        <f t="shared" si="117"/>
        <v>-5023905.7114779158</v>
      </c>
      <c r="R293" s="10">
        <f t="shared" si="117"/>
        <v>-5637933.1639787396</v>
      </c>
      <c r="S293" s="10">
        <f t="shared" si="117"/>
        <v>-6275534.2270658361</v>
      </c>
      <c r="T293" s="10">
        <f t="shared" si="117"/>
        <v>-6937428.2062772773</v>
      </c>
      <c r="U293" s="10">
        <f t="shared" si="117"/>
        <v>-7624354.2220214633</v>
      </c>
      <c r="V293" s="10">
        <f t="shared" si="117"/>
        <v>-8337071.724587935</v>
      </c>
      <c r="W293" s="10">
        <f t="shared" si="117"/>
        <v>-9076361.0220502876</v>
      </c>
      <c r="X293" s="10">
        <f t="shared" si="117"/>
        <v>-9843023.8213755153</v>
      </c>
      <c r="Y293" s="10">
        <f t="shared" si="117"/>
        <v>-10637883.783061679</v>
      </c>
      <c r="Z293" s="10">
        <f t="shared" si="117"/>
        <v>-11461787.089633437</v>
      </c>
      <c r="AA293" s="10">
        <f t="shared" si="117"/>
        <v>-12315603.028332876</v>
      </c>
      <c r="AB293" s="10">
        <f t="shared" si="117"/>
        <v>-13200224.588351164</v>
      </c>
      <c r="AC293" s="10">
        <f t="shared" si="117"/>
        <v>-14116569.072954725</v>
      </c>
      <c r="AD293" s="10">
        <f t="shared" si="117"/>
        <v>-15065578.726868173</v>
      </c>
      <c r="AE293" s="10">
        <f t="shared" si="117"/>
        <v>-16048221.379284812</v>
      </c>
      <c r="AF293" s="10">
        <f t="shared" si="117"/>
        <v>-17065491.102884401</v>
      </c>
      <c r="AG293" s="10">
        <f t="shared" si="117"/>
        <v>-18118408.889246911</v>
      </c>
      <c r="AH293" s="10">
        <f t="shared" si="117"/>
        <v>-19208023.341060273</v>
      </c>
      <c r="AI293" s="10">
        <f t="shared" si="117"/>
        <v>-20335411.381529637</v>
      </c>
      <c r="AJ293" s="10">
        <f t="shared" si="117"/>
        <v>-21501678.981405307</v>
      </c>
      <c r="AK293" s="10">
        <f t="shared" si="117"/>
        <v>-22707961.904056497</v>
      </c>
    </row>
    <row r="294" spans="4:37" x14ac:dyDescent="0.35">
      <c r="E294" t="s">
        <v>142</v>
      </c>
      <c r="F294" t="s">
        <v>53</v>
      </c>
      <c r="G294" s="10">
        <f t="shared" si="117"/>
        <v>-2197616.1825999999</v>
      </c>
      <c r="H294" s="10">
        <f t="shared" si="117"/>
        <v>-2337673.9275834644</v>
      </c>
      <c r="I294" s="10">
        <f t="shared" si="117"/>
        <v>-2724582.235751234</v>
      </c>
      <c r="J294" s="10">
        <f t="shared" si="117"/>
        <v>-3089742.5409422033</v>
      </c>
      <c r="K294" s="10">
        <f t="shared" si="117"/>
        <v>-3594635.3613376045</v>
      </c>
      <c r="L294" s="10">
        <f t="shared" si="117"/>
        <v>-3896682.4488458997</v>
      </c>
      <c r="M294" s="10">
        <f t="shared" si="117"/>
        <v>-4056049.7862640098</v>
      </c>
      <c r="N294" s="10">
        <f t="shared" si="117"/>
        <v>-4251588.8208585456</v>
      </c>
      <c r="O294" s="10">
        <f t="shared" si="117"/>
        <v>-5703476.0239059851</v>
      </c>
      <c r="P294" s="10">
        <f t="shared" si="117"/>
        <v>-6087534.4281305959</v>
      </c>
      <c r="Q294" s="10">
        <f t="shared" si="117"/>
        <v>-6559399.6838687109</v>
      </c>
      <c r="R294" s="10">
        <f t="shared" si="117"/>
        <v>-7269154.9489901103</v>
      </c>
      <c r="S294" s="10">
        <f t="shared" si="117"/>
        <v>-8210448.3481074674</v>
      </c>
      <c r="T294" s="10">
        <f t="shared" si="117"/>
        <v>-8599770.1176291965</v>
      </c>
      <c r="U294" s="10">
        <f t="shared" si="117"/>
        <v>-8998211.5213215556</v>
      </c>
      <c r="V294" s="10">
        <f t="shared" si="117"/>
        <v>-9405992.3878124524</v>
      </c>
      <c r="W294" s="10">
        <f t="shared" si="117"/>
        <v>-9823338.0116202794</v>
      </c>
      <c r="X294" s="10">
        <f t="shared" si="117"/>
        <v>-10250479.293422321</v>
      </c>
      <c r="Y294" s="10">
        <f t="shared" si="117"/>
        <v>-10687652.884033276</v>
      </c>
      <c r="Z294" s="10">
        <f t="shared" si="117"/>
        <v>-11135101.332194861</v>
      </c>
      <c r="AA294" s="10">
        <f t="shared" si="117"/>
        <v>-11593073.236280082</v>
      </c>
      <c r="AB294" s="10">
        <f t="shared" si="117"/>
        <v>-12061823.400018694</v>
      </c>
      <c r="AC294" s="10">
        <f t="shared" si="117"/>
        <v>-12541612.992353454</v>
      </c>
      <c r="AD294" s="10">
        <f t="shared" si="117"/>
        <v>-13032709.711539606</v>
      </c>
      <c r="AE294" s="10">
        <f t="shared" si="117"/>
        <v>-13535387.9536034</v>
      </c>
      <c r="AF294" s="10">
        <f t="shared" si="117"/>
        <v>-12494861.997878509</v>
      </c>
      <c r="AG294" s="10">
        <f t="shared" si="117"/>
        <v>-12987554.134142611</v>
      </c>
      <c r="AH294" s="10">
        <f t="shared" si="117"/>
        <v>-13235254.688927624</v>
      </c>
      <c r="AI294" s="10">
        <f t="shared" si="117"/>
        <v>-13581519.775736086</v>
      </c>
      <c r="AJ294" s="10">
        <f t="shared" si="117"/>
        <v>-13939688.062350553</v>
      </c>
      <c r="AK294" s="10">
        <f t="shared" si="117"/>
        <v>-14363416.592547655</v>
      </c>
    </row>
    <row r="295" spans="4:37" x14ac:dyDescent="0.35">
      <c r="E295" t="s">
        <v>125</v>
      </c>
      <c r="F295" t="s">
        <v>53</v>
      </c>
      <c r="G295" s="10">
        <f t="shared" si="117"/>
        <v>0</v>
      </c>
      <c r="H295" s="10">
        <f t="shared" si="117"/>
        <v>0</v>
      </c>
      <c r="I295" s="10">
        <f t="shared" si="117"/>
        <v>0</v>
      </c>
      <c r="J295" s="10">
        <f t="shared" si="117"/>
        <v>0</v>
      </c>
      <c r="K295" s="10">
        <f t="shared" si="117"/>
        <v>0</v>
      </c>
      <c r="L295" s="10">
        <f t="shared" si="117"/>
        <v>0</v>
      </c>
      <c r="M295" s="10">
        <f t="shared" si="117"/>
        <v>0</v>
      </c>
      <c r="N295" s="10">
        <f t="shared" si="117"/>
        <v>0</v>
      </c>
      <c r="O295" s="10">
        <f t="shared" si="117"/>
        <v>0</v>
      </c>
      <c r="P295" s="10">
        <f t="shared" si="117"/>
        <v>0</v>
      </c>
      <c r="Q295" s="10">
        <f t="shared" si="117"/>
        <v>0</v>
      </c>
      <c r="R295" s="10">
        <f t="shared" si="117"/>
        <v>0</v>
      </c>
      <c r="S295" s="10">
        <f t="shared" si="117"/>
        <v>0</v>
      </c>
      <c r="T295" s="10">
        <f t="shared" si="117"/>
        <v>0</v>
      </c>
      <c r="U295" s="10">
        <f t="shared" si="117"/>
        <v>0</v>
      </c>
      <c r="V295" s="10">
        <f t="shared" si="117"/>
        <v>0</v>
      </c>
      <c r="W295" s="10">
        <f t="shared" si="117"/>
        <v>0</v>
      </c>
      <c r="X295" s="10">
        <f t="shared" si="117"/>
        <v>0</v>
      </c>
      <c r="Y295" s="10">
        <f t="shared" si="117"/>
        <v>0</v>
      </c>
      <c r="Z295" s="10">
        <f t="shared" si="117"/>
        <v>0</v>
      </c>
      <c r="AA295" s="10">
        <f t="shared" si="117"/>
        <v>0</v>
      </c>
      <c r="AB295" s="10">
        <f t="shared" si="117"/>
        <v>0</v>
      </c>
      <c r="AC295" s="10">
        <f t="shared" si="117"/>
        <v>0</v>
      </c>
      <c r="AD295" s="10">
        <f t="shared" si="117"/>
        <v>0</v>
      </c>
      <c r="AE295" s="10">
        <f t="shared" si="117"/>
        <v>0</v>
      </c>
      <c r="AF295" s="10">
        <f t="shared" si="117"/>
        <v>0</v>
      </c>
      <c r="AG295" s="10">
        <f t="shared" si="117"/>
        <v>0</v>
      </c>
      <c r="AH295" s="10">
        <f t="shared" si="117"/>
        <v>0</v>
      </c>
      <c r="AI295" s="10">
        <f t="shared" si="117"/>
        <v>0</v>
      </c>
      <c r="AJ295" s="10">
        <f t="shared" si="117"/>
        <v>0</v>
      </c>
      <c r="AK295" s="10">
        <f t="shared" si="117"/>
        <v>0</v>
      </c>
    </row>
    <row r="296" spans="4:37" x14ac:dyDescent="0.35">
      <c r="E296" t="s">
        <v>143</v>
      </c>
      <c r="F296" t="s">
        <v>53</v>
      </c>
      <c r="G296" s="10">
        <f t="shared" ref="G296:AK296" si="118">G287</f>
        <v>17217664.420000002</v>
      </c>
      <c r="H296" s="10">
        <f t="shared" si="118"/>
        <v>17579235.372820001</v>
      </c>
      <c r="I296" s="10">
        <f t="shared" si="118"/>
        <v>17948399.315649219</v>
      </c>
      <c r="J296" s="10">
        <f t="shared" si="118"/>
        <v>18325315.701277852</v>
      </c>
      <c r="K296" s="10">
        <f t="shared" si="118"/>
        <v>18710147.331004687</v>
      </c>
      <c r="L296" s="10">
        <f t="shared" si="118"/>
        <v>19103060.424955782</v>
      </c>
      <c r="M296" s="10">
        <f t="shared" si="118"/>
        <v>0</v>
      </c>
      <c r="N296" s="10">
        <f t="shared" si="118"/>
        <v>0</v>
      </c>
      <c r="O296" s="10">
        <f t="shared" si="118"/>
        <v>0</v>
      </c>
      <c r="P296" s="10">
        <f t="shared" si="118"/>
        <v>0</v>
      </c>
      <c r="Q296" s="10">
        <f t="shared" si="118"/>
        <v>0</v>
      </c>
      <c r="R296" s="10">
        <f t="shared" si="118"/>
        <v>0</v>
      </c>
      <c r="S296" s="10">
        <f t="shared" si="118"/>
        <v>0</v>
      </c>
      <c r="T296" s="10">
        <f t="shared" si="118"/>
        <v>0</v>
      </c>
      <c r="U296" s="10">
        <f t="shared" si="118"/>
        <v>0</v>
      </c>
      <c r="V296" s="10">
        <f t="shared" si="118"/>
        <v>0</v>
      </c>
      <c r="W296" s="10">
        <f t="shared" si="118"/>
        <v>0</v>
      </c>
      <c r="X296" s="10">
        <f t="shared" si="118"/>
        <v>0</v>
      </c>
      <c r="Y296" s="10">
        <f t="shared" si="118"/>
        <v>0</v>
      </c>
      <c r="Z296" s="10">
        <f t="shared" si="118"/>
        <v>0</v>
      </c>
      <c r="AA296" s="10">
        <f t="shared" si="118"/>
        <v>0</v>
      </c>
      <c r="AB296" s="10">
        <f t="shared" si="118"/>
        <v>0</v>
      </c>
      <c r="AC296" s="10">
        <f t="shared" si="118"/>
        <v>0</v>
      </c>
      <c r="AD296" s="10">
        <f t="shared" si="118"/>
        <v>0</v>
      </c>
      <c r="AE296" s="10">
        <f t="shared" si="118"/>
        <v>0</v>
      </c>
      <c r="AF296" s="10">
        <f t="shared" si="118"/>
        <v>0</v>
      </c>
      <c r="AG296" s="10">
        <f t="shared" si="118"/>
        <v>0</v>
      </c>
      <c r="AH296" s="10">
        <f t="shared" si="118"/>
        <v>0</v>
      </c>
      <c r="AI296" s="10">
        <f t="shared" si="118"/>
        <v>0</v>
      </c>
      <c r="AJ296" s="10">
        <f t="shared" si="118"/>
        <v>0</v>
      </c>
      <c r="AK296" s="10">
        <f t="shared" si="118"/>
        <v>0</v>
      </c>
    </row>
    <row r="298" spans="4:37" x14ac:dyDescent="0.35">
      <c r="E298" t="s">
        <v>144</v>
      </c>
      <c r="F298" t="s">
        <v>53</v>
      </c>
      <c r="G298" s="10">
        <f t="shared" ref="G298:AK298" si="119">SUM(G290:G296)</f>
        <v>21252634.637400001</v>
      </c>
      <c r="H298" s="10">
        <f t="shared" si="119"/>
        <v>19495685.548857592</v>
      </c>
      <c r="I298" s="10">
        <f t="shared" si="119"/>
        <v>19588077.236797888</v>
      </c>
      <c r="J298" s="10">
        <f t="shared" si="119"/>
        <v>19258639.275355589</v>
      </c>
      <c r="K298" s="10">
        <f t="shared" si="119"/>
        <v>20097141.643884882</v>
      </c>
      <c r="L298" s="10">
        <f t="shared" si="119"/>
        <v>20951417.24700902</v>
      </c>
      <c r="M298" s="10">
        <f t="shared" si="119"/>
        <v>798006.8939808365</v>
      </c>
      <c r="N298" s="10">
        <f t="shared" si="119"/>
        <v>1829215.7993772291</v>
      </c>
      <c r="O298" s="10">
        <f t="shared" si="119"/>
        <v>423269.16562821902</v>
      </c>
      <c r="P298" s="10">
        <f t="shared" si="119"/>
        <v>550225.14594258834</v>
      </c>
      <c r="Q298" s="10">
        <f t="shared" si="119"/>
        <v>643284.35679265857</v>
      </c>
      <c r="R298" s="10">
        <f t="shared" si="119"/>
        <v>556294.37141552847</v>
      </c>
      <c r="S298" s="10">
        <f t="shared" si="119"/>
        <v>299777.37655515689</v>
      </c>
      <c r="T298" s="10">
        <f t="shared" si="119"/>
        <v>423816.35266323574</v>
      </c>
      <c r="U298" s="10">
        <f t="shared" si="119"/>
        <v>556956.2098238226</v>
      </c>
      <c r="V298" s="10">
        <f t="shared" si="119"/>
        <v>699528.36016310193</v>
      </c>
      <c r="W298" s="10">
        <f t="shared" si="119"/>
        <v>851874.23791733384</v>
      </c>
      <c r="X298" s="10">
        <f t="shared" si="119"/>
        <v>1014345.5776973795</v>
      </c>
      <c r="Y298" s="10">
        <f t="shared" si="119"/>
        <v>1187304.7001253273</v>
      </c>
      <c r="Z298" s="10">
        <f t="shared" si="119"/>
        <v>1371124.8050330933</v>
      </c>
      <c r="AA298" s="10">
        <f t="shared" si="119"/>
        <v>1566190.2724180371</v>
      </c>
      <c r="AB298" s="10">
        <f t="shared" si="119"/>
        <v>1772896.9713553283</v>
      </c>
      <c r="AC298" s="10">
        <f t="shared" si="119"/>
        <v>1991652.5770719387</v>
      </c>
      <c r="AD298" s="10">
        <f t="shared" si="119"/>
        <v>2222876.8963924833</v>
      </c>
      <c r="AE298" s="10">
        <f t="shared" si="119"/>
        <v>2467002.2017721087</v>
      </c>
      <c r="AF298" s="10">
        <f t="shared" si="119"/>
        <v>4279540.5615375731</v>
      </c>
      <c r="AG298" s="10">
        <f t="shared" si="119"/>
        <v>4584816.2421628125</v>
      </c>
      <c r="AH298" s="10">
        <f t="shared" si="119"/>
        <v>5161806.225363519</v>
      </c>
      <c r="AI298" s="10">
        <f t="shared" si="119"/>
        <v>5667743.0156454071</v>
      </c>
      <c r="AJ298" s="10">
        <f t="shared" si="119"/>
        <v>6190098.445496425</v>
      </c>
      <c r="AK298" s="10">
        <f t="shared" si="119"/>
        <v>6676048.441297926</v>
      </c>
    </row>
    <row r="299" spans="4:37" x14ac:dyDescent="0.35">
      <c r="E299" t="s">
        <v>145</v>
      </c>
      <c r="F299" t="s">
        <v>53</v>
      </c>
      <c r="G299" s="10">
        <f t="shared" ref="G299:AK299" si="120">-G298*G$20</f>
        <v>0</v>
      </c>
      <c r="H299" s="10">
        <f t="shared" si="120"/>
        <v>0</v>
      </c>
      <c r="I299" s="10">
        <f t="shared" si="120"/>
        <v>0</v>
      </c>
      <c r="J299" s="10">
        <f t="shared" si="120"/>
        <v>0</v>
      </c>
      <c r="K299" s="10">
        <f t="shared" si="120"/>
        <v>0</v>
      </c>
      <c r="L299" s="10">
        <f t="shared" si="120"/>
        <v>0</v>
      </c>
      <c r="M299" s="10">
        <f t="shared" si="120"/>
        <v>0</v>
      </c>
      <c r="N299" s="10">
        <f t="shared" si="120"/>
        <v>0</v>
      </c>
      <c r="O299" s="10">
        <f t="shared" si="120"/>
        <v>0</v>
      </c>
      <c r="P299" s="10">
        <f t="shared" si="120"/>
        <v>0</v>
      </c>
      <c r="Q299" s="10">
        <f t="shared" si="120"/>
        <v>0</v>
      </c>
      <c r="R299" s="10">
        <f t="shared" si="120"/>
        <v>0</v>
      </c>
      <c r="S299" s="10">
        <f t="shared" si="120"/>
        <v>0</v>
      </c>
      <c r="T299" s="10">
        <f t="shared" si="120"/>
        <v>0</v>
      </c>
      <c r="U299" s="10">
        <f t="shared" si="120"/>
        <v>0</v>
      </c>
      <c r="V299" s="10">
        <f t="shared" si="120"/>
        <v>0</v>
      </c>
      <c r="W299" s="10">
        <f t="shared" si="120"/>
        <v>0</v>
      </c>
      <c r="X299" s="10">
        <f t="shared" si="120"/>
        <v>0</v>
      </c>
      <c r="Y299" s="10">
        <f t="shared" si="120"/>
        <v>0</v>
      </c>
      <c r="Z299" s="10">
        <f t="shared" si="120"/>
        <v>0</v>
      </c>
      <c r="AA299" s="10">
        <f t="shared" si="120"/>
        <v>0</v>
      </c>
      <c r="AB299" s="10">
        <f t="shared" si="120"/>
        <v>0</v>
      </c>
      <c r="AC299" s="10">
        <f t="shared" si="120"/>
        <v>0</v>
      </c>
      <c r="AD299" s="10">
        <f t="shared" si="120"/>
        <v>0</v>
      </c>
      <c r="AE299" s="10">
        <f t="shared" si="120"/>
        <v>0</v>
      </c>
      <c r="AF299" s="10">
        <f t="shared" si="120"/>
        <v>0</v>
      </c>
      <c r="AG299" s="10">
        <f t="shared" si="120"/>
        <v>0</v>
      </c>
      <c r="AH299" s="10">
        <f t="shared" si="120"/>
        <v>0</v>
      </c>
      <c r="AI299" s="10">
        <f t="shared" si="120"/>
        <v>0</v>
      </c>
      <c r="AJ299" s="10">
        <f t="shared" si="120"/>
        <v>0</v>
      </c>
      <c r="AK299" s="10">
        <f t="shared" si="120"/>
        <v>0</v>
      </c>
    </row>
    <row r="301" spans="4:37" x14ac:dyDescent="0.35">
      <c r="D301" t="s">
        <v>146</v>
      </c>
    </row>
    <row r="302" spans="4:37" x14ac:dyDescent="0.35">
      <c r="E302" t="s">
        <v>51</v>
      </c>
      <c r="F302" t="s">
        <v>53</v>
      </c>
      <c r="G302" s="10">
        <f t="shared" ref="G302:AK309" si="121">G236</f>
        <v>-64771548.044999994</v>
      </c>
      <c r="H302" s="10">
        <f t="shared" si="121"/>
        <v>-1976591.24917324</v>
      </c>
      <c r="I302" s="10">
        <f t="shared" si="121"/>
        <v>-7883163.619584416</v>
      </c>
      <c r="J302" s="10">
        <f t="shared" si="121"/>
        <v>-9409287.5461007431</v>
      </c>
      <c r="K302" s="10">
        <f t="shared" si="121"/>
        <v>-15570797.270092202</v>
      </c>
      <c r="L302" s="10">
        <f t="shared" si="121"/>
        <v>-6195642.9597768392</v>
      </c>
      <c r="M302" s="10">
        <f t="shared" si="121"/>
        <v>-3956993.2301738057</v>
      </c>
      <c r="N302" s="10">
        <f t="shared" si="121"/>
        <v>-4168914.5556033193</v>
      </c>
      <c r="O302" s="10">
        <f t="shared" si="121"/>
        <v>-35250848.42832046</v>
      </c>
      <c r="P302" s="10">
        <f t="shared" si="121"/>
        <v>-8466647.9619261511</v>
      </c>
      <c r="Q302" s="10">
        <f t="shared" si="121"/>
        <v>-10782789.125094207</v>
      </c>
      <c r="R302" s="10">
        <f t="shared" si="121"/>
        <v>-21365397.113733616</v>
      </c>
      <c r="S302" s="10">
        <f t="shared" si="121"/>
        <v>-28250333.703977112</v>
      </c>
      <c r="T302" s="10">
        <f t="shared" si="121"/>
        <v>-10256072.65471362</v>
      </c>
      <c r="U302" s="10">
        <f t="shared" si="121"/>
        <v>-10471450.180462604</v>
      </c>
      <c r="V302" s="10">
        <f t="shared" si="121"/>
        <v>-10691350.634252317</v>
      </c>
      <c r="W302" s="10">
        <f t="shared" si="121"/>
        <v>-10915868.997571616</v>
      </c>
      <c r="X302" s="10">
        <f t="shared" si="121"/>
        <v>-11145102.24652062</v>
      </c>
      <c r="Y302" s="10">
        <f t="shared" si="121"/>
        <v>-11379149.393697552</v>
      </c>
      <c r="Z302" s="10">
        <f t="shared" si="121"/>
        <v>-11618111.5309652</v>
      </c>
      <c r="AA302" s="10">
        <f t="shared" si="121"/>
        <v>-11862091.873115469</v>
      </c>
      <c r="AB302" s="10">
        <f t="shared" si="121"/>
        <v>-12111195.802450892</v>
      </c>
      <c r="AC302" s="10">
        <f t="shared" si="121"/>
        <v>-12365530.91430236</v>
      </c>
      <c r="AD302" s="10">
        <f t="shared" si="121"/>
        <v>-12625207.063502707</v>
      </c>
      <c r="AE302" s="10">
        <f t="shared" si="121"/>
        <v>-12890336.411836263</v>
      </c>
      <c r="AF302" s="10">
        <f t="shared" si="121"/>
        <v>-13161033.476484824</v>
      </c>
      <c r="AG302" s="10">
        <f t="shared" si="121"/>
        <v>-13437415.179491002</v>
      </c>
      <c r="AH302" s="10">
        <f t="shared" si="121"/>
        <v>-13719600.898260314</v>
      </c>
      <c r="AI302" s="10">
        <f t="shared" si="121"/>
        <v>-14007712.517123777</v>
      </c>
      <c r="AJ302" s="10">
        <f t="shared" si="121"/>
        <v>-14301874.479983376</v>
      </c>
      <c r="AK302" s="10">
        <f t="shared" si="121"/>
        <v>-14602213.844063025</v>
      </c>
    </row>
    <row r="303" spans="4:37" x14ac:dyDescent="0.35">
      <c r="E303" t="s">
        <v>147</v>
      </c>
      <c r="F303" t="s">
        <v>53</v>
      </c>
      <c r="G303" s="10">
        <f t="shared" si="121"/>
        <v>0</v>
      </c>
      <c r="H303" s="10">
        <f t="shared" si="121"/>
        <v>0</v>
      </c>
      <c r="I303" s="10">
        <f t="shared" si="121"/>
        <v>0</v>
      </c>
      <c r="J303" s="10">
        <f t="shared" si="121"/>
        <v>0</v>
      </c>
      <c r="K303" s="10">
        <f t="shared" si="121"/>
        <v>0</v>
      </c>
      <c r="L303" s="10">
        <f t="shared" si="121"/>
        <v>0</v>
      </c>
      <c r="M303" s="10">
        <f t="shared" si="121"/>
        <v>0</v>
      </c>
      <c r="N303" s="10">
        <f t="shared" si="121"/>
        <v>0</v>
      </c>
      <c r="O303" s="10">
        <f t="shared" si="121"/>
        <v>0</v>
      </c>
      <c r="P303" s="10">
        <f t="shared" si="121"/>
        <v>0</v>
      </c>
      <c r="Q303" s="10">
        <f t="shared" si="121"/>
        <v>0</v>
      </c>
      <c r="R303" s="10">
        <f t="shared" si="121"/>
        <v>0</v>
      </c>
      <c r="S303" s="10">
        <f t="shared" si="121"/>
        <v>0</v>
      </c>
      <c r="T303" s="10">
        <f t="shared" si="121"/>
        <v>0</v>
      </c>
      <c r="U303" s="10">
        <f t="shared" si="121"/>
        <v>0</v>
      </c>
      <c r="V303" s="10">
        <f t="shared" si="121"/>
        <v>0</v>
      </c>
      <c r="W303" s="10">
        <f t="shared" si="121"/>
        <v>0</v>
      </c>
      <c r="X303" s="10">
        <f t="shared" si="121"/>
        <v>0</v>
      </c>
      <c r="Y303" s="10">
        <f t="shared" si="121"/>
        <v>0</v>
      </c>
      <c r="Z303" s="10">
        <f t="shared" si="121"/>
        <v>0</v>
      </c>
      <c r="AA303" s="10">
        <f t="shared" si="121"/>
        <v>0</v>
      </c>
      <c r="AB303" s="10">
        <f t="shared" si="121"/>
        <v>0</v>
      </c>
      <c r="AC303" s="10">
        <f t="shared" si="121"/>
        <v>0</v>
      </c>
      <c r="AD303" s="10">
        <f t="shared" si="121"/>
        <v>0</v>
      </c>
      <c r="AE303" s="10">
        <f t="shared" si="121"/>
        <v>0</v>
      </c>
      <c r="AF303" s="10">
        <f t="shared" si="121"/>
        <v>0</v>
      </c>
      <c r="AG303" s="10">
        <f t="shared" si="121"/>
        <v>0</v>
      </c>
      <c r="AH303" s="10">
        <f t="shared" si="121"/>
        <v>0</v>
      </c>
      <c r="AI303" s="10">
        <f t="shared" si="121"/>
        <v>0</v>
      </c>
      <c r="AJ303" s="10">
        <f t="shared" si="121"/>
        <v>0</v>
      </c>
      <c r="AK303" s="10">
        <f t="shared" si="121"/>
        <v>0</v>
      </c>
    </row>
    <row r="304" spans="4:37" x14ac:dyDescent="0.35">
      <c r="E304" t="s">
        <v>60</v>
      </c>
      <c r="F304" t="s">
        <v>53</v>
      </c>
      <c r="G304" s="10">
        <f t="shared" si="121"/>
        <v>30007000</v>
      </c>
      <c r="H304" s="10">
        <f t="shared" si="121"/>
        <v>0</v>
      </c>
      <c r="I304" s="10">
        <f t="shared" si="121"/>
        <v>0</v>
      </c>
      <c r="J304" s="10">
        <f t="shared" si="121"/>
        <v>0</v>
      </c>
      <c r="K304" s="10">
        <f t="shared" si="121"/>
        <v>0</v>
      </c>
      <c r="L304" s="10">
        <f t="shared" si="121"/>
        <v>0</v>
      </c>
      <c r="M304" s="10">
        <f t="shared" si="121"/>
        <v>0</v>
      </c>
      <c r="N304" s="10">
        <f t="shared" si="121"/>
        <v>0</v>
      </c>
      <c r="O304" s="10">
        <f t="shared" si="121"/>
        <v>0</v>
      </c>
      <c r="P304" s="10">
        <f t="shared" si="121"/>
        <v>0</v>
      </c>
      <c r="Q304" s="10">
        <f t="shared" si="121"/>
        <v>0</v>
      </c>
      <c r="R304" s="10">
        <f t="shared" si="121"/>
        <v>0</v>
      </c>
      <c r="S304" s="10">
        <f t="shared" si="121"/>
        <v>0</v>
      </c>
      <c r="T304" s="10">
        <f t="shared" si="121"/>
        <v>0</v>
      </c>
      <c r="U304" s="10">
        <f t="shared" si="121"/>
        <v>0</v>
      </c>
      <c r="V304" s="10">
        <f t="shared" si="121"/>
        <v>0</v>
      </c>
      <c r="W304" s="10">
        <f t="shared" si="121"/>
        <v>0</v>
      </c>
      <c r="X304" s="10">
        <f t="shared" si="121"/>
        <v>0</v>
      </c>
      <c r="Y304" s="10">
        <f t="shared" si="121"/>
        <v>0</v>
      </c>
      <c r="Z304" s="10">
        <f t="shared" si="121"/>
        <v>0</v>
      </c>
      <c r="AA304" s="10">
        <f t="shared" si="121"/>
        <v>0</v>
      </c>
      <c r="AB304" s="10">
        <f t="shared" si="121"/>
        <v>0</v>
      </c>
      <c r="AC304" s="10">
        <f t="shared" si="121"/>
        <v>0</v>
      </c>
      <c r="AD304" s="10">
        <f t="shared" si="121"/>
        <v>0</v>
      </c>
      <c r="AE304" s="10">
        <f t="shared" si="121"/>
        <v>0</v>
      </c>
      <c r="AF304" s="10">
        <f t="shared" si="121"/>
        <v>0</v>
      </c>
      <c r="AG304" s="10">
        <f t="shared" si="121"/>
        <v>0</v>
      </c>
      <c r="AH304" s="10">
        <f t="shared" si="121"/>
        <v>0</v>
      </c>
      <c r="AI304" s="10">
        <f t="shared" si="121"/>
        <v>0</v>
      </c>
      <c r="AJ304" s="10">
        <f t="shared" si="121"/>
        <v>0</v>
      </c>
      <c r="AK304" s="10">
        <f t="shared" si="121"/>
        <v>0</v>
      </c>
    </row>
    <row r="305" spans="3:38" x14ac:dyDescent="0.35">
      <c r="E305" t="s">
        <v>141</v>
      </c>
      <c r="F305" t="s">
        <v>53</v>
      </c>
      <c r="G305" s="10">
        <f t="shared" si="121"/>
        <v>0</v>
      </c>
      <c r="H305" s="10">
        <f t="shared" si="121"/>
        <v>526796.13183999993</v>
      </c>
      <c r="I305" s="10">
        <f t="shared" si="121"/>
        <v>1051719.2755199999</v>
      </c>
      <c r="J305" s="10">
        <f t="shared" si="121"/>
        <v>1616488.4252849626</v>
      </c>
      <c r="K305" s="10">
        <f t="shared" si="121"/>
        <v>2266273.3474583356</v>
      </c>
      <c r="L305" s="10">
        <f t="shared" si="121"/>
        <v>3010671.7408398315</v>
      </c>
      <c r="M305" s="10">
        <f t="shared" si="121"/>
        <v>3738802.6658884678</v>
      </c>
      <c r="N305" s="10">
        <f t="shared" si="121"/>
        <v>4590728.3914602362</v>
      </c>
      <c r="O305" s="10">
        <f t="shared" si="121"/>
        <v>5467221.2288820883</v>
      </c>
      <c r="P305" s="10">
        <f t="shared" si="121"/>
        <v>6411497.5682610469</v>
      </c>
      <c r="Q305" s="10">
        <f t="shared" si="121"/>
        <v>7427805.4533887822</v>
      </c>
      <c r="R305" s="10">
        <f t="shared" si="121"/>
        <v>8520634.6566713601</v>
      </c>
      <c r="S305" s="10">
        <f t="shared" si="121"/>
        <v>9694729.689184051</v>
      </c>
      <c r="T305" s="10">
        <f t="shared" si="121"/>
        <v>10717253.506148968</v>
      </c>
      <c r="U305" s="10">
        <f t="shared" si="121"/>
        <v>11778447.947633479</v>
      </c>
      <c r="V305" s="10">
        <f t="shared" si="121"/>
        <v>12879486.246864125</v>
      </c>
      <c r="W305" s="10">
        <f t="shared" si="121"/>
        <v>14021573.859117553</v>
      </c>
      <c r="X305" s="10">
        <f t="shared" si="121"/>
        <v>15205949.29765076</v>
      </c>
      <c r="Y305" s="10">
        <f t="shared" si="121"/>
        <v>16433884.990530491</v>
      </c>
      <c r="Z305" s="10">
        <f t="shared" si="121"/>
        <v>17706688.158870906</v>
      </c>
      <c r="AA305" s="10">
        <f t="shared" si="121"/>
        <v>19025701.717000797</v>
      </c>
      <c r="AB305" s="10">
        <f t="shared" si="121"/>
        <v>20392305.195094079</v>
      </c>
      <c r="AC305" s="10">
        <f t="shared" si="121"/>
        <v>21807915.68481008</v>
      </c>
      <c r="AD305" s="10">
        <f t="shared" si="121"/>
        <v>23273988.808503121</v>
      </c>
      <c r="AE305" s="10">
        <f t="shared" si="121"/>
        <v>24792019.712574266</v>
      </c>
      <c r="AF305" s="10">
        <f t="shared" si="121"/>
        <v>26363544.08555185</v>
      </c>
      <c r="AG305" s="10">
        <f t="shared" si="121"/>
        <v>27990139.201501243</v>
      </c>
      <c r="AH305" s="10">
        <f t="shared" si="121"/>
        <v>29673424.989378788</v>
      </c>
      <c r="AI305" s="10">
        <f t="shared" si="121"/>
        <v>31415065.12895932</v>
      </c>
      <c r="AJ305" s="10">
        <f t="shared" si="121"/>
        <v>33216768.173981927</v>
      </c>
      <c r="AK305" s="10">
        <f t="shared" si="121"/>
        <v>35080288.703173608</v>
      </c>
      <c r="AL305" s="10">
        <f t="shared" ref="AL305:AL309" si="122">IF(AF305=0,0,IF($G$17&gt;(AK305/AF305)^(1/5)-1+2%,AK305*(AK305/AF305)^(1/5)/($G$17-((AK305/AF305)^(1/5)-1)),AK305*(1+$G$16)/$G$18))</f>
        <v>1404587245.7231472</v>
      </c>
    </row>
    <row r="306" spans="3:38" x14ac:dyDescent="0.35">
      <c r="E306" t="s">
        <v>117</v>
      </c>
      <c r="F306" t="s">
        <v>53</v>
      </c>
      <c r="G306" s="10">
        <f t="shared" si="121"/>
        <v>0</v>
      </c>
      <c r="H306" s="10">
        <f t="shared" si="121"/>
        <v>0</v>
      </c>
      <c r="I306" s="10">
        <f t="shared" si="121"/>
        <v>0</v>
      </c>
      <c r="J306" s="10">
        <f t="shared" si="121"/>
        <v>0</v>
      </c>
      <c r="K306" s="10">
        <f t="shared" si="121"/>
        <v>0</v>
      </c>
      <c r="L306" s="10">
        <f t="shared" si="121"/>
        <v>0</v>
      </c>
      <c r="M306" s="10">
        <f t="shared" si="121"/>
        <v>0</v>
      </c>
      <c r="N306" s="10">
        <f t="shared" si="121"/>
        <v>0</v>
      </c>
      <c r="O306" s="10">
        <f t="shared" si="121"/>
        <v>0</v>
      </c>
      <c r="P306" s="10">
        <f t="shared" si="121"/>
        <v>0</v>
      </c>
      <c r="Q306" s="10">
        <f t="shared" si="121"/>
        <v>0</v>
      </c>
      <c r="R306" s="10">
        <f t="shared" si="121"/>
        <v>0</v>
      </c>
      <c r="S306" s="10">
        <f t="shared" si="121"/>
        <v>0</v>
      </c>
      <c r="T306" s="10">
        <f t="shared" si="121"/>
        <v>0</v>
      </c>
      <c r="U306" s="10">
        <f t="shared" si="121"/>
        <v>0</v>
      </c>
      <c r="V306" s="10">
        <f t="shared" si="121"/>
        <v>0</v>
      </c>
      <c r="W306" s="10">
        <f t="shared" si="121"/>
        <v>0</v>
      </c>
      <c r="X306" s="10">
        <f t="shared" si="121"/>
        <v>0</v>
      </c>
      <c r="Y306" s="10">
        <f t="shared" si="121"/>
        <v>0</v>
      </c>
      <c r="Z306" s="10">
        <f t="shared" si="121"/>
        <v>0</v>
      </c>
      <c r="AA306" s="10">
        <f t="shared" si="121"/>
        <v>0</v>
      </c>
      <c r="AB306" s="10">
        <f t="shared" si="121"/>
        <v>0</v>
      </c>
      <c r="AC306" s="10">
        <f t="shared" si="121"/>
        <v>0</v>
      </c>
      <c r="AD306" s="10">
        <f t="shared" si="121"/>
        <v>0</v>
      </c>
      <c r="AE306" s="10">
        <f t="shared" si="121"/>
        <v>0</v>
      </c>
      <c r="AF306" s="10">
        <f t="shared" si="121"/>
        <v>0</v>
      </c>
      <c r="AG306" s="10">
        <f t="shared" si="121"/>
        <v>0</v>
      </c>
      <c r="AH306" s="10">
        <f t="shared" si="121"/>
        <v>0</v>
      </c>
      <c r="AI306" s="10">
        <f t="shared" si="121"/>
        <v>0</v>
      </c>
      <c r="AJ306" s="10">
        <f t="shared" si="121"/>
        <v>0</v>
      </c>
      <c r="AK306" s="10">
        <f t="shared" si="121"/>
        <v>0</v>
      </c>
      <c r="AL306" s="10">
        <f t="shared" si="122"/>
        <v>0</v>
      </c>
    </row>
    <row r="307" spans="3:38" x14ac:dyDescent="0.35">
      <c r="E307" t="s">
        <v>118</v>
      </c>
      <c r="F307" t="s">
        <v>53</v>
      </c>
      <c r="G307" s="10">
        <f t="shared" si="121"/>
        <v>0</v>
      </c>
      <c r="H307" s="10">
        <f t="shared" si="121"/>
        <v>-448968.02821894531</v>
      </c>
      <c r="I307" s="10">
        <f t="shared" si="121"/>
        <v>-863755.11862009775</v>
      </c>
      <c r="J307" s="10">
        <f t="shared" si="121"/>
        <v>-1301567.2059710165</v>
      </c>
      <c r="K307" s="10">
        <f t="shared" si="121"/>
        <v>-1788979.9498819397</v>
      </c>
      <c r="L307" s="10">
        <f t="shared" si="121"/>
        <v>-2307378.3567829109</v>
      </c>
      <c r="M307" s="10">
        <f t="shared" si="121"/>
        <v>-2781921.1079293475</v>
      </c>
      <c r="N307" s="10">
        <f t="shared" si="121"/>
        <v>-3316358.7199312416</v>
      </c>
      <c r="O307" s="10">
        <f t="shared" si="121"/>
        <v>-3863790.4881654005</v>
      </c>
      <c r="P307" s="10">
        <f t="shared" si="121"/>
        <v>-4432751.8764699046</v>
      </c>
      <c r="Q307" s="10">
        <f t="shared" si="121"/>
        <v>-5023905.7114779158</v>
      </c>
      <c r="R307" s="10">
        <f t="shared" si="121"/>
        <v>-5637933.1639787396</v>
      </c>
      <c r="S307" s="10">
        <f t="shared" si="121"/>
        <v>-6275534.2270658361</v>
      </c>
      <c r="T307" s="10">
        <f t="shared" si="121"/>
        <v>-6937428.2062772773</v>
      </c>
      <c r="U307" s="10">
        <f t="shared" si="121"/>
        <v>-7624354.2220214633</v>
      </c>
      <c r="V307" s="10">
        <f t="shared" si="121"/>
        <v>-8337071.724587935</v>
      </c>
      <c r="W307" s="10">
        <f t="shared" si="121"/>
        <v>-9076361.0220502876</v>
      </c>
      <c r="X307" s="10">
        <f t="shared" si="121"/>
        <v>-9843023.8213755153</v>
      </c>
      <c r="Y307" s="10">
        <f t="shared" si="121"/>
        <v>-10637883.783061679</v>
      </c>
      <c r="Z307" s="10">
        <f t="shared" si="121"/>
        <v>-11461787.089633437</v>
      </c>
      <c r="AA307" s="10">
        <f t="shared" si="121"/>
        <v>-12315603.028332876</v>
      </c>
      <c r="AB307" s="10">
        <f t="shared" si="121"/>
        <v>-13200224.588351164</v>
      </c>
      <c r="AC307" s="10">
        <f t="shared" si="121"/>
        <v>-14116569.072954725</v>
      </c>
      <c r="AD307" s="10">
        <f t="shared" si="121"/>
        <v>-15065578.726868173</v>
      </c>
      <c r="AE307" s="10">
        <f t="shared" si="121"/>
        <v>-16048221.379284812</v>
      </c>
      <c r="AF307" s="10">
        <f t="shared" si="121"/>
        <v>-17065491.102884401</v>
      </c>
      <c r="AG307" s="10">
        <f t="shared" si="121"/>
        <v>-18118408.889246911</v>
      </c>
      <c r="AH307" s="10">
        <f t="shared" si="121"/>
        <v>-19208023.341060273</v>
      </c>
      <c r="AI307" s="10">
        <f t="shared" si="121"/>
        <v>-20335411.381529637</v>
      </c>
      <c r="AJ307" s="10">
        <f t="shared" si="121"/>
        <v>-21501678.981405307</v>
      </c>
      <c r="AK307" s="10">
        <f t="shared" si="121"/>
        <v>-22707961.904056497</v>
      </c>
      <c r="AL307" s="10">
        <f t="shared" si="122"/>
        <v>-909208984.47222281</v>
      </c>
    </row>
    <row r="308" spans="3:38" x14ac:dyDescent="0.35">
      <c r="E308" t="s">
        <v>125</v>
      </c>
      <c r="F308" t="s">
        <v>53</v>
      </c>
      <c r="G308" s="10">
        <f t="shared" si="121"/>
        <v>0</v>
      </c>
      <c r="H308" s="10">
        <f t="shared" si="121"/>
        <v>0</v>
      </c>
      <c r="I308" s="10">
        <f t="shared" si="121"/>
        <v>0</v>
      </c>
      <c r="J308" s="10">
        <f t="shared" si="121"/>
        <v>0</v>
      </c>
      <c r="K308" s="10">
        <f t="shared" si="121"/>
        <v>0</v>
      </c>
      <c r="L308" s="10">
        <f t="shared" si="121"/>
        <v>0</v>
      </c>
      <c r="M308" s="10">
        <f t="shared" si="121"/>
        <v>0</v>
      </c>
      <c r="N308" s="10">
        <f t="shared" si="121"/>
        <v>0</v>
      </c>
      <c r="O308" s="10">
        <f t="shared" si="121"/>
        <v>0</v>
      </c>
      <c r="P308" s="10">
        <f t="shared" si="121"/>
        <v>0</v>
      </c>
      <c r="Q308" s="10">
        <f t="shared" si="121"/>
        <v>0</v>
      </c>
      <c r="R308" s="10">
        <f t="shared" si="121"/>
        <v>0</v>
      </c>
      <c r="S308" s="10">
        <f t="shared" si="121"/>
        <v>0</v>
      </c>
      <c r="T308" s="10">
        <f t="shared" si="121"/>
        <v>0</v>
      </c>
      <c r="U308" s="10">
        <f t="shared" si="121"/>
        <v>0</v>
      </c>
      <c r="V308" s="10">
        <f t="shared" si="121"/>
        <v>0</v>
      </c>
      <c r="W308" s="10">
        <f t="shared" si="121"/>
        <v>0</v>
      </c>
      <c r="X308" s="10">
        <f t="shared" si="121"/>
        <v>0</v>
      </c>
      <c r="Y308" s="10">
        <f t="shared" si="121"/>
        <v>0</v>
      </c>
      <c r="Z308" s="10">
        <f t="shared" si="121"/>
        <v>0</v>
      </c>
      <c r="AA308" s="10">
        <f t="shared" si="121"/>
        <v>0</v>
      </c>
      <c r="AB308" s="10">
        <f t="shared" si="121"/>
        <v>0</v>
      </c>
      <c r="AC308" s="10">
        <f t="shared" si="121"/>
        <v>0</v>
      </c>
      <c r="AD308" s="10">
        <f t="shared" si="121"/>
        <v>0</v>
      </c>
      <c r="AE308" s="10">
        <f t="shared" si="121"/>
        <v>0</v>
      </c>
      <c r="AF308" s="10">
        <f t="shared" si="121"/>
        <v>0</v>
      </c>
      <c r="AG308" s="10">
        <f t="shared" si="121"/>
        <v>0</v>
      </c>
      <c r="AH308" s="10">
        <f t="shared" si="121"/>
        <v>0</v>
      </c>
      <c r="AI308" s="10">
        <f t="shared" si="121"/>
        <v>0</v>
      </c>
      <c r="AJ308" s="10">
        <f t="shared" si="121"/>
        <v>0</v>
      </c>
      <c r="AK308" s="10">
        <f t="shared" si="121"/>
        <v>0</v>
      </c>
      <c r="AL308" s="10">
        <f t="shared" si="122"/>
        <v>0</v>
      </c>
    </row>
    <row r="309" spans="3:38" x14ac:dyDescent="0.35">
      <c r="E309" t="s">
        <v>131</v>
      </c>
      <c r="F309" t="s">
        <v>53</v>
      </c>
      <c r="G309" s="10">
        <f t="shared" si="121"/>
        <v>0</v>
      </c>
      <c r="H309" s="10">
        <f t="shared" si="121"/>
        <v>0</v>
      </c>
      <c r="I309" s="10">
        <f t="shared" si="121"/>
        <v>0</v>
      </c>
      <c r="J309" s="10">
        <f t="shared" si="121"/>
        <v>0</v>
      </c>
      <c r="K309" s="10">
        <f t="shared" si="121"/>
        <v>0</v>
      </c>
      <c r="L309" s="10">
        <f t="shared" si="121"/>
        <v>0</v>
      </c>
      <c r="M309" s="10">
        <f t="shared" si="121"/>
        <v>0</v>
      </c>
      <c r="N309" s="10">
        <f t="shared" si="121"/>
        <v>0</v>
      </c>
      <c r="O309" s="10">
        <f t="shared" si="121"/>
        <v>0</v>
      </c>
      <c r="P309" s="10">
        <f t="shared" si="121"/>
        <v>0</v>
      </c>
      <c r="Q309" s="10">
        <f t="shared" si="121"/>
        <v>0</v>
      </c>
      <c r="R309" s="10">
        <f t="shared" si="121"/>
        <v>0</v>
      </c>
      <c r="S309" s="10">
        <f t="shared" si="121"/>
        <v>0</v>
      </c>
      <c r="T309" s="10">
        <f t="shared" si="121"/>
        <v>0</v>
      </c>
      <c r="U309" s="10">
        <f t="shared" si="121"/>
        <v>0</v>
      </c>
      <c r="V309" s="10">
        <f t="shared" si="121"/>
        <v>0</v>
      </c>
      <c r="W309" s="10">
        <f t="shared" si="121"/>
        <v>0</v>
      </c>
      <c r="X309" s="10">
        <f t="shared" si="121"/>
        <v>0</v>
      </c>
      <c r="Y309" s="10">
        <f t="shared" si="121"/>
        <v>0</v>
      </c>
      <c r="Z309" s="10">
        <f t="shared" si="121"/>
        <v>0</v>
      </c>
      <c r="AA309" s="10">
        <f t="shared" si="121"/>
        <v>0</v>
      </c>
      <c r="AB309" s="10">
        <f t="shared" si="121"/>
        <v>0</v>
      </c>
      <c r="AC309" s="10">
        <f t="shared" si="121"/>
        <v>0</v>
      </c>
      <c r="AD309" s="10">
        <f t="shared" si="121"/>
        <v>0</v>
      </c>
      <c r="AE309" s="10">
        <f t="shared" si="121"/>
        <v>0</v>
      </c>
      <c r="AF309" s="10">
        <f t="shared" si="121"/>
        <v>0</v>
      </c>
      <c r="AG309" s="10">
        <f t="shared" si="121"/>
        <v>0</v>
      </c>
      <c r="AH309" s="10">
        <f t="shared" si="121"/>
        <v>0</v>
      </c>
      <c r="AI309" s="10">
        <f t="shared" si="121"/>
        <v>0</v>
      </c>
      <c r="AJ309" s="10">
        <f t="shared" si="121"/>
        <v>0</v>
      </c>
      <c r="AK309" s="10">
        <f t="shared" si="121"/>
        <v>0</v>
      </c>
      <c r="AL309" s="10">
        <f t="shared" si="122"/>
        <v>0</v>
      </c>
    </row>
    <row r="310" spans="3:38" x14ac:dyDescent="0.35">
      <c r="E310" t="s">
        <v>148</v>
      </c>
      <c r="F310" t="s">
        <v>53</v>
      </c>
      <c r="G310" s="10">
        <f t="shared" ref="G310:AK310" si="123">G299</f>
        <v>0</v>
      </c>
      <c r="H310" s="10">
        <f t="shared" si="123"/>
        <v>0</v>
      </c>
      <c r="I310" s="10">
        <f t="shared" si="123"/>
        <v>0</v>
      </c>
      <c r="J310" s="10">
        <f t="shared" si="123"/>
        <v>0</v>
      </c>
      <c r="K310" s="10">
        <f t="shared" si="123"/>
        <v>0</v>
      </c>
      <c r="L310" s="10">
        <f t="shared" si="123"/>
        <v>0</v>
      </c>
      <c r="M310" s="10">
        <f t="shared" si="123"/>
        <v>0</v>
      </c>
      <c r="N310" s="10">
        <f t="shared" si="123"/>
        <v>0</v>
      </c>
      <c r="O310" s="10">
        <f t="shared" si="123"/>
        <v>0</v>
      </c>
      <c r="P310" s="10">
        <f t="shared" si="123"/>
        <v>0</v>
      </c>
      <c r="Q310" s="10">
        <f t="shared" si="123"/>
        <v>0</v>
      </c>
      <c r="R310" s="10">
        <f t="shared" si="123"/>
        <v>0</v>
      </c>
      <c r="S310" s="10">
        <f t="shared" si="123"/>
        <v>0</v>
      </c>
      <c r="T310" s="10">
        <f t="shared" si="123"/>
        <v>0</v>
      </c>
      <c r="U310" s="10">
        <f t="shared" si="123"/>
        <v>0</v>
      </c>
      <c r="V310" s="10">
        <f t="shared" si="123"/>
        <v>0</v>
      </c>
      <c r="W310" s="10">
        <f t="shared" si="123"/>
        <v>0</v>
      </c>
      <c r="X310" s="10">
        <f t="shared" si="123"/>
        <v>0</v>
      </c>
      <c r="Y310" s="10">
        <f t="shared" si="123"/>
        <v>0</v>
      </c>
      <c r="Z310" s="10">
        <f t="shared" si="123"/>
        <v>0</v>
      </c>
      <c r="AA310" s="10">
        <f t="shared" si="123"/>
        <v>0</v>
      </c>
      <c r="AB310" s="10">
        <f t="shared" si="123"/>
        <v>0</v>
      </c>
      <c r="AC310" s="10">
        <f t="shared" si="123"/>
        <v>0</v>
      </c>
      <c r="AD310" s="10">
        <f t="shared" si="123"/>
        <v>0</v>
      </c>
      <c r="AE310" s="10">
        <f t="shared" si="123"/>
        <v>0</v>
      </c>
      <c r="AF310" s="10">
        <f t="shared" si="123"/>
        <v>0</v>
      </c>
      <c r="AG310" s="10">
        <f t="shared" si="123"/>
        <v>0</v>
      </c>
      <c r="AH310" s="10">
        <f t="shared" si="123"/>
        <v>0</v>
      </c>
      <c r="AI310" s="10">
        <f t="shared" si="123"/>
        <v>0</v>
      </c>
      <c r="AJ310" s="10">
        <f t="shared" si="123"/>
        <v>0</v>
      </c>
      <c r="AK310" s="10">
        <f t="shared" si="123"/>
        <v>0</v>
      </c>
      <c r="AL310" s="10">
        <f>IF(AF310=0,0,IF($G$17&gt;(AK310/AF310)^(1/5)-1+2%,AK310*(AK310/AF310)^(1/5)/($G$17-((AK310/AF310)^(1/5)-1)),AK310*(1+$G$16)/$G$18))</f>
        <v>0</v>
      </c>
    </row>
    <row r="311" spans="3:38" x14ac:dyDescent="0.35">
      <c r="E311" t="s">
        <v>149</v>
      </c>
      <c r="F311" t="s">
        <v>53</v>
      </c>
      <c r="G311" s="10">
        <f>-$G$19*G310</f>
        <v>0</v>
      </c>
      <c r="H311" s="10">
        <f t="shared" ref="H311:AK311" si="124">-$G$19*H310</f>
        <v>0</v>
      </c>
      <c r="I311" s="10">
        <f t="shared" si="124"/>
        <v>0</v>
      </c>
      <c r="J311" s="10">
        <f t="shared" si="124"/>
        <v>0</v>
      </c>
      <c r="K311" s="10">
        <f t="shared" si="124"/>
        <v>0</v>
      </c>
      <c r="L311" s="10">
        <f t="shared" si="124"/>
        <v>0</v>
      </c>
      <c r="M311" s="10">
        <f t="shared" si="124"/>
        <v>0</v>
      </c>
      <c r="N311" s="10">
        <f t="shared" si="124"/>
        <v>0</v>
      </c>
      <c r="O311" s="10">
        <f t="shared" si="124"/>
        <v>0</v>
      </c>
      <c r="P311" s="10">
        <f t="shared" si="124"/>
        <v>0</v>
      </c>
      <c r="Q311" s="10">
        <f t="shared" si="124"/>
        <v>0</v>
      </c>
      <c r="R311" s="10">
        <f t="shared" si="124"/>
        <v>0</v>
      </c>
      <c r="S311" s="10">
        <f t="shared" si="124"/>
        <v>0</v>
      </c>
      <c r="T311" s="10">
        <f t="shared" si="124"/>
        <v>0</v>
      </c>
      <c r="U311" s="10">
        <f t="shared" si="124"/>
        <v>0</v>
      </c>
      <c r="V311" s="10">
        <f t="shared" si="124"/>
        <v>0</v>
      </c>
      <c r="W311" s="10">
        <f t="shared" si="124"/>
        <v>0</v>
      </c>
      <c r="X311" s="10">
        <f t="shared" si="124"/>
        <v>0</v>
      </c>
      <c r="Y311" s="10">
        <f t="shared" si="124"/>
        <v>0</v>
      </c>
      <c r="Z311" s="10">
        <f t="shared" si="124"/>
        <v>0</v>
      </c>
      <c r="AA311" s="10">
        <f t="shared" si="124"/>
        <v>0</v>
      </c>
      <c r="AB311" s="10">
        <f t="shared" si="124"/>
        <v>0</v>
      </c>
      <c r="AC311" s="10">
        <f t="shared" si="124"/>
        <v>0</v>
      </c>
      <c r="AD311" s="10">
        <f t="shared" si="124"/>
        <v>0</v>
      </c>
      <c r="AE311" s="10">
        <f t="shared" si="124"/>
        <v>0</v>
      </c>
      <c r="AF311" s="10">
        <f t="shared" si="124"/>
        <v>0</v>
      </c>
      <c r="AG311" s="10">
        <f t="shared" si="124"/>
        <v>0</v>
      </c>
      <c r="AH311" s="10">
        <f t="shared" si="124"/>
        <v>0</v>
      </c>
      <c r="AI311" s="10">
        <f t="shared" si="124"/>
        <v>0</v>
      </c>
      <c r="AJ311" s="10">
        <f t="shared" si="124"/>
        <v>0</v>
      </c>
      <c r="AK311" s="10">
        <f t="shared" si="124"/>
        <v>0</v>
      </c>
      <c r="AL311" s="10">
        <f t="shared" ref="AL311" si="125">IF(AF311=0,0,IF($G$17&gt;(AK311/AF311)^(1/5)-1+2%,AK311*(AK311/AF311)^(1/5)/($G$17-((AK311/AF311)^(1/5)-1)),AK311*(1+$G$16)/$G$18))</f>
        <v>0</v>
      </c>
    </row>
    <row r="312" spans="3:38" x14ac:dyDescent="0.35">
      <c r="E312" t="s">
        <v>150</v>
      </c>
      <c r="F312" t="s">
        <v>53</v>
      </c>
      <c r="G312" s="10">
        <f t="shared" ref="G312:AL312" si="126">SUM(G302:G311)</f>
        <v>-34764548.044999994</v>
      </c>
      <c r="H312" s="10">
        <f t="shared" si="126"/>
        <v>-1898763.1455521854</v>
      </c>
      <c r="I312" s="10">
        <f t="shared" si="126"/>
        <v>-7695199.462684514</v>
      </c>
      <c r="J312" s="10">
        <f t="shared" si="126"/>
        <v>-9094366.3267867975</v>
      </c>
      <c r="K312" s="10">
        <f t="shared" si="126"/>
        <v>-15093503.872515807</v>
      </c>
      <c r="L312" s="10">
        <f t="shared" si="126"/>
        <v>-5492349.5757199191</v>
      </c>
      <c r="M312" s="10">
        <f t="shared" si="126"/>
        <v>-3000111.6722146855</v>
      </c>
      <c r="N312" s="10">
        <f t="shared" si="126"/>
        <v>-2894544.8840743247</v>
      </c>
      <c r="O312" s="10">
        <f t="shared" si="126"/>
        <v>-33647417.687603772</v>
      </c>
      <c r="P312" s="10">
        <f t="shared" si="126"/>
        <v>-6487902.2701350087</v>
      </c>
      <c r="Q312" s="10">
        <f t="shared" si="126"/>
        <v>-8378889.3831833405</v>
      </c>
      <c r="R312" s="10">
        <f t="shared" si="126"/>
        <v>-18482695.621040996</v>
      </c>
      <c r="S312" s="10">
        <f t="shared" si="126"/>
        <v>-24831138.241858896</v>
      </c>
      <c r="T312" s="10">
        <f t="shared" si="126"/>
        <v>-6476247.3548419289</v>
      </c>
      <c r="U312" s="10">
        <f t="shared" si="126"/>
        <v>-6317356.4548505889</v>
      </c>
      <c r="V312" s="10">
        <f t="shared" si="126"/>
        <v>-6148936.1119761271</v>
      </c>
      <c r="W312" s="10">
        <f t="shared" si="126"/>
        <v>-5970656.1605043504</v>
      </c>
      <c r="X312" s="10">
        <f t="shared" si="126"/>
        <v>-5782176.7702453751</v>
      </c>
      <c r="Y312" s="10">
        <f t="shared" si="126"/>
        <v>-5583148.186228741</v>
      </c>
      <c r="Z312" s="10">
        <f t="shared" si="126"/>
        <v>-5373210.4617277309</v>
      </c>
      <c r="AA312" s="10">
        <f t="shared" si="126"/>
        <v>-5151993.1844475474</v>
      </c>
      <c r="AB312" s="10">
        <f t="shared" si="126"/>
        <v>-4919115.1957079768</v>
      </c>
      <c r="AC312" s="10">
        <f t="shared" si="126"/>
        <v>-4674184.3024470061</v>
      </c>
      <c r="AD312" s="10">
        <f t="shared" si="126"/>
        <v>-4416796.9818677586</v>
      </c>
      <c r="AE312" s="10">
        <f t="shared" si="126"/>
        <v>-4146538.078546809</v>
      </c>
      <c r="AF312" s="10">
        <f t="shared" si="126"/>
        <v>-3862980.4938173741</v>
      </c>
      <c r="AG312" s="10">
        <f t="shared" si="126"/>
        <v>-3565684.8672366701</v>
      </c>
      <c r="AH312" s="10">
        <f t="shared" si="126"/>
        <v>-3254199.2499417998</v>
      </c>
      <c r="AI312" s="10">
        <f t="shared" si="126"/>
        <v>-2928058.7696940936</v>
      </c>
      <c r="AJ312" s="10">
        <f t="shared" si="126"/>
        <v>-2586785.2874067537</v>
      </c>
      <c r="AK312" s="10">
        <f t="shared" si="126"/>
        <v>-2229887.0449459143</v>
      </c>
      <c r="AL312" s="10">
        <f t="shared" si="126"/>
        <v>495378261.25092435</v>
      </c>
    </row>
    <row r="313" spans="3:38" x14ac:dyDescent="0.35">
      <c r="E313" t="s">
        <v>151</v>
      </c>
      <c r="F313" t="s">
        <v>53</v>
      </c>
      <c r="G313" s="10">
        <f>NPV($G$17,H312:AL312)+G312</f>
        <v>-45984286.102959834</v>
      </c>
    </row>
    <row r="315" spans="3:38" x14ac:dyDescent="0.35">
      <c r="E315" t="s">
        <v>143</v>
      </c>
      <c r="F315" t="s">
        <v>53</v>
      </c>
      <c r="G315" s="10">
        <f t="shared" ref="G315:AK315" si="127">G287</f>
        <v>17217664.420000002</v>
      </c>
      <c r="H315" s="10">
        <f t="shared" si="127"/>
        <v>17579235.372820001</v>
      </c>
      <c r="I315" s="10">
        <f t="shared" si="127"/>
        <v>17948399.315649219</v>
      </c>
      <c r="J315" s="10">
        <f t="shared" si="127"/>
        <v>18325315.701277852</v>
      </c>
      <c r="K315" s="10">
        <f t="shared" si="127"/>
        <v>18710147.331004687</v>
      </c>
      <c r="L315" s="10">
        <f t="shared" si="127"/>
        <v>19103060.424955782</v>
      </c>
      <c r="M315" s="10">
        <f t="shared" si="127"/>
        <v>0</v>
      </c>
      <c r="N315" s="10">
        <f t="shared" si="127"/>
        <v>0</v>
      </c>
      <c r="O315" s="10">
        <f t="shared" si="127"/>
        <v>0</v>
      </c>
      <c r="P315" s="10">
        <f t="shared" si="127"/>
        <v>0</v>
      </c>
      <c r="Q315" s="10">
        <f t="shared" si="127"/>
        <v>0</v>
      </c>
      <c r="R315" s="10">
        <f t="shared" si="127"/>
        <v>0</v>
      </c>
      <c r="S315" s="10">
        <f t="shared" si="127"/>
        <v>0</v>
      </c>
      <c r="T315" s="10">
        <f t="shared" si="127"/>
        <v>0</v>
      </c>
      <c r="U315" s="10">
        <f t="shared" si="127"/>
        <v>0</v>
      </c>
      <c r="V315" s="10">
        <f t="shared" si="127"/>
        <v>0</v>
      </c>
      <c r="W315" s="10">
        <f t="shared" si="127"/>
        <v>0</v>
      </c>
      <c r="X315" s="10">
        <f t="shared" si="127"/>
        <v>0</v>
      </c>
      <c r="Y315" s="10">
        <f t="shared" si="127"/>
        <v>0</v>
      </c>
      <c r="Z315" s="10">
        <f t="shared" si="127"/>
        <v>0</v>
      </c>
      <c r="AA315" s="10">
        <f t="shared" si="127"/>
        <v>0</v>
      </c>
      <c r="AB315" s="10">
        <f t="shared" si="127"/>
        <v>0</v>
      </c>
      <c r="AC315" s="10">
        <f t="shared" si="127"/>
        <v>0</v>
      </c>
      <c r="AD315" s="10">
        <f t="shared" si="127"/>
        <v>0</v>
      </c>
      <c r="AE315" s="10">
        <f t="shared" si="127"/>
        <v>0</v>
      </c>
      <c r="AF315" s="10">
        <f t="shared" si="127"/>
        <v>0</v>
      </c>
      <c r="AG315" s="10">
        <f t="shared" si="127"/>
        <v>0</v>
      </c>
      <c r="AH315" s="10">
        <f t="shared" si="127"/>
        <v>0</v>
      </c>
      <c r="AI315" s="10">
        <f t="shared" si="127"/>
        <v>0</v>
      </c>
      <c r="AJ315" s="10">
        <f t="shared" si="127"/>
        <v>0</v>
      </c>
      <c r="AK315" s="10">
        <f t="shared" si="12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E2798254-4DFB-4BEA-B5E9-A53FF3056446}">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6BFB-876D-41B4-A4D3-A293F6CB3319}">
  <sheetPr>
    <tabColor rgb="FFFFFF00"/>
    <pageSetUpPr fitToPage="1"/>
  </sheetPr>
  <dimension ref="A1:AN324"/>
  <sheetViews>
    <sheetView zoomScale="85" zoomScaleNormal="85" workbookViewId="0">
      <pane xSplit="6" ySplit="4" topLeftCell="G185"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4792.9362028605428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439610272.9073537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142682346.20746863</v>
      </c>
      <c r="AM30">
        <f>AL30/(AK93+AK114)</f>
        <v>4613.9298186043579</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f>
        <v>434</v>
      </c>
      <c r="K92" s="6">
        <f>[10]Assessment!F32</f>
        <v>466</v>
      </c>
      <c r="L92" s="6">
        <f>[10]Assessment!G32</f>
        <v>477</v>
      </c>
      <c r="M92" s="6">
        <f>[10]Assessment!H32</f>
        <v>414</v>
      </c>
      <c r="N92" s="6">
        <f>[10]Assessment!I32</f>
        <v>453</v>
      </c>
      <c r="O92" s="50">
        <f>AVERAGE($I$92:$N$92)*(1+$G$91)</f>
        <v>452.01333333333326</v>
      </c>
      <c r="P92" s="50">
        <f>O92*(1+$G$91)</f>
        <v>458.79353333333324</v>
      </c>
      <c r="Q92" s="50">
        <f t="shared" ref="Q92:AK92" si="18">P92*(1+$G$91)</f>
        <v>465.67543633333321</v>
      </c>
      <c r="R92" s="50">
        <f t="shared" si="18"/>
        <v>472.66056787833315</v>
      </c>
      <c r="S92" s="50">
        <f t="shared" si="18"/>
        <v>479.75047639650808</v>
      </c>
      <c r="T92" s="50">
        <f t="shared" si="18"/>
        <v>486.94673354245566</v>
      </c>
      <c r="U92" s="50">
        <f t="shared" si="18"/>
        <v>494.25093454559243</v>
      </c>
      <c r="V92" s="50">
        <f t="shared" si="18"/>
        <v>501.66469856377626</v>
      </c>
      <c r="W92" s="50">
        <f t="shared" si="18"/>
        <v>509.18966904223282</v>
      </c>
      <c r="X92" s="50">
        <f t="shared" si="18"/>
        <v>516.82751407786623</v>
      </c>
      <c r="Y92" s="50">
        <f t="shared" si="18"/>
        <v>524.57992678903418</v>
      </c>
      <c r="Z92" s="50">
        <f t="shared" si="18"/>
        <v>532.44862569086968</v>
      </c>
      <c r="AA92" s="50">
        <f t="shared" si="18"/>
        <v>540.43535507623267</v>
      </c>
      <c r="AB92" s="50">
        <f t="shared" si="18"/>
        <v>548.54188540237612</v>
      </c>
      <c r="AC92" s="50">
        <f t="shared" si="18"/>
        <v>556.77001368341166</v>
      </c>
      <c r="AD92" s="50">
        <f t="shared" si="18"/>
        <v>565.12156388866276</v>
      </c>
      <c r="AE92" s="50">
        <f t="shared" si="18"/>
        <v>573.59838734699269</v>
      </c>
      <c r="AF92" s="50">
        <f t="shared" si="18"/>
        <v>582.20236315719751</v>
      </c>
      <c r="AG92" s="50">
        <f t="shared" si="18"/>
        <v>590.93539860455542</v>
      </c>
      <c r="AH92" s="50">
        <f t="shared" si="18"/>
        <v>599.79942958362369</v>
      </c>
      <c r="AI92" s="50">
        <f t="shared" si="18"/>
        <v>608.79642102737796</v>
      </c>
      <c r="AJ92" s="50">
        <f t="shared" si="18"/>
        <v>617.92836734278853</v>
      </c>
      <c r="AK92" s="50">
        <f t="shared" si="18"/>
        <v>627.19729285293033</v>
      </c>
    </row>
    <row r="93" spans="1:38" x14ac:dyDescent="0.35">
      <c r="C93" s="3"/>
      <c r="D93" s="3"/>
      <c r="E93" t="s">
        <v>71</v>
      </c>
      <c r="F93" t="s">
        <v>70</v>
      </c>
      <c r="H93" s="10">
        <f>G93+H92</f>
        <v>484</v>
      </c>
      <c r="I93" s="10">
        <f t="shared" ref="I93:AK93" si="19">H93+I92</f>
        <v>912</v>
      </c>
      <c r="J93" s="10">
        <f t="shared" si="19"/>
        <v>1346</v>
      </c>
      <c r="K93" s="10">
        <f t="shared" si="19"/>
        <v>1812</v>
      </c>
      <c r="L93" s="10">
        <f t="shared" si="19"/>
        <v>2289</v>
      </c>
      <c r="M93" s="10">
        <f t="shared" si="19"/>
        <v>2703</v>
      </c>
      <c r="N93" s="10">
        <f t="shared" si="19"/>
        <v>3156</v>
      </c>
      <c r="O93" s="10">
        <f t="shared" si="19"/>
        <v>3608.0133333333333</v>
      </c>
      <c r="P93" s="10">
        <f t="shared" si="19"/>
        <v>4066.8068666666668</v>
      </c>
      <c r="Q93" s="10">
        <f t="shared" si="19"/>
        <v>4532.4823029999998</v>
      </c>
      <c r="R93" s="10">
        <f t="shared" si="19"/>
        <v>5005.1428708783333</v>
      </c>
      <c r="S93" s="10">
        <f t="shared" si="19"/>
        <v>5484.8933472748413</v>
      </c>
      <c r="T93" s="10">
        <f t="shared" si="19"/>
        <v>5971.8400808172973</v>
      </c>
      <c r="U93" s="10">
        <f t="shared" si="19"/>
        <v>6466.0910153628902</v>
      </c>
      <c r="V93" s="10">
        <f t="shared" si="19"/>
        <v>6967.7557139266664</v>
      </c>
      <c r="W93" s="10">
        <f t="shared" si="19"/>
        <v>7476.9453829688991</v>
      </c>
      <c r="X93" s="10">
        <f t="shared" si="19"/>
        <v>7993.7728970467651</v>
      </c>
      <c r="Y93" s="10">
        <f t="shared" si="19"/>
        <v>8518.3528238357994</v>
      </c>
      <c r="Z93" s="10">
        <f t="shared" si="19"/>
        <v>9050.8014495266689</v>
      </c>
      <c r="AA93" s="10">
        <f t="shared" si="19"/>
        <v>9591.2368046029023</v>
      </c>
      <c r="AB93" s="10">
        <f t="shared" si="19"/>
        <v>10139.778690005278</v>
      </c>
      <c r="AC93" s="10">
        <f t="shared" si="19"/>
        <v>10696.54870368869</v>
      </c>
      <c r="AD93" s="10">
        <f t="shared" si="19"/>
        <v>11261.670267577352</v>
      </c>
      <c r="AE93" s="10">
        <f t="shared" si="19"/>
        <v>11835.268654924344</v>
      </c>
      <c r="AF93" s="10">
        <f t="shared" si="19"/>
        <v>12417.471018081542</v>
      </c>
      <c r="AG93" s="10">
        <f>AF93+AG92</f>
        <v>13008.406416686097</v>
      </c>
      <c r="AH93" s="10">
        <f t="shared" si="19"/>
        <v>13608.20584626972</v>
      </c>
      <c r="AI93" s="10">
        <f t="shared" si="19"/>
        <v>14217.002267297099</v>
      </c>
      <c r="AJ93" s="10">
        <f t="shared" si="19"/>
        <v>14834.930634639888</v>
      </c>
      <c r="AK93" s="10">
        <f t="shared" si="19"/>
        <v>15462.127927492818</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434</v>
      </c>
      <c r="K95" s="10">
        <f t="shared" si="20"/>
        <v>466</v>
      </c>
      <c r="L95" s="10">
        <f t="shared" si="20"/>
        <v>477</v>
      </c>
      <c r="M95" s="10">
        <f t="shared" si="20"/>
        <v>414</v>
      </c>
      <c r="N95" s="10">
        <f t="shared" si="20"/>
        <v>453</v>
      </c>
      <c r="O95" s="10">
        <f t="shared" si="20"/>
        <v>452.01333333333326</v>
      </c>
      <c r="P95" s="10">
        <f t="shared" si="20"/>
        <v>458.79353333333324</v>
      </c>
      <c r="Q95" s="10">
        <f t="shared" si="20"/>
        <v>465.67543633333321</v>
      </c>
      <c r="R95" s="10">
        <f t="shared" si="20"/>
        <v>472.66056787833315</v>
      </c>
      <c r="S95" s="10">
        <f t="shared" si="20"/>
        <v>479.75047639650808</v>
      </c>
      <c r="T95" s="10">
        <f t="shared" si="20"/>
        <v>486.94673354245566</v>
      </c>
      <c r="U95" s="10">
        <f t="shared" si="20"/>
        <v>494.25093454559243</v>
      </c>
      <c r="V95" s="10">
        <f t="shared" si="20"/>
        <v>501.66469856377626</v>
      </c>
      <c r="W95" s="10">
        <f t="shared" si="20"/>
        <v>509.18966904223282</v>
      </c>
      <c r="X95" s="10">
        <f t="shared" si="20"/>
        <v>516.82751407786623</v>
      </c>
      <c r="Y95" s="10">
        <f t="shared" si="20"/>
        <v>524.57992678903418</v>
      </c>
      <c r="Z95" s="10">
        <f t="shared" si="20"/>
        <v>532.44862569086968</v>
      </c>
      <c r="AA95" s="10">
        <f t="shared" si="20"/>
        <v>540.43535507623267</v>
      </c>
      <c r="AB95" s="10">
        <f t="shared" si="20"/>
        <v>548.54188540237612</v>
      </c>
      <c r="AC95" s="10">
        <f t="shared" si="20"/>
        <v>556.77001368341166</v>
      </c>
      <c r="AD95" s="10">
        <f t="shared" si="20"/>
        <v>565.12156388866276</v>
      </c>
      <c r="AE95" s="10">
        <f t="shared" si="20"/>
        <v>573.59838734699269</v>
      </c>
      <c r="AF95" s="10">
        <f t="shared" si="20"/>
        <v>582.20236315719751</v>
      </c>
      <c r="AG95" s="10">
        <f t="shared" si="20"/>
        <v>590.93539860455542</v>
      </c>
      <c r="AH95" s="10">
        <f t="shared" si="20"/>
        <v>599.79942958362369</v>
      </c>
      <c r="AI95" s="10">
        <f t="shared" si="20"/>
        <v>608.79642102737796</v>
      </c>
      <c r="AJ95" s="10">
        <f t="shared" si="20"/>
        <v>617.92836734278853</v>
      </c>
      <c r="AK95" s="10">
        <f t="shared" si="20"/>
        <v>627.19729285293033</v>
      </c>
    </row>
    <row r="96" spans="1:38" x14ac:dyDescent="0.35">
      <c r="C96" s="3"/>
      <c r="D96" s="3"/>
      <c r="E96" t="s">
        <v>74</v>
      </c>
      <c r="F96" t="s">
        <v>70</v>
      </c>
      <c r="H96">
        <f>H93*$G94</f>
        <v>484</v>
      </c>
      <c r="I96" s="10">
        <f t="shared" ref="I96:AK96" si="21">I93*$G94</f>
        <v>912</v>
      </c>
      <c r="J96" s="10">
        <f t="shared" si="21"/>
        <v>1346</v>
      </c>
      <c r="K96" s="10">
        <f t="shared" si="21"/>
        <v>1812</v>
      </c>
      <c r="L96" s="10">
        <f t="shared" si="21"/>
        <v>2289</v>
      </c>
      <c r="M96" s="10">
        <f t="shared" si="21"/>
        <v>2703</v>
      </c>
      <c r="N96" s="10">
        <f t="shared" si="21"/>
        <v>3156</v>
      </c>
      <c r="O96" s="10">
        <f t="shared" si="21"/>
        <v>3608.0133333333333</v>
      </c>
      <c r="P96" s="10">
        <f t="shared" si="21"/>
        <v>4066.8068666666668</v>
      </c>
      <c r="Q96" s="10">
        <f t="shared" si="21"/>
        <v>4532.4823029999998</v>
      </c>
      <c r="R96" s="10">
        <f t="shared" si="21"/>
        <v>5005.1428708783333</v>
      </c>
      <c r="S96" s="10">
        <f t="shared" si="21"/>
        <v>5484.8933472748413</v>
      </c>
      <c r="T96" s="10">
        <f t="shared" si="21"/>
        <v>5971.8400808172973</v>
      </c>
      <c r="U96" s="10">
        <f t="shared" si="21"/>
        <v>6466.0910153628902</v>
      </c>
      <c r="V96" s="10">
        <f t="shared" si="21"/>
        <v>6967.7557139266664</v>
      </c>
      <c r="W96" s="10">
        <f t="shared" si="21"/>
        <v>7476.9453829688991</v>
      </c>
      <c r="X96" s="10">
        <f t="shared" si="21"/>
        <v>7993.7728970467651</v>
      </c>
      <c r="Y96" s="10">
        <f t="shared" si="21"/>
        <v>8518.3528238357994</v>
      </c>
      <c r="Z96" s="10">
        <f t="shared" si="21"/>
        <v>9050.8014495266689</v>
      </c>
      <c r="AA96" s="10">
        <f t="shared" si="21"/>
        <v>9591.2368046029023</v>
      </c>
      <c r="AB96" s="10">
        <f t="shared" si="21"/>
        <v>10139.778690005278</v>
      </c>
      <c r="AC96" s="10">
        <f t="shared" si="21"/>
        <v>10696.54870368869</v>
      </c>
      <c r="AD96" s="10">
        <f t="shared" si="21"/>
        <v>11261.670267577352</v>
      </c>
      <c r="AE96" s="10">
        <f t="shared" si="21"/>
        <v>11835.268654924344</v>
      </c>
      <c r="AF96" s="10">
        <f t="shared" si="21"/>
        <v>12417.471018081542</v>
      </c>
      <c r="AG96" s="10">
        <f t="shared" si="21"/>
        <v>13008.406416686097</v>
      </c>
      <c r="AH96" s="10">
        <f t="shared" si="21"/>
        <v>13608.20584626972</v>
      </c>
      <c r="AI96" s="10">
        <f t="shared" si="21"/>
        <v>14217.002267297099</v>
      </c>
      <c r="AJ96" s="10">
        <f t="shared" si="21"/>
        <v>14834.930634639888</v>
      </c>
      <c r="AK96" s="10">
        <f t="shared" si="21"/>
        <v>15462.127927492818</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758187.3885644211</v>
      </c>
      <c r="K110" s="10">
        <f t="shared" si="30"/>
        <v>1062958.3510810977</v>
      </c>
      <c r="L110" s="10">
        <f t="shared" si="30"/>
        <v>1412106.2107881494</v>
      </c>
      <c r="M110" s="10">
        <f t="shared" si="30"/>
        <v>1753624.0812290108</v>
      </c>
      <c r="N110" s="10">
        <f t="shared" si="30"/>
        <v>2153205.8728575171</v>
      </c>
      <c r="O110" s="10">
        <f t="shared" si="30"/>
        <v>2569066.924324594</v>
      </c>
      <c r="P110" s="10">
        <f t="shared" si="30"/>
        <v>3022174.6267304621</v>
      </c>
      <c r="Q110" s="10">
        <f t="shared" si="30"/>
        <v>3515287.4753770689</v>
      </c>
      <c r="R110" s="10">
        <f t="shared" si="30"/>
        <v>4051351.562830077</v>
      </c>
      <c r="S110" s="10">
        <f t="shared" si="30"/>
        <v>4633512.7530147322</v>
      </c>
      <c r="T110" s="10">
        <f t="shared" si="30"/>
        <v>5150816.6021332629</v>
      </c>
      <c r="U110" s="10">
        <f t="shared" si="30"/>
        <v>5694236.1350358808</v>
      </c>
      <c r="V110" s="10">
        <f t="shared" si="30"/>
        <v>6264873.6684637768</v>
      </c>
      <c r="W110" s="10">
        <f t="shared" si="30"/>
        <v>6863874.7822299711</v>
      </c>
      <c r="X110" s="10">
        <f t="shared" si="30"/>
        <v>7492429.958199</v>
      </c>
      <c r="Y110" s="10">
        <f t="shared" si="30"/>
        <v>8151776.2802116442</v>
      </c>
      <c r="Z110" s="10">
        <f t="shared" si="30"/>
        <v>8843199.1971978694</v>
      </c>
      <c r="AA110" s="10">
        <f t="shared" si="30"/>
        <v>9568034.3518032283</v>
      </c>
      <c r="AB110" s="10">
        <f t="shared" si="30"/>
        <v>10327669.476939021</v>
      </c>
      <c r="AC110" s="10">
        <f t="shared" si="30"/>
        <v>11123546.362754771</v>
      </c>
      <c r="AD110" s="10">
        <f t="shared" si="30"/>
        <v>11957162.896622894</v>
      </c>
      <c r="AE110" s="10">
        <f t="shared" si="30"/>
        <v>12830075.178820238</v>
      </c>
      <c r="AF110" s="10">
        <f t="shared" si="30"/>
        <v>13743899.716689315</v>
      </c>
      <c r="AG110" s="10">
        <f t="shared" si="30"/>
        <v>14700315.700163858</v>
      </c>
      <c r="AH110" s="10">
        <f t="shared" si="30"/>
        <v>15701067.361648804</v>
      </c>
      <c r="AI110" s="10">
        <f t="shared" si="30"/>
        <v>16747966.423354078</v>
      </c>
      <c r="AJ110" s="10">
        <f t="shared" si="30"/>
        <v>17842894.635294989</v>
      </c>
      <c r="AK110" s="10">
        <f t="shared" si="30"/>
        <v>18987806.407289341</v>
      </c>
      <c r="AL110" s="10">
        <f>SUM(H110:AK110)</f>
        <v>227664433.02164906</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50">
        <f t="shared" ref="O113:AJ113" si="31">O92</f>
        <v>452.01333333333326</v>
      </c>
      <c r="P113" s="50">
        <f t="shared" si="31"/>
        <v>458.79353333333324</v>
      </c>
      <c r="Q113" s="50">
        <f t="shared" si="31"/>
        <v>465.67543633333321</v>
      </c>
      <c r="R113" s="50">
        <f t="shared" si="31"/>
        <v>472.66056787833315</v>
      </c>
      <c r="S113" s="50">
        <f t="shared" si="31"/>
        <v>479.75047639650808</v>
      </c>
      <c r="T113" s="50">
        <f t="shared" si="31"/>
        <v>486.94673354245566</v>
      </c>
      <c r="U113" s="50">
        <f t="shared" si="31"/>
        <v>494.25093454559243</v>
      </c>
      <c r="V113" s="50">
        <f t="shared" si="31"/>
        <v>501.66469856377626</v>
      </c>
      <c r="W113" s="50">
        <f t="shared" si="31"/>
        <v>509.18966904223282</v>
      </c>
      <c r="X113" s="50">
        <f t="shared" si="31"/>
        <v>516.82751407786623</v>
      </c>
      <c r="Y113" s="50">
        <f t="shared" si="31"/>
        <v>524.57992678903418</v>
      </c>
      <c r="Z113" s="50">
        <f t="shared" si="31"/>
        <v>532.44862569086968</v>
      </c>
      <c r="AA113" s="50">
        <f t="shared" si="31"/>
        <v>540.43535507623267</v>
      </c>
      <c r="AB113" s="50">
        <f t="shared" si="31"/>
        <v>548.54188540237612</v>
      </c>
      <c r="AC113" s="50">
        <f t="shared" si="31"/>
        <v>556.77001368341166</v>
      </c>
      <c r="AD113" s="50">
        <f t="shared" si="31"/>
        <v>565.12156388866276</v>
      </c>
      <c r="AE113" s="50">
        <f t="shared" si="31"/>
        <v>573.59838734699269</v>
      </c>
      <c r="AF113" s="50">
        <f t="shared" si="31"/>
        <v>582.20236315719751</v>
      </c>
      <c r="AG113" s="50">
        <f t="shared" si="31"/>
        <v>590.93539860455542</v>
      </c>
      <c r="AH113" s="50">
        <f t="shared" si="31"/>
        <v>599.79942958362369</v>
      </c>
      <c r="AI113" s="50">
        <f t="shared" si="31"/>
        <v>608.79642102737796</v>
      </c>
      <c r="AJ113" s="50">
        <f t="shared" si="31"/>
        <v>617.92836734278853</v>
      </c>
      <c r="AK113" s="50">
        <f>AK92</f>
        <v>627.19729285293033</v>
      </c>
      <c r="AL113" s="29" t="s">
        <v>168</v>
      </c>
    </row>
    <row r="114" spans="1:39" x14ac:dyDescent="0.35">
      <c r="C114" s="3"/>
      <c r="D114" s="3"/>
      <c r="E114" t="s">
        <v>71</v>
      </c>
      <c r="F114" t="s">
        <v>70</v>
      </c>
      <c r="H114" s="10">
        <f>G114+H113</f>
        <v>484</v>
      </c>
      <c r="I114" s="10">
        <f t="shared" ref="I114:AK114" si="32">H114+I113</f>
        <v>912</v>
      </c>
      <c r="J114" s="10">
        <f t="shared" si="32"/>
        <v>1346</v>
      </c>
      <c r="K114" s="10">
        <f t="shared" si="32"/>
        <v>1812</v>
      </c>
      <c r="L114" s="10">
        <f t="shared" si="32"/>
        <v>2289</v>
      </c>
      <c r="M114" s="10">
        <f t="shared" si="32"/>
        <v>2703</v>
      </c>
      <c r="N114" s="10">
        <f t="shared" si="32"/>
        <v>3156</v>
      </c>
      <c r="O114" s="10">
        <f t="shared" si="32"/>
        <v>3608.0133333333333</v>
      </c>
      <c r="P114" s="10">
        <f t="shared" si="32"/>
        <v>4066.8068666666668</v>
      </c>
      <c r="Q114" s="10">
        <f t="shared" si="32"/>
        <v>4532.4823029999998</v>
      </c>
      <c r="R114" s="10">
        <f t="shared" si="32"/>
        <v>5005.1428708783333</v>
      </c>
      <c r="S114" s="10">
        <f t="shared" si="32"/>
        <v>5484.8933472748413</v>
      </c>
      <c r="T114" s="10">
        <f t="shared" si="32"/>
        <v>5971.8400808172973</v>
      </c>
      <c r="U114" s="10">
        <f t="shared" si="32"/>
        <v>6466.0910153628902</v>
      </c>
      <c r="V114" s="10">
        <f t="shared" si="32"/>
        <v>6967.7557139266664</v>
      </c>
      <c r="W114" s="10">
        <f t="shared" si="32"/>
        <v>7476.9453829688991</v>
      </c>
      <c r="X114" s="10">
        <f t="shared" si="32"/>
        <v>7993.7728970467651</v>
      </c>
      <c r="Y114" s="10">
        <f t="shared" si="32"/>
        <v>8518.3528238357994</v>
      </c>
      <c r="Z114" s="10">
        <f t="shared" si="32"/>
        <v>9050.8014495266689</v>
      </c>
      <c r="AA114" s="10">
        <f t="shared" si="32"/>
        <v>9591.2368046029023</v>
      </c>
      <c r="AB114" s="10">
        <f t="shared" si="32"/>
        <v>10139.778690005278</v>
      </c>
      <c r="AC114" s="10">
        <f t="shared" si="32"/>
        <v>10696.54870368869</v>
      </c>
      <c r="AD114" s="10">
        <f t="shared" si="32"/>
        <v>11261.670267577352</v>
      </c>
      <c r="AE114" s="10">
        <f t="shared" si="32"/>
        <v>11835.268654924344</v>
      </c>
      <c r="AF114" s="10">
        <f t="shared" si="32"/>
        <v>12417.471018081542</v>
      </c>
      <c r="AG114" s="10">
        <f>AF114+AG113</f>
        <v>13008.406416686097</v>
      </c>
      <c r="AH114" s="10">
        <f t="shared" si="32"/>
        <v>13608.20584626972</v>
      </c>
      <c r="AI114" s="10">
        <f t="shared" si="32"/>
        <v>14217.002267297099</v>
      </c>
      <c r="AJ114" s="10">
        <f t="shared" si="32"/>
        <v>14834.930634639888</v>
      </c>
      <c r="AK114" s="10">
        <f t="shared" si="32"/>
        <v>15462.127927492818</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3">I113*$G115</f>
        <v>428</v>
      </c>
      <c r="J116" s="10">
        <f t="shared" si="33"/>
        <v>434</v>
      </c>
      <c r="K116" s="10">
        <f t="shared" si="33"/>
        <v>466</v>
      </c>
      <c r="L116" s="10">
        <f t="shared" si="33"/>
        <v>477</v>
      </c>
      <c r="M116" s="10">
        <f t="shared" si="33"/>
        <v>414</v>
      </c>
      <c r="N116" s="10">
        <f t="shared" si="33"/>
        <v>453</v>
      </c>
      <c r="O116" s="10">
        <f t="shared" si="33"/>
        <v>452.01333333333326</v>
      </c>
      <c r="P116" s="10">
        <f t="shared" si="33"/>
        <v>458.79353333333324</v>
      </c>
      <c r="Q116" s="10">
        <f t="shared" si="33"/>
        <v>465.67543633333321</v>
      </c>
      <c r="R116" s="10">
        <f t="shared" si="33"/>
        <v>472.66056787833315</v>
      </c>
      <c r="S116" s="10">
        <f t="shared" si="33"/>
        <v>479.75047639650808</v>
      </c>
      <c r="T116" s="10">
        <f t="shared" si="33"/>
        <v>486.94673354245566</v>
      </c>
      <c r="U116" s="10">
        <f t="shared" si="33"/>
        <v>494.25093454559243</v>
      </c>
      <c r="V116" s="10">
        <f t="shared" si="33"/>
        <v>501.66469856377626</v>
      </c>
      <c r="W116" s="10">
        <f t="shared" si="33"/>
        <v>509.18966904223282</v>
      </c>
      <c r="X116" s="10">
        <f t="shared" si="33"/>
        <v>516.82751407786623</v>
      </c>
      <c r="Y116" s="10">
        <f t="shared" si="33"/>
        <v>524.57992678903418</v>
      </c>
      <c r="Z116" s="10">
        <f t="shared" si="33"/>
        <v>532.44862569086968</v>
      </c>
      <c r="AA116" s="10">
        <f t="shared" si="33"/>
        <v>540.43535507623267</v>
      </c>
      <c r="AB116" s="10">
        <f t="shared" si="33"/>
        <v>548.54188540237612</v>
      </c>
      <c r="AC116" s="10">
        <f t="shared" si="33"/>
        <v>556.77001368341166</v>
      </c>
      <c r="AD116" s="10">
        <f t="shared" si="33"/>
        <v>565.12156388866276</v>
      </c>
      <c r="AE116" s="10">
        <f t="shared" si="33"/>
        <v>573.59838734699269</v>
      </c>
      <c r="AF116" s="10">
        <f t="shared" si="33"/>
        <v>582.20236315719751</v>
      </c>
      <c r="AG116" s="10">
        <f t="shared" si="33"/>
        <v>590.93539860455542</v>
      </c>
      <c r="AH116" s="10">
        <f t="shared" si="33"/>
        <v>599.79942958362369</v>
      </c>
      <c r="AI116" s="10">
        <f t="shared" si="33"/>
        <v>608.79642102737796</v>
      </c>
      <c r="AJ116" s="10">
        <f t="shared" si="33"/>
        <v>617.92836734278853</v>
      </c>
      <c r="AK116" s="10">
        <f t="shared" si="33"/>
        <v>627.19729285293033</v>
      </c>
      <c r="AL116" s="10"/>
      <c r="AM116" s="10"/>
    </row>
    <row r="117" spans="1:39" x14ac:dyDescent="0.35">
      <c r="C117" s="3"/>
      <c r="D117" s="3"/>
      <c r="E117" t="s">
        <v>74</v>
      </c>
      <c r="F117" t="s">
        <v>70</v>
      </c>
      <c r="H117">
        <f>H114*$G115</f>
        <v>484</v>
      </c>
      <c r="I117" s="10">
        <f t="shared" ref="I117:AK117" si="34">I114*$G115</f>
        <v>912</v>
      </c>
      <c r="J117" s="10">
        <f t="shared" si="34"/>
        <v>1346</v>
      </c>
      <c r="K117" s="10">
        <f t="shared" si="34"/>
        <v>1812</v>
      </c>
      <c r="L117" s="10">
        <f t="shared" si="34"/>
        <v>2289</v>
      </c>
      <c r="M117" s="10">
        <f t="shared" si="34"/>
        <v>2703</v>
      </c>
      <c r="N117" s="10">
        <f t="shared" si="34"/>
        <v>3156</v>
      </c>
      <c r="O117" s="10">
        <f t="shared" si="34"/>
        <v>3608.0133333333333</v>
      </c>
      <c r="P117" s="10">
        <f t="shared" si="34"/>
        <v>4066.8068666666668</v>
      </c>
      <c r="Q117" s="10">
        <f t="shared" si="34"/>
        <v>4532.4823029999998</v>
      </c>
      <c r="R117" s="10">
        <f t="shared" si="34"/>
        <v>5005.1428708783333</v>
      </c>
      <c r="S117" s="10">
        <f t="shared" si="34"/>
        <v>5484.8933472748413</v>
      </c>
      <c r="T117" s="10">
        <f t="shared" si="34"/>
        <v>5971.8400808172973</v>
      </c>
      <c r="U117" s="10">
        <f t="shared" si="34"/>
        <v>6466.0910153628902</v>
      </c>
      <c r="V117" s="10">
        <f t="shared" si="34"/>
        <v>6967.7557139266664</v>
      </c>
      <c r="W117" s="10">
        <f t="shared" si="34"/>
        <v>7476.9453829688991</v>
      </c>
      <c r="X117" s="10">
        <f t="shared" si="34"/>
        <v>7993.7728970467651</v>
      </c>
      <c r="Y117" s="10">
        <f t="shared" si="34"/>
        <v>8518.3528238357994</v>
      </c>
      <c r="Z117" s="10">
        <f t="shared" si="34"/>
        <v>9050.8014495266689</v>
      </c>
      <c r="AA117" s="10">
        <f t="shared" si="34"/>
        <v>9591.2368046029023</v>
      </c>
      <c r="AB117" s="10">
        <f t="shared" si="34"/>
        <v>10139.778690005278</v>
      </c>
      <c r="AC117" s="10">
        <f t="shared" si="34"/>
        <v>10696.54870368869</v>
      </c>
      <c r="AD117" s="10">
        <f t="shared" si="34"/>
        <v>11261.670267577352</v>
      </c>
      <c r="AE117" s="10">
        <f t="shared" si="34"/>
        <v>11835.268654924344</v>
      </c>
      <c r="AF117" s="10">
        <f t="shared" si="34"/>
        <v>12417.471018081542</v>
      </c>
      <c r="AG117" s="10">
        <f t="shared" si="34"/>
        <v>13008.406416686097</v>
      </c>
      <c r="AH117" s="10">
        <f t="shared" si="34"/>
        <v>13608.20584626972</v>
      </c>
      <c r="AI117" s="10">
        <f t="shared" si="34"/>
        <v>14217.002267297099</v>
      </c>
      <c r="AJ117" s="10">
        <f t="shared" si="34"/>
        <v>14834.930634639888</v>
      </c>
      <c r="AK117" s="10">
        <f t="shared" si="34"/>
        <v>15462.127927492818</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5">I114*I118</f>
        <v>110169.59999999999</v>
      </c>
      <c r="J121" s="10">
        <f t="shared" si="35"/>
        <v>162596.79999999999</v>
      </c>
      <c r="K121" s="10">
        <f t="shared" si="35"/>
        <v>218889.60000000001</v>
      </c>
      <c r="L121" s="10">
        <f t="shared" si="35"/>
        <v>276511.2</v>
      </c>
      <c r="M121" s="10">
        <f t="shared" si="35"/>
        <v>326522.39999999997</v>
      </c>
      <c r="N121" s="10">
        <f t="shared" si="35"/>
        <v>381244.8</v>
      </c>
      <c r="O121" s="10">
        <f t="shared" si="35"/>
        <v>435848.01066666667</v>
      </c>
      <c r="P121" s="10">
        <f t="shared" si="35"/>
        <v>491270.26949333336</v>
      </c>
      <c r="Q121" s="10">
        <f t="shared" si="35"/>
        <v>547523.86220239999</v>
      </c>
      <c r="R121" s="10">
        <f t="shared" si="35"/>
        <v>604621.25880210265</v>
      </c>
      <c r="S121" s="10">
        <f t="shared" si="35"/>
        <v>662575.11635080085</v>
      </c>
      <c r="T121" s="10">
        <f t="shared" si="35"/>
        <v>721398.28176272952</v>
      </c>
      <c r="U121" s="10">
        <f t="shared" si="35"/>
        <v>781103.79465583712</v>
      </c>
      <c r="V121" s="10">
        <f t="shared" si="35"/>
        <v>841704.89024234132</v>
      </c>
      <c r="W121" s="10">
        <f t="shared" si="35"/>
        <v>903215.00226264296</v>
      </c>
      <c r="X121" s="10">
        <f t="shared" si="35"/>
        <v>965647.76596324926</v>
      </c>
      <c r="Y121" s="10">
        <f t="shared" si="35"/>
        <v>1029017.0211193645</v>
      </c>
      <c r="Z121" s="10">
        <f t="shared" si="35"/>
        <v>1093336.8151028217</v>
      </c>
      <c r="AA121" s="10">
        <f t="shared" si="35"/>
        <v>1158621.4059960307</v>
      </c>
      <c r="AB121" s="10">
        <f t="shared" si="35"/>
        <v>1224885.2657526375</v>
      </c>
      <c r="AC121" s="10">
        <f t="shared" si="35"/>
        <v>1292143.0834055936</v>
      </c>
      <c r="AD121" s="10">
        <f t="shared" si="35"/>
        <v>1360409.7683233442</v>
      </c>
      <c r="AE121" s="10">
        <f t="shared" si="35"/>
        <v>1429700.4535148607</v>
      </c>
      <c r="AF121" s="10">
        <f t="shared" si="35"/>
        <v>1500030.4989842502</v>
      </c>
      <c r="AG121" s="10">
        <f t="shared" si="35"/>
        <v>1571415.4951356805</v>
      </c>
      <c r="AH121" s="10">
        <f t="shared" si="35"/>
        <v>1643871.2662293823</v>
      </c>
      <c r="AI121" s="10">
        <f t="shared" si="35"/>
        <v>1717413.8738894896</v>
      </c>
      <c r="AJ121" s="10">
        <f t="shared" si="35"/>
        <v>1792059.6206644985</v>
      </c>
      <c r="AK121" s="10">
        <f t="shared" si="35"/>
        <v>1867825.0536411323</v>
      </c>
      <c r="AL121" s="10">
        <f>SUM(H121:AK121)</f>
        <v>27170039.474161189</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8">I125*(1+$G$16)*(1+J124)</f>
        <v>362.95288218423349</v>
      </c>
      <c r="K125" s="10">
        <f t="shared" si="38"/>
        <v>377.98695172254958</v>
      </c>
      <c r="L125" s="10">
        <f t="shared" si="38"/>
        <v>397.5029202948337</v>
      </c>
      <c r="M125" s="10">
        <f t="shared" si="38"/>
        <v>418.03169214527884</v>
      </c>
      <c r="N125" s="10">
        <f t="shared" si="38"/>
        <v>439.60974825319119</v>
      </c>
      <c r="O125" s="10">
        <f t="shared" si="38"/>
        <v>458.80277617154252</v>
      </c>
      <c r="P125" s="10">
        <f t="shared" si="38"/>
        <v>478.83375712014021</v>
      </c>
      <c r="Q125" s="10">
        <f t="shared" si="38"/>
        <v>499.73927549222788</v>
      </c>
      <c r="R125" s="10">
        <f t="shared" si="38"/>
        <v>521.55751292788818</v>
      </c>
      <c r="S125" s="10">
        <f t="shared" si="38"/>
        <v>544.32831804862792</v>
      </c>
      <c r="T125" s="10">
        <f t="shared" si="38"/>
        <v>555.75921272764901</v>
      </c>
      <c r="U125" s="10">
        <f t="shared" si="38"/>
        <v>567.43015619492962</v>
      </c>
      <c r="V125" s="10">
        <f t="shared" si="38"/>
        <v>579.34618947502304</v>
      </c>
      <c r="W125" s="10">
        <f t="shared" si="38"/>
        <v>591.51245945399842</v>
      </c>
      <c r="X125" s="10">
        <f t="shared" si="38"/>
        <v>603.93422110253232</v>
      </c>
      <c r="Y125" s="10">
        <f t="shared" si="38"/>
        <v>616.61683974568541</v>
      </c>
      <c r="Z125" s="10">
        <f t="shared" si="38"/>
        <v>629.56579338034476</v>
      </c>
      <c r="AA125" s="10">
        <f t="shared" si="38"/>
        <v>642.78667504133193</v>
      </c>
      <c r="AB125" s="10">
        <f t="shared" si="38"/>
        <v>656.28519521719988</v>
      </c>
      <c r="AC125" s="10">
        <f t="shared" si="38"/>
        <v>670.06718431676097</v>
      </c>
      <c r="AD125" s="10">
        <f t="shared" si="38"/>
        <v>684.13859518741288</v>
      </c>
      <c r="AE125" s="10">
        <f t="shared" si="38"/>
        <v>698.50550568634844</v>
      </c>
      <c r="AF125" s="10">
        <f t="shared" si="38"/>
        <v>713.17412130576167</v>
      </c>
      <c r="AG125" s="10">
        <f>AF125*(1+$G$16)*(1+AG124)</f>
        <v>728.1507778531826</v>
      </c>
      <c r="AH125" s="10">
        <f t="shared" si="38"/>
        <v>743.44194418809934</v>
      </c>
      <c r="AI125" s="10">
        <f t="shared" si="38"/>
        <v>759.05422501604937</v>
      </c>
      <c r="AJ125" s="10">
        <f t="shared" si="38"/>
        <v>774.99436374138634</v>
      </c>
      <c r="AK125" s="10">
        <f t="shared" si="38"/>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9">I126*(1+$G$16)*(1+J124)</f>
        <v>2.2741312086127361</v>
      </c>
      <c r="K126" s="13">
        <f t="shared" si="39"/>
        <v>2.3683292392876494</v>
      </c>
      <c r="L126" s="13">
        <f t="shared" si="39"/>
        <v>2.4906092248589129</v>
      </c>
      <c r="M126" s="13">
        <f t="shared" si="39"/>
        <v>2.6192350686837065</v>
      </c>
      <c r="N126" s="13">
        <f t="shared" si="39"/>
        <v>2.754435347355944</v>
      </c>
      <c r="O126" s="13">
        <f t="shared" si="39"/>
        <v>2.8746919038385097</v>
      </c>
      <c r="P126" s="13">
        <f t="shared" si="39"/>
        <v>3.0001987702951056</v>
      </c>
      <c r="Q126" s="13">
        <f t="shared" si="39"/>
        <v>3.1311851712738954</v>
      </c>
      <c r="R126" s="13">
        <f t="shared" si="39"/>
        <v>3.2678903390928196</v>
      </c>
      <c r="S126" s="13">
        <f t="shared" si="39"/>
        <v>3.4105639507712286</v>
      </c>
      <c r="T126" s="13">
        <f t="shared" si="39"/>
        <v>3.4821857937374241</v>
      </c>
      <c r="U126" s="13">
        <f t="shared" si="39"/>
        <v>3.5553116954059099</v>
      </c>
      <c r="V126" s="13">
        <f t="shared" si="39"/>
        <v>3.6299732410094334</v>
      </c>
      <c r="W126" s="13">
        <f t="shared" si="39"/>
        <v>3.7062026790706311</v>
      </c>
      <c r="X126" s="13">
        <f t="shared" si="39"/>
        <v>3.7840329353311142</v>
      </c>
      <c r="Y126" s="13">
        <f t="shared" si="39"/>
        <v>3.8634976269730674</v>
      </c>
      <c r="Z126" s="13">
        <f t="shared" si="39"/>
        <v>3.9446310771395017</v>
      </c>
      <c r="AA126" s="13">
        <f t="shared" si="39"/>
        <v>4.0274683297594311</v>
      </c>
      <c r="AB126" s="13">
        <f t="shared" si="39"/>
        <v>4.1120451646843792</v>
      </c>
      <c r="AC126" s="13">
        <f t="shared" si="39"/>
        <v>4.1983981131427504</v>
      </c>
      <c r="AD126" s="13">
        <f t="shared" si="39"/>
        <v>4.286564473518748</v>
      </c>
      <c r="AE126" s="13">
        <f t="shared" si="39"/>
        <v>4.376582327462641</v>
      </c>
      <c r="AF126" s="13">
        <f t="shared" si="39"/>
        <v>4.468490556339356</v>
      </c>
      <c r="AG126" s="13">
        <f>AF126*(1+$G$16)*(1+AG124)</f>
        <v>4.5623288580224823</v>
      </c>
      <c r="AH126" s="13">
        <f t="shared" si="39"/>
        <v>4.658137764040954</v>
      </c>
      <c r="AI126" s="13">
        <f t="shared" si="39"/>
        <v>4.7559586570858139</v>
      </c>
      <c r="AJ126" s="13">
        <f t="shared" si="39"/>
        <v>4.8558337888846159</v>
      </c>
      <c r="AK126" s="13">
        <f t="shared" si="39"/>
        <v>4.9578062984511924</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58.467199999999998</v>
      </c>
      <c r="I130" s="10">
        <f t="shared" ref="I130:AK130" si="42">SUM(I121:I123)/1000</f>
        <v>110.16959999999999</v>
      </c>
      <c r="J130" s="10">
        <f t="shared" si="42"/>
        <v>162.5968</v>
      </c>
      <c r="K130" s="10">
        <f t="shared" si="42"/>
        <v>218.8896</v>
      </c>
      <c r="L130" s="10">
        <f t="shared" si="42"/>
        <v>276.51120000000003</v>
      </c>
      <c r="M130" s="10">
        <f t="shared" si="42"/>
        <v>326.52239999999995</v>
      </c>
      <c r="N130" s="10">
        <f t="shared" si="42"/>
        <v>381.2448</v>
      </c>
      <c r="O130" s="10">
        <f t="shared" si="42"/>
        <v>435.84801066666665</v>
      </c>
      <c r="P130" s="10">
        <f t="shared" si="42"/>
        <v>491.27026949333333</v>
      </c>
      <c r="Q130" s="10">
        <f t="shared" si="42"/>
        <v>547.52386220239998</v>
      </c>
      <c r="R130" s="10">
        <f t="shared" si="42"/>
        <v>604.6212588021026</v>
      </c>
      <c r="S130" s="10">
        <f t="shared" si="42"/>
        <v>662.57511635080084</v>
      </c>
      <c r="T130" s="10">
        <f t="shared" si="42"/>
        <v>721.39828176272954</v>
      </c>
      <c r="U130" s="10">
        <f t="shared" si="42"/>
        <v>781.10379465583708</v>
      </c>
      <c r="V130" s="10">
        <f t="shared" si="42"/>
        <v>841.70489024234132</v>
      </c>
      <c r="W130" s="10">
        <f t="shared" si="42"/>
        <v>903.215002262643</v>
      </c>
      <c r="X130" s="10">
        <f t="shared" si="42"/>
        <v>965.6477659632493</v>
      </c>
      <c r="Y130" s="10">
        <f t="shared" si="42"/>
        <v>1029.0170211193645</v>
      </c>
      <c r="Z130" s="10">
        <f t="shared" si="42"/>
        <v>1093.3368151028217</v>
      </c>
      <c r="AA130" s="10">
        <f t="shared" si="42"/>
        <v>1158.6214059960307</v>
      </c>
      <c r="AB130" s="10">
        <f t="shared" si="42"/>
        <v>1224.8852657526375</v>
      </c>
      <c r="AC130" s="10">
        <f t="shared" si="42"/>
        <v>1292.1430834055936</v>
      </c>
      <c r="AD130" s="10">
        <f t="shared" si="42"/>
        <v>1360.4097683233442</v>
      </c>
      <c r="AE130" s="10">
        <f t="shared" si="42"/>
        <v>1429.7004535148608</v>
      </c>
      <c r="AF130" s="10">
        <f t="shared" si="42"/>
        <v>1500.0304989842502</v>
      </c>
      <c r="AG130" s="10">
        <f t="shared" si="42"/>
        <v>1571.4154951356804</v>
      </c>
      <c r="AH130" s="10">
        <f t="shared" si="42"/>
        <v>1643.8712662293822</v>
      </c>
      <c r="AI130" s="10">
        <f t="shared" si="42"/>
        <v>1717.4138738894897</v>
      </c>
      <c r="AJ130" s="10">
        <f t="shared" si="42"/>
        <v>1792.0596206644984</v>
      </c>
      <c r="AK130" s="10">
        <f t="shared" si="42"/>
        <v>1867.8250536411324</v>
      </c>
    </row>
    <row r="131" spans="1:39" x14ac:dyDescent="0.35">
      <c r="C131" s="3"/>
      <c r="D131" s="3"/>
      <c r="E131" t="s">
        <v>96</v>
      </c>
      <c r="F131" t="s">
        <v>53</v>
      </c>
      <c r="H131" s="30">
        <f>H114*H125+H121*H126+H122*H127+H123*H128</f>
        <v>278775.17183999997</v>
      </c>
      <c r="I131" s="10">
        <f t="shared" ref="I131:AK131" si="43">I114*I125+I121*I126+I122*I127+I123*I128</f>
        <v>558427.59551999997</v>
      </c>
      <c r="J131" s="10">
        <f t="shared" si="43"/>
        <v>858301.03672054154</v>
      </c>
      <c r="K131" s="10">
        <f t="shared" si="43"/>
        <v>1203314.9963772376</v>
      </c>
      <c r="L131" s="10">
        <f t="shared" si="43"/>
        <v>1598565.5300516821</v>
      </c>
      <c r="M131" s="10">
        <f t="shared" si="43"/>
        <v>1985178.5846594572</v>
      </c>
      <c r="N131" s="10">
        <f t="shared" si="43"/>
        <v>2437522.5186027186</v>
      </c>
      <c r="O131" s="10">
        <f t="shared" si="43"/>
        <v>2908295.2813648614</v>
      </c>
      <c r="P131" s="10">
        <f t="shared" si="43"/>
        <v>3421232.8698644289</v>
      </c>
      <c r="Q131" s="10">
        <f t="shared" si="43"/>
        <v>3979458.0205293307</v>
      </c>
      <c r="R131" s="10">
        <f t="shared" si="43"/>
        <v>4586305.8380335849</v>
      </c>
      <c r="S131" s="10">
        <f t="shared" si="43"/>
        <v>5245337.5769023169</v>
      </c>
      <c r="T131" s="10">
        <f t="shared" si="43"/>
        <v>5830947.9902312048</v>
      </c>
      <c r="U131" s="10">
        <f t="shared" si="43"/>
        <v>6446122.4912838303</v>
      </c>
      <c r="V131" s="10">
        <f t="shared" si="43"/>
        <v>7092108.9504627138</v>
      </c>
      <c r="W131" s="10">
        <f t="shared" si="43"/>
        <v>7770204.2138457457</v>
      </c>
      <c r="X131" s="10">
        <f t="shared" si="43"/>
        <v>8481755.9585823193</v>
      </c>
      <c r="Y131" s="10">
        <f t="shared" si="43"/>
        <v>9228164.6172819249</v>
      </c>
      <c r="Z131" s="10">
        <f t="shared" si="43"/>
        <v>10010885.373934546</v>
      </c>
      <c r="AA131" s="10">
        <f t="shared" si="43"/>
        <v>10831430.233995106</v>
      </c>
      <c r="AB131" s="10">
        <f t="shared" si="43"/>
        <v>11691370.171360591</v>
      </c>
      <c r="AC131" s="10">
        <f t="shared" si="43"/>
        <v>12592337.355068281</v>
      </c>
      <c r="AD131" s="10">
        <f t="shared" si="43"/>
        <v>13536027.458646944</v>
      </c>
      <c r="AE131" s="10">
        <f t="shared" si="43"/>
        <v>14524202.05516018</v>
      </c>
      <c r="AF131" s="10">
        <f t="shared" si="43"/>
        <v>15558691.101092201</v>
      </c>
      <c r="AG131" s="10">
        <f t="shared" si="43"/>
        <v>16641395.512341518</v>
      </c>
      <c r="AH131" s="10">
        <f t="shared" si="43"/>
        <v>17774289.835707527</v>
      </c>
      <c r="AI131" s="10">
        <f t="shared" si="43"/>
        <v>18959425.019378617</v>
      </c>
      <c r="AJ131" s="10">
        <f t="shared" si="43"/>
        <v>20198931.286058761</v>
      </c>
      <c r="AK131" s="10">
        <f t="shared" si="43"/>
        <v>21495021.112502515</v>
      </c>
      <c r="AL131" s="10">
        <f>SUM(H131:AK131)</f>
        <v>257724025.75740066</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8">SUM(J95,J137,J158)</f>
        <v>434</v>
      </c>
      <c r="K176" s="4">
        <f t="shared" si="68"/>
        <v>466</v>
      </c>
      <c r="L176" s="4">
        <f t="shared" si="68"/>
        <v>477</v>
      </c>
      <c r="M176" s="4">
        <f t="shared" si="68"/>
        <v>414</v>
      </c>
      <c r="N176" s="4">
        <f t="shared" si="68"/>
        <v>453</v>
      </c>
      <c r="O176" s="4">
        <f t="shared" si="68"/>
        <v>452.01333333333326</v>
      </c>
      <c r="P176" s="4">
        <f t="shared" si="68"/>
        <v>458.79353333333324</v>
      </c>
      <c r="Q176" s="4">
        <f t="shared" si="68"/>
        <v>465.67543633333321</v>
      </c>
      <c r="R176" s="4">
        <f t="shared" si="68"/>
        <v>472.66056787833315</v>
      </c>
      <c r="S176" s="4">
        <f t="shared" si="68"/>
        <v>479.75047639650808</v>
      </c>
      <c r="T176" s="4">
        <f t="shared" si="68"/>
        <v>486.94673354245566</v>
      </c>
      <c r="U176" s="4">
        <f t="shared" si="68"/>
        <v>494.25093454559243</v>
      </c>
      <c r="V176" s="4">
        <f t="shared" si="68"/>
        <v>501.66469856377626</v>
      </c>
      <c r="W176" s="4">
        <f t="shared" si="68"/>
        <v>509.18966904223282</v>
      </c>
      <c r="X176" s="4">
        <f t="shared" si="68"/>
        <v>516.82751407786623</v>
      </c>
      <c r="Y176" s="4">
        <f t="shared" si="68"/>
        <v>524.57992678903418</v>
      </c>
      <c r="Z176" s="4">
        <f t="shared" si="68"/>
        <v>532.44862569086968</v>
      </c>
      <c r="AA176" s="4">
        <f t="shared" si="68"/>
        <v>540.43535507623267</v>
      </c>
      <c r="AB176" s="4">
        <f t="shared" si="68"/>
        <v>548.54188540237612</v>
      </c>
      <c r="AC176" s="4">
        <f t="shared" si="68"/>
        <v>556.77001368341166</v>
      </c>
      <c r="AD176" s="4">
        <f t="shared" si="68"/>
        <v>565.12156388866276</v>
      </c>
      <c r="AE176" s="4">
        <f t="shared" si="68"/>
        <v>573.59838734699269</v>
      </c>
      <c r="AF176" s="4">
        <f t="shared" si="68"/>
        <v>582.20236315719751</v>
      </c>
      <c r="AG176" s="4">
        <f t="shared" si="68"/>
        <v>590.93539860455542</v>
      </c>
      <c r="AH176" s="4">
        <f t="shared" si="68"/>
        <v>599.79942958362369</v>
      </c>
      <c r="AI176" s="4">
        <f t="shared" si="68"/>
        <v>608.79642102737796</v>
      </c>
      <c r="AJ176" s="4">
        <f t="shared" si="68"/>
        <v>617.92836734278853</v>
      </c>
      <c r="AK176" s="4">
        <f t="shared" si="68"/>
        <v>627.19729285293033</v>
      </c>
      <c r="AL176" s="10"/>
    </row>
    <row r="177" spans="1:38" x14ac:dyDescent="0.35">
      <c r="C177" s="3"/>
      <c r="D177" s="3"/>
      <c r="E177" t="s">
        <v>105</v>
      </c>
      <c r="F177" t="s">
        <v>70</v>
      </c>
      <c r="H177" s="4">
        <f>SUM(H96,H138,H159)</f>
        <v>484</v>
      </c>
      <c r="I177" s="4">
        <f>SUM(I96,I138,I159)</f>
        <v>912</v>
      </c>
      <c r="J177" s="4">
        <f t="shared" si="68"/>
        <v>1346</v>
      </c>
      <c r="K177" s="4">
        <f t="shared" si="68"/>
        <v>1812</v>
      </c>
      <c r="L177" s="4">
        <f t="shared" si="68"/>
        <v>2289</v>
      </c>
      <c r="M177" s="4">
        <f t="shared" si="68"/>
        <v>2703</v>
      </c>
      <c r="N177" s="4">
        <f t="shared" si="68"/>
        <v>3156</v>
      </c>
      <c r="O177" s="4">
        <f t="shared" si="68"/>
        <v>3608.0133333333333</v>
      </c>
      <c r="P177" s="4">
        <f t="shared" si="68"/>
        <v>4066.8068666666668</v>
      </c>
      <c r="Q177" s="4">
        <f t="shared" si="68"/>
        <v>4532.4823029999998</v>
      </c>
      <c r="R177" s="4">
        <f t="shared" si="68"/>
        <v>5005.1428708783333</v>
      </c>
      <c r="S177" s="4">
        <f t="shared" si="68"/>
        <v>5484.8933472748413</v>
      </c>
      <c r="T177" s="4">
        <f t="shared" si="68"/>
        <v>5971.8400808172973</v>
      </c>
      <c r="U177" s="4">
        <f t="shared" si="68"/>
        <v>6466.0910153628902</v>
      </c>
      <c r="V177" s="4">
        <f t="shared" si="68"/>
        <v>6967.7557139266664</v>
      </c>
      <c r="W177" s="4">
        <f t="shared" si="68"/>
        <v>7476.9453829688991</v>
      </c>
      <c r="X177" s="4">
        <f t="shared" si="68"/>
        <v>7993.7728970467651</v>
      </c>
      <c r="Y177" s="4">
        <f t="shared" si="68"/>
        <v>8518.3528238357994</v>
      </c>
      <c r="Z177" s="4">
        <f t="shared" si="68"/>
        <v>9050.8014495266689</v>
      </c>
      <c r="AA177" s="4">
        <f t="shared" si="68"/>
        <v>9591.2368046029023</v>
      </c>
      <c r="AB177" s="4">
        <f t="shared" si="68"/>
        <v>10139.778690005278</v>
      </c>
      <c r="AC177" s="4">
        <f t="shared" si="68"/>
        <v>10696.54870368869</v>
      </c>
      <c r="AD177" s="4">
        <f t="shared" si="68"/>
        <v>11261.670267577352</v>
      </c>
      <c r="AE177" s="4">
        <f t="shared" si="68"/>
        <v>11835.268654924344</v>
      </c>
      <c r="AF177" s="4">
        <f t="shared" si="68"/>
        <v>12417.471018081542</v>
      </c>
      <c r="AG177" s="4">
        <f t="shared" si="68"/>
        <v>13008.406416686097</v>
      </c>
      <c r="AH177" s="4">
        <f t="shared" si="68"/>
        <v>13608.20584626972</v>
      </c>
      <c r="AI177" s="4">
        <f t="shared" si="68"/>
        <v>14217.002267297099</v>
      </c>
      <c r="AJ177" s="4">
        <f t="shared" si="68"/>
        <v>14834.930634639888</v>
      </c>
      <c r="AK177" s="4">
        <f t="shared" si="68"/>
        <v>15462.127927492818</v>
      </c>
      <c r="AL177" s="10"/>
    </row>
    <row r="178" spans="1:38" x14ac:dyDescent="0.35">
      <c r="C178" s="3"/>
      <c r="D178" s="3"/>
      <c r="E178" t="s">
        <v>106</v>
      </c>
      <c r="F178" t="s">
        <v>91</v>
      </c>
      <c r="H178" s="10">
        <f t="shared" ref="H178:AK179" si="69">SUM(H109,H130,H151,H172)</f>
        <v>58.467199999999998</v>
      </c>
      <c r="I178" s="10">
        <f t="shared" si="69"/>
        <v>110.16959999999999</v>
      </c>
      <c r="J178" s="10">
        <f t="shared" si="69"/>
        <v>162.5968</v>
      </c>
      <c r="K178" s="10">
        <f t="shared" si="69"/>
        <v>218.8896</v>
      </c>
      <c r="L178" s="10">
        <f t="shared" si="69"/>
        <v>276.51120000000003</v>
      </c>
      <c r="M178" s="10">
        <f t="shared" si="69"/>
        <v>326.52239999999995</v>
      </c>
      <c r="N178" s="10">
        <f t="shared" si="69"/>
        <v>381.2448</v>
      </c>
      <c r="O178" s="10">
        <f t="shared" si="69"/>
        <v>435.84801066666665</v>
      </c>
      <c r="P178" s="10">
        <f t="shared" si="69"/>
        <v>491.27026949333333</v>
      </c>
      <c r="Q178" s="10">
        <f t="shared" si="69"/>
        <v>547.52386220239998</v>
      </c>
      <c r="R178" s="10">
        <f t="shared" si="69"/>
        <v>604.6212588021026</v>
      </c>
      <c r="S178" s="10">
        <f t="shared" si="69"/>
        <v>662.57511635080084</v>
      </c>
      <c r="T178" s="10">
        <f t="shared" si="69"/>
        <v>721.39828176272954</v>
      </c>
      <c r="U178" s="10">
        <f t="shared" si="69"/>
        <v>781.10379465583708</v>
      </c>
      <c r="V178" s="10">
        <f t="shared" si="69"/>
        <v>841.70489024234132</v>
      </c>
      <c r="W178" s="10">
        <f t="shared" si="69"/>
        <v>903.215002262643</v>
      </c>
      <c r="X178" s="10">
        <f t="shared" si="69"/>
        <v>965.6477659632493</v>
      </c>
      <c r="Y178" s="10">
        <f t="shared" si="69"/>
        <v>1029.0170211193645</v>
      </c>
      <c r="Z178" s="10">
        <f t="shared" si="69"/>
        <v>1093.3368151028217</v>
      </c>
      <c r="AA178" s="10">
        <f t="shared" si="69"/>
        <v>1158.6214059960307</v>
      </c>
      <c r="AB178" s="10">
        <f t="shared" si="69"/>
        <v>1224.8852657526375</v>
      </c>
      <c r="AC178" s="10">
        <f t="shared" si="69"/>
        <v>1292.1430834055936</v>
      </c>
      <c r="AD178" s="10">
        <f t="shared" si="69"/>
        <v>1360.4097683233442</v>
      </c>
      <c r="AE178" s="10">
        <f t="shared" si="69"/>
        <v>1429.7004535148608</v>
      </c>
      <c r="AF178" s="10">
        <f t="shared" si="69"/>
        <v>1500.0304989842502</v>
      </c>
      <c r="AG178" s="10">
        <f t="shared" si="69"/>
        <v>1571.4154951356804</v>
      </c>
      <c r="AH178" s="10">
        <f t="shared" si="69"/>
        <v>1643.8712662293822</v>
      </c>
      <c r="AI178" s="10">
        <f t="shared" si="69"/>
        <v>1717.4138738894897</v>
      </c>
      <c r="AJ178" s="10">
        <f t="shared" si="69"/>
        <v>1792.0596206644984</v>
      </c>
      <c r="AK178" s="10">
        <f t="shared" si="69"/>
        <v>1867.8250536411324</v>
      </c>
    </row>
    <row r="179" spans="1:38" x14ac:dyDescent="0.35">
      <c r="C179" s="3"/>
      <c r="D179" s="3"/>
      <c r="E179" t="s">
        <v>107</v>
      </c>
      <c r="F179" t="s">
        <v>53</v>
      </c>
      <c r="H179" s="10">
        <f t="shared" si="69"/>
        <v>526796.13183999993</v>
      </c>
      <c r="I179" s="10">
        <f t="shared" si="69"/>
        <v>1051719.2755199999</v>
      </c>
      <c r="J179" s="10">
        <f t="shared" si="69"/>
        <v>1616488.4252849626</v>
      </c>
      <c r="K179" s="10">
        <f t="shared" si="69"/>
        <v>2266273.3474583356</v>
      </c>
      <c r="L179" s="10">
        <f t="shared" si="69"/>
        <v>3010671.7408398315</v>
      </c>
      <c r="M179" s="10">
        <f t="shared" si="69"/>
        <v>3738802.6658884678</v>
      </c>
      <c r="N179" s="10">
        <f t="shared" si="69"/>
        <v>4590728.3914602362</v>
      </c>
      <c r="O179" s="10">
        <f t="shared" si="69"/>
        <v>5477362.2056894554</v>
      </c>
      <c r="P179" s="10">
        <f t="shared" si="69"/>
        <v>6443407.496594891</v>
      </c>
      <c r="Q179" s="10">
        <f t="shared" si="69"/>
        <v>7494745.4959063996</v>
      </c>
      <c r="R179" s="10">
        <f t="shared" si="69"/>
        <v>8637657.4008636624</v>
      </c>
      <c r="S179" s="10">
        <f t="shared" si="69"/>
        <v>9878850.329917049</v>
      </c>
      <c r="T179" s="10">
        <f t="shared" si="69"/>
        <v>10981764.592364468</v>
      </c>
      <c r="U179" s="10">
        <f t="shared" si="69"/>
        <v>12140358.62631971</v>
      </c>
      <c r="V179" s="10">
        <f t="shared" si="69"/>
        <v>13356982.618926492</v>
      </c>
      <c r="W179" s="10">
        <f t="shared" si="69"/>
        <v>14634078.996075716</v>
      </c>
      <c r="X179" s="10">
        <f t="shared" si="69"/>
        <v>15974185.916781319</v>
      </c>
      <c r="Y179" s="10">
        <f t="shared" si="69"/>
        <v>17379940.897493571</v>
      </c>
      <c r="Z179" s="10">
        <f t="shared" si="69"/>
        <v>18854084.571132414</v>
      </c>
      <c r="AA179" s="10">
        <f t="shared" si="69"/>
        <v>20399464.585798334</v>
      </c>
      <c r="AB179" s="10">
        <f t="shared" si="69"/>
        <v>22019039.648299612</v>
      </c>
      <c r="AC179" s="10">
        <f t="shared" si="69"/>
        <v>23715883.717823051</v>
      </c>
      <c r="AD179" s="10">
        <f t="shared" si="69"/>
        <v>25493190.355269838</v>
      </c>
      <c r="AE179" s="10">
        <f t="shared" si="69"/>
        <v>27354277.233980417</v>
      </c>
      <c r="AF179" s="10">
        <f t="shared" si="69"/>
        <v>29302590.817781515</v>
      </c>
      <c r="AG179" s="10">
        <f t="shared" si="69"/>
        <v>31341711.212505378</v>
      </c>
      <c r="AH179" s="10">
        <f t="shared" si="69"/>
        <v>33475357.197356328</v>
      </c>
      <c r="AI179" s="10">
        <f t="shared" si="69"/>
        <v>35707391.442732692</v>
      </c>
      <c r="AJ179" s="10">
        <f t="shared" si="69"/>
        <v>38041825.92135375</v>
      </c>
      <c r="AK179" s="10">
        <f t="shared" si="69"/>
        <v>40482827.519791856</v>
      </c>
    </row>
    <row r="180" spans="1:38" x14ac:dyDescent="0.35">
      <c r="C180" s="3"/>
      <c r="D180" s="3"/>
    </row>
    <row r="181" spans="1:38" x14ac:dyDescent="0.35">
      <c r="C181" s="3"/>
      <c r="D181" s="3"/>
      <c r="E181" s="15" t="s">
        <v>108</v>
      </c>
      <c r="F181" s="15" t="s">
        <v>109</v>
      </c>
      <c r="G181" s="15"/>
      <c r="H181" s="16">
        <f>H178*1000/H177</f>
        <v>120.8</v>
      </c>
      <c r="I181" s="16">
        <f t="shared" ref="I181:AK181" si="70">I178*1000/I177</f>
        <v>120.8</v>
      </c>
      <c r="J181" s="16">
        <f t="shared" si="70"/>
        <v>120.8</v>
      </c>
      <c r="K181" s="16">
        <f t="shared" si="70"/>
        <v>120.8</v>
      </c>
      <c r="L181" s="16">
        <f t="shared" si="70"/>
        <v>120.80000000000001</v>
      </c>
      <c r="M181" s="16">
        <f t="shared" si="70"/>
        <v>120.79999999999998</v>
      </c>
      <c r="N181" s="16">
        <f t="shared" si="70"/>
        <v>120.8</v>
      </c>
      <c r="O181" s="16">
        <f t="shared" si="70"/>
        <v>120.8</v>
      </c>
      <c r="P181" s="16">
        <f t="shared" si="70"/>
        <v>120.8</v>
      </c>
      <c r="Q181" s="16">
        <f t="shared" si="70"/>
        <v>120.80000000000001</v>
      </c>
      <c r="R181" s="16">
        <f t="shared" si="70"/>
        <v>120.8</v>
      </c>
      <c r="S181" s="16">
        <f t="shared" si="70"/>
        <v>120.8</v>
      </c>
      <c r="T181" s="16">
        <f t="shared" si="70"/>
        <v>120.8</v>
      </c>
      <c r="U181" s="16">
        <f t="shared" si="70"/>
        <v>120.8</v>
      </c>
      <c r="V181" s="16">
        <f t="shared" si="70"/>
        <v>120.8</v>
      </c>
      <c r="W181" s="16">
        <f t="shared" si="70"/>
        <v>120.8</v>
      </c>
      <c r="X181" s="16">
        <f t="shared" si="70"/>
        <v>120.8</v>
      </c>
      <c r="Y181" s="16">
        <f t="shared" si="70"/>
        <v>120.79999999999998</v>
      </c>
      <c r="Z181" s="16">
        <f t="shared" si="70"/>
        <v>120.80000000000001</v>
      </c>
      <c r="AA181" s="16">
        <f t="shared" si="70"/>
        <v>120.80000000000001</v>
      </c>
      <c r="AB181" s="16">
        <f t="shared" si="70"/>
        <v>120.8</v>
      </c>
      <c r="AC181" s="16">
        <f t="shared" si="70"/>
        <v>120.8</v>
      </c>
      <c r="AD181" s="16">
        <f t="shared" si="70"/>
        <v>120.8</v>
      </c>
      <c r="AE181" s="16">
        <f t="shared" si="70"/>
        <v>120.8</v>
      </c>
      <c r="AF181" s="16">
        <f t="shared" si="70"/>
        <v>120.8</v>
      </c>
      <c r="AG181" s="16">
        <f t="shared" si="70"/>
        <v>120.8</v>
      </c>
      <c r="AH181" s="16">
        <f t="shared" si="70"/>
        <v>120.8</v>
      </c>
      <c r="AI181" s="16">
        <f t="shared" si="70"/>
        <v>120.8</v>
      </c>
      <c r="AJ181" s="16">
        <f t="shared" si="70"/>
        <v>120.80000000000001</v>
      </c>
      <c r="AK181" s="16">
        <f t="shared" si="70"/>
        <v>120.8</v>
      </c>
    </row>
    <row r="182" spans="1:38" s="37" customFormat="1" x14ac:dyDescent="0.35">
      <c r="A182" s="40"/>
      <c r="C182" s="41"/>
      <c r="D182" s="41"/>
      <c r="E182" s="42" t="s">
        <v>110</v>
      </c>
      <c r="F182" s="42" t="s">
        <v>111</v>
      </c>
      <c r="G182" s="42"/>
      <c r="H182" s="43">
        <f>H179/H177</f>
        <v>1088.4217599999999</v>
      </c>
      <c r="I182" s="43">
        <f t="shared" ref="I182:AK182" si="71">I179/I177</f>
        <v>1153.2009599999999</v>
      </c>
      <c r="J182" s="43">
        <f t="shared" si="71"/>
        <v>1200.957225323152</v>
      </c>
      <c r="K182" s="43">
        <f t="shared" si="71"/>
        <v>1250.7027303853949</v>
      </c>
      <c r="L182" s="43">
        <f t="shared" si="71"/>
        <v>1315.2781742419536</v>
      </c>
      <c r="M182" s="43">
        <f t="shared" si="71"/>
        <v>1383.2048338470099</v>
      </c>
      <c r="N182" s="43">
        <f t="shared" si="71"/>
        <v>1454.6034193473499</v>
      </c>
      <c r="O182" s="43">
        <f t="shared" si="71"/>
        <v>1518.110300504097</v>
      </c>
      <c r="P182" s="43">
        <f t="shared" si="71"/>
        <v>1584.3898438865847</v>
      </c>
      <c r="Q182" s="43">
        <f t="shared" si="71"/>
        <v>1653.5631018229703</v>
      </c>
      <c r="R182" s="43">
        <f t="shared" si="71"/>
        <v>1725.7564116941726</v>
      </c>
      <c r="S182" s="43">
        <f t="shared" si="71"/>
        <v>1801.1016266752638</v>
      </c>
      <c r="T182" s="43">
        <f t="shared" si="71"/>
        <v>1838.9247608354442</v>
      </c>
      <c r="U182" s="43">
        <f t="shared" si="71"/>
        <v>1877.5421808129881</v>
      </c>
      <c r="V182" s="43">
        <f t="shared" si="71"/>
        <v>1916.970566610061</v>
      </c>
      <c r="W182" s="43">
        <f t="shared" si="71"/>
        <v>1957.2269485088718</v>
      </c>
      <c r="X182" s="43">
        <f t="shared" si="71"/>
        <v>1998.3287144275582</v>
      </c>
      <c r="Y182" s="43">
        <f t="shared" si="71"/>
        <v>2040.2936174305369</v>
      </c>
      <c r="Z182" s="43">
        <f t="shared" si="71"/>
        <v>2083.1397833965775</v>
      </c>
      <c r="AA182" s="43">
        <f t="shared" si="71"/>
        <v>2126.8857188479055</v>
      </c>
      <c r="AB182" s="43">
        <f t="shared" si="71"/>
        <v>2171.5503189437118</v>
      </c>
      <c r="AC182" s="43">
        <f t="shared" si="71"/>
        <v>2217.1528756415291</v>
      </c>
      <c r="AD182" s="43">
        <f t="shared" si="71"/>
        <v>2263.7130860300013</v>
      </c>
      <c r="AE182" s="43">
        <f t="shared" si="71"/>
        <v>2311.251060836631</v>
      </c>
      <c r="AF182" s="43">
        <f t="shared" si="71"/>
        <v>2359.7873331142005</v>
      </c>
      <c r="AG182" s="43">
        <f t="shared" si="71"/>
        <v>2409.3428671095985</v>
      </c>
      <c r="AH182" s="43">
        <f t="shared" si="71"/>
        <v>2459.9390673188991</v>
      </c>
      <c r="AI182" s="43">
        <f t="shared" si="71"/>
        <v>2511.5977877325959</v>
      </c>
      <c r="AJ182" s="43">
        <f t="shared" si="71"/>
        <v>2564.3413412749806</v>
      </c>
      <c r="AK182" s="43">
        <f t="shared" si="71"/>
        <v>2618.1925094417543</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5">H194*(1+$G$16)*(1+I$193)</f>
        <v>947.09991076765107</v>
      </c>
      <c r="J194" s="10">
        <f t="shared" si="75"/>
        <v>966.9890088937716</v>
      </c>
      <c r="K194" s="10">
        <f t="shared" si="75"/>
        <v>987.29577808054069</v>
      </c>
      <c r="L194" s="10">
        <f t="shared" si="75"/>
        <v>1008.0289894202319</v>
      </c>
      <c r="M194" s="10">
        <f t="shared" si="75"/>
        <v>1029.1975981980568</v>
      </c>
      <c r="N194" s="10">
        <f t="shared" si="75"/>
        <v>1050.8107477602159</v>
      </c>
      <c r="O194" s="10">
        <f t="shared" si="75"/>
        <v>1072.8777734631803</v>
      </c>
      <c r="P194" s="10">
        <f t="shared" si="75"/>
        <v>1095.4082067059071</v>
      </c>
      <c r="Q194" s="10">
        <f t="shared" si="75"/>
        <v>1118.411779046731</v>
      </c>
      <c r="R194" s="10">
        <f t="shared" si="75"/>
        <v>1141.8984264067121</v>
      </c>
      <c r="S194" s="10">
        <f t="shared" si="75"/>
        <v>1165.8782933612529</v>
      </c>
      <c r="T194" s="10">
        <f t="shared" si="75"/>
        <v>1190.3617375218391</v>
      </c>
      <c r="U194" s="10">
        <f t="shared" si="75"/>
        <v>1215.3593340097977</v>
      </c>
      <c r="V194" s="10">
        <f t="shared" si="75"/>
        <v>1240.8818800240033</v>
      </c>
      <c r="W194" s="10">
        <f t="shared" si="75"/>
        <v>1266.9403995045072</v>
      </c>
      <c r="X194" s="10">
        <f t="shared" si="75"/>
        <v>1293.5461478941018</v>
      </c>
      <c r="Y194" s="10">
        <f t="shared" ref="Y194:AK195" si="76">X194*(1+$G$16)*(1+Y$193)</f>
        <v>1320.7106169998779</v>
      </c>
      <c r="Z194" s="10">
        <f t="shared" si="76"/>
        <v>1348.4455399568751</v>
      </c>
      <c r="AA194" s="10">
        <f t="shared" si="76"/>
        <v>1376.7628962959693</v>
      </c>
      <c r="AB194" s="10">
        <f t="shared" si="76"/>
        <v>1405.6749171181846</v>
      </c>
      <c r="AC194" s="10">
        <f t="shared" si="76"/>
        <v>1435.1940903776663</v>
      </c>
      <c r="AD194" s="10">
        <f t="shared" si="76"/>
        <v>1465.333166275597</v>
      </c>
      <c r="AE194" s="10">
        <f t="shared" si="76"/>
        <v>1496.1051627673844</v>
      </c>
      <c r="AF194" s="10">
        <f t="shared" si="76"/>
        <v>1527.5233711854994</v>
      </c>
      <c r="AG194" s="10">
        <f t="shared" si="76"/>
        <v>1559.6013619803948</v>
      </c>
      <c r="AH194" s="10">
        <f t="shared" si="76"/>
        <v>1592.352990581983</v>
      </c>
      <c r="AI194" s="10">
        <f t="shared" si="76"/>
        <v>1625.7924033842046</v>
      </c>
      <c r="AJ194" s="10">
        <f t="shared" si="76"/>
        <v>1659.9340438552726</v>
      </c>
      <c r="AK194" s="10">
        <f t="shared" si="76"/>
        <v>1694.7926587762331</v>
      </c>
    </row>
    <row r="195" spans="1:39" x14ac:dyDescent="0.35">
      <c r="A195" s="2">
        <v>42</v>
      </c>
      <c r="E195" t="s">
        <v>122</v>
      </c>
      <c r="F195" t="s">
        <v>113</v>
      </c>
      <c r="G195" s="6"/>
      <c r="H195" s="10">
        <f>G195*(1+$G$16)*(1+H$193)</f>
        <v>0</v>
      </c>
      <c r="I195" s="10">
        <f t="shared" si="75"/>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5"/>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7">I194*I177+(I195+I199)*I178+I196+I200</f>
        <v>863755.11862009775</v>
      </c>
      <c r="J202" s="10">
        <f t="shared" si="77"/>
        <v>1301567.2059710165</v>
      </c>
      <c r="K202" s="10">
        <f t="shared" si="77"/>
        <v>1788979.9498819397</v>
      </c>
      <c r="L202" s="10">
        <f t="shared" si="77"/>
        <v>2307378.3567829109</v>
      </c>
      <c r="M202" s="10">
        <f t="shared" si="77"/>
        <v>2781921.1079293475</v>
      </c>
      <c r="N202" s="10">
        <f t="shared" si="77"/>
        <v>3316358.7199312416</v>
      </c>
      <c r="O202" s="10">
        <f t="shared" si="77"/>
        <v>3870957.311692134</v>
      </c>
      <c r="P202" s="10">
        <f t="shared" si="77"/>
        <v>4454813.6168346023</v>
      </c>
      <c r="Q202" s="10">
        <f t="shared" si="77"/>
        <v>5069181.5959960539</v>
      </c>
      <c r="R202" s="10">
        <f t="shared" si="77"/>
        <v>5715364.7681967421</v>
      </c>
      <c r="S202" s="10">
        <f t="shared" si="77"/>
        <v>6394718.0949892821</v>
      </c>
      <c r="T202" s="10">
        <f t="shared" si="77"/>
        <v>7108649.9348042384</v>
      </c>
      <c r="U202" s="10">
        <f t="shared" si="77"/>
        <v>7858624.0700781792</v>
      </c>
      <c r="V202" s="10">
        <f t="shared" si="77"/>
        <v>8646161.8098453134</v>
      </c>
      <c r="W202" s="10">
        <f t="shared" si="77"/>
        <v>9472844.1705719978</v>
      </c>
      <c r="X202" s="10">
        <f t="shared" si="77"/>
        <v>10340314.138115117</v>
      </c>
      <c r="Y202" s="10">
        <f t="shared" si="77"/>
        <v>11250279.013790831</v>
      </c>
      <c r="Z202" s="10">
        <f t="shared" si="77"/>
        <v>12204512.847649457</v>
      </c>
      <c r="AA202" s="10">
        <f t="shared" si="77"/>
        <v>13204858.96216559</v>
      </c>
      <c r="AB202" s="10">
        <f t="shared" si="77"/>
        <v>14253232.569669902</v>
      </c>
      <c r="AC202" s="10">
        <f t="shared" si="77"/>
        <v>15351623.486970894</v>
      </c>
      <c r="AD202" s="10">
        <f t="shared" si="77"/>
        <v>16502098.950740872</v>
      </c>
      <c r="AE202" s="10">
        <f t="shared" si="77"/>
        <v>17706806.537371308</v>
      </c>
      <c r="AF202" s="10">
        <f t="shared" si="77"/>
        <v>18967977.191138152</v>
      </c>
      <c r="AG202" s="10">
        <f t="shared" si="77"/>
        <v>20287928.364658143</v>
      </c>
      <c r="AH202" s="10">
        <f t="shared" si="77"/>
        <v>21669067.275762815</v>
      </c>
      <c r="AI202" s="10">
        <f t="shared" si="77"/>
        <v>23113894.285067637</v>
      </c>
      <c r="AJ202" s="10">
        <f t="shared" si="77"/>
        <v>24625006.398670256</v>
      </c>
      <c r="AK202" s="10">
        <f t="shared" si="77"/>
        <v>26205100.900573801</v>
      </c>
      <c r="AL202" s="10">
        <f>SUM(H202:AK202)</f>
        <v>317082944.78268886</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8">SUM(I205:I208)</f>
        <v>0</v>
      </c>
      <c r="J209" s="10">
        <f t="shared" si="78"/>
        <v>0</v>
      </c>
      <c r="K209" s="10">
        <f t="shared" si="78"/>
        <v>0</v>
      </c>
      <c r="L209" s="10">
        <f t="shared" si="78"/>
        <v>0</v>
      </c>
      <c r="M209" s="10">
        <f t="shared" si="78"/>
        <v>0</v>
      </c>
      <c r="N209" s="10">
        <f t="shared" si="78"/>
        <v>0</v>
      </c>
      <c r="O209" s="10">
        <f t="shared" si="78"/>
        <v>0</v>
      </c>
      <c r="P209" s="10">
        <f t="shared" si="78"/>
        <v>0</v>
      </c>
      <c r="Q209" s="10">
        <f t="shared" si="78"/>
        <v>0</v>
      </c>
      <c r="R209" s="10">
        <f t="shared" si="78"/>
        <v>0</v>
      </c>
      <c r="S209" s="10">
        <f t="shared" si="78"/>
        <v>0</v>
      </c>
      <c r="T209" s="10">
        <f t="shared" si="78"/>
        <v>0</v>
      </c>
      <c r="U209" s="10">
        <f t="shared" si="78"/>
        <v>0</v>
      </c>
      <c r="V209" s="10">
        <f t="shared" si="78"/>
        <v>0</v>
      </c>
      <c r="W209" s="10">
        <f t="shared" si="78"/>
        <v>0</v>
      </c>
      <c r="X209" s="10">
        <f t="shared" si="78"/>
        <v>0</v>
      </c>
      <c r="Y209" s="10">
        <f t="shared" si="78"/>
        <v>0</v>
      </c>
      <c r="Z209" s="10">
        <f t="shared" si="78"/>
        <v>0</v>
      </c>
      <c r="AA209" s="10">
        <f t="shared" si="78"/>
        <v>0</v>
      </c>
      <c r="AB209" s="10">
        <f t="shared" si="78"/>
        <v>0</v>
      </c>
      <c r="AC209" s="10">
        <f t="shared" si="78"/>
        <v>0</v>
      </c>
      <c r="AD209" s="10">
        <f t="shared" si="78"/>
        <v>0</v>
      </c>
      <c r="AE209" s="10">
        <f t="shared" si="78"/>
        <v>0</v>
      </c>
      <c r="AF209" s="10">
        <f t="shared" si="78"/>
        <v>0</v>
      </c>
      <c r="AG209" s="10">
        <f t="shared" si="78"/>
        <v>0</v>
      </c>
      <c r="AH209" s="10">
        <f t="shared" si="78"/>
        <v>0</v>
      </c>
      <c r="AI209" s="10">
        <f t="shared" si="78"/>
        <v>0</v>
      </c>
      <c r="AJ209" s="10">
        <f t="shared" si="78"/>
        <v>0</v>
      </c>
      <c r="AK209" s="10">
        <f t="shared" si="7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9">SUM(I212:I215)</f>
        <v>0</v>
      </c>
      <c r="J216" s="10">
        <f t="shared" si="79"/>
        <v>0</v>
      </c>
      <c r="K216" s="10">
        <f t="shared" si="79"/>
        <v>0</v>
      </c>
      <c r="L216" s="10">
        <f t="shared" si="79"/>
        <v>0</v>
      </c>
      <c r="M216" s="10">
        <f t="shared" si="79"/>
        <v>0</v>
      </c>
      <c r="N216" s="10">
        <f t="shared" si="79"/>
        <v>0</v>
      </c>
      <c r="O216" s="10">
        <f t="shared" si="79"/>
        <v>0</v>
      </c>
      <c r="P216" s="10">
        <f t="shared" si="79"/>
        <v>0</v>
      </c>
      <c r="Q216" s="10">
        <f t="shared" si="79"/>
        <v>0</v>
      </c>
      <c r="R216" s="10">
        <f t="shared" si="79"/>
        <v>0</v>
      </c>
      <c r="S216" s="10">
        <f t="shared" si="79"/>
        <v>0</v>
      </c>
      <c r="T216" s="10">
        <f t="shared" si="79"/>
        <v>0</v>
      </c>
      <c r="U216" s="10">
        <f t="shared" si="79"/>
        <v>0</v>
      </c>
      <c r="V216" s="10">
        <f t="shared" si="79"/>
        <v>0</v>
      </c>
      <c r="W216" s="10">
        <f t="shared" si="79"/>
        <v>0</v>
      </c>
      <c r="X216" s="10">
        <f t="shared" si="79"/>
        <v>0</v>
      </c>
      <c r="Y216" s="10">
        <f t="shared" si="79"/>
        <v>0</v>
      </c>
      <c r="Z216" s="10">
        <f t="shared" si="79"/>
        <v>0</v>
      </c>
      <c r="AA216" s="10">
        <f t="shared" si="79"/>
        <v>0</v>
      </c>
      <c r="AB216" s="10">
        <f t="shared" si="79"/>
        <v>0</v>
      </c>
      <c r="AC216" s="10">
        <f t="shared" si="79"/>
        <v>0</v>
      </c>
      <c r="AD216" s="10">
        <f t="shared" si="79"/>
        <v>0</v>
      </c>
      <c r="AE216" s="10">
        <f t="shared" si="79"/>
        <v>0</v>
      </c>
      <c r="AF216" s="10">
        <f t="shared" si="79"/>
        <v>0</v>
      </c>
      <c r="AG216" s="10">
        <f t="shared" si="79"/>
        <v>0</v>
      </c>
      <c r="AH216" s="10">
        <f t="shared" si="79"/>
        <v>0</v>
      </c>
      <c r="AI216" s="10">
        <f t="shared" si="79"/>
        <v>0</v>
      </c>
      <c r="AJ216" s="10">
        <f t="shared" si="79"/>
        <v>0</v>
      </c>
      <c r="AK216" s="10">
        <f t="shared" si="7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2212.3064900359327</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0">H176</f>
        <v>484</v>
      </c>
      <c r="I219" s="10">
        <f t="shared" si="80"/>
        <v>428</v>
      </c>
      <c r="J219" s="10">
        <f t="shared" si="80"/>
        <v>434</v>
      </c>
      <c r="K219" s="10">
        <f t="shared" si="80"/>
        <v>466</v>
      </c>
      <c r="L219" s="10">
        <f t="shared" si="80"/>
        <v>477</v>
      </c>
      <c r="M219" s="10">
        <f t="shared" si="80"/>
        <v>414</v>
      </c>
      <c r="N219" s="10">
        <f t="shared" si="80"/>
        <v>453</v>
      </c>
      <c r="O219" s="10">
        <f t="shared" si="80"/>
        <v>452.01333333333326</v>
      </c>
      <c r="P219" s="10">
        <f t="shared" si="80"/>
        <v>458.79353333333324</v>
      </c>
      <c r="Q219" s="10">
        <f t="shared" si="80"/>
        <v>465.67543633333321</v>
      </c>
      <c r="R219" s="10">
        <f t="shared" si="80"/>
        <v>472.66056787833315</v>
      </c>
      <c r="S219" s="10">
        <f t="shared" si="80"/>
        <v>479.75047639650808</v>
      </c>
      <c r="T219" s="10">
        <f t="shared" si="80"/>
        <v>486.94673354245566</v>
      </c>
      <c r="U219" s="10">
        <f t="shared" si="80"/>
        <v>494.25093454559243</v>
      </c>
      <c r="V219" s="10">
        <f t="shared" si="80"/>
        <v>501.66469856377626</v>
      </c>
      <c r="W219" s="10">
        <f t="shared" si="80"/>
        <v>509.18966904223282</v>
      </c>
      <c r="X219" s="10">
        <f t="shared" si="80"/>
        <v>516.82751407786623</v>
      </c>
      <c r="Y219" s="10">
        <f t="shared" si="80"/>
        <v>524.57992678903418</v>
      </c>
      <c r="Z219" s="10">
        <f t="shared" si="80"/>
        <v>532.44862569086968</v>
      </c>
      <c r="AA219" s="10">
        <f t="shared" si="80"/>
        <v>540.43535507623267</v>
      </c>
      <c r="AB219" s="10">
        <f t="shared" si="80"/>
        <v>548.54188540237612</v>
      </c>
      <c r="AC219" s="10">
        <f t="shared" si="80"/>
        <v>556.77001368341166</v>
      </c>
      <c r="AD219" s="10">
        <f t="shared" si="80"/>
        <v>565.12156388866276</v>
      </c>
      <c r="AE219" s="10">
        <f t="shared" si="80"/>
        <v>573.59838734699269</v>
      </c>
      <c r="AF219" s="10">
        <f t="shared" si="80"/>
        <v>582.20236315719751</v>
      </c>
      <c r="AG219" s="10">
        <f t="shared" si="80"/>
        <v>590.93539860455542</v>
      </c>
      <c r="AH219" s="10">
        <f t="shared" si="80"/>
        <v>599.79942958362369</v>
      </c>
      <c r="AI219" s="10">
        <f t="shared" si="80"/>
        <v>608.79642102737796</v>
      </c>
      <c r="AJ219" s="10">
        <f t="shared" si="80"/>
        <v>617.92836734278853</v>
      </c>
      <c r="AK219" s="10">
        <f t="shared" si="80"/>
        <v>627.19729285293033</v>
      </c>
    </row>
    <row r="220" spans="1:37" x14ac:dyDescent="0.35">
      <c r="E220" t="s">
        <v>138</v>
      </c>
      <c r="F220" t="s">
        <v>111</v>
      </c>
      <c r="G220" s="20">
        <v>4792.9362028605428</v>
      </c>
      <c r="H220" s="10">
        <f>G220*(1+$G$16)</f>
        <v>4893.5878631206142</v>
      </c>
      <c r="I220" s="10">
        <f t="shared" ref="I220:AK220" si="81">H220*(1+$G$16)</f>
        <v>4996.353208246147</v>
      </c>
      <c r="J220" s="10">
        <f>I220*(1+$G$16)</f>
        <v>5101.2766256193154</v>
      </c>
      <c r="K220" s="10">
        <f t="shared" si="81"/>
        <v>5208.4034347573206</v>
      </c>
      <c r="L220" s="10">
        <f t="shared" si="81"/>
        <v>5317.7799068872237</v>
      </c>
      <c r="M220" s="10">
        <f t="shared" si="81"/>
        <v>5429.4532849318548</v>
      </c>
      <c r="N220" s="10">
        <f t="shared" si="81"/>
        <v>5543.4718039154232</v>
      </c>
      <c r="O220" s="10">
        <f t="shared" si="81"/>
        <v>5659.8847117976466</v>
      </c>
      <c r="P220" s="10">
        <f t="shared" si="81"/>
        <v>5778.7422907453965</v>
      </c>
      <c r="Q220" s="10">
        <f t="shared" si="81"/>
        <v>5900.0958788510497</v>
      </c>
      <c r="R220" s="10">
        <f t="shared" si="81"/>
        <v>6023.9978923069211</v>
      </c>
      <c r="S220" s="10">
        <f t="shared" si="81"/>
        <v>6150.5018480453655</v>
      </c>
      <c r="T220" s="10">
        <f t="shared" si="81"/>
        <v>6279.6623868543174</v>
      </c>
      <c r="U220" s="10">
        <f t="shared" si="81"/>
        <v>6411.535296978258</v>
      </c>
      <c r="V220" s="10">
        <f t="shared" si="81"/>
        <v>6546.1775382148007</v>
      </c>
      <c r="W220" s="10">
        <f t="shared" si="81"/>
        <v>6683.6472665173105</v>
      </c>
      <c r="X220" s="10">
        <f t="shared" si="81"/>
        <v>6824.0038591141738</v>
      </c>
      <c r="Y220" s="10">
        <f t="shared" si="81"/>
        <v>6967.3079401555706</v>
      </c>
      <c r="Z220" s="10">
        <f t="shared" si="81"/>
        <v>7113.6214068988365</v>
      </c>
      <c r="AA220" s="10">
        <f t="shared" si="81"/>
        <v>7263.0074564437118</v>
      </c>
      <c r="AB220" s="10">
        <f t="shared" si="81"/>
        <v>7415.5306130290292</v>
      </c>
      <c r="AC220" s="10">
        <f t="shared" si="81"/>
        <v>7571.2567559026384</v>
      </c>
      <c r="AD220" s="10">
        <f t="shared" si="81"/>
        <v>7730.2531477765933</v>
      </c>
      <c r="AE220" s="10">
        <f t="shared" si="81"/>
        <v>7892.5884638799007</v>
      </c>
      <c r="AF220" s="10">
        <f t="shared" si="81"/>
        <v>8058.3328216213777</v>
      </c>
      <c r="AG220" s="10">
        <f>AF220*(1+$G$16)</f>
        <v>8227.5578108754253</v>
      </c>
      <c r="AH220" s="10">
        <f t="shared" si="81"/>
        <v>8400.3365249038088</v>
      </c>
      <c r="AI220" s="10">
        <f t="shared" si="81"/>
        <v>8576.7435919267882</v>
      </c>
      <c r="AJ220" s="10">
        <f t="shared" si="81"/>
        <v>8756.85520735725</v>
      </c>
      <c r="AK220" s="10">
        <f t="shared" si="81"/>
        <v>8940.749166711752</v>
      </c>
    </row>
    <row r="221" spans="1:37" x14ac:dyDescent="0.35">
      <c r="E221" t="s">
        <v>139</v>
      </c>
      <c r="F221" t="s">
        <v>53</v>
      </c>
      <c r="H221" s="10">
        <f>H220*H219</f>
        <v>2368496.5257503772</v>
      </c>
      <c r="I221" s="10">
        <f>I220*I219</f>
        <v>2138439.1731293509</v>
      </c>
      <c r="J221" s="10">
        <f t="shared" ref="J221:AK221" si="82">J220*J219</f>
        <v>2213954.0555187827</v>
      </c>
      <c r="K221" s="10">
        <f t="shared" si="82"/>
        <v>2427116.0005969112</v>
      </c>
      <c r="L221" s="10">
        <f t="shared" si="82"/>
        <v>2536581.0155852055</v>
      </c>
      <c r="M221" s="10">
        <f t="shared" si="82"/>
        <v>2247793.659961788</v>
      </c>
      <c r="N221" s="10">
        <f t="shared" si="82"/>
        <v>2511192.7271736865</v>
      </c>
      <c r="O221" s="10">
        <f t="shared" si="82"/>
        <v>2558343.3548620264</v>
      </c>
      <c r="P221" s="10">
        <f t="shared" si="82"/>
        <v>2651249.5937938406</v>
      </c>
      <c r="Q221" s="10">
        <f t="shared" si="82"/>
        <v>2747529.7227924638</v>
      </c>
      <c r="R221" s="10">
        <f t="shared" si="82"/>
        <v>2847306.2646756712</v>
      </c>
      <c r="S221" s="10">
        <f t="shared" si="82"/>
        <v>2950706.1916773673</v>
      </c>
      <c r="T221" s="10">
        <f t="shared" si="82"/>
        <v>3057861.0870281304</v>
      </c>
      <c r="U221" s="10">
        <f t="shared" si="82"/>
        <v>3168907.3124035564</v>
      </c>
      <c r="V221" s="10">
        <f t="shared" si="82"/>
        <v>3283986.1814534911</v>
      </c>
      <c r="W221" s="10">
        <f t="shared" si="82"/>
        <v>3403244.1396329734</v>
      </c>
      <c r="X221" s="10">
        <f t="shared" si="82"/>
        <v>3526832.9505637442</v>
      </c>
      <c r="Y221" s="10">
        <f t="shared" si="82"/>
        <v>3654909.8891634657</v>
      </c>
      <c r="Z221" s="10">
        <f t="shared" si="82"/>
        <v>3787637.9417884364</v>
      </c>
      <c r="AA221" s="10">
        <f t="shared" si="82"/>
        <v>3925186.0136444829</v>
      </c>
      <c r="AB221" s="10">
        <f t="shared" si="82"/>
        <v>4067729.1437299815</v>
      </c>
      <c r="AC221" s="10">
        <f t="shared" si="82"/>
        <v>4215448.7275845353</v>
      </c>
      <c r="AD221" s="10">
        <f t="shared" si="82"/>
        <v>4368532.7481267666</v>
      </c>
      <c r="AE221" s="10">
        <f t="shared" si="82"/>
        <v>4527176.0148749892</v>
      </c>
      <c r="AF221" s="10">
        <f t="shared" si="82"/>
        <v>4691580.4118551733</v>
      </c>
      <c r="AG221" s="10">
        <f t="shared" si="82"/>
        <v>4861955.1545116929</v>
      </c>
      <c r="AH221" s="10">
        <f t="shared" si="82"/>
        <v>5038517.0559477843</v>
      </c>
      <c r="AI221" s="10">
        <f t="shared" si="82"/>
        <v>5221490.8028345266</v>
      </c>
      <c r="AJ221" s="10">
        <f t="shared" si="82"/>
        <v>5411109.2413394619</v>
      </c>
      <c r="AK221" s="10">
        <f t="shared" si="82"/>
        <v>5607613.6734387036</v>
      </c>
    </row>
    <row r="223" spans="1:37" x14ac:dyDescent="0.35">
      <c r="D223" t="s">
        <v>140</v>
      </c>
    </row>
    <row r="224" spans="1:37" x14ac:dyDescent="0.35">
      <c r="E224" t="s">
        <v>57</v>
      </c>
      <c r="F224" t="s">
        <v>53</v>
      </c>
      <c r="G224" s="10">
        <f t="shared" ref="G224:AK224" si="83">G44</f>
        <v>6232586.4000000004</v>
      </c>
      <c r="H224" s="10">
        <f t="shared" si="83"/>
        <v>4176296</v>
      </c>
      <c r="I224" s="10">
        <f t="shared" si="83"/>
        <v>4176296</v>
      </c>
      <c r="J224" s="10">
        <f t="shared" si="83"/>
        <v>3708144.8957059924</v>
      </c>
      <c r="K224" s="10">
        <f t="shared" si="83"/>
        <v>4504336.2766414043</v>
      </c>
      <c r="L224" s="10">
        <f t="shared" si="83"/>
        <v>5041745.8868422192</v>
      </c>
      <c r="M224" s="10">
        <f t="shared" si="83"/>
        <v>3897175.1222857265</v>
      </c>
      <c r="N224" s="10">
        <f t="shared" si="83"/>
        <v>4806434.9487067796</v>
      </c>
      <c r="O224" s="10">
        <f t="shared" si="83"/>
        <v>4523314.4488175167</v>
      </c>
      <c r="P224" s="10">
        <f t="shared" si="83"/>
        <v>4659013.8822820419</v>
      </c>
      <c r="Q224" s="10">
        <f t="shared" si="83"/>
        <v>4798784.298750503</v>
      </c>
      <c r="R224" s="10">
        <f t="shared" si="83"/>
        <v>4942747.8277130183</v>
      </c>
      <c r="S224" s="10">
        <f t="shared" si="83"/>
        <v>5091030.2625444094</v>
      </c>
      <c r="T224" s="10">
        <f t="shared" si="83"/>
        <v>5243761.1704207417</v>
      </c>
      <c r="U224" s="10">
        <f t="shared" si="83"/>
        <v>5401074.0055333637</v>
      </c>
      <c r="V224" s="10">
        <f t="shared" si="83"/>
        <v>5563106.2256993651</v>
      </c>
      <c r="W224" s="10">
        <f t="shared" si="83"/>
        <v>5729999.4124703463</v>
      </c>
      <c r="X224" s="10">
        <f t="shared" si="83"/>
        <v>5901899.3948444566</v>
      </c>
      <c r="Y224" s="10">
        <f t="shared" si="83"/>
        <v>6078956.3766897907</v>
      </c>
      <c r="Z224" s="10">
        <f t="shared" si="83"/>
        <v>6261325.0679904846</v>
      </c>
      <c r="AA224" s="10">
        <f t="shared" si="83"/>
        <v>6449164.8200301994</v>
      </c>
      <c r="AB224" s="10">
        <f t="shared" si="83"/>
        <v>6642639.7646311056</v>
      </c>
      <c r="AC224" s="10">
        <f t="shared" si="83"/>
        <v>6841918.9575700387</v>
      </c>
      <c r="AD224" s="10">
        <f t="shared" si="83"/>
        <v>7047176.5262971399</v>
      </c>
      <c r="AE224" s="10">
        <f t="shared" si="83"/>
        <v>7258591.8220860539</v>
      </c>
      <c r="AF224" s="10">
        <f t="shared" si="83"/>
        <v>7476349.5767486356</v>
      </c>
      <c r="AG224" s="10">
        <f t="shared" si="83"/>
        <v>7700640.0640510945</v>
      </c>
      <c r="AH224" s="10">
        <f t="shared" si="83"/>
        <v>7931659.2659726273</v>
      </c>
      <c r="AI224" s="10">
        <f t="shared" si="83"/>
        <v>8169609.0439518066</v>
      </c>
      <c r="AJ224" s="10">
        <f t="shared" si="83"/>
        <v>8414697.3152703606</v>
      </c>
      <c r="AK224" s="10">
        <f t="shared" si="83"/>
        <v>8667138.2347284723</v>
      </c>
    </row>
    <row r="225" spans="4:38" x14ac:dyDescent="0.35">
      <c r="E225" t="s">
        <v>141</v>
      </c>
      <c r="F225" t="s">
        <v>53</v>
      </c>
      <c r="G225" s="10">
        <f t="shared" ref="G225:AK225" si="84">G179</f>
        <v>0</v>
      </c>
      <c r="H225" s="10">
        <f t="shared" si="84"/>
        <v>526796.13183999993</v>
      </c>
      <c r="I225" s="10">
        <f t="shared" si="84"/>
        <v>1051719.2755199999</v>
      </c>
      <c r="J225" s="10">
        <f t="shared" si="84"/>
        <v>1616488.4252849626</v>
      </c>
      <c r="K225" s="10">
        <f t="shared" si="84"/>
        <v>2266273.3474583356</v>
      </c>
      <c r="L225" s="10">
        <f t="shared" si="84"/>
        <v>3010671.7408398315</v>
      </c>
      <c r="M225" s="10">
        <f t="shared" si="84"/>
        <v>3738802.6658884678</v>
      </c>
      <c r="N225" s="10">
        <f t="shared" si="84"/>
        <v>4590728.3914602362</v>
      </c>
      <c r="O225" s="10">
        <f t="shared" si="84"/>
        <v>5477362.2056894554</v>
      </c>
      <c r="P225" s="10">
        <f t="shared" si="84"/>
        <v>6443407.496594891</v>
      </c>
      <c r="Q225" s="10">
        <f t="shared" si="84"/>
        <v>7494745.4959063996</v>
      </c>
      <c r="R225" s="10">
        <f t="shared" si="84"/>
        <v>8637657.4008636624</v>
      </c>
      <c r="S225" s="10">
        <f t="shared" si="84"/>
        <v>9878850.329917049</v>
      </c>
      <c r="T225" s="10">
        <f t="shared" si="84"/>
        <v>10981764.592364468</v>
      </c>
      <c r="U225" s="10">
        <f t="shared" si="84"/>
        <v>12140358.62631971</v>
      </c>
      <c r="V225" s="10">
        <f t="shared" si="84"/>
        <v>13356982.618926492</v>
      </c>
      <c r="W225" s="10">
        <f t="shared" si="84"/>
        <v>14634078.996075716</v>
      </c>
      <c r="X225" s="10">
        <f t="shared" si="84"/>
        <v>15974185.916781319</v>
      </c>
      <c r="Y225" s="10">
        <f t="shared" si="84"/>
        <v>17379940.897493571</v>
      </c>
      <c r="Z225" s="10">
        <f t="shared" si="84"/>
        <v>18854084.571132414</v>
      </c>
      <c r="AA225" s="10">
        <f t="shared" si="84"/>
        <v>20399464.585798334</v>
      </c>
      <c r="AB225" s="10">
        <f t="shared" si="84"/>
        <v>22019039.648299612</v>
      </c>
      <c r="AC225" s="10">
        <f t="shared" si="84"/>
        <v>23715883.717823051</v>
      </c>
      <c r="AD225" s="10">
        <f t="shared" si="84"/>
        <v>25493190.355269838</v>
      </c>
      <c r="AE225" s="10">
        <f t="shared" si="84"/>
        <v>27354277.233980417</v>
      </c>
      <c r="AF225" s="10">
        <f t="shared" si="84"/>
        <v>29302590.817781515</v>
      </c>
      <c r="AG225" s="10">
        <f t="shared" si="84"/>
        <v>31341711.212505378</v>
      </c>
      <c r="AH225" s="10">
        <f t="shared" si="84"/>
        <v>33475357.197356328</v>
      </c>
      <c r="AI225" s="10">
        <f t="shared" si="84"/>
        <v>35707391.442732692</v>
      </c>
      <c r="AJ225" s="10">
        <f t="shared" si="84"/>
        <v>38041825.92135375</v>
      </c>
      <c r="AK225" s="10">
        <f t="shared" si="84"/>
        <v>40482827.519791856</v>
      </c>
    </row>
    <row r="226" spans="4:38" x14ac:dyDescent="0.35">
      <c r="E226" t="s">
        <v>117</v>
      </c>
      <c r="F226" t="s">
        <v>53</v>
      </c>
      <c r="G226" s="10">
        <f t="shared" ref="G226:AK226" si="85">-G189</f>
        <v>0</v>
      </c>
      <c r="H226" s="10">
        <f t="shared" si="85"/>
        <v>0</v>
      </c>
      <c r="I226" s="10">
        <f t="shared" si="85"/>
        <v>0</v>
      </c>
      <c r="J226" s="10">
        <f t="shared" si="85"/>
        <v>0</v>
      </c>
      <c r="K226" s="10">
        <f t="shared" si="85"/>
        <v>0</v>
      </c>
      <c r="L226" s="10">
        <f t="shared" si="85"/>
        <v>0</v>
      </c>
      <c r="M226" s="10">
        <f t="shared" si="85"/>
        <v>0</v>
      </c>
      <c r="N226" s="10">
        <f t="shared" si="85"/>
        <v>0</v>
      </c>
      <c r="O226" s="10">
        <f t="shared" si="85"/>
        <v>0</v>
      </c>
      <c r="P226" s="10">
        <f t="shared" si="85"/>
        <v>0</v>
      </c>
      <c r="Q226" s="10">
        <f t="shared" si="85"/>
        <v>0</v>
      </c>
      <c r="R226" s="10">
        <f t="shared" si="85"/>
        <v>0</v>
      </c>
      <c r="S226" s="10">
        <f t="shared" si="85"/>
        <v>0</v>
      </c>
      <c r="T226" s="10">
        <f t="shared" si="85"/>
        <v>0</v>
      </c>
      <c r="U226" s="10">
        <f t="shared" si="85"/>
        <v>0</v>
      </c>
      <c r="V226" s="10">
        <f t="shared" si="85"/>
        <v>0</v>
      </c>
      <c r="W226" s="10">
        <f t="shared" si="85"/>
        <v>0</v>
      </c>
      <c r="X226" s="10">
        <f t="shared" si="85"/>
        <v>0</v>
      </c>
      <c r="Y226" s="10">
        <f t="shared" si="85"/>
        <v>0</v>
      </c>
      <c r="Z226" s="10">
        <f t="shared" si="85"/>
        <v>0</v>
      </c>
      <c r="AA226" s="10">
        <f t="shared" si="85"/>
        <v>0</v>
      </c>
      <c r="AB226" s="10">
        <f t="shared" si="85"/>
        <v>0</v>
      </c>
      <c r="AC226" s="10">
        <f t="shared" si="85"/>
        <v>0</v>
      </c>
      <c r="AD226" s="10">
        <f t="shared" si="85"/>
        <v>0</v>
      </c>
      <c r="AE226" s="10">
        <f t="shared" si="85"/>
        <v>0</v>
      </c>
      <c r="AF226" s="10">
        <f t="shared" si="85"/>
        <v>0</v>
      </c>
      <c r="AG226" s="10">
        <f t="shared" si="85"/>
        <v>0</v>
      </c>
      <c r="AH226" s="10">
        <f t="shared" si="85"/>
        <v>0</v>
      </c>
      <c r="AI226" s="10">
        <f t="shared" si="85"/>
        <v>0</v>
      </c>
      <c r="AJ226" s="10">
        <f t="shared" si="85"/>
        <v>0</v>
      </c>
      <c r="AK226" s="10">
        <f t="shared" si="85"/>
        <v>0</v>
      </c>
    </row>
    <row r="227" spans="4:38" x14ac:dyDescent="0.35">
      <c r="E227" t="s">
        <v>118</v>
      </c>
      <c r="F227" t="s">
        <v>53</v>
      </c>
      <c r="G227" s="10">
        <f t="shared" ref="G227:AK227" si="86">-G202</f>
        <v>0</v>
      </c>
      <c r="H227" s="10">
        <f t="shared" si="86"/>
        <v>-448968.02821894531</v>
      </c>
      <c r="I227" s="10">
        <f t="shared" si="86"/>
        <v>-863755.11862009775</v>
      </c>
      <c r="J227" s="10">
        <f t="shared" si="86"/>
        <v>-1301567.2059710165</v>
      </c>
      <c r="K227" s="10">
        <f t="shared" si="86"/>
        <v>-1788979.9498819397</v>
      </c>
      <c r="L227" s="10">
        <f t="shared" si="86"/>
        <v>-2307378.3567829109</v>
      </c>
      <c r="M227" s="10">
        <f t="shared" si="86"/>
        <v>-2781921.1079293475</v>
      </c>
      <c r="N227" s="10">
        <f t="shared" si="86"/>
        <v>-3316358.7199312416</v>
      </c>
      <c r="O227" s="10">
        <f t="shared" si="86"/>
        <v>-3870957.311692134</v>
      </c>
      <c r="P227" s="10">
        <f t="shared" si="86"/>
        <v>-4454813.6168346023</v>
      </c>
      <c r="Q227" s="10">
        <f t="shared" si="86"/>
        <v>-5069181.5959960539</v>
      </c>
      <c r="R227" s="10">
        <f t="shared" si="86"/>
        <v>-5715364.7681967421</v>
      </c>
      <c r="S227" s="10">
        <f t="shared" si="86"/>
        <v>-6394718.0949892821</v>
      </c>
      <c r="T227" s="10">
        <f t="shared" si="86"/>
        <v>-7108649.9348042384</v>
      </c>
      <c r="U227" s="10">
        <f t="shared" si="86"/>
        <v>-7858624.0700781792</v>
      </c>
      <c r="V227" s="10">
        <f t="shared" si="86"/>
        <v>-8646161.8098453134</v>
      </c>
      <c r="W227" s="10">
        <f t="shared" si="86"/>
        <v>-9472844.1705719978</v>
      </c>
      <c r="X227" s="10">
        <f t="shared" si="86"/>
        <v>-10340314.138115117</v>
      </c>
      <c r="Y227" s="10">
        <f t="shared" si="86"/>
        <v>-11250279.013790831</v>
      </c>
      <c r="Z227" s="10">
        <f t="shared" si="86"/>
        <v>-12204512.847649457</v>
      </c>
      <c r="AA227" s="10">
        <f t="shared" si="86"/>
        <v>-13204858.96216559</v>
      </c>
      <c r="AB227" s="10">
        <f t="shared" si="86"/>
        <v>-14253232.569669902</v>
      </c>
      <c r="AC227" s="10">
        <f t="shared" si="86"/>
        <v>-15351623.486970894</v>
      </c>
      <c r="AD227" s="10">
        <f t="shared" si="86"/>
        <v>-16502098.950740872</v>
      </c>
      <c r="AE227" s="10">
        <f t="shared" si="86"/>
        <v>-17706806.537371308</v>
      </c>
      <c r="AF227" s="10">
        <f t="shared" si="86"/>
        <v>-18967977.191138152</v>
      </c>
      <c r="AG227" s="10">
        <f t="shared" si="86"/>
        <v>-20287928.364658143</v>
      </c>
      <c r="AH227" s="10">
        <f t="shared" si="86"/>
        <v>-21669067.275762815</v>
      </c>
      <c r="AI227" s="10">
        <f t="shared" si="86"/>
        <v>-23113894.285067637</v>
      </c>
      <c r="AJ227" s="10">
        <f t="shared" si="86"/>
        <v>-24625006.398670256</v>
      </c>
      <c r="AK227" s="10">
        <f t="shared" si="86"/>
        <v>-26205100.900573801</v>
      </c>
    </row>
    <row r="228" spans="4:38" x14ac:dyDescent="0.35">
      <c r="E228" t="s">
        <v>142</v>
      </c>
      <c r="F228" t="s">
        <v>53</v>
      </c>
      <c r="G228" s="10">
        <f t="shared" ref="G228:AK228" si="87">-G36-G52-G87</f>
        <v>-2197616.1825999999</v>
      </c>
      <c r="H228" s="10">
        <f t="shared" si="87"/>
        <v>-2337673.9275834644</v>
      </c>
      <c r="I228" s="10">
        <f t="shared" si="87"/>
        <v>-2724582.235751234</v>
      </c>
      <c r="J228" s="10">
        <f t="shared" si="87"/>
        <v>-3089742.5409422033</v>
      </c>
      <c r="K228" s="10">
        <f t="shared" si="87"/>
        <v>-3594635.3613376045</v>
      </c>
      <c r="L228" s="10">
        <f t="shared" si="87"/>
        <v>-3896682.4488458997</v>
      </c>
      <c r="M228" s="10">
        <f t="shared" si="87"/>
        <v>-4056049.7862640098</v>
      </c>
      <c r="N228" s="10">
        <f t="shared" si="87"/>
        <v>-4251588.8208585456</v>
      </c>
      <c r="O228" s="10">
        <f t="shared" si="87"/>
        <v>-5703476.0239059851</v>
      </c>
      <c r="P228" s="10">
        <f t="shared" si="87"/>
        <v>-6087534.4281305959</v>
      </c>
      <c r="Q228" s="10">
        <f t="shared" si="87"/>
        <v>-6559399.6838687109</v>
      </c>
      <c r="R228" s="10">
        <f t="shared" si="87"/>
        <v>-7269154.9489901103</v>
      </c>
      <c r="S228" s="10">
        <f t="shared" si="87"/>
        <v>-8210448.3481074674</v>
      </c>
      <c r="T228" s="10">
        <f t="shared" si="87"/>
        <v>-8599770.1176291965</v>
      </c>
      <c r="U228" s="10">
        <f t="shared" si="87"/>
        <v>-8998211.5213215556</v>
      </c>
      <c r="V228" s="10">
        <f t="shared" si="87"/>
        <v>-9405992.3878124524</v>
      </c>
      <c r="W228" s="10">
        <f t="shared" si="87"/>
        <v>-9823338.0116202794</v>
      </c>
      <c r="X228" s="10">
        <f t="shared" si="87"/>
        <v>-10250479.293422321</v>
      </c>
      <c r="Y228" s="10">
        <f t="shared" si="87"/>
        <v>-10687652.884033276</v>
      </c>
      <c r="Z228" s="10">
        <f t="shared" si="87"/>
        <v>-11135101.332194861</v>
      </c>
      <c r="AA228" s="10">
        <f t="shared" si="87"/>
        <v>-11593073.236280082</v>
      </c>
      <c r="AB228" s="10">
        <f t="shared" si="87"/>
        <v>-12061823.400018694</v>
      </c>
      <c r="AC228" s="10">
        <f t="shared" si="87"/>
        <v>-12541612.992353454</v>
      </c>
      <c r="AD228" s="10">
        <f t="shared" si="87"/>
        <v>-13032709.711539606</v>
      </c>
      <c r="AE228" s="10">
        <f t="shared" si="87"/>
        <v>-13535387.9536034</v>
      </c>
      <c r="AF228" s="10">
        <f t="shared" si="87"/>
        <v>-12494861.997878509</v>
      </c>
      <c r="AG228" s="10">
        <f t="shared" si="87"/>
        <v>-12987554.134142611</v>
      </c>
      <c r="AH228" s="10">
        <f t="shared" si="87"/>
        <v>-13235254.688927624</v>
      </c>
      <c r="AI228" s="10">
        <f t="shared" si="87"/>
        <v>-13581519.775736086</v>
      </c>
      <c r="AJ228" s="10">
        <f t="shared" si="87"/>
        <v>-13939688.062350553</v>
      </c>
      <c r="AK228" s="10">
        <f t="shared" si="87"/>
        <v>-14363416.592547655</v>
      </c>
    </row>
    <row r="229" spans="4:38" x14ac:dyDescent="0.35">
      <c r="E229" t="s">
        <v>125</v>
      </c>
      <c r="F229" t="s">
        <v>53</v>
      </c>
      <c r="G229" s="10">
        <f t="shared" ref="G229:AK229" si="88">G209</f>
        <v>0</v>
      </c>
      <c r="H229" s="10">
        <f t="shared" si="88"/>
        <v>0</v>
      </c>
      <c r="I229" s="10">
        <f t="shared" si="88"/>
        <v>0</v>
      </c>
      <c r="J229" s="10">
        <f t="shared" si="88"/>
        <v>0</v>
      </c>
      <c r="K229" s="10">
        <f t="shared" si="88"/>
        <v>0</v>
      </c>
      <c r="L229" s="10">
        <f t="shared" si="88"/>
        <v>0</v>
      </c>
      <c r="M229" s="10">
        <f t="shared" si="88"/>
        <v>0</v>
      </c>
      <c r="N229" s="10">
        <f t="shared" si="88"/>
        <v>0</v>
      </c>
      <c r="O229" s="10">
        <f t="shared" si="88"/>
        <v>0</v>
      </c>
      <c r="P229" s="10">
        <f t="shared" si="88"/>
        <v>0</v>
      </c>
      <c r="Q229" s="10">
        <f t="shared" si="88"/>
        <v>0</v>
      </c>
      <c r="R229" s="10">
        <f t="shared" si="88"/>
        <v>0</v>
      </c>
      <c r="S229" s="10">
        <f t="shared" si="88"/>
        <v>0</v>
      </c>
      <c r="T229" s="10">
        <f t="shared" si="88"/>
        <v>0</v>
      </c>
      <c r="U229" s="10">
        <f t="shared" si="88"/>
        <v>0</v>
      </c>
      <c r="V229" s="10">
        <f t="shared" si="88"/>
        <v>0</v>
      </c>
      <c r="W229" s="10">
        <f t="shared" si="88"/>
        <v>0</v>
      </c>
      <c r="X229" s="10">
        <f t="shared" si="88"/>
        <v>0</v>
      </c>
      <c r="Y229" s="10">
        <f t="shared" si="88"/>
        <v>0</v>
      </c>
      <c r="Z229" s="10">
        <f t="shared" si="88"/>
        <v>0</v>
      </c>
      <c r="AA229" s="10">
        <f t="shared" si="88"/>
        <v>0</v>
      </c>
      <c r="AB229" s="10">
        <f t="shared" si="88"/>
        <v>0</v>
      </c>
      <c r="AC229" s="10">
        <f t="shared" si="88"/>
        <v>0</v>
      </c>
      <c r="AD229" s="10">
        <f t="shared" si="88"/>
        <v>0</v>
      </c>
      <c r="AE229" s="10">
        <f t="shared" si="88"/>
        <v>0</v>
      </c>
      <c r="AF229" s="10">
        <f t="shared" si="88"/>
        <v>0</v>
      </c>
      <c r="AG229" s="10">
        <f t="shared" si="88"/>
        <v>0</v>
      </c>
      <c r="AH229" s="10">
        <f t="shared" si="88"/>
        <v>0</v>
      </c>
      <c r="AI229" s="10">
        <f t="shared" si="88"/>
        <v>0</v>
      </c>
      <c r="AJ229" s="10">
        <f t="shared" si="88"/>
        <v>0</v>
      </c>
      <c r="AK229" s="10">
        <f t="shared" si="88"/>
        <v>0</v>
      </c>
    </row>
    <row r="230" spans="4:38" x14ac:dyDescent="0.35">
      <c r="E230" t="s">
        <v>143</v>
      </c>
      <c r="F230" t="s">
        <v>53</v>
      </c>
      <c r="H230" s="10">
        <f t="shared" ref="H230:AK230" si="89">H221</f>
        <v>2368496.5257503772</v>
      </c>
      <c r="I230" s="10">
        <f t="shared" si="89"/>
        <v>2138439.1731293509</v>
      </c>
      <c r="J230" s="10">
        <f t="shared" si="89"/>
        <v>2213954.0555187827</v>
      </c>
      <c r="K230" s="10">
        <f t="shared" si="89"/>
        <v>2427116.0005969112</v>
      </c>
      <c r="L230" s="10">
        <f t="shared" si="89"/>
        <v>2536581.0155852055</v>
      </c>
      <c r="M230" s="10">
        <f t="shared" si="89"/>
        <v>2247793.659961788</v>
      </c>
      <c r="N230" s="10">
        <f t="shared" si="89"/>
        <v>2511192.7271736865</v>
      </c>
      <c r="O230" s="10">
        <f t="shared" si="89"/>
        <v>2558343.3548620264</v>
      </c>
      <c r="P230" s="10">
        <f t="shared" si="89"/>
        <v>2651249.5937938406</v>
      </c>
      <c r="Q230" s="10">
        <f t="shared" si="89"/>
        <v>2747529.7227924638</v>
      </c>
      <c r="R230" s="10">
        <f t="shared" si="89"/>
        <v>2847306.2646756712</v>
      </c>
      <c r="S230" s="10">
        <f t="shared" si="89"/>
        <v>2950706.1916773673</v>
      </c>
      <c r="T230" s="10">
        <f t="shared" si="89"/>
        <v>3057861.0870281304</v>
      </c>
      <c r="U230" s="10">
        <f t="shared" si="89"/>
        <v>3168907.3124035564</v>
      </c>
      <c r="V230" s="10">
        <f t="shared" si="89"/>
        <v>3283986.1814534911</v>
      </c>
      <c r="W230" s="10">
        <f t="shared" si="89"/>
        <v>3403244.1396329734</v>
      </c>
      <c r="X230" s="10">
        <f t="shared" si="89"/>
        <v>3526832.9505637442</v>
      </c>
      <c r="Y230" s="10">
        <f t="shared" si="89"/>
        <v>3654909.8891634657</v>
      </c>
      <c r="Z230" s="10">
        <f t="shared" si="89"/>
        <v>3787637.9417884364</v>
      </c>
      <c r="AA230" s="10">
        <f t="shared" si="89"/>
        <v>3925186.0136444829</v>
      </c>
      <c r="AB230" s="10">
        <f t="shared" si="89"/>
        <v>4067729.1437299815</v>
      </c>
      <c r="AC230" s="10">
        <f t="shared" si="89"/>
        <v>4215448.7275845353</v>
      </c>
      <c r="AD230" s="10">
        <f t="shared" si="89"/>
        <v>4368532.7481267666</v>
      </c>
      <c r="AE230" s="10">
        <f t="shared" si="89"/>
        <v>4527176.0148749892</v>
      </c>
      <c r="AF230" s="10">
        <f t="shared" si="89"/>
        <v>4691580.4118551733</v>
      </c>
      <c r="AG230" s="10">
        <f t="shared" si="89"/>
        <v>4861955.1545116929</v>
      </c>
      <c r="AH230" s="10">
        <f t="shared" si="89"/>
        <v>5038517.0559477843</v>
      </c>
      <c r="AI230" s="10">
        <f t="shared" si="89"/>
        <v>5221490.8028345266</v>
      </c>
      <c r="AJ230" s="10">
        <f t="shared" si="89"/>
        <v>5411109.2413394619</v>
      </c>
      <c r="AK230" s="10">
        <f t="shared" si="89"/>
        <v>5607613.6734387036</v>
      </c>
    </row>
    <row r="232" spans="4:38" x14ac:dyDescent="0.35">
      <c r="E232" t="s">
        <v>144</v>
      </c>
      <c r="F232" t="s">
        <v>53</v>
      </c>
      <c r="G232" s="10">
        <f t="shared" ref="G232:AK232" si="90">SUM(G224:G230)</f>
        <v>4034970.2174000004</v>
      </c>
      <c r="H232" s="10">
        <f t="shared" si="90"/>
        <v>4284946.7017879672</v>
      </c>
      <c r="I232" s="10">
        <f t="shared" si="90"/>
        <v>3778117.0942780189</v>
      </c>
      <c r="J232" s="10">
        <f t="shared" si="90"/>
        <v>3147277.6295965184</v>
      </c>
      <c r="K232" s="10">
        <f t="shared" si="90"/>
        <v>3814110.3134771064</v>
      </c>
      <c r="L232" s="10">
        <f t="shared" si="90"/>
        <v>4384937.8376384452</v>
      </c>
      <c r="M232" s="10">
        <f t="shared" si="90"/>
        <v>3045800.5539426245</v>
      </c>
      <c r="N232" s="10">
        <f t="shared" si="90"/>
        <v>4340408.5265509151</v>
      </c>
      <c r="O232" s="10">
        <f t="shared" si="90"/>
        <v>2984586.6737708799</v>
      </c>
      <c r="P232" s="10">
        <f t="shared" si="90"/>
        <v>3211322.9277055743</v>
      </c>
      <c r="Q232" s="10">
        <f t="shared" si="90"/>
        <v>3412478.2375846016</v>
      </c>
      <c r="R232" s="10">
        <f t="shared" si="90"/>
        <v>3443191.7760654995</v>
      </c>
      <c r="S232" s="10">
        <f t="shared" si="90"/>
        <v>3315420.3410420781</v>
      </c>
      <c r="T232" s="10">
        <f t="shared" si="90"/>
        <v>3574966.7973799049</v>
      </c>
      <c r="U232" s="10">
        <f t="shared" si="90"/>
        <v>3853504.3528568954</v>
      </c>
      <c r="V232" s="10">
        <f t="shared" si="90"/>
        <v>4151920.828421582</v>
      </c>
      <c r="W232" s="10">
        <f t="shared" si="90"/>
        <v>4471140.365986757</v>
      </c>
      <c r="X232" s="10">
        <f t="shared" si="90"/>
        <v>4812124.8306520805</v>
      </c>
      <c r="Y232" s="10">
        <f t="shared" si="90"/>
        <v>5175875.2655227222</v>
      </c>
      <c r="Z232" s="10">
        <f t="shared" si="90"/>
        <v>5563433.4010670185</v>
      </c>
      <c r="AA232" s="10">
        <f t="shared" si="90"/>
        <v>5975883.2210273463</v>
      </c>
      <c r="AB232" s="10">
        <f t="shared" si="90"/>
        <v>6414352.5869721044</v>
      </c>
      <c r="AC232" s="10">
        <f t="shared" si="90"/>
        <v>6880014.9236532766</v>
      </c>
      <c r="AD232" s="10">
        <f t="shared" si="90"/>
        <v>7374090.9674132681</v>
      </c>
      <c r="AE232" s="10">
        <f t="shared" si="90"/>
        <v>7897850.57996675</v>
      </c>
      <c r="AF232" s="10">
        <f t="shared" si="90"/>
        <v>10007681.617368661</v>
      </c>
      <c r="AG232" s="10">
        <f t="shared" si="90"/>
        <v>10628823.932267409</v>
      </c>
      <c r="AH232" s="10">
        <f t="shared" si="90"/>
        <v>11541211.554586302</v>
      </c>
      <c r="AI232" s="10">
        <f t="shared" si="90"/>
        <v>12403077.228715304</v>
      </c>
      <c r="AJ232" s="10">
        <f t="shared" si="90"/>
        <v>13302938.01694276</v>
      </c>
      <c r="AK232" s="10">
        <f t="shared" si="90"/>
        <v>14189061.934837574</v>
      </c>
    </row>
    <row r="233" spans="4:38" x14ac:dyDescent="0.35">
      <c r="E233" t="s">
        <v>145</v>
      </c>
      <c r="F233" t="s">
        <v>53</v>
      </c>
      <c r="G233" s="10">
        <f>-G232*G$20</f>
        <v>0</v>
      </c>
      <c r="H233" s="10">
        <f t="shared" ref="H233:AK233" si="91">-H232*H$20</f>
        <v>0</v>
      </c>
      <c r="I233" s="10">
        <f t="shared" si="91"/>
        <v>0</v>
      </c>
      <c r="J233" s="10">
        <f t="shared" si="91"/>
        <v>0</v>
      </c>
      <c r="K233" s="10">
        <f t="shared" si="91"/>
        <v>0</v>
      </c>
      <c r="L233" s="10">
        <f t="shared" si="91"/>
        <v>0</v>
      </c>
      <c r="M233" s="10">
        <f t="shared" si="91"/>
        <v>0</v>
      </c>
      <c r="N233" s="10">
        <f t="shared" si="91"/>
        <v>0</v>
      </c>
      <c r="O233" s="10">
        <f t="shared" si="91"/>
        <v>0</v>
      </c>
      <c r="P233" s="10">
        <f t="shared" si="91"/>
        <v>0</v>
      </c>
      <c r="Q233" s="10">
        <f t="shared" si="91"/>
        <v>0</v>
      </c>
      <c r="R233" s="10">
        <f t="shared" si="91"/>
        <v>0</v>
      </c>
      <c r="S233" s="10">
        <f t="shared" si="91"/>
        <v>0</v>
      </c>
      <c r="T233" s="10">
        <f t="shared" si="91"/>
        <v>0</v>
      </c>
      <c r="U233" s="10">
        <f t="shared" si="91"/>
        <v>0</v>
      </c>
      <c r="V233" s="10">
        <f t="shared" si="91"/>
        <v>0</v>
      </c>
      <c r="W233" s="10">
        <f t="shared" si="91"/>
        <v>0</v>
      </c>
      <c r="X233" s="10">
        <f t="shared" si="91"/>
        <v>0</v>
      </c>
      <c r="Y233" s="10">
        <f t="shared" si="91"/>
        <v>0</v>
      </c>
      <c r="Z233" s="10">
        <f t="shared" si="91"/>
        <v>0</v>
      </c>
      <c r="AA233" s="10">
        <f t="shared" si="91"/>
        <v>0</v>
      </c>
      <c r="AB233" s="10">
        <f t="shared" si="91"/>
        <v>0</v>
      </c>
      <c r="AC233" s="10">
        <f t="shared" si="91"/>
        <v>0</v>
      </c>
      <c r="AD233" s="10">
        <f t="shared" si="91"/>
        <v>0</v>
      </c>
      <c r="AE233" s="10">
        <f t="shared" si="91"/>
        <v>0</v>
      </c>
      <c r="AF233" s="10">
        <f t="shared" si="91"/>
        <v>0</v>
      </c>
      <c r="AG233" s="10">
        <f t="shared" si="91"/>
        <v>0</v>
      </c>
      <c r="AH233" s="10">
        <f t="shared" si="91"/>
        <v>0</v>
      </c>
      <c r="AI233" s="10">
        <f t="shared" si="91"/>
        <v>0</v>
      </c>
      <c r="AJ233" s="10">
        <f t="shared" si="91"/>
        <v>0</v>
      </c>
      <c r="AK233" s="10">
        <f t="shared" si="91"/>
        <v>0</v>
      </c>
    </row>
    <row r="235" spans="4:38" x14ac:dyDescent="0.35">
      <c r="D235" t="s">
        <v>146</v>
      </c>
    </row>
    <row r="236" spans="4:38" x14ac:dyDescent="0.35">
      <c r="E236" t="s">
        <v>51</v>
      </c>
      <c r="F236" t="s">
        <v>53</v>
      </c>
      <c r="G236" s="10">
        <f>-G28</f>
        <v>-64771548.044999994</v>
      </c>
      <c r="H236" s="10">
        <f t="shared" ref="H236:AK236" si="92">-H28</f>
        <v>-1976591.24917324</v>
      </c>
      <c r="I236" s="10">
        <f t="shared" si="92"/>
        <v>-7883163.619584416</v>
      </c>
      <c r="J236" s="10">
        <f t="shared" si="92"/>
        <v>-9409287.5461007431</v>
      </c>
      <c r="K236" s="10">
        <f t="shared" si="92"/>
        <v>-15570797.270092202</v>
      </c>
      <c r="L236" s="10">
        <f t="shared" si="92"/>
        <v>-6195642.9597768392</v>
      </c>
      <c r="M236" s="10">
        <f t="shared" si="92"/>
        <v>-3956993.2301738057</v>
      </c>
      <c r="N236" s="10">
        <f t="shared" si="92"/>
        <v>-4168914.5556033193</v>
      </c>
      <c r="O236" s="10">
        <f t="shared" si="92"/>
        <v>-35250848.42832046</v>
      </c>
      <c r="P236" s="10">
        <f t="shared" si="92"/>
        <v>-8466647.9619261511</v>
      </c>
      <c r="Q236" s="10">
        <f t="shared" si="92"/>
        <v>-10782789.125094207</v>
      </c>
      <c r="R236" s="10">
        <f t="shared" si="92"/>
        <v>-21365397.113733616</v>
      </c>
      <c r="S236" s="10">
        <f t="shared" si="92"/>
        <v>-28250333.703977112</v>
      </c>
      <c r="T236" s="10">
        <f t="shared" si="92"/>
        <v>-10256072.65471362</v>
      </c>
      <c r="U236" s="10">
        <f t="shared" si="92"/>
        <v>-10471450.180462604</v>
      </c>
      <c r="V236" s="10">
        <f t="shared" si="92"/>
        <v>-10691350.634252317</v>
      </c>
      <c r="W236" s="10">
        <f t="shared" si="92"/>
        <v>-10915868.997571616</v>
      </c>
      <c r="X236" s="10">
        <f t="shared" si="92"/>
        <v>-11145102.24652062</v>
      </c>
      <c r="Y236" s="10">
        <f t="shared" si="92"/>
        <v>-11379149.393697552</v>
      </c>
      <c r="Z236" s="10">
        <f t="shared" si="92"/>
        <v>-11618111.5309652</v>
      </c>
      <c r="AA236" s="10">
        <f t="shared" si="92"/>
        <v>-11862091.873115469</v>
      </c>
      <c r="AB236" s="10">
        <f t="shared" si="92"/>
        <v>-12111195.802450892</v>
      </c>
      <c r="AC236" s="10">
        <f t="shared" si="92"/>
        <v>-12365530.91430236</v>
      </c>
      <c r="AD236" s="10">
        <f t="shared" si="92"/>
        <v>-12625207.063502707</v>
      </c>
      <c r="AE236" s="10">
        <f t="shared" si="92"/>
        <v>-12890336.411836263</v>
      </c>
      <c r="AF236" s="10">
        <f t="shared" si="92"/>
        <v>-13161033.476484824</v>
      </c>
      <c r="AG236" s="10">
        <f t="shared" si="92"/>
        <v>-13437415.179491002</v>
      </c>
      <c r="AH236" s="10">
        <f t="shared" si="92"/>
        <v>-13719600.898260314</v>
      </c>
      <c r="AI236" s="10">
        <f t="shared" si="92"/>
        <v>-14007712.517123777</v>
      </c>
      <c r="AJ236" s="10">
        <f t="shared" si="92"/>
        <v>-14301874.479983376</v>
      </c>
      <c r="AK236" s="10">
        <f t="shared" si="92"/>
        <v>-14602213.844063025</v>
      </c>
    </row>
    <row r="237" spans="4:38" x14ac:dyDescent="0.35">
      <c r="E237" t="s">
        <v>147</v>
      </c>
      <c r="F237" t="s">
        <v>53</v>
      </c>
      <c r="G237" s="10">
        <f t="shared" ref="G237:AK237" si="93">G86</f>
        <v>0</v>
      </c>
      <c r="H237" s="10">
        <f t="shared" si="93"/>
        <v>0</v>
      </c>
      <c r="I237" s="10">
        <f t="shared" si="93"/>
        <v>0</v>
      </c>
      <c r="J237" s="10">
        <f t="shared" si="93"/>
        <v>0</v>
      </c>
      <c r="K237" s="10">
        <f t="shared" si="93"/>
        <v>0</v>
      </c>
      <c r="L237" s="10">
        <f t="shared" si="93"/>
        <v>0</v>
      </c>
      <c r="M237" s="10">
        <f t="shared" si="93"/>
        <v>0</v>
      </c>
      <c r="N237" s="10">
        <f t="shared" si="93"/>
        <v>0</v>
      </c>
      <c r="O237" s="10">
        <f t="shared" si="93"/>
        <v>0</v>
      </c>
      <c r="P237" s="10">
        <f t="shared" si="93"/>
        <v>0</v>
      </c>
      <c r="Q237" s="10">
        <f t="shared" si="93"/>
        <v>0</v>
      </c>
      <c r="R237" s="10">
        <f t="shared" si="93"/>
        <v>0</v>
      </c>
      <c r="S237" s="10">
        <f t="shared" si="93"/>
        <v>0</v>
      </c>
      <c r="T237" s="10">
        <f t="shared" si="93"/>
        <v>0</v>
      </c>
      <c r="U237" s="10">
        <f t="shared" si="93"/>
        <v>0</v>
      </c>
      <c r="V237" s="10">
        <f t="shared" si="93"/>
        <v>0</v>
      </c>
      <c r="W237" s="10">
        <f t="shared" si="93"/>
        <v>0</v>
      </c>
      <c r="X237" s="10">
        <f t="shared" si="93"/>
        <v>0</v>
      </c>
      <c r="Y237" s="10">
        <f t="shared" si="93"/>
        <v>0</v>
      </c>
      <c r="Z237" s="10">
        <f t="shared" si="93"/>
        <v>0</v>
      </c>
      <c r="AA237" s="10">
        <f t="shared" si="93"/>
        <v>0</v>
      </c>
      <c r="AB237" s="10">
        <f t="shared" si="93"/>
        <v>0</v>
      </c>
      <c r="AC237" s="10">
        <f t="shared" si="93"/>
        <v>0</v>
      </c>
      <c r="AD237" s="10">
        <f t="shared" si="93"/>
        <v>0</v>
      </c>
      <c r="AE237" s="10">
        <f t="shared" si="93"/>
        <v>0</v>
      </c>
      <c r="AF237" s="10">
        <f t="shared" si="93"/>
        <v>0</v>
      </c>
      <c r="AG237" s="10">
        <f t="shared" si="93"/>
        <v>0</v>
      </c>
      <c r="AH237" s="10">
        <f t="shared" si="93"/>
        <v>0</v>
      </c>
      <c r="AI237" s="10">
        <f t="shared" si="93"/>
        <v>0</v>
      </c>
      <c r="AJ237" s="10">
        <f t="shared" si="93"/>
        <v>0</v>
      </c>
      <c r="AK237" s="10">
        <f t="shared" si="93"/>
        <v>0</v>
      </c>
    </row>
    <row r="238" spans="4:38" x14ac:dyDescent="0.35">
      <c r="E238" t="s">
        <v>60</v>
      </c>
      <c r="F238" t="s">
        <v>53</v>
      </c>
      <c r="G238" s="10">
        <f t="shared" ref="G238:AK238" si="94">G55</f>
        <v>30007000</v>
      </c>
      <c r="H238" s="10">
        <f t="shared" si="94"/>
        <v>0</v>
      </c>
      <c r="I238" s="10">
        <f t="shared" si="94"/>
        <v>0</v>
      </c>
      <c r="J238" s="10">
        <f t="shared" si="94"/>
        <v>0</v>
      </c>
      <c r="K238" s="10">
        <f t="shared" si="94"/>
        <v>0</v>
      </c>
      <c r="L238" s="10">
        <f t="shared" si="94"/>
        <v>0</v>
      </c>
      <c r="M238" s="10">
        <f t="shared" si="94"/>
        <v>0</v>
      </c>
      <c r="N238" s="10">
        <f t="shared" si="94"/>
        <v>0</v>
      </c>
      <c r="O238" s="10">
        <f t="shared" si="94"/>
        <v>0</v>
      </c>
      <c r="P238" s="10">
        <f t="shared" si="94"/>
        <v>0</v>
      </c>
      <c r="Q238" s="10">
        <f t="shared" si="94"/>
        <v>0</v>
      </c>
      <c r="R238" s="10">
        <f t="shared" si="94"/>
        <v>0</v>
      </c>
      <c r="S238" s="10">
        <f t="shared" si="94"/>
        <v>0</v>
      </c>
      <c r="T238" s="10">
        <f t="shared" si="94"/>
        <v>0</v>
      </c>
      <c r="U238" s="10">
        <f t="shared" si="94"/>
        <v>0</v>
      </c>
      <c r="V238" s="10">
        <f t="shared" si="94"/>
        <v>0</v>
      </c>
      <c r="W238" s="10">
        <f t="shared" si="94"/>
        <v>0</v>
      </c>
      <c r="X238" s="10">
        <f t="shared" si="94"/>
        <v>0</v>
      </c>
      <c r="Y238" s="10">
        <f t="shared" si="94"/>
        <v>0</v>
      </c>
      <c r="Z238" s="10">
        <f t="shared" si="94"/>
        <v>0</v>
      </c>
      <c r="AA238" s="10">
        <f t="shared" si="94"/>
        <v>0</v>
      </c>
      <c r="AB238" s="10">
        <f t="shared" si="94"/>
        <v>0</v>
      </c>
      <c r="AC238" s="10">
        <f t="shared" si="94"/>
        <v>0</v>
      </c>
      <c r="AD238" s="10">
        <f t="shared" si="94"/>
        <v>0</v>
      </c>
      <c r="AE238" s="10">
        <f t="shared" si="94"/>
        <v>0</v>
      </c>
      <c r="AF238" s="10">
        <f t="shared" si="94"/>
        <v>0</v>
      </c>
      <c r="AG238" s="10">
        <f t="shared" si="94"/>
        <v>0</v>
      </c>
      <c r="AH238" s="10">
        <f t="shared" si="94"/>
        <v>0</v>
      </c>
      <c r="AI238" s="10">
        <f t="shared" si="94"/>
        <v>0</v>
      </c>
      <c r="AJ238" s="10">
        <f t="shared" si="94"/>
        <v>0</v>
      </c>
      <c r="AK238" s="10">
        <f t="shared" si="94"/>
        <v>0</v>
      </c>
    </row>
    <row r="239" spans="4:38" x14ac:dyDescent="0.35">
      <c r="E239" t="s">
        <v>141</v>
      </c>
      <c r="F239" t="s">
        <v>53</v>
      </c>
      <c r="G239" s="10">
        <f t="shared" ref="G239:AK239" si="95">G179</f>
        <v>0</v>
      </c>
      <c r="H239" s="10">
        <f t="shared" si="95"/>
        <v>526796.13183999993</v>
      </c>
      <c r="I239" s="10">
        <f t="shared" si="95"/>
        <v>1051719.2755199999</v>
      </c>
      <c r="J239" s="10">
        <f t="shared" si="95"/>
        <v>1616488.4252849626</v>
      </c>
      <c r="K239" s="10">
        <f t="shared" si="95"/>
        <v>2266273.3474583356</v>
      </c>
      <c r="L239" s="10">
        <f t="shared" si="95"/>
        <v>3010671.7408398315</v>
      </c>
      <c r="M239" s="10">
        <f t="shared" si="95"/>
        <v>3738802.6658884678</v>
      </c>
      <c r="N239" s="10">
        <f t="shared" si="95"/>
        <v>4590728.3914602362</v>
      </c>
      <c r="O239" s="10">
        <f t="shared" si="95"/>
        <v>5477362.2056894554</v>
      </c>
      <c r="P239" s="10">
        <f t="shared" si="95"/>
        <v>6443407.496594891</v>
      </c>
      <c r="Q239" s="10">
        <f t="shared" si="95"/>
        <v>7494745.4959063996</v>
      </c>
      <c r="R239" s="10">
        <f t="shared" si="95"/>
        <v>8637657.4008636624</v>
      </c>
      <c r="S239" s="10">
        <f t="shared" si="95"/>
        <v>9878850.329917049</v>
      </c>
      <c r="T239" s="10">
        <f t="shared" si="95"/>
        <v>10981764.592364468</v>
      </c>
      <c r="U239" s="10">
        <f t="shared" si="95"/>
        <v>12140358.62631971</v>
      </c>
      <c r="V239" s="10">
        <f t="shared" si="95"/>
        <v>13356982.618926492</v>
      </c>
      <c r="W239" s="10">
        <f t="shared" si="95"/>
        <v>14634078.996075716</v>
      </c>
      <c r="X239" s="10">
        <f t="shared" si="95"/>
        <v>15974185.916781319</v>
      </c>
      <c r="Y239" s="10">
        <f t="shared" si="95"/>
        <v>17379940.897493571</v>
      </c>
      <c r="Z239" s="10">
        <f t="shared" si="95"/>
        <v>18854084.571132414</v>
      </c>
      <c r="AA239" s="10">
        <f t="shared" si="95"/>
        <v>20399464.585798334</v>
      </c>
      <c r="AB239" s="10">
        <f t="shared" si="95"/>
        <v>22019039.648299612</v>
      </c>
      <c r="AC239" s="10">
        <f t="shared" si="95"/>
        <v>23715883.717823051</v>
      </c>
      <c r="AD239" s="10">
        <f t="shared" si="95"/>
        <v>25493190.355269838</v>
      </c>
      <c r="AE239" s="10">
        <f t="shared" si="95"/>
        <v>27354277.233980417</v>
      </c>
      <c r="AF239" s="10">
        <f t="shared" si="95"/>
        <v>29302590.817781515</v>
      </c>
      <c r="AG239" s="10">
        <f t="shared" si="95"/>
        <v>31341711.212505378</v>
      </c>
      <c r="AH239" s="10">
        <f t="shared" si="95"/>
        <v>33475357.197356328</v>
      </c>
      <c r="AI239" s="10">
        <f t="shared" si="95"/>
        <v>35707391.442732692</v>
      </c>
      <c r="AJ239" s="10">
        <f t="shared" si="95"/>
        <v>38041825.92135375</v>
      </c>
      <c r="AK239" s="10">
        <f t="shared" si="95"/>
        <v>40482827.519791856</v>
      </c>
      <c r="AL239" s="10">
        <f t="shared" ref="AL239:AL243" si="96">IF(AF239=0,0,IF($G$17&gt;(AK239/AF239)^(1/5)-1+2%,AK239*(AK239/AF239)^(1/5)/($G$17-((AK239/AF239)^(1/5)-1)),AK239*(1+$G$16)/$G$18))</f>
        <v>1620900662.6551955</v>
      </c>
    </row>
    <row r="240" spans="4:38" x14ac:dyDescent="0.35">
      <c r="E240" t="s">
        <v>117</v>
      </c>
      <c r="F240" t="s">
        <v>53</v>
      </c>
      <c r="G240" s="10">
        <f t="shared" ref="G240:AK240" si="97">G226</f>
        <v>0</v>
      </c>
      <c r="H240" s="10">
        <f t="shared" si="97"/>
        <v>0</v>
      </c>
      <c r="I240" s="10">
        <f t="shared" si="97"/>
        <v>0</v>
      </c>
      <c r="J240" s="10">
        <f t="shared" si="97"/>
        <v>0</v>
      </c>
      <c r="K240" s="10">
        <f t="shared" si="97"/>
        <v>0</v>
      </c>
      <c r="L240" s="10">
        <f t="shared" si="97"/>
        <v>0</v>
      </c>
      <c r="M240" s="10">
        <f t="shared" si="97"/>
        <v>0</v>
      </c>
      <c r="N240" s="10">
        <f t="shared" si="97"/>
        <v>0</v>
      </c>
      <c r="O240" s="10">
        <f t="shared" si="97"/>
        <v>0</v>
      </c>
      <c r="P240" s="10">
        <f t="shared" si="97"/>
        <v>0</v>
      </c>
      <c r="Q240" s="10">
        <f t="shared" si="97"/>
        <v>0</v>
      </c>
      <c r="R240" s="10">
        <f t="shared" si="97"/>
        <v>0</v>
      </c>
      <c r="S240" s="10">
        <f t="shared" si="97"/>
        <v>0</v>
      </c>
      <c r="T240" s="10">
        <f t="shared" si="97"/>
        <v>0</v>
      </c>
      <c r="U240" s="10">
        <f t="shared" si="97"/>
        <v>0</v>
      </c>
      <c r="V240" s="10">
        <f t="shared" si="97"/>
        <v>0</v>
      </c>
      <c r="W240" s="10">
        <f t="shared" si="97"/>
        <v>0</v>
      </c>
      <c r="X240" s="10">
        <f t="shared" si="97"/>
        <v>0</v>
      </c>
      <c r="Y240" s="10">
        <f t="shared" si="97"/>
        <v>0</v>
      </c>
      <c r="Z240" s="10">
        <f t="shared" si="97"/>
        <v>0</v>
      </c>
      <c r="AA240" s="10">
        <f t="shared" si="97"/>
        <v>0</v>
      </c>
      <c r="AB240" s="10">
        <f t="shared" si="97"/>
        <v>0</v>
      </c>
      <c r="AC240" s="10">
        <f t="shared" si="97"/>
        <v>0</v>
      </c>
      <c r="AD240" s="10">
        <f t="shared" si="97"/>
        <v>0</v>
      </c>
      <c r="AE240" s="10">
        <f t="shared" si="97"/>
        <v>0</v>
      </c>
      <c r="AF240" s="10">
        <f t="shared" si="97"/>
        <v>0</v>
      </c>
      <c r="AG240" s="10">
        <f t="shared" si="97"/>
        <v>0</v>
      </c>
      <c r="AH240" s="10">
        <f t="shared" si="97"/>
        <v>0</v>
      </c>
      <c r="AI240" s="10">
        <f t="shared" si="97"/>
        <v>0</v>
      </c>
      <c r="AJ240" s="10">
        <f t="shared" si="97"/>
        <v>0</v>
      </c>
      <c r="AK240" s="10">
        <f t="shared" si="97"/>
        <v>0</v>
      </c>
      <c r="AL240" s="10">
        <f t="shared" si="96"/>
        <v>0</v>
      </c>
    </row>
    <row r="241" spans="3:40" x14ac:dyDescent="0.35">
      <c r="E241" t="s">
        <v>118</v>
      </c>
      <c r="F241" t="s">
        <v>53</v>
      </c>
      <c r="G241" s="10">
        <f t="shared" ref="G241:AK241" si="98">-G202</f>
        <v>0</v>
      </c>
      <c r="H241" s="10">
        <f t="shared" si="98"/>
        <v>-448968.02821894531</v>
      </c>
      <c r="I241" s="10">
        <f t="shared" si="98"/>
        <v>-863755.11862009775</v>
      </c>
      <c r="J241" s="10">
        <f t="shared" si="98"/>
        <v>-1301567.2059710165</v>
      </c>
      <c r="K241" s="10">
        <f t="shared" si="98"/>
        <v>-1788979.9498819397</v>
      </c>
      <c r="L241" s="10">
        <f t="shared" si="98"/>
        <v>-2307378.3567829109</v>
      </c>
      <c r="M241" s="10">
        <f t="shared" si="98"/>
        <v>-2781921.1079293475</v>
      </c>
      <c r="N241" s="10">
        <f t="shared" si="98"/>
        <v>-3316358.7199312416</v>
      </c>
      <c r="O241" s="10">
        <f t="shared" si="98"/>
        <v>-3870957.311692134</v>
      </c>
      <c r="P241" s="10">
        <f t="shared" si="98"/>
        <v>-4454813.6168346023</v>
      </c>
      <c r="Q241" s="10">
        <f t="shared" si="98"/>
        <v>-5069181.5959960539</v>
      </c>
      <c r="R241" s="10">
        <f t="shared" si="98"/>
        <v>-5715364.7681967421</v>
      </c>
      <c r="S241" s="10">
        <f t="shared" si="98"/>
        <v>-6394718.0949892821</v>
      </c>
      <c r="T241" s="10">
        <f t="shared" si="98"/>
        <v>-7108649.9348042384</v>
      </c>
      <c r="U241" s="10">
        <f t="shared" si="98"/>
        <v>-7858624.0700781792</v>
      </c>
      <c r="V241" s="10">
        <f t="shared" si="98"/>
        <v>-8646161.8098453134</v>
      </c>
      <c r="W241" s="10">
        <f t="shared" si="98"/>
        <v>-9472844.1705719978</v>
      </c>
      <c r="X241" s="10">
        <f t="shared" si="98"/>
        <v>-10340314.138115117</v>
      </c>
      <c r="Y241" s="10">
        <f t="shared" si="98"/>
        <v>-11250279.013790831</v>
      </c>
      <c r="Z241" s="10">
        <f t="shared" si="98"/>
        <v>-12204512.847649457</v>
      </c>
      <c r="AA241" s="10">
        <f t="shared" si="98"/>
        <v>-13204858.96216559</v>
      </c>
      <c r="AB241" s="10">
        <f t="shared" si="98"/>
        <v>-14253232.569669902</v>
      </c>
      <c r="AC241" s="10">
        <f t="shared" si="98"/>
        <v>-15351623.486970894</v>
      </c>
      <c r="AD241" s="10">
        <f t="shared" si="98"/>
        <v>-16502098.950740872</v>
      </c>
      <c r="AE241" s="10">
        <f t="shared" si="98"/>
        <v>-17706806.537371308</v>
      </c>
      <c r="AF241" s="10">
        <f t="shared" si="98"/>
        <v>-18967977.191138152</v>
      </c>
      <c r="AG241" s="10">
        <f t="shared" si="98"/>
        <v>-20287928.364658143</v>
      </c>
      <c r="AH241" s="10">
        <f t="shared" si="98"/>
        <v>-21669067.275762815</v>
      </c>
      <c r="AI241" s="10">
        <f t="shared" si="98"/>
        <v>-23113894.285067637</v>
      </c>
      <c r="AJ241" s="10">
        <f t="shared" si="98"/>
        <v>-24625006.398670256</v>
      </c>
      <c r="AK241" s="10">
        <f t="shared" si="98"/>
        <v>-26205100.900573801</v>
      </c>
      <c r="AL241" s="10">
        <f t="shared" si="96"/>
        <v>-1049231687.0386609</v>
      </c>
    </row>
    <row r="242" spans="3:40" x14ac:dyDescent="0.35">
      <c r="E242" t="s">
        <v>125</v>
      </c>
      <c r="F242" t="s">
        <v>53</v>
      </c>
      <c r="G242" s="10">
        <f t="shared" ref="G242:AK242" si="99">G209</f>
        <v>0</v>
      </c>
      <c r="H242" s="10">
        <f t="shared" si="99"/>
        <v>0</v>
      </c>
      <c r="I242" s="10">
        <f t="shared" si="99"/>
        <v>0</v>
      </c>
      <c r="J242" s="10">
        <f t="shared" si="99"/>
        <v>0</v>
      </c>
      <c r="K242" s="10">
        <f t="shared" si="99"/>
        <v>0</v>
      </c>
      <c r="L242" s="10">
        <f t="shared" si="99"/>
        <v>0</v>
      </c>
      <c r="M242" s="10">
        <f t="shared" si="99"/>
        <v>0</v>
      </c>
      <c r="N242" s="10">
        <f t="shared" si="99"/>
        <v>0</v>
      </c>
      <c r="O242" s="10">
        <f t="shared" si="99"/>
        <v>0</v>
      </c>
      <c r="P242" s="10">
        <f t="shared" si="99"/>
        <v>0</v>
      </c>
      <c r="Q242" s="10">
        <f t="shared" si="99"/>
        <v>0</v>
      </c>
      <c r="R242" s="10">
        <f t="shared" si="99"/>
        <v>0</v>
      </c>
      <c r="S242" s="10">
        <f t="shared" si="99"/>
        <v>0</v>
      </c>
      <c r="T242" s="10">
        <f t="shared" si="99"/>
        <v>0</v>
      </c>
      <c r="U242" s="10">
        <f t="shared" si="99"/>
        <v>0</v>
      </c>
      <c r="V242" s="10">
        <f t="shared" si="99"/>
        <v>0</v>
      </c>
      <c r="W242" s="10">
        <f t="shared" si="99"/>
        <v>0</v>
      </c>
      <c r="X242" s="10">
        <f t="shared" si="99"/>
        <v>0</v>
      </c>
      <c r="Y242" s="10">
        <f t="shared" si="99"/>
        <v>0</v>
      </c>
      <c r="Z242" s="10">
        <f t="shared" si="99"/>
        <v>0</v>
      </c>
      <c r="AA242" s="10">
        <f t="shared" si="99"/>
        <v>0</v>
      </c>
      <c r="AB242" s="10">
        <f t="shared" si="99"/>
        <v>0</v>
      </c>
      <c r="AC242" s="10">
        <f t="shared" si="99"/>
        <v>0</v>
      </c>
      <c r="AD242" s="10">
        <f t="shared" si="99"/>
        <v>0</v>
      </c>
      <c r="AE242" s="10">
        <f t="shared" si="99"/>
        <v>0</v>
      </c>
      <c r="AF242" s="10">
        <f t="shared" si="99"/>
        <v>0</v>
      </c>
      <c r="AG242" s="10">
        <f t="shared" si="99"/>
        <v>0</v>
      </c>
      <c r="AH242" s="10">
        <f t="shared" si="99"/>
        <v>0</v>
      </c>
      <c r="AI242" s="10">
        <f t="shared" si="99"/>
        <v>0</v>
      </c>
      <c r="AJ242" s="10">
        <f t="shared" si="99"/>
        <v>0</v>
      </c>
      <c r="AK242" s="10">
        <f t="shared" si="99"/>
        <v>0</v>
      </c>
      <c r="AL242" s="10">
        <f t="shared" si="96"/>
        <v>0</v>
      </c>
    </row>
    <row r="243" spans="3:40" x14ac:dyDescent="0.35">
      <c r="E243" t="s">
        <v>131</v>
      </c>
      <c r="F243" t="s">
        <v>53</v>
      </c>
      <c r="G243" s="10">
        <f t="shared" ref="G243:AK243" si="100">G216</f>
        <v>0</v>
      </c>
      <c r="H243" s="10">
        <f t="shared" si="100"/>
        <v>0</v>
      </c>
      <c r="I243" s="10">
        <f t="shared" si="100"/>
        <v>0</v>
      </c>
      <c r="J243" s="10">
        <f t="shared" si="100"/>
        <v>0</v>
      </c>
      <c r="K243" s="10">
        <f t="shared" si="100"/>
        <v>0</v>
      </c>
      <c r="L243" s="10">
        <f t="shared" si="100"/>
        <v>0</v>
      </c>
      <c r="M243" s="10">
        <f t="shared" si="100"/>
        <v>0</v>
      </c>
      <c r="N243" s="10">
        <f t="shared" si="100"/>
        <v>0</v>
      </c>
      <c r="O243" s="10">
        <f t="shared" si="100"/>
        <v>0</v>
      </c>
      <c r="P243" s="10">
        <f t="shared" si="100"/>
        <v>0</v>
      </c>
      <c r="Q243" s="10">
        <f t="shared" si="100"/>
        <v>0</v>
      </c>
      <c r="R243" s="10">
        <f t="shared" si="100"/>
        <v>0</v>
      </c>
      <c r="S243" s="10">
        <f t="shared" si="100"/>
        <v>0</v>
      </c>
      <c r="T243" s="10">
        <f t="shared" si="100"/>
        <v>0</v>
      </c>
      <c r="U243" s="10">
        <f t="shared" si="100"/>
        <v>0</v>
      </c>
      <c r="V243" s="10">
        <f t="shared" si="100"/>
        <v>0</v>
      </c>
      <c r="W243" s="10">
        <f t="shared" si="100"/>
        <v>0</v>
      </c>
      <c r="X243" s="10">
        <f t="shared" si="100"/>
        <v>0</v>
      </c>
      <c r="Y243" s="10">
        <f t="shared" si="100"/>
        <v>0</v>
      </c>
      <c r="Z243" s="10">
        <f t="shared" si="100"/>
        <v>0</v>
      </c>
      <c r="AA243" s="10">
        <f t="shared" si="100"/>
        <v>0</v>
      </c>
      <c r="AB243" s="10">
        <f t="shared" si="100"/>
        <v>0</v>
      </c>
      <c r="AC243" s="10">
        <f t="shared" si="100"/>
        <v>0</v>
      </c>
      <c r="AD243" s="10">
        <f t="shared" si="100"/>
        <v>0</v>
      </c>
      <c r="AE243" s="10">
        <f t="shared" si="100"/>
        <v>0</v>
      </c>
      <c r="AF243" s="10">
        <f t="shared" si="100"/>
        <v>0</v>
      </c>
      <c r="AG243" s="10">
        <f t="shared" si="100"/>
        <v>0</v>
      </c>
      <c r="AH243" s="10">
        <f t="shared" si="100"/>
        <v>0</v>
      </c>
      <c r="AI243" s="10">
        <f t="shared" si="100"/>
        <v>0</v>
      </c>
      <c r="AJ243" s="10">
        <f t="shared" si="100"/>
        <v>0</v>
      </c>
      <c r="AK243" s="10">
        <f t="shared" si="100"/>
        <v>0</v>
      </c>
      <c r="AL243" s="10">
        <f t="shared" si="96"/>
        <v>0</v>
      </c>
    </row>
    <row r="244" spans="3:40" x14ac:dyDescent="0.35">
      <c r="E244" t="s">
        <v>148</v>
      </c>
      <c r="F244" t="s">
        <v>53</v>
      </c>
      <c r="G244" s="10">
        <f t="shared" ref="G244:AK244" si="101">G233</f>
        <v>0</v>
      </c>
      <c r="H244" s="10">
        <f t="shared" si="101"/>
        <v>0</v>
      </c>
      <c r="I244" s="10">
        <f t="shared" si="101"/>
        <v>0</v>
      </c>
      <c r="J244" s="10">
        <f t="shared" si="101"/>
        <v>0</v>
      </c>
      <c r="K244" s="10">
        <f t="shared" si="101"/>
        <v>0</v>
      </c>
      <c r="L244" s="10">
        <f t="shared" si="101"/>
        <v>0</v>
      </c>
      <c r="M244" s="10">
        <f t="shared" si="101"/>
        <v>0</v>
      </c>
      <c r="N244" s="10">
        <f t="shared" si="101"/>
        <v>0</v>
      </c>
      <c r="O244" s="10">
        <f t="shared" si="101"/>
        <v>0</v>
      </c>
      <c r="P244" s="10">
        <f t="shared" si="101"/>
        <v>0</v>
      </c>
      <c r="Q244" s="10">
        <f t="shared" si="101"/>
        <v>0</v>
      </c>
      <c r="R244" s="10">
        <f t="shared" si="101"/>
        <v>0</v>
      </c>
      <c r="S244" s="10">
        <f t="shared" si="101"/>
        <v>0</v>
      </c>
      <c r="T244" s="10">
        <f t="shared" si="101"/>
        <v>0</v>
      </c>
      <c r="U244" s="10">
        <f t="shared" si="101"/>
        <v>0</v>
      </c>
      <c r="V244" s="10">
        <f t="shared" si="101"/>
        <v>0</v>
      </c>
      <c r="W244" s="10">
        <f t="shared" si="101"/>
        <v>0</v>
      </c>
      <c r="X244" s="10">
        <f t="shared" si="101"/>
        <v>0</v>
      </c>
      <c r="Y244" s="10">
        <f t="shared" si="101"/>
        <v>0</v>
      </c>
      <c r="Z244" s="10">
        <f t="shared" si="101"/>
        <v>0</v>
      </c>
      <c r="AA244" s="10">
        <f t="shared" si="101"/>
        <v>0</v>
      </c>
      <c r="AB244" s="10">
        <f t="shared" si="101"/>
        <v>0</v>
      </c>
      <c r="AC244" s="10">
        <f t="shared" si="101"/>
        <v>0</v>
      </c>
      <c r="AD244" s="10">
        <f t="shared" si="101"/>
        <v>0</v>
      </c>
      <c r="AE244" s="10">
        <f t="shared" si="101"/>
        <v>0</v>
      </c>
      <c r="AF244" s="10">
        <f t="shared" si="101"/>
        <v>0</v>
      </c>
      <c r="AG244" s="10">
        <f t="shared" si="101"/>
        <v>0</v>
      </c>
      <c r="AH244" s="10">
        <f t="shared" si="101"/>
        <v>0</v>
      </c>
      <c r="AI244" s="10">
        <f t="shared" si="101"/>
        <v>0</v>
      </c>
      <c r="AJ244" s="10">
        <f t="shared" si="101"/>
        <v>0</v>
      </c>
      <c r="AK244" s="10">
        <f t="shared" si="101"/>
        <v>0</v>
      </c>
      <c r="AL244" s="10">
        <f>IF(AF244=0,0,IF($G$17&gt;(AK244/AF244)^(1/5)-1+2%,AK244*(AK244/AF244)^(1/5)/($G$17-((AK244/AF244)^(1/5)-1)),AK244*(1+$G$16)/$G$18))</f>
        <v>0</v>
      </c>
      <c r="AN244" s="8"/>
    </row>
    <row r="245" spans="3:40" x14ac:dyDescent="0.35">
      <c r="E245" t="s">
        <v>149</v>
      </c>
      <c r="F245" t="s">
        <v>53</v>
      </c>
      <c r="G245" s="10">
        <f>-$G$19*G244</f>
        <v>0</v>
      </c>
      <c r="H245" s="10">
        <f t="shared" ref="H245:AK245" si="102">-$G$19*H244</f>
        <v>0</v>
      </c>
      <c r="I245" s="10">
        <f t="shared" si="102"/>
        <v>0</v>
      </c>
      <c r="J245" s="10">
        <f t="shared" si="102"/>
        <v>0</v>
      </c>
      <c r="K245" s="10">
        <f t="shared" si="102"/>
        <v>0</v>
      </c>
      <c r="L245" s="10">
        <f t="shared" si="102"/>
        <v>0</v>
      </c>
      <c r="M245" s="10">
        <f t="shared" si="102"/>
        <v>0</v>
      </c>
      <c r="N245" s="10">
        <f t="shared" si="102"/>
        <v>0</v>
      </c>
      <c r="O245" s="10">
        <f t="shared" si="102"/>
        <v>0</v>
      </c>
      <c r="P245" s="10">
        <f t="shared" si="102"/>
        <v>0</v>
      </c>
      <c r="Q245" s="10">
        <f t="shared" si="102"/>
        <v>0</v>
      </c>
      <c r="R245" s="10">
        <f t="shared" si="102"/>
        <v>0</v>
      </c>
      <c r="S245" s="10">
        <f t="shared" si="102"/>
        <v>0</v>
      </c>
      <c r="T245" s="10">
        <f t="shared" si="102"/>
        <v>0</v>
      </c>
      <c r="U245" s="10">
        <f t="shared" si="102"/>
        <v>0</v>
      </c>
      <c r="V245" s="10">
        <f t="shared" si="102"/>
        <v>0</v>
      </c>
      <c r="W245" s="10">
        <f t="shared" si="102"/>
        <v>0</v>
      </c>
      <c r="X245" s="10">
        <f t="shared" si="102"/>
        <v>0</v>
      </c>
      <c r="Y245" s="10">
        <f t="shared" si="102"/>
        <v>0</v>
      </c>
      <c r="Z245" s="10">
        <f t="shared" si="102"/>
        <v>0</v>
      </c>
      <c r="AA245" s="10">
        <f t="shared" si="102"/>
        <v>0</v>
      </c>
      <c r="AB245" s="10">
        <f t="shared" si="102"/>
        <v>0</v>
      </c>
      <c r="AC245" s="10">
        <f t="shared" si="102"/>
        <v>0</v>
      </c>
      <c r="AD245" s="10">
        <f t="shared" si="102"/>
        <v>0</v>
      </c>
      <c r="AE245" s="10">
        <f t="shared" si="102"/>
        <v>0</v>
      </c>
      <c r="AF245" s="10">
        <f t="shared" si="102"/>
        <v>0</v>
      </c>
      <c r="AG245" s="10">
        <f t="shared" si="102"/>
        <v>0</v>
      </c>
      <c r="AH245" s="10">
        <f t="shared" si="102"/>
        <v>0</v>
      </c>
      <c r="AI245" s="10">
        <f t="shared" si="102"/>
        <v>0</v>
      </c>
      <c r="AJ245" s="10">
        <f t="shared" si="102"/>
        <v>0</v>
      </c>
      <c r="AK245" s="10">
        <f t="shared" si="102"/>
        <v>0</v>
      </c>
      <c r="AL245" s="10">
        <f t="shared" ref="AL245" si="103">IF(AF245=0,0,IF($G$17&gt;(AK245/AF245)^(1/5)-1+2%,AK245*(AK245/AF245)^(1/5)/($G$17-((AK245/AF245)^(1/5)-1)),AK245*(1+$G$16)/$G$18))</f>
        <v>0</v>
      </c>
    </row>
    <row r="246" spans="3:40" x14ac:dyDescent="0.35">
      <c r="E246" t="s">
        <v>150</v>
      </c>
      <c r="F246" t="s">
        <v>53</v>
      </c>
      <c r="G246" s="10">
        <f>SUM(G236:G245)</f>
        <v>-34764548.044999994</v>
      </c>
      <c r="H246" s="10">
        <f t="shared" ref="H246:AL246" si="104">SUM(H236:H245)</f>
        <v>-1898763.1455521854</v>
      </c>
      <c r="I246" s="10">
        <f t="shared" si="104"/>
        <v>-7695199.462684514</v>
      </c>
      <c r="J246" s="10">
        <f t="shared" si="104"/>
        <v>-9094366.3267867975</v>
      </c>
      <c r="K246" s="10">
        <f t="shared" si="104"/>
        <v>-15093503.872515807</v>
      </c>
      <c r="L246" s="10">
        <f t="shared" si="104"/>
        <v>-5492349.5757199191</v>
      </c>
      <c r="M246" s="10">
        <f t="shared" si="104"/>
        <v>-3000111.6722146855</v>
      </c>
      <c r="N246" s="10">
        <f t="shared" si="104"/>
        <v>-2894544.8840743247</v>
      </c>
      <c r="O246" s="10">
        <f t="shared" si="104"/>
        <v>-33644443.534323141</v>
      </c>
      <c r="P246" s="10">
        <f t="shared" si="104"/>
        <v>-6478054.0821658624</v>
      </c>
      <c r="Q246" s="10">
        <f t="shared" si="104"/>
        <v>-8357225.2251838613</v>
      </c>
      <c r="R246" s="10">
        <f t="shared" si="104"/>
        <v>-18443104.481066696</v>
      </c>
      <c r="S246" s="10">
        <f t="shared" si="104"/>
        <v>-24766201.469049346</v>
      </c>
      <c r="T246" s="10">
        <f t="shared" si="104"/>
        <v>-6382957.9971533902</v>
      </c>
      <c r="U246" s="10">
        <f t="shared" si="104"/>
        <v>-6189715.6242210735</v>
      </c>
      <c r="V246" s="10">
        <f t="shared" si="104"/>
        <v>-5980529.8251711391</v>
      </c>
      <c r="W246" s="10">
        <f t="shared" si="104"/>
        <v>-5754634.1720678974</v>
      </c>
      <c r="X246" s="10">
        <f t="shared" si="104"/>
        <v>-5511230.4678544179</v>
      </c>
      <c r="Y246" s="10">
        <f t="shared" si="104"/>
        <v>-5249487.5099948123</v>
      </c>
      <c r="Z246" s="10">
        <f t="shared" si="104"/>
        <v>-4968539.8074822426</v>
      </c>
      <c r="AA246" s="10">
        <f t="shared" si="104"/>
        <v>-4667486.2494827248</v>
      </c>
      <c r="AB246" s="10">
        <f t="shared" si="104"/>
        <v>-4345388.7238211818</v>
      </c>
      <c r="AC246" s="10">
        <f t="shared" si="104"/>
        <v>-4001270.6834502034</v>
      </c>
      <c r="AD246" s="10">
        <f t="shared" si="104"/>
        <v>-3634115.6589737404</v>
      </c>
      <c r="AE246" s="10">
        <f t="shared" si="104"/>
        <v>-3242865.7152271532</v>
      </c>
      <c r="AF246" s="10">
        <f t="shared" si="104"/>
        <v>-2826419.8498414606</v>
      </c>
      <c r="AG246" s="10">
        <f t="shared" si="104"/>
        <v>-2383632.3316437677</v>
      </c>
      <c r="AH246" s="10">
        <f t="shared" si="104"/>
        <v>-1913310.9766668007</v>
      </c>
      <c r="AI246" s="10">
        <f t="shared" si="104"/>
        <v>-1414215.3594587222</v>
      </c>
      <c r="AJ246" s="10">
        <f t="shared" si="104"/>
        <v>-885054.95729988068</v>
      </c>
      <c r="AK246" s="10">
        <f t="shared" si="104"/>
        <v>-324487.22484496981</v>
      </c>
      <c r="AL246" s="10">
        <f t="shared" si="104"/>
        <v>571668975.61653459</v>
      </c>
    </row>
    <row r="247" spans="3:40" x14ac:dyDescent="0.35">
      <c r="E247" t="s">
        <v>151</v>
      </c>
      <c r="F247" t="s">
        <v>53</v>
      </c>
      <c r="G247" s="10">
        <f>NPV($G$17,H246:AL246)+G246</f>
        <v>-23155077.849466048</v>
      </c>
    </row>
    <row r="249" spans="3:40" x14ac:dyDescent="0.35">
      <c r="E249" t="s">
        <v>143</v>
      </c>
      <c r="F249" t="s">
        <v>53</v>
      </c>
      <c r="H249" s="10">
        <f>H221</f>
        <v>2368496.5257503772</v>
      </c>
      <c r="I249" s="10">
        <f t="shared" ref="I249:AK249" si="105">I221</f>
        <v>2138439.1731293509</v>
      </c>
      <c r="J249" s="10">
        <f t="shared" si="105"/>
        <v>2213954.0555187827</v>
      </c>
      <c r="K249" s="10">
        <f t="shared" si="105"/>
        <v>2427116.0005969112</v>
      </c>
      <c r="L249" s="10">
        <f t="shared" si="105"/>
        <v>2536581.0155852055</v>
      </c>
      <c r="M249" s="10">
        <f t="shared" si="105"/>
        <v>2247793.659961788</v>
      </c>
      <c r="N249" s="10">
        <f t="shared" si="105"/>
        <v>2511192.7271736865</v>
      </c>
      <c r="O249" s="10">
        <f t="shared" si="105"/>
        <v>2558343.3548620264</v>
      </c>
      <c r="P249" s="10">
        <f t="shared" si="105"/>
        <v>2651249.5937938406</v>
      </c>
      <c r="Q249" s="10">
        <f t="shared" si="105"/>
        <v>2747529.7227924638</v>
      </c>
      <c r="R249" s="10">
        <f t="shared" si="105"/>
        <v>2847306.2646756712</v>
      </c>
      <c r="S249" s="10">
        <f t="shared" si="105"/>
        <v>2950706.1916773673</v>
      </c>
      <c r="T249" s="10">
        <f t="shared" si="105"/>
        <v>3057861.0870281304</v>
      </c>
      <c r="U249" s="10">
        <f t="shared" si="105"/>
        <v>3168907.3124035564</v>
      </c>
      <c r="V249" s="10">
        <f t="shared" si="105"/>
        <v>3283986.1814534911</v>
      </c>
      <c r="W249" s="10">
        <f t="shared" si="105"/>
        <v>3403244.1396329734</v>
      </c>
      <c r="X249" s="10">
        <f t="shared" si="105"/>
        <v>3526832.9505637442</v>
      </c>
      <c r="Y249" s="10">
        <f t="shared" si="105"/>
        <v>3654909.8891634657</v>
      </c>
      <c r="Z249" s="10">
        <f t="shared" si="105"/>
        <v>3787637.9417884364</v>
      </c>
      <c r="AA249" s="10">
        <f t="shared" si="105"/>
        <v>3925186.0136444829</v>
      </c>
      <c r="AB249" s="10">
        <f t="shared" si="105"/>
        <v>4067729.1437299815</v>
      </c>
      <c r="AC249" s="10">
        <f t="shared" si="105"/>
        <v>4215448.7275845353</v>
      </c>
      <c r="AD249" s="10">
        <f t="shared" si="105"/>
        <v>4368532.7481267666</v>
      </c>
      <c r="AE249" s="10">
        <f t="shared" si="105"/>
        <v>4527176.0148749892</v>
      </c>
      <c r="AF249" s="10">
        <f t="shared" si="105"/>
        <v>4691580.4118551733</v>
      </c>
      <c r="AG249" s="10">
        <f t="shared" si="105"/>
        <v>4861955.1545116929</v>
      </c>
      <c r="AH249" s="10">
        <f t="shared" si="105"/>
        <v>5038517.0559477843</v>
      </c>
      <c r="AI249" s="10">
        <f t="shared" si="105"/>
        <v>5221490.8028345266</v>
      </c>
      <c r="AJ249" s="10">
        <f t="shared" si="105"/>
        <v>5411109.2413394619</v>
      </c>
      <c r="AK249" s="10">
        <f t="shared" si="105"/>
        <v>5607613.6734387036</v>
      </c>
    </row>
    <row r="250" spans="3:40" x14ac:dyDescent="0.35">
      <c r="E250" t="s">
        <v>152</v>
      </c>
      <c r="F250" t="s">
        <v>53</v>
      </c>
      <c r="G250" s="10">
        <f>NPV($G$17,H249:AL249)+G249</f>
        <v>50165206.043832324</v>
      </c>
    </row>
    <row r="251" spans="3:40" x14ac:dyDescent="0.35">
      <c r="E251" s="15" t="s">
        <v>153</v>
      </c>
      <c r="F251" s="15"/>
      <c r="G251" s="18" t="str">
        <f>IF(G247&gt;0,"N/A",IF(ABS(G247+G250)&gt;1,"Error","OK"))</f>
        <v>Error</v>
      </c>
    </row>
    <row r="253" spans="3:40" x14ac:dyDescent="0.35">
      <c r="C253" s="3" t="s">
        <v>154</v>
      </c>
      <c r="D253" s="3"/>
      <c r="G253" s="10">
        <f>MAX(0,-G281)</f>
        <v>23155077.849466048</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6">G224</f>
        <v>6232586.4000000004</v>
      </c>
      <c r="H258" s="10">
        <f t="shared" si="106"/>
        <v>4176296</v>
      </c>
      <c r="I258" s="10">
        <f t="shared" si="106"/>
        <v>4176296</v>
      </c>
      <c r="J258" s="10">
        <f t="shared" si="106"/>
        <v>3708144.8957059924</v>
      </c>
      <c r="K258" s="10">
        <f t="shared" si="106"/>
        <v>4504336.2766414043</v>
      </c>
      <c r="L258" s="10">
        <f t="shared" si="106"/>
        <v>5041745.8868422192</v>
      </c>
      <c r="M258" s="10">
        <f t="shared" si="106"/>
        <v>3897175.1222857265</v>
      </c>
      <c r="N258" s="10">
        <f t="shared" si="106"/>
        <v>4806434.9487067796</v>
      </c>
      <c r="O258" s="10">
        <f t="shared" si="106"/>
        <v>4523314.4488175167</v>
      </c>
      <c r="P258" s="10">
        <f t="shared" si="106"/>
        <v>4659013.8822820419</v>
      </c>
      <c r="Q258" s="10">
        <f t="shared" si="106"/>
        <v>4798784.298750503</v>
      </c>
      <c r="R258" s="10">
        <f t="shared" si="106"/>
        <v>4942747.8277130183</v>
      </c>
      <c r="S258" s="10">
        <f t="shared" si="106"/>
        <v>5091030.2625444094</v>
      </c>
      <c r="T258" s="10">
        <f t="shared" si="106"/>
        <v>5243761.1704207417</v>
      </c>
      <c r="U258" s="10">
        <f t="shared" si="106"/>
        <v>5401074.0055333637</v>
      </c>
      <c r="V258" s="10">
        <f t="shared" si="106"/>
        <v>5563106.2256993651</v>
      </c>
      <c r="W258" s="10">
        <f t="shared" si="106"/>
        <v>5729999.4124703463</v>
      </c>
      <c r="X258" s="10">
        <f t="shared" si="106"/>
        <v>5901899.3948444566</v>
      </c>
      <c r="Y258" s="10">
        <f t="shared" si="106"/>
        <v>6078956.3766897907</v>
      </c>
      <c r="Z258" s="10">
        <f t="shared" si="106"/>
        <v>6261325.0679904846</v>
      </c>
      <c r="AA258" s="10">
        <f t="shared" si="106"/>
        <v>6449164.8200301994</v>
      </c>
      <c r="AB258" s="10">
        <f t="shared" si="106"/>
        <v>6642639.7646311056</v>
      </c>
      <c r="AC258" s="10">
        <f t="shared" si="106"/>
        <v>6841918.9575700387</v>
      </c>
      <c r="AD258" s="10">
        <f t="shared" si="106"/>
        <v>7047176.5262971399</v>
      </c>
      <c r="AE258" s="10">
        <f t="shared" si="106"/>
        <v>7258591.8220860539</v>
      </c>
      <c r="AF258" s="10">
        <f t="shared" si="106"/>
        <v>7476349.5767486356</v>
      </c>
      <c r="AG258" s="10">
        <f t="shared" si="106"/>
        <v>7700640.0640510945</v>
      </c>
      <c r="AH258" s="10">
        <f t="shared" si="106"/>
        <v>7931659.2659726273</v>
      </c>
      <c r="AI258" s="10">
        <f t="shared" si="106"/>
        <v>8169609.0439518066</v>
      </c>
      <c r="AJ258" s="10">
        <f t="shared" si="106"/>
        <v>8414697.3152703606</v>
      </c>
      <c r="AK258" s="10">
        <f t="shared" si="106"/>
        <v>8667138.2347284723</v>
      </c>
    </row>
    <row r="259" spans="4:37" x14ac:dyDescent="0.35">
      <c r="E259" t="s">
        <v>141</v>
      </c>
      <c r="F259" t="s">
        <v>53</v>
      </c>
      <c r="G259" s="10">
        <f t="shared" si="106"/>
        <v>0</v>
      </c>
      <c r="H259" s="10">
        <f t="shared" si="106"/>
        <v>526796.13183999993</v>
      </c>
      <c r="I259" s="10">
        <f t="shared" si="106"/>
        <v>1051719.2755199999</v>
      </c>
      <c r="J259" s="10">
        <f t="shared" si="106"/>
        <v>1616488.4252849626</v>
      </c>
      <c r="K259" s="10">
        <f t="shared" si="106"/>
        <v>2266273.3474583356</v>
      </c>
      <c r="L259" s="10">
        <f t="shared" si="106"/>
        <v>3010671.7408398315</v>
      </c>
      <c r="M259" s="10">
        <f t="shared" si="106"/>
        <v>3738802.6658884678</v>
      </c>
      <c r="N259" s="10">
        <f t="shared" si="106"/>
        <v>4590728.3914602362</v>
      </c>
      <c r="O259" s="10">
        <f t="shared" si="106"/>
        <v>5477362.2056894554</v>
      </c>
      <c r="P259" s="10">
        <f t="shared" si="106"/>
        <v>6443407.496594891</v>
      </c>
      <c r="Q259" s="10">
        <f t="shared" si="106"/>
        <v>7494745.4959063996</v>
      </c>
      <c r="R259" s="10">
        <f t="shared" si="106"/>
        <v>8637657.4008636624</v>
      </c>
      <c r="S259" s="10">
        <f t="shared" si="106"/>
        <v>9878850.329917049</v>
      </c>
      <c r="T259" s="10">
        <f t="shared" si="106"/>
        <v>10981764.592364468</v>
      </c>
      <c r="U259" s="10">
        <f t="shared" si="106"/>
        <v>12140358.62631971</v>
      </c>
      <c r="V259" s="10">
        <f t="shared" si="106"/>
        <v>13356982.618926492</v>
      </c>
      <c r="W259" s="10">
        <f t="shared" si="106"/>
        <v>14634078.996075716</v>
      </c>
      <c r="X259" s="10">
        <f t="shared" si="106"/>
        <v>15974185.916781319</v>
      </c>
      <c r="Y259" s="10">
        <f t="shared" si="106"/>
        <v>17379940.897493571</v>
      </c>
      <c r="Z259" s="10">
        <f t="shared" si="106"/>
        <v>18854084.571132414</v>
      </c>
      <c r="AA259" s="10">
        <f t="shared" si="106"/>
        <v>20399464.585798334</v>
      </c>
      <c r="AB259" s="10">
        <f t="shared" si="106"/>
        <v>22019039.648299612</v>
      </c>
      <c r="AC259" s="10">
        <f t="shared" si="106"/>
        <v>23715883.717823051</v>
      </c>
      <c r="AD259" s="10">
        <f t="shared" si="106"/>
        <v>25493190.355269838</v>
      </c>
      <c r="AE259" s="10">
        <f t="shared" si="106"/>
        <v>27354277.233980417</v>
      </c>
      <c r="AF259" s="10">
        <f t="shared" si="106"/>
        <v>29302590.817781515</v>
      </c>
      <c r="AG259" s="10">
        <f t="shared" si="106"/>
        <v>31341711.212505378</v>
      </c>
      <c r="AH259" s="10">
        <f t="shared" si="106"/>
        <v>33475357.197356328</v>
      </c>
      <c r="AI259" s="10">
        <f t="shared" si="106"/>
        <v>35707391.442732692</v>
      </c>
      <c r="AJ259" s="10">
        <f t="shared" si="106"/>
        <v>38041825.92135375</v>
      </c>
      <c r="AK259" s="10">
        <f t="shared" si="106"/>
        <v>40482827.519791856</v>
      </c>
    </row>
    <row r="260" spans="4:37" x14ac:dyDescent="0.35">
      <c r="E260" t="s">
        <v>117</v>
      </c>
      <c r="F260" t="s">
        <v>53</v>
      </c>
      <c r="G260" s="10">
        <f t="shared" si="106"/>
        <v>0</v>
      </c>
      <c r="H260" s="10">
        <f t="shared" si="106"/>
        <v>0</v>
      </c>
      <c r="I260" s="10">
        <f t="shared" si="106"/>
        <v>0</v>
      </c>
      <c r="J260" s="10">
        <f t="shared" si="106"/>
        <v>0</v>
      </c>
      <c r="K260" s="10">
        <f t="shared" si="106"/>
        <v>0</v>
      </c>
      <c r="L260" s="10">
        <f t="shared" si="106"/>
        <v>0</v>
      </c>
      <c r="M260" s="10">
        <f t="shared" si="106"/>
        <v>0</v>
      </c>
      <c r="N260" s="10">
        <f t="shared" si="106"/>
        <v>0</v>
      </c>
      <c r="O260" s="10">
        <f t="shared" si="106"/>
        <v>0</v>
      </c>
      <c r="P260" s="10">
        <f t="shared" si="106"/>
        <v>0</v>
      </c>
      <c r="Q260" s="10">
        <f t="shared" si="106"/>
        <v>0</v>
      </c>
      <c r="R260" s="10">
        <f t="shared" si="106"/>
        <v>0</v>
      </c>
      <c r="S260" s="10">
        <f t="shared" si="106"/>
        <v>0</v>
      </c>
      <c r="T260" s="10">
        <f t="shared" si="106"/>
        <v>0</v>
      </c>
      <c r="U260" s="10">
        <f t="shared" si="106"/>
        <v>0</v>
      </c>
      <c r="V260" s="10">
        <f t="shared" si="106"/>
        <v>0</v>
      </c>
      <c r="W260" s="10">
        <f t="shared" si="106"/>
        <v>0</v>
      </c>
      <c r="X260" s="10">
        <f t="shared" si="106"/>
        <v>0</v>
      </c>
      <c r="Y260" s="10">
        <f t="shared" si="106"/>
        <v>0</v>
      </c>
      <c r="Z260" s="10">
        <f t="shared" si="106"/>
        <v>0</v>
      </c>
      <c r="AA260" s="10">
        <f t="shared" si="106"/>
        <v>0</v>
      </c>
      <c r="AB260" s="10">
        <f t="shared" si="106"/>
        <v>0</v>
      </c>
      <c r="AC260" s="10">
        <f t="shared" si="106"/>
        <v>0</v>
      </c>
      <c r="AD260" s="10">
        <f t="shared" si="106"/>
        <v>0</v>
      </c>
      <c r="AE260" s="10">
        <f t="shared" si="106"/>
        <v>0</v>
      </c>
      <c r="AF260" s="10">
        <f t="shared" si="106"/>
        <v>0</v>
      </c>
      <c r="AG260" s="10">
        <f t="shared" si="106"/>
        <v>0</v>
      </c>
      <c r="AH260" s="10">
        <f t="shared" si="106"/>
        <v>0</v>
      </c>
      <c r="AI260" s="10">
        <f t="shared" si="106"/>
        <v>0</v>
      </c>
      <c r="AJ260" s="10">
        <f t="shared" si="106"/>
        <v>0</v>
      </c>
      <c r="AK260" s="10">
        <f t="shared" si="106"/>
        <v>0</v>
      </c>
    </row>
    <row r="261" spans="4:37" x14ac:dyDescent="0.35">
      <c r="E261" t="s">
        <v>118</v>
      </c>
      <c r="F261" t="s">
        <v>53</v>
      </c>
      <c r="G261" s="10">
        <f t="shared" si="106"/>
        <v>0</v>
      </c>
      <c r="H261" s="10">
        <f t="shared" si="106"/>
        <v>-448968.02821894531</v>
      </c>
      <c r="I261" s="10">
        <f t="shared" si="106"/>
        <v>-863755.11862009775</v>
      </c>
      <c r="J261" s="10">
        <f t="shared" si="106"/>
        <v>-1301567.2059710165</v>
      </c>
      <c r="K261" s="10">
        <f t="shared" si="106"/>
        <v>-1788979.9498819397</v>
      </c>
      <c r="L261" s="10">
        <f t="shared" si="106"/>
        <v>-2307378.3567829109</v>
      </c>
      <c r="M261" s="10">
        <f t="shared" si="106"/>
        <v>-2781921.1079293475</v>
      </c>
      <c r="N261" s="10">
        <f t="shared" si="106"/>
        <v>-3316358.7199312416</v>
      </c>
      <c r="O261" s="10">
        <f t="shared" si="106"/>
        <v>-3870957.311692134</v>
      </c>
      <c r="P261" s="10">
        <f t="shared" si="106"/>
        <v>-4454813.6168346023</v>
      </c>
      <c r="Q261" s="10">
        <f t="shared" si="106"/>
        <v>-5069181.5959960539</v>
      </c>
      <c r="R261" s="10">
        <f t="shared" si="106"/>
        <v>-5715364.7681967421</v>
      </c>
      <c r="S261" s="10">
        <f t="shared" si="106"/>
        <v>-6394718.0949892821</v>
      </c>
      <c r="T261" s="10">
        <f t="shared" si="106"/>
        <v>-7108649.9348042384</v>
      </c>
      <c r="U261" s="10">
        <f t="shared" si="106"/>
        <v>-7858624.0700781792</v>
      </c>
      <c r="V261" s="10">
        <f t="shared" si="106"/>
        <v>-8646161.8098453134</v>
      </c>
      <c r="W261" s="10">
        <f t="shared" si="106"/>
        <v>-9472844.1705719978</v>
      </c>
      <c r="X261" s="10">
        <f t="shared" si="106"/>
        <v>-10340314.138115117</v>
      </c>
      <c r="Y261" s="10">
        <f t="shared" si="106"/>
        <v>-11250279.013790831</v>
      </c>
      <c r="Z261" s="10">
        <f t="shared" si="106"/>
        <v>-12204512.847649457</v>
      </c>
      <c r="AA261" s="10">
        <f t="shared" si="106"/>
        <v>-13204858.96216559</v>
      </c>
      <c r="AB261" s="10">
        <f t="shared" si="106"/>
        <v>-14253232.569669902</v>
      </c>
      <c r="AC261" s="10">
        <f t="shared" si="106"/>
        <v>-15351623.486970894</v>
      </c>
      <c r="AD261" s="10">
        <f t="shared" si="106"/>
        <v>-16502098.950740872</v>
      </c>
      <c r="AE261" s="10">
        <f t="shared" si="106"/>
        <v>-17706806.537371308</v>
      </c>
      <c r="AF261" s="10">
        <f t="shared" si="106"/>
        <v>-18967977.191138152</v>
      </c>
      <c r="AG261" s="10">
        <f t="shared" si="106"/>
        <v>-20287928.364658143</v>
      </c>
      <c r="AH261" s="10">
        <f t="shared" si="106"/>
        <v>-21669067.275762815</v>
      </c>
      <c r="AI261" s="10">
        <f t="shared" si="106"/>
        <v>-23113894.285067637</v>
      </c>
      <c r="AJ261" s="10">
        <f t="shared" si="106"/>
        <v>-24625006.398670256</v>
      </c>
      <c r="AK261" s="10">
        <f t="shared" si="106"/>
        <v>-26205100.900573801</v>
      </c>
    </row>
    <row r="262" spans="4:37" x14ac:dyDescent="0.35">
      <c r="E262" t="s">
        <v>142</v>
      </c>
      <c r="F262" t="s">
        <v>53</v>
      </c>
      <c r="G262" s="10">
        <f t="shared" si="106"/>
        <v>-2197616.1825999999</v>
      </c>
      <c r="H262" s="10">
        <f t="shared" si="106"/>
        <v>-2337673.9275834644</v>
      </c>
      <c r="I262" s="10">
        <f t="shared" si="106"/>
        <v>-2724582.235751234</v>
      </c>
      <c r="J262" s="10">
        <f t="shared" si="106"/>
        <v>-3089742.5409422033</v>
      </c>
      <c r="K262" s="10">
        <f t="shared" si="106"/>
        <v>-3594635.3613376045</v>
      </c>
      <c r="L262" s="10">
        <f t="shared" si="106"/>
        <v>-3896682.4488458997</v>
      </c>
      <c r="M262" s="10">
        <f t="shared" si="106"/>
        <v>-4056049.7862640098</v>
      </c>
      <c r="N262" s="10">
        <f t="shared" si="106"/>
        <v>-4251588.8208585456</v>
      </c>
      <c r="O262" s="10">
        <f t="shared" si="106"/>
        <v>-5703476.0239059851</v>
      </c>
      <c r="P262" s="10">
        <f t="shared" si="106"/>
        <v>-6087534.4281305959</v>
      </c>
      <c r="Q262" s="10">
        <f t="shared" si="106"/>
        <v>-6559399.6838687109</v>
      </c>
      <c r="R262" s="10">
        <f t="shared" si="106"/>
        <v>-7269154.9489901103</v>
      </c>
      <c r="S262" s="10">
        <f t="shared" si="106"/>
        <v>-8210448.3481074674</v>
      </c>
      <c r="T262" s="10">
        <f t="shared" si="106"/>
        <v>-8599770.1176291965</v>
      </c>
      <c r="U262" s="10">
        <f t="shared" si="106"/>
        <v>-8998211.5213215556</v>
      </c>
      <c r="V262" s="10">
        <f t="shared" si="106"/>
        <v>-9405992.3878124524</v>
      </c>
      <c r="W262" s="10">
        <f t="shared" si="106"/>
        <v>-9823338.0116202794</v>
      </c>
      <c r="X262" s="10">
        <f t="shared" si="106"/>
        <v>-10250479.293422321</v>
      </c>
      <c r="Y262" s="10">
        <f t="shared" si="106"/>
        <v>-10687652.884033276</v>
      </c>
      <c r="Z262" s="10">
        <f t="shared" si="106"/>
        <v>-11135101.332194861</v>
      </c>
      <c r="AA262" s="10">
        <f t="shared" si="106"/>
        <v>-11593073.236280082</v>
      </c>
      <c r="AB262" s="10">
        <f t="shared" si="106"/>
        <v>-12061823.400018694</v>
      </c>
      <c r="AC262" s="10">
        <f t="shared" si="106"/>
        <v>-12541612.992353454</v>
      </c>
      <c r="AD262" s="10">
        <f t="shared" si="106"/>
        <v>-13032709.711539606</v>
      </c>
      <c r="AE262" s="10">
        <f t="shared" si="106"/>
        <v>-13535387.9536034</v>
      </c>
      <c r="AF262" s="10">
        <f t="shared" si="106"/>
        <v>-12494861.997878509</v>
      </c>
      <c r="AG262" s="10">
        <f t="shared" si="106"/>
        <v>-12987554.134142611</v>
      </c>
      <c r="AH262" s="10">
        <f t="shared" si="106"/>
        <v>-13235254.688927624</v>
      </c>
      <c r="AI262" s="10">
        <f t="shared" si="106"/>
        <v>-13581519.775736086</v>
      </c>
      <c r="AJ262" s="10">
        <f t="shared" si="106"/>
        <v>-13939688.062350553</v>
      </c>
      <c r="AK262" s="10">
        <f t="shared" si="106"/>
        <v>-14363416.592547655</v>
      </c>
    </row>
    <row r="263" spans="4:37" x14ac:dyDescent="0.35">
      <c r="E263" t="s">
        <v>125</v>
      </c>
      <c r="F263" t="s">
        <v>53</v>
      </c>
      <c r="G263" s="10">
        <f t="shared" si="106"/>
        <v>0</v>
      </c>
      <c r="H263" s="10">
        <f t="shared" si="106"/>
        <v>0</v>
      </c>
      <c r="I263" s="10">
        <f t="shared" si="106"/>
        <v>0</v>
      </c>
      <c r="J263" s="10">
        <f t="shared" si="106"/>
        <v>0</v>
      </c>
      <c r="K263" s="10">
        <f t="shared" si="106"/>
        <v>0</v>
      </c>
      <c r="L263" s="10">
        <f t="shared" si="106"/>
        <v>0</v>
      </c>
      <c r="M263" s="10">
        <f t="shared" si="106"/>
        <v>0</v>
      </c>
      <c r="N263" s="10">
        <f t="shared" si="106"/>
        <v>0</v>
      </c>
      <c r="O263" s="10">
        <f t="shared" si="106"/>
        <v>0</v>
      </c>
      <c r="P263" s="10">
        <f t="shared" si="106"/>
        <v>0</v>
      </c>
      <c r="Q263" s="10">
        <f t="shared" si="106"/>
        <v>0</v>
      </c>
      <c r="R263" s="10">
        <f t="shared" si="106"/>
        <v>0</v>
      </c>
      <c r="S263" s="10">
        <f t="shared" si="106"/>
        <v>0</v>
      </c>
      <c r="T263" s="10">
        <f t="shared" si="106"/>
        <v>0</v>
      </c>
      <c r="U263" s="10">
        <f t="shared" si="106"/>
        <v>0</v>
      </c>
      <c r="V263" s="10">
        <f t="shared" si="106"/>
        <v>0</v>
      </c>
      <c r="W263" s="10">
        <f t="shared" si="106"/>
        <v>0</v>
      </c>
      <c r="X263" s="10">
        <f t="shared" si="106"/>
        <v>0</v>
      </c>
      <c r="Y263" s="10">
        <f t="shared" si="106"/>
        <v>0</v>
      </c>
      <c r="Z263" s="10">
        <f t="shared" si="106"/>
        <v>0</v>
      </c>
      <c r="AA263" s="10">
        <f t="shared" si="106"/>
        <v>0</v>
      </c>
      <c r="AB263" s="10">
        <f t="shared" si="106"/>
        <v>0</v>
      </c>
      <c r="AC263" s="10">
        <f t="shared" si="106"/>
        <v>0</v>
      </c>
      <c r="AD263" s="10">
        <f t="shared" si="106"/>
        <v>0</v>
      </c>
      <c r="AE263" s="10">
        <f t="shared" si="106"/>
        <v>0</v>
      </c>
      <c r="AF263" s="10">
        <f t="shared" si="106"/>
        <v>0</v>
      </c>
      <c r="AG263" s="10">
        <f t="shared" si="106"/>
        <v>0</v>
      </c>
      <c r="AH263" s="10">
        <f t="shared" si="106"/>
        <v>0</v>
      </c>
      <c r="AI263" s="10">
        <f t="shared" si="106"/>
        <v>0</v>
      </c>
      <c r="AJ263" s="10">
        <f t="shared" si="106"/>
        <v>0</v>
      </c>
      <c r="AK263" s="10">
        <f t="shared" si="10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7">SUM(G258:G264)</f>
        <v>106474747.328142</v>
      </c>
      <c r="H266" s="10">
        <f t="shared" si="107"/>
        <v>1916450.17603759</v>
      </c>
      <c r="I266" s="10">
        <f t="shared" si="107"/>
        <v>1639677.921148668</v>
      </c>
      <c r="J266" s="10">
        <f t="shared" si="107"/>
        <v>933323.57407773566</v>
      </c>
      <c r="K266" s="10">
        <f t="shared" si="107"/>
        <v>1386994.3128801952</v>
      </c>
      <c r="L266" s="10">
        <f t="shared" si="107"/>
        <v>1848356.8220532397</v>
      </c>
      <c r="M266" s="10">
        <f t="shared" si="107"/>
        <v>798006.8939808365</v>
      </c>
      <c r="N266" s="10">
        <f t="shared" si="107"/>
        <v>1829215.7993772291</v>
      </c>
      <c r="O266" s="10">
        <f t="shared" si="107"/>
        <v>426243.31890885346</v>
      </c>
      <c r="P266" s="10">
        <f t="shared" si="107"/>
        <v>560073.3339117337</v>
      </c>
      <c r="Q266" s="10">
        <f t="shared" si="107"/>
        <v>664948.51479213778</v>
      </c>
      <c r="R266" s="10">
        <f t="shared" si="107"/>
        <v>595885.51138982829</v>
      </c>
      <c r="S266" s="10">
        <f t="shared" si="107"/>
        <v>364714.14936471079</v>
      </c>
      <c r="T266" s="10">
        <f t="shared" si="107"/>
        <v>517105.71035177447</v>
      </c>
      <c r="U266" s="10">
        <f t="shared" si="107"/>
        <v>684597.040453339</v>
      </c>
      <c r="V266" s="10">
        <f t="shared" si="107"/>
        <v>867934.64696809091</v>
      </c>
      <c r="W266" s="10">
        <f t="shared" si="107"/>
        <v>1067896.2263537832</v>
      </c>
      <c r="X266" s="10">
        <f t="shared" si="107"/>
        <v>1285291.8800883368</v>
      </c>
      <c r="Y266" s="10">
        <f t="shared" si="107"/>
        <v>1520965.376359256</v>
      </c>
      <c r="Z266" s="10">
        <f t="shared" si="107"/>
        <v>1775795.4592785817</v>
      </c>
      <c r="AA266" s="10">
        <f t="shared" si="107"/>
        <v>2050697.2073828634</v>
      </c>
      <c r="AB266" s="10">
        <f t="shared" si="107"/>
        <v>2346623.4432421234</v>
      </c>
      <c r="AC266" s="10">
        <f t="shared" si="107"/>
        <v>2664566.1960687414</v>
      </c>
      <c r="AD266" s="10">
        <f t="shared" si="107"/>
        <v>3005558.2192865014</v>
      </c>
      <c r="AE266" s="10">
        <f t="shared" si="107"/>
        <v>3370674.5650917608</v>
      </c>
      <c r="AF266" s="10">
        <f t="shared" si="107"/>
        <v>5316101.2055134866</v>
      </c>
      <c r="AG266" s="10">
        <f t="shared" si="107"/>
        <v>5766868.777755715</v>
      </c>
      <c r="AH266" s="10">
        <f t="shared" si="107"/>
        <v>6502694.4986385182</v>
      </c>
      <c r="AI266" s="10">
        <f t="shared" si="107"/>
        <v>7181586.4258807786</v>
      </c>
      <c r="AJ266" s="10">
        <f t="shared" si="107"/>
        <v>7891828.7756032981</v>
      </c>
      <c r="AK266" s="10">
        <f t="shared" si="107"/>
        <v>8581448.2613988705</v>
      </c>
    </row>
    <row r="267" spans="4:37" x14ac:dyDescent="0.35">
      <c r="E267" t="s">
        <v>145</v>
      </c>
      <c r="F267" t="s">
        <v>53</v>
      </c>
      <c r="G267" s="10">
        <f>-G266*G$20</f>
        <v>0</v>
      </c>
      <c r="H267" s="10">
        <f t="shared" ref="H267:AK267" si="108">-H266*H$20</f>
        <v>0</v>
      </c>
      <c r="I267" s="10">
        <f t="shared" si="108"/>
        <v>0</v>
      </c>
      <c r="J267" s="10">
        <f t="shared" si="108"/>
        <v>0</v>
      </c>
      <c r="K267" s="10">
        <f t="shared" si="108"/>
        <v>0</v>
      </c>
      <c r="L267" s="10">
        <f t="shared" si="108"/>
        <v>0</v>
      </c>
      <c r="M267" s="10">
        <f t="shared" si="108"/>
        <v>0</v>
      </c>
      <c r="N267" s="10">
        <f t="shared" si="108"/>
        <v>0</v>
      </c>
      <c r="O267" s="10">
        <f t="shared" si="108"/>
        <v>0</v>
      </c>
      <c r="P267" s="10">
        <f t="shared" si="108"/>
        <v>0</v>
      </c>
      <c r="Q267" s="10">
        <f t="shared" si="108"/>
        <v>0</v>
      </c>
      <c r="R267" s="10">
        <f t="shared" si="108"/>
        <v>0</v>
      </c>
      <c r="S267" s="10">
        <f t="shared" si="108"/>
        <v>0</v>
      </c>
      <c r="T267" s="10">
        <f t="shared" si="108"/>
        <v>0</v>
      </c>
      <c r="U267" s="10">
        <f t="shared" si="108"/>
        <v>0</v>
      </c>
      <c r="V267" s="10">
        <f t="shared" si="108"/>
        <v>0</v>
      </c>
      <c r="W267" s="10">
        <f t="shared" si="108"/>
        <v>0</v>
      </c>
      <c r="X267" s="10">
        <f t="shared" si="108"/>
        <v>0</v>
      </c>
      <c r="Y267" s="10">
        <f t="shared" si="108"/>
        <v>0</v>
      </c>
      <c r="Z267" s="10">
        <f t="shared" si="108"/>
        <v>0</v>
      </c>
      <c r="AA267" s="10">
        <f t="shared" si="108"/>
        <v>0</v>
      </c>
      <c r="AB267" s="10">
        <f t="shared" si="108"/>
        <v>0</v>
      </c>
      <c r="AC267" s="10">
        <f t="shared" si="108"/>
        <v>0</v>
      </c>
      <c r="AD267" s="10">
        <f t="shared" si="108"/>
        <v>0</v>
      </c>
      <c r="AE267" s="10">
        <f t="shared" si="108"/>
        <v>0</v>
      </c>
      <c r="AF267" s="10">
        <f t="shared" si="108"/>
        <v>0</v>
      </c>
      <c r="AG267" s="10">
        <f t="shared" si="108"/>
        <v>0</v>
      </c>
      <c r="AH267" s="10">
        <f t="shared" si="108"/>
        <v>0</v>
      </c>
      <c r="AI267" s="10">
        <f t="shared" si="108"/>
        <v>0</v>
      </c>
      <c r="AJ267" s="10">
        <f t="shared" si="108"/>
        <v>0</v>
      </c>
      <c r="AK267" s="10">
        <f t="shared" si="108"/>
        <v>0</v>
      </c>
    </row>
    <row r="269" spans="4:37" x14ac:dyDescent="0.35">
      <c r="D269" t="s">
        <v>146</v>
      </c>
    </row>
    <row r="270" spans="4:37" x14ac:dyDescent="0.35">
      <c r="E270" t="s">
        <v>51</v>
      </c>
      <c r="F270" t="s">
        <v>53</v>
      </c>
      <c r="G270" s="10">
        <f t="shared" ref="G270:AK277" si="109">G236</f>
        <v>-64771548.044999994</v>
      </c>
      <c r="H270" s="10">
        <f t="shared" si="109"/>
        <v>-1976591.24917324</v>
      </c>
      <c r="I270" s="10">
        <f t="shared" si="109"/>
        <v>-7883163.619584416</v>
      </c>
      <c r="J270" s="10">
        <f t="shared" si="109"/>
        <v>-9409287.5461007431</v>
      </c>
      <c r="K270" s="10">
        <f t="shared" si="109"/>
        <v>-15570797.270092202</v>
      </c>
      <c r="L270" s="10">
        <f t="shared" si="109"/>
        <v>-6195642.9597768392</v>
      </c>
      <c r="M270" s="10">
        <f t="shared" si="109"/>
        <v>-3956993.2301738057</v>
      </c>
      <c r="N270" s="10">
        <f t="shared" si="109"/>
        <v>-4168914.5556033193</v>
      </c>
      <c r="O270" s="10">
        <f t="shared" si="109"/>
        <v>-35250848.42832046</v>
      </c>
      <c r="P270" s="10">
        <f t="shared" si="109"/>
        <v>-8466647.9619261511</v>
      </c>
      <c r="Q270" s="10">
        <f t="shared" si="109"/>
        <v>-10782789.125094207</v>
      </c>
      <c r="R270" s="10">
        <f t="shared" si="109"/>
        <v>-21365397.113733616</v>
      </c>
      <c r="S270" s="10">
        <f t="shared" si="109"/>
        <v>-28250333.703977112</v>
      </c>
      <c r="T270" s="10">
        <f t="shared" si="109"/>
        <v>-10256072.65471362</v>
      </c>
      <c r="U270" s="10">
        <f t="shared" si="109"/>
        <v>-10471450.180462604</v>
      </c>
      <c r="V270" s="10">
        <f t="shared" si="109"/>
        <v>-10691350.634252317</v>
      </c>
      <c r="W270" s="10">
        <f t="shared" si="109"/>
        <v>-10915868.997571616</v>
      </c>
      <c r="X270" s="10">
        <f t="shared" si="109"/>
        <v>-11145102.24652062</v>
      </c>
      <c r="Y270" s="10">
        <f t="shared" si="109"/>
        <v>-11379149.393697552</v>
      </c>
      <c r="Z270" s="10">
        <f t="shared" si="109"/>
        <v>-11618111.5309652</v>
      </c>
      <c r="AA270" s="10">
        <f t="shared" si="109"/>
        <v>-11862091.873115469</v>
      </c>
      <c r="AB270" s="10">
        <f t="shared" si="109"/>
        <v>-12111195.802450892</v>
      </c>
      <c r="AC270" s="10">
        <f t="shared" si="109"/>
        <v>-12365530.91430236</v>
      </c>
      <c r="AD270" s="10">
        <f t="shared" si="109"/>
        <v>-12625207.063502707</v>
      </c>
      <c r="AE270" s="10">
        <f t="shared" si="109"/>
        <v>-12890336.411836263</v>
      </c>
      <c r="AF270" s="10">
        <f t="shared" si="109"/>
        <v>-13161033.476484824</v>
      </c>
      <c r="AG270" s="10">
        <f t="shared" si="109"/>
        <v>-13437415.179491002</v>
      </c>
      <c r="AH270" s="10">
        <f t="shared" si="109"/>
        <v>-13719600.898260314</v>
      </c>
      <c r="AI270" s="10">
        <f t="shared" si="109"/>
        <v>-14007712.517123777</v>
      </c>
      <c r="AJ270" s="10">
        <f t="shared" si="109"/>
        <v>-14301874.479983376</v>
      </c>
      <c r="AK270" s="10">
        <f t="shared" si="109"/>
        <v>-14602213.844063025</v>
      </c>
    </row>
    <row r="271" spans="4:37" x14ac:dyDescent="0.35">
      <c r="E271" t="s">
        <v>147</v>
      </c>
      <c r="F271" t="s">
        <v>53</v>
      </c>
      <c r="G271" s="10">
        <f t="shared" si="109"/>
        <v>0</v>
      </c>
      <c r="H271" s="10">
        <f t="shared" si="109"/>
        <v>0</v>
      </c>
      <c r="I271" s="10">
        <f t="shared" si="109"/>
        <v>0</v>
      </c>
      <c r="J271" s="10">
        <f t="shared" si="109"/>
        <v>0</v>
      </c>
      <c r="K271" s="10">
        <f t="shared" si="109"/>
        <v>0</v>
      </c>
      <c r="L271" s="10">
        <f t="shared" si="109"/>
        <v>0</v>
      </c>
      <c r="M271" s="10">
        <f t="shared" si="109"/>
        <v>0</v>
      </c>
      <c r="N271" s="10">
        <f t="shared" si="109"/>
        <v>0</v>
      </c>
      <c r="O271" s="10">
        <f t="shared" si="109"/>
        <v>0</v>
      </c>
      <c r="P271" s="10">
        <f t="shared" si="109"/>
        <v>0</v>
      </c>
      <c r="Q271" s="10">
        <f t="shared" si="109"/>
        <v>0</v>
      </c>
      <c r="R271" s="10">
        <f t="shared" si="109"/>
        <v>0</v>
      </c>
      <c r="S271" s="10">
        <f t="shared" si="109"/>
        <v>0</v>
      </c>
      <c r="T271" s="10">
        <f t="shared" si="109"/>
        <v>0</v>
      </c>
      <c r="U271" s="10">
        <f t="shared" si="109"/>
        <v>0</v>
      </c>
      <c r="V271" s="10">
        <f t="shared" si="109"/>
        <v>0</v>
      </c>
      <c r="W271" s="10">
        <f t="shared" si="109"/>
        <v>0</v>
      </c>
      <c r="X271" s="10">
        <f t="shared" si="109"/>
        <v>0</v>
      </c>
      <c r="Y271" s="10">
        <f t="shared" si="109"/>
        <v>0</v>
      </c>
      <c r="Z271" s="10">
        <f t="shared" si="109"/>
        <v>0</v>
      </c>
      <c r="AA271" s="10">
        <f t="shared" si="109"/>
        <v>0</v>
      </c>
      <c r="AB271" s="10">
        <f t="shared" si="109"/>
        <v>0</v>
      </c>
      <c r="AC271" s="10">
        <f t="shared" si="109"/>
        <v>0</v>
      </c>
      <c r="AD271" s="10">
        <f t="shared" si="109"/>
        <v>0</v>
      </c>
      <c r="AE271" s="10">
        <f t="shared" si="109"/>
        <v>0</v>
      </c>
      <c r="AF271" s="10">
        <f t="shared" si="109"/>
        <v>0</v>
      </c>
      <c r="AG271" s="10">
        <f t="shared" si="109"/>
        <v>0</v>
      </c>
      <c r="AH271" s="10">
        <f t="shared" si="109"/>
        <v>0</v>
      </c>
      <c r="AI271" s="10">
        <f t="shared" si="109"/>
        <v>0</v>
      </c>
      <c r="AJ271" s="10">
        <f t="shared" si="109"/>
        <v>0</v>
      </c>
      <c r="AK271" s="10">
        <f t="shared" si="109"/>
        <v>0</v>
      </c>
    </row>
    <row r="272" spans="4:37" x14ac:dyDescent="0.35">
      <c r="E272" t="s">
        <v>60</v>
      </c>
      <c r="F272" t="s">
        <v>53</v>
      </c>
      <c r="G272" s="10">
        <f t="shared" si="109"/>
        <v>30007000</v>
      </c>
      <c r="H272" s="10">
        <f t="shared" si="109"/>
        <v>0</v>
      </c>
      <c r="I272" s="10">
        <f t="shared" si="109"/>
        <v>0</v>
      </c>
      <c r="J272" s="10">
        <f t="shared" si="109"/>
        <v>0</v>
      </c>
      <c r="K272" s="10">
        <f t="shared" si="109"/>
        <v>0</v>
      </c>
      <c r="L272" s="10">
        <f t="shared" si="109"/>
        <v>0</v>
      </c>
      <c r="M272" s="10">
        <f t="shared" si="109"/>
        <v>0</v>
      </c>
      <c r="N272" s="10">
        <f t="shared" si="109"/>
        <v>0</v>
      </c>
      <c r="O272" s="10">
        <f t="shared" si="109"/>
        <v>0</v>
      </c>
      <c r="P272" s="10">
        <f t="shared" si="109"/>
        <v>0</v>
      </c>
      <c r="Q272" s="10">
        <f t="shared" si="109"/>
        <v>0</v>
      </c>
      <c r="R272" s="10">
        <f t="shared" si="109"/>
        <v>0</v>
      </c>
      <c r="S272" s="10">
        <f t="shared" si="109"/>
        <v>0</v>
      </c>
      <c r="T272" s="10">
        <f t="shared" si="109"/>
        <v>0</v>
      </c>
      <c r="U272" s="10">
        <f t="shared" si="109"/>
        <v>0</v>
      </c>
      <c r="V272" s="10">
        <f t="shared" si="109"/>
        <v>0</v>
      </c>
      <c r="W272" s="10">
        <f t="shared" si="109"/>
        <v>0</v>
      </c>
      <c r="X272" s="10">
        <f t="shared" si="109"/>
        <v>0</v>
      </c>
      <c r="Y272" s="10">
        <f t="shared" si="109"/>
        <v>0</v>
      </c>
      <c r="Z272" s="10">
        <f t="shared" si="109"/>
        <v>0</v>
      </c>
      <c r="AA272" s="10">
        <f t="shared" si="109"/>
        <v>0</v>
      </c>
      <c r="AB272" s="10">
        <f t="shared" si="109"/>
        <v>0</v>
      </c>
      <c r="AC272" s="10">
        <f t="shared" si="109"/>
        <v>0</v>
      </c>
      <c r="AD272" s="10">
        <f t="shared" si="109"/>
        <v>0</v>
      </c>
      <c r="AE272" s="10">
        <f t="shared" si="109"/>
        <v>0</v>
      </c>
      <c r="AF272" s="10">
        <f t="shared" si="109"/>
        <v>0</v>
      </c>
      <c r="AG272" s="10">
        <f t="shared" si="109"/>
        <v>0</v>
      </c>
      <c r="AH272" s="10">
        <f t="shared" si="109"/>
        <v>0</v>
      </c>
      <c r="AI272" s="10">
        <f t="shared" si="109"/>
        <v>0</v>
      </c>
      <c r="AJ272" s="10">
        <f t="shared" si="109"/>
        <v>0</v>
      </c>
      <c r="AK272" s="10">
        <f t="shared" si="109"/>
        <v>0</v>
      </c>
    </row>
    <row r="273" spans="1:38" x14ac:dyDescent="0.35">
      <c r="E273" t="s">
        <v>141</v>
      </c>
      <c r="F273" t="s">
        <v>53</v>
      </c>
      <c r="G273" s="10">
        <f t="shared" si="109"/>
        <v>0</v>
      </c>
      <c r="H273" s="10">
        <f t="shared" si="109"/>
        <v>526796.13183999993</v>
      </c>
      <c r="I273" s="10">
        <f t="shared" si="109"/>
        <v>1051719.2755199999</v>
      </c>
      <c r="J273" s="10">
        <f t="shared" si="109"/>
        <v>1616488.4252849626</v>
      </c>
      <c r="K273" s="10">
        <f t="shared" si="109"/>
        <v>2266273.3474583356</v>
      </c>
      <c r="L273" s="10">
        <f t="shared" si="109"/>
        <v>3010671.7408398315</v>
      </c>
      <c r="M273" s="10">
        <f t="shared" si="109"/>
        <v>3738802.6658884678</v>
      </c>
      <c r="N273" s="10">
        <f t="shared" si="109"/>
        <v>4590728.3914602362</v>
      </c>
      <c r="O273" s="10">
        <f t="shared" si="109"/>
        <v>5477362.2056894554</v>
      </c>
      <c r="P273" s="10">
        <f t="shared" si="109"/>
        <v>6443407.496594891</v>
      </c>
      <c r="Q273" s="10">
        <f t="shared" si="109"/>
        <v>7494745.4959063996</v>
      </c>
      <c r="R273" s="10">
        <f t="shared" si="109"/>
        <v>8637657.4008636624</v>
      </c>
      <c r="S273" s="10">
        <f t="shared" si="109"/>
        <v>9878850.329917049</v>
      </c>
      <c r="T273" s="10">
        <f t="shared" si="109"/>
        <v>10981764.592364468</v>
      </c>
      <c r="U273" s="10">
        <f t="shared" si="109"/>
        <v>12140358.62631971</v>
      </c>
      <c r="V273" s="10">
        <f t="shared" si="109"/>
        <v>13356982.618926492</v>
      </c>
      <c r="W273" s="10">
        <f t="shared" si="109"/>
        <v>14634078.996075716</v>
      </c>
      <c r="X273" s="10">
        <f t="shared" si="109"/>
        <v>15974185.916781319</v>
      </c>
      <c r="Y273" s="10">
        <f t="shared" si="109"/>
        <v>17379940.897493571</v>
      </c>
      <c r="Z273" s="10">
        <f t="shared" si="109"/>
        <v>18854084.571132414</v>
      </c>
      <c r="AA273" s="10">
        <f t="shared" si="109"/>
        <v>20399464.585798334</v>
      </c>
      <c r="AB273" s="10">
        <f t="shared" si="109"/>
        <v>22019039.648299612</v>
      </c>
      <c r="AC273" s="10">
        <f t="shared" si="109"/>
        <v>23715883.717823051</v>
      </c>
      <c r="AD273" s="10">
        <f t="shared" si="109"/>
        <v>25493190.355269838</v>
      </c>
      <c r="AE273" s="10">
        <f t="shared" si="109"/>
        <v>27354277.233980417</v>
      </c>
      <c r="AF273" s="10">
        <f t="shared" si="109"/>
        <v>29302590.817781515</v>
      </c>
      <c r="AG273" s="10">
        <f t="shared" si="109"/>
        <v>31341711.212505378</v>
      </c>
      <c r="AH273" s="10">
        <f t="shared" si="109"/>
        <v>33475357.197356328</v>
      </c>
      <c r="AI273" s="10">
        <f t="shared" si="109"/>
        <v>35707391.442732692</v>
      </c>
      <c r="AJ273" s="10">
        <f t="shared" si="109"/>
        <v>38041825.92135375</v>
      </c>
      <c r="AK273" s="10">
        <f t="shared" si="109"/>
        <v>40482827.519791856</v>
      </c>
      <c r="AL273" s="10">
        <f t="shared" ref="AL273:AL277" si="110">IF(AF273=0,0,IF($G$17&gt;(AK273/AF273)^(1/5)-1+2%,AK273*(AK273/AF273)^(1/5)/($G$17-((AK273/AF273)^(1/5)-1)),AK273*(1+$G$16)/$G$18))</f>
        <v>1620900662.6551955</v>
      </c>
    </row>
    <row r="274" spans="1:38" x14ac:dyDescent="0.35">
      <c r="E274" t="s">
        <v>117</v>
      </c>
      <c r="F274" t="s">
        <v>53</v>
      </c>
      <c r="G274" s="10">
        <f t="shared" si="109"/>
        <v>0</v>
      </c>
      <c r="H274" s="10">
        <f t="shared" si="109"/>
        <v>0</v>
      </c>
      <c r="I274" s="10">
        <f t="shared" si="109"/>
        <v>0</v>
      </c>
      <c r="J274" s="10">
        <f t="shared" si="109"/>
        <v>0</v>
      </c>
      <c r="K274" s="10">
        <f t="shared" si="109"/>
        <v>0</v>
      </c>
      <c r="L274" s="10">
        <f t="shared" si="109"/>
        <v>0</v>
      </c>
      <c r="M274" s="10">
        <f t="shared" si="109"/>
        <v>0</v>
      </c>
      <c r="N274" s="10">
        <f t="shared" si="109"/>
        <v>0</v>
      </c>
      <c r="O274" s="10">
        <f t="shared" si="109"/>
        <v>0</v>
      </c>
      <c r="P274" s="10">
        <f t="shared" si="109"/>
        <v>0</v>
      </c>
      <c r="Q274" s="10">
        <f t="shared" si="109"/>
        <v>0</v>
      </c>
      <c r="R274" s="10">
        <f t="shared" si="109"/>
        <v>0</v>
      </c>
      <c r="S274" s="10">
        <f t="shared" si="109"/>
        <v>0</v>
      </c>
      <c r="T274" s="10">
        <f t="shared" si="109"/>
        <v>0</v>
      </c>
      <c r="U274" s="10">
        <f t="shared" si="109"/>
        <v>0</v>
      </c>
      <c r="V274" s="10">
        <f t="shared" si="109"/>
        <v>0</v>
      </c>
      <c r="W274" s="10">
        <f t="shared" si="109"/>
        <v>0</v>
      </c>
      <c r="X274" s="10">
        <f t="shared" si="109"/>
        <v>0</v>
      </c>
      <c r="Y274" s="10">
        <f t="shared" si="109"/>
        <v>0</v>
      </c>
      <c r="Z274" s="10">
        <f t="shared" si="109"/>
        <v>0</v>
      </c>
      <c r="AA274" s="10">
        <f t="shared" si="109"/>
        <v>0</v>
      </c>
      <c r="AB274" s="10">
        <f t="shared" si="109"/>
        <v>0</v>
      </c>
      <c r="AC274" s="10">
        <f t="shared" si="109"/>
        <v>0</v>
      </c>
      <c r="AD274" s="10">
        <f t="shared" si="109"/>
        <v>0</v>
      </c>
      <c r="AE274" s="10">
        <f t="shared" si="109"/>
        <v>0</v>
      </c>
      <c r="AF274" s="10">
        <f t="shared" si="109"/>
        <v>0</v>
      </c>
      <c r="AG274" s="10">
        <f t="shared" si="109"/>
        <v>0</v>
      </c>
      <c r="AH274" s="10">
        <f t="shared" si="109"/>
        <v>0</v>
      </c>
      <c r="AI274" s="10">
        <f t="shared" si="109"/>
        <v>0</v>
      </c>
      <c r="AJ274" s="10">
        <f t="shared" si="109"/>
        <v>0</v>
      </c>
      <c r="AK274" s="10">
        <f t="shared" si="109"/>
        <v>0</v>
      </c>
      <c r="AL274" s="10">
        <f t="shared" si="110"/>
        <v>0</v>
      </c>
    </row>
    <row r="275" spans="1:38" x14ac:dyDescent="0.35">
      <c r="E275" t="s">
        <v>118</v>
      </c>
      <c r="F275" t="s">
        <v>53</v>
      </c>
      <c r="G275" s="10">
        <f t="shared" si="109"/>
        <v>0</v>
      </c>
      <c r="H275" s="10">
        <f t="shared" si="109"/>
        <v>-448968.02821894531</v>
      </c>
      <c r="I275" s="10">
        <f t="shared" si="109"/>
        <v>-863755.11862009775</v>
      </c>
      <c r="J275" s="10">
        <f t="shared" si="109"/>
        <v>-1301567.2059710165</v>
      </c>
      <c r="K275" s="10">
        <f t="shared" si="109"/>
        <v>-1788979.9498819397</v>
      </c>
      <c r="L275" s="10">
        <f t="shared" si="109"/>
        <v>-2307378.3567829109</v>
      </c>
      <c r="M275" s="10">
        <f t="shared" si="109"/>
        <v>-2781921.1079293475</v>
      </c>
      <c r="N275" s="10">
        <f t="shared" si="109"/>
        <v>-3316358.7199312416</v>
      </c>
      <c r="O275" s="10">
        <f t="shared" si="109"/>
        <v>-3870957.311692134</v>
      </c>
      <c r="P275" s="10">
        <f t="shared" si="109"/>
        <v>-4454813.6168346023</v>
      </c>
      <c r="Q275" s="10">
        <f t="shared" si="109"/>
        <v>-5069181.5959960539</v>
      </c>
      <c r="R275" s="10">
        <f t="shared" si="109"/>
        <v>-5715364.7681967421</v>
      </c>
      <c r="S275" s="10">
        <f t="shared" si="109"/>
        <v>-6394718.0949892821</v>
      </c>
      <c r="T275" s="10">
        <f t="shared" si="109"/>
        <v>-7108649.9348042384</v>
      </c>
      <c r="U275" s="10">
        <f t="shared" si="109"/>
        <v>-7858624.0700781792</v>
      </c>
      <c r="V275" s="10">
        <f t="shared" si="109"/>
        <v>-8646161.8098453134</v>
      </c>
      <c r="W275" s="10">
        <f t="shared" si="109"/>
        <v>-9472844.1705719978</v>
      </c>
      <c r="X275" s="10">
        <f t="shared" si="109"/>
        <v>-10340314.138115117</v>
      </c>
      <c r="Y275" s="10">
        <f t="shared" si="109"/>
        <v>-11250279.013790831</v>
      </c>
      <c r="Z275" s="10">
        <f t="shared" si="109"/>
        <v>-12204512.847649457</v>
      </c>
      <c r="AA275" s="10">
        <f t="shared" si="109"/>
        <v>-13204858.96216559</v>
      </c>
      <c r="AB275" s="10">
        <f t="shared" si="109"/>
        <v>-14253232.569669902</v>
      </c>
      <c r="AC275" s="10">
        <f t="shared" si="109"/>
        <v>-15351623.486970894</v>
      </c>
      <c r="AD275" s="10">
        <f t="shared" si="109"/>
        <v>-16502098.950740872</v>
      </c>
      <c r="AE275" s="10">
        <f t="shared" si="109"/>
        <v>-17706806.537371308</v>
      </c>
      <c r="AF275" s="10">
        <f t="shared" si="109"/>
        <v>-18967977.191138152</v>
      </c>
      <c r="AG275" s="10">
        <f t="shared" si="109"/>
        <v>-20287928.364658143</v>
      </c>
      <c r="AH275" s="10">
        <f t="shared" si="109"/>
        <v>-21669067.275762815</v>
      </c>
      <c r="AI275" s="10">
        <f t="shared" si="109"/>
        <v>-23113894.285067637</v>
      </c>
      <c r="AJ275" s="10">
        <f t="shared" si="109"/>
        <v>-24625006.398670256</v>
      </c>
      <c r="AK275" s="10">
        <f t="shared" si="109"/>
        <v>-26205100.900573801</v>
      </c>
      <c r="AL275" s="10">
        <f t="shared" si="110"/>
        <v>-1049231687.0386609</v>
      </c>
    </row>
    <row r="276" spans="1:38" x14ac:dyDescent="0.35">
      <c r="E276" t="s">
        <v>125</v>
      </c>
      <c r="F276" t="s">
        <v>53</v>
      </c>
      <c r="G276" s="10">
        <f t="shared" si="109"/>
        <v>0</v>
      </c>
      <c r="H276" s="10">
        <f t="shared" si="109"/>
        <v>0</v>
      </c>
      <c r="I276" s="10">
        <f t="shared" si="109"/>
        <v>0</v>
      </c>
      <c r="J276" s="10">
        <f t="shared" si="109"/>
        <v>0</v>
      </c>
      <c r="K276" s="10">
        <f t="shared" si="109"/>
        <v>0</v>
      </c>
      <c r="L276" s="10">
        <f t="shared" si="109"/>
        <v>0</v>
      </c>
      <c r="M276" s="10">
        <f t="shared" si="109"/>
        <v>0</v>
      </c>
      <c r="N276" s="10">
        <f t="shared" si="109"/>
        <v>0</v>
      </c>
      <c r="O276" s="10">
        <f t="shared" si="109"/>
        <v>0</v>
      </c>
      <c r="P276" s="10">
        <f t="shared" si="109"/>
        <v>0</v>
      </c>
      <c r="Q276" s="10">
        <f t="shared" si="109"/>
        <v>0</v>
      </c>
      <c r="R276" s="10">
        <f t="shared" si="109"/>
        <v>0</v>
      </c>
      <c r="S276" s="10">
        <f t="shared" si="109"/>
        <v>0</v>
      </c>
      <c r="T276" s="10">
        <f t="shared" si="109"/>
        <v>0</v>
      </c>
      <c r="U276" s="10">
        <f t="shared" si="109"/>
        <v>0</v>
      </c>
      <c r="V276" s="10">
        <f t="shared" si="109"/>
        <v>0</v>
      </c>
      <c r="W276" s="10">
        <f t="shared" si="109"/>
        <v>0</v>
      </c>
      <c r="X276" s="10">
        <f t="shared" si="109"/>
        <v>0</v>
      </c>
      <c r="Y276" s="10">
        <f t="shared" si="109"/>
        <v>0</v>
      </c>
      <c r="Z276" s="10">
        <f t="shared" si="109"/>
        <v>0</v>
      </c>
      <c r="AA276" s="10">
        <f t="shared" si="109"/>
        <v>0</v>
      </c>
      <c r="AB276" s="10">
        <f t="shared" si="109"/>
        <v>0</v>
      </c>
      <c r="AC276" s="10">
        <f t="shared" si="109"/>
        <v>0</v>
      </c>
      <c r="AD276" s="10">
        <f t="shared" si="109"/>
        <v>0</v>
      </c>
      <c r="AE276" s="10">
        <f t="shared" si="109"/>
        <v>0</v>
      </c>
      <c r="AF276" s="10">
        <f t="shared" si="109"/>
        <v>0</v>
      </c>
      <c r="AG276" s="10">
        <f t="shared" si="109"/>
        <v>0</v>
      </c>
      <c r="AH276" s="10">
        <f t="shared" si="109"/>
        <v>0</v>
      </c>
      <c r="AI276" s="10">
        <f t="shared" si="109"/>
        <v>0</v>
      </c>
      <c r="AJ276" s="10">
        <f t="shared" si="109"/>
        <v>0</v>
      </c>
      <c r="AK276" s="10">
        <f t="shared" si="109"/>
        <v>0</v>
      </c>
      <c r="AL276" s="10">
        <f t="shared" si="110"/>
        <v>0</v>
      </c>
    </row>
    <row r="277" spans="1:38" x14ac:dyDescent="0.35">
      <c r="E277" t="s">
        <v>131</v>
      </c>
      <c r="F277" t="s">
        <v>53</v>
      </c>
      <c r="G277" s="10">
        <f t="shared" si="109"/>
        <v>0</v>
      </c>
      <c r="H277" s="10">
        <f t="shared" si="109"/>
        <v>0</v>
      </c>
      <c r="I277" s="10">
        <f t="shared" si="109"/>
        <v>0</v>
      </c>
      <c r="J277" s="10">
        <f t="shared" si="109"/>
        <v>0</v>
      </c>
      <c r="K277" s="10">
        <f t="shared" si="109"/>
        <v>0</v>
      </c>
      <c r="L277" s="10">
        <f t="shared" si="109"/>
        <v>0</v>
      </c>
      <c r="M277" s="10">
        <f t="shared" si="109"/>
        <v>0</v>
      </c>
      <c r="N277" s="10">
        <f t="shared" si="109"/>
        <v>0</v>
      </c>
      <c r="O277" s="10">
        <f t="shared" si="109"/>
        <v>0</v>
      </c>
      <c r="P277" s="10">
        <f t="shared" si="109"/>
        <v>0</v>
      </c>
      <c r="Q277" s="10">
        <f t="shared" si="109"/>
        <v>0</v>
      </c>
      <c r="R277" s="10">
        <f t="shared" si="109"/>
        <v>0</v>
      </c>
      <c r="S277" s="10">
        <f t="shared" si="109"/>
        <v>0</v>
      </c>
      <c r="T277" s="10">
        <f t="shared" si="109"/>
        <v>0</v>
      </c>
      <c r="U277" s="10">
        <f t="shared" si="109"/>
        <v>0</v>
      </c>
      <c r="V277" s="10">
        <f t="shared" si="109"/>
        <v>0</v>
      </c>
      <c r="W277" s="10">
        <f t="shared" si="109"/>
        <v>0</v>
      </c>
      <c r="X277" s="10">
        <f t="shared" si="109"/>
        <v>0</v>
      </c>
      <c r="Y277" s="10">
        <f t="shared" si="109"/>
        <v>0</v>
      </c>
      <c r="Z277" s="10">
        <f t="shared" si="109"/>
        <v>0</v>
      </c>
      <c r="AA277" s="10">
        <f t="shared" si="109"/>
        <v>0</v>
      </c>
      <c r="AB277" s="10">
        <f t="shared" si="109"/>
        <v>0</v>
      </c>
      <c r="AC277" s="10">
        <f t="shared" si="109"/>
        <v>0</v>
      </c>
      <c r="AD277" s="10">
        <f t="shared" si="109"/>
        <v>0</v>
      </c>
      <c r="AE277" s="10">
        <f t="shared" si="109"/>
        <v>0</v>
      </c>
      <c r="AF277" s="10">
        <f t="shared" si="109"/>
        <v>0</v>
      </c>
      <c r="AG277" s="10">
        <f t="shared" si="109"/>
        <v>0</v>
      </c>
      <c r="AH277" s="10">
        <f t="shared" si="109"/>
        <v>0</v>
      </c>
      <c r="AI277" s="10">
        <f t="shared" si="109"/>
        <v>0</v>
      </c>
      <c r="AJ277" s="10">
        <f t="shared" si="109"/>
        <v>0</v>
      </c>
      <c r="AK277" s="10">
        <f t="shared" si="109"/>
        <v>0</v>
      </c>
      <c r="AL277" s="10">
        <f t="shared" si="110"/>
        <v>0</v>
      </c>
    </row>
    <row r="278" spans="1:38" x14ac:dyDescent="0.35">
      <c r="E278" t="s">
        <v>148</v>
      </c>
      <c r="F278" t="s">
        <v>53</v>
      </c>
      <c r="G278" s="10">
        <f t="shared" ref="G278:AK278" si="111">G267</f>
        <v>0</v>
      </c>
      <c r="H278" s="10">
        <f t="shared" si="111"/>
        <v>0</v>
      </c>
      <c r="I278" s="10">
        <f t="shared" si="111"/>
        <v>0</v>
      </c>
      <c r="J278" s="10">
        <f t="shared" si="111"/>
        <v>0</v>
      </c>
      <c r="K278" s="10">
        <f t="shared" si="111"/>
        <v>0</v>
      </c>
      <c r="L278" s="10">
        <f t="shared" si="111"/>
        <v>0</v>
      </c>
      <c r="M278" s="10">
        <f t="shared" si="111"/>
        <v>0</v>
      </c>
      <c r="N278" s="10">
        <f t="shared" si="111"/>
        <v>0</v>
      </c>
      <c r="O278" s="10">
        <f t="shared" si="111"/>
        <v>0</v>
      </c>
      <c r="P278" s="10">
        <f t="shared" si="111"/>
        <v>0</v>
      </c>
      <c r="Q278" s="10">
        <f t="shared" si="111"/>
        <v>0</v>
      </c>
      <c r="R278" s="10">
        <f t="shared" si="111"/>
        <v>0</v>
      </c>
      <c r="S278" s="10">
        <f t="shared" si="111"/>
        <v>0</v>
      </c>
      <c r="T278" s="10">
        <f t="shared" si="111"/>
        <v>0</v>
      </c>
      <c r="U278" s="10">
        <f t="shared" si="111"/>
        <v>0</v>
      </c>
      <c r="V278" s="10">
        <f t="shared" si="111"/>
        <v>0</v>
      </c>
      <c r="W278" s="10">
        <f t="shared" si="111"/>
        <v>0</v>
      </c>
      <c r="X278" s="10">
        <f t="shared" si="111"/>
        <v>0</v>
      </c>
      <c r="Y278" s="10">
        <f t="shared" si="111"/>
        <v>0</v>
      </c>
      <c r="Z278" s="10">
        <f t="shared" si="111"/>
        <v>0</v>
      </c>
      <c r="AA278" s="10">
        <f t="shared" si="111"/>
        <v>0</v>
      </c>
      <c r="AB278" s="10">
        <f t="shared" si="111"/>
        <v>0</v>
      </c>
      <c r="AC278" s="10">
        <f t="shared" si="111"/>
        <v>0</v>
      </c>
      <c r="AD278" s="10">
        <f t="shared" si="111"/>
        <v>0</v>
      </c>
      <c r="AE278" s="10">
        <f t="shared" si="111"/>
        <v>0</v>
      </c>
      <c r="AF278" s="10">
        <f t="shared" si="111"/>
        <v>0</v>
      </c>
      <c r="AG278" s="10">
        <f t="shared" si="111"/>
        <v>0</v>
      </c>
      <c r="AH278" s="10">
        <f t="shared" si="111"/>
        <v>0</v>
      </c>
      <c r="AI278" s="10">
        <f t="shared" si="111"/>
        <v>0</v>
      </c>
      <c r="AJ278" s="10">
        <f t="shared" si="111"/>
        <v>0</v>
      </c>
      <c r="AK278" s="10">
        <f t="shared" si="111"/>
        <v>0</v>
      </c>
      <c r="AL278" s="10">
        <f>IF(AF278=0,0,IF($G$17&gt;(AK278/AF278)^(1/5)-1+2%,AK278*(AK278/AF278)^(1/5)/($G$17-((AK278/AF278)^(1/5)-1)),AK278*(1+$G$16)/$G$18))</f>
        <v>0</v>
      </c>
    </row>
    <row r="279" spans="1:38" x14ac:dyDescent="0.35">
      <c r="E279" t="s">
        <v>149</v>
      </c>
      <c r="F279" t="s">
        <v>53</v>
      </c>
      <c r="G279" s="10">
        <f>-$G$19*G278</f>
        <v>0</v>
      </c>
      <c r="H279" s="10">
        <f t="shared" ref="H279:AK279" si="112">-$G$19*H278</f>
        <v>0</v>
      </c>
      <c r="I279" s="10">
        <f t="shared" si="112"/>
        <v>0</v>
      </c>
      <c r="J279" s="10">
        <f t="shared" si="112"/>
        <v>0</v>
      </c>
      <c r="K279" s="10">
        <f t="shared" si="112"/>
        <v>0</v>
      </c>
      <c r="L279" s="10">
        <f t="shared" si="112"/>
        <v>0</v>
      </c>
      <c r="M279" s="10">
        <f t="shared" si="112"/>
        <v>0</v>
      </c>
      <c r="N279" s="10">
        <f t="shared" si="112"/>
        <v>0</v>
      </c>
      <c r="O279" s="10">
        <f t="shared" si="112"/>
        <v>0</v>
      </c>
      <c r="P279" s="10">
        <f t="shared" si="112"/>
        <v>0</v>
      </c>
      <c r="Q279" s="10">
        <f t="shared" si="112"/>
        <v>0</v>
      </c>
      <c r="R279" s="10">
        <f t="shared" si="112"/>
        <v>0</v>
      </c>
      <c r="S279" s="10">
        <f t="shared" si="112"/>
        <v>0</v>
      </c>
      <c r="T279" s="10">
        <f t="shared" si="112"/>
        <v>0</v>
      </c>
      <c r="U279" s="10">
        <f t="shared" si="112"/>
        <v>0</v>
      </c>
      <c r="V279" s="10">
        <f t="shared" si="112"/>
        <v>0</v>
      </c>
      <c r="W279" s="10">
        <f t="shared" si="112"/>
        <v>0</v>
      </c>
      <c r="X279" s="10">
        <f t="shared" si="112"/>
        <v>0</v>
      </c>
      <c r="Y279" s="10">
        <f t="shared" si="112"/>
        <v>0</v>
      </c>
      <c r="Z279" s="10">
        <f t="shared" si="112"/>
        <v>0</v>
      </c>
      <c r="AA279" s="10">
        <f t="shared" si="112"/>
        <v>0</v>
      </c>
      <c r="AB279" s="10">
        <f t="shared" si="112"/>
        <v>0</v>
      </c>
      <c r="AC279" s="10">
        <f t="shared" si="112"/>
        <v>0</v>
      </c>
      <c r="AD279" s="10">
        <f t="shared" si="112"/>
        <v>0</v>
      </c>
      <c r="AE279" s="10">
        <f t="shared" si="112"/>
        <v>0</v>
      </c>
      <c r="AF279" s="10">
        <f t="shared" si="112"/>
        <v>0</v>
      </c>
      <c r="AG279" s="10">
        <f t="shared" si="112"/>
        <v>0</v>
      </c>
      <c r="AH279" s="10">
        <f t="shared" si="112"/>
        <v>0</v>
      </c>
      <c r="AI279" s="10">
        <f t="shared" si="112"/>
        <v>0</v>
      </c>
      <c r="AJ279" s="10">
        <f t="shared" si="112"/>
        <v>0</v>
      </c>
      <c r="AK279" s="10">
        <f t="shared" si="112"/>
        <v>0</v>
      </c>
      <c r="AL279" s="10">
        <f t="shared" ref="AL279" si="113">IF(AF279=0,0,IF($G$17&gt;(AK279/AF279)^(1/5)-1+2%,AK279*(AK279/AF279)^(1/5)/($G$17-((AK279/AF279)^(1/5)-1)),AK279*(1+$G$16)/$G$18))</f>
        <v>0</v>
      </c>
    </row>
    <row r="280" spans="1:38" x14ac:dyDescent="0.35">
      <c r="E280" t="s">
        <v>150</v>
      </c>
      <c r="F280" t="s">
        <v>53</v>
      </c>
      <c r="G280" s="10">
        <f t="shared" ref="G280:AL280" si="114">SUM(G270:G279)</f>
        <v>-34764548.044999994</v>
      </c>
      <c r="H280" s="10">
        <f t="shared" si="114"/>
        <v>-1898763.1455521854</v>
      </c>
      <c r="I280" s="10">
        <f t="shared" si="114"/>
        <v>-7695199.462684514</v>
      </c>
      <c r="J280" s="10">
        <f t="shared" si="114"/>
        <v>-9094366.3267867975</v>
      </c>
      <c r="K280" s="10">
        <f t="shared" si="114"/>
        <v>-15093503.872515807</v>
      </c>
      <c r="L280" s="10">
        <f t="shared" si="114"/>
        <v>-5492349.5757199191</v>
      </c>
      <c r="M280" s="10">
        <f t="shared" si="114"/>
        <v>-3000111.6722146855</v>
      </c>
      <c r="N280" s="10">
        <f t="shared" si="114"/>
        <v>-2894544.8840743247</v>
      </c>
      <c r="O280" s="10">
        <f t="shared" si="114"/>
        <v>-33644443.534323141</v>
      </c>
      <c r="P280" s="10">
        <f t="shared" si="114"/>
        <v>-6478054.0821658624</v>
      </c>
      <c r="Q280" s="10">
        <f t="shared" si="114"/>
        <v>-8357225.2251838613</v>
      </c>
      <c r="R280" s="10">
        <f t="shared" si="114"/>
        <v>-18443104.481066696</v>
      </c>
      <c r="S280" s="10">
        <f t="shared" si="114"/>
        <v>-24766201.469049346</v>
      </c>
      <c r="T280" s="10">
        <f t="shared" si="114"/>
        <v>-6382957.9971533902</v>
      </c>
      <c r="U280" s="10">
        <f t="shared" si="114"/>
        <v>-6189715.6242210735</v>
      </c>
      <c r="V280" s="10">
        <f t="shared" si="114"/>
        <v>-5980529.8251711391</v>
      </c>
      <c r="W280" s="10">
        <f t="shared" si="114"/>
        <v>-5754634.1720678974</v>
      </c>
      <c r="X280" s="10">
        <f t="shared" si="114"/>
        <v>-5511230.4678544179</v>
      </c>
      <c r="Y280" s="10">
        <f t="shared" si="114"/>
        <v>-5249487.5099948123</v>
      </c>
      <c r="Z280" s="10">
        <f t="shared" si="114"/>
        <v>-4968539.8074822426</v>
      </c>
      <c r="AA280" s="10">
        <f t="shared" si="114"/>
        <v>-4667486.2494827248</v>
      </c>
      <c r="AB280" s="10">
        <f t="shared" si="114"/>
        <v>-4345388.7238211818</v>
      </c>
      <c r="AC280" s="10">
        <f t="shared" si="114"/>
        <v>-4001270.6834502034</v>
      </c>
      <c r="AD280" s="10">
        <f t="shared" si="114"/>
        <v>-3634115.6589737404</v>
      </c>
      <c r="AE280" s="10">
        <f t="shared" si="114"/>
        <v>-3242865.7152271532</v>
      </c>
      <c r="AF280" s="10">
        <f t="shared" si="114"/>
        <v>-2826419.8498414606</v>
      </c>
      <c r="AG280" s="10">
        <f t="shared" si="114"/>
        <v>-2383632.3316437677</v>
      </c>
      <c r="AH280" s="10">
        <f t="shared" si="114"/>
        <v>-1913310.9766668007</v>
      </c>
      <c r="AI280" s="10">
        <f t="shared" si="114"/>
        <v>-1414215.3594587222</v>
      </c>
      <c r="AJ280" s="10">
        <f t="shared" si="114"/>
        <v>-885054.95729988068</v>
      </c>
      <c r="AK280" s="10">
        <f t="shared" si="114"/>
        <v>-324487.22484496981</v>
      </c>
      <c r="AL280" s="10">
        <f t="shared" si="114"/>
        <v>571668975.61653459</v>
      </c>
    </row>
    <row r="281" spans="1:38" x14ac:dyDescent="0.35">
      <c r="E281" t="s">
        <v>151</v>
      </c>
      <c r="F281" t="s">
        <v>53</v>
      </c>
      <c r="G281" s="10">
        <f>NPV($G$17,H280:AL280)+G280</f>
        <v>-23155077.849466048</v>
      </c>
    </row>
    <row r="282" spans="1:38" x14ac:dyDescent="0.35">
      <c r="E282" s="15" t="s">
        <v>153</v>
      </c>
      <c r="F282" s="15"/>
      <c r="G282" s="18" t="str">
        <f>IF(G281&gt;0,"N/A",IF(ABS(G281+G255)&gt;1,"Error","OK"))</f>
        <v>Error</v>
      </c>
    </row>
    <row r="284" spans="1:38" x14ac:dyDescent="0.35">
      <c r="C284" s="3" t="s">
        <v>155</v>
      </c>
      <c r="D284" s="3"/>
      <c r="G284">
        <f>MAX(0,-G313/(NPV($G$18,H285:AA285)+G285))</f>
        <v>4106129.7053489359</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5">G286*(1+$G$16)</f>
        <v>17579235.372820001</v>
      </c>
      <c r="I286" s="10">
        <f t="shared" si="115"/>
        <v>17948399.315649219</v>
      </c>
      <c r="J286" s="10">
        <f t="shared" si="115"/>
        <v>18325315.701277852</v>
      </c>
      <c r="K286" s="10">
        <f t="shared" si="115"/>
        <v>18710147.331004687</v>
      </c>
      <c r="L286" s="10">
        <f t="shared" si="115"/>
        <v>19103060.424955782</v>
      </c>
      <c r="M286" s="10">
        <f t="shared" si="115"/>
        <v>19504224.69387985</v>
      </c>
      <c r="N286" s="10">
        <f t="shared" si="115"/>
        <v>19913813.412451327</v>
      </c>
      <c r="O286" s="10">
        <f t="shared" si="115"/>
        <v>20332003.494112805</v>
      </c>
      <c r="P286" s="10">
        <f t="shared" si="115"/>
        <v>20758975.567489173</v>
      </c>
      <c r="Q286" s="10">
        <f t="shared" si="115"/>
        <v>21194914.054406445</v>
      </c>
      <c r="R286" s="10">
        <f t="shared" si="115"/>
        <v>21640007.249548979</v>
      </c>
      <c r="S286" s="10">
        <f t="shared" si="115"/>
        <v>22094447.401789505</v>
      </c>
      <c r="T286" s="10">
        <f t="shared" si="115"/>
        <v>22558430.797227081</v>
      </c>
      <c r="U286" s="10">
        <f t="shared" si="115"/>
        <v>23032157.843968846</v>
      </c>
      <c r="V286" s="10">
        <f t="shared" si="115"/>
        <v>23515833.158692189</v>
      </c>
      <c r="W286" s="10">
        <f t="shared" si="115"/>
        <v>24009665.655024722</v>
      </c>
      <c r="X286" s="10">
        <f t="shared" si="115"/>
        <v>24513868.633780241</v>
      </c>
      <c r="Y286" s="10">
        <f t="shared" si="115"/>
        <v>25028659.875089623</v>
      </c>
      <c r="Z286" s="10">
        <f t="shared" si="115"/>
        <v>25554261.732466504</v>
      </c>
      <c r="AA286" s="10">
        <f t="shared" si="115"/>
        <v>26090901.228848297</v>
      </c>
      <c r="AB286" s="10">
        <f t="shared" si="115"/>
        <v>26638810.154654108</v>
      </c>
      <c r="AC286" s="10">
        <f t="shared" si="115"/>
        <v>27198225.16790184</v>
      </c>
      <c r="AD286" s="10">
        <f t="shared" si="115"/>
        <v>27769387.896427777</v>
      </c>
      <c r="AE286" s="10">
        <f t="shared" si="115"/>
        <v>28352545.042252757</v>
      </c>
      <c r="AF286" s="10">
        <f t="shared" si="115"/>
        <v>28947948.488140061</v>
      </c>
      <c r="AG286" s="10">
        <f>AF286*(1+$G$16)</f>
        <v>29555855.406390999</v>
      </c>
      <c r="AH286" s="10">
        <f t="shared" si="115"/>
        <v>30176528.369925208</v>
      </c>
      <c r="AI286" s="10">
        <f t="shared" si="115"/>
        <v>30810235.465693634</v>
      </c>
      <c r="AJ286" s="10">
        <f t="shared" si="115"/>
        <v>31457250.410473198</v>
      </c>
      <c r="AK286" s="10">
        <f t="shared" si="115"/>
        <v>32117852.669093132</v>
      </c>
    </row>
    <row r="287" spans="1:38" x14ac:dyDescent="0.35">
      <c r="E287" t="s">
        <v>139</v>
      </c>
      <c r="F287" t="s">
        <v>53</v>
      </c>
      <c r="G287" s="10">
        <f>G285*G286</f>
        <v>17217664.420000002</v>
      </c>
      <c r="H287" s="10">
        <f t="shared" ref="H287:AK287" si="116">H285*H286</f>
        <v>17579235.372820001</v>
      </c>
      <c r="I287" s="10">
        <f t="shared" si="116"/>
        <v>17948399.315649219</v>
      </c>
      <c r="J287" s="10">
        <f t="shared" si="116"/>
        <v>18325315.701277852</v>
      </c>
      <c r="K287" s="10">
        <f t="shared" si="116"/>
        <v>18710147.331004687</v>
      </c>
      <c r="L287" s="10">
        <f t="shared" si="116"/>
        <v>19103060.424955782</v>
      </c>
      <c r="M287" s="10">
        <f t="shared" si="116"/>
        <v>0</v>
      </c>
      <c r="N287" s="10">
        <f t="shared" si="116"/>
        <v>0</v>
      </c>
      <c r="O287" s="10">
        <f t="shared" si="116"/>
        <v>0</v>
      </c>
      <c r="P287" s="10">
        <f t="shared" si="116"/>
        <v>0</v>
      </c>
      <c r="Q287" s="10">
        <f t="shared" si="116"/>
        <v>0</v>
      </c>
      <c r="R287" s="10">
        <f t="shared" si="116"/>
        <v>0</v>
      </c>
      <c r="S287" s="10">
        <f t="shared" si="116"/>
        <v>0</v>
      </c>
      <c r="T287" s="10">
        <f t="shared" si="116"/>
        <v>0</v>
      </c>
      <c r="U287" s="10">
        <f t="shared" si="116"/>
        <v>0</v>
      </c>
      <c r="V287" s="10">
        <f t="shared" si="116"/>
        <v>0</v>
      </c>
      <c r="W287" s="10">
        <f t="shared" si="116"/>
        <v>0</v>
      </c>
      <c r="X287" s="10">
        <f t="shared" si="116"/>
        <v>0</v>
      </c>
      <c r="Y287" s="10">
        <f t="shared" si="116"/>
        <v>0</v>
      </c>
      <c r="Z287" s="10">
        <f t="shared" si="116"/>
        <v>0</v>
      </c>
      <c r="AA287" s="10">
        <f t="shared" si="116"/>
        <v>0</v>
      </c>
      <c r="AB287" s="10">
        <f t="shared" si="116"/>
        <v>0</v>
      </c>
      <c r="AC287" s="10">
        <f t="shared" si="116"/>
        <v>0</v>
      </c>
      <c r="AD287" s="10">
        <f t="shared" si="116"/>
        <v>0</v>
      </c>
      <c r="AE287" s="10">
        <f t="shared" si="116"/>
        <v>0</v>
      </c>
      <c r="AF287" s="10">
        <f t="shared" si="116"/>
        <v>0</v>
      </c>
      <c r="AG287" s="10">
        <f t="shared" si="116"/>
        <v>0</v>
      </c>
      <c r="AH287" s="10">
        <f t="shared" si="116"/>
        <v>0</v>
      </c>
      <c r="AI287" s="10">
        <f t="shared" si="116"/>
        <v>0</v>
      </c>
      <c r="AJ287" s="10">
        <f t="shared" si="116"/>
        <v>0</v>
      </c>
      <c r="AK287" s="10">
        <f t="shared" si="116"/>
        <v>0</v>
      </c>
    </row>
    <row r="289" spans="4:37" x14ac:dyDescent="0.35">
      <c r="D289" t="s">
        <v>140</v>
      </c>
    </row>
    <row r="290" spans="4:37" x14ac:dyDescent="0.35">
      <c r="E290" t="s">
        <v>57</v>
      </c>
      <c r="F290" t="s">
        <v>53</v>
      </c>
      <c r="G290" s="10">
        <f t="shared" ref="G290:AK295" si="117">G224</f>
        <v>6232586.4000000004</v>
      </c>
      <c r="H290" s="10">
        <f t="shared" si="117"/>
        <v>4176296</v>
      </c>
      <c r="I290" s="10">
        <f t="shared" si="117"/>
        <v>4176296</v>
      </c>
      <c r="J290" s="10">
        <f t="shared" si="117"/>
        <v>3708144.8957059924</v>
      </c>
      <c r="K290" s="10">
        <f t="shared" si="117"/>
        <v>4504336.2766414043</v>
      </c>
      <c r="L290" s="10">
        <f t="shared" si="117"/>
        <v>5041745.8868422192</v>
      </c>
      <c r="M290" s="10">
        <f t="shared" si="117"/>
        <v>3897175.1222857265</v>
      </c>
      <c r="N290" s="10">
        <f t="shared" si="117"/>
        <v>4806434.9487067796</v>
      </c>
      <c r="O290" s="10">
        <f t="shared" si="117"/>
        <v>4523314.4488175167</v>
      </c>
      <c r="P290" s="10">
        <f t="shared" si="117"/>
        <v>4659013.8822820419</v>
      </c>
      <c r="Q290" s="10">
        <f t="shared" si="117"/>
        <v>4798784.298750503</v>
      </c>
      <c r="R290" s="10">
        <f t="shared" si="117"/>
        <v>4942747.8277130183</v>
      </c>
      <c r="S290" s="10">
        <f t="shared" si="117"/>
        <v>5091030.2625444094</v>
      </c>
      <c r="T290" s="10">
        <f t="shared" si="117"/>
        <v>5243761.1704207417</v>
      </c>
      <c r="U290" s="10">
        <f t="shared" si="117"/>
        <v>5401074.0055333637</v>
      </c>
      <c r="V290" s="10">
        <f t="shared" si="117"/>
        <v>5563106.2256993651</v>
      </c>
      <c r="W290" s="10">
        <f t="shared" si="117"/>
        <v>5729999.4124703463</v>
      </c>
      <c r="X290" s="10">
        <f t="shared" si="117"/>
        <v>5901899.3948444566</v>
      </c>
      <c r="Y290" s="10">
        <f t="shared" si="117"/>
        <v>6078956.3766897907</v>
      </c>
      <c r="Z290" s="10">
        <f t="shared" si="117"/>
        <v>6261325.0679904846</v>
      </c>
      <c r="AA290" s="10">
        <f t="shared" si="117"/>
        <v>6449164.8200301994</v>
      </c>
      <c r="AB290" s="10">
        <f t="shared" si="117"/>
        <v>6642639.7646311056</v>
      </c>
      <c r="AC290" s="10">
        <f t="shared" si="117"/>
        <v>6841918.9575700387</v>
      </c>
      <c r="AD290" s="10">
        <f t="shared" si="117"/>
        <v>7047176.5262971399</v>
      </c>
      <c r="AE290" s="10">
        <f t="shared" si="117"/>
        <v>7258591.8220860539</v>
      </c>
      <c r="AF290" s="10">
        <f t="shared" si="117"/>
        <v>7476349.5767486356</v>
      </c>
      <c r="AG290" s="10">
        <f t="shared" si="117"/>
        <v>7700640.0640510945</v>
      </c>
      <c r="AH290" s="10">
        <f t="shared" si="117"/>
        <v>7931659.2659726273</v>
      </c>
      <c r="AI290" s="10">
        <f t="shared" si="117"/>
        <v>8169609.0439518066</v>
      </c>
      <c r="AJ290" s="10">
        <f t="shared" si="117"/>
        <v>8414697.3152703606</v>
      </c>
      <c r="AK290" s="10">
        <f t="shared" si="117"/>
        <v>8667138.2347284723</v>
      </c>
    </row>
    <row r="291" spans="4:37" x14ac:dyDescent="0.35">
      <c r="E291" t="s">
        <v>141</v>
      </c>
      <c r="F291" t="s">
        <v>53</v>
      </c>
      <c r="G291" s="10">
        <f t="shared" si="117"/>
        <v>0</v>
      </c>
      <c r="H291" s="10">
        <f t="shared" si="117"/>
        <v>526796.13183999993</v>
      </c>
      <c r="I291" s="10">
        <f t="shared" si="117"/>
        <v>1051719.2755199999</v>
      </c>
      <c r="J291" s="10">
        <f t="shared" si="117"/>
        <v>1616488.4252849626</v>
      </c>
      <c r="K291" s="10">
        <f t="shared" si="117"/>
        <v>2266273.3474583356</v>
      </c>
      <c r="L291" s="10">
        <f t="shared" si="117"/>
        <v>3010671.7408398315</v>
      </c>
      <c r="M291" s="10">
        <f t="shared" si="117"/>
        <v>3738802.6658884678</v>
      </c>
      <c r="N291" s="10">
        <f t="shared" si="117"/>
        <v>4590728.3914602362</v>
      </c>
      <c r="O291" s="10">
        <f t="shared" si="117"/>
        <v>5477362.2056894554</v>
      </c>
      <c r="P291" s="10">
        <f t="shared" si="117"/>
        <v>6443407.496594891</v>
      </c>
      <c r="Q291" s="10">
        <f t="shared" si="117"/>
        <v>7494745.4959063996</v>
      </c>
      <c r="R291" s="10">
        <f t="shared" si="117"/>
        <v>8637657.4008636624</v>
      </c>
      <c r="S291" s="10">
        <f t="shared" si="117"/>
        <v>9878850.329917049</v>
      </c>
      <c r="T291" s="10">
        <f t="shared" si="117"/>
        <v>10981764.592364468</v>
      </c>
      <c r="U291" s="10">
        <f t="shared" si="117"/>
        <v>12140358.62631971</v>
      </c>
      <c r="V291" s="10">
        <f t="shared" si="117"/>
        <v>13356982.618926492</v>
      </c>
      <c r="W291" s="10">
        <f t="shared" si="117"/>
        <v>14634078.996075716</v>
      </c>
      <c r="X291" s="10">
        <f t="shared" si="117"/>
        <v>15974185.916781319</v>
      </c>
      <c r="Y291" s="10">
        <f t="shared" si="117"/>
        <v>17379940.897493571</v>
      </c>
      <c r="Z291" s="10">
        <f t="shared" si="117"/>
        <v>18854084.571132414</v>
      </c>
      <c r="AA291" s="10">
        <f t="shared" si="117"/>
        <v>20399464.585798334</v>
      </c>
      <c r="AB291" s="10">
        <f t="shared" si="117"/>
        <v>22019039.648299612</v>
      </c>
      <c r="AC291" s="10">
        <f t="shared" si="117"/>
        <v>23715883.717823051</v>
      </c>
      <c r="AD291" s="10">
        <f t="shared" si="117"/>
        <v>25493190.355269838</v>
      </c>
      <c r="AE291" s="10">
        <f t="shared" si="117"/>
        <v>27354277.233980417</v>
      </c>
      <c r="AF291" s="10">
        <f t="shared" si="117"/>
        <v>29302590.817781515</v>
      </c>
      <c r="AG291" s="10">
        <f t="shared" si="117"/>
        <v>31341711.212505378</v>
      </c>
      <c r="AH291" s="10">
        <f t="shared" si="117"/>
        <v>33475357.197356328</v>
      </c>
      <c r="AI291" s="10">
        <f t="shared" si="117"/>
        <v>35707391.442732692</v>
      </c>
      <c r="AJ291" s="10">
        <f t="shared" si="117"/>
        <v>38041825.92135375</v>
      </c>
      <c r="AK291" s="10">
        <f t="shared" si="117"/>
        <v>40482827.519791856</v>
      </c>
    </row>
    <row r="292" spans="4:37" x14ac:dyDescent="0.35">
      <c r="E292" t="s">
        <v>117</v>
      </c>
      <c r="F292" t="s">
        <v>53</v>
      </c>
      <c r="G292" s="10">
        <f t="shared" si="117"/>
        <v>0</v>
      </c>
      <c r="H292" s="10">
        <f t="shared" si="117"/>
        <v>0</v>
      </c>
      <c r="I292" s="10">
        <f t="shared" si="117"/>
        <v>0</v>
      </c>
      <c r="J292" s="10">
        <f t="shared" si="117"/>
        <v>0</v>
      </c>
      <c r="K292" s="10">
        <f t="shared" si="117"/>
        <v>0</v>
      </c>
      <c r="L292" s="10">
        <f t="shared" si="117"/>
        <v>0</v>
      </c>
      <c r="M292" s="10">
        <f t="shared" si="117"/>
        <v>0</v>
      </c>
      <c r="N292" s="10">
        <f t="shared" si="117"/>
        <v>0</v>
      </c>
      <c r="O292" s="10">
        <f t="shared" si="117"/>
        <v>0</v>
      </c>
      <c r="P292" s="10">
        <f t="shared" si="117"/>
        <v>0</v>
      </c>
      <c r="Q292" s="10">
        <f t="shared" si="117"/>
        <v>0</v>
      </c>
      <c r="R292" s="10">
        <f t="shared" si="117"/>
        <v>0</v>
      </c>
      <c r="S292" s="10">
        <f t="shared" si="117"/>
        <v>0</v>
      </c>
      <c r="T292" s="10">
        <f t="shared" si="117"/>
        <v>0</v>
      </c>
      <c r="U292" s="10">
        <f t="shared" si="117"/>
        <v>0</v>
      </c>
      <c r="V292" s="10">
        <f t="shared" si="117"/>
        <v>0</v>
      </c>
      <c r="W292" s="10">
        <f t="shared" si="117"/>
        <v>0</v>
      </c>
      <c r="X292" s="10">
        <f t="shared" si="117"/>
        <v>0</v>
      </c>
      <c r="Y292" s="10">
        <f t="shared" si="117"/>
        <v>0</v>
      </c>
      <c r="Z292" s="10">
        <f t="shared" si="117"/>
        <v>0</v>
      </c>
      <c r="AA292" s="10">
        <f t="shared" si="117"/>
        <v>0</v>
      </c>
      <c r="AB292" s="10">
        <f t="shared" si="117"/>
        <v>0</v>
      </c>
      <c r="AC292" s="10">
        <f t="shared" si="117"/>
        <v>0</v>
      </c>
      <c r="AD292" s="10">
        <f t="shared" si="117"/>
        <v>0</v>
      </c>
      <c r="AE292" s="10">
        <f t="shared" si="117"/>
        <v>0</v>
      </c>
      <c r="AF292" s="10">
        <f t="shared" si="117"/>
        <v>0</v>
      </c>
      <c r="AG292" s="10">
        <f t="shared" si="117"/>
        <v>0</v>
      </c>
      <c r="AH292" s="10">
        <f t="shared" si="117"/>
        <v>0</v>
      </c>
      <c r="AI292" s="10">
        <f t="shared" si="117"/>
        <v>0</v>
      </c>
      <c r="AJ292" s="10">
        <f t="shared" si="117"/>
        <v>0</v>
      </c>
      <c r="AK292" s="10">
        <f t="shared" si="117"/>
        <v>0</v>
      </c>
    </row>
    <row r="293" spans="4:37" x14ac:dyDescent="0.35">
      <c r="E293" t="s">
        <v>118</v>
      </c>
      <c r="F293" t="s">
        <v>53</v>
      </c>
      <c r="G293" s="10">
        <f t="shared" si="117"/>
        <v>0</v>
      </c>
      <c r="H293" s="10">
        <f t="shared" si="117"/>
        <v>-448968.02821894531</v>
      </c>
      <c r="I293" s="10">
        <f t="shared" si="117"/>
        <v>-863755.11862009775</v>
      </c>
      <c r="J293" s="10">
        <f t="shared" si="117"/>
        <v>-1301567.2059710165</v>
      </c>
      <c r="K293" s="10">
        <f t="shared" si="117"/>
        <v>-1788979.9498819397</v>
      </c>
      <c r="L293" s="10">
        <f t="shared" si="117"/>
        <v>-2307378.3567829109</v>
      </c>
      <c r="M293" s="10">
        <f t="shared" si="117"/>
        <v>-2781921.1079293475</v>
      </c>
      <c r="N293" s="10">
        <f t="shared" si="117"/>
        <v>-3316358.7199312416</v>
      </c>
      <c r="O293" s="10">
        <f t="shared" si="117"/>
        <v>-3870957.311692134</v>
      </c>
      <c r="P293" s="10">
        <f t="shared" si="117"/>
        <v>-4454813.6168346023</v>
      </c>
      <c r="Q293" s="10">
        <f t="shared" si="117"/>
        <v>-5069181.5959960539</v>
      </c>
      <c r="R293" s="10">
        <f t="shared" si="117"/>
        <v>-5715364.7681967421</v>
      </c>
      <c r="S293" s="10">
        <f t="shared" si="117"/>
        <v>-6394718.0949892821</v>
      </c>
      <c r="T293" s="10">
        <f t="shared" si="117"/>
        <v>-7108649.9348042384</v>
      </c>
      <c r="U293" s="10">
        <f t="shared" si="117"/>
        <v>-7858624.0700781792</v>
      </c>
      <c r="V293" s="10">
        <f t="shared" si="117"/>
        <v>-8646161.8098453134</v>
      </c>
      <c r="W293" s="10">
        <f t="shared" si="117"/>
        <v>-9472844.1705719978</v>
      </c>
      <c r="X293" s="10">
        <f t="shared" si="117"/>
        <v>-10340314.138115117</v>
      </c>
      <c r="Y293" s="10">
        <f t="shared" si="117"/>
        <v>-11250279.013790831</v>
      </c>
      <c r="Z293" s="10">
        <f t="shared" si="117"/>
        <v>-12204512.847649457</v>
      </c>
      <c r="AA293" s="10">
        <f t="shared" si="117"/>
        <v>-13204858.96216559</v>
      </c>
      <c r="AB293" s="10">
        <f t="shared" si="117"/>
        <v>-14253232.569669902</v>
      </c>
      <c r="AC293" s="10">
        <f t="shared" si="117"/>
        <v>-15351623.486970894</v>
      </c>
      <c r="AD293" s="10">
        <f t="shared" si="117"/>
        <v>-16502098.950740872</v>
      </c>
      <c r="AE293" s="10">
        <f t="shared" si="117"/>
        <v>-17706806.537371308</v>
      </c>
      <c r="AF293" s="10">
        <f t="shared" si="117"/>
        <v>-18967977.191138152</v>
      </c>
      <c r="AG293" s="10">
        <f t="shared" si="117"/>
        <v>-20287928.364658143</v>
      </c>
      <c r="AH293" s="10">
        <f t="shared" si="117"/>
        <v>-21669067.275762815</v>
      </c>
      <c r="AI293" s="10">
        <f t="shared" si="117"/>
        <v>-23113894.285067637</v>
      </c>
      <c r="AJ293" s="10">
        <f t="shared" si="117"/>
        <v>-24625006.398670256</v>
      </c>
      <c r="AK293" s="10">
        <f t="shared" si="117"/>
        <v>-26205100.900573801</v>
      </c>
    </row>
    <row r="294" spans="4:37" x14ac:dyDescent="0.35">
      <c r="E294" t="s">
        <v>142</v>
      </c>
      <c r="F294" t="s">
        <v>53</v>
      </c>
      <c r="G294" s="10">
        <f t="shared" si="117"/>
        <v>-2197616.1825999999</v>
      </c>
      <c r="H294" s="10">
        <f t="shared" si="117"/>
        <v>-2337673.9275834644</v>
      </c>
      <c r="I294" s="10">
        <f t="shared" si="117"/>
        <v>-2724582.235751234</v>
      </c>
      <c r="J294" s="10">
        <f t="shared" si="117"/>
        <v>-3089742.5409422033</v>
      </c>
      <c r="K294" s="10">
        <f t="shared" si="117"/>
        <v>-3594635.3613376045</v>
      </c>
      <c r="L294" s="10">
        <f t="shared" si="117"/>
        <v>-3896682.4488458997</v>
      </c>
      <c r="M294" s="10">
        <f t="shared" si="117"/>
        <v>-4056049.7862640098</v>
      </c>
      <c r="N294" s="10">
        <f t="shared" si="117"/>
        <v>-4251588.8208585456</v>
      </c>
      <c r="O294" s="10">
        <f t="shared" si="117"/>
        <v>-5703476.0239059851</v>
      </c>
      <c r="P294" s="10">
        <f t="shared" si="117"/>
        <v>-6087534.4281305959</v>
      </c>
      <c r="Q294" s="10">
        <f t="shared" si="117"/>
        <v>-6559399.6838687109</v>
      </c>
      <c r="R294" s="10">
        <f t="shared" si="117"/>
        <v>-7269154.9489901103</v>
      </c>
      <c r="S294" s="10">
        <f t="shared" si="117"/>
        <v>-8210448.3481074674</v>
      </c>
      <c r="T294" s="10">
        <f t="shared" si="117"/>
        <v>-8599770.1176291965</v>
      </c>
      <c r="U294" s="10">
        <f t="shared" si="117"/>
        <v>-8998211.5213215556</v>
      </c>
      <c r="V294" s="10">
        <f t="shared" si="117"/>
        <v>-9405992.3878124524</v>
      </c>
      <c r="W294" s="10">
        <f t="shared" si="117"/>
        <v>-9823338.0116202794</v>
      </c>
      <c r="X294" s="10">
        <f t="shared" si="117"/>
        <v>-10250479.293422321</v>
      </c>
      <c r="Y294" s="10">
        <f t="shared" si="117"/>
        <v>-10687652.884033276</v>
      </c>
      <c r="Z294" s="10">
        <f t="shared" si="117"/>
        <v>-11135101.332194861</v>
      </c>
      <c r="AA294" s="10">
        <f t="shared" si="117"/>
        <v>-11593073.236280082</v>
      </c>
      <c r="AB294" s="10">
        <f t="shared" si="117"/>
        <v>-12061823.400018694</v>
      </c>
      <c r="AC294" s="10">
        <f t="shared" si="117"/>
        <v>-12541612.992353454</v>
      </c>
      <c r="AD294" s="10">
        <f t="shared" si="117"/>
        <v>-13032709.711539606</v>
      </c>
      <c r="AE294" s="10">
        <f t="shared" si="117"/>
        <v>-13535387.9536034</v>
      </c>
      <c r="AF294" s="10">
        <f t="shared" si="117"/>
        <v>-12494861.997878509</v>
      </c>
      <c r="AG294" s="10">
        <f t="shared" si="117"/>
        <v>-12987554.134142611</v>
      </c>
      <c r="AH294" s="10">
        <f t="shared" si="117"/>
        <v>-13235254.688927624</v>
      </c>
      <c r="AI294" s="10">
        <f t="shared" si="117"/>
        <v>-13581519.775736086</v>
      </c>
      <c r="AJ294" s="10">
        <f t="shared" si="117"/>
        <v>-13939688.062350553</v>
      </c>
      <c r="AK294" s="10">
        <f t="shared" si="117"/>
        <v>-14363416.592547655</v>
      </c>
    </row>
    <row r="295" spans="4:37" x14ac:dyDescent="0.35">
      <c r="E295" t="s">
        <v>125</v>
      </c>
      <c r="F295" t="s">
        <v>53</v>
      </c>
      <c r="G295" s="10">
        <f t="shared" si="117"/>
        <v>0</v>
      </c>
      <c r="H295" s="10">
        <f t="shared" si="117"/>
        <v>0</v>
      </c>
      <c r="I295" s="10">
        <f t="shared" si="117"/>
        <v>0</v>
      </c>
      <c r="J295" s="10">
        <f t="shared" si="117"/>
        <v>0</v>
      </c>
      <c r="K295" s="10">
        <f t="shared" si="117"/>
        <v>0</v>
      </c>
      <c r="L295" s="10">
        <f t="shared" si="117"/>
        <v>0</v>
      </c>
      <c r="M295" s="10">
        <f t="shared" si="117"/>
        <v>0</v>
      </c>
      <c r="N295" s="10">
        <f t="shared" si="117"/>
        <v>0</v>
      </c>
      <c r="O295" s="10">
        <f t="shared" si="117"/>
        <v>0</v>
      </c>
      <c r="P295" s="10">
        <f t="shared" si="117"/>
        <v>0</v>
      </c>
      <c r="Q295" s="10">
        <f t="shared" si="117"/>
        <v>0</v>
      </c>
      <c r="R295" s="10">
        <f t="shared" si="117"/>
        <v>0</v>
      </c>
      <c r="S295" s="10">
        <f t="shared" si="117"/>
        <v>0</v>
      </c>
      <c r="T295" s="10">
        <f t="shared" si="117"/>
        <v>0</v>
      </c>
      <c r="U295" s="10">
        <f t="shared" si="117"/>
        <v>0</v>
      </c>
      <c r="V295" s="10">
        <f t="shared" si="117"/>
        <v>0</v>
      </c>
      <c r="W295" s="10">
        <f t="shared" si="117"/>
        <v>0</v>
      </c>
      <c r="X295" s="10">
        <f t="shared" si="117"/>
        <v>0</v>
      </c>
      <c r="Y295" s="10">
        <f t="shared" si="117"/>
        <v>0</v>
      </c>
      <c r="Z295" s="10">
        <f t="shared" si="117"/>
        <v>0</v>
      </c>
      <c r="AA295" s="10">
        <f t="shared" si="117"/>
        <v>0</v>
      </c>
      <c r="AB295" s="10">
        <f t="shared" si="117"/>
        <v>0</v>
      </c>
      <c r="AC295" s="10">
        <f t="shared" si="117"/>
        <v>0</v>
      </c>
      <c r="AD295" s="10">
        <f t="shared" si="117"/>
        <v>0</v>
      </c>
      <c r="AE295" s="10">
        <f t="shared" si="117"/>
        <v>0</v>
      </c>
      <c r="AF295" s="10">
        <f t="shared" si="117"/>
        <v>0</v>
      </c>
      <c r="AG295" s="10">
        <f t="shared" si="117"/>
        <v>0</v>
      </c>
      <c r="AH295" s="10">
        <f t="shared" si="117"/>
        <v>0</v>
      </c>
      <c r="AI295" s="10">
        <f t="shared" si="117"/>
        <v>0</v>
      </c>
      <c r="AJ295" s="10">
        <f t="shared" si="117"/>
        <v>0</v>
      </c>
      <c r="AK295" s="10">
        <f t="shared" si="117"/>
        <v>0</v>
      </c>
    </row>
    <row r="296" spans="4:37" x14ac:dyDescent="0.35">
      <c r="E296" t="s">
        <v>143</v>
      </c>
      <c r="F296" t="s">
        <v>53</v>
      </c>
      <c r="G296" s="10">
        <f t="shared" ref="G296:AK296" si="118">G287</f>
        <v>17217664.420000002</v>
      </c>
      <c r="H296" s="10">
        <f t="shared" si="118"/>
        <v>17579235.372820001</v>
      </c>
      <c r="I296" s="10">
        <f t="shared" si="118"/>
        <v>17948399.315649219</v>
      </c>
      <c r="J296" s="10">
        <f t="shared" si="118"/>
        <v>18325315.701277852</v>
      </c>
      <c r="K296" s="10">
        <f t="shared" si="118"/>
        <v>18710147.331004687</v>
      </c>
      <c r="L296" s="10">
        <f t="shared" si="118"/>
        <v>19103060.424955782</v>
      </c>
      <c r="M296" s="10">
        <f t="shared" si="118"/>
        <v>0</v>
      </c>
      <c r="N296" s="10">
        <f t="shared" si="118"/>
        <v>0</v>
      </c>
      <c r="O296" s="10">
        <f t="shared" si="118"/>
        <v>0</v>
      </c>
      <c r="P296" s="10">
        <f t="shared" si="118"/>
        <v>0</v>
      </c>
      <c r="Q296" s="10">
        <f t="shared" si="118"/>
        <v>0</v>
      </c>
      <c r="R296" s="10">
        <f t="shared" si="118"/>
        <v>0</v>
      </c>
      <c r="S296" s="10">
        <f t="shared" si="118"/>
        <v>0</v>
      </c>
      <c r="T296" s="10">
        <f t="shared" si="118"/>
        <v>0</v>
      </c>
      <c r="U296" s="10">
        <f t="shared" si="118"/>
        <v>0</v>
      </c>
      <c r="V296" s="10">
        <f t="shared" si="118"/>
        <v>0</v>
      </c>
      <c r="W296" s="10">
        <f t="shared" si="118"/>
        <v>0</v>
      </c>
      <c r="X296" s="10">
        <f t="shared" si="118"/>
        <v>0</v>
      </c>
      <c r="Y296" s="10">
        <f t="shared" si="118"/>
        <v>0</v>
      </c>
      <c r="Z296" s="10">
        <f t="shared" si="118"/>
        <v>0</v>
      </c>
      <c r="AA296" s="10">
        <f t="shared" si="118"/>
        <v>0</v>
      </c>
      <c r="AB296" s="10">
        <f t="shared" si="118"/>
        <v>0</v>
      </c>
      <c r="AC296" s="10">
        <f t="shared" si="118"/>
        <v>0</v>
      </c>
      <c r="AD296" s="10">
        <f t="shared" si="118"/>
        <v>0</v>
      </c>
      <c r="AE296" s="10">
        <f t="shared" si="118"/>
        <v>0</v>
      </c>
      <c r="AF296" s="10">
        <f t="shared" si="118"/>
        <v>0</v>
      </c>
      <c r="AG296" s="10">
        <f t="shared" si="118"/>
        <v>0</v>
      </c>
      <c r="AH296" s="10">
        <f t="shared" si="118"/>
        <v>0</v>
      </c>
      <c r="AI296" s="10">
        <f t="shared" si="118"/>
        <v>0</v>
      </c>
      <c r="AJ296" s="10">
        <f t="shared" si="118"/>
        <v>0</v>
      </c>
      <c r="AK296" s="10">
        <f t="shared" si="118"/>
        <v>0</v>
      </c>
    </row>
    <row r="298" spans="4:37" x14ac:dyDescent="0.35">
      <c r="E298" t="s">
        <v>144</v>
      </c>
      <c r="F298" t="s">
        <v>53</v>
      </c>
      <c r="G298" s="10">
        <f t="shared" ref="G298:AK298" si="119">SUM(G290:G296)</f>
        <v>21252634.637400001</v>
      </c>
      <c r="H298" s="10">
        <f t="shared" si="119"/>
        <v>19495685.548857592</v>
      </c>
      <c r="I298" s="10">
        <f t="shared" si="119"/>
        <v>19588077.236797888</v>
      </c>
      <c r="J298" s="10">
        <f t="shared" si="119"/>
        <v>19258639.275355589</v>
      </c>
      <c r="K298" s="10">
        <f t="shared" si="119"/>
        <v>20097141.643884882</v>
      </c>
      <c r="L298" s="10">
        <f t="shared" si="119"/>
        <v>20951417.24700902</v>
      </c>
      <c r="M298" s="10">
        <f t="shared" si="119"/>
        <v>798006.8939808365</v>
      </c>
      <c r="N298" s="10">
        <f t="shared" si="119"/>
        <v>1829215.7993772291</v>
      </c>
      <c r="O298" s="10">
        <f t="shared" si="119"/>
        <v>426243.31890885346</v>
      </c>
      <c r="P298" s="10">
        <f t="shared" si="119"/>
        <v>560073.3339117337</v>
      </c>
      <c r="Q298" s="10">
        <f t="shared" si="119"/>
        <v>664948.51479213778</v>
      </c>
      <c r="R298" s="10">
        <f t="shared" si="119"/>
        <v>595885.51138982829</v>
      </c>
      <c r="S298" s="10">
        <f t="shared" si="119"/>
        <v>364714.14936471079</v>
      </c>
      <c r="T298" s="10">
        <f t="shared" si="119"/>
        <v>517105.71035177447</v>
      </c>
      <c r="U298" s="10">
        <f t="shared" si="119"/>
        <v>684597.040453339</v>
      </c>
      <c r="V298" s="10">
        <f t="shared" si="119"/>
        <v>867934.64696809091</v>
      </c>
      <c r="W298" s="10">
        <f t="shared" si="119"/>
        <v>1067896.2263537832</v>
      </c>
      <c r="X298" s="10">
        <f t="shared" si="119"/>
        <v>1285291.8800883368</v>
      </c>
      <c r="Y298" s="10">
        <f t="shared" si="119"/>
        <v>1520965.376359256</v>
      </c>
      <c r="Z298" s="10">
        <f t="shared" si="119"/>
        <v>1775795.4592785817</v>
      </c>
      <c r="AA298" s="10">
        <f t="shared" si="119"/>
        <v>2050697.2073828634</v>
      </c>
      <c r="AB298" s="10">
        <f t="shared" si="119"/>
        <v>2346623.4432421234</v>
      </c>
      <c r="AC298" s="10">
        <f t="shared" si="119"/>
        <v>2664566.1960687414</v>
      </c>
      <c r="AD298" s="10">
        <f t="shared" si="119"/>
        <v>3005558.2192865014</v>
      </c>
      <c r="AE298" s="10">
        <f t="shared" si="119"/>
        <v>3370674.5650917608</v>
      </c>
      <c r="AF298" s="10">
        <f t="shared" si="119"/>
        <v>5316101.2055134866</v>
      </c>
      <c r="AG298" s="10">
        <f t="shared" si="119"/>
        <v>5766868.777755715</v>
      </c>
      <c r="AH298" s="10">
        <f t="shared" si="119"/>
        <v>6502694.4986385182</v>
      </c>
      <c r="AI298" s="10">
        <f t="shared" si="119"/>
        <v>7181586.4258807786</v>
      </c>
      <c r="AJ298" s="10">
        <f t="shared" si="119"/>
        <v>7891828.7756032981</v>
      </c>
      <c r="AK298" s="10">
        <f t="shared" si="119"/>
        <v>8581448.2613988705</v>
      </c>
    </row>
    <row r="299" spans="4:37" x14ac:dyDescent="0.35">
      <c r="E299" t="s">
        <v>145</v>
      </c>
      <c r="F299" t="s">
        <v>53</v>
      </c>
      <c r="G299" s="10">
        <f t="shared" ref="G299:AK299" si="120">-G298*G$20</f>
        <v>0</v>
      </c>
      <c r="H299" s="10">
        <f t="shared" si="120"/>
        <v>0</v>
      </c>
      <c r="I299" s="10">
        <f t="shared" si="120"/>
        <v>0</v>
      </c>
      <c r="J299" s="10">
        <f t="shared" si="120"/>
        <v>0</v>
      </c>
      <c r="K299" s="10">
        <f t="shared" si="120"/>
        <v>0</v>
      </c>
      <c r="L299" s="10">
        <f t="shared" si="120"/>
        <v>0</v>
      </c>
      <c r="M299" s="10">
        <f t="shared" si="120"/>
        <v>0</v>
      </c>
      <c r="N299" s="10">
        <f t="shared" si="120"/>
        <v>0</v>
      </c>
      <c r="O299" s="10">
        <f t="shared" si="120"/>
        <v>0</v>
      </c>
      <c r="P299" s="10">
        <f t="shared" si="120"/>
        <v>0</v>
      </c>
      <c r="Q299" s="10">
        <f t="shared" si="120"/>
        <v>0</v>
      </c>
      <c r="R299" s="10">
        <f t="shared" si="120"/>
        <v>0</v>
      </c>
      <c r="S299" s="10">
        <f t="shared" si="120"/>
        <v>0</v>
      </c>
      <c r="T299" s="10">
        <f t="shared" si="120"/>
        <v>0</v>
      </c>
      <c r="U299" s="10">
        <f t="shared" si="120"/>
        <v>0</v>
      </c>
      <c r="V299" s="10">
        <f t="shared" si="120"/>
        <v>0</v>
      </c>
      <c r="W299" s="10">
        <f t="shared" si="120"/>
        <v>0</v>
      </c>
      <c r="X299" s="10">
        <f t="shared" si="120"/>
        <v>0</v>
      </c>
      <c r="Y299" s="10">
        <f t="shared" si="120"/>
        <v>0</v>
      </c>
      <c r="Z299" s="10">
        <f t="shared" si="120"/>
        <v>0</v>
      </c>
      <c r="AA299" s="10">
        <f t="shared" si="120"/>
        <v>0</v>
      </c>
      <c r="AB299" s="10">
        <f t="shared" si="120"/>
        <v>0</v>
      </c>
      <c r="AC299" s="10">
        <f t="shared" si="120"/>
        <v>0</v>
      </c>
      <c r="AD299" s="10">
        <f t="shared" si="120"/>
        <v>0</v>
      </c>
      <c r="AE299" s="10">
        <f t="shared" si="120"/>
        <v>0</v>
      </c>
      <c r="AF299" s="10">
        <f t="shared" si="120"/>
        <v>0</v>
      </c>
      <c r="AG299" s="10">
        <f t="shared" si="120"/>
        <v>0</v>
      </c>
      <c r="AH299" s="10">
        <f t="shared" si="120"/>
        <v>0</v>
      </c>
      <c r="AI299" s="10">
        <f t="shared" si="120"/>
        <v>0</v>
      </c>
      <c r="AJ299" s="10">
        <f t="shared" si="120"/>
        <v>0</v>
      </c>
      <c r="AK299" s="10">
        <f t="shared" si="120"/>
        <v>0</v>
      </c>
    </row>
    <row r="301" spans="4:37" x14ac:dyDescent="0.35">
      <c r="D301" t="s">
        <v>146</v>
      </c>
    </row>
    <row r="302" spans="4:37" x14ac:dyDescent="0.35">
      <c r="E302" t="s">
        <v>51</v>
      </c>
      <c r="F302" t="s">
        <v>53</v>
      </c>
      <c r="G302" s="10">
        <f t="shared" ref="G302:AK309" si="121">G236</f>
        <v>-64771548.044999994</v>
      </c>
      <c r="H302" s="10">
        <f t="shared" si="121"/>
        <v>-1976591.24917324</v>
      </c>
      <c r="I302" s="10">
        <f t="shared" si="121"/>
        <v>-7883163.619584416</v>
      </c>
      <c r="J302" s="10">
        <f t="shared" si="121"/>
        <v>-9409287.5461007431</v>
      </c>
      <c r="K302" s="10">
        <f t="shared" si="121"/>
        <v>-15570797.270092202</v>
      </c>
      <c r="L302" s="10">
        <f t="shared" si="121"/>
        <v>-6195642.9597768392</v>
      </c>
      <c r="M302" s="10">
        <f t="shared" si="121"/>
        <v>-3956993.2301738057</v>
      </c>
      <c r="N302" s="10">
        <f t="shared" si="121"/>
        <v>-4168914.5556033193</v>
      </c>
      <c r="O302" s="10">
        <f t="shared" si="121"/>
        <v>-35250848.42832046</v>
      </c>
      <c r="P302" s="10">
        <f t="shared" si="121"/>
        <v>-8466647.9619261511</v>
      </c>
      <c r="Q302" s="10">
        <f t="shared" si="121"/>
        <v>-10782789.125094207</v>
      </c>
      <c r="R302" s="10">
        <f t="shared" si="121"/>
        <v>-21365397.113733616</v>
      </c>
      <c r="S302" s="10">
        <f t="shared" si="121"/>
        <v>-28250333.703977112</v>
      </c>
      <c r="T302" s="10">
        <f t="shared" si="121"/>
        <v>-10256072.65471362</v>
      </c>
      <c r="U302" s="10">
        <f t="shared" si="121"/>
        <v>-10471450.180462604</v>
      </c>
      <c r="V302" s="10">
        <f t="shared" si="121"/>
        <v>-10691350.634252317</v>
      </c>
      <c r="W302" s="10">
        <f t="shared" si="121"/>
        <v>-10915868.997571616</v>
      </c>
      <c r="X302" s="10">
        <f t="shared" si="121"/>
        <v>-11145102.24652062</v>
      </c>
      <c r="Y302" s="10">
        <f t="shared" si="121"/>
        <v>-11379149.393697552</v>
      </c>
      <c r="Z302" s="10">
        <f t="shared" si="121"/>
        <v>-11618111.5309652</v>
      </c>
      <c r="AA302" s="10">
        <f t="shared" si="121"/>
        <v>-11862091.873115469</v>
      </c>
      <c r="AB302" s="10">
        <f t="shared" si="121"/>
        <v>-12111195.802450892</v>
      </c>
      <c r="AC302" s="10">
        <f t="shared" si="121"/>
        <v>-12365530.91430236</v>
      </c>
      <c r="AD302" s="10">
        <f t="shared" si="121"/>
        <v>-12625207.063502707</v>
      </c>
      <c r="AE302" s="10">
        <f t="shared" si="121"/>
        <v>-12890336.411836263</v>
      </c>
      <c r="AF302" s="10">
        <f t="shared" si="121"/>
        <v>-13161033.476484824</v>
      </c>
      <c r="AG302" s="10">
        <f t="shared" si="121"/>
        <v>-13437415.179491002</v>
      </c>
      <c r="AH302" s="10">
        <f t="shared" si="121"/>
        <v>-13719600.898260314</v>
      </c>
      <c r="AI302" s="10">
        <f t="shared" si="121"/>
        <v>-14007712.517123777</v>
      </c>
      <c r="AJ302" s="10">
        <f t="shared" si="121"/>
        <v>-14301874.479983376</v>
      </c>
      <c r="AK302" s="10">
        <f t="shared" si="121"/>
        <v>-14602213.844063025</v>
      </c>
    </row>
    <row r="303" spans="4:37" x14ac:dyDescent="0.35">
      <c r="E303" t="s">
        <v>147</v>
      </c>
      <c r="F303" t="s">
        <v>53</v>
      </c>
      <c r="G303" s="10">
        <f t="shared" si="121"/>
        <v>0</v>
      </c>
      <c r="H303" s="10">
        <f t="shared" si="121"/>
        <v>0</v>
      </c>
      <c r="I303" s="10">
        <f t="shared" si="121"/>
        <v>0</v>
      </c>
      <c r="J303" s="10">
        <f t="shared" si="121"/>
        <v>0</v>
      </c>
      <c r="K303" s="10">
        <f t="shared" si="121"/>
        <v>0</v>
      </c>
      <c r="L303" s="10">
        <f t="shared" si="121"/>
        <v>0</v>
      </c>
      <c r="M303" s="10">
        <f t="shared" si="121"/>
        <v>0</v>
      </c>
      <c r="N303" s="10">
        <f t="shared" si="121"/>
        <v>0</v>
      </c>
      <c r="O303" s="10">
        <f t="shared" si="121"/>
        <v>0</v>
      </c>
      <c r="P303" s="10">
        <f t="shared" si="121"/>
        <v>0</v>
      </c>
      <c r="Q303" s="10">
        <f t="shared" si="121"/>
        <v>0</v>
      </c>
      <c r="R303" s="10">
        <f t="shared" si="121"/>
        <v>0</v>
      </c>
      <c r="S303" s="10">
        <f t="shared" si="121"/>
        <v>0</v>
      </c>
      <c r="T303" s="10">
        <f t="shared" si="121"/>
        <v>0</v>
      </c>
      <c r="U303" s="10">
        <f t="shared" si="121"/>
        <v>0</v>
      </c>
      <c r="V303" s="10">
        <f t="shared" si="121"/>
        <v>0</v>
      </c>
      <c r="W303" s="10">
        <f t="shared" si="121"/>
        <v>0</v>
      </c>
      <c r="X303" s="10">
        <f t="shared" si="121"/>
        <v>0</v>
      </c>
      <c r="Y303" s="10">
        <f t="shared" si="121"/>
        <v>0</v>
      </c>
      <c r="Z303" s="10">
        <f t="shared" si="121"/>
        <v>0</v>
      </c>
      <c r="AA303" s="10">
        <f t="shared" si="121"/>
        <v>0</v>
      </c>
      <c r="AB303" s="10">
        <f t="shared" si="121"/>
        <v>0</v>
      </c>
      <c r="AC303" s="10">
        <f t="shared" si="121"/>
        <v>0</v>
      </c>
      <c r="AD303" s="10">
        <f t="shared" si="121"/>
        <v>0</v>
      </c>
      <c r="AE303" s="10">
        <f t="shared" si="121"/>
        <v>0</v>
      </c>
      <c r="AF303" s="10">
        <f t="shared" si="121"/>
        <v>0</v>
      </c>
      <c r="AG303" s="10">
        <f t="shared" si="121"/>
        <v>0</v>
      </c>
      <c r="AH303" s="10">
        <f t="shared" si="121"/>
        <v>0</v>
      </c>
      <c r="AI303" s="10">
        <f t="shared" si="121"/>
        <v>0</v>
      </c>
      <c r="AJ303" s="10">
        <f t="shared" si="121"/>
        <v>0</v>
      </c>
      <c r="AK303" s="10">
        <f t="shared" si="121"/>
        <v>0</v>
      </c>
    </row>
    <row r="304" spans="4:37" x14ac:dyDescent="0.35">
      <c r="E304" t="s">
        <v>60</v>
      </c>
      <c r="F304" t="s">
        <v>53</v>
      </c>
      <c r="G304" s="10">
        <f t="shared" si="121"/>
        <v>30007000</v>
      </c>
      <c r="H304" s="10">
        <f t="shared" si="121"/>
        <v>0</v>
      </c>
      <c r="I304" s="10">
        <f t="shared" si="121"/>
        <v>0</v>
      </c>
      <c r="J304" s="10">
        <f t="shared" si="121"/>
        <v>0</v>
      </c>
      <c r="K304" s="10">
        <f t="shared" si="121"/>
        <v>0</v>
      </c>
      <c r="L304" s="10">
        <f t="shared" si="121"/>
        <v>0</v>
      </c>
      <c r="M304" s="10">
        <f t="shared" si="121"/>
        <v>0</v>
      </c>
      <c r="N304" s="10">
        <f t="shared" si="121"/>
        <v>0</v>
      </c>
      <c r="O304" s="10">
        <f t="shared" si="121"/>
        <v>0</v>
      </c>
      <c r="P304" s="10">
        <f t="shared" si="121"/>
        <v>0</v>
      </c>
      <c r="Q304" s="10">
        <f t="shared" si="121"/>
        <v>0</v>
      </c>
      <c r="R304" s="10">
        <f t="shared" si="121"/>
        <v>0</v>
      </c>
      <c r="S304" s="10">
        <f t="shared" si="121"/>
        <v>0</v>
      </c>
      <c r="T304" s="10">
        <f t="shared" si="121"/>
        <v>0</v>
      </c>
      <c r="U304" s="10">
        <f t="shared" si="121"/>
        <v>0</v>
      </c>
      <c r="V304" s="10">
        <f t="shared" si="121"/>
        <v>0</v>
      </c>
      <c r="W304" s="10">
        <f t="shared" si="121"/>
        <v>0</v>
      </c>
      <c r="X304" s="10">
        <f t="shared" si="121"/>
        <v>0</v>
      </c>
      <c r="Y304" s="10">
        <f t="shared" si="121"/>
        <v>0</v>
      </c>
      <c r="Z304" s="10">
        <f t="shared" si="121"/>
        <v>0</v>
      </c>
      <c r="AA304" s="10">
        <f t="shared" si="121"/>
        <v>0</v>
      </c>
      <c r="AB304" s="10">
        <f t="shared" si="121"/>
        <v>0</v>
      </c>
      <c r="AC304" s="10">
        <f t="shared" si="121"/>
        <v>0</v>
      </c>
      <c r="AD304" s="10">
        <f t="shared" si="121"/>
        <v>0</v>
      </c>
      <c r="AE304" s="10">
        <f t="shared" si="121"/>
        <v>0</v>
      </c>
      <c r="AF304" s="10">
        <f t="shared" si="121"/>
        <v>0</v>
      </c>
      <c r="AG304" s="10">
        <f t="shared" si="121"/>
        <v>0</v>
      </c>
      <c r="AH304" s="10">
        <f t="shared" si="121"/>
        <v>0</v>
      </c>
      <c r="AI304" s="10">
        <f t="shared" si="121"/>
        <v>0</v>
      </c>
      <c r="AJ304" s="10">
        <f t="shared" si="121"/>
        <v>0</v>
      </c>
      <c r="AK304" s="10">
        <f t="shared" si="121"/>
        <v>0</v>
      </c>
    </row>
    <row r="305" spans="3:38" x14ac:dyDescent="0.35">
      <c r="E305" t="s">
        <v>141</v>
      </c>
      <c r="F305" t="s">
        <v>53</v>
      </c>
      <c r="G305" s="10">
        <f t="shared" si="121"/>
        <v>0</v>
      </c>
      <c r="H305" s="10">
        <f t="shared" si="121"/>
        <v>526796.13183999993</v>
      </c>
      <c r="I305" s="10">
        <f t="shared" si="121"/>
        <v>1051719.2755199999</v>
      </c>
      <c r="J305" s="10">
        <f t="shared" si="121"/>
        <v>1616488.4252849626</v>
      </c>
      <c r="K305" s="10">
        <f t="shared" si="121"/>
        <v>2266273.3474583356</v>
      </c>
      <c r="L305" s="10">
        <f t="shared" si="121"/>
        <v>3010671.7408398315</v>
      </c>
      <c r="M305" s="10">
        <f t="shared" si="121"/>
        <v>3738802.6658884678</v>
      </c>
      <c r="N305" s="10">
        <f t="shared" si="121"/>
        <v>4590728.3914602362</v>
      </c>
      <c r="O305" s="10">
        <f t="shared" si="121"/>
        <v>5477362.2056894554</v>
      </c>
      <c r="P305" s="10">
        <f t="shared" si="121"/>
        <v>6443407.496594891</v>
      </c>
      <c r="Q305" s="10">
        <f t="shared" si="121"/>
        <v>7494745.4959063996</v>
      </c>
      <c r="R305" s="10">
        <f t="shared" si="121"/>
        <v>8637657.4008636624</v>
      </c>
      <c r="S305" s="10">
        <f t="shared" si="121"/>
        <v>9878850.329917049</v>
      </c>
      <c r="T305" s="10">
        <f t="shared" si="121"/>
        <v>10981764.592364468</v>
      </c>
      <c r="U305" s="10">
        <f t="shared" si="121"/>
        <v>12140358.62631971</v>
      </c>
      <c r="V305" s="10">
        <f t="shared" si="121"/>
        <v>13356982.618926492</v>
      </c>
      <c r="W305" s="10">
        <f t="shared" si="121"/>
        <v>14634078.996075716</v>
      </c>
      <c r="X305" s="10">
        <f t="shared" si="121"/>
        <v>15974185.916781319</v>
      </c>
      <c r="Y305" s="10">
        <f t="shared" si="121"/>
        <v>17379940.897493571</v>
      </c>
      <c r="Z305" s="10">
        <f t="shared" si="121"/>
        <v>18854084.571132414</v>
      </c>
      <c r="AA305" s="10">
        <f t="shared" si="121"/>
        <v>20399464.585798334</v>
      </c>
      <c r="AB305" s="10">
        <f t="shared" si="121"/>
        <v>22019039.648299612</v>
      </c>
      <c r="AC305" s="10">
        <f t="shared" si="121"/>
        <v>23715883.717823051</v>
      </c>
      <c r="AD305" s="10">
        <f t="shared" si="121"/>
        <v>25493190.355269838</v>
      </c>
      <c r="AE305" s="10">
        <f t="shared" si="121"/>
        <v>27354277.233980417</v>
      </c>
      <c r="AF305" s="10">
        <f t="shared" si="121"/>
        <v>29302590.817781515</v>
      </c>
      <c r="AG305" s="10">
        <f t="shared" si="121"/>
        <v>31341711.212505378</v>
      </c>
      <c r="AH305" s="10">
        <f t="shared" si="121"/>
        <v>33475357.197356328</v>
      </c>
      <c r="AI305" s="10">
        <f t="shared" si="121"/>
        <v>35707391.442732692</v>
      </c>
      <c r="AJ305" s="10">
        <f t="shared" si="121"/>
        <v>38041825.92135375</v>
      </c>
      <c r="AK305" s="10">
        <f t="shared" si="121"/>
        <v>40482827.519791856</v>
      </c>
      <c r="AL305" s="10">
        <f t="shared" ref="AL305:AL309" si="122">IF(AF305=0,0,IF($G$17&gt;(AK305/AF305)^(1/5)-1+2%,AK305*(AK305/AF305)^(1/5)/($G$17-((AK305/AF305)^(1/5)-1)),AK305*(1+$G$16)/$G$18))</f>
        <v>1620900662.6551955</v>
      </c>
    </row>
    <row r="306" spans="3:38" x14ac:dyDescent="0.35">
      <c r="E306" t="s">
        <v>117</v>
      </c>
      <c r="F306" t="s">
        <v>53</v>
      </c>
      <c r="G306" s="10">
        <f t="shared" si="121"/>
        <v>0</v>
      </c>
      <c r="H306" s="10">
        <f t="shared" si="121"/>
        <v>0</v>
      </c>
      <c r="I306" s="10">
        <f t="shared" si="121"/>
        <v>0</v>
      </c>
      <c r="J306" s="10">
        <f t="shared" si="121"/>
        <v>0</v>
      </c>
      <c r="K306" s="10">
        <f t="shared" si="121"/>
        <v>0</v>
      </c>
      <c r="L306" s="10">
        <f t="shared" si="121"/>
        <v>0</v>
      </c>
      <c r="M306" s="10">
        <f t="shared" si="121"/>
        <v>0</v>
      </c>
      <c r="N306" s="10">
        <f t="shared" si="121"/>
        <v>0</v>
      </c>
      <c r="O306" s="10">
        <f t="shared" si="121"/>
        <v>0</v>
      </c>
      <c r="P306" s="10">
        <f t="shared" si="121"/>
        <v>0</v>
      </c>
      <c r="Q306" s="10">
        <f t="shared" si="121"/>
        <v>0</v>
      </c>
      <c r="R306" s="10">
        <f t="shared" si="121"/>
        <v>0</v>
      </c>
      <c r="S306" s="10">
        <f t="shared" si="121"/>
        <v>0</v>
      </c>
      <c r="T306" s="10">
        <f t="shared" si="121"/>
        <v>0</v>
      </c>
      <c r="U306" s="10">
        <f t="shared" si="121"/>
        <v>0</v>
      </c>
      <c r="V306" s="10">
        <f t="shared" si="121"/>
        <v>0</v>
      </c>
      <c r="W306" s="10">
        <f t="shared" si="121"/>
        <v>0</v>
      </c>
      <c r="X306" s="10">
        <f t="shared" si="121"/>
        <v>0</v>
      </c>
      <c r="Y306" s="10">
        <f t="shared" si="121"/>
        <v>0</v>
      </c>
      <c r="Z306" s="10">
        <f t="shared" si="121"/>
        <v>0</v>
      </c>
      <c r="AA306" s="10">
        <f t="shared" si="121"/>
        <v>0</v>
      </c>
      <c r="AB306" s="10">
        <f t="shared" si="121"/>
        <v>0</v>
      </c>
      <c r="AC306" s="10">
        <f t="shared" si="121"/>
        <v>0</v>
      </c>
      <c r="AD306" s="10">
        <f t="shared" si="121"/>
        <v>0</v>
      </c>
      <c r="AE306" s="10">
        <f t="shared" si="121"/>
        <v>0</v>
      </c>
      <c r="AF306" s="10">
        <f t="shared" si="121"/>
        <v>0</v>
      </c>
      <c r="AG306" s="10">
        <f t="shared" si="121"/>
        <v>0</v>
      </c>
      <c r="AH306" s="10">
        <f t="shared" si="121"/>
        <v>0</v>
      </c>
      <c r="AI306" s="10">
        <f t="shared" si="121"/>
        <v>0</v>
      </c>
      <c r="AJ306" s="10">
        <f t="shared" si="121"/>
        <v>0</v>
      </c>
      <c r="AK306" s="10">
        <f t="shared" si="121"/>
        <v>0</v>
      </c>
      <c r="AL306" s="10">
        <f t="shared" si="122"/>
        <v>0</v>
      </c>
    </row>
    <row r="307" spans="3:38" x14ac:dyDescent="0.35">
      <c r="E307" t="s">
        <v>118</v>
      </c>
      <c r="F307" t="s">
        <v>53</v>
      </c>
      <c r="G307" s="10">
        <f t="shared" si="121"/>
        <v>0</v>
      </c>
      <c r="H307" s="10">
        <f t="shared" si="121"/>
        <v>-448968.02821894531</v>
      </c>
      <c r="I307" s="10">
        <f t="shared" si="121"/>
        <v>-863755.11862009775</v>
      </c>
      <c r="J307" s="10">
        <f t="shared" si="121"/>
        <v>-1301567.2059710165</v>
      </c>
      <c r="K307" s="10">
        <f t="shared" si="121"/>
        <v>-1788979.9498819397</v>
      </c>
      <c r="L307" s="10">
        <f t="shared" si="121"/>
        <v>-2307378.3567829109</v>
      </c>
      <c r="M307" s="10">
        <f t="shared" si="121"/>
        <v>-2781921.1079293475</v>
      </c>
      <c r="N307" s="10">
        <f t="shared" si="121"/>
        <v>-3316358.7199312416</v>
      </c>
      <c r="O307" s="10">
        <f t="shared" si="121"/>
        <v>-3870957.311692134</v>
      </c>
      <c r="P307" s="10">
        <f t="shared" si="121"/>
        <v>-4454813.6168346023</v>
      </c>
      <c r="Q307" s="10">
        <f t="shared" si="121"/>
        <v>-5069181.5959960539</v>
      </c>
      <c r="R307" s="10">
        <f t="shared" si="121"/>
        <v>-5715364.7681967421</v>
      </c>
      <c r="S307" s="10">
        <f t="shared" si="121"/>
        <v>-6394718.0949892821</v>
      </c>
      <c r="T307" s="10">
        <f t="shared" si="121"/>
        <v>-7108649.9348042384</v>
      </c>
      <c r="U307" s="10">
        <f t="shared" si="121"/>
        <v>-7858624.0700781792</v>
      </c>
      <c r="V307" s="10">
        <f t="shared" si="121"/>
        <v>-8646161.8098453134</v>
      </c>
      <c r="W307" s="10">
        <f t="shared" si="121"/>
        <v>-9472844.1705719978</v>
      </c>
      <c r="X307" s="10">
        <f t="shared" si="121"/>
        <v>-10340314.138115117</v>
      </c>
      <c r="Y307" s="10">
        <f t="shared" si="121"/>
        <v>-11250279.013790831</v>
      </c>
      <c r="Z307" s="10">
        <f t="shared" si="121"/>
        <v>-12204512.847649457</v>
      </c>
      <c r="AA307" s="10">
        <f t="shared" si="121"/>
        <v>-13204858.96216559</v>
      </c>
      <c r="AB307" s="10">
        <f t="shared" si="121"/>
        <v>-14253232.569669902</v>
      </c>
      <c r="AC307" s="10">
        <f t="shared" si="121"/>
        <v>-15351623.486970894</v>
      </c>
      <c r="AD307" s="10">
        <f t="shared" si="121"/>
        <v>-16502098.950740872</v>
      </c>
      <c r="AE307" s="10">
        <f t="shared" si="121"/>
        <v>-17706806.537371308</v>
      </c>
      <c r="AF307" s="10">
        <f t="shared" si="121"/>
        <v>-18967977.191138152</v>
      </c>
      <c r="AG307" s="10">
        <f t="shared" si="121"/>
        <v>-20287928.364658143</v>
      </c>
      <c r="AH307" s="10">
        <f t="shared" si="121"/>
        <v>-21669067.275762815</v>
      </c>
      <c r="AI307" s="10">
        <f t="shared" si="121"/>
        <v>-23113894.285067637</v>
      </c>
      <c r="AJ307" s="10">
        <f t="shared" si="121"/>
        <v>-24625006.398670256</v>
      </c>
      <c r="AK307" s="10">
        <f t="shared" si="121"/>
        <v>-26205100.900573801</v>
      </c>
      <c r="AL307" s="10">
        <f t="shared" si="122"/>
        <v>-1049231687.0386609</v>
      </c>
    </row>
    <row r="308" spans="3:38" x14ac:dyDescent="0.35">
      <c r="E308" t="s">
        <v>125</v>
      </c>
      <c r="F308" t="s">
        <v>53</v>
      </c>
      <c r="G308" s="10">
        <f t="shared" si="121"/>
        <v>0</v>
      </c>
      <c r="H308" s="10">
        <f t="shared" si="121"/>
        <v>0</v>
      </c>
      <c r="I308" s="10">
        <f t="shared" si="121"/>
        <v>0</v>
      </c>
      <c r="J308" s="10">
        <f t="shared" si="121"/>
        <v>0</v>
      </c>
      <c r="K308" s="10">
        <f t="shared" si="121"/>
        <v>0</v>
      </c>
      <c r="L308" s="10">
        <f t="shared" si="121"/>
        <v>0</v>
      </c>
      <c r="M308" s="10">
        <f t="shared" si="121"/>
        <v>0</v>
      </c>
      <c r="N308" s="10">
        <f t="shared" si="121"/>
        <v>0</v>
      </c>
      <c r="O308" s="10">
        <f t="shared" si="121"/>
        <v>0</v>
      </c>
      <c r="P308" s="10">
        <f t="shared" si="121"/>
        <v>0</v>
      </c>
      <c r="Q308" s="10">
        <f t="shared" si="121"/>
        <v>0</v>
      </c>
      <c r="R308" s="10">
        <f t="shared" si="121"/>
        <v>0</v>
      </c>
      <c r="S308" s="10">
        <f t="shared" si="121"/>
        <v>0</v>
      </c>
      <c r="T308" s="10">
        <f t="shared" si="121"/>
        <v>0</v>
      </c>
      <c r="U308" s="10">
        <f t="shared" si="121"/>
        <v>0</v>
      </c>
      <c r="V308" s="10">
        <f t="shared" si="121"/>
        <v>0</v>
      </c>
      <c r="W308" s="10">
        <f t="shared" si="121"/>
        <v>0</v>
      </c>
      <c r="X308" s="10">
        <f t="shared" si="121"/>
        <v>0</v>
      </c>
      <c r="Y308" s="10">
        <f t="shared" si="121"/>
        <v>0</v>
      </c>
      <c r="Z308" s="10">
        <f t="shared" si="121"/>
        <v>0</v>
      </c>
      <c r="AA308" s="10">
        <f t="shared" si="121"/>
        <v>0</v>
      </c>
      <c r="AB308" s="10">
        <f t="shared" si="121"/>
        <v>0</v>
      </c>
      <c r="AC308" s="10">
        <f t="shared" si="121"/>
        <v>0</v>
      </c>
      <c r="AD308" s="10">
        <f t="shared" si="121"/>
        <v>0</v>
      </c>
      <c r="AE308" s="10">
        <f t="shared" si="121"/>
        <v>0</v>
      </c>
      <c r="AF308" s="10">
        <f t="shared" si="121"/>
        <v>0</v>
      </c>
      <c r="AG308" s="10">
        <f t="shared" si="121"/>
        <v>0</v>
      </c>
      <c r="AH308" s="10">
        <f t="shared" si="121"/>
        <v>0</v>
      </c>
      <c r="AI308" s="10">
        <f t="shared" si="121"/>
        <v>0</v>
      </c>
      <c r="AJ308" s="10">
        <f t="shared" si="121"/>
        <v>0</v>
      </c>
      <c r="AK308" s="10">
        <f t="shared" si="121"/>
        <v>0</v>
      </c>
      <c r="AL308" s="10">
        <f t="shared" si="122"/>
        <v>0</v>
      </c>
    </row>
    <row r="309" spans="3:38" x14ac:dyDescent="0.35">
      <c r="E309" t="s">
        <v>131</v>
      </c>
      <c r="F309" t="s">
        <v>53</v>
      </c>
      <c r="G309" s="10">
        <f t="shared" si="121"/>
        <v>0</v>
      </c>
      <c r="H309" s="10">
        <f t="shared" si="121"/>
        <v>0</v>
      </c>
      <c r="I309" s="10">
        <f t="shared" si="121"/>
        <v>0</v>
      </c>
      <c r="J309" s="10">
        <f t="shared" si="121"/>
        <v>0</v>
      </c>
      <c r="K309" s="10">
        <f t="shared" si="121"/>
        <v>0</v>
      </c>
      <c r="L309" s="10">
        <f t="shared" si="121"/>
        <v>0</v>
      </c>
      <c r="M309" s="10">
        <f t="shared" si="121"/>
        <v>0</v>
      </c>
      <c r="N309" s="10">
        <f t="shared" si="121"/>
        <v>0</v>
      </c>
      <c r="O309" s="10">
        <f t="shared" si="121"/>
        <v>0</v>
      </c>
      <c r="P309" s="10">
        <f t="shared" si="121"/>
        <v>0</v>
      </c>
      <c r="Q309" s="10">
        <f t="shared" si="121"/>
        <v>0</v>
      </c>
      <c r="R309" s="10">
        <f t="shared" si="121"/>
        <v>0</v>
      </c>
      <c r="S309" s="10">
        <f t="shared" si="121"/>
        <v>0</v>
      </c>
      <c r="T309" s="10">
        <f t="shared" si="121"/>
        <v>0</v>
      </c>
      <c r="U309" s="10">
        <f t="shared" si="121"/>
        <v>0</v>
      </c>
      <c r="V309" s="10">
        <f t="shared" si="121"/>
        <v>0</v>
      </c>
      <c r="W309" s="10">
        <f t="shared" si="121"/>
        <v>0</v>
      </c>
      <c r="X309" s="10">
        <f t="shared" si="121"/>
        <v>0</v>
      </c>
      <c r="Y309" s="10">
        <f t="shared" si="121"/>
        <v>0</v>
      </c>
      <c r="Z309" s="10">
        <f t="shared" si="121"/>
        <v>0</v>
      </c>
      <c r="AA309" s="10">
        <f t="shared" si="121"/>
        <v>0</v>
      </c>
      <c r="AB309" s="10">
        <f t="shared" si="121"/>
        <v>0</v>
      </c>
      <c r="AC309" s="10">
        <f t="shared" si="121"/>
        <v>0</v>
      </c>
      <c r="AD309" s="10">
        <f t="shared" si="121"/>
        <v>0</v>
      </c>
      <c r="AE309" s="10">
        <f t="shared" si="121"/>
        <v>0</v>
      </c>
      <c r="AF309" s="10">
        <f t="shared" si="121"/>
        <v>0</v>
      </c>
      <c r="AG309" s="10">
        <f t="shared" si="121"/>
        <v>0</v>
      </c>
      <c r="AH309" s="10">
        <f t="shared" si="121"/>
        <v>0</v>
      </c>
      <c r="AI309" s="10">
        <f t="shared" si="121"/>
        <v>0</v>
      </c>
      <c r="AJ309" s="10">
        <f t="shared" si="121"/>
        <v>0</v>
      </c>
      <c r="AK309" s="10">
        <f t="shared" si="121"/>
        <v>0</v>
      </c>
      <c r="AL309" s="10">
        <f t="shared" si="122"/>
        <v>0</v>
      </c>
    </row>
    <row r="310" spans="3:38" x14ac:dyDescent="0.35">
      <c r="E310" t="s">
        <v>148</v>
      </c>
      <c r="F310" t="s">
        <v>53</v>
      </c>
      <c r="G310" s="10">
        <f t="shared" ref="G310:AK310" si="123">G299</f>
        <v>0</v>
      </c>
      <c r="H310" s="10">
        <f t="shared" si="123"/>
        <v>0</v>
      </c>
      <c r="I310" s="10">
        <f t="shared" si="123"/>
        <v>0</v>
      </c>
      <c r="J310" s="10">
        <f t="shared" si="123"/>
        <v>0</v>
      </c>
      <c r="K310" s="10">
        <f t="shared" si="123"/>
        <v>0</v>
      </c>
      <c r="L310" s="10">
        <f t="shared" si="123"/>
        <v>0</v>
      </c>
      <c r="M310" s="10">
        <f t="shared" si="123"/>
        <v>0</v>
      </c>
      <c r="N310" s="10">
        <f t="shared" si="123"/>
        <v>0</v>
      </c>
      <c r="O310" s="10">
        <f t="shared" si="123"/>
        <v>0</v>
      </c>
      <c r="P310" s="10">
        <f t="shared" si="123"/>
        <v>0</v>
      </c>
      <c r="Q310" s="10">
        <f t="shared" si="123"/>
        <v>0</v>
      </c>
      <c r="R310" s="10">
        <f t="shared" si="123"/>
        <v>0</v>
      </c>
      <c r="S310" s="10">
        <f t="shared" si="123"/>
        <v>0</v>
      </c>
      <c r="T310" s="10">
        <f t="shared" si="123"/>
        <v>0</v>
      </c>
      <c r="U310" s="10">
        <f t="shared" si="123"/>
        <v>0</v>
      </c>
      <c r="V310" s="10">
        <f t="shared" si="123"/>
        <v>0</v>
      </c>
      <c r="W310" s="10">
        <f t="shared" si="123"/>
        <v>0</v>
      </c>
      <c r="X310" s="10">
        <f t="shared" si="123"/>
        <v>0</v>
      </c>
      <c r="Y310" s="10">
        <f t="shared" si="123"/>
        <v>0</v>
      </c>
      <c r="Z310" s="10">
        <f t="shared" si="123"/>
        <v>0</v>
      </c>
      <c r="AA310" s="10">
        <f t="shared" si="123"/>
        <v>0</v>
      </c>
      <c r="AB310" s="10">
        <f t="shared" si="123"/>
        <v>0</v>
      </c>
      <c r="AC310" s="10">
        <f t="shared" si="123"/>
        <v>0</v>
      </c>
      <c r="AD310" s="10">
        <f t="shared" si="123"/>
        <v>0</v>
      </c>
      <c r="AE310" s="10">
        <f t="shared" si="123"/>
        <v>0</v>
      </c>
      <c r="AF310" s="10">
        <f t="shared" si="123"/>
        <v>0</v>
      </c>
      <c r="AG310" s="10">
        <f t="shared" si="123"/>
        <v>0</v>
      </c>
      <c r="AH310" s="10">
        <f t="shared" si="123"/>
        <v>0</v>
      </c>
      <c r="AI310" s="10">
        <f t="shared" si="123"/>
        <v>0</v>
      </c>
      <c r="AJ310" s="10">
        <f t="shared" si="123"/>
        <v>0</v>
      </c>
      <c r="AK310" s="10">
        <f t="shared" si="123"/>
        <v>0</v>
      </c>
      <c r="AL310" s="10">
        <f>IF(AF310=0,0,IF($G$17&gt;(AK310/AF310)^(1/5)-1+2%,AK310*(AK310/AF310)^(1/5)/($G$17-((AK310/AF310)^(1/5)-1)),AK310*(1+$G$16)/$G$18))</f>
        <v>0</v>
      </c>
    </row>
    <row r="311" spans="3:38" x14ac:dyDescent="0.35">
      <c r="E311" t="s">
        <v>149</v>
      </c>
      <c r="F311" t="s">
        <v>53</v>
      </c>
      <c r="G311" s="10">
        <f>-$G$19*G310</f>
        <v>0</v>
      </c>
      <c r="H311" s="10">
        <f t="shared" ref="H311:AK311" si="124">-$G$19*H310</f>
        <v>0</v>
      </c>
      <c r="I311" s="10">
        <f t="shared" si="124"/>
        <v>0</v>
      </c>
      <c r="J311" s="10">
        <f t="shared" si="124"/>
        <v>0</v>
      </c>
      <c r="K311" s="10">
        <f t="shared" si="124"/>
        <v>0</v>
      </c>
      <c r="L311" s="10">
        <f t="shared" si="124"/>
        <v>0</v>
      </c>
      <c r="M311" s="10">
        <f t="shared" si="124"/>
        <v>0</v>
      </c>
      <c r="N311" s="10">
        <f t="shared" si="124"/>
        <v>0</v>
      </c>
      <c r="O311" s="10">
        <f t="shared" si="124"/>
        <v>0</v>
      </c>
      <c r="P311" s="10">
        <f t="shared" si="124"/>
        <v>0</v>
      </c>
      <c r="Q311" s="10">
        <f t="shared" si="124"/>
        <v>0</v>
      </c>
      <c r="R311" s="10">
        <f t="shared" si="124"/>
        <v>0</v>
      </c>
      <c r="S311" s="10">
        <f t="shared" si="124"/>
        <v>0</v>
      </c>
      <c r="T311" s="10">
        <f t="shared" si="124"/>
        <v>0</v>
      </c>
      <c r="U311" s="10">
        <f t="shared" si="124"/>
        <v>0</v>
      </c>
      <c r="V311" s="10">
        <f t="shared" si="124"/>
        <v>0</v>
      </c>
      <c r="W311" s="10">
        <f t="shared" si="124"/>
        <v>0</v>
      </c>
      <c r="X311" s="10">
        <f t="shared" si="124"/>
        <v>0</v>
      </c>
      <c r="Y311" s="10">
        <f t="shared" si="124"/>
        <v>0</v>
      </c>
      <c r="Z311" s="10">
        <f t="shared" si="124"/>
        <v>0</v>
      </c>
      <c r="AA311" s="10">
        <f t="shared" si="124"/>
        <v>0</v>
      </c>
      <c r="AB311" s="10">
        <f t="shared" si="124"/>
        <v>0</v>
      </c>
      <c r="AC311" s="10">
        <f t="shared" si="124"/>
        <v>0</v>
      </c>
      <c r="AD311" s="10">
        <f t="shared" si="124"/>
        <v>0</v>
      </c>
      <c r="AE311" s="10">
        <f t="shared" si="124"/>
        <v>0</v>
      </c>
      <c r="AF311" s="10">
        <f t="shared" si="124"/>
        <v>0</v>
      </c>
      <c r="AG311" s="10">
        <f t="shared" si="124"/>
        <v>0</v>
      </c>
      <c r="AH311" s="10">
        <f t="shared" si="124"/>
        <v>0</v>
      </c>
      <c r="AI311" s="10">
        <f t="shared" si="124"/>
        <v>0</v>
      </c>
      <c r="AJ311" s="10">
        <f t="shared" si="124"/>
        <v>0</v>
      </c>
      <c r="AK311" s="10">
        <f t="shared" si="124"/>
        <v>0</v>
      </c>
      <c r="AL311" s="10">
        <f t="shared" ref="AL311" si="125">IF(AF311=0,0,IF($G$17&gt;(AK311/AF311)^(1/5)-1+2%,AK311*(AK311/AF311)^(1/5)/($G$17-((AK311/AF311)^(1/5)-1)),AK311*(1+$G$16)/$G$18))</f>
        <v>0</v>
      </c>
    </row>
    <row r="312" spans="3:38" x14ac:dyDescent="0.35">
      <c r="E312" t="s">
        <v>150</v>
      </c>
      <c r="F312" t="s">
        <v>53</v>
      </c>
      <c r="G312" s="10">
        <f t="shared" ref="G312:AL312" si="126">SUM(G302:G311)</f>
        <v>-34764548.044999994</v>
      </c>
      <c r="H312" s="10">
        <f t="shared" si="126"/>
        <v>-1898763.1455521854</v>
      </c>
      <c r="I312" s="10">
        <f t="shared" si="126"/>
        <v>-7695199.462684514</v>
      </c>
      <c r="J312" s="10">
        <f t="shared" si="126"/>
        <v>-9094366.3267867975</v>
      </c>
      <c r="K312" s="10">
        <f t="shared" si="126"/>
        <v>-15093503.872515807</v>
      </c>
      <c r="L312" s="10">
        <f t="shared" si="126"/>
        <v>-5492349.5757199191</v>
      </c>
      <c r="M312" s="10">
        <f t="shared" si="126"/>
        <v>-3000111.6722146855</v>
      </c>
      <c r="N312" s="10">
        <f t="shared" si="126"/>
        <v>-2894544.8840743247</v>
      </c>
      <c r="O312" s="10">
        <f t="shared" si="126"/>
        <v>-33644443.534323141</v>
      </c>
      <c r="P312" s="10">
        <f t="shared" si="126"/>
        <v>-6478054.0821658624</v>
      </c>
      <c r="Q312" s="10">
        <f t="shared" si="126"/>
        <v>-8357225.2251838613</v>
      </c>
      <c r="R312" s="10">
        <f t="shared" si="126"/>
        <v>-18443104.481066696</v>
      </c>
      <c r="S312" s="10">
        <f t="shared" si="126"/>
        <v>-24766201.469049346</v>
      </c>
      <c r="T312" s="10">
        <f t="shared" si="126"/>
        <v>-6382957.9971533902</v>
      </c>
      <c r="U312" s="10">
        <f t="shared" si="126"/>
        <v>-6189715.6242210735</v>
      </c>
      <c r="V312" s="10">
        <f t="shared" si="126"/>
        <v>-5980529.8251711391</v>
      </c>
      <c r="W312" s="10">
        <f t="shared" si="126"/>
        <v>-5754634.1720678974</v>
      </c>
      <c r="X312" s="10">
        <f t="shared" si="126"/>
        <v>-5511230.4678544179</v>
      </c>
      <c r="Y312" s="10">
        <f t="shared" si="126"/>
        <v>-5249487.5099948123</v>
      </c>
      <c r="Z312" s="10">
        <f t="shared" si="126"/>
        <v>-4968539.8074822426</v>
      </c>
      <c r="AA312" s="10">
        <f t="shared" si="126"/>
        <v>-4667486.2494827248</v>
      </c>
      <c r="AB312" s="10">
        <f t="shared" si="126"/>
        <v>-4345388.7238211818</v>
      </c>
      <c r="AC312" s="10">
        <f t="shared" si="126"/>
        <v>-4001270.6834502034</v>
      </c>
      <c r="AD312" s="10">
        <f t="shared" si="126"/>
        <v>-3634115.6589737404</v>
      </c>
      <c r="AE312" s="10">
        <f t="shared" si="126"/>
        <v>-3242865.7152271532</v>
      </c>
      <c r="AF312" s="10">
        <f t="shared" si="126"/>
        <v>-2826419.8498414606</v>
      </c>
      <c r="AG312" s="10">
        <f t="shared" si="126"/>
        <v>-2383632.3316437677</v>
      </c>
      <c r="AH312" s="10">
        <f t="shared" si="126"/>
        <v>-1913310.9766668007</v>
      </c>
      <c r="AI312" s="10">
        <f t="shared" si="126"/>
        <v>-1414215.3594587222</v>
      </c>
      <c r="AJ312" s="10">
        <f t="shared" si="126"/>
        <v>-885054.95729988068</v>
      </c>
      <c r="AK312" s="10">
        <f t="shared" si="126"/>
        <v>-324487.22484496981</v>
      </c>
      <c r="AL312" s="10">
        <f t="shared" si="126"/>
        <v>571668975.61653459</v>
      </c>
    </row>
    <row r="313" spans="3:38" x14ac:dyDescent="0.35">
      <c r="E313" t="s">
        <v>151</v>
      </c>
      <c r="F313" t="s">
        <v>53</v>
      </c>
      <c r="G313" s="10">
        <f>NPV($G$17,H312:AL312)+G312</f>
        <v>-23155077.849466048</v>
      </c>
    </row>
    <row r="315" spans="3:38" x14ac:dyDescent="0.35">
      <c r="E315" t="s">
        <v>143</v>
      </c>
      <c r="F315" t="s">
        <v>53</v>
      </c>
      <c r="G315" s="10">
        <f t="shared" ref="G315:AK315" si="127">G287</f>
        <v>17217664.420000002</v>
      </c>
      <c r="H315" s="10">
        <f t="shared" si="127"/>
        <v>17579235.372820001</v>
      </c>
      <c r="I315" s="10">
        <f t="shared" si="127"/>
        <v>17948399.315649219</v>
      </c>
      <c r="J315" s="10">
        <f t="shared" si="127"/>
        <v>18325315.701277852</v>
      </c>
      <c r="K315" s="10">
        <f t="shared" si="127"/>
        <v>18710147.331004687</v>
      </c>
      <c r="L315" s="10">
        <f t="shared" si="127"/>
        <v>19103060.424955782</v>
      </c>
      <c r="M315" s="10">
        <f t="shared" si="127"/>
        <v>0</v>
      </c>
      <c r="N315" s="10">
        <f t="shared" si="127"/>
        <v>0</v>
      </c>
      <c r="O315" s="10">
        <f t="shared" si="127"/>
        <v>0</v>
      </c>
      <c r="P315" s="10">
        <f t="shared" si="127"/>
        <v>0</v>
      </c>
      <c r="Q315" s="10">
        <f t="shared" si="127"/>
        <v>0</v>
      </c>
      <c r="R315" s="10">
        <f t="shared" si="127"/>
        <v>0</v>
      </c>
      <c r="S315" s="10">
        <f t="shared" si="127"/>
        <v>0</v>
      </c>
      <c r="T315" s="10">
        <f t="shared" si="127"/>
        <v>0</v>
      </c>
      <c r="U315" s="10">
        <f t="shared" si="127"/>
        <v>0</v>
      </c>
      <c r="V315" s="10">
        <f t="shared" si="127"/>
        <v>0</v>
      </c>
      <c r="W315" s="10">
        <f t="shared" si="127"/>
        <v>0</v>
      </c>
      <c r="X315" s="10">
        <f t="shared" si="127"/>
        <v>0</v>
      </c>
      <c r="Y315" s="10">
        <f t="shared" si="127"/>
        <v>0</v>
      </c>
      <c r="Z315" s="10">
        <f t="shared" si="127"/>
        <v>0</v>
      </c>
      <c r="AA315" s="10">
        <f t="shared" si="127"/>
        <v>0</v>
      </c>
      <c r="AB315" s="10">
        <f t="shared" si="127"/>
        <v>0</v>
      </c>
      <c r="AC315" s="10">
        <f t="shared" si="127"/>
        <v>0</v>
      </c>
      <c r="AD315" s="10">
        <f t="shared" si="127"/>
        <v>0</v>
      </c>
      <c r="AE315" s="10">
        <f t="shared" si="127"/>
        <v>0</v>
      </c>
      <c r="AF315" s="10">
        <f t="shared" si="127"/>
        <v>0</v>
      </c>
      <c r="AG315" s="10">
        <f t="shared" si="127"/>
        <v>0</v>
      </c>
      <c r="AH315" s="10">
        <f t="shared" si="127"/>
        <v>0</v>
      </c>
      <c r="AI315" s="10">
        <f t="shared" si="127"/>
        <v>0</v>
      </c>
      <c r="AJ315" s="10">
        <f t="shared" si="127"/>
        <v>0</v>
      </c>
      <c r="AK315" s="10">
        <f t="shared" si="12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3006FB27-985D-4E23-9303-4E8C1EB2DD7F}">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7193-3905-4DC2-93E6-E24D5B3FD2C7}">
  <sheetPr>
    <tabColor rgb="FFFFC000"/>
    <pageSetUpPr fitToPage="1"/>
  </sheetPr>
  <dimension ref="A1:AN324"/>
  <sheetViews>
    <sheetView zoomScale="85" zoomScaleNormal="85" workbookViewId="0">
      <pane xSplit="6" ySplit="4" topLeftCell="G206"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4256.7871219013041</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23">
        <v>59567074.225000009</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434405799.08735365</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137477872.38746858</v>
      </c>
      <c r="AM30">
        <f>AL30/(AK93+AK114)</f>
        <v>4445.6323551373107</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f>
        <v>434</v>
      </c>
      <c r="K92" s="6">
        <f>[10]Assessment!F32</f>
        <v>466</v>
      </c>
      <c r="L92" s="6">
        <f>[10]Assessment!G32</f>
        <v>477</v>
      </c>
      <c r="M92" s="6">
        <f>[10]Assessment!H32</f>
        <v>414</v>
      </c>
      <c r="N92" s="6">
        <f>[10]Assessment!I32</f>
        <v>453</v>
      </c>
      <c r="O92" s="50">
        <f>AVERAGE($I$92:$N$92)*(1+$G$91)</f>
        <v>452.01333333333326</v>
      </c>
      <c r="P92" s="50">
        <f>O92*(1+$G$91)</f>
        <v>458.79353333333324</v>
      </c>
      <c r="Q92" s="50">
        <f t="shared" ref="Q92:AK92" si="18">P92*(1+$G$91)</f>
        <v>465.67543633333321</v>
      </c>
      <c r="R92" s="50">
        <f t="shared" si="18"/>
        <v>472.66056787833315</v>
      </c>
      <c r="S92" s="50">
        <f t="shared" si="18"/>
        <v>479.75047639650808</v>
      </c>
      <c r="T92" s="50">
        <f t="shared" si="18"/>
        <v>486.94673354245566</v>
      </c>
      <c r="U92" s="50">
        <f t="shared" si="18"/>
        <v>494.25093454559243</v>
      </c>
      <c r="V92" s="50">
        <f t="shared" si="18"/>
        <v>501.66469856377626</v>
      </c>
      <c r="W92" s="50">
        <f t="shared" si="18"/>
        <v>509.18966904223282</v>
      </c>
      <c r="X92" s="50">
        <f t="shared" si="18"/>
        <v>516.82751407786623</v>
      </c>
      <c r="Y92" s="50">
        <f t="shared" si="18"/>
        <v>524.57992678903418</v>
      </c>
      <c r="Z92" s="50">
        <f t="shared" si="18"/>
        <v>532.44862569086968</v>
      </c>
      <c r="AA92" s="50">
        <f t="shared" si="18"/>
        <v>540.43535507623267</v>
      </c>
      <c r="AB92" s="50">
        <f t="shared" si="18"/>
        <v>548.54188540237612</v>
      </c>
      <c r="AC92" s="50">
        <f t="shared" si="18"/>
        <v>556.77001368341166</v>
      </c>
      <c r="AD92" s="50">
        <f t="shared" si="18"/>
        <v>565.12156388866276</v>
      </c>
      <c r="AE92" s="50">
        <f t="shared" si="18"/>
        <v>573.59838734699269</v>
      </c>
      <c r="AF92" s="50">
        <f t="shared" si="18"/>
        <v>582.20236315719751</v>
      </c>
      <c r="AG92" s="50">
        <f t="shared" si="18"/>
        <v>590.93539860455542</v>
      </c>
      <c r="AH92" s="50">
        <f t="shared" si="18"/>
        <v>599.79942958362369</v>
      </c>
      <c r="AI92" s="50">
        <f t="shared" si="18"/>
        <v>608.79642102737796</v>
      </c>
      <c r="AJ92" s="50">
        <f t="shared" si="18"/>
        <v>617.92836734278853</v>
      </c>
      <c r="AK92" s="50">
        <f t="shared" si="18"/>
        <v>627.19729285293033</v>
      </c>
    </row>
    <row r="93" spans="1:38" x14ac:dyDescent="0.35">
      <c r="C93" s="3"/>
      <c r="D93" s="3"/>
      <c r="E93" t="s">
        <v>71</v>
      </c>
      <c r="F93" t="s">
        <v>70</v>
      </c>
      <c r="H93" s="10">
        <f>G93+H92</f>
        <v>484</v>
      </c>
      <c r="I93" s="10">
        <f t="shared" ref="I93:AK93" si="19">H93+I92</f>
        <v>912</v>
      </c>
      <c r="J93" s="10">
        <f t="shared" si="19"/>
        <v>1346</v>
      </c>
      <c r="K93" s="10">
        <f t="shared" si="19"/>
        <v>1812</v>
      </c>
      <c r="L93" s="10">
        <f t="shared" si="19"/>
        <v>2289</v>
      </c>
      <c r="M93" s="10">
        <f t="shared" si="19"/>
        <v>2703</v>
      </c>
      <c r="N93" s="10">
        <f t="shared" si="19"/>
        <v>3156</v>
      </c>
      <c r="O93" s="10">
        <f t="shared" si="19"/>
        <v>3608.0133333333333</v>
      </c>
      <c r="P93" s="10">
        <f t="shared" si="19"/>
        <v>4066.8068666666668</v>
      </c>
      <c r="Q93" s="10">
        <f t="shared" si="19"/>
        <v>4532.4823029999998</v>
      </c>
      <c r="R93" s="10">
        <f t="shared" si="19"/>
        <v>5005.1428708783333</v>
      </c>
      <c r="S93" s="10">
        <f t="shared" si="19"/>
        <v>5484.8933472748413</v>
      </c>
      <c r="T93" s="10">
        <f t="shared" si="19"/>
        <v>5971.8400808172973</v>
      </c>
      <c r="U93" s="10">
        <f t="shared" si="19"/>
        <v>6466.0910153628902</v>
      </c>
      <c r="V93" s="10">
        <f t="shared" si="19"/>
        <v>6967.7557139266664</v>
      </c>
      <c r="W93" s="10">
        <f t="shared" si="19"/>
        <v>7476.9453829688991</v>
      </c>
      <c r="X93" s="10">
        <f t="shared" si="19"/>
        <v>7993.7728970467651</v>
      </c>
      <c r="Y93" s="10">
        <f t="shared" si="19"/>
        <v>8518.3528238357994</v>
      </c>
      <c r="Z93" s="10">
        <f t="shared" si="19"/>
        <v>9050.8014495266689</v>
      </c>
      <c r="AA93" s="10">
        <f t="shared" si="19"/>
        <v>9591.2368046029023</v>
      </c>
      <c r="AB93" s="10">
        <f t="shared" si="19"/>
        <v>10139.778690005278</v>
      </c>
      <c r="AC93" s="10">
        <f t="shared" si="19"/>
        <v>10696.54870368869</v>
      </c>
      <c r="AD93" s="10">
        <f t="shared" si="19"/>
        <v>11261.670267577352</v>
      </c>
      <c r="AE93" s="10">
        <f t="shared" si="19"/>
        <v>11835.268654924344</v>
      </c>
      <c r="AF93" s="10">
        <f t="shared" si="19"/>
        <v>12417.471018081542</v>
      </c>
      <c r="AG93" s="10">
        <f>AF93+AG92</f>
        <v>13008.406416686097</v>
      </c>
      <c r="AH93" s="10">
        <f t="shared" si="19"/>
        <v>13608.20584626972</v>
      </c>
      <c r="AI93" s="10">
        <f t="shared" si="19"/>
        <v>14217.002267297099</v>
      </c>
      <c r="AJ93" s="10">
        <f t="shared" si="19"/>
        <v>14834.930634639888</v>
      </c>
      <c r="AK93" s="10">
        <f t="shared" si="19"/>
        <v>15462.127927492818</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434</v>
      </c>
      <c r="K95" s="10">
        <f t="shared" si="20"/>
        <v>466</v>
      </c>
      <c r="L95" s="10">
        <f t="shared" si="20"/>
        <v>477</v>
      </c>
      <c r="M95" s="10">
        <f t="shared" si="20"/>
        <v>414</v>
      </c>
      <c r="N95" s="10">
        <f t="shared" si="20"/>
        <v>453</v>
      </c>
      <c r="O95" s="10">
        <f t="shared" si="20"/>
        <v>452.01333333333326</v>
      </c>
      <c r="P95" s="10">
        <f t="shared" si="20"/>
        <v>458.79353333333324</v>
      </c>
      <c r="Q95" s="10">
        <f t="shared" si="20"/>
        <v>465.67543633333321</v>
      </c>
      <c r="R95" s="10">
        <f t="shared" si="20"/>
        <v>472.66056787833315</v>
      </c>
      <c r="S95" s="10">
        <f t="shared" si="20"/>
        <v>479.75047639650808</v>
      </c>
      <c r="T95" s="10">
        <f t="shared" si="20"/>
        <v>486.94673354245566</v>
      </c>
      <c r="U95" s="10">
        <f t="shared" si="20"/>
        <v>494.25093454559243</v>
      </c>
      <c r="V95" s="10">
        <f t="shared" si="20"/>
        <v>501.66469856377626</v>
      </c>
      <c r="W95" s="10">
        <f t="shared" si="20"/>
        <v>509.18966904223282</v>
      </c>
      <c r="X95" s="10">
        <f t="shared" si="20"/>
        <v>516.82751407786623</v>
      </c>
      <c r="Y95" s="10">
        <f t="shared" si="20"/>
        <v>524.57992678903418</v>
      </c>
      <c r="Z95" s="10">
        <f t="shared" si="20"/>
        <v>532.44862569086968</v>
      </c>
      <c r="AA95" s="10">
        <f t="shared" si="20"/>
        <v>540.43535507623267</v>
      </c>
      <c r="AB95" s="10">
        <f t="shared" si="20"/>
        <v>548.54188540237612</v>
      </c>
      <c r="AC95" s="10">
        <f t="shared" si="20"/>
        <v>556.77001368341166</v>
      </c>
      <c r="AD95" s="10">
        <f t="shared" si="20"/>
        <v>565.12156388866276</v>
      </c>
      <c r="AE95" s="10">
        <f t="shared" si="20"/>
        <v>573.59838734699269</v>
      </c>
      <c r="AF95" s="10">
        <f t="shared" si="20"/>
        <v>582.20236315719751</v>
      </c>
      <c r="AG95" s="10">
        <f t="shared" si="20"/>
        <v>590.93539860455542</v>
      </c>
      <c r="AH95" s="10">
        <f t="shared" si="20"/>
        <v>599.79942958362369</v>
      </c>
      <c r="AI95" s="10">
        <f t="shared" si="20"/>
        <v>608.79642102737796</v>
      </c>
      <c r="AJ95" s="10">
        <f t="shared" si="20"/>
        <v>617.92836734278853</v>
      </c>
      <c r="AK95" s="10">
        <f t="shared" si="20"/>
        <v>627.19729285293033</v>
      </c>
    </row>
    <row r="96" spans="1:38" x14ac:dyDescent="0.35">
      <c r="C96" s="3"/>
      <c r="D96" s="3"/>
      <c r="E96" t="s">
        <v>74</v>
      </c>
      <c r="F96" t="s">
        <v>70</v>
      </c>
      <c r="H96">
        <f>H93*$G94</f>
        <v>484</v>
      </c>
      <c r="I96" s="10">
        <f t="shared" ref="I96:AK96" si="21">I93*$G94</f>
        <v>912</v>
      </c>
      <c r="J96" s="10">
        <f t="shared" si="21"/>
        <v>1346</v>
      </c>
      <c r="K96" s="10">
        <f t="shared" si="21"/>
        <v>1812</v>
      </c>
      <c r="L96" s="10">
        <f t="shared" si="21"/>
        <v>2289</v>
      </c>
      <c r="M96" s="10">
        <f t="shared" si="21"/>
        <v>2703</v>
      </c>
      <c r="N96" s="10">
        <f t="shared" si="21"/>
        <v>3156</v>
      </c>
      <c r="O96" s="10">
        <f t="shared" si="21"/>
        <v>3608.0133333333333</v>
      </c>
      <c r="P96" s="10">
        <f t="shared" si="21"/>
        <v>4066.8068666666668</v>
      </c>
      <c r="Q96" s="10">
        <f t="shared" si="21"/>
        <v>4532.4823029999998</v>
      </c>
      <c r="R96" s="10">
        <f t="shared" si="21"/>
        <v>5005.1428708783333</v>
      </c>
      <c r="S96" s="10">
        <f t="shared" si="21"/>
        <v>5484.8933472748413</v>
      </c>
      <c r="T96" s="10">
        <f t="shared" si="21"/>
        <v>5971.8400808172973</v>
      </c>
      <c r="U96" s="10">
        <f t="shared" si="21"/>
        <v>6466.0910153628902</v>
      </c>
      <c r="V96" s="10">
        <f t="shared" si="21"/>
        <v>6967.7557139266664</v>
      </c>
      <c r="W96" s="10">
        <f t="shared" si="21"/>
        <v>7476.9453829688991</v>
      </c>
      <c r="X96" s="10">
        <f t="shared" si="21"/>
        <v>7993.7728970467651</v>
      </c>
      <c r="Y96" s="10">
        <f t="shared" si="21"/>
        <v>8518.3528238357994</v>
      </c>
      <c r="Z96" s="10">
        <f t="shared" si="21"/>
        <v>9050.8014495266689</v>
      </c>
      <c r="AA96" s="10">
        <f t="shared" si="21"/>
        <v>9591.2368046029023</v>
      </c>
      <c r="AB96" s="10">
        <f t="shared" si="21"/>
        <v>10139.778690005278</v>
      </c>
      <c r="AC96" s="10">
        <f t="shared" si="21"/>
        <v>10696.54870368869</v>
      </c>
      <c r="AD96" s="10">
        <f t="shared" si="21"/>
        <v>11261.670267577352</v>
      </c>
      <c r="AE96" s="10">
        <f t="shared" si="21"/>
        <v>11835.268654924344</v>
      </c>
      <c r="AF96" s="10">
        <f t="shared" si="21"/>
        <v>12417.471018081542</v>
      </c>
      <c r="AG96" s="10">
        <f t="shared" si="21"/>
        <v>13008.406416686097</v>
      </c>
      <c r="AH96" s="10">
        <f t="shared" si="21"/>
        <v>13608.20584626972</v>
      </c>
      <c r="AI96" s="10">
        <f t="shared" si="21"/>
        <v>14217.002267297099</v>
      </c>
      <c r="AJ96" s="10">
        <f t="shared" si="21"/>
        <v>14834.930634639888</v>
      </c>
      <c r="AK96" s="10">
        <f t="shared" si="21"/>
        <v>15462.127927492818</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758187.3885644211</v>
      </c>
      <c r="K110" s="10">
        <f t="shared" si="30"/>
        <v>1062958.3510810977</v>
      </c>
      <c r="L110" s="10">
        <f t="shared" si="30"/>
        <v>1412106.2107881494</v>
      </c>
      <c r="M110" s="10">
        <f t="shared" si="30"/>
        <v>1753624.0812290108</v>
      </c>
      <c r="N110" s="10">
        <f t="shared" si="30"/>
        <v>2153205.8728575171</v>
      </c>
      <c r="O110" s="10">
        <f t="shared" si="30"/>
        <v>2569066.924324594</v>
      </c>
      <c r="P110" s="10">
        <f t="shared" si="30"/>
        <v>3022174.6267304621</v>
      </c>
      <c r="Q110" s="10">
        <f t="shared" si="30"/>
        <v>3515287.4753770689</v>
      </c>
      <c r="R110" s="10">
        <f t="shared" si="30"/>
        <v>4051351.562830077</v>
      </c>
      <c r="S110" s="10">
        <f t="shared" si="30"/>
        <v>4633512.7530147322</v>
      </c>
      <c r="T110" s="10">
        <f t="shared" si="30"/>
        <v>5150816.6021332629</v>
      </c>
      <c r="U110" s="10">
        <f t="shared" si="30"/>
        <v>5694236.1350358808</v>
      </c>
      <c r="V110" s="10">
        <f t="shared" si="30"/>
        <v>6264873.6684637768</v>
      </c>
      <c r="W110" s="10">
        <f t="shared" si="30"/>
        <v>6863874.7822299711</v>
      </c>
      <c r="X110" s="10">
        <f t="shared" si="30"/>
        <v>7492429.958199</v>
      </c>
      <c r="Y110" s="10">
        <f t="shared" si="30"/>
        <v>8151776.2802116442</v>
      </c>
      <c r="Z110" s="10">
        <f t="shared" si="30"/>
        <v>8843199.1971978694</v>
      </c>
      <c r="AA110" s="10">
        <f t="shared" si="30"/>
        <v>9568034.3518032283</v>
      </c>
      <c r="AB110" s="10">
        <f t="shared" si="30"/>
        <v>10327669.476939021</v>
      </c>
      <c r="AC110" s="10">
        <f t="shared" si="30"/>
        <v>11123546.362754771</v>
      </c>
      <c r="AD110" s="10">
        <f t="shared" si="30"/>
        <v>11957162.896622894</v>
      </c>
      <c r="AE110" s="10">
        <f t="shared" si="30"/>
        <v>12830075.178820238</v>
      </c>
      <c r="AF110" s="10">
        <f t="shared" si="30"/>
        <v>13743899.716689315</v>
      </c>
      <c r="AG110" s="10">
        <f t="shared" si="30"/>
        <v>14700315.700163858</v>
      </c>
      <c r="AH110" s="10">
        <f t="shared" si="30"/>
        <v>15701067.361648804</v>
      </c>
      <c r="AI110" s="10">
        <f t="shared" si="30"/>
        <v>16747966.423354078</v>
      </c>
      <c r="AJ110" s="10">
        <f t="shared" si="30"/>
        <v>17842894.635294989</v>
      </c>
      <c r="AK110" s="10">
        <f t="shared" si="30"/>
        <v>18987806.407289341</v>
      </c>
      <c r="AL110" s="10">
        <f>SUM(H110:AK110)</f>
        <v>227664433.02164906</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50">
        <f t="shared" ref="O113:AJ113" si="31">O92</f>
        <v>452.01333333333326</v>
      </c>
      <c r="P113" s="50">
        <f t="shared" si="31"/>
        <v>458.79353333333324</v>
      </c>
      <c r="Q113" s="50">
        <f t="shared" si="31"/>
        <v>465.67543633333321</v>
      </c>
      <c r="R113" s="50">
        <f t="shared" si="31"/>
        <v>472.66056787833315</v>
      </c>
      <c r="S113" s="50">
        <f t="shared" si="31"/>
        <v>479.75047639650808</v>
      </c>
      <c r="T113" s="50">
        <f t="shared" si="31"/>
        <v>486.94673354245566</v>
      </c>
      <c r="U113" s="50">
        <f t="shared" si="31"/>
        <v>494.25093454559243</v>
      </c>
      <c r="V113" s="50">
        <f t="shared" si="31"/>
        <v>501.66469856377626</v>
      </c>
      <c r="W113" s="50">
        <f t="shared" si="31"/>
        <v>509.18966904223282</v>
      </c>
      <c r="X113" s="50">
        <f t="shared" si="31"/>
        <v>516.82751407786623</v>
      </c>
      <c r="Y113" s="50">
        <f t="shared" si="31"/>
        <v>524.57992678903418</v>
      </c>
      <c r="Z113" s="50">
        <f t="shared" si="31"/>
        <v>532.44862569086968</v>
      </c>
      <c r="AA113" s="50">
        <f t="shared" si="31"/>
        <v>540.43535507623267</v>
      </c>
      <c r="AB113" s="50">
        <f t="shared" si="31"/>
        <v>548.54188540237612</v>
      </c>
      <c r="AC113" s="50">
        <f t="shared" si="31"/>
        <v>556.77001368341166</v>
      </c>
      <c r="AD113" s="50">
        <f t="shared" si="31"/>
        <v>565.12156388866276</v>
      </c>
      <c r="AE113" s="50">
        <f t="shared" si="31"/>
        <v>573.59838734699269</v>
      </c>
      <c r="AF113" s="50">
        <f t="shared" si="31"/>
        <v>582.20236315719751</v>
      </c>
      <c r="AG113" s="50">
        <f t="shared" si="31"/>
        <v>590.93539860455542</v>
      </c>
      <c r="AH113" s="50">
        <f t="shared" si="31"/>
        <v>599.79942958362369</v>
      </c>
      <c r="AI113" s="50">
        <f t="shared" si="31"/>
        <v>608.79642102737796</v>
      </c>
      <c r="AJ113" s="50">
        <f t="shared" si="31"/>
        <v>617.92836734278853</v>
      </c>
      <c r="AK113" s="50">
        <f>AK92</f>
        <v>627.19729285293033</v>
      </c>
      <c r="AL113" s="29" t="s">
        <v>168</v>
      </c>
    </row>
    <row r="114" spans="1:39" x14ac:dyDescent="0.35">
      <c r="C114" s="3"/>
      <c r="D114" s="3"/>
      <c r="E114" t="s">
        <v>71</v>
      </c>
      <c r="F114" t="s">
        <v>70</v>
      </c>
      <c r="H114" s="10">
        <f>G114+H113</f>
        <v>484</v>
      </c>
      <c r="I114" s="10">
        <f t="shared" ref="I114:AK114" si="32">H114+I113</f>
        <v>912</v>
      </c>
      <c r="J114" s="10">
        <f t="shared" si="32"/>
        <v>1346</v>
      </c>
      <c r="K114" s="10">
        <f t="shared" si="32"/>
        <v>1812</v>
      </c>
      <c r="L114" s="10">
        <f t="shared" si="32"/>
        <v>2289</v>
      </c>
      <c r="M114" s="10">
        <f t="shared" si="32"/>
        <v>2703</v>
      </c>
      <c r="N114" s="10">
        <f t="shared" si="32"/>
        <v>3156</v>
      </c>
      <c r="O114" s="10">
        <f t="shared" si="32"/>
        <v>3608.0133333333333</v>
      </c>
      <c r="P114" s="10">
        <f t="shared" si="32"/>
        <v>4066.8068666666668</v>
      </c>
      <c r="Q114" s="10">
        <f t="shared" si="32"/>
        <v>4532.4823029999998</v>
      </c>
      <c r="R114" s="10">
        <f t="shared" si="32"/>
        <v>5005.1428708783333</v>
      </c>
      <c r="S114" s="10">
        <f t="shared" si="32"/>
        <v>5484.8933472748413</v>
      </c>
      <c r="T114" s="10">
        <f t="shared" si="32"/>
        <v>5971.8400808172973</v>
      </c>
      <c r="U114" s="10">
        <f t="shared" si="32"/>
        <v>6466.0910153628902</v>
      </c>
      <c r="V114" s="10">
        <f t="shared" si="32"/>
        <v>6967.7557139266664</v>
      </c>
      <c r="W114" s="10">
        <f t="shared" si="32"/>
        <v>7476.9453829688991</v>
      </c>
      <c r="X114" s="10">
        <f t="shared" si="32"/>
        <v>7993.7728970467651</v>
      </c>
      <c r="Y114" s="10">
        <f t="shared" si="32"/>
        <v>8518.3528238357994</v>
      </c>
      <c r="Z114" s="10">
        <f t="shared" si="32"/>
        <v>9050.8014495266689</v>
      </c>
      <c r="AA114" s="10">
        <f t="shared" si="32"/>
        <v>9591.2368046029023</v>
      </c>
      <c r="AB114" s="10">
        <f t="shared" si="32"/>
        <v>10139.778690005278</v>
      </c>
      <c r="AC114" s="10">
        <f t="shared" si="32"/>
        <v>10696.54870368869</v>
      </c>
      <c r="AD114" s="10">
        <f t="shared" si="32"/>
        <v>11261.670267577352</v>
      </c>
      <c r="AE114" s="10">
        <f t="shared" si="32"/>
        <v>11835.268654924344</v>
      </c>
      <c r="AF114" s="10">
        <f t="shared" si="32"/>
        <v>12417.471018081542</v>
      </c>
      <c r="AG114" s="10">
        <f>AF114+AG113</f>
        <v>13008.406416686097</v>
      </c>
      <c r="AH114" s="10">
        <f t="shared" si="32"/>
        <v>13608.20584626972</v>
      </c>
      <c r="AI114" s="10">
        <f t="shared" si="32"/>
        <v>14217.002267297099</v>
      </c>
      <c r="AJ114" s="10">
        <f t="shared" si="32"/>
        <v>14834.930634639888</v>
      </c>
      <c r="AK114" s="10">
        <f t="shared" si="32"/>
        <v>15462.127927492818</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3">I113*$G115</f>
        <v>428</v>
      </c>
      <c r="J116" s="10">
        <f t="shared" si="33"/>
        <v>434</v>
      </c>
      <c r="K116" s="10">
        <f t="shared" si="33"/>
        <v>466</v>
      </c>
      <c r="L116" s="10">
        <f t="shared" si="33"/>
        <v>477</v>
      </c>
      <c r="M116" s="10">
        <f t="shared" si="33"/>
        <v>414</v>
      </c>
      <c r="N116" s="10">
        <f t="shared" si="33"/>
        <v>453</v>
      </c>
      <c r="O116" s="10">
        <f t="shared" si="33"/>
        <v>452.01333333333326</v>
      </c>
      <c r="P116" s="10">
        <f t="shared" si="33"/>
        <v>458.79353333333324</v>
      </c>
      <c r="Q116" s="10">
        <f t="shared" si="33"/>
        <v>465.67543633333321</v>
      </c>
      <c r="R116" s="10">
        <f t="shared" si="33"/>
        <v>472.66056787833315</v>
      </c>
      <c r="S116" s="10">
        <f t="shared" si="33"/>
        <v>479.75047639650808</v>
      </c>
      <c r="T116" s="10">
        <f t="shared" si="33"/>
        <v>486.94673354245566</v>
      </c>
      <c r="U116" s="10">
        <f t="shared" si="33"/>
        <v>494.25093454559243</v>
      </c>
      <c r="V116" s="10">
        <f t="shared" si="33"/>
        <v>501.66469856377626</v>
      </c>
      <c r="W116" s="10">
        <f t="shared" si="33"/>
        <v>509.18966904223282</v>
      </c>
      <c r="X116" s="10">
        <f t="shared" si="33"/>
        <v>516.82751407786623</v>
      </c>
      <c r="Y116" s="10">
        <f t="shared" si="33"/>
        <v>524.57992678903418</v>
      </c>
      <c r="Z116" s="10">
        <f t="shared" si="33"/>
        <v>532.44862569086968</v>
      </c>
      <c r="AA116" s="10">
        <f t="shared" si="33"/>
        <v>540.43535507623267</v>
      </c>
      <c r="AB116" s="10">
        <f t="shared" si="33"/>
        <v>548.54188540237612</v>
      </c>
      <c r="AC116" s="10">
        <f t="shared" si="33"/>
        <v>556.77001368341166</v>
      </c>
      <c r="AD116" s="10">
        <f t="shared" si="33"/>
        <v>565.12156388866276</v>
      </c>
      <c r="AE116" s="10">
        <f t="shared" si="33"/>
        <v>573.59838734699269</v>
      </c>
      <c r="AF116" s="10">
        <f t="shared" si="33"/>
        <v>582.20236315719751</v>
      </c>
      <c r="AG116" s="10">
        <f t="shared" si="33"/>
        <v>590.93539860455542</v>
      </c>
      <c r="AH116" s="10">
        <f t="shared" si="33"/>
        <v>599.79942958362369</v>
      </c>
      <c r="AI116" s="10">
        <f t="shared" si="33"/>
        <v>608.79642102737796</v>
      </c>
      <c r="AJ116" s="10">
        <f t="shared" si="33"/>
        <v>617.92836734278853</v>
      </c>
      <c r="AK116" s="10">
        <f t="shared" si="33"/>
        <v>627.19729285293033</v>
      </c>
      <c r="AL116" s="10"/>
      <c r="AM116" s="10"/>
    </row>
    <row r="117" spans="1:39" x14ac:dyDescent="0.35">
      <c r="C117" s="3"/>
      <c r="D117" s="3"/>
      <c r="E117" t="s">
        <v>74</v>
      </c>
      <c r="F117" t="s">
        <v>70</v>
      </c>
      <c r="H117">
        <f>H114*$G115</f>
        <v>484</v>
      </c>
      <c r="I117" s="10">
        <f t="shared" ref="I117:AK117" si="34">I114*$G115</f>
        <v>912</v>
      </c>
      <c r="J117" s="10">
        <f t="shared" si="34"/>
        <v>1346</v>
      </c>
      <c r="K117" s="10">
        <f t="shared" si="34"/>
        <v>1812</v>
      </c>
      <c r="L117" s="10">
        <f t="shared" si="34"/>
        <v>2289</v>
      </c>
      <c r="M117" s="10">
        <f t="shared" si="34"/>
        <v>2703</v>
      </c>
      <c r="N117" s="10">
        <f t="shared" si="34"/>
        <v>3156</v>
      </c>
      <c r="O117" s="10">
        <f t="shared" si="34"/>
        <v>3608.0133333333333</v>
      </c>
      <c r="P117" s="10">
        <f t="shared" si="34"/>
        <v>4066.8068666666668</v>
      </c>
      <c r="Q117" s="10">
        <f t="shared" si="34"/>
        <v>4532.4823029999998</v>
      </c>
      <c r="R117" s="10">
        <f t="shared" si="34"/>
        <v>5005.1428708783333</v>
      </c>
      <c r="S117" s="10">
        <f t="shared" si="34"/>
        <v>5484.8933472748413</v>
      </c>
      <c r="T117" s="10">
        <f t="shared" si="34"/>
        <v>5971.8400808172973</v>
      </c>
      <c r="U117" s="10">
        <f t="shared" si="34"/>
        <v>6466.0910153628902</v>
      </c>
      <c r="V117" s="10">
        <f t="shared" si="34"/>
        <v>6967.7557139266664</v>
      </c>
      <c r="W117" s="10">
        <f t="shared" si="34"/>
        <v>7476.9453829688991</v>
      </c>
      <c r="X117" s="10">
        <f t="shared" si="34"/>
        <v>7993.7728970467651</v>
      </c>
      <c r="Y117" s="10">
        <f t="shared" si="34"/>
        <v>8518.3528238357994</v>
      </c>
      <c r="Z117" s="10">
        <f t="shared" si="34"/>
        <v>9050.8014495266689</v>
      </c>
      <c r="AA117" s="10">
        <f t="shared" si="34"/>
        <v>9591.2368046029023</v>
      </c>
      <c r="AB117" s="10">
        <f t="shared" si="34"/>
        <v>10139.778690005278</v>
      </c>
      <c r="AC117" s="10">
        <f t="shared" si="34"/>
        <v>10696.54870368869</v>
      </c>
      <c r="AD117" s="10">
        <f t="shared" si="34"/>
        <v>11261.670267577352</v>
      </c>
      <c r="AE117" s="10">
        <f t="shared" si="34"/>
        <v>11835.268654924344</v>
      </c>
      <c r="AF117" s="10">
        <f t="shared" si="34"/>
        <v>12417.471018081542</v>
      </c>
      <c r="AG117" s="10">
        <f t="shared" si="34"/>
        <v>13008.406416686097</v>
      </c>
      <c r="AH117" s="10">
        <f t="shared" si="34"/>
        <v>13608.20584626972</v>
      </c>
      <c r="AI117" s="10">
        <f t="shared" si="34"/>
        <v>14217.002267297099</v>
      </c>
      <c r="AJ117" s="10">
        <f t="shared" si="34"/>
        <v>14834.930634639888</v>
      </c>
      <c r="AK117" s="10">
        <f t="shared" si="34"/>
        <v>15462.127927492818</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5">I114*I118</f>
        <v>110169.59999999999</v>
      </c>
      <c r="J121" s="10">
        <f t="shared" si="35"/>
        <v>162596.79999999999</v>
      </c>
      <c r="K121" s="10">
        <f t="shared" si="35"/>
        <v>218889.60000000001</v>
      </c>
      <c r="L121" s="10">
        <f t="shared" si="35"/>
        <v>276511.2</v>
      </c>
      <c r="M121" s="10">
        <f t="shared" si="35"/>
        <v>326522.39999999997</v>
      </c>
      <c r="N121" s="10">
        <f t="shared" si="35"/>
        <v>381244.8</v>
      </c>
      <c r="O121" s="10">
        <f t="shared" si="35"/>
        <v>435848.01066666667</v>
      </c>
      <c r="P121" s="10">
        <f t="shared" si="35"/>
        <v>491270.26949333336</v>
      </c>
      <c r="Q121" s="10">
        <f t="shared" si="35"/>
        <v>547523.86220239999</v>
      </c>
      <c r="R121" s="10">
        <f t="shared" si="35"/>
        <v>604621.25880210265</v>
      </c>
      <c r="S121" s="10">
        <f t="shared" si="35"/>
        <v>662575.11635080085</v>
      </c>
      <c r="T121" s="10">
        <f t="shared" si="35"/>
        <v>721398.28176272952</v>
      </c>
      <c r="U121" s="10">
        <f t="shared" si="35"/>
        <v>781103.79465583712</v>
      </c>
      <c r="V121" s="10">
        <f t="shared" si="35"/>
        <v>841704.89024234132</v>
      </c>
      <c r="W121" s="10">
        <f t="shared" si="35"/>
        <v>903215.00226264296</v>
      </c>
      <c r="X121" s="10">
        <f t="shared" si="35"/>
        <v>965647.76596324926</v>
      </c>
      <c r="Y121" s="10">
        <f t="shared" si="35"/>
        <v>1029017.0211193645</v>
      </c>
      <c r="Z121" s="10">
        <f t="shared" si="35"/>
        <v>1093336.8151028217</v>
      </c>
      <c r="AA121" s="10">
        <f t="shared" si="35"/>
        <v>1158621.4059960307</v>
      </c>
      <c r="AB121" s="10">
        <f t="shared" si="35"/>
        <v>1224885.2657526375</v>
      </c>
      <c r="AC121" s="10">
        <f t="shared" si="35"/>
        <v>1292143.0834055936</v>
      </c>
      <c r="AD121" s="10">
        <f t="shared" si="35"/>
        <v>1360409.7683233442</v>
      </c>
      <c r="AE121" s="10">
        <f t="shared" si="35"/>
        <v>1429700.4535148607</v>
      </c>
      <c r="AF121" s="10">
        <f t="shared" si="35"/>
        <v>1500030.4989842502</v>
      </c>
      <c r="AG121" s="10">
        <f t="shared" si="35"/>
        <v>1571415.4951356805</v>
      </c>
      <c r="AH121" s="10">
        <f t="shared" si="35"/>
        <v>1643871.2662293823</v>
      </c>
      <c r="AI121" s="10">
        <f t="shared" si="35"/>
        <v>1717413.8738894896</v>
      </c>
      <c r="AJ121" s="10">
        <f t="shared" si="35"/>
        <v>1792059.6206644985</v>
      </c>
      <c r="AK121" s="10">
        <f t="shared" si="35"/>
        <v>1867825.0536411323</v>
      </c>
      <c r="AL121" s="10">
        <f>SUM(H121:AK121)</f>
        <v>27170039.474161189</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8">I125*(1+$G$16)*(1+J124)</f>
        <v>362.95288218423349</v>
      </c>
      <c r="K125" s="10">
        <f t="shared" si="38"/>
        <v>377.98695172254958</v>
      </c>
      <c r="L125" s="10">
        <f t="shared" si="38"/>
        <v>397.5029202948337</v>
      </c>
      <c r="M125" s="10">
        <f t="shared" si="38"/>
        <v>418.03169214527884</v>
      </c>
      <c r="N125" s="10">
        <f t="shared" si="38"/>
        <v>439.60974825319119</v>
      </c>
      <c r="O125" s="10">
        <f t="shared" si="38"/>
        <v>458.80277617154252</v>
      </c>
      <c r="P125" s="10">
        <f t="shared" si="38"/>
        <v>478.83375712014021</v>
      </c>
      <c r="Q125" s="10">
        <f t="shared" si="38"/>
        <v>499.73927549222788</v>
      </c>
      <c r="R125" s="10">
        <f t="shared" si="38"/>
        <v>521.55751292788818</v>
      </c>
      <c r="S125" s="10">
        <f t="shared" si="38"/>
        <v>544.32831804862792</v>
      </c>
      <c r="T125" s="10">
        <f t="shared" si="38"/>
        <v>555.75921272764901</v>
      </c>
      <c r="U125" s="10">
        <f t="shared" si="38"/>
        <v>567.43015619492962</v>
      </c>
      <c r="V125" s="10">
        <f t="shared" si="38"/>
        <v>579.34618947502304</v>
      </c>
      <c r="W125" s="10">
        <f t="shared" si="38"/>
        <v>591.51245945399842</v>
      </c>
      <c r="X125" s="10">
        <f t="shared" si="38"/>
        <v>603.93422110253232</v>
      </c>
      <c r="Y125" s="10">
        <f t="shared" si="38"/>
        <v>616.61683974568541</v>
      </c>
      <c r="Z125" s="10">
        <f t="shared" si="38"/>
        <v>629.56579338034476</v>
      </c>
      <c r="AA125" s="10">
        <f t="shared" si="38"/>
        <v>642.78667504133193</v>
      </c>
      <c r="AB125" s="10">
        <f t="shared" si="38"/>
        <v>656.28519521719988</v>
      </c>
      <c r="AC125" s="10">
        <f t="shared" si="38"/>
        <v>670.06718431676097</v>
      </c>
      <c r="AD125" s="10">
        <f t="shared" si="38"/>
        <v>684.13859518741288</v>
      </c>
      <c r="AE125" s="10">
        <f t="shared" si="38"/>
        <v>698.50550568634844</v>
      </c>
      <c r="AF125" s="10">
        <f t="shared" si="38"/>
        <v>713.17412130576167</v>
      </c>
      <c r="AG125" s="10">
        <f>AF125*(1+$G$16)*(1+AG124)</f>
        <v>728.1507778531826</v>
      </c>
      <c r="AH125" s="10">
        <f t="shared" si="38"/>
        <v>743.44194418809934</v>
      </c>
      <c r="AI125" s="10">
        <f t="shared" si="38"/>
        <v>759.05422501604937</v>
      </c>
      <c r="AJ125" s="10">
        <f t="shared" si="38"/>
        <v>774.99436374138634</v>
      </c>
      <c r="AK125" s="10">
        <f t="shared" si="38"/>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9">I126*(1+$G$16)*(1+J124)</f>
        <v>2.2741312086127361</v>
      </c>
      <c r="K126" s="13">
        <f t="shared" si="39"/>
        <v>2.3683292392876494</v>
      </c>
      <c r="L126" s="13">
        <f t="shared" si="39"/>
        <v>2.4906092248589129</v>
      </c>
      <c r="M126" s="13">
        <f t="shared" si="39"/>
        <v>2.6192350686837065</v>
      </c>
      <c r="N126" s="13">
        <f t="shared" si="39"/>
        <v>2.754435347355944</v>
      </c>
      <c r="O126" s="13">
        <f t="shared" si="39"/>
        <v>2.8746919038385097</v>
      </c>
      <c r="P126" s="13">
        <f t="shared" si="39"/>
        <v>3.0001987702951056</v>
      </c>
      <c r="Q126" s="13">
        <f t="shared" si="39"/>
        <v>3.1311851712738954</v>
      </c>
      <c r="R126" s="13">
        <f t="shared" si="39"/>
        <v>3.2678903390928196</v>
      </c>
      <c r="S126" s="13">
        <f t="shared" si="39"/>
        <v>3.4105639507712286</v>
      </c>
      <c r="T126" s="13">
        <f t="shared" si="39"/>
        <v>3.4821857937374241</v>
      </c>
      <c r="U126" s="13">
        <f t="shared" si="39"/>
        <v>3.5553116954059099</v>
      </c>
      <c r="V126" s="13">
        <f t="shared" si="39"/>
        <v>3.6299732410094334</v>
      </c>
      <c r="W126" s="13">
        <f t="shared" si="39"/>
        <v>3.7062026790706311</v>
      </c>
      <c r="X126" s="13">
        <f t="shared" si="39"/>
        <v>3.7840329353311142</v>
      </c>
      <c r="Y126" s="13">
        <f t="shared" si="39"/>
        <v>3.8634976269730674</v>
      </c>
      <c r="Z126" s="13">
        <f t="shared" si="39"/>
        <v>3.9446310771395017</v>
      </c>
      <c r="AA126" s="13">
        <f t="shared" si="39"/>
        <v>4.0274683297594311</v>
      </c>
      <c r="AB126" s="13">
        <f t="shared" si="39"/>
        <v>4.1120451646843792</v>
      </c>
      <c r="AC126" s="13">
        <f t="shared" si="39"/>
        <v>4.1983981131427504</v>
      </c>
      <c r="AD126" s="13">
        <f t="shared" si="39"/>
        <v>4.286564473518748</v>
      </c>
      <c r="AE126" s="13">
        <f t="shared" si="39"/>
        <v>4.376582327462641</v>
      </c>
      <c r="AF126" s="13">
        <f t="shared" si="39"/>
        <v>4.468490556339356</v>
      </c>
      <c r="AG126" s="13">
        <f>AF126*(1+$G$16)*(1+AG124)</f>
        <v>4.5623288580224823</v>
      </c>
      <c r="AH126" s="13">
        <f t="shared" si="39"/>
        <v>4.658137764040954</v>
      </c>
      <c r="AI126" s="13">
        <f t="shared" si="39"/>
        <v>4.7559586570858139</v>
      </c>
      <c r="AJ126" s="13">
        <f t="shared" si="39"/>
        <v>4.8558337888846159</v>
      </c>
      <c r="AK126" s="13">
        <f t="shared" si="39"/>
        <v>4.9578062984511924</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58.467199999999998</v>
      </c>
      <c r="I130" s="10">
        <f t="shared" ref="I130:AK130" si="42">SUM(I121:I123)/1000</f>
        <v>110.16959999999999</v>
      </c>
      <c r="J130" s="10">
        <f t="shared" si="42"/>
        <v>162.5968</v>
      </c>
      <c r="K130" s="10">
        <f t="shared" si="42"/>
        <v>218.8896</v>
      </c>
      <c r="L130" s="10">
        <f t="shared" si="42"/>
        <v>276.51120000000003</v>
      </c>
      <c r="M130" s="10">
        <f t="shared" si="42"/>
        <v>326.52239999999995</v>
      </c>
      <c r="N130" s="10">
        <f t="shared" si="42"/>
        <v>381.2448</v>
      </c>
      <c r="O130" s="10">
        <f t="shared" si="42"/>
        <v>435.84801066666665</v>
      </c>
      <c r="P130" s="10">
        <f t="shared" si="42"/>
        <v>491.27026949333333</v>
      </c>
      <c r="Q130" s="10">
        <f t="shared" si="42"/>
        <v>547.52386220239998</v>
      </c>
      <c r="R130" s="10">
        <f t="shared" si="42"/>
        <v>604.6212588021026</v>
      </c>
      <c r="S130" s="10">
        <f t="shared" si="42"/>
        <v>662.57511635080084</v>
      </c>
      <c r="T130" s="10">
        <f t="shared" si="42"/>
        <v>721.39828176272954</v>
      </c>
      <c r="U130" s="10">
        <f t="shared" si="42"/>
        <v>781.10379465583708</v>
      </c>
      <c r="V130" s="10">
        <f t="shared" si="42"/>
        <v>841.70489024234132</v>
      </c>
      <c r="W130" s="10">
        <f t="shared" si="42"/>
        <v>903.215002262643</v>
      </c>
      <c r="X130" s="10">
        <f t="shared" si="42"/>
        <v>965.6477659632493</v>
      </c>
      <c r="Y130" s="10">
        <f t="shared" si="42"/>
        <v>1029.0170211193645</v>
      </c>
      <c r="Z130" s="10">
        <f t="shared" si="42"/>
        <v>1093.3368151028217</v>
      </c>
      <c r="AA130" s="10">
        <f t="shared" si="42"/>
        <v>1158.6214059960307</v>
      </c>
      <c r="AB130" s="10">
        <f t="shared" si="42"/>
        <v>1224.8852657526375</v>
      </c>
      <c r="AC130" s="10">
        <f t="shared" si="42"/>
        <v>1292.1430834055936</v>
      </c>
      <c r="AD130" s="10">
        <f t="shared" si="42"/>
        <v>1360.4097683233442</v>
      </c>
      <c r="AE130" s="10">
        <f t="shared" si="42"/>
        <v>1429.7004535148608</v>
      </c>
      <c r="AF130" s="10">
        <f t="shared" si="42"/>
        <v>1500.0304989842502</v>
      </c>
      <c r="AG130" s="10">
        <f t="shared" si="42"/>
        <v>1571.4154951356804</v>
      </c>
      <c r="AH130" s="10">
        <f t="shared" si="42"/>
        <v>1643.8712662293822</v>
      </c>
      <c r="AI130" s="10">
        <f t="shared" si="42"/>
        <v>1717.4138738894897</v>
      </c>
      <c r="AJ130" s="10">
        <f t="shared" si="42"/>
        <v>1792.0596206644984</v>
      </c>
      <c r="AK130" s="10">
        <f t="shared" si="42"/>
        <v>1867.8250536411324</v>
      </c>
    </row>
    <row r="131" spans="1:39" x14ac:dyDescent="0.35">
      <c r="C131" s="3"/>
      <c r="D131" s="3"/>
      <c r="E131" t="s">
        <v>96</v>
      </c>
      <c r="F131" t="s">
        <v>53</v>
      </c>
      <c r="H131" s="30">
        <f>H114*H125+H121*H126+H122*H127+H123*H128</f>
        <v>278775.17183999997</v>
      </c>
      <c r="I131" s="10">
        <f t="shared" ref="I131:AK131" si="43">I114*I125+I121*I126+I122*I127+I123*I128</f>
        <v>558427.59551999997</v>
      </c>
      <c r="J131" s="10">
        <f t="shared" si="43"/>
        <v>858301.03672054154</v>
      </c>
      <c r="K131" s="10">
        <f t="shared" si="43"/>
        <v>1203314.9963772376</v>
      </c>
      <c r="L131" s="10">
        <f t="shared" si="43"/>
        <v>1598565.5300516821</v>
      </c>
      <c r="M131" s="10">
        <f t="shared" si="43"/>
        <v>1985178.5846594572</v>
      </c>
      <c r="N131" s="10">
        <f t="shared" si="43"/>
        <v>2437522.5186027186</v>
      </c>
      <c r="O131" s="10">
        <f t="shared" si="43"/>
        <v>2908295.2813648614</v>
      </c>
      <c r="P131" s="10">
        <f t="shared" si="43"/>
        <v>3421232.8698644289</v>
      </c>
      <c r="Q131" s="10">
        <f t="shared" si="43"/>
        <v>3979458.0205293307</v>
      </c>
      <c r="R131" s="10">
        <f t="shared" si="43"/>
        <v>4586305.8380335849</v>
      </c>
      <c r="S131" s="10">
        <f t="shared" si="43"/>
        <v>5245337.5769023169</v>
      </c>
      <c r="T131" s="10">
        <f t="shared" si="43"/>
        <v>5830947.9902312048</v>
      </c>
      <c r="U131" s="10">
        <f t="shared" si="43"/>
        <v>6446122.4912838303</v>
      </c>
      <c r="V131" s="10">
        <f t="shared" si="43"/>
        <v>7092108.9504627138</v>
      </c>
      <c r="W131" s="10">
        <f t="shared" si="43"/>
        <v>7770204.2138457457</v>
      </c>
      <c r="X131" s="10">
        <f t="shared" si="43"/>
        <v>8481755.9585823193</v>
      </c>
      <c r="Y131" s="10">
        <f t="shared" si="43"/>
        <v>9228164.6172819249</v>
      </c>
      <c r="Z131" s="10">
        <f t="shared" si="43"/>
        <v>10010885.373934546</v>
      </c>
      <c r="AA131" s="10">
        <f t="shared" si="43"/>
        <v>10831430.233995106</v>
      </c>
      <c r="AB131" s="10">
        <f t="shared" si="43"/>
        <v>11691370.171360591</v>
      </c>
      <c r="AC131" s="10">
        <f t="shared" si="43"/>
        <v>12592337.355068281</v>
      </c>
      <c r="AD131" s="10">
        <f t="shared" si="43"/>
        <v>13536027.458646944</v>
      </c>
      <c r="AE131" s="10">
        <f t="shared" si="43"/>
        <v>14524202.05516018</v>
      </c>
      <c r="AF131" s="10">
        <f t="shared" si="43"/>
        <v>15558691.101092201</v>
      </c>
      <c r="AG131" s="10">
        <f t="shared" si="43"/>
        <v>16641395.512341518</v>
      </c>
      <c r="AH131" s="10">
        <f t="shared" si="43"/>
        <v>17774289.835707527</v>
      </c>
      <c r="AI131" s="10">
        <f t="shared" si="43"/>
        <v>18959425.019378617</v>
      </c>
      <c r="AJ131" s="10">
        <f t="shared" si="43"/>
        <v>20198931.286058761</v>
      </c>
      <c r="AK131" s="10">
        <f t="shared" si="43"/>
        <v>21495021.112502515</v>
      </c>
      <c r="AL131" s="10">
        <f>SUM(H131:AK131)</f>
        <v>257724025.75740066</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8">SUM(J95,J137,J158)</f>
        <v>434</v>
      </c>
      <c r="K176" s="4">
        <f t="shared" si="68"/>
        <v>466</v>
      </c>
      <c r="L176" s="4">
        <f t="shared" si="68"/>
        <v>477</v>
      </c>
      <c r="M176" s="4">
        <f t="shared" si="68"/>
        <v>414</v>
      </c>
      <c r="N176" s="4">
        <f t="shared" si="68"/>
        <v>453</v>
      </c>
      <c r="O176" s="4">
        <f t="shared" si="68"/>
        <v>452.01333333333326</v>
      </c>
      <c r="P176" s="4">
        <f t="shared" si="68"/>
        <v>458.79353333333324</v>
      </c>
      <c r="Q176" s="4">
        <f t="shared" si="68"/>
        <v>465.67543633333321</v>
      </c>
      <c r="R176" s="4">
        <f t="shared" si="68"/>
        <v>472.66056787833315</v>
      </c>
      <c r="S176" s="4">
        <f t="shared" si="68"/>
        <v>479.75047639650808</v>
      </c>
      <c r="T176" s="4">
        <f t="shared" si="68"/>
        <v>486.94673354245566</v>
      </c>
      <c r="U176" s="4">
        <f t="shared" si="68"/>
        <v>494.25093454559243</v>
      </c>
      <c r="V176" s="4">
        <f t="shared" si="68"/>
        <v>501.66469856377626</v>
      </c>
      <c r="W176" s="4">
        <f t="shared" si="68"/>
        <v>509.18966904223282</v>
      </c>
      <c r="X176" s="4">
        <f t="shared" si="68"/>
        <v>516.82751407786623</v>
      </c>
      <c r="Y176" s="4">
        <f t="shared" si="68"/>
        <v>524.57992678903418</v>
      </c>
      <c r="Z176" s="4">
        <f t="shared" si="68"/>
        <v>532.44862569086968</v>
      </c>
      <c r="AA176" s="4">
        <f t="shared" si="68"/>
        <v>540.43535507623267</v>
      </c>
      <c r="AB176" s="4">
        <f t="shared" si="68"/>
        <v>548.54188540237612</v>
      </c>
      <c r="AC176" s="4">
        <f t="shared" si="68"/>
        <v>556.77001368341166</v>
      </c>
      <c r="AD176" s="4">
        <f t="shared" si="68"/>
        <v>565.12156388866276</v>
      </c>
      <c r="AE176" s="4">
        <f t="shared" si="68"/>
        <v>573.59838734699269</v>
      </c>
      <c r="AF176" s="4">
        <f t="shared" si="68"/>
        <v>582.20236315719751</v>
      </c>
      <c r="AG176" s="4">
        <f t="shared" si="68"/>
        <v>590.93539860455542</v>
      </c>
      <c r="AH176" s="4">
        <f t="shared" si="68"/>
        <v>599.79942958362369</v>
      </c>
      <c r="AI176" s="4">
        <f t="shared" si="68"/>
        <v>608.79642102737796</v>
      </c>
      <c r="AJ176" s="4">
        <f t="shared" si="68"/>
        <v>617.92836734278853</v>
      </c>
      <c r="AK176" s="4">
        <f t="shared" si="68"/>
        <v>627.19729285293033</v>
      </c>
      <c r="AL176" s="10"/>
    </row>
    <row r="177" spans="1:38" x14ac:dyDescent="0.35">
      <c r="C177" s="3"/>
      <c r="D177" s="3"/>
      <c r="E177" t="s">
        <v>105</v>
      </c>
      <c r="F177" t="s">
        <v>70</v>
      </c>
      <c r="H177" s="4">
        <f>SUM(H96,H138,H159)</f>
        <v>484</v>
      </c>
      <c r="I177" s="4">
        <f>SUM(I96,I138,I159)</f>
        <v>912</v>
      </c>
      <c r="J177" s="4">
        <f t="shared" si="68"/>
        <v>1346</v>
      </c>
      <c r="K177" s="4">
        <f t="shared" si="68"/>
        <v>1812</v>
      </c>
      <c r="L177" s="4">
        <f t="shared" si="68"/>
        <v>2289</v>
      </c>
      <c r="M177" s="4">
        <f t="shared" si="68"/>
        <v>2703</v>
      </c>
      <c r="N177" s="4">
        <f t="shared" si="68"/>
        <v>3156</v>
      </c>
      <c r="O177" s="4">
        <f t="shared" si="68"/>
        <v>3608.0133333333333</v>
      </c>
      <c r="P177" s="4">
        <f t="shared" si="68"/>
        <v>4066.8068666666668</v>
      </c>
      <c r="Q177" s="4">
        <f t="shared" si="68"/>
        <v>4532.4823029999998</v>
      </c>
      <c r="R177" s="4">
        <f t="shared" si="68"/>
        <v>5005.1428708783333</v>
      </c>
      <c r="S177" s="4">
        <f t="shared" si="68"/>
        <v>5484.8933472748413</v>
      </c>
      <c r="T177" s="4">
        <f t="shared" si="68"/>
        <v>5971.8400808172973</v>
      </c>
      <c r="U177" s="4">
        <f t="shared" si="68"/>
        <v>6466.0910153628902</v>
      </c>
      <c r="V177" s="4">
        <f t="shared" si="68"/>
        <v>6967.7557139266664</v>
      </c>
      <c r="W177" s="4">
        <f t="shared" si="68"/>
        <v>7476.9453829688991</v>
      </c>
      <c r="X177" s="4">
        <f t="shared" si="68"/>
        <v>7993.7728970467651</v>
      </c>
      <c r="Y177" s="4">
        <f t="shared" si="68"/>
        <v>8518.3528238357994</v>
      </c>
      <c r="Z177" s="4">
        <f t="shared" si="68"/>
        <v>9050.8014495266689</v>
      </c>
      <c r="AA177" s="4">
        <f t="shared" si="68"/>
        <v>9591.2368046029023</v>
      </c>
      <c r="AB177" s="4">
        <f t="shared" si="68"/>
        <v>10139.778690005278</v>
      </c>
      <c r="AC177" s="4">
        <f t="shared" si="68"/>
        <v>10696.54870368869</v>
      </c>
      <c r="AD177" s="4">
        <f t="shared" si="68"/>
        <v>11261.670267577352</v>
      </c>
      <c r="AE177" s="4">
        <f t="shared" si="68"/>
        <v>11835.268654924344</v>
      </c>
      <c r="AF177" s="4">
        <f t="shared" si="68"/>
        <v>12417.471018081542</v>
      </c>
      <c r="AG177" s="4">
        <f t="shared" si="68"/>
        <v>13008.406416686097</v>
      </c>
      <c r="AH177" s="4">
        <f t="shared" si="68"/>
        <v>13608.20584626972</v>
      </c>
      <c r="AI177" s="4">
        <f t="shared" si="68"/>
        <v>14217.002267297099</v>
      </c>
      <c r="AJ177" s="4">
        <f t="shared" si="68"/>
        <v>14834.930634639888</v>
      </c>
      <c r="AK177" s="4">
        <f t="shared" si="68"/>
        <v>15462.127927492818</v>
      </c>
      <c r="AL177" s="10"/>
    </row>
    <row r="178" spans="1:38" x14ac:dyDescent="0.35">
      <c r="C178" s="3"/>
      <c r="D178" s="3"/>
      <c r="E178" t="s">
        <v>106</v>
      </c>
      <c r="F178" t="s">
        <v>91</v>
      </c>
      <c r="H178" s="10">
        <f t="shared" ref="H178:AK179" si="69">SUM(H109,H130,H151,H172)</f>
        <v>58.467199999999998</v>
      </c>
      <c r="I178" s="10">
        <f t="shared" si="69"/>
        <v>110.16959999999999</v>
      </c>
      <c r="J178" s="10">
        <f t="shared" si="69"/>
        <v>162.5968</v>
      </c>
      <c r="K178" s="10">
        <f t="shared" si="69"/>
        <v>218.8896</v>
      </c>
      <c r="L178" s="10">
        <f t="shared" si="69"/>
        <v>276.51120000000003</v>
      </c>
      <c r="M178" s="10">
        <f t="shared" si="69"/>
        <v>326.52239999999995</v>
      </c>
      <c r="N178" s="10">
        <f t="shared" si="69"/>
        <v>381.2448</v>
      </c>
      <c r="O178" s="10">
        <f t="shared" si="69"/>
        <v>435.84801066666665</v>
      </c>
      <c r="P178" s="10">
        <f t="shared" si="69"/>
        <v>491.27026949333333</v>
      </c>
      <c r="Q178" s="10">
        <f t="shared" si="69"/>
        <v>547.52386220239998</v>
      </c>
      <c r="R178" s="10">
        <f t="shared" si="69"/>
        <v>604.6212588021026</v>
      </c>
      <c r="S178" s="10">
        <f t="shared" si="69"/>
        <v>662.57511635080084</v>
      </c>
      <c r="T178" s="10">
        <f t="shared" si="69"/>
        <v>721.39828176272954</v>
      </c>
      <c r="U178" s="10">
        <f t="shared" si="69"/>
        <v>781.10379465583708</v>
      </c>
      <c r="V178" s="10">
        <f t="shared" si="69"/>
        <v>841.70489024234132</v>
      </c>
      <c r="W178" s="10">
        <f t="shared" si="69"/>
        <v>903.215002262643</v>
      </c>
      <c r="X178" s="10">
        <f t="shared" si="69"/>
        <v>965.6477659632493</v>
      </c>
      <c r="Y178" s="10">
        <f t="shared" si="69"/>
        <v>1029.0170211193645</v>
      </c>
      <c r="Z178" s="10">
        <f t="shared" si="69"/>
        <v>1093.3368151028217</v>
      </c>
      <c r="AA178" s="10">
        <f t="shared" si="69"/>
        <v>1158.6214059960307</v>
      </c>
      <c r="AB178" s="10">
        <f t="shared" si="69"/>
        <v>1224.8852657526375</v>
      </c>
      <c r="AC178" s="10">
        <f t="shared" si="69"/>
        <v>1292.1430834055936</v>
      </c>
      <c r="AD178" s="10">
        <f t="shared" si="69"/>
        <v>1360.4097683233442</v>
      </c>
      <c r="AE178" s="10">
        <f t="shared" si="69"/>
        <v>1429.7004535148608</v>
      </c>
      <c r="AF178" s="10">
        <f t="shared" si="69"/>
        <v>1500.0304989842502</v>
      </c>
      <c r="AG178" s="10">
        <f t="shared" si="69"/>
        <v>1571.4154951356804</v>
      </c>
      <c r="AH178" s="10">
        <f t="shared" si="69"/>
        <v>1643.8712662293822</v>
      </c>
      <c r="AI178" s="10">
        <f t="shared" si="69"/>
        <v>1717.4138738894897</v>
      </c>
      <c r="AJ178" s="10">
        <f t="shared" si="69"/>
        <v>1792.0596206644984</v>
      </c>
      <c r="AK178" s="10">
        <f t="shared" si="69"/>
        <v>1867.8250536411324</v>
      </c>
    </row>
    <row r="179" spans="1:38" x14ac:dyDescent="0.35">
      <c r="C179" s="3"/>
      <c r="D179" s="3"/>
      <c r="E179" t="s">
        <v>107</v>
      </c>
      <c r="F179" t="s">
        <v>53</v>
      </c>
      <c r="H179" s="10">
        <f t="shared" si="69"/>
        <v>526796.13183999993</v>
      </c>
      <c r="I179" s="10">
        <f t="shared" si="69"/>
        <v>1051719.2755199999</v>
      </c>
      <c r="J179" s="10">
        <f t="shared" si="69"/>
        <v>1616488.4252849626</v>
      </c>
      <c r="K179" s="10">
        <f t="shared" si="69"/>
        <v>2266273.3474583356</v>
      </c>
      <c r="L179" s="10">
        <f t="shared" si="69"/>
        <v>3010671.7408398315</v>
      </c>
      <c r="M179" s="10">
        <f t="shared" si="69"/>
        <v>3738802.6658884678</v>
      </c>
      <c r="N179" s="10">
        <f t="shared" si="69"/>
        <v>4590728.3914602362</v>
      </c>
      <c r="O179" s="10">
        <f t="shared" si="69"/>
        <v>5477362.2056894554</v>
      </c>
      <c r="P179" s="10">
        <f t="shared" si="69"/>
        <v>6443407.496594891</v>
      </c>
      <c r="Q179" s="10">
        <f t="shared" si="69"/>
        <v>7494745.4959063996</v>
      </c>
      <c r="R179" s="10">
        <f t="shared" si="69"/>
        <v>8637657.4008636624</v>
      </c>
      <c r="S179" s="10">
        <f t="shared" si="69"/>
        <v>9878850.329917049</v>
      </c>
      <c r="T179" s="10">
        <f t="shared" si="69"/>
        <v>10981764.592364468</v>
      </c>
      <c r="U179" s="10">
        <f t="shared" si="69"/>
        <v>12140358.62631971</v>
      </c>
      <c r="V179" s="10">
        <f t="shared" si="69"/>
        <v>13356982.618926492</v>
      </c>
      <c r="W179" s="10">
        <f t="shared" si="69"/>
        <v>14634078.996075716</v>
      </c>
      <c r="X179" s="10">
        <f t="shared" si="69"/>
        <v>15974185.916781319</v>
      </c>
      <c r="Y179" s="10">
        <f t="shared" si="69"/>
        <v>17379940.897493571</v>
      </c>
      <c r="Z179" s="10">
        <f t="shared" si="69"/>
        <v>18854084.571132414</v>
      </c>
      <c r="AA179" s="10">
        <f t="shared" si="69"/>
        <v>20399464.585798334</v>
      </c>
      <c r="AB179" s="10">
        <f t="shared" si="69"/>
        <v>22019039.648299612</v>
      </c>
      <c r="AC179" s="10">
        <f t="shared" si="69"/>
        <v>23715883.717823051</v>
      </c>
      <c r="AD179" s="10">
        <f t="shared" si="69"/>
        <v>25493190.355269838</v>
      </c>
      <c r="AE179" s="10">
        <f t="shared" si="69"/>
        <v>27354277.233980417</v>
      </c>
      <c r="AF179" s="10">
        <f t="shared" si="69"/>
        <v>29302590.817781515</v>
      </c>
      <c r="AG179" s="10">
        <f t="shared" si="69"/>
        <v>31341711.212505378</v>
      </c>
      <c r="AH179" s="10">
        <f t="shared" si="69"/>
        <v>33475357.197356328</v>
      </c>
      <c r="AI179" s="10">
        <f t="shared" si="69"/>
        <v>35707391.442732692</v>
      </c>
      <c r="AJ179" s="10">
        <f t="shared" si="69"/>
        <v>38041825.92135375</v>
      </c>
      <c r="AK179" s="10">
        <f t="shared" si="69"/>
        <v>40482827.519791856</v>
      </c>
    </row>
    <row r="180" spans="1:38" x14ac:dyDescent="0.35">
      <c r="C180" s="3"/>
      <c r="D180" s="3"/>
    </row>
    <row r="181" spans="1:38" x14ac:dyDescent="0.35">
      <c r="C181" s="3"/>
      <c r="D181" s="3"/>
      <c r="E181" s="15" t="s">
        <v>108</v>
      </c>
      <c r="F181" s="15" t="s">
        <v>109</v>
      </c>
      <c r="G181" s="15"/>
      <c r="H181" s="16">
        <f>H178*1000/H177</f>
        <v>120.8</v>
      </c>
      <c r="I181" s="16">
        <f t="shared" ref="I181:AK181" si="70">I178*1000/I177</f>
        <v>120.8</v>
      </c>
      <c r="J181" s="16">
        <f t="shared" si="70"/>
        <v>120.8</v>
      </c>
      <c r="K181" s="16">
        <f t="shared" si="70"/>
        <v>120.8</v>
      </c>
      <c r="L181" s="16">
        <f t="shared" si="70"/>
        <v>120.80000000000001</v>
      </c>
      <c r="M181" s="16">
        <f t="shared" si="70"/>
        <v>120.79999999999998</v>
      </c>
      <c r="N181" s="16">
        <f t="shared" si="70"/>
        <v>120.8</v>
      </c>
      <c r="O181" s="16">
        <f t="shared" si="70"/>
        <v>120.8</v>
      </c>
      <c r="P181" s="16">
        <f t="shared" si="70"/>
        <v>120.8</v>
      </c>
      <c r="Q181" s="16">
        <f t="shared" si="70"/>
        <v>120.80000000000001</v>
      </c>
      <c r="R181" s="16">
        <f t="shared" si="70"/>
        <v>120.8</v>
      </c>
      <c r="S181" s="16">
        <f t="shared" si="70"/>
        <v>120.8</v>
      </c>
      <c r="T181" s="16">
        <f t="shared" si="70"/>
        <v>120.8</v>
      </c>
      <c r="U181" s="16">
        <f t="shared" si="70"/>
        <v>120.8</v>
      </c>
      <c r="V181" s="16">
        <f t="shared" si="70"/>
        <v>120.8</v>
      </c>
      <c r="W181" s="16">
        <f t="shared" si="70"/>
        <v>120.8</v>
      </c>
      <c r="X181" s="16">
        <f t="shared" si="70"/>
        <v>120.8</v>
      </c>
      <c r="Y181" s="16">
        <f t="shared" si="70"/>
        <v>120.79999999999998</v>
      </c>
      <c r="Z181" s="16">
        <f t="shared" si="70"/>
        <v>120.80000000000001</v>
      </c>
      <c r="AA181" s="16">
        <f t="shared" si="70"/>
        <v>120.80000000000001</v>
      </c>
      <c r="AB181" s="16">
        <f t="shared" si="70"/>
        <v>120.8</v>
      </c>
      <c r="AC181" s="16">
        <f t="shared" si="70"/>
        <v>120.8</v>
      </c>
      <c r="AD181" s="16">
        <f t="shared" si="70"/>
        <v>120.8</v>
      </c>
      <c r="AE181" s="16">
        <f t="shared" si="70"/>
        <v>120.8</v>
      </c>
      <c r="AF181" s="16">
        <f t="shared" si="70"/>
        <v>120.8</v>
      </c>
      <c r="AG181" s="16">
        <f t="shared" si="70"/>
        <v>120.8</v>
      </c>
      <c r="AH181" s="16">
        <f t="shared" si="70"/>
        <v>120.8</v>
      </c>
      <c r="AI181" s="16">
        <f t="shared" si="70"/>
        <v>120.8</v>
      </c>
      <c r="AJ181" s="16">
        <f t="shared" si="70"/>
        <v>120.80000000000001</v>
      </c>
      <c r="AK181" s="16">
        <f t="shared" si="70"/>
        <v>120.8</v>
      </c>
    </row>
    <row r="182" spans="1:38" s="37" customFormat="1" x14ac:dyDescent="0.35">
      <c r="A182" s="40"/>
      <c r="C182" s="41"/>
      <c r="D182" s="41"/>
      <c r="E182" s="42" t="s">
        <v>110</v>
      </c>
      <c r="F182" s="42" t="s">
        <v>111</v>
      </c>
      <c r="G182" s="42"/>
      <c r="H182" s="43">
        <f>H179/H177</f>
        <v>1088.4217599999999</v>
      </c>
      <c r="I182" s="43">
        <f t="shared" ref="I182:AK182" si="71">I179/I177</f>
        <v>1153.2009599999999</v>
      </c>
      <c r="J182" s="43">
        <f t="shared" si="71"/>
        <v>1200.957225323152</v>
      </c>
      <c r="K182" s="43">
        <f t="shared" si="71"/>
        <v>1250.7027303853949</v>
      </c>
      <c r="L182" s="43">
        <f t="shared" si="71"/>
        <v>1315.2781742419536</v>
      </c>
      <c r="M182" s="43">
        <f t="shared" si="71"/>
        <v>1383.2048338470099</v>
      </c>
      <c r="N182" s="43">
        <f t="shared" si="71"/>
        <v>1454.6034193473499</v>
      </c>
      <c r="O182" s="43">
        <f t="shared" si="71"/>
        <v>1518.110300504097</v>
      </c>
      <c r="P182" s="43">
        <f t="shared" si="71"/>
        <v>1584.3898438865847</v>
      </c>
      <c r="Q182" s="43">
        <f t="shared" si="71"/>
        <v>1653.5631018229703</v>
      </c>
      <c r="R182" s="43">
        <f t="shared" si="71"/>
        <v>1725.7564116941726</v>
      </c>
      <c r="S182" s="43">
        <f t="shared" si="71"/>
        <v>1801.1016266752638</v>
      </c>
      <c r="T182" s="43">
        <f t="shared" si="71"/>
        <v>1838.9247608354442</v>
      </c>
      <c r="U182" s="43">
        <f t="shared" si="71"/>
        <v>1877.5421808129881</v>
      </c>
      <c r="V182" s="43">
        <f t="shared" si="71"/>
        <v>1916.970566610061</v>
      </c>
      <c r="W182" s="43">
        <f t="shared" si="71"/>
        <v>1957.2269485088718</v>
      </c>
      <c r="X182" s="43">
        <f t="shared" si="71"/>
        <v>1998.3287144275582</v>
      </c>
      <c r="Y182" s="43">
        <f t="shared" si="71"/>
        <v>2040.2936174305369</v>
      </c>
      <c r="Z182" s="43">
        <f t="shared" si="71"/>
        <v>2083.1397833965775</v>
      </c>
      <c r="AA182" s="43">
        <f t="shared" si="71"/>
        <v>2126.8857188479055</v>
      </c>
      <c r="AB182" s="43">
        <f t="shared" si="71"/>
        <v>2171.5503189437118</v>
      </c>
      <c r="AC182" s="43">
        <f t="shared" si="71"/>
        <v>2217.1528756415291</v>
      </c>
      <c r="AD182" s="43">
        <f t="shared" si="71"/>
        <v>2263.7130860300013</v>
      </c>
      <c r="AE182" s="43">
        <f t="shared" si="71"/>
        <v>2311.251060836631</v>
      </c>
      <c r="AF182" s="43">
        <f t="shared" si="71"/>
        <v>2359.7873331142005</v>
      </c>
      <c r="AG182" s="43">
        <f t="shared" si="71"/>
        <v>2409.3428671095985</v>
      </c>
      <c r="AH182" s="43">
        <f t="shared" si="71"/>
        <v>2459.9390673188991</v>
      </c>
      <c r="AI182" s="43">
        <f t="shared" si="71"/>
        <v>2511.5977877325959</v>
      </c>
      <c r="AJ182" s="43">
        <f t="shared" si="71"/>
        <v>2564.3413412749806</v>
      </c>
      <c r="AK182" s="43">
        <f t="shared" si="71"/>
        <v>2618.1925094417543</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5">H194*(1+$G$16)*(1+I$193)</f>
        <v>947.09991076765107</v>
      </c>
      <c r="J194" s="10">
        <f t="shared" si="75"/>
        <v>966.9890088937716</v>
      </c>
      <c r="K194" s="10">
        <f t="shared" si="75"/>
        <v>987.29577808054069</v>
      </c>
      <c r="L194" s="10">
        <f t="shared" si="75"/>
        <v>1008.0289894202319</v>
      </c>
      <c r="M194" s="10">
        <f t="shared" si="75"/>
        <v>1029.1975981980568</v>
      </c>
      <c r="N194" s="10">
        <f t="shared" si="75"/>
        <v>1050.8107477602159</v>
      </c>
      <c r="O194" s="10">
        <f t="shared" si="75"/>
        <v>1072.8777734631803</v>
      </c>
      <c r="P194" s="10">
        <f t="shared" si="75"/>
        <v>1095.4082067059071</v>
      </c>
      <c r="Q194" s="10">
        <f t="shared" si="75"/>
        <v>1118.411779046731</v>
      </c>
      <c r="R194" s="10">
        <f t="shared" si="75"/>
        <v>1141.8984264067121</v>
      </c>
      <c r="S194" s="10">
        <f t="shared" si="75"/>
        <v>1165.8782933612529</v>
      </c>
      <c r="T194" s="10">
        <f t="shared" si="75"/>
        <v>1190.3617375218391</v>
      </c>
      <c r="U194" s="10">
        <f t="shared" si="75"/>
        <v>1215.3593340097977</v>
      </c>
      <c r="V194" s="10">
        <f t="shared" si="75"/>
        <v>1240.8818800240033</v>
      </c>
      <c r="W194" s="10">
        <f t="shared" si="75"/>
        <v>1266.9403995045072</v>
      </c>
      <c r="X194" s="10">
        <f t="shared" si="75"/>
        <v>1293.5461478941018</v>
      </c>
      <c r="Y194" s="10">
        <f t="shared" ref="Y194:AK195" si="76">X194*(1+$G$16)*(1+Y$193)</f>
        <v>1320.7106169998779</v>
      </c>
      <c r="Z194" s="10">
        <f t="shared" si="76"/>
        <v>1348.4455399568751</v>
      </c>
      <c r="AA194" s="10">
        <f t="shared" si="76"/>
        <v>1376.7628962959693</v>
      </c>
      <c r="AB194" s="10">
        <f t="shared" si="76"/>
        <v>1405.6749171181846</v>
      </c>
      <c r="AC194" s="10">
        <f t="shared" si="76"/>
        <v>1435.1940903776663</v>
      </c>
      <c r="AD194" s="10">
        <f t="shared" si="76"/>
        <v>1465.333166275597</v>
      </c>
      <c r="AE194" s="10">
        <f t="shared" si="76"/>
        <v>1496.1051627673844</v>
      </c>
      <c r="AF194" s="10">
        <f t="shared" si="76"/>
        <v>1527.5233711854994</v>
      </c>
      <c r="AG194" s="10">
        <f t="shared" si="76"/>
        <v>1559.6013619803948</v>
      </c>
      <c r="AH194" s="10">
        <f t="shared" si="76"/>
        <v>1592.352990581983</v>
      </c>
      <c r="AI194" s="10">
        <f t="shared" si="76"/>
        <v>1625.7924033842046</v>
      </c>
      <c r="AJ194" s="10">
        <f t="shared" si="76"/>
        <v>1659.9340438552726</v>
      </c>
      <c r="AK194" s="10">
        <f t="shared" si="76"/>
        <v>1694.7926587762331</v>
      </c>
    </row>
    <row r="195" spans="1:39" x14ac:dyDescent="0.35">
      <c r="A195" s="2">
        <v>42</v>
      </c>
      <c r="E195" t="s">
        <v>122</v>
      </c>
      <c r="F195" t="s">
        <v>113</v>
      </c>
      <c r="G195" s="6"/>
      <c r="H195" s="10">
        <f>G195*(1+$G$16)*(1+H$193)</f>
        <v>0</v>
      </c>
      <c r="I195" s="10">
        <f t="shared" si="75"/>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5"/>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7">I194*I177+(I195+I199)*I178+I196+I200</f>
        <v>863755.11862009775</v>
      </c>
      <c r="J202" s="10">
        <f t="shared" si="77"/>
        <v>1301567.2059710165</v>
      </c>
      <c r="K202" s="10">
        <f t="shared" si="77"/>
        <v>1788979.9498819397</v>
      </c>
      <c r="L202" s="10">
        <f t="shared" si="77"/>
        <v>2307378.3567829109</v>
      </c>
      <c r="M202" s="10">
        <f t="shared" si="77"/>
        <v>2781921.1079293475</v>
      </c>
      <c r="N202" s="10">
        <f t="shared" si="77"/>
        <v>3316358.7199312416</v>
      </c>
      <c r="O202" s="10">
        <f t="shared" si="77"/>
        <v>3870957.311692134</v>
      </c>
      <c r="P202" s="10">
        <f t="shared" si="77"/>
        <v>4454813.6168346023</v>
      </c>
      <c r="Q202" s="10">
        <f t="shared" si="77"/>
        <v>5069181.5959960539</v>
      </c>
      <c r="R202" s="10">
        <f t="shared" si="77"/>
        <v>5715364.7681967421</v>
      </c>
      <c r="S202" s="10">
        <f t="shared" si="77"/>
        <v>6394718.0949892821</v>
      </c>
      <c r="T202" s="10">
        <f t="shared" si="77"/>
        <v>7108649.9348042384</v>
      </c>
      <c r="U202" s="10">
        <f t="shared" si="77"/>
        <v>7858624.0700781792</v>
      </c>
      <c r="V202" s="10">
        <f t="shared" si="77"/>
        <v>8646161.8098453134</v>
      </c>
      <c r="W202" s="10">
        <f t="shared" si="77"/>
        <v>9472844.1705719978</v>
      </c>
      <c r="X202" s="10">
        <f t="shared" si="77"/>
        <v>10340314.138115117</v>
      </c>
      <c r="Y202" s="10">
        <f t="shared" si="77"/>
        <v>11250279.013790831</v>
      </c>
      <c r="Z202" s="10">
        <f t="shared" si="77"/>
        <v>12204512.847649457</v>
      </c>
      <c r="AA202" s="10">
        <f t="shared" si="77"/>
        <v>13204858.96216559</v>
      </c>
      <c r="AB202" s="10">
        <f t="shared" si="77"/>
        <v>14253232.569669902</v>
      </c>
      <c r="AC202" s="10">
        <f t="shared" si="77"/>
        <v>15351623.486970894</v>
      </c>
      <c r="AD202" s="10">
        <f t="shared" si="77"/>
        <v>16502098.950740872</v>
      </c>
      <c r="AE202" s="10">
        <f t="shared" si="77"/>
        <v>17706806.537371308</v>
      </c>
      <c r="AF202" s="10">
        <f t="shared" si="77"/>
        <v>18967977.191138152</v>
      </c>
      <c r="AG202" s="10">
        <f t="shared" si="77"/>
        <v>20287928.364658143</v>
      </c>
      <c r="AH202" s="10">
        <f t="shared" si="77"/>
        <v>21669067.275762815</v>
      </c>
      <c r="AI202" s="10">
        <f t="shared" si="77"/>
        <v>23113894.285067637</v>
      </c>
      <c r="AJ202" s="10">
        <f t="shared" si="77"/>
        <v>24625006.398670256</v>
      </c>
      <c r="AK202" s="10">
        <f t="shared" si="77"/>
        <v>26205100.900573801</v>
      </c>
      <c r="AL202" s="10">
        <f>SUM(H202:AK202)</f>
        <v>317082944.78268886</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8">SUM(I205:I208)</f>
        <v>0</v>
      </c>
      <c r="J209" s="10">
        <f t="shared" si="78"/>
        <v>0</v>
      </c>
      <c r="K209" s="10">
        <f t="shared" si="78"/>
        <v>0</v>
      </c>
      <c r="L209" s="10">
        <f t="shared" si="78"/>
        <v>0</v>
      </c>
      <c r="M209" s="10">
        <f t="shared" si="78"/>
        <v>0</v>
      </c>
      <c r="N209" s="10">
        <f t="shared" si="78"/>
        <v>0</v>
      </c>
      <c r="O209" s="10">
        <f t="shared" si="78"/>
        <v>0</v>
      </c>
      <c r="P209" s="10">
        <f t="shared" si="78"/>
        <v>0</v>
      </c>
      <c r="Q209" s="10">
        <f t="shared" si="78"/>
        <v>0</v>
      </c>
      <c r="R209" s="10">
        <f t="shared" si="78"/>
        <v>0</v>
      </c>
      <c r="S209" s="10">
        <f t="shared" si="78"/>
        <v>0</v>
      </c>
      <c r="T209" s="10">
        <f t="shared" si="78"/>
        <v>0</v>
      </c>
      <c r="U209" s="10">
        <f t="shared" si="78"/>
        <v>0</v>
      </c>
      <c r="V209" s="10">
        <f t="shared" si="78"/>
        <v>0</v>
      </c>
      <c r="W209" s="10">
        <f t="shared" si="78"/>
        <v>0</v>
      </c>
      <c r="X209" s="10">
        <f t="shared" si="78"/>
        <v>0</v>
      </c>
      <c r="Y209" s="10">
        <f t="shared" si="78"/>
        <v>0</v>
      </c>
      <c r="Z209" s="10">
        <f t="shared" si="78"/>
        <v>0</v>
      </c>
      <c r="AA209" s="10">
        <f t="shared" si="78"/>
        <v>0</v>
      </c>
      <c r="AB209" s="10">
        <f t="shared" si="78"/>
        <v>0</v>
      </c>
      <c r="AC209" s="10">
        <f t="shared" si="78"/>
        <v>0</v>
      </c>
      <c r="AD209" s="10">
        <f t="shared" si="78"/>
        <v>0</v>
      </c>
      <c r="AE209" s="10">
        <f t="shared" si="78"/>
        <v>0</v>
      </c>
      <c r="AF209" s="10">
        <f t="shared" si="78"/>
        <v>0</v>
      </c>
      <c r="AG209" s="10">
        <f t="shared" si="78"/>
        <v>0</v>
      </c>
      <c r="AH209" s="10">
        <f t="shared" si="78"/>
        <v>0</v>
      </c>
      <c r="AI209" s="10">
        <f t="shared" si="78"/>
        <v>0</v>
      </c>
      <c r="AJ209" s="10">
        <f t="shared" si="78"/>
        <v>0</v>
      </c>
      <c r="AK209" s="10">
        <f t="shared" si="7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9">SUM(I212:I215)</f>
        <v>0</v>
      </c>
      <c r="J216" s="10">
        <f t="shared" si="79"/>
        <v>0</v>
      </c>
      <c r="K216" s="10">
        <f t="shared" si="79"/>
        <v>0</v>
      </c>
      <c r="L216" s="10">
        <f t="shared" si="79"/>
        <v>0</v>
      </c>
      <c r="M216" s="10">
        <f t="shared" si="79"/>
        <v>0</v>
      </c>
      <c r="N216" s="10">
        <f t="shared" si="79"/>
        <v>0</v>
      </c>
      <c r="O216" s="10">
        <f t="shared" si="79"/>
        <v>0</v>
      </c>
      <c r="P216" s="10">
        <f t="shared" si="79"/>
        <v>0</v>
      </c>
      <c r="Q216" s="10">
        <f t="shared" si="79"/>
        <v>0</v>
      </c>
      <c r="R216" s="10">
        <f t="shared" si="79"/>
        <v>0</v>
      </c>
      <c r="S216" s="10">
        <f t="shared" si="79"/>
        <v>0</v>
      </c>
      <c r="T216" s="10">
        <f t="shared" si="79"/>
        <v>0</v>
      </c>
      <c r="U216" s="10">
        <f t="shared" si="79"/>
        <v>0</v>
      </c>
      <c r="V216" s="10">
        <f t="shared" si="79"/>
        <v>0</v>
      </c>
      <c r="W216" s="10">
        <f t="shared" si="79"/>
        <v>0</v>
      </c>
      <c r="X216" s="10">
        <f t="shared" si="79"/>
        <v>0</v>
      </c>
      <c r="Y216" s="10">
        <f t="shared" si="79"/>
        <v>0</v>
      </c>
      <c r="Z216" s="10">
        <f t="shared" si="79"/>
        <v>0</v>
      </c>
      <c r="AA216" s="10">
        <f t="shared" si="79"/>
        <v>0</v>
      </c>
      <c r="AB216" s="10">
        <f t="shared" si="79"/>
        <v>0</v>
      </c>
      <c r="AC216" s="10">
        <f t="shared" si="79"/>
        <v>0</v>
      </c>
      <c r="AD216" s="10">
        <f t="shared" si="79"/>
        <v>0</v>
      </c>
      <c r="AE216" s="10">
        <f t="shared" si="79"/>
        <v>0</v>
      </c>
      <c r="AF216" s="10">
        <f t="shared" si="79"/>
        <v>0</v>
      </c>
      <c r="AG216" s="10">
        <f t="shared" si="79"/>
        <v>0</v>
      </c>
      <c r="AH216" s="10">
        <f t="shared" si="79"/>
        <v>0</v>
      </c>
      <c r="AI216" s="10">
        <f t="shared" si="79"/>
        <v>0</v>
      </c>
      <c r="AJ216" s="10">
        <f t="shared" si="79"/>
        <v>0</v>
      </c>
      <c r="AK216" s="10">
        <f t="shared" si="7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1715.0552484697732</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0">H176</f>
        <v>484</v>
      </c>
      <c r="I219" s="10">
        <f t="shared" si="80"/>
        <v>428</v>
      </c>
      <c r="J219" s="10">
        <f t="shared" si="80"/>
        <v>434</v>
      </c>
      <c r="K219" s="10">
        <f t="shared" si="80"/>
        <v>466</v>
      </c>
      <c r="L219" s="10">
        <f t="shared" si="80"/>
        <v>477</v>
      </c>
      <c r="M219" s="10">
        <f t="shared" si="80"/>
        <v>414</v>
      </c>
      <c r="N219" s="10">
        <f t="shared" si="80"/>
        <v>453</v>
      </c>
      <c r="O219" s="10">
        <f t="shared" si="80"/>
        <v>452.01333333333326</v>
      </c>
      <c r="P219" s="10">
        <f t="shared" si="80"/>
        <v>458.79353333333324</v>
      </c>
      <c r="Q219" s="10">
        <f t="shared" si="80"/>
        <v>465.67543633333321</v>
      </c>
      <c r="R219" s="10">
        <f t="shared" si="80"/>
        <v>472.66056787833315</v>
      </c>
      <c r="S219" s="10">
        <f t="shared" si="80"/>
        <v>479.75047639650808</v>
      </c>
      <c r="T219" s="10">
        <f t="shared" si="80"/>
        <v>486.94673354245566</v>
      </c>
      <c r="U219" s="10">
        <f t="shared" si="80"/>
        <v>494.25093454559243</v>
      </c>
      <c r="V219" s="10">
        <f t="shared" si="80"/>
        <v>501.66469856377626</v>
      </c>
      <c r="W219" s="10">
        <f t="shared" si="80"/>
        <v>509.18966904223282</v>
      </c>
      <c r="X219" s="10">
        <f t="shared" si="80"/>
        <v>516.82751407786623</v>
      </c>
      <c r="Y219" s="10">
        <f t="shared" si="80"/>
        <v>524.57992678903418</v>
      </c>
      <c r="Z219" s="10">
        <f t="shared" si="80"/>
        <v>532.44862569086968</v>
      </c>
      <c r="AA219" s="10">
        <f t="shared" si="80"/>
        <v>540.43535507623267</v>
      </c>
      <c r="AB219" s="10">
        <f t="shared" si="80"/>
        <v>548.54188540237612</v>
      </c>
      <c r="AC219" s="10">
        <f t="shared" si="80"/>
        <v>556.77001368341166</v>
      </c>
      <c r="AD219" s="10">
        <f t="shared" si="80"/>
        <v>565.12156388866276</v>
      </c>
      <c r="AE219" s="10">
        <f t="shared" si="80"/>
        <v>573.59838734699269</v>
      </c>
      <c r="AF219" s="10">
        <f t="shared" si="80"/>
        <v>582.20236315719751</v>
      </c>
      <c r="AG219" s="10">
        <f t="shared" si="80"/>
        <v>590.93539860455542</v>
      </c>
      <c r="AH219" s="10">
        <f t="shared" si="80"/>
        <v>599.79942958362369</v>
      </c>
      <c r="AI219" s="10">
        <f t="shared" si="80"/>
        <v>608.79642102737796</v>
      </c>
      <c r="AJ219" s="10">
        <f t="shared" si="80"/>
        <v>617.92836734278853</v>
      </c>
      <c r="AK219" s="10">
        <f t="shared" si="80"/>
        <v>627.19729285293033</v>
      </c>
    </row>
    <row r="220" spans="1:37" x14ac:dyDescent="0.35">
      <c r="E220" t="s">
        <v>138</v>
      </c>
      <c r="F220" t="s">
        <v>111</v>
      </c>
      <c r="G220" s="20">
        <v>4256.7871219013041</v>
      </c>
      <c r="H220" s="10">
        <f>G220*(1+$G$16)</f>
        <v>4346.1796514612315</v>
      </c>
      <c r="I220" s="10">
        <f t="shared" ref="I220:AK220" si="81">H220*(1+$G$16)</f>
        <v>4437.449424141917</v>
      </c>
      <c r="J220" s="10">
        <f>I220*(1+$G$16)</f>
        <v>4530.6358620488973</v>
      </c>
      <c r="K220" s="10">
        <f t="shared" si="81"/>
        <v>4625.7792151519234</v>
      </c>
      <c r="L220" s="10">
        <f t="shared" si="81"/>
        <v>4722.9205786701132</v>
      </c>
      <c r="M220" s="10">
        <f t="shared" si="81"/>
        <v>4822.1019108221853</v>
      </c>
      <c r="N220" s="10">
        <f t="shared" si="81"/>
        <v>4923.3660509494512</v>
      </c>
      <c r="O220" s="10">
        <f t="shared" si="81"/>
        <v>5026.7567380193896</v>
      </c>
      <c r="P220" s="10">
        <f t="shared" si="81"/>
        <v>5132.3186295177966</v>
      </c>
      <c r="Q220" s="10">
        <f t="shared" si="81"/>
        <v>5240.0973207376701</v>
      </c>
      <c r="R220" s="10">
        <f t="shared" si="81"/>
        <v>5350.1393644731606</v>
      </c>
      <c r="S220" s="10">
        <f t="shared" si="81"/>
        <v>5462.4922911270969</v>
      </c>
      <c r="T220" s="10">
        <f t="shared" si="81"/>
        <v>5577.2046292407658</v>
      </c>
      <c r="U220" s="10">
        <f t="shared" si="81"/>
        <v>5694.3259264548215</v>
      </c>
      <c r="V220" s="10">
        <f t="shared" si="81"/>
        <v>5813.906770910372</v>
      </c>
      <c r="W220" s="10">
        <f t="shared" si="81"/>
        <v>5935.9988130994889</v>
      </c>
      <c r="X220" s="10">
        <f t="shared" si="81"/>
        <v>6060.6547881745773</v>
      </c>
      <c r="Y220" s="10">
        <f t="shared" si="81"/>
        <v>6187.9285387262426</v>
      </c>
      <c r="Z220" s="10">
        <f t="shared" si="81"/>
        <v>6317.8750380394931</v>
      </c>
      <c r="AA220" s="10">
        <f t="shared" si="81"/>
        <v>6450.5504138383221</v>
      </c>
      <c r="AB220" s="10">
        <f t="shared" si="81"/>
        <v>6586.011972528926</v>
      </c>
      <c r="AC220" s="10">
        <f t="shared" si="81"/>
        <v>6724.3182239520329</v>
      </c>
      <c r="AD220" s="10">
        <f t="shared" si="81"/>
        <v>6865.5289066550249</v>
      </c>
      <c r="AE220" s="10">
        <f t="shared" si="81"/>
        <v>7009.7050136947801</v>
      </c>
      <c r="AF220" s="10">
        <f t="shared" si="81"/>
        <v>7156.9088189823697</v>
      </c>
      <c r="AG220" s="10">
        <f>AF220*(1+$G$16)</f>
        <v>7307.2039041809985</v>
      </c>
      <c r="AH220" s="10">
        <f t="shared" si="81"/>
        <v>7460.6551861687985</v>
      </c>
      <c r="AI220" s="10">
        <f t="shared" si="81"/>
        <v>7617.3289450783423</v>
      </c>
      <c r="AJ220" s="10">
        <f t="shared" si="81"/>
        <v>7777.2928529249866</v>
      </c>
      <c r="AK220" s="10">
        <f t="shared" si="81"/>
        <v>7940.6160028364102</v>
      </c>
    </row>
    <row r="221" spans="1:37" x14ac:dyDescent="0.35">
      <c r="E221" t="s">
        <v>139</v>
      </c>
      <c r="F221" t="s">
        <v>53</v>
      </c>
      <c r="H221" s="10">
        <f>H220*H219</f>
        <v>2103550.9513072362</v>
      </c>
      <c r="I221" s="10">
        <f>I220*I219</f>
        <v>1899228.3535327404</v>
      </c>
      <c r="J221" s="10">
        <f t="shared" ref="J221:AK221" si="82">J220*J219</f>
        <v>1966295.9641292214</v>
      </c>
      <c r="K221" s="10">
        <f t="shared" si="82"/>
        <v>2155613.1142607965</v>
      </c>
      <c r="L221" s="10">
        <f t="shared" si="82"/>
        <v>2252833.1160256439</v>
      </c>
      <c r="M221" s="10">
        <f t="shared" si="82"/>
        <v>1996350.1910803847</v>
      </c>
      <c r="N221" s="10">
        <f t="shared" si="82"/>
        <v>2230284.8210801012</v>
      </c>
      <c r="O221" s="10">
        <f t="shared" si="82"/>
        <v>2272161.0690079373</v>
      </c>
      <c r="P221" s="10">
        <f t="shared" si="82"/>
        <v>2354674.5982289603</v>
      </c>
      <c r="Q221" s="10">
        <f t="shared" si="82"/>
        <v>2440184.606263645</v>
      </c>
      <c r="R221" s="10">
        <f t="shared" si="82"/>
        <v>2528799.9102401086</v>
      </c>
      <c r="S221" s="10">
        <f t="shared" si="82"/>
        <v>2620633.2789804777</v>
      </c>
      <c r="T221" s="10">
        <f t="shared" si="82"/>
        <v>2715801.5765066533</v>
      </c>
      <c r="U221" s="10">
        <f t="shared" si="82"/>
        <v>2814425.9107574918</v>
      </c>
      <c r="V221" s="10">
        <f t="shared" si="82"/>
        <v>2916631.7877066494</v>
      </c>
      <c r="W221" s="10">
        <f t="shared" si="82"/>
        <v>3022549.2710772157</v>
      </c>
      <c r="X221" s="10">
        <f t="shared" si="82"/>
        <v>3132313.1478563836</v>
      </c>
      <c r="Y221" s="10">
        <f t="shared" si="82"/>
        <v>3246063.0998207876</v>
      </c>
      <c r="Z221" s="10">
        <f t="shared" si="82"/>
        <v>3363943.881290779</v>
      </c>
      <c r="AA221" s="10">
        <f t="shared" si="82"/>
        <v>3486105.5033398531</v>
      </c>
      <c r="AB221" s="10">
        <f t="shared" si="82"/>
        <v>3612703.4246936394</v>
      </c>
      <c r="AC221" s="10">
        <f t="shared" si="82"/>
        <v>3743898.7495613876</v>
      </c>
      <c r="AD221" s="10">
        <f t="shared" si="82"/>
        <v>3879858.4326517088</v>
      </c>
      <c r="AE221" s="10">
        <f t="shared" si="82"/>
        <v>4020755.4916334553</v>
      </c>
      <c r="AF221" s="10">
        <f t="shared" si="82"/>
        <v>4166769.2273121229</v>
      </c>
      <c r="AG221" s="10">
        <f t="shared" si="82"/>
        <v>4318085.4518019622</v>
      </c>
      <c r="AH221" s="10">
        <f t="shared" si="82"/>
        <v>4474896.7249841494</v>
      </c>
      <c r="AI221" s="10">
        <f t="shared" si="82"/>
        <v>4637402.5995519469</v>
      </c>
      <c r="AJ221" s="10">
        <f t="shared" si="82"/>
        <v>4805809.8749546753</v>
      </c>
      <c r="AK221" s="10">
        <f t="shared" si="82"/>
        <v>4980332.8605636526</v>
      </c>
    </row>
    <row r="223" spans="1:37" x14ac:dyDescent="0.35">
      <c r="D223" t="s">
        <v>140</v>
      </c>
    </row>
    <row r="224" spans="1:37" x14ac:dyDescent="0.35">
      <c r="E224" t="s">
        <v>57</v>
      </c>
      <c r="F224" t="s">
        <v>53</v>
      </c>
      <c r="G224" s="10">
        <f t="shared" ref="G224:AK224" si="83">G44</f>
        <v>6232586.4000000004</v>
      </c>
      <c r="H224" s="10">
        <f t="shared" si="83"/>
        <v>4176296</v>
      </c>
      <c r="I224" s="10">
        <f t="shared" si="83"/>
        <v>4176296</v>
      </c>
      <c r="J224" s="10">
        <f t="shared" si="83"/>
        <v>3708144.8957059924</v>
      </c>
      <c r="K224" s="10">
        <f t="shared" si="83"/>
        <v>4504336.2766414043</v>
      </c>
      <c r="L224" s="10">
        <f t="shared" si="83"/>
        <v>5041745.8868422192</v>
      </c>
      <c r="M224" s="10">
        <f t="shared" si="83"/>
        <v>3897175.1222857265</v>
      </c>
      <c r="N224" s="10">
        <f t="shared" si="83"/>
        <v>4806434.9487067796</v>
      </c>
      <c r="O224" s="10">
        <f t="shared" si="83"/>
        <v>4523314.4488175167</v>
      </c>
      <c r="P224" s="10">
        <f t="shared" si="83"/>
        <v>4659013.8822820419</v>
      </c>
      <c r="Q224" s="10">
        <f t="shared" si="83"/>
        <v>4798784.298750503</v>
      </c>
      <c r="R224" s="10">
        <f t="shared" si="83"/>
        <v>4942747.8277130183</v>
      </c>
      <c r="S224" s="10">
        <f t="shared" si="83"/>
        <v>5091030.2625444094</v>
      </c>
      <c r="T224" s="10">
        <f t="shared" si="83"/>
        <v>5243761.1704207417</v>
      </c>
      <c r="U224" s="10">
        <f t="shared" si="83"/>
        <v>5401074.0055333637</v>
      </c>
      <c r="V224" s="10">
        <f t="shared" si="83"/>
        <v>5563106.2256993651</v>
      </c>
      <c r="W224" s="10">
        <f t="shared" si="83"/>
        <v>5729999.4124703463</v>
      </c>
      <c r="X224" s="10">
        <f t="shared" si="83"/>
        <v>5901899.3948444566</v>
      </c>
      <c r="Y224" s="10">
        <f t="shared" si="83"/>
        <v>6078956.3766897907</v>
      </c>
      <c r="Z224" s="10">
        <f t="shared" si="83"/>
        <v>6261325.0679904846</v>
      </c>
      <c r="AA224" s="10">
        <f t="shared" si="83"/>
        <v>6449164.8200301994</v>
      </c>
      <c r="AB224" s="10">
        <f t="shared" si="83"/>
        <v>6642639.7646311056</v>
      </c>
      <c r="AC224" s="10">
        <f t="shared" si="83"/>
        <v>6841918.9575700387</v>
      </c>
      <c r="AD224" s="10">
        <f t="shared" si="83"/>
        <v>7047176.5262971399</v>
      </c>
      <c r="AE224" s="10">
        <f t="shared" si="83"/>
        <v>7258591.8220860539</v>
      </c>
      <c r="AF224" s="10">
        <f t="shared" si="83"/>
        <v>7476349.5767486356</v>
      </c>
      <c r="AG224" s="10">
        <f t="shared" si="83"/>
        <v>7700640.0640510945</v>
      </c>
      <c r="AH224" s="10">
        <f t="shared" si="83"/>
        <v>7931659.2659726273</v>
      </c>
      <c r="AI224" s="10">
        <f t="shared" si="83"/>
        <v>8169609.0439518066</v>
      </c>
      <c r="AJ224" s="10">
        <f t="shared" si="83"/>
        <v>8414697.3152703606</v>
      </c>
      <c r="AK224" s="10">
        <f t="shared" si="83"/>
        <v>8667138.2347284723</v>
      </c>
    </row>
    <row r="225" spans="4:38" x14ac:dyDescent="0.35">
      <c r="E225" t="s">
        <v>141</v>
      </c>
      <c r="F225" t="s">
        <v>53</v>
      </c>
      <c r="G225" s="10">
        <f t="shared" ref="G225:AK225" si="84">G179</f>
        <v>0</v>
      </c>
      <c r="H225" s="10">
        <f t="shared" si="84"/>
        <v>526796.13183999993</v>
      </c>
      <c r="I225" s="10">
        <f t="shared" si="84"/>
        <v>1051719.2755199999</v>
      </c>
      <c r="J225" s="10">
        <f t="shared" si="84"/>
        <v>1616488.4252849626</v>
      </c>
      <c r="K225" s="10">
        <f t="shared" si="84"/>
        <v>2266273.3474583356</v>
      </c>
      <c r="L225" s="10">
        <f t="shared" si="84"/>
        <v>3010671.7408398315</v>
      </c>
      <c r="M225" s="10">
        <f t="shared" si="84"/>
        <v>3738802.6658884678</v>
      </c>
      <c r="N225" s="10">
        <f t="shared" si="84"/>
        <v>4590728.3914602362</v>
      </c>
      <c r="O225" s="10">
        <f t="shared" si="84"/>
        <v>5477362.2056894554</v>
      </c>
      <c r="P225" s="10">
        <f t="shared" si="84"/>
        <v>6443407.496594891</v>
      </c>
      <c r="Q225" s="10">
        <f t="shared" si="84"/>
        <v>7494745.4959063996</v>
      </c>
      <c r="R225" s="10">
        <f t="shared" si="84"/>
        <v>8637657.4008636624</v>
      </c>
      <c r="S225" s="10">
        <f t="shared" si="84"/>
        <v>9878850.329917049</v>
      </c>
      <c r="T225" s="10">
        <f t="shared" si="84"/>
        <v>10981764.592364468</v>
      </c>
      <c r="U225" s="10">
        <f t="shared" si="84"/>
        <v>12140358.62631971</v>
      </c>
      <c r="V225" s="10">
        <f t="shared" si="84"/>
        <v>13356982.618926492</v>
      </c>
      <c r="W225" s="10">
        <f t="shared" si="84"/>
        <v>14634078.996075716</v>
      </c>
      <c r="X225" s="10">
        <f t="shared" si="84"/>
        <v>15974185.916781319</v>
      </c>
      <c r="Y225" s="10">
        <f t="shared" si="84"/>
        <v>17379940.897493571</v>
      </c>
      <c r="Z225" s="10">
        <f t="shared" si="84"/>
        <v>18854084.571132414</v>
      </c>
      <c r="AA225" s="10">
        <f t="shared" si="84"/>
        <v>20399464.585798334</v>
      </c>
      <c r="AB225" s="10">
        <f t="shared" si="84"/>
        <v>22019039.648299612</v>
      </c>
      <c r="AC225" s="10">
        <f t="shared" si="84"/>
        <v>23715883.717823051</v>
      </c>
      <c r="AD225" s="10">
        <f t="shared" si="84"/>
        <v>25493190.355269838</v>
      </c>
      <c r="AE225" s="10">
        <f t="shared" si="84"/>
        <v>27354277.233980417</v>
      </c>
      <c r="AF225" s="10">
        <f t="shared" si="84"/>
        <v>29302590.817781515</v>
      </c>
      <c r="AG225" s="10">
        <f t="shared" si="84"/>
        <v>31341711.212505378</v>
      </c>
      <c r="AH225" s="10">
        <f t="shared" si="84"/>
        <v>33475357.197356328</v>
      </c>
      <c r="AI225" s="10">
        <f t="shared" si="84"/>
        <v>35707391.442732692</v>
      </c>
      <c r="AJ225" s="10">
        <f t="shared" si="84"/>
        <v>38041825.92135375</v>
      </c>
      <c r="AK225" s="10">
        <f t="shared" si="84"/>
        <v>40482827.519791856</v>
      </c>
    </row>
    <row r="226" spans="4:38" x14ac:dyDescent="0.35">
      <c r="E226" t="s">
        <v>117</v>
      </c>
      <c r="F226" t="s">
        <v>53</v>
      </c>
      <c r="G226" s="10">
        <f t="shared" ref="G226:AK226" si="85">-G189</f>
        <v>0</v>
      </c>
      <c r="H226" s="10">
        <f t="shared" si="85"/>
        <v>0</v>
      </c>
      <c r="I226" s="10">
        <f t="shared" si="85"/>
        <v>0</v>
      </c>
      <c r="J226" s="10">
        <f t="shared" si="85"/>
        <v>0</v>
      </c>
      <c r="K226" s="10">
        <f t="shared" si="85"/>
        <v>0</v>
      </c>
      <c r="L226" s="10">
        <f t="shared" si="85"/>
        <v>0</v>
      </c>
      <c r="M226" s="10">
        <f t="shared" si="85"/>
        <v>0</v>
      </c>
      <c r="N226" s="10">
        <f t="shared" si="85"/>
        <v>0</v>
      </c>
      <c r="O226" s="10">
        <f t="shared" si="85"/>
        <v>0</v>
      </c>
      <c r="P226" s="10">
        <f t="shared" si="85"/>
        <v>0</v>
      </c>
      <c r="Q226" s="10">
        <f t="shared" si="85"/>
        <v>0</v>
      </c>
      <c r="R226" s="10">
        <f t="shared" si="85"/>
        <v>0</v>
      </c>
      <c r="S226" s="10">
        <f t="shared" si="85"/>
        <v>0</v>
      </c>
      <c r="T226" s="10">
        <f t="shared" si="85"/>
        <v>0</v>
      </c>
      <c r="U226" s="10">
        <f t="shared" si="85"/>
        <v>0</v>
      </c>
      <c r="V226" s="10">
        <f t="shared" si="85"/>
        <v>0</v>
      </c>
      <c r="W226" s="10">
        <f t="shared" si="85"/>
        <v>0</v>
      </c>
      <c r="X226" s="10">
        <f t="shared" si="85"/>
        <v>0</v>
      </c>
      <c r="Y226" s="10">
        <f t="shared" si="85"/>
        <v>0</v>
      </c>
      <c r="Z226" s="10">
        <f t="shared" si="85"/>
        <v>0</v>
      </c>
      <c r="AA226" s="10">
        <f t="shared" si="85"/>
        <v>0</v>
      </c>
      <c r="AB226" s="10">
        <f t="shared" si="85"/>
        <v>0</v>
      </c>
      <c r="AC226" s="10">
        <f t="shared" si="85"/>
        <v>0</v>
      </c>
      <c r="AD226" s="10">
        <f t="shared" si="85"/>
        <v>0</v>
      </c>
      <c r="AE226" s="10">
        <f t="shared" si="85"/>
        <v>0</v>
      </c>
      <c r="AF226" s="10">
        <f t="shared" si="85"/>
        <v>0</v>
      </c>
      <c r="AG226" s="10">
        <f t="shared" si="85"/>
        <v>0</v>
      </c>
      <c r="AH226" s="10">
        <f t="shared" si="85"/>
        <v>0</v>
      </c>
      <c r="AI226" s="10">
        <f t="shared" si="85"/>
        <v>0</v>
      </c>
      <c r="AJ226" s="10">
        <f t="shared" si="85"/>
        <v>0</v>
      </c>
      <c r="AK226" s="10">
        <f t="shared" si="85"/>
        <v>0</v>
      </c>
    </row>
    <row r="227" spans="4:38" x14ac:dyDescent="0.35">
      <c r="E227" t="s">
        <v>118</v>
      </c>
      <c r="F227" t="s">
        <v>53</v>
      </c>
      <c r="G227" s="10">
        <f t="shared" ref="G227:AK227" si="86">-G202</f>
        <v>0</v>
      </c>
      <c r="H227" s="10">
        <f t="shared" si="86"/>
        <v>-448968.02821894531</v>
      </c>
      <c r="I227" s="10">
        <f t="shared" si="86"/>
        <v>-863755.11862009775</v>
      </c>
      <c r="J227" s="10">
        <f t="shared" si="86"/>
        <v>-1301567.2059710165</v>
      </c>
      <c r="K227" s="10">
        <f t="shared" si="86"/>
        <v>-1788979.9498819397</v>
      </c>
      <c r="L227" s="10">
        <f t="shared" si="86"/>
        <v>-2307378.3567829109</v>
      </c>
      <c r="M227" s="10">
        <f t="shared" si="86"/>
        <v>-2781921.1079293475</v>
      </c>
      <c r="N227" s="10">
        <f t="shared" si="86"/>
        <v>-3316358.7199312416</v>
      </c>
      <c r="O227" s="10">
        <f t="shared" si="86"/>
        <v>-3870957.311692134</v>
      </c>
      <c r="P227" s="10">
        <f t="shared" si="86"/>
        <v>-4454813.6168346023</v>
      </c>
      <c r="Q227" s="10">
        <f t="shared" si="86"/>
        <v>-5069181.5959960539</v>
      </c>
      <c r="R227" s="10">
        <f t="shared" si="86"/>
        <v>-5715364.7681967421</v>
      </c>
      <c r="S227" s="10">
        <f t="shared" si="86"/>
        <v>-6394718.0949892821</v>
      </c>
      <c r="T227" s="10">
        <f t="shared" si="86"/>
        <v>-7108649.9348042384</v>
      </c>
      <c r="U227" s="10">
        <f t="shared" si="86"/>
        <v>-7858624.0700781792</v>
      </c>
      <c r="V227" s="10">
        <f t="shared" si="86"/>
        <v>-8646161.8098453134</v>
      </c>
      <c r="W227" s="10">
        <f t="shared" si="86"/>
        <v>-9472844.1705719978</v>
      </c>
      <c r="X227" s="10">
        <f t="shared" si="86"/>
        <v>-10340314.138115117</v>
      </c>
      <c r="Y227" s="10">
        <f t="shared" si="86"/>
        <v>-11250279.013790831</v>
      </c>
      <c r="Z227" s="10">
        <f t="shared" si="86"/>
        <v>-12204512.847649457</v>
      </c>
      <c r="AA227" s="10">
        <f t="shared" si="86"/>
        <v>-13204858.96216559</v>
      </c>
      <c r="AB227" s="10">
        <f t="shared" si="86"/>
        <v>-14253232.569669902</v>
      </c>
      <c r="AC227" s="10">
        <f t="shared" si="86"/>
        <v>-15351623.486970894</v>
      </c>
      <c r="AD227" s="10">
        <f t="shared" si="86"/>
        <v>-16502098.950740872</v>
      </c>
      <c r="AE227" s="10">
        <f t="shared" si="86"/>
        <v>-17706806.537371308</v>
      </c>
      <c r="AF227" s="10">
        <f t="shared" si="86"/>
        <v>-18967977.191138152</v>
      </c>
      <c r="AG227" s="10">
        <f t="shared" si="86"/>
        <v>-20287928.364658143</v>
      </c>
      <c r="AH227" s="10">
        <f t="shared" si="86"/>
        <v>-21669067.275762815</v>
      </c>
      <c r="AI227" s="10">
        <f t="shared" si="86"/>
        <v>-23113894.285067637</v>
      </c>
      <c r="AJ227" s="10">
        <f t="shared" si="86"/>
        <v>-24625006.398670256</v>
      </c>
      <c r="AK227" s="10">
        <f t="shared" si="86"/>
        <v>-26205100.900573801</v>
      </c>
    </row>
    <row r="228" spans="4:38" x14ac:dyDescent="0.35">
      <c r="E228" t="s">
        <v>142</v>
      </c>
      <c r="F228" t="s">
        <v>53</v>
      </c>
      <c r="G228" s="10">
        <f t="shared" ref="G228:AK228" si="87">-G36-G52-G87</f>
        <v>-2197616.1825999999</v>
      </c>
      <c r="H228" s="10">
        <f t="shared" si="87"/>
        <v>-2337673.9275834644</v>
      </c>
      <c r="I228" s="10">
        <f t="shared" si="87"/>
        <v>-2724582.235751234</v>
      </c>
      <c r="J228" s="10">
        <f t="shared" si="87"/>
        <v>-3089742.5409422033</v>
      </c>
      <c r="K228" s="10">
        <f t="shared" si="87"/>
        <v>-3594635.3613376045</v>
      </c>
      <c r="L228" s="10">
        <f t="shared" si="87"/>
        <v>-3896682.4488458997</v>
      </c>
      <c r="M228" s="10">
        <f t="shared" si="87"/>
        <v>-4056049.7862640098</v>
      </c>
      <c r="N228" s="10">
        <f t="shared" si="87"/>
        <v>-4251588.8208585456</v>
      </c>
      <c r="O228" s="10">
        <f t="shared" si="87"/>
        <v>-5703476.0239059851</v>
      </c>
      <c r="P228" s="10">
        <f t="shared" si="87"/>
        <v>-6087534.4281305959</v>
      </c>
      <c r="Q228" s="10">
        <f t="shared" si="87"/>
        <v>-6559399.6838687109</v>
      </c>
      <c r="R228" s="10">
        <f t="shared" si="87"/>
        <v>-7269154.9489901103</v>
      </c>
      <c r="S228" s="10">
        <f t="shared" si="87"/>
        <v>-8210448.3481074674</v>
      </c>
      <c r="T228" s="10">
        <f t="shared" si="87"/>
        <v>-8599770.1176291965</v>
      </c>
      <c r="U228" s="10">
        <f t="shared" si="87"/>
        <v>-8998211.5213215556</v>
      </c>
      <c r="V228" s="10">
        <f t="shared" si="87"/>
        <v>-9405992.3878124524</v>
      </c>
      <c r="W228" s="10">
        <f t="shared" si="87"/>
        <v>-9823338.0116202794</v>
      </c>
      <c r="X228" s="10">
        <f t="shared" si="87"/>
        <v>-10250479.293422321</v>
      </c>
      <c r="Y228" s="10">
        <f t="shared" si="87"/>
        <v>-10687652.884033276</v>
      </c>
      <c r="Z228" s="10">
        <f t="shared" si="87"/>
        <v>-11135101.332194861</v>
      </c>
      <c r="AA228" s="10">
        <f t="shared" si="87"/>
        <v>-11593073.236280082</v>
      </c>
      <c r="AB228" s="10">
        <f t="shared" si="87"/>
        <v>-12061823.400018694</v>
      </c>
      <c r="AC228" s="10">
        <f t="shared" si="87"/>
        <v>-12541612.992353454</v>
      </c>
      <c r="AD228" s="10">
        <f t="shared" si="87"/>
        <v>-13032709.711539606</v>
      </c>
      <c r="AE228" s="10">
        <f t="shared" si="87"/>
        <v>-13535387.9536034</v>
      </c>
      <c r="AF228" s="10">
        <f t="shared" si="87"/>
        <v>-12494861.997878509</v>
      </c>
      <c r="AG228" s="10">
        <f t="shared" si="87"/>
        <v>-12987554.134142611</v>
      </c>
      <c r="AH228" s="10">
        <f t="shared" si="87"/>
        <v>-13235254.688927624</v>
      </c>
      <c r="AI228" s="10">
        <f t="shared" si="87"/>
        <v>-13581519.775736086</v>
      </c>
      <c r="AJ228" s="10">
        <f t="shared" si="87"/>
        <v>-13939688.062350553</v>
      </c>
      <c r="AK228" s="10">
        <f t="shared" si="87"/>
        <v>-14363416.592547655</v>
      </c>
    </row>
    <row r="229" spans="4:38" x14ac:dyDescent="0.35">
      <c r="E229" t="s">
        <v>125</v>
      </c>
      <c r="F229" t="s">
        <v>53</v>
      </c>
      <c r="G229" s="10">
        <f t="shared" ref="G229:AK229" si="88">G209</f>
        <v>0</v>
      </c>
      <c r="H229" s="10">
        <f t="shared" si="88"/>
        <v>0</v>
      </c>
      <c r="I229" s="10">
        <f t="shared" si="88"/>
        <v>0</v>
      </c>
      <c r="J229" s="10">
        <f t="shared" si="88"/>
        <v>0</v>
      </c>
      <c r="K229" s="10">
        <f t="shared" si="88"/>
        <v>0</v>
      </c>
      <c r="L229" s="10">
        <f t="shared" si="88"/>
        <v>0</v>
      </c>
      <c r="M229" s="10">
        <f t="shared" si="88"/>
        <v>0</v>
      </c>
      <c r="N229" s="10">
        <f t="shared" si="88"/>
        <v>0</v>
      </c>
      <c r="O229" s="10">
        <f t="shared" si="88"/>
        <v>0</v>
      </c>
      <c r="P229" s="10">
        <f t="shared" si="88"/>
        <v>0</v>
      </c>
      <c r="Q229" s="10">
        <f t="shared" si="88"/>
        <v>0</v>
      </c>
      <c r="R229" s="10">
        <f t="shared" si="88"/>
        <v>0</v>
      </c>
      <c r="S229" s="10">
        <f t="shared" si="88"/>
        <v>0</v>
      </c>
      <c r="T229" s="10">
        <f t="shared" si="88"/>
        <v>0</v>
      </c>
      <c r="U229" s="10">
        <f t="shared" si="88"/>
        <v>0</v>
      </c>
      <c r="V229" s="10">
        <f t="shared" si="88"/>
        <v>0</v>
      </c>
      <c r="W229" s="10">
        <f t="shared" si="88"/>
        <v>0</v>
      </c>
      <c r="X229" s="10">
        <f t="shared" si="88"/>
        <v>0</v>
      </c>
      <c r="Y229" s="10">
        <f t="shared" si="88"/>
        <v>0</v>
      </c>
      <c r="Z229" s="10">
        <f t="shared" si="88"/>
        <v>0</v>
      </c>
      <c r="AA229" s="10">
        <f t="shared" si="88"/>
        <v>0</v>
      </c>
      <c r="AB229" s="10">
        <f t="shared" si="88"/>
        <v>0</v>
      </c>
      <c r="AC229" s="10">
        <f t="shared" si="88"/>
        <v>0</v>
      </c>
      <c r="AD229" s="10">
        <f t="shared" si="88"/>
        <v>0</v>
      </c>
      <c r="AE229" s="10">
        <f t="shared" si="88"/>
        <v>0</v>
      </c>
      <c r="AF229" s="10">
        <f t="shared" si="88"/>
        <v>0</v>
      </c>
      <c r="AG229" s="10">
        <f t="shared" si="88"/>
        <v>0</v>
      </c>
      <c r="AH229" s="10">
        <f t="shared" si="88"/>
        <v>0</v>
      </c>
      <c r="AI229" s="10">
        <f t="shared" si="88"/>
        <v>0</v>
      </c>
      <c r="AJ229" s="10">
        <f t="shared" si="88"/>
        <v>0</v>
      </c>
      <c r="AK229" s="10">
        <f t="shared" si="88"/>
        <v>0</v>
      </c>
    </row>
    <row r="230" spans="4:38" x14ac:dyDescent="0.35">
      <c r="E230" t="s">
        <v>143</v>
      </c>
      <c r="F230" t="s">
        <v>53</v>
      </c>
      <c r="H230" s="10">
        <f t="shared" ref="H230:AK230" si="89">H221</f>
        <v>2103550.9513072362</v>
      </c>
      <c r="I230" s="10">
        <f t="shared" si="89"/>
        <v>1899228.3535327404</v>
      </c>
      <c r="J230" s="10">
        <f t="shared" si="89"/>
        <v>1966295.9641292214</v>
      </c>
      <c r="K230" s="10">
        <f t="shared" si="89"/>
        <v>2155613.1142607965</v>
      </c>
      <c r="L230" s="10">
        <f t="shared" si="89"/>
        <v>2252833.1160256439</v>
      </c>
      <c r="M230" s="10">
        <f t="shared" si="89"/>
        <v>1996350.1910803847</v>
      </c>
      <c r="N230" s="10">
        <f t="shared" si="89"/>
        <v>2230284.8210801012</v>
      </c>
      <c r="O230" s="10">
        <f t="shared" si="89"/>
        <v>2272161.0690079373</v>
      </c>
      <c r="P230" s="10">
        <f t="shared" si="89"/>
        <v>2354674.5982289603</v>
      </c>
      <c r="Q230" s="10">
        <f t="shared" si="89"/>
        <v>2440184.606263645</v>
      </c>
      <c r="R230" s="10">
        <f t="shared" si="89"/>
        <v>2528799.9102401086</v>
      </c>
      <c r="S230" s="10">
        <f t="shared" si="89"/>
        <v>2620633.2789804777</v>
      </c>
      <c r="T230" s="10">
        <f t="shared" si="89"/>
        <v>2715801.5765066533</v>
      </c>
      <c r="U230" s="10">
        <f t="shared" si="89"/>
        <v>2814425.9107574918</v>
      </c>
      <c r="V230" s="10">
        <f t="shared" si="89"/>
        <v>2916631.7877066494</v>
      </c>
      <c r="W230" s="10">
        <f t="shared" si="89"/>
        <v>3022549.2710772157</v>
      </c>
      <c r="X230" s="10">
        <f t="shared" si="89"/>
        <v>3132313.1478563836</v>
      </c>
      <c r="Y230" s="10">
        <f t="shared" si="89"/>
        <v>3246063.0998207876</v>
      </c>
      <c r="Z230" s="10">
        <f t="shared" si="89"/>
        <v>3363943.881290779</v>
      </c>
      <c r="AA230" s="10">
        <f t="shared" si="89"/>
        <v>3486105.5033398531</v>
      </c>
      <c r="AB230" s="10">
        <f t="shared" si="89"/>
        <v>3612703.4246936394</v>
      </c>
      <c r="AC230" s="10">
        <f t="shared" si="89"/>
        <v>3743898.7495613876</v>
      </c>
      <c r="AD230" s="10">
        <f t="shared" si="89"/>
        <v>3879858.4326517088</v>
      </c>
      <c r="AE230" s="10">
        <f t="shared" si="89"/>
        <v>4020755.4916334553</v>
      </c>
      <c r="AF230" s="10">
        <f t="shared" si="89"/>
        <v>4166769.2273121229</v>
      </c>
      <c r="AG230" s="10">
        <f t="shared" si="89"/>
        <v>4318085.4518019622</v>
      </c>
      <c r="AH230" s="10">
        <f t="shared" si="89"/>
        <v>4474896.7249841494</v>
      </c>
      <c r="AI230" s="10">
        <f t="shared" si="89"/>
        <v>4637402.5995519469</v>
      </c>
      <c r="AJ230" s="10">
        <f t="shared" si="89"/>
        <v>4805809.8749546753</v>
      </c>
      <c r="AK230" s="10">
        <f t="shared" si="89"/>
        <v>4980332.8605636526</v>
      </c>
    </row>
    <row r="232" spans="4:38" x14ac:dyDescent="0.35">
      <c r="E232" t="s">
        <v>144</v>
      </c>
      <c r="F232" t="s">
        <v>53</v>
      </c>
      <c r="G232" s="10">
        <f t="shared" ref="G232:AK232" si="90">SUM(G224:G230)</f>
        <v>4034970.2174000004</v>
      </c>
      <c r="H232" s="10">
        <f t="shared" si="90"/>
        <v>4020001.1273448262</v>
      </c>
      <c r="I232" s="10">
        <f t="shared" si="90"/>
        <v>3538906.2746814084</v>
      </c>
      <c r="J232" s="10">
        <f t="shared" si="90"/>
        <v>2899619.5382069573</v>
      </c>
      <c r="K232" s="10">
        <f t="shared" si="90"/>
        <v>3542607.4271409917</v>
      </c>
      <c r="L232" s="10">
        <f t="shared" si="90"/>
        <v>4101189.9380788836</v>
      </c>
      <c r="M232" s="10">
        <f t="shared" si="90"/>
        <v>2794357.0850612214</v>
      </c>
      <c r="N232" s="10">
        <f t="shared" si="90"/>
        <v>4059500.6204573303</v>
      </c>
      <c r="O232" s="10">
        <f t="shared" si="90"/>
        <v>2698404.3879167908</v>
      </c>
      <c r="P232" s="10">
        <f t="shared" si="90"/>
        <v>2914747.932140694</v>
      </c>
      <c r="Q232" s="10">
        <f t="shared" si="90"/>
        <v>3105133.1210557828</v>
      </c>
      <c r="R232" s="10">
        <f t="shared" si="90"/>
        <v>3124685.4216299369</v>
      </c>
      <c r="S232" s="10">
        <f t="shared" si="90"/>
        <v>2985347.4283451885</v>
      </c>
      <c r="T232" s="10">
        <f t="shared" si="90"/>
        <v>3232907.2868584278</v>
      </c>
      <c r="U232" s="10">
        <f t="shared" si="90"/>
        <v>3499022.9512108308</v>
      </c>
      <c r="V232" s="10">
        <f t="shared" si="90"/>
        <v>3784566.4346747403</v>
      </c>
      <c r="W232" s="10">
        <f t="shared" si="90"/>
        <v>4090445.4974309988</v>
      </c>
      <c r="X232" s="10">
        <f t="shared" si="90"/>
        <v>4417605.0279447204</v>
      </c>
      <c r="Y232" s="10">
        <f t="shared" si="90"/>
        <v>4767028.4761800431</v>
      </c>
      <c r="Z232" s="10">
        <f t="shared" si="90"/>
        <v>5139739.3405693602</v>
      </c>
      <c r="AA232" s="10">
        <f t="shared" si="90"/>
        <v>5536802.7107227165</v>
      </c>
      <c r="AB232" s="10">
        <f t="shared" si="90"/>
        <v>5959326.8679357627</v>
      </c>
      <c r="AC232" s="10">
        <f t="shared" si="90"/>
        <v>6408464.9456301294</v>
      </c>
      <c r="AD232" s="10">
        <f t="shared" si="90"/>
        <v>6885416.6519382102</v>
      </c>
      <c r="AE232" s="10">
        <f t="shared" si="90"/>
        <v>7391430.0567252161</v>
      </c>
      <c r="AF232" s="10">
        <f t="shared" si="90"/>
        <v>9482870.43282561</v>
      </c>
      <c r="AG232" s="10">
        <f t="shared" si="90"/>
        <v>10084954.229557678</v>
      </c>
      <c r="AH232" s="10">
        <f t="shared" si="90"/>
        <v>10977591.223622669</v>
      </c>
      <c r="AI232" s="10">
        <f t="shared" si="90"/>
        <v>11818989.025432725</v>
      </c>
      <c r="AJ232" s="10">
        <f t="shared" si="90"/>
        <v>12697638.650557972</v>
      </c>
      <c r="AK232" s="10">
        <f t="shared" si="90"/>
        <v>13561781.121962523</v>
      </c>
    </row>
    <row r="233" spans="4:38" x14ac:dyDescent="0.35">
      <c r="E233" t="s">
        <v>145</v>
      </c>
      <c r="F233" t="s">
        <v>53</v>
      </c>
      <c r="G233" s="10">
        <f>-G232*G$20</f>
        <v>0</v>
      </c>
      <c r="H233" s="10">
        <f t="shared" ref="H233:AK233" si="91">-H232*H$20</f>
        <v>0</v>
      </c>
      <c r="I233" s="10">
        <f t="shared" si="91"/>
        <v>0</v>
      </c>
      <c r="J233" s="10">
        <f t="shared" si="91"/>
        <v>0</v>
      </c>
      <c r="K233" s="10">
        <f t="shared" si="91"/>
        <v>0</v>
      </c>
      <c r="L233" s="10">
        <f t="shared" si="91"/>
        <v>0</v>
      </c>
      <c r="M233" s="10">
        <f t="shared" si="91"/>
        <v>0</v>
      </c>
      <c r="N233" s="10">
        <f t="shared" si="91"/>
        <v>0</v>
      </c>
      <c r="O233" s="10">
        <f t="shared" si="91"/>
        <v>0</v>
      </c>
      <c r="P233" s="10">
        <f t="shared" si="91"/>
        <v>0</v>
      </c>
      <c r="Q233" s="10">
        <f t="shared" si="91"/>
        <v>0</v>
      </c>
      <c r="R233" s="10">
        <f t="shared" si="91"/>
        <v>0</v>
      </c>
      <c r="S233" s="10">
        <f t="shared" si="91"/>
        <v>0</v>
      </c>
      <c r="T233" s="10">
        <f t="shared" si="91"/>
        <v>0</v>
      </c>
      <c r="U233" s="10">
        <f t="shared" si="91"/>
        <v>0</v>
      </c>
      <c r="V233" s="10">
        <f t="shared" si="91"/>
        <v>0</v>
      </c>
      <c r="W233" s="10">
        <f t="shared" si="91"/>
        <v>0</v>
      </c>
      <c r="X233" s="10">
        <f t="shared" si="91"/>
        <v>0</v>
      </c>
      <c r="Y233" s="10">
        <f t="shared" si="91"/>
        <v>0</v>
      </c>
      <c r="Z233" s="10">
        <f t="shared" si="91"/>
        <v>0</v>
      </c>
      <c r="AA233" s="10">
        <f t="shared" si="91"/>
        <v>0</v>
      </c>
      <c r="AB233" s="10">
        <f t="shared" si="91"/>
        <v>0</v>
      </c>
      <c r="AC233" s="10">
        <f t="shared" si="91"/>
        <v>0</v>
      </c>
      <c r="AD233" s="10">
        <f t="shared" si="91"/>
        <v>0</v>
      </c>
      <c r="AE233" s="10">
        <f t="shared" si="91"/>
        <v>0</v>
      </c>
      <c r="AF233" s="10">
        <f t="shared" si="91"/>
        <v>0</v>
      </c>
      <c r="AG233" s="10">
        <f t="shared" si="91"/>
        <v>0</v>
      </c>
      <c r="AH233" s="10">
        <f t="shared" si="91"/>
        <v>0</v>
      </c>
      <c r="AI233" s="10">
        <f t="shared" si="91"/>
        <v>0</v>
      </c>
      <c r="AJ233" s="10">
        <f t="shared" si="91"/>
        <v>0</v>
      </c>
      <c r="AK233" s="10">
        <f t="shared" si="91"/>
        <v>0</v>
      </c>
    </row>
    <row r="235" spans="4:38" x14ac:dyDescent="0.35">
      <c r="D235" t="s">
        <v>146</v>
      </c>
    </row>
    <row r="236" spans="4:38" x14ac:dyDescent="0.35">
      <c r="E236" t="s">
        <v>51</v>
      </c>
      <c r="F236" t="s">
        <v>53</v>
      </c>
      <c r="G236" s="10">
        <f>-G28</f>
        <v>-59567074.225000009</v>
      </c>
      <c r="H236" s="10">
        <f t="shared" ref="H236:AK236" si="92">-H28</f>
        <v>-1976591.24917324</v>
      </c>
      <c r="I236" s="10">
        <f t="shared" si="92"/>
        <v>-7883163.619584416</v>
      </c>
      <c r="J236" s="10">
        <f t="shared" si="92"/>
        <v>-9409287.5461007431</v>
      </c>
      <c r="K236" s="10">
        <f t="shared" si="92"/>
        <v>-15570797.270092202</v>
      </c>
      <c r="L236" s="10">
        <f t="shared" si="92"/>
        <v>-6195642.9597768392</v>
      </c>
      <c r="M236" s="10">
        <f t="shared" si="92"/>
        <v>-3956993.2301738057</v>
      </c>
      <c r="N236" s="10">
        <f t="shared" si="92"/>
        <v>-4168914.5556033193</v>
      </c>
      <c r="O236" s="10">
        <f t="shared" si="92"/>
        <v>-35250848.42832046</v>
      </c>
      <c r="P236" s="10">
        <f t="shared" si="92"/>
        <v>-8466647.9619261511</v>
      </c>
      <c r="Q236" s="10">
        <f t="shared" si="92"/>
        <v>-10782789.125094207</v>
      </c>
      <c r="R236" s="10">
        <f t="shared" si="92"/>
        <v>-21365397.113733616</v>
      </c>
      <c r="S236" s="10">
        <f t="shared" si="92"/>
        <v>-28250333.703977112</v>
      </c>
      <c r="T236" s="10">
        <f t="shared" si="92"/>
        <v>-10256072.65471362</v>
      </c>
      <c r="U236" s="10">
        <f t="shared" si="92"/>
        <v>-10471450.180462604</v>
      </c>
      <c r="V236" s="10">
        <f t="shared" si="92"/>
        <v>-10691350.634252317</v>
      </c>
      <c r="W236" s="10">
        <f t="shared" si="92"/>
        <v>-10915868.997571616</v>
      </c>
      <c r="X236" s="10">
        <f t="shared" si="92"/>
        <v>-11145102.24652062</v>
      </c>
      <c r="Y236" s="10">
        <f t="shared" si="92"/>
        <v>-11379149.393697552</v>
      </c>
      <c r="Z236" s="10">
        <f t="shared" si="92"/>
        <v>-11618111.5309652</v>
      </c>
      <c r="AA236" s="10">
        <f t="shared" si="92"/>
        <v>-11862091.873115469</v>
      </c>
      <c r="AB236" s="10">
        <f t="shared" si="92"/>
        <v>-12111195.802450892</v>
      </c>
      <c r="AC236" s="10">
        <f t="shared" si="92"/>
        <v>-12365530.91430236</v>
      </c>
      <c r="AD236" s="10">
        <f t="shared" si="92"/>
        <v>-12625207.063502707</v>
      </c>
      <c r="AE236" s="10">
        <f t="shared" si="92"/>
        <v>-12890336.411836263</v>
      </c>
      <c r="AF236" s="10">
        <f t="shared" si="92"/>
        <v>-13161033.476484824</v>
      </c>
      <c r="AG236" s="10">
        <f t="shared" si="92"/>
        <v>-13437415.179491002</v>
      </c>
      <c r="AH236" s="10">
        <f t="shared" si="92"/>
        <v>-13719600.898260314</v>
      </c>
      <c r="AI236" s="10">
        <f t="shared" si="92"/>
        <v>-14007712.517123777</v>
      </c>
      <c r="AJ236" s="10">
        <f t="shared" si="92"/>
        <v>-14301874.479983376</v>
      </c>
      <c r="AK236" s="10">
        <f t="shared" si="92"/>
        <v>-14602213.844063025</v>
      </c>
    </row>
    <row r="237" spans="4:38" x14ac:dyDescent="0.35">
      <c r="E237" t="s">
        <v>147</v>
      </c>
      <c r="F237" t="s">
        <v>53</v>
      </c>
      <c r="G237" s="10">
        <f t="shared" ref="G237:AK237" si="93">G86</f>
        <v>0</v>
      </c>
      <c r="H237" s="10">
        <f t="shared" si="93"/>
        <v>0</v>
      </c>
      <c r="I237" s="10">
        <f t="shared" si="93"/>
        <v>0</v>
      </c>
      <c r="J237" s="10">
        <f t="shared" si="93"/>
        <v>0</v>
      </c>
      <c r="K237" s="10">
        <f t="shared" si="93"/>
        <v>0</v>
      </c>
      <c r="L237" s="10">
        <f t="shared" si="93"/>
        <v>0</v>
      </c>
      <c r="M237" s="10">
        <f t="shared" si="93"/>
        <v>0</v>
      </c>
      <c r="N237" s="10">
        <f t="shared" si="93"/>
        <v>0</v>
      </c>
      <c r="O237" s="10">
        <f t="shared" si="93"/>
        <v>0</v>
      </c>
      <c r="P237" s="10">
        <f t="shared" si="93"/>
        <v>0</v>
      </c>
      <c r="Q237" s="10">
        <f t="shared" si="93"/>
        <v>0</v>
      </c>
      <c r="R237" s="10">
        <f t="shared" si="93"/>
        <v>0</v>
      </c>
      <c r="S237" s="10">
        <f t="shared" si="93"/>
        <v>0</v>
      </c>
      <c r="T237" s="10">
        <f t="shared" si="93"/>
        <v>0</v>
      </c>
      <c r="U237" s="10">
        <f t="shared" si="93"/>
        <v>0</v>
      </c>
      <c r="V237" s="10">
        <f t="shared" si="93"/>
        <v>0</v>
      </c>
      <c r="W237" s="10">
        <f t="shared" si="93"/>
        <v>0</v>
      </c>
      <c r="X237" s="10">
        <f t="shared" si="93"/>
        <v>0</v>
      </c>
      <c r="Y237" s="10">
        <f t="shared" si="93"/>
        <v>0</v>
      </c>
      <c r="Z237" s="10">
        <f t="shared" si="93"/>
        <v>0</v>
      </c>
      <c r="AA237" s="10">
        <f t="shared" si="93"/>
        <v>0</v>
      </c>
      <c r="AB237" s="10">
        <f t="shared" si="93"/>
        <v>0</v>
      </c>
      <c r="AC237" s="10">
        <f t="shared" si="93"/>
        <v>0</v>
      </c>
      <c r="AD237" s="10">
        <f t="shared" si="93"/>
        <v>0</v>
      </c>
      <c r="AE237" s="10">
        <f t="shared" si="93"/>
        <v>0</v>
      </c>
      <c r="AF237" s="10">
        <f t="shared" si="93"/>
        <v>0</v>
      </c>
      <c r="AG237" s="10">
        <f t="shared" si="93"/>
        <v>0</v>
      </c>
      <c r="AH237" s="10">
        <f t="shared" si="93"/>
        <v>0</v>
      </c>
      <c r="AI237" s="10">
        <f t="shared" si="93"/>
        <v>0</v>
      </c>
      <c r="AJ237" s="10">
        <f t="shared" si="93"/>
        <v>0</v>
      </c>
      <c r="AK237" s="10">
        <f t="shared" si="93"/>
        <v>0</v>
      </c>
    </row>
    <row r="238" spans="4:38" x14ac:dyDescent="0.35">
      <c r="E238" t="s">
        <v>60</v>
      </c>
      <c r="F238" t="s">
        <v>53</v>
      </c>
      <c r="G238" s="10">
        <f t="shared" ref="G238:AK238" si="94">G55</f>
        <v>30007000</v>
      </c>
      <c r="H238" s="10">
        <f t="shared" si="94"/>
        <v>0</v>
      </c>
      <c r="I238" s="10">
        <f t="shared" si="94"/>
        <v>0</v>
      </c>
      <c r="J238" s="10">
        <f t="shared" si="94"/>
        <v>0</v>
      </c>
      <c r="K238" s="10">
        <f t="shared" si="94"/>
        <v>0</v>
      </c>
      <c r="L238" s="10">
        <f t="shared" si="94"/>
        <v>0</v>
      </c>
      <c r="M238" s="10">
        <f t="shared" si="94"/>
        <v>0</v>
      </c>
      <c r="N238" s="10">
        <f t="shared" si="94"/>
        <v>0</v>
      </c>
      <c r="O238" s="10">
        <f t="shared" si="94"/>
        <v>0</v>
      </c>
      <c r="P238" s="10">
        <f t="shared" si="94"/>
        <v>0</v>
      </c>
      <c r="Q238" s="10">
        <f t="shared" si="94"/>
        <v>0</v>
      </c>
      <c r="R238" s="10">
        <f t="shared" si="94"/>
        <v>0</v>
      </c>
      <c r="S238" s="10">
        <f t="shared" si="94"/>
        <v>0</v>
      </c>
      <c r="T238" s="10">
        <f t="shared" si="94"/>
        <v>0</v>
      </c>
      <c r="U238" s="10">
        <f t="shared" si="94"/>
        <v>0</v>
      </c>
      <c r="V238" s="10">
        <f t="shared" si="94"/>
        <v>0</v>
      </c>
      <c r="W238" s="10">
        <f t="shared" si="94"/>
        <v>0</v>
      </c>
      <c r="X238" s="10">
        <f t="shared" si="94"/>
        <v>0</v>
      </c>
      <c r="Y238" s="10">
        <f t="shared" si="94"/>
        <v>0</v>
      </c>
      <c r="Z238" s="10">
        <f t="shared" si="94"/>
        <v>0</v>
      </c>
      <c r="AA238" s="10">
        <f t="shared" si="94"/>
        <v>0</v>
      </c>
      <c r="AB238" s="10">
        <f t="shared" si="94"/>
        <v>0</v>
      </c>
      <c r="AC238" s="10">
        <f t="shared" si="94"/>
        <v>0</v>
      </c>
      <c r="AD238" s="10">
        <f t="shared" si="94"/>
        <v>0</v>
      </c>
      <c r="AE238" s="10">
        <f t="shared" si="94"/>
        <v>0</v>
      </c>
      <c r="AF238" s="10">
        <f t="shared" si="94"/>
        <v>0</v>
      </c>
      <c r="AG238" s="10">
        <f t="shared" si="94"/>
        <v>0</v>
      </c>
      <c r="AH238" s="10">
        <f t="shared" si="94"/>
        <v>0</v>
      </c>
      <c r="AI238" s="10">
        <f t="shared" si="94"/>
        <v>0</v>
      </c>
      <c r="AJ238" s="10">
        <f t="shared" si="94"/>
        <v>0</v>
      </c>
      <c r="AK238" s="10">
        <f t="shared" si="94"/>
        <v>0</v>
      </c>
    </row>
    <row r="239" spans="4:38" x14ac:dyDescent="0.35">
      <c r="E239" t="s">
        <v>141</v>
      </c>
      <c r="F239" t="s">
        <v>53</v>
      </c>
      <c r="G239" s="10">
        <f t="shared" ref="G239:AK239" si="95">G179</f>
        <v>0</v>
      </c>
      <c r="H239" s="10">
        <f t="shared" si="95"/>
        <v>526796.13183999993</v>
      </c>
      <c r="I239" s="10">
        <f t="shared" si="95"/>
        <v>1051719.2755199999</v>
      </c>
      <c r="J239" s="10">
        <f t="shared" si="95"/>
        <v>1616488.4252849626</v>
      </c>
      <c r="K239" s="10">
        <f t="shared" si="95"/>
        <v>2266273.3474583356</v>
      </c>
      <c r="L239" s="10">
        <f t="shared" si="95"/>
        <v>3010671.7408398315</v>
      </c>
      <c r="M239" s="10">
        <f t="shared" si="95"/>
        <v>3738802.6658884678</v>
      </c>
      <c r="N239" s="10">
        <f t="shared" si="95"/>
        <v>4590728.3914602362</v>
      </c>
      <c r="O239" s="10">
        <f t="shared" si="95"/>
        <v>5477362.2056894554</v>
      </c>
      <c r="P239" s="10">
        <f t="shared" si="95"/>
        <v>6443407.496594891</v>
      </c>
      <c r="Q239" s="10">
        <f t="shared" si="95"/>
        <v>7494745.4959063996</v>
      </c>
      <c r="R239" s="10">
        <f t="shared" si="95"/>
        <v>8637657.4008636624</v>
      </c>
      <c r="S239" s="10">
        <f t="shared" si="95"/>
        <v>9878850.329917049</v>
      </c>
      <c r="T239" s="10">
        <f t="shared" si="95"/>
        <v>10981764.592364468</v>
      </c>
      <c r="U239" s="10">
        <f t="shared" si="95"/>
        <v>12140358.62631971</v>
      </c>
      <c r="V239" s="10">
        <f t="shared" si="95"/>
        <v>13356982.618926492</v>
      </c>
      <c r="W239" s="10">
        <f t="shared" si="95"/>
        <v>14634078.996075716</v>
      </c>
      <c r="X239" s="10">
        <f t="shared" si="95"/>
        <v>15974185.916781319</v>
      </c>
      <c r="Y239" s="10">
        <f t="shared" si="95"/>
        <v>17379940.897493571</v>
      </c>
      <c r="Z239" s="10">
        <f t="shared" si="95"/>
        <v>18854084.571132414</v>
      </c>
      <c r="AA239" s="10">
        <f t="shared" si="95"/>
        <v>20399464.585798334</v>
      </c>
      <c r="AB239" s="10">
        <f t="shared" si="95"/>
        <v>22019039.648299612</v>
      </c>
      <c r="AC239" s="10">
        <f t="shared" si="95"/>
        <v>23715883.717823051</v>
      </c>
      <c r="AD239" s="10">
        <f t="shared" si="95"/>
        <v>25493190.355269838</v>
      </c>
      <c r="AE239" s="10">
        <f t="shared" si="95"/>
        <v>27354277.233980417</v>
      </c>
      <c r="AF239" s="10">
        <f t="shared" si="95"/>
        <v>29302590.817781515</v>
      </c>
      <c r="AG239" s="10">
        <f t="shared" si="95"/>
        <v>31341711.212505378</v>
      </c>
      <c r="AH239" s="10">
        <f t="shared" si="95"/>
        <v>33475357.197356328</v>
      </c>
      <c r="AI239" s="10">
        <f t="shared" si="95"/>
        <v>35707391.442732692</v>
      </c>
      <c r="AJ239" s="10">
        <f t="shared" si="95"/>
        <v>38041825.92135375</v>
      </c>
      <c r="AK239" s="10">
        <f t="shared" si="95"/>
        <v>40482827.519791856</v>
      </c>
      <c r="AL239" s="10">
        <f t="shared" ref="AL239:AL243" si="96">IF(AF239=0,0,IF($G$17&gt;(AK239/AF239)^(1/5)-1+2%,AK239*(AK239/AF239)^(1/5)/($G$17-((AK239/AF239)^(1/5)-1)),AK239*(1+$G$16)/$G$18))</f>
        <v>1620900662.6551955</v>
      </c>
    </row>
    <row r="240" spans="4:38" x14ac:dyDescent="0.35">
      <c r="E240" t="s">
        <v>117</v>
      </c>
      <c r="F240" t="s">
        <v>53</v>
      </c>
      <c r="G240" s="10">
        <f t="shared" ref="G240:AK240" si="97">G226</f>
        <v>0</v>
      </c>
      <c r="H240" s="10">
        <f t="shared" si="97"/>
        <v>0</v>
      </c>
      <c r="I240" s="10">
        <f t="shared" si="97"/>
        <v>0</v>
      </c>
      <c r="J240" s="10">
        <f t="shared" si="97"/>
        <v>0</v>
      </c>
      <c r="K240" s="10">
        <f t="shared" si="97"/>
        <v>0</v>
      </c>
      <c r="L240" s="10">
        <f t="shared" si="97"/>
        <v>0</v>
      </c>
      <c r="M240" s="10">
        <f t="shared" si="97"/>
        <v>0</v>
      </c>
      <c r="N240" s="10">
        <f t="shared" si="97"/>
        <v>0</v>
      </c>
      <c r="O240" s="10">
        <f t="shared" si="97"/>
        <v>0</v>
      </c>
      <c r="P240" s="10">
        <f t="shared" si="97"/>
        <v>0</v>
      </c>
      <c r="Q240" s="10">
        <f t="shared" si="97"/>
        <v>0</v>
      </c>
      <c r="R240" s="10">
        <f t="shared" si="97"/>
        <v>0</v>
      </c>
      <c r="S240" s="10">
        <f t="shared" si="97"/>
        <v>0</v>
      </c>
      <c r="T240" s="10">
        <f t="shared" si="97"/>
        <v>0</v>
      </c>
      <c r="U240" s="10">
        <f t="shared" si="97"/>
        <v>0</v>
      </c>
      <c r="V240" s="10">
        <f t="shared" si="97"/>
        <v>0</v>
      </c>
      <c r="W240" s="10">
        <f t="shared" si="97"/>
        <v>0</v>
      </c>
      <c r="X240" s="10">
        <f t="shared" si="97"/>
        <v>0</v>
      </c>
      <c r="Y240" s="10">
        <f t="shared" si="97"/>
        <v>0</v>
      </c>
      <c r="Z240" s="10">
        <f t="shared" si="97"/>
        <v>0</v>
      </c>
      <c r="AA240" s="10">
        <f t="shared" si="97"/>
        <v>0</v>
      </c>
      <c r="AB240" s="10">
        <f t="shared" si="97"/>
        <v>0</v>
      </c>
      <c r="AC240" s="10">
        <f t="shared" si="97"/>
        <v>0</v>
      </c>
      <c r="AD240" s="10">
        <f t="shared" si="97"/>
        <v>0</v>
      </c>
      <c r="AE240" s="10">
        <f t="shared" si="97"/>
        <v>0</v>
      </c>
      <c r="AF240" s="10">
        <f t="shared" si="97"/>
        <v>0</v>
      </c>
      <c r="AG240" s="10">
        <f t="shared" si="97"/>
        <v>0</v>
      </c>
      <c r="AH240" s="10">
        <f t="shared" si="97"/>
        <v>0</v>
      </c>
      <c r="AI240" s="10">
        <f t="shared" si="97"/>
        <v>0</v>
      </c>
      <c r="AJ240" s="10">
        <f t="shared" si="97"/>
        <v>0</v>
      </c>
      <c r="AK240" s="10">
        <f t="shared" si="97"/>
        <v>0</v>
      </c>
      <c r="AL240" s="10">
        <f t="shared" si="96"/>
        <v>0</v>
      </c>
    </row>
    <row r="241" spans="3:40" x14ac:dyDescent="0.35">
      <c r="E241" t="s">
        <v>118</v>
      </c>
      <c r="F241" t="s">
        <v>53</v>
      </c>
      <c r="G241" s="10">
        <f t="shared" ref="G241:AK241" si="98">-G202</f>
        <v>0</v>
      </c>
      <c r="H241" s="10">
        <f t="shared" si="98"/>
        <v>-448968.02821894531</v>
      </c>
      <c r="I241" s="10">
        <f t="shared" si="98"/>
        <v>-863755.11862009775</v>
      </c>
      <c r="J241" s="10">
        <f t="shared" si="98"/>
        <v>-1301567.2059710165</v>
      </c>
      <c r="K241" s="10">
        <f t="shared" si="98"/>
        <v>-1788979.9498819397</v>
      </c>
      <c r="L241" s="10">
        <f t="shared" si="98"/>
        <v>-2307378.3567829109</v>
      </c>
      <c r="M241" s="10">
        <f t="shared" si="98"/>
        <v>-2781921.1079293475</v>
      </c>
      <c r="N241" s="10">
        <f t="shared" si="98"/>
        <v>-3316358.7199312416</v>
      </c>
      <c r="O241" s="10">
        <f t="shared" si="98"/>
        <v>-3870957.311692134</v>
      </c>
      <c r="P241" s="10">
        <f t="shared" si="98"/>
        <v>-4454813.6168346023</v>
      </c>
      <c r="Q241" s="10">
        <f t="shared" si="98"/>
        <v>-5069181.5959960539</v>
      </c>
      <c r="R241" s="10">
        <f t="shared" si="98"/>
        <v>-5715364.7681967421</v>
      </c>
      <c r="S241" s="10">
        <f t="shared" si="98"/>
        <v>-6394718.0949892821</v>
      </c>
      <c r="T241" s="10">
        <f t="shared" si="98"/>
        <v>-7108649.9348042384</v>
      </c>
      <c r="U241" s="10">
        <f t="shared" si="98"/>
        <v>-7858624.0700781792</v>
      </c>
      <c r="V241" s="10">
        <f t="shared" si="98"/>
        <v>-8646161.8098453134</v>
      </c>
      <c r="W241" s="10">
        <f t="shared" si="98"/>
        <v>-9472844.1705719978</v>
      </c>
      <c r="X241" s="10">
        <f t="shared" si="98"/>
        <v>-10340314.138115117</v>
      </c>
      <c r="Y241" s="10">
        <f t="shared" si="98"/>
        <v>-11250279.013790831</v>
      </c>
      <c r="Z241" s="10">
        <f t="shared" si="98"/>
        <v>-12204512.847649457</v>
      </c>
      <c r="AA241" s="10">
        <f t="shared" si="98"/>
        <v>-13204858.96216559</v>
      </c>
      <c r="AB241" s="10">
        <f t="shared" si="98"/>
        <v>-14253232.569669902</v>
      </c>
      <c r="AC241" s="10">
        <f t="shared" si="98"/>
        <v>-15351623.486970894</v>
      </c>
      <c r="AD241" s="10">
        <f t="shared" si="98"/>
        <v>-16502098.950740872</v>
      </c>
      <c r="AE241" s="10">
        <f t="shared" si="98"/>
        <v>-17706806.537371308</v>
      </c>
      <c r="AF241" s="10">
        <f t="shared" si="98"/>
        <v>-18967977.191138152</v>
      </c>
      <c r="AG241" s="10">
        <f t="shared" si="98"/>
        <v>-20287928.364658143</v>
      </c>
      <c r="AH241" s="10">
        <f t="shared" si="98"/>
        <v>-21669067.275762815</v>
      </c>
      <c r="AI241" s="10">
        <f t="shared" si="98"/>
        <v>-23113894.285067637</v>
      </c>
      <c r="AJ241" s="10">
        <f t="shared" si="98"/>
        <v>-24625006.398670256</v>
      </c>
      <c r="AK241" s="10">
        <f t="shared" si="98"/>
        <v>-26205100.900573801</v>
      </c>
      <c r="AL241" s="10">
        <f t="shared" si="96"/>
        <v>-1049231687.0386609</v>
      </c>
    </row>
    <row r="242" spans="3:40" x14ac:dyDescent="0.35">
      <c r="E242" t="s">
        <v>125</v>
      </c>
      <c r="F242" t="s">
        <v>53</v>
      </c>
      <c r="G242" s="10">
        <f t="shared" ref="G242:AK242" si="99">G209</f>
        <v>0</v>
      </c>
      <c r="H242" s="10">
        <f t="shared" si="99"/>
        <v>0</v>
      </c>
      <c r="I242" s="10">
        <f t="shared" si="99"/>
        <v>0</v>
      </c>
      <c r="J242" s="10">
        <f t="shared" si="99"/>
        <v>0</v>
      </c>
      <c r="K242" s="10">
        <f t="shared" si="99"/>
        <v>0</v>
      </c>
      <c r="L242" s="10">
        <f t="shared" si="99"/>
        <v>0</v>
      </c>
      <c r="M242" s="10">
        <f t="shared" si="99"/>
        <v>0</v>
      </c>
      <c r="N242" s="10">
        <f t="shared" si="99"/>
        <v>0</v>
      </c>
      <c r="O242" s="10">
        <f t="shared" si="99"/>
        <v>0</v>
      </c>
      <c r="P242" s="10">
        <f t="shared" si="99"/>
        <v>0</v>
      </c>
      <c r="Q242" s="10">
        <f t="shared" si="99"/>
        <v>0</v>
      </c>
      <c r="R242" s="10">
        <f t="shared" si="99"/>
        <v>0</v>
      </c>
      <c r="S242" s="10">
        <f t="shared" si="99"/>
        <v>0</v>
      </c>
      <c r="T242" s="10">
        <f t="shared" si="99"/>
        <v>0</v>
      </c>
      <c r="U242" s="10">
        <f t="shared" si="99"/>
        <v>0</v>
      </c>
      <c r="V242" s="10">
        <f t="shared" si="99"/>
        <v>0</v>
      </c>
      <c r="W242" s="10">
        <f t="shared" si="99"/>
        <v>0</v>
      </c>
      <c r="X242" s="10">
        <f t="shared" si="99"/>
        <v>0</v>
      </c>
      <c r="Y242" s="10">
        <f t="shared" si="99"/>
        <v>0</v>
      </c>
      <c r="Z242" s="10">
        <f t="shared" si="99"/>
        <v>0</v>
      </c>
      <c r="AA242" s="10">
        <f t="shared" si="99"/>
        <v>0</v>
      </c>
      <c r="AB242" s="10">
        <f t="shared" si="99"/>
        <v>0</v>
      </c>
      <c r="AC242" s="10">
        <f t="shared" si="99"/>
        <v>0</v>
      </c>
      <c r="AD242" s="10">
        <f t="shared" si="99"/>
        <v>0</v>
      </c>
      <c r="AE242" s="10">
        <f t="shared" si="99"/>
        <v>0</v>
      </c>
      <c r="AF242" s="10">
        <f t="shared" si="99"/>
        <v>0</v>
      </c>
      <c r="AG242" s="10">
        <f t="shared" si="99"/>
        <v>0</v>
      </c>
      <c r="AH242" s="10">
        <f t="shared" si="99"/>
        <v>0</v>
      </c>
      <c r="AI242" s="10">
        <f t="shared" si="99"/>
        <v>0</v>
      </c>
      <c r="AJ242" s="10">
        <f t="shared" si="99"/>
        <v>0</v>
      </c>
      <c r="AK242" s="10">
        <f t="shared" si="99"/>
        <v>0</v>
      </c>
      <c r="AL242" s="10">
        <f t="shared" si="96"/>
        <v>0</v>
      </c>
    </row>
    <row r="243" spans="3:40" x14ac:dyDescent="0.35">
      <c r="E243" t="s">
        <v>131</v>
      </c>
      <c r="F243" t="s">
        <v>53</v>
      </c>
      <c r="G243" s="10">
        <f t="shared" ref="G243:AK243" si="100">G216</f>
        <v>0</v>
      </c>
      <c r="H243" s="10">
        <f t="shared" si="100"/>
        <v>0</v>
      </c>
      <c r="I243" s="10">
        <f t="shared" si="100"/>
        <v>0</v>
      </c>
      <c r="J243" s="10">
        <f t="shared" si="100"/>
        <v>0</v>
      </c>
      <c r="K243" s="10">
        <f t="shared" si="100"/>
        <v>0</v>
      </c>
      <c r="L243" s="10">
        <f t="shared" si="100"/>
        <v>0</v>
      </c>
      <c r="M243" s="10">
        <f t="shared" si="100"/>
        <v>0</v>
      </c>
      <c r="N243" s="10">
        <f t="shared" si="100"/>
        <v>0</v>
      </c>
      <c r="O243" s="10">
        <f t="shared" si="100"/>
        <v>0</v>
      </c>
      <c r="P243" s="10">
        <f t="shared" si="100"/>
        <v>0</v>
      </c>
      <c r="Q243" s="10">
        <f t="shared" si="100"/>
        <v>0</v>
      </c>
      <c r="R243" s="10">
        <f t="shared" si="100"/>
        <v>0</v>
      </c>
      <c r="S243" s="10">
        <f t="shared" si="100"/>
        <v>0</v>
      </c>
      <c r="T243" s="10">
        <f t="shared" si="100"/>
        <v>0</v>
      </c>
      <c r="U243" s="10">
        <f t="shared" si="100"/>
        <v>0</v>
      </c>
      <c r="V243" s="10">
        <f t="shared" si="100"/>
        <v>0</v>
      </c>
      <c r="W243" s="10">
        <f t="shared" si="100"/>
        <v>0</v>
      </c>
      <c r="X243" s="10">
        <f t="shared" si="100"/>
        <v>0</v>
      </c>
      <c r="Y243" s="10">
        <f t="shared" si="100"/>
        <v>0</v>
      </c>
      <c r="Z243" s="10">
        <f t="shared" si="100"/>
        <v>0</v>
      </c>
      <c r="AA243" s="10">
        <f t="shared" si="100"/>
        <v>0</v>
      </c>
      <c r="AB243" s="10">
        <f t="shared" si="100"/>
        <v>0</v>
      </c>
      <c r="AC243" s="10">
        <f t="shared" si="100"/>
        <v>0</v>
      </c>
      <c r="AD243" s="10">
        <f t="shared" si="100"/>
        <v>0</v>
      </c>
      <c r="AE243" s="10">
        <f t="shared" si="100"/>
        <v>0</v>
      </c>
      <c r="AF243" s="10">
        <f t="shared" si="100"/>
        <v>0</v>
      </c>
      <c r="AG243" s="10">
        <f t="shared" si="100"/>
        <v>0</v>
      </c>
      <c r="AH243" s="10">
        <f t="shared" si="100"/>
        <v>0</v>
      </c>
      <c r="AI243" s="10">
        <f t="shared" si="100"/>
        <v>0</v>
      </c>
      <c r="AJ243" s="10">
        <f t="shared" si="100"/>
        <v>0</v>
      </c>
      <c r="AK243" s="10">
        <f t="shared" si="100"/>
        <v>0</v>
      </c>
      <c r="AL243" s="10">
        <f t="shared" si="96"/>
        <v>0</v>
      </c>
    </row>
    <row r="244" spans="3:40" x14ac:dyDescent="0.35">
      <c r="E244" t="s">
        <v>148</v>
      </c>
      <c r="F244" t="s">
        <v>53</v>
      </c>
      <c r="G244" s="10">
        <f t="shared" ref="G244:AK244" si="101">G233</f>
        <v>0</v>
      </c>
      <c r="H244" s="10">
        <f t="shared" si="101"/>
        <v>0</v>
      </c>
      <c r="I244" s="10">
        <f t="shared" si="101"/>
        <v>0</v>
      </c>
      <c r="J244" s="10">
        <f t="shared" si="101"/>
        <v>0</v>
      </c>
      <c r="K244" s="10">
        <f t="shared" si="101"/>
        <v>0</v>
      </c>
      <c r="L244" s="10">
        <f t="shared" si="101"/>
        <v>0</v>
      </c>
      <c r="M244" s="10">
        <f t="shared" si="101"/>
        <v>0</v>
      </c>
      <c r="N244" s="10">
        <f t="shared" si="101"/>
        <v>0</v>
      </c>
      <c r="O244" s="10">
        <f t="shared" si="101"/>
        <v>0</v>
      </c>
      <c r="P244" s="10">
        <f t="shared" si="101"/>
        <v>0</v>
      </c>
      <c r="Q244" s="10">
        <f t="shared" si="101"/>
        <v>0</v>
      </c>
      <c r="R244" s="10">
        <f t="shared" si="101"/>
        <v>0</v>
      </c>
      <c r="S244" s="10">
        <f t="shared" si="101"/>
        <v>0</v>
      </c>
      <c r="T244" s="10">
        <f t="shared" si="101"/>
        <v>0</v>
      </c>
      <c r="U244" s="10">
        <f t="shared" si="101"/>
        <v>0</v>
      </c>
      <c r="V244" s="10">
        <f t="shared" si="101"/>
        <v>0</v>
      </c>
      <c r="W244" s="10">
        <f t="shared" si="101"/>
        <v>0</v>
      </c>
      <c r="X244" s="10">
        <f t="shared" si="101"/>
        <v>0</v>
      </c>
      <c r="Y244" s="10">
        <f t="shared" si="101"/>
        <v>0</v>
      </c>
      <c r="Z244" s="10">
        <f t="shared" si="101"/>
        <v>0</v>
      </c>
      <c r="AA244" s="10">
        <f t="shared" si="101"/>
        <v>0</v>
      </c>
      <c r="AB244" s="10">
        <f t="shared" si="101"/>
        <v>0</v>
      </c>
      <c r="AC244" s="10">
        <f t="shared" si="101"/>
        <v>0</v>
      </c>
      <c r="AD244" s="10">
        <f t="shared" si="101"/>
        <v>0</v>
      </c>
      <c r="AE244" s="10">
        <f t="shared" si="101"/>
        <v>0</v>
      </c>
      <c r="AF244" s="10">
        <f t="shared" si="101"/>
        <v>0</v>
      </c>
      <c r="AG244" s="10">
        <f t="shared" si="101"/>
        <v>0</v>
      </c>
      <c r="AH244" s="10">
        <f t="shared" si="101"/>
        <v>0</v>
      </c>
      <c r="AI244" s="10">
        <f t="shared" si="101"/>
        <v>0</v>
      </c>
      <c r="AJ244" s="10">
        <f t="shared" si="101"/>
        <v>0</v>
      </c>
      <c r="AK244" s="10">
        <f t="shared" si="101"/>
        <v>0</v>
      </c>
      <c r="AL244" s="10">
        <f>IF(AF244=0,0,IF($G$17&gt;(AK244/AF244)^(1/5)-1+2%,AK244*(AK244/AF244)^(1/5)/($G$17-((AK244/AF244)^(1/5)-1)),AK244*(1+$G$16)/$G$18))</f>
        <v>0</v>
      </c>
      <c r="AN244" s="8"/>
    </row>
    <row r="245" spans="3:40" x14ac:dyDescent="0.35">
      <c r="E245" t="s">
        <v>149</v>
      </c>
      <c r="F245" t="s">
        <v>53</v>
      </c>
      <c r="G245" s="10">
        <f>-$G$19*G244</f>
        <v>0</v>
      </c>
      <c r="H245" s="10">
        <f t="shared" ref="H245:AK245" si="102">-$G$19*H244</f>
        <v>0</v>
      </c>
      <c r="I245" s="10">
        <f t="shared" si="102"/>
        <v>0</v>
      </c>
      <c r="J245" s="10">
        <f t="shared" si="102"/>
        <v>0</v>
      </c>
      <c r="K245" s="10">
        <f t="shared" si="102"/>
        <v>0</v>
      </c>
      <c r="L245" s="10">
        <f t="shared" si="102"/>
        <v>0</v>
      </c>
      <c r="M245" s="10">
        <f t="shared" si="102"/>
        <v>0</v>
      </c>
      <c r="N245" s="10">
        <f t="shared" si="102"/>
        <v>0</v>
      </c>
      <c r="O245" s="10">
        <f t="shared" si="102"/>
        <v>0</v>
      </c>
      <c r="P245" s="10">
        <f t="shared" si="102"/>
        <v>0</v>
      </c>
      <c r="Q245" s="10">
        <f t="shared" si="102"/>
        <v>0</v>
      </c>
      <c r="R245" s="10">
        <f t="shared" si="102"/>
        <v>0</v>
      </c>
      <c r="S245" s="10">
        <f t="shared" si="102"/>
        <v>0</v>
      </c>
      <c r="T245" s="10">
        <f t="shared" si="102"/>
        <v>0</v>
      </c>
      <c r="U245" s="10">
        <f t="shared" si="102"/>
        <v>0</v>
      </c>
      <c r="V245" s="10">
        <f t="shared" si="102"/>
        <v>0</v>
      </c>
      <c r="W245" s="10">
        <f t="shared" si="102"/>
        <v>0</v>
      </c>
      <c r="X245" s="10">
        <f t="shared" si="102"/>
        <v>0</v>
      </c>
      <c r="Y245" s="10">
        <f t="shared" si="102"/>
        <v>0</v>
      </c>
      <c r="Z245" s="10">
        <f t="shared" si="102"/>
        <v>0</v>
      </c>
      <c r="AA245" s="10">
        <f t="shared" si="102"/>
        <v>0</v>
      </c>
      <c r="AB245" s="10">
        <f t="shared" si="102"/>
        <v>0</v>
      </c>
      <c r="AC245" s="10">
        <f t="shared" si="102"/>
        <v>0</v>
      </c>
      <c r="AD245" s="10">
        <f t="shared" si="102"/>
        <v>0</v>
      </c>
      <c r="AE245" s="10">
        <f t="shared" si="102"/>
        <v>0</v>
      </c>
      <c r="AF245" s="10">
        <f t="shared" si="102"/>
        <v>0</v>
      </c>
      <c r="AG245" s="10">
        <f t="shared" si="102"/>
        <v>0</v>
      </c>
      <c r="AH245" s="10">
        <f t="shared" si="102"/>
        <v>0</v>
      </c>
      <c r="AI245" s="10">
        <f t="shared" si="102"/>
        <v>0</v>
      </c>
      <c r="AJ245" s="10">
        <f t="shared" si="102"/>
        <v>0</v>
      </c>
      <c r="AK245" s="10">
        <f t="shared" si="102"/>
        <v>0</v>
      </c>
      <c r="AL245" s="10">
        <f t="shared" ref="AL245" si="103">IF(AF245=0,0,IF($G$17&gt;(AK245/AF245)^(1/5)-1+2%,AK245*(AK245/AF245)^(1/5)/($G$17-((AK245/AF245)^(1/5)-1)),AK245*(1+$G$16)/$G$18))</f>
        <v>0</v>
      </c>
    </row>
    <row r="246" spans="3:40" x14ac:dyDescent="0.35">
      <c r="E246" t="s">
        <v>150</v>
      </c>
      <c r="F246" t="s">
        <v>53</v>
      </c>
      <c r="G246" s="10">
        <f>SUM(G236:G245)</f>
        <v>-29560074.225000009</v>
      </c>
      <c r="H246" s="10">
        <f t="shared" ref="H246:AL246" si="104">SUM(H236:H245)</f>
        <v>-1898763.1455521854</v>
      </c>
      <c r="I246" s="10">
        <f t="shared" si="104"/>
        <v>-7695199.462684514</v>
      </c>
      <c r="J246" s="10">
        <f t="shared" si="104"/>
        <v>-9094366.3267867975</v>
      </c>
      <c r="K246" s="10">
        <f t="shared" si="104"/>
        <v>-15093503.872515807</v>
      </c>
      <c r="L246" s="10">
        <f t="shared" si="104"/>
        <v>-5492349.5757199191</v>
      </c>
      <c r="M246" s="10">
        <f t="shared" si="104"/>
        <v>-3000111.6722146855</v>
      </c>
      <c r="N246" s="10">
        <f t="shared" si="104"/>
        <v>-2894544.8840743247</v>
      </c>
      <c r="O246" s="10">
        <f t="shared" si="104"/>
        <v>-33644443.534323141</v>
      </c>
      <c r="P246" s="10">
        <f t="shared" si="104"/>
        <v>-6478054.0821658624</v>
      </c>
      <c r="Q246" s="10">
        <f t="shared" si="104"/>
        <v>-8357225.2251838613</v>
      </c>
      <c r="R246" s="10">
        <f t="shared" si="104"/>
        <v>-18443104.481066696</v>
      </c>
      <c r="S246" s="10">
        <f t="shared" si="104"/>
        <v>-24766201.469049346</v>
      </c>
      <c r="T246" s="10">
        <f t="shared" si="104"/>
        <v>-6382957.9971533902</v>
      </c>
      <c r="U246" s="10">
        <f t="shared" si="104"/>
        <v>-6189715.6242210735</v>
      </c>
      <c r="V246" s="10">
        <f t="shared" si="104"/>
        <v>-5980529.8251711391</v>
      </c>
      <c r="W246" s="10">
        <f t="shared" si="104"/>
        <v>-5754634.1720678974</v>
      </c>
      <c r="X246" s="10">
        <f t="shared" si="104"/>
        <v>-5511230.4678544179</v>
      </c>
      <c r="Y246" s="10">
        <f t="shared" si="104"/>
        <v>-5249487.5099948123</v>
      </c>
      <c r="Z246" s="10">
        <f t="shared" si="104"/>
        <v>-4968539.8074822426</v>
      </c>
      <c r="AA246" s="10">
        <f t="shared" si="104"/>
        <v>-4667486.2494827248</v>
      </c>
      <c r="AB246" s="10">
        <f t="shared" si="104"/>
        <v>-4345388.7238211818</v>
      </c>
      <c r="AC246" s="10">
        <f t="shared" si="104"/>
        <v>-4001270.6834502034</v>
      </c>
      <c r="AD246" s="10">
        <f t="shared" si="104"/>
        <v>-3634115.6589737404</v>
      </c>
      <c r="AE246" s="10">
        <f t="shared" si="104"/>
        <v>-3242865.7152271532</v>
      </c>
      <c r="AF246" s="10">
        <f t="shared" si="104"/>
        <v>-2826419.8498414606</v>
      </c>
      <c r="AG246" s="10">
        <f t="shared" si="104"/>
        <v>-2383632.3316437677</v>
      </c>
      <c r="AH246" s="10">
        <f t="shared" si="104"/>
        <v>-1913310.9766668007</v>
      </c>
      <c r="AI246" s="10">
        <f t="shared" si="104"/>
        <v>-1414215.3594587222</v>
      </c>
      <c r="AJ246" s="10">
        <f t="shared" si="104"/>
        <v>-885054.95729988068</v>
      </c>
      <c r="AK246" s="10">
        <f t="shared" si="104"/>
        <v>-324487.22484496981</v>
      </c>
      <c r="AL246" s="10">
        <f t="shared" si="104"/>
        <v>571668975.61653459</v>
      </c>
    </row>
    <row r="247" spans="3:40" x14ac:dyDescent="0.35">
      <c r="E247" t="s">
        <v>151</v>
      </c>
      <c r="F247" t="s">
        <v>53</v>
      </c>
      <c r="G247" s="10">
        <f>NPV($G$17,H246:AL246)+G246</f>
        <v>-17950604.029466063</v>
      </c>
    </row>
    <row r="249" spans="3:40" x14ac:dyDescent="0.35">
      <c r="E249" t="s">
        <v>143</v>
      </c>
      <c r="F249" t="s">
        <v>53</v>
      </c>
      <c r="H249" s="10">
        <f>H221</f>
        <v>2103550.9513072362</v>
      </c>
      <c r="I249" s="10">
        <f t="shared" ref="I249:AK249" si="105">I221</f>
        <v>1899228.3535327404</v>
      </c>
      <c r="J249" s="10">
        <f t="shared" si="105"/>
        <v>1966295.9641292214</v>
      </c>
      <c r="K249" s="10">
        <f t="shared" si="105"/>
        <v>2155613.1142607965</v>
      </c>
      <c r="L249" s="10">
        <f t="shared" si="105"/>
        <v>2252833.1160256439</v>
      </c>
      <c r="M249" s="10">
        <f t="shared" si="105"/>
        <v>1996350.1910803847</v>
      </c>
      <c r="N249" s="10">
        <f t="shared" si="105"/>
        <v>2230284.8210801012</v>
      </c>
      <c r="O249" s="10">
        <f t="shared" si="105"/>
        <v>2272161.0690079373</v>
      </c>
      <c r="P249" s="10">
        <f t="shared" si="105"/>
        <v>2354674.5982289603</v>
      </c>
      <c r="Q249" s="10">
        <f t="shared" si="105"/>
        <v>2440184.606263645</v>
      </c>
      <c r="R249" s="10">
        <f t="shared" si="105"/>
        <v>2528799.9102401086</v>
      </c>
      <c r="S249" s="10">
        <f t="shared" si="105"/>
        <v>2620633.2789804777</v>
      </c>
      <c r="T249" s="10">
        <f t="shared" si="105"/>
        <v>2715801.5765066533</v>
      </c>
      <c r="U249" s="10">
        <f t="shared" si="105"/>
        <v>2814425.9107574918</v>
      </c>
      <c r="V249" s="10">
        <f t="shared" si="105"/>
        <v>2916631.7877066494</v>
      </c>
      <c r="W249" s="10">
        <f t="shared" si="105"/>
        <v>3022549.2710772157</v>
      </c>
      <c r="X249" s="10">
        <f t="shared" si="105"/>
        <v>3132313.1478563836</v>
      </c>
      <c r="Y249" s="10">
        <f t="shared" si="105"/>
        <v>3246063.0998207876</v>
      </c>
      <c r="Z249" s="10">
        <f t="shared" si="105"/>
        <v>3363943.881290779</v>
      </c>
      <c r="AA249" s="10">
        <f t="shared" si="105"/>
        <v>3486105.5033398531</v>
      </c>
      <c r="AB249" s="10">
        <f t="shared" si="105"/>
        <v>3612703.4246936394</v>
      </c>
      <c r="AC249" s="10">
        <f t="shared" si="105"/>
        <v>3743898.7495613876</v>
      </c>
      <c r="AD249" s="10">
        <f t="shared" si="105"/>
        <v>3879858.4326517088</v>
      </c>
      <c r="AE249" s="10">
        <f t="shared" si="105"/>
        <v>4020755.4916334553</v>
      </c>
      <c r="AF249" s="10">
        <f t="shared" si="105"/>
        <v>4166769.2273121229</v>
      </c>
      <c r="AG249" s="10">
        <f t="shared" si="105"/>
        <v>4318085.4518019622</v>
      </c>
      <c r="AH249" s="10">
        <f t="shared" si="105"/>
        <v>4474896.7249841494</v>
      </c>
      <c r="AI249" s="10">
        <f t="shared" si="105"/>
        <v>4637402.5995519469</v>
      </c>
      <c r="AJ249" s="10">
        <f t="shared" si="105"/>
        <v>4805809.8749546753</v>
      </c>
      <c r="AK249" s="10">
        <f t="shared" si="105"/>
        <v>4980332.8605636526</v>
      </c>
    </row>
    <row r="250" spans="3:40" x14ac:dyDescent="0.35">
      <c r="E250" t="s">
        <v>152</v>
      </c>
      <c r="F250" t="s">
        <v>53</v>
      </c>
      <c r="G250" s="10">
        <f>NPV($G$17,H249:AL249)+G249</f>
        <v>44553608.480635203</v>
      </c>
    </row>
    <row r="251" spans="3:40" x14ac:dyDescent="0.35">
      <c r="E251" s="15" t="s">
        <v>153</v>
      </c>
      <c r="F251" s="15"/>
      <c r="G251" s="18" t="str">
        <f>IF(G247&gt;0,"N/A",IF(ABS(G247+G250)&gt;1,"Error","OK"))</f>
        <v>Error</v>
      </c>
    </row>
    <row r="253" spans="3:40" x14ac:dyDescent="0.35">
      <c r="C253" s="3" t="s">
        <v>154</v>
      </c>
      <c r="D253" s="3"/>
      <c r="G253" s="10">
        <f>MAX(0,-G281)</f>
        <v>17950604.029466063</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6">G224</f>
        <v>6232586.4000000004</v>
      </c>
      <c r="H258" s="10">
        <f t="shared" si="106"/>
        <v>4176296</v>
      </c>
      <c r="I258" s="10">
        <f t="shared" si="106"/>
        <v>4176296</v>
      </c>
      <c r="J258" s="10">
        <f t="shared" si="106"/>
        <v>3708144.8957059924</v>
      </c>
      <c r="K258" s="10">
        <f t="shared" si="106"/>
        <v>4504336.2766414043</v>
      </c>
      <c r="L258" s="10">
        <f t="shared" si="106"/>
        <v>5041745.8868422192</v>
      </c>
      <c r="M258" s="10">
        <f t="shared" si="106"/>
        <v>3897175.1222857265</v>
      </c>
      <c r="N258" s="10">
        <f t="shared" si="106"/>
        <v>4806434.9487067796</v>
      </c>
      <c r="O258" s="10">
        <f t="shared" si="106"/>
        <v>4523314.4488175167</v>
      </c>
      <c r="P258" s="10">
        <f t="shared" si="106"/>
        <v>4659013.8822820419</v>
      </c>
      <c r="Q258" s="10">
        <f t="shared" si="106"/>
        <v>4798784.298750503</v>
      </c>
      <c r="R258" s="10">
        <f t="shared" si="106"/>
        <v>4942747.8277130183</v>
      </c>
      <c r="S258" s="10">
        <f t="shared" si="106"/>
        <v>5091030.2625444094</v>
      </c>
      <c r="T258" s="10">
        <f t="shared" si="106"/>
        <v>5243761.1704207417</v>
      </c>
      <c r="U258" s="10">
        <f t="shared" si="106"/>
        <v>5401074.0055333637</v>
      </c>
      <c r="V258" s="10">
        <f t="shared" si="106"/>
        <v>5563106.2256993651</v>
      </c>
      <c r="W258" s="10">
        <f t="shared" si="106"/>
        <v>5729999.4124703463</v>
      </c>
      <c r="X258" s="10">
        <f t="shared" si="106"/>
        <v>5901899.3948444566</v>
      </c>
      <c r="Y258" s="10">
        <f t="shared" si="106"/>
        <v>6078956.3766897907</v>
      </c>
      <c r="Z258" s="10">
        <f t="shared" si="106"/>
        <v>6261325.0679904846</v>
      </c>
      <c r="AA258" s="10">
        <f t="shared" si="106"/>
        <v>6449164.8200301994</v>
      </c>
      <c r="AB258" s="10">
        <f t="shared" si="106"/>
        <v>6642639.7646311056</v>
      </c>
      <c r="AC258" s="10">
        <f t="shared" si="106"/>
        <v>6841918.9575700387</v>
      </c>
      <c r="AD258" s="10">
        <f t="shared" si="106"/>
        <v>7047176.5262971399</v>
      </c>
      <c r="AE258" s="10">
        <f t="shared" si="106"/>
        <v>7258591.8220860539</v>
      </c>
      <c r="AF258" s="10">
        <f t="shared" si="106"/>
        <v>7476349.5767486356</v>
      </c>
      <c r="AG258" s="10">
        <f t="shared" si="106"/>
        <v>7700640.0640510945</v>
      </c>
      <c r="AH258" s="10">
        <f t="shared" si="106"/>
        <v>7931659.2659726273</v>
      </c>
      <c r="AI258" s="10">
        <f t="shared" si="106"/>
        <v>8169609.0439518066</v>
      </c>
      <c r="AJ258" s="10">
        <f t="shared" si="106"/>
        <v>8414697.3152703606</v>
      </c>
      <c r="AK258" s="10">
        <f t="shared" si="106"/>
        <v>8667138.2347284723</v>
      </c>
    </row>
    <row r="259" spans="4:37" x14ac:dyDescent="0.35">
      <c r="E259" t="s">
        <v>141</v>
      </c>
      <c r="F259" t="s">
        <v>53</v>
      </c>
      <c r="G259" s="10">
        <f t="shared" si="106"/>
        <v>0</v>
      </c>
      <c r="H259" s="10">
        <f t="shared" si="106"/>
        <v>526796.13183999993</v>
      </c>
      <c r="I259" s="10">
        <f t="shared" si="106"/>
        <v>1051719.2755199999</v>
      </c>
      <c r="J259" s="10">
        <f t="shared" si="106"/>
        <v>1616488.4252849626</v>
      </c>
      <c r="K259" s="10">
        <f t="shared" si="106"/>
        <v>2266273.3474583356</v>
      </c>
      <c r="L259" s="10">
        <f t="shared" si="106"/>
        <v>3010671.7408398315</v>
      </c>
      <c r="M259" s="10">
        <f t="shared" si="106"/>
        <v>3738802.6658884678</v>
      </c>
      <c r="N259" s="10">
        <f t="shared" si="106"/>
        <v>4590728.3914602362</v>
      </c>
      <c r="O259" s="10">
        <f t="shared" si="106"/>
        <v>5477362.2056894554</v>
      </c>
      <c r="P259" s="10">
        <f t="shared" si="106"/>
        <v>6443407.496594891</v>
      </c>
      <c r="Q259" s="10">
        <f t="shared" si="106"/>
        <v>7494745.4959063996</v>
      </c>
      <c r="R259" s="10">
        <f t="shared" si="106"/>
        <v>8637657.4008636624</v>
      </c>
      <c r="S259" s="10">
        <f t="shared" si="106"/>
        <v>9878850.329917049</v>
      </c>
      <c r="T259" s="10">
        <f t="shared" si="106"/>
        <v>10981764.592364468</v>
      </c>
      <c r="U259" s="10">
        <f t="shared" si="106"/>
        <v>12140358.62631971</v>
      </c>
      <c r="V259" s="10">
        <f t="shared" si="106"/>
        <v>13356982.618926492</v>
      </c>
      <c r="W259" s="10">
        <f t="shared" si="106"/>
        <v>14634078.996075716</v>
      </c>
      <c r="X259" s="10">
        <f t="shared" si="106"/>
        <v>15974185.916781319</v>
      </c>
      <c r="Y259" s="10">
        <f t="shared" si="106"/>
        <v>17379940.897493571</v>
      </c>
      <c r="Z259" s="10">
        <f t="shared" si="106"/>
        <v>18854084.571132414</v>
      </c>
      <c r="AA259" s="10">
        <f t="shared" si="106"/>
        <v>20399464.585798334</v>
      </c>
      <c r="AB259" s="10">
        <f t="shared" si="106"/>
        <v>22019039.648299612</v>
      </c>
      <c r="AC259" s="10">
        <f t="shared" si="106"/>
        <v>23715883.717823051</v>
      </c>
      <c r="AD259" s="10">
        <f t="shared" si="106"/>
        <v>25493190.355269838</v>
      </c>
      <c r="AE259" s="10">
        <f t="shared" si="106"/>
        <v>27354277.233980417</v>
      </c>
      <c r="AF259" s="10">
        <f t="shared" si="106"/>
        <v>29302590.817781515</v>
      </c>
      <c r="AG259" s="10">
        <f t="shared" si="106"/>
        <v>31341711.212505378</v>
      </c>
      <c r="AH259" s="10">
        <f t="shared" si="106"/>
        <v>33475357.197356328</v>
      </c>
      <c r="AI259" s="10">
        <f t="shared" si="106"/>
        <v>35707391.442732692</v>
      </c>
      <c r="AJ259" s="10">
        <f t="shared" si="106"/>
        <v>38041825.92135375</v>
      </c>
      <c r="AK259" s="10">
        <f t="shared" si="106"/>
        <v>40482827.519791856</v>
      </c>
    </row>
    <row r="260" spans="4:37" x14ac:dyDescent="0.35">
      <c r="E260" t="s">
        <v>117</v>
      </c>
      <c r="F260" t="s">
        <v>53</v>
      </c>
      <c r="G260" s="10">
        <f t="shared" si="106"/>
        <v>0</v>
      </c>
      <c r="H260" s="10">
        <f t="shared" si="106"/>
        <v>0</v>
      </c>
      <c r="I260" s="10">
        <f t="shared" si="106"/>
        <v>0</v>
      </c>
      <c r="J260" s="10">
        <f t="shared" si="106"/>
        <v>0</v>
      </c>
      <c r="K260" s="10">
        <f t="shared" si="106"/>
        <v>0</v>
      </c>
      <c r="L260" s="10">
        <f t="shared" si="106"/>
        <v>0</v>
      </c>
      <c r="M260" s="10">
        <f t="shared" si="106"/>
        <v>0</v>
      </c>
      <c r="N260" s="10">
        <f t="shared" si="106"/>
        <v>0</v>
      </c>
      <c r="O260" s="10">
        <f t="shared" si="106"/>
        <v>0</v>
      </c>
      <c r="P260" s="10">
        <f t="shared" si="106"/>
        <v>0</v>
      </c>
      <c r="Q260" s="10">
        <f t="shared" si="106"/>
        <v>0</v>
      </c>
      <c r="R260" s="10">
        <f t="shared" si="106"/>
        <v>0</v>
      </c>
      <c r="S260" s="10">
        <f t="shared" si="106"/>
        <v>0</v>
      </c>
      <c r="T260" s="10">
        <f t="shared" si="106"/>
        <v>0</v>
      </c>
      <c r="U260" s="10">
        <f t="shared" si="106"/>
        <v>0</v>
      </c>
      <c r="V260" s="10">
        <f t="shared" si="106"/>
        <v>0</v>
      </c>
      <c r="W260" s="10">
        <f t="shared" si="106"/>
        <v>0</v>
      </c>
      <c r="X260" s="10">
        <f t="shared" si="106"/>
        <v>0</v>
      </c>
      <c r="Y260" s="10">
        <f t="shared" si="106"/>
        <v>0</v>
      </c>
      <c r="Z260" s="10">
        <f t="shared" si="106"/>
        <v>0</v>
      </c>
      <c r="AA260" s="10">
        <f t="shared" si="106"/>
        <v>0</v>
      </c>
      <c r="AB260" s="10">
        <f t="shared" si="106"/>
        <v>0</v>
      </c>
      <c r="AC260" s="10">
        <f t="shared" si="106"/>
        <v>0</v>
      </c>
      <c r="AD260" s="10">
        <f t="shared" si="106"/>
        <v>0</v>
      </c>
      <c r="AE260" s="10">
        <f t="shared" si="106"/>
        <v>0</v>
      </c>
      <c r="AF260" s="10">
        <f t="shared" si="106"/>
        <v>0</v>
      </c>
      <c r="AG260" s="10">
        <f t="shared" si="106"/>
        <v>0</v>
      </c>
      <c r="AH260" s="10">
        <f t="shared" si="106"/>
        <v>0</v>
      </c>
      <c r="AI260" s="10">
        <f t="shared" si="106"/>
        <v>0</v>
      </c>
      <c r="AJ260" s="10">
        <f t="shared" si="106"/>
        <v>0</v>
      </c>
      <c r="AK260" s="10">
        <f t="shared" si="106"/>
        <v>0</v>
      </c>
    </row>
    <row r="261" spans="4:37" x14ac:dyDescent="0.35">
      <c r="E261" t="s">
        <v>118</v>
      </c>
      <c r="F261" t="s">
        <v>53</v>
      </c>
      <c r="G261" s="10">
        <f t="shared" si="106"/>
        <v>0</v>
      </c>
      <c r="H261" s="10">
        <f t="shared" si="106"/>
        <v>-448968.02821894531</v>
      </c>
      <c r="I261" s="10">
        <f t="shared" si="106"/>
        <v>-863755.11862009775</v>
      </c>
      <c r="J261" s="10">
        <f t="shared" si="106"/>
        <v>-1301567.2059710165</v>
      </c>
      <c r="K261" s="10">
        <f t="shared" si="106"/>
        <v>-1788979.9498819397</v>
      </c>
      <c r="L261" s="10">
        <f t="shared" si="106"/>
        <v>-2307378.3567829109</v>
      </c>
      <c r="M261" s="10">
        <f t="shared" si="106"/>
        <v>-2781921.1079293475</v>
      </c>
      <c r="N261" s="10">
        <f t="shared" si="106"/>
        <v>-3316358.7199312416</v>
      </c>
      <c r="O261" s="10">
        <f t="shared" si="106"/>
        <v>-3870957.311692134</v>
      </c>
      <c r="P261" s="10">
        <f t="shared" si="106"/>
        <v>-4454813.6168346023</v>
      </c>
      <c r="Q261" s="10">
        <f t="shared" si="106"/>
        <v>-5069181.5959960539</v>
      </c>
      <c r="R261" s="10">
        <f t="shared" si="106"/>
        <v>-5715364.7681967421</v>
      </c>
      <c r="S261" s="10">
        <f t="shared" si="106"/>
        <v>-6394718.0949892821</v>
      </c>
      <c r="T261" s="10">
        <f t="shared" si="106"/>
        <v>-7108649.9348042384</v>
      </c>
      <c r="U261" s="10">
        <f t="shared" si="106"/>
        <v>-7858624.0700781792</v>
      </c>
      <c r="V261" s="10">
        <f t="shared" si="106"/>
        <v>-8646161.8098453134</v>
      </c>
      <c r="W261" s="10">
        <f t="shared" si="106"/>
        <v>-9472844.1705719978</v>
      </c>
      <c r="X261" s="10">
        <f t="shared" si="106"/>
        <v>-10340314.138115117</v>
      </c>
      <c r="Y261" s="10">
        <f t="shared" si="106"/>
        <v>-11250279.013790831</v>
      </c>
      <c r="Z261" s="10">
        <f t="shared" si="106"/>
        <v>-12204512.847649457</v>
      </c>
      <c r="AA261" s="10">
        <f t="shared" si="106"/>
        <v>-13204858.96216559</v>
      </c>
      <c r="AB261" s="10">
        <f t="shared" si="106"/>
        <v>-14253232.569669902</v>
      </c>
      <c r="AC261" s="10">
        <f t="shared" si="106"/>
        <v>-15351623.486970894</v>
      </c>
      <c r="AD261" s="10">
        <f t="shared" si="106"/>
        <v>-16502098.950740872</v>
      </c>
      <c r="AE261" s="10">
        <f t="shared" si="106"/>
        <v>-17706806.537371308</v>
      </c>
      <c r="AF261" s="10">
        <f t="shared" si="106"/>
        <v>-18967977.191138152</v>
      </c>
      <c r="AG261" s="10">
        <f t="shared" si="106"/>
        <v>-20287928.364658143</v>
      </c>
      <c r="AH261" s="10">
        <f t="shared" si="106"/>
        <v>-21669067.275762815</v>
      </c>
      <c r="AI261" s="10">
        <f t="shared" si="106"/>
        <v>-23113894.285067637</v>
      </c>
      <c r="AJ261" s="10">
        <f t="shared" si="106"/>
        <v>-24625006.398670256</v>
      </c>
      <c r="AK261" s="10">
        <f t="shared" si="106"/>
        <v>-26205100.900573801</v>
      </c>
    </row>
    <row r="262" spans="4:37" x14ac:dyDescent="0.35">
      <c r="E262" t="s">
        <v>142</v>
      </c>
      <c r="F262" t="s">
        <v>53</v>
      </c>
      <c r="G262" s="10">
        <f t="shared" si="106"/>
        <v>-2197616.1825999999</v>
      </c>
      <c r="H262" s="10">
        <f t="shared" si="106"/>
        <v>-2337673.9275834644</v>
      </c>
      <c r="I262" s="10">
        <f t="shared" si="106"/>
        <v>-2724582.235751234</v>
      </c>
      <c r="J262" s="10">
        <f t="shared" si="106"/>
        <v>-3089742.5409422033</v>
      </c>
      <c r="K262" s="10">
        <f t="shared" si="106"/>
        <v>-3594635.3613376045</v>
      </c>
      <c r="L262" s="10">
        <f t="shared" si="106"/>
        <v>-3896682.4488458997</v>
      </c>
      <c r="M262" s="10">
        <f t="shared" si="106"/>
        <v>-4056049.7862640098</v>
      </c>
      <c r="N262" s="10">
        <f t="shared" si="106"/>
        <v>-4251588.8208585456</v>
      </c>
      <c r="O262" s="10">
        <f t="shared" si="106"/>
        <v>-5703476.0239059851</v>
      </c>
      <c r="P262" s="10">
        <f t="shared" si="106"/>
        <v>-6087534.4281305959</v>
      </c>
      <c r="Q262" s="10">
        <f t="shared" si="106"/>
        <v>-6559399.6838687109</v>
      </c>
      <c r="R262" s="10">
        <f t="shared" si="106"/>
        <v>-7269154.9489901103</v>
      </c>
      <c r="S262" s="10">
        <f t="shared" si="106"/>
        <v>-8210448.3481074674</v>
      </c>
      <c r="T262" s="10">
        <f t="shared" si="106"/>
        <v>-8599770.1176291965</v>
      </c>
      <c r="U262" s="10">
        <f t="shared" si="106"/>
        <v>-8998211.5213215556</v>
      </c>
      <c r="V262" s="10">
        <f t="shared" si="106"/>
        <v>-9405992.3878124524</v>
      </c>
      <c r="W262" s="10">
        <f t="shared" si="106"/>
        <v>-9823338.0116202794</v>
      </c>
      <c r="X262" s="10">
        <f t="shared" si="106"/>
        <v>-10250479.293422321</v>
      </c>
      <c r="Y262" s="10">
        <f t="shared" si="106"/>
        <v>-10687652.884033276</v>
      </c>
      <c r="Z262" s="10">
        <f t="shared" si="106"/>
        <v>-11135101.332194861</v>
      </c>
      <c r="AA262" s="10">
        <f t="shared" si="106"/>
        <v>-11593073.236280082</v>
      </c>
      <c r="AB262" s="10">
        <f t="shared" si="106"/>
        <v>-12061823.400018694</v>
      </c>
      <c r="AC262" s="10">
        <f t="shared" si="106"/>
        <v>-12541612.992353454</v>
      </c>
      <c r="AD262" s="10">
        <f t="shared" si="106"/>
        <v>-13032709.711539606</v>
      </c>
      <c r="AE262" s="10">
        <f t="shared" si="106"/>
        <v>-13535387.9536034</v>
      </c>
      <c r="AF262" s="10">
        <f t="shared" si="106"/>
        <v>-12494861.997878509</v>
      </c>
      <c r="AG262" s="10">
        <f t="shared" si="106"/>
        <v>-12987554.134142611</v>
      </c>
      <c r="AH262" s="10">
        <f t="shared" si="106"/>
        <v>-13235254.688927624</v>
      </c>
      <c r="AI262" s="10">
        <f t="shared" si="106"/>
        <v>-13581519.775736086</v>
      </c>
      <c r="AJ262" s="10">
        <f t="shared" si="106"/>
        <v>-13939688.062350553</v>
      </c>
      <c r="AK262" s="10">
        <f t="shared" si="106"/>
        <v>-14363416.592547655</v>
      </c>
    </row>
    <row r="263" spans="4:37" x14ac:dyDescent="0.35">
      <c r="E263" t="s">
        <v>125</v>
      </c>
      <c r="F263" t="s">
        <v>53</v>
      </c>
      <c r="G263" s="10">
        <f t="shared" si="106"/>
        <v>0</v>
      </c>
      <c r="H263" s="10">
        <f t="shared" si="106"/>
        <v>0</v>
      </c>
      <c r="I263" s="10">
        <f t="shared" si="106"/>
        <v>0</v>
      </c>
      <c r="J263" s="10">
        <f t="shared" si="106"/>
        <v>0</v>
      </c>
      <c r="K263" s="10">
        <f t="shared" si="106"/>
        <v>0</v>
      </c>
      <c r="L263" s="10">
        <f t="shared" si="106"/>
        <v>0</v>
      </c>
      <c r="M263" s="10">
        <f t="shared" si="106"/>
        <v>0</v>
      </c>
      <c r="N263" s="10">
        <f t="shared" si="106"/>
        <v>0</v>
      </c>
      <c r="O263" s="10">
        <f t="shared" si="106"/>
        <v>0</v>
      </c>
      <c r="P263" s="10">
        <f t="shared" si="106"/>
        <v>0</v>
      </c>
      <c r="Q263" s="10">
        <f t="shared" si="106"/>
        <v>0</v>
      </c>
      <c r="R263" s="10">
        <f t="shared" si="106"/>
        <v>0</v>
      </c>
      <c r="S263" s="10">
        <f t="shared" si="106"/>
        <v>0</v>
      </c>
      <c r="T263" s="10">
        <f t="shared" si="106"/>
        <v>0</v>
      </c>
      <c r="U263" s="10">
        <f t="shared" si="106"/>
        <v>0</v>
      </c>
      <c r="V263" s="10">
        <f t="shared" si="106"/>
        <v>0</v>
      </c>
      <c r="W263" s="10">
        <f t="shared" si="106"/>
        <v>0</v>
      </c>
      <c r="X263" s="10">
        <f t="shared" si="106"/>
        <v>0</v>
      </c>
      <c r="Y263" s="10">
        <f t="shared" si="106"/>
        <v>0</v>
      </c>
      <c r="Z263" s="10">
        <f t="shared" si="106"/>
        <v>0</v>
      </c>
      <c r="AA263" s="10">
        <f t="shared" si="106"/>
        <v>0</v>
      </c>
      <c r="AB263" s="10">
        <f t="shared" si="106"/>
        <v>0</v>
      </c>
      <c r="AC263" s="10">
        <f t="shared" si="106"/>
        <v>0</v>
      </c>
      <c r="AD263" s="10">
        <f t="shared" si="106"/>
        <v>0</v>
      </c>
      <c r="AE263" s="10">
        <f t="shared" si="106"/>
        <v>0</v>
      </c>
      <c r="AF263" s="10">
        <f t="shared" si="106"/>
        <v>0</v>
      </c>
      <c r="AG263" s="10">
        <f t="shared" si="106"/>
        <v>0</v>
      </c>
      <c r="AH263" s="10">
        <f t="shared" si="106"/>
        <v>0</v>
      </c>
      <c r="AI263" s="10">
        <f t="shared" si="106"/>
        <v>0</v>
      </c>
      <c r="AJ263" s="10">
        <f t="shared" si="106"/>
        <v>0</v>
      </c>
      <c r="AK263" s="10">
        <f t="shared" si="10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7">SUM(G258:G264)</f>
        <v>106474747.328142</v>
      </c>
      <c r="H266" s="10">
        <f t="shared" si="107"/>
        <v>1916450.17603759</v>
      </c>
      <c r="I266" s="10">
        <f t="shared" si="107"/>
        <v>1639677.921148668</v>
      </c>
      <c r="J266" s="10">
        <f t="shared" si="107"/>
        <v>933323.57407773566</v>
      </c>
      <c r="K266" s="10">
        <f t="shared" si="107"/>
        <v>1386994.3128801952</v>
      </c>
      <c r="L266" s="10">
        <f t="shared" si="107"/>
        <v>1848356.8220532397</v>
      </c>
      <c r="M266" s="10">
        <f t="shared" si="107"/>
        <v>798006.8939808365</v>
      </c>
      <c r="N266" s="10">
        <f t="shared" si="107"/>
        <v>1829215.7993772291</v>
      </c>
      <c r="O266" s="10">
        <f t="shared" si="107"/>
        <v>426243.31890885346</v>
      </c>
      <c r="P266" s="10">
        <f t="shared" si="107"/>
        <v>560073.3339117337</v>
      </c>
      <c r="Q266" s="10">
        <f t="shared" si="107"/>
        <v>664948.51479213778</v>
      </c>
      <c r="R266" s="10">
        <f t="shared" si="107"/>
        <v>595885.51138982829</v>
      </c>
      <c r="S266" s="10">
        <f t="shared" si="107"/>
        <v>364714.14936471079</v>
      </c>
      <c r="T266" s="10">
        <f t="shared" si="107"/>
        <v>517105.71035177447</v>
      </c>
      <c r="U266" s="10">
        <f t="shared" si="107"/>
        <v>684597.040453339</v>
      </c>
      <c r="V266" s="10">
        <f t="shared" si="107"/>
        <v>867934.64696809091</v>
      </c>
      <c r="W266" s="10">
        <f t="shared" si="107"/>
        <v>1067896.2263537832</v>
      </c>
      <c r="X266" s="10">
        <f t="shared" si="107"/>
        <v>1285291.8800883368</v>
      </c>
      <c r="Y266" s="10">
        <f t="shared" si="107"/>
        <v>1520965.376359256</v>
      </c>
      <c r="Z266" s="10">
        <f t="shared" si="107"/>
        <v>1775795.4592785817</v>
      </c>
      <c r="AA266" s="10">
        <f t="shared" si="107"/>
        <v>2050697.2073828634</v>
      </c>
      <c r="AB266" s="10">
        <f t="shared" si="107"/>
        <v>2346623.4432421234</v>
      </c>
      <c r="AC266" s="10">
        <f t="shared" si="107"/>
        <v>2664566.1960687414</v>
      </c>
      <c r="AD266" s="10">
        <f t="shared" si="107"/>
        <v>3005558.2192865014</v>
      </c>
      <c r="AE266" s="10">
        <f t="shared" si="107"/>
        <v>3370674.5650917608</v>
      </c>
      <c r="AF266" s="10">
        <f t="shared" si="107"/>
        <v>5316101.2055134866</v>
      </c>
      <c r="AG266" s="10">
        <f t="shared" si="107"/>
        <v>5766868.777755715</v>
      </c>
      <c r="AH266" s="10">
        <f t="shared" si="107"/>
        <v>6502694.4986385182</v>
      </c>
      <c r="AI266" s="10">
        <f t="shared" si="107"/>
        <v>7181586.4258807786</v>
      </c>
      <c r="AJ266" s="10">
        <f t="shared" si="107"/>
        <v>7891828.7756032981</v>
      </c>
      <c r="AK266" s="10">
        <f t="shared" si="107"/>
        <v>8581448.2613988705</v>
      </c>
    </row>
    <row r="267" spans="4:37" x14ac:dyDescent="0.35">
      <c r="E267" t="s">
        <v>145</v>
      </c>
      <c r="F267" t="s">
        <v>53</v>
      </c>
      <c r="G267" s="10">
        <f>-G266*G$20</f>
        <v>0</v>
      </c>
      <c r="H267" s="10">
        <f t="shared" ref="H267:AK267" si="108">-H266*H$20</f>
        <v>0</v>
      </c>
      <c r="I267" s="10">
        <f t="shared" si="108"/>
        <v>0</v>
      </c>
      <c r="J267" s="10">
        <f t="shared" si="108"/>
        <v>0</v>
      </c>
      <c r="K267" s="10">
        <f t="shared" si="108"/>
        <v>0</v>
      </c>
      <c r="L267" s="10">
        <f t="shared" si="108"/>
        <v>0</v>
      </c>
      <c r="M267" s="10">
        <f t="shared" si="108"/>
        <v>0</v>
      </c>
      <c r="N267" s="10">
        <f t="shared" si="108"/>
        <v>0</v>
      </c>
      <c r="O267" s="10">
        <f t="shared" si="108"/>
        <v>0</v>
      </c>
      <c r="P267" s="10">
        <f t="shared" si="108"/>
        <v>0</v>
      </c>
      <c r="Q267" s="10">
        <f t="shared" si="108"/>
        <v>0</v>
      </c>
      <c r="R267" s="10">
        <f t="shared" si="108"/>
        <v>0</v>
      </c>
      <c r="S267" s="10">
        <f t="shared" si="108"/>
        <v>0</v>
      </c>
      <c r="T267" s="10">
        <f t="shared" si="108"/>
        <v>0</v>
      </c>
      <c r="U267" s="10">
        <f t="shared" si="108"/>
        <v>0</v>
      </c>
      <c r="V267" s="10">
        <f t="shared" si="108"/>
        <v>0</v>
      </c>
      <c r="W267" s="10">
        <f t="shared" si="108"/>
        <v>0</v>
      </c>
      <c r="X267" s="10">
        <f t="shared" si="108"/>
        <v>0</v>
      </c>
      <c r="Y267" s="10">
        <f t="shared" si="108"/>
        <v>0</v>
      </c>
      <c r="Z267" s="10">
        <f t="shared" si="108"/>
        <v>0</v>
      </c>
      <c r="AA267" s="10">
        <f t="shared" si="108"/>
        <v>0</v>
      </c>
      <c r="AB267" s="10">
        <f t="shared" si="108"/>
        <v>0</v>
      </c>
      <c r="AC267" s="10">
        <f t="shared" si="108"/>
        <v>0</v>
      </c>
      <c r="AD267" s="10">
        <f t="shared" si="108"/>
        <v>0</v>
      </c>
      <c r="AE267" s="10">
        <f t="shared" si="108"/>
        <v>0</v>
      </c>
      <c r="AF267" s="10">
        <f t="shared" si="108"/>
        <v>0</v>
      </c>
      <c r="AG267" s="10">
        <f t="shared" si="108"/>
        <v>0</v>
      </c>
      <c r="AH267" s="10">
        <f t="shared" si="108"/>
        <v>0</v>
      </c>
      <c r="AI267" s="10">
        <f t="shared" si="108"/>
        <v>0</v>
      </c>
      <c r="AJ267" s="10">
        <f t="shared" si="108"/>
        <v>0</v>
      </c>
      <c r="AK267" s="10">
        <f t="shared" si="108"/>
        <v>0</v>
      </c>
    </row>
    <row r="269" spans="4:37" x14ac:dyDescent="0.35">
      <c r="D269" t="s">
        <v>146</v>
      </c>
    </row>
    <row r="270" spans="4:37" x14ac:dyDescent="0.35">
      <c r="E270" t="s">
        <v>51</v>
      </c>
      <c r="F270" t="s">
        <v>53</v>
      </c>
      <c r="G270" s="10">
        <f t="shared" ref="G270:AK277" si="109">G236</f>
        <v>-59567074.225000009</v>
      </c>
      <c r="H270" s="10">
        <f t="shared" si="109"/>
        <v>-1976591.24917324</v>
      </c>
      <c r="I270" s="10">
        <f t="shared" si="109"/>
        <v>-7883163.619584416</v>
      </c>
      <c r="J270" s="10">
        <f t="shared" si="109"/>
        <v>-9409287.5461007431</v>
      </c>
      <c r="K270" s="10">
        <f t="shared" si="109"/>
        <v>-15570797.270092202</v>
      </c>
      <c r="L270" s="10">
        <f t="shared" si="109"/>
        <v>-6195642.9597768392</v>
      </c>
      <c r="M270" s="10">
        <f t="shared" si="109"/>
        <v>-3956993.2301738057</v>
      </c>
      <c r="N270" s="10">
        <f t="shared" si="109"/>
        <v>-4168914.5556033193</v>
      </c>
      <c r="O270" s="10">
        <f t="shared" si="109"/>
        <v>-35250848.42832046</v>
      </c>
      <c r="P270" s="10">
        <f t="shared" si="109"/>
        <v>-8466647.9619261511</v>
      </c>
      <c r="Q270" s="10">
        <f t="shared" si="109"/>
        <v>-10782789.125094207</v>
      </c>
      <c r="R270" s="10">
        <f t="shared" si="109"/>
        <v>-21365397.113733616</v>
      </c>
      <c r="S270" s="10">
        <f t="shared" si="109"/>
        <v>-28250333.703977112</v>
      </c>
      <c r="T270" s="10">
        <f t="shared" si="109"/>
        <v>-10256072.65471362</v>
      </c>
      <c r="U270" s="10">
        <f t="shared" si="109"/>
        <v>-10471450.180462604</v>
      </c>
      <c r="V270" s="10">
        <f t="shared" si="109"/>
        <v>-10691350.634252317</v>
      </c>
      <c r="W270" s="10">
        <f t="shared" si="109"/>
        <v>-10915868.997571616</v>
      </c>
      <c r="X270" s="10">
        <f t="shared" si="109"/>
        <v>-11145102.24652062</v>
      </c>
      <c r="Y270" s="10">
        <f t="shared" si="109"/>
        <v>-11379149.393697552</v>
      </c>
      <c r="Z270" s="10">
        <f t="shared" si="109"/>
        <v>-11618111.5309652</v>
      </c>
      <c r="AA270" s="10">
        <f t="shared" si="109"/>
        <v>-11862091.873115469</v>
      </c>
      <c r="AB270" s="10">
        <f t="shared" si="109"/>
        <v>-12111195.802450892</v>
      </c>
      <c r="AC270" s="10">
        <f t="shared" si="109"/>
        <v>-12365530.91430236</v>
      </c>
      <c r="AD270" s="10">
        <f t="shared" si="109"/>
        <v>-12625207.063502707</v>
      </c>
      <c r="AE270" s="10">
        <f t="shared" si="109"/>
        <v>-12890336.411836263</v>
      </c>
      <c r="AF270" s="10">
        <f t="shared" si="109"/>
        <v>-13161033.476484824</v>
      </c>
      <c r="AG270" s="10">
        <f t="shared" si="109"/>
        <v>-13437415.179491002</v>
      </c>
      <c r="AH270" s="10">
        <f t="shared" si="109"/>
        <v>-13719600.898260314</v>
      </c>
      <c r="AI270" s="10">
        <f t="shared" si="109"/>
        <v>-14007712.517123777</v>
      </c>
      <c r="AJ270" s="10">
        <f t="shared" si="109"/>
        <v>-14301874.479983376</v>
      </c>
      <c r="AK270" s="10">
        <f t="shared" si="109"/>
        <v>-14602213.844063025</v>
      </c>
    </row>
    <row r="271" spans="4:37" x14ac:dyDescent="0.35">
      <c r="E271" t="s">
        <v>147</v>
      </c>
      <c r="F271" t="s">
        <v>53</v>
      </c>
      <c r="G271" s="10">
        <f t="shared" si="109"/>
        <v>0</v>
      </c>
      <c r="H271" s="10">
        <f t="shared" si="109"/>
        <v>0</v>
      </c>
      <c r="I271" s="10">
        <f t="shared" si="109"/>
        <v>0</v>
      </c>
      <c r="J271" s="10">
        <f t="shared" si="109"/>
        <v>0</v>
      </c>
      <c r="K271" s="10">
        <f t="shared" si="109"/>
        <v>0</v>
      </c>
      <c r="L271" s="10">
        <f t="shared" si="109"/>
        <v>0</v>
      </c>
      <c r="M271" s="10">
        <f t="shared" si="109"/>
        <v>0</v>
      </c>
      <c r="N271" s="10">
        <f t="shared" si="109"/>
        <v>0</v>
      </c>
      <c r="O271" s="10">
        <f t="shared" si="109"/>
        <v>0</v>
      </c>
      <c r="P271" s="10">
        <f t="shared" si="109"/>
        <v>0</v>
      </c>
      <c r="Q271" s="10">
        <f t="shared" si="109"/>
        <v>0</v>
      </c>
      <c r="R271" s="10">
        <f t="shared" si="109"/>
        <v>0</v>
      </c>
      <c r="S271" s="10">
        <f t="shared" si="109"/>
        <v>0</v>
      </c>
      <c r="T271" s="10">
        <f t="shared" si="109"/>
        <v>0</v>
      </c>
      <c r="U271" s="10">
        <f t="shared" si="109"/>
        <v>0</v>
      </c>
      <c r="V271" s="10">
        <f t="shared" si="109"/>
        <v>0</v>
      </c>
      <c r="W271" s="10">
        <f t="shared" si="109"/>
        <v>0</v>
      </c>
      <c r="X271" s="10">
        <f t="shared" si="109"/>
        <v>0</v>
      </c>
      <c r="Y271" s="10">
        <f t="shared" si="109"/>
        <v>0</v>
      </c>
      <c r="Z271" s="10">
        <f t="shared" si="109"/>
        <v>0</v>
      </c>
      <c r="AA271" s="10">
        <f t="shared" si="109"/>
        <v>0</v>
      </c>
      <c r="AB271" s="10">
        <f t="shared" si="109"/>
        <v>0</v>
      </c>
      <c r="AC271" s="10">
        <f t="shared" si="109"/>
        <v>0</v>
      </c>
      <c r="AD271" s="10">
        <f t="shared" si="109"/>
        <v>0</v>
      </c>
      <c r="AE271" s="10">
        <f t="shared" si="109"/>
        <v>0</v>
      </c>
      <c r="AF271" s="10">
        <f t="shared" si="109"/>
        <v>0</v>
      </c>
      <c r="AG271" s="10">
        <f t="shared" si="109"/>
        <v>0</v>
      </c>
      <c r="AH271" s="10">
        <f t="shared" si="109"/>
        <v>0</v>
      </c>
      <c r="AI271" s="10">
        <f t="shared" si="109"/>
        <v>0</v>
      </c>
      <c r="AJ271" s="10">
        <f t="shared" si="109"/>
        <v>0</v>
      </c>
      <c r="AK271" s="10">
        <f t="shared" si="109"/>
        <v>0</v>
      </c>
    </row>
    <row r="272" spans="4:37" x14ac:dyDescent="0.35">
      <c r="E272" t="s">
        <v>60</v>
      </c>
      <c r="F272" t="s">
        <v>53</v>
      </c>
      <c r="G272" s="10">
        <f t="shared" si="109"/>
        <v>30007000</v>
      </c>
      <c r="H272" s="10">
        <f t="shared" si="109"/>
        <v>0</v>
      </c>
      <c r="I272" s="10">
        <f t="shared" si="109"/>
        <v>0</v>
      </c>
      <c r="J272" s="10">
        <f t="shared" si="109"/>
        <v>0</v>
      </c>
      <c r="K272" s="10">
        <f t="shared" si="109"/>
        <v>0</v>
      </c>
      <c r="L272" s="10">
        <f t="shared" si="109"/>
        <v>0</v>
      </c>
      <c r="M272" s="10">
        <f t="shared" si="109"/>
        <v>0</v>
      </c>
      <c r="N272" s="10">
        <f t="shared" si="109"/>
        <v>0</v>
      </c>
      <c r="O272" s="10">
        <f t="shared" si="109"/>
        <v>0</v>
      </c>
      <c r="P272" s="10">
        <f t="shared" si="109"/>
        <v>0</v>
      </c>
      <c r="Q272" s="10">
        <f t="shared" si="109"/>
        <v>0</v>
      </c>
      <c r="R272" s="10">
        <f t="shared" si="109"/>
        <v>0</v>
      </c>
      <c r="S272" s="10">
        <f t="shared" si="109"/>
        <v>0</v>
      </c>
      <c r="T272" s="10">
        <f t="shared" si="109"/>
        <v>0</v>
      </c>
      <c r="U272" s="10">
        <f t="shared" si="109"/>
        <v>0</v>
      </c>
      <c r="V272" s="10">
        <f t="shared" si="109"/>
        <v>0</v>
      </c>
      <c r="W272" s="10">
        <f t="shared" si="109"/>
        <v>0</v>
      </c>
      <c r="X272" s="10">
        <f t="shared" si="109"/>
        <v>0</v>
      </c>
      <c r="Y272" s="10">
        <f t="shared" si="109"/>
        <v>0</v>
      </c>
      <c r="Z272" s="10">
        <f t="shared" si="109"/>
        <v>0</v>
      </c>
      <c r="AA272" s="10">
        <f t="shared" si="109"/>
        <v>0</v>
      </c>
      <c r="AB272" s="10">
        <f t="shared" si="109"/>
        <v>0</v>
      </c>
      <c r="AC272" s="10">
        <f t="shared" si="109"/>
        <v>0</v>
      </c>
      <c r="AD272" s="10">
        <f t="shared" si="109"/>
        <v>0</v>
      </c>
      <c r="AE272" s="10">
        <f t="shared" si="109"/>
        <v>0</v>
      </c>
      <c r="AF272" s="10">
        <f t="shared" si="109"/>
        <v>0</v>
      </c>
      <c r="AG272" s="10">
        <f t="shared" si="109"/>
        <v>0</v>
      </c>
      <c r="AH272" s="10">
        <f t="shared" si="109"/>
        <v>0</v>
      </c>
      <c r="AI272" s="10">
        <f t="shared" si="109"/>
        <v>0</v>
      </c>
      <c r="AJ272" s="10">
        <f t="shared" si="109"/>
        <v>0</v>
      </c>
      <c r="AK272" s="10">
        <f t="shared" si="109"/>
        <v>0</v>
      </c>
    </row>
    <row r="273" spans="1:38" x14ac:dyDescent="0.35">
      <c r="E273" t="s">
        <v>141</v>
      </c>
      <c r="F273" t="s">
        <v>53</v>
      </c>
      <c r="G273" s="10">
        <f t="shared" si="109"/>
        <v>0</v>
      </c>
      <c r="H273" s="10">
        <f t="shared" si="109"/>
        <v>526796.13183999993</v>
      </c>
      <c r="I273" s="10">
        <f t="shared" si="109"/>
        <v>1051719.2755199999</v>
      </c>
      <c r="J273" s="10">
        <f t="shared" si="109"/>
        <v>1616488.4252849626</v>
      </c>
      <c r="K273" s="10">
        <f t="shared" si="109"/>
        <v>2266273.3474583356</v>
      </c>
      <c r="L273" s="10">
        <f t="shared" si="109"/>
        <v>3010671.7408398315</v>
      </c>
      <c r="M273" s="10">
        <f t="shared" si="109"/>
        <v>3738802.6658884678</v>
      </c>
      <c r="N273" s="10">
        <f t="shared" si="109"/>
        <v>4590728.3914602362</v>
      </c>
      <c r="O273" s="10">
        <f t="shared" si="109"/>
        <v>5477362.2056894554</v>
      </c>
      <c r="P273" s="10">
        <f t="shared" si="109"/>
        <v>6443407.496594891</v>
      </c>
      <c r="Q273" s="10">
        <f t="shared" si="109"/>
        <v>7494745.4959063996</v>
      </c>
      <c r="R273" s="10">
        <f t="shared" si="109"/>
        <v>8637657.4008636624</v>
      </c>
      <c r="S273" s="10">
        <f t="shared" si="109"/>
        <v>9878850.329917049</v>
      </c>
      <c r="T273" s="10">
        <f t="shared" si="109"/>
        <v>10981764.592364468</v>
      </c>
      <c r="U273" s="10">
        <f t="shared" si="109"/>
        <v>12140358.62631971</v>
      </c>
      <c r="V273" s="10">
        <f t="shared" si="109"/>
        <v>13356982.618926492</v>
      </c>
      <c r="W273" s="10">
        <f t="shared" si="109"/>
        <v>14634078.996075716</v>
      </c>
      <c r="X273" s="10">
        <f t="shared" si="109"/>
        <v>15974185.916781319</v>
      </c>
      <c r="Y273" s="10">
        <f t="shared" si="109"/>
        <v>17379940.897493571</v>
      </c>
      <c r="Z273" s="10">
        <f t="shared" si="109"/>
        <v>18854084.571132414</v>
      </c>
      <c r="AA273" s="10">
        <f t="shared" si="109"/>
        <v>20399464.585798334</v>
      </c>
      <c r="AB273" s="10">
        <f t="shared" si="109"/>
        <v>22019039.648299612</v>
      </c>
      <c r="AC273" s="10">
        <f t="shared" si="109"/>
        <v>23715883.717823051</v>
      </c>
      <c r="AD273" s="10">
        <f t="shared" si="109"/>
        <v>25493190.355269838</v>
      </c>
      <c r="AE273" s="10">
        <f t="shared" si="109"/>
        <v>27354277.233980417</v>
      </c>
      <c r="AF273" s="10">
        <f t="shared" si="109"/>
        <v>29302590.817781515</v>
      </c>
      <c r="AG273" s="10">
        <f t="shared" si="109"/>
        <v>31341711.212505378</v>
      </c>
      <c r="AH273" s="10">
        <f t="shared" si="109"/>
        <v>33475357.197356328</v>
      </c>
      <c r="AI273" s="10">
        <f t="shared" si="109"/>
        <v>35707391.442732692</v>
      </c>
      <c r="AJ273" s="10">
        <f t="shared" si="109"/>
        <v>38041825.92135375</v>
      </c>
      <c r="AK273" s="10">
        <f t="shared" si="109"/>
        <v>40482827.519791856</v>
      </c>
      <c r="AL273" s="10">
        <f t="shared" ref="AL273:AL277" si="110">IF(AF273=0,0,IF($G$17&gt;(AK273/AF273)^(1/5)-1+2%,AK273*(AK273/AF273)^(1/5)/($G$17-((AK273/AF273)^(1/5)-1)),AK273*(1+$G$16)/$G$18))</f>
        <v>1620900662.6551955</v>
      </c>
    </row>
    <row r="274" spans="1:38" x14ac:dyDescent="0.35">
      <c r="E274" t="s">
        <v>117</v>
      </c>
      <c r="F274" t="s">
        <v>53</v>
      </c>
      <c r="G274" s="10">
        <f t="shared" si="109"/>
        <v>0</v>
      </c>
      <c r="H274" s="10">
        <f t="shared" si="109"/>
        <v>0</v>
      </c>
      <c r="I274" s="10">
        <f t="shared" si="109"/>
        <v>0</v>
      </c>
      <c r="J274" s="10">
        <f t="shared" si="109"/>
        <v>0</v>
      </c>
      <c r="K274" s="10">
        <f t="shared" si="109"/>
        <v>0</v>
      </c>
      <c r="L274" s="10">
        <f t="shared" si="109"/>
        <v>0</v>
      </c>
      <c r="M274" s="10">
        <f t="shared" si="109"/>
        <v>0</v>
      </c>
      <c r="N274" s="10">
        <f t="shared" si="109"/>
        <v>0</v>
      </c>
      <c r="O274" s="10">
        <f t="shared" si="109"/>
        <v>0</v>
      </c>
      <c r="P274" s="10">
        <f t="shared" si="109"/>
        <v>0</v>
      </c>
      <c r="Q274" s="10">
        <f t="shared" si="109"/>
        <v>0</v>
      </c>
      <c r="R274" s="10">
        <f t="shared" si="109"/>
        <v>0</v>
      </c>
      <c r="S274" s="10">
        <f t="shared" si="109"/>
        <v>0</v>
      </c>
      <c r="T274" s="10">
        <f t="shared" si="109"/>
        <v>0</v>
      </c>
      <c r="U274" s="10">
        <f t="shared" si="109"/>
        <v>0</v>
      </c>
      <c r="V274" s="10">
        <f t="shared" si="109"/>
        <v>0</v>
      </c>
      <c r="W274" s="10">
        <f t="shared" si="109"/>
        <v>0</v>
      </c>
      <c r="X274" s="10">
        <f t="shared" si="109"/>
        <v>0</v>
      </c>
      <c r="Y274" s="10">
        <f t="shared" si="109"/>
        <v>0</v>
      </c>
      <c r="Z274" s="10">
        <f t="shared" si="109"/>
        <v>0</v>
      </c>
      <c r="AA274" s="10">
        <f t="shared" si="109"/>
        <v>0</v>
      </c>
      <c r="AB274" s="10">
        <f t="shared" si="109"/>
        <v>0</v>
      </c>
      <c r="AC274" s="10">
        <f t="shared" si="109"/>
        <v>0</v>
      </c>
      <c r="AD274" s="10">
        <f t="shared" si="109"/>
        <v>0</v>
      </c>
      <c r="AE274" s="10">
        <f t="shared" si="109"/>
        <v>0</v>
      </c>
      <c r="AF274" s="10">
        <f t="shared" si="109"/>
        <v>0</v>
      </c>
      <c r="AG274" s="10">
        <f t="shared" si="109"/>
        <v>0</v>
      </c>
      <c r="AH274" s="10">
        <f t="shared" si="109"/>
        <v>0</v>
      </c>
      <c r="AI274" s="10">
        <f t="shared" si="109"/>
        <v>0</v>
      </c>
      <c r="AJ274" s="10">
        <f t="shared" si="109"/>
        <v>0</v>
      </c>
      <c r="AK274" s="10">
        <f t="shared" si="109"/>
        <v>0</v>
      </c>
      <c r="AL274" s="10">
        <f t="shared" si="110"/>
        <v>0</v>
      </c>
    </row>
    <row r="275" spans="1:38" x14ac:dyDescent="0.35">
      <c r="E275" t="s">
        <v>118</v>
      </c>
      <c r="F275" t="s">
        <v>53</v>
      </c>
      <c r="G275" s="10">
        <f t="shared" si="109"/>
        <v>0</v>
      </c>
      <c r="H275" s="10">
        <f t="shared" si="109"/>
        <v>-448968.02821894531</v>
      </c>
      <c r="I275" s="10">
        <f t="shared" si="109"/>
        <v>-863755.11862009775</v>
      </c>
      <c r="J275" s="10">
        <f t="shared" si="109"/>
        <v>-1301567.2059710165</v>
      </c>
      <c r="K275" s="10">
        <f t="shared" si="109"/>
        <v>-1788979.9498819397</v>
      </c>
      <c r="L275" s="10">
        <f t="shared" si="109"/>
        <v>-2307378.3567829109</v>
      </c>
      <c r="M275" s="10">
        <f t="shared" si="109"/>
        <v>-2781921.1079293475</v>
      </c>
      <c r="N275" s="10">
        <f t="shared" si="109"/>
        <v>-3316358.7199312416</v>
      </c>
      <c r="O275" s="10">
        <f t="shared" si="109"/>
        <v>-3870957.311692134</v>
      </c>
      <c r="P275" s="10">
        <f t="shared" si="109"/>
        <v>-4454813.6168346023</v>
      </c>
      <c r="Q275" s="10">
        <f t="shared" si="109"/>
        <v>-5069181.5959960539</v>
      </c>
      <c r="R275" s="10">
        <f t="shared" si="109"/>
        <v>-5715364.7681967421</v>
      </c>
      <c r="S275" s="10">
        <f t="shared" si="109"/>
        <v>-6394718.0949892821</v>
      </c>
      <c r="T275" s="10">
        <f t="shared" si="109"/>
        <v>-7108649.9348042384</v>
      </c>
      <c r="U275" s="10">
        <f t="shared" si="109"/>
        <v>-7858624.0700781792</v>
      </c>
      <c r="V275" s="10">
        <f t="shared" si="109"/>
        <v>-8646161.8098453134</v>
      </c>
      <c r="W275" s="10">
        <f t="shared" si="109"/>
        <v>-9472844.1705719978</v>
      </c>
      <c r="X275" s="10">
        <f t="shared" si="109"/>
        <v>-10340314.138115117</v>
      </c>
      <c r="Y275" s="10">
        <f t="shared" si="109"/>
        <v>-11250279.013790831</v>
      </c>
      <c r="Z275" s="10">
        <f t="shared" si="109"/>
        <v>-12204512.847649457</v>
      </c>
      <c r="AA275" s="10">
        <f t="shared" si="109"/>
        <v>-13204858.96216559</v>
      </c>
      <c r="AB275" s="10">
        <f t="shared" si="109"/>
        <v>-14253232.569669902</v>
      </c>
      <c r="AC275" s="10">
        <f t="shared" si="109"/>
        <v>-15351623.486970894</v>
      </c>
      <c r="AD275" s="10">
        <f t="shared" si="109"/>
        <v>-16502098.950740872</v>
      </c>
      <c r="AE275" s="10">
        <f t="shared" si="109"/>
        <v>-17706806.537371308</v>
      </c>
      <c r="AF275" s="10">
        <f t="shared" si="109"/>
        <v>-18967977.191138152</v>
      </c>
      <c r="AG275" s="10">
        <f t="shared" si="109"/>
        <v>-20287928.364658143</v>
      </c>
      <c r="AH275" s="10">
        <f t="shared" si="109"/>
        <v>-21669067.275762815</v>
      </c>
      <c r="AI275" s="10">
        <f t="shared" si="109"/>
        <v>-23113894.285067637</v>
      </c>
      <c r="AJ275" s="10">
        <f t="shared" si="109"/>
        <v>-24625006.398670256</v>
      </c>
      <c r="AK275" s="10">
        <f t="shared" si="109"/>
        <v>-26205100.900573801</v>
      </c>
      <c r="AL275" s="10">
        <f t="shared" si="110"/>
        <v>-1049231687.0386609</v>
      </c>
    </row>
    <row r="276" spans="1:38" x14ac:dyDescent="0.35">
      <c r="E276" t="s">
        <v>125</v>
      </c>
      <c r="F276" t="s">
        <v>53</v>
      </c>
      <c r="G276" s="10">
        <f t="shared" si="109"/>
        <v>0</v>
      </c>
      <c r="H276" s="10">
        <f t="shared" si="109"/>
        <v>0</v>
      </c>
      <c r="I276" s="10">
        <f t="shared" si="109"/>
        <v>0</v>
      </c>
      <c r="J276" s="10">
        <f t="shared" si="109"/>
        <v>0</v>
      </c>
      <c r="K276" s="10">
        <f t="shared" si="109"/>
        <v>0</v>
      </c>
      <c r="L276" s="10">
        <f t="shared" si="109"/>
        <v>0</v>
      </c>
      <c r="M276" s="10">
        <f t="shared" si="109"/>
        <v>0</v>
      </c>
      <c r="N276" s="10">
        <f t="shared" si="109"/>
        <v>0</v>
      </c>
      <c r="O276" s="10">
        <f t="shared" si="109"/>
        <v>0</v>
      </c>
      <c r="P276" s="10">
        <f t="shared" si="109"/>
        <v>0</v>
      </c>
      <c r="Q276" s="10">
        <f t="shared" si="109"/>
        <v>0</v>
      </c>
      <c r="R276" s="10">
        <f t="shared" si="109"/>
        <v>0</v>
      </c>
      <c r="S276" s="10">
        <f t="shared" si="109"/>
        <v>0</v>
      </c>
      <c r="T276" s="10">
        <f t="shared" si="109"/>
        <v>0</v>
      </c>
      <c r="U276" s="10">
        <f t="shared" si="109"/>
        <v>0</v>
      </c>
      <c r="V276" s="10">
        <f t="shared" si="109"/>
        <v>0</v>
      </c>
      <c r="W276" s="10">
        <f t="shared" si="109"/>
        <v>0</v>
      </c>
      <c r="X276" s="10">
        <f t="shared" si="109"/>
        <v>0</v>
      </c>
      <c r="Y276" s="10">
        <f t="shared" si="109"/>
        <v>0</v>
      </c>
      <c r="Z276" s="10">
        <f t="shared" si="109"/>
        <v>0</v>
      </c>
      <c r="AA276" s="10">
        <f t="shared" si="109"/>
        <v>0</v>
      </c>
      <c r="AB276" s="10">
        <f t="shared" si="109"/>
        <v>0</v>
      </c>
      <c r="AC276" s="10">
        <f t="shared" si="109"/>
        <v>0</v>
      </c>
      <c r="AD276" s="10">
        <f t="shared" si="109"/>
        <v>0</v>
      </c>
      <c r="AE276" s="10">
        <f t="shared" si="109"/>
        <v>0</v>
      </c>
      <c r="AF276" s="10">
        <f t="shared" si="109"/>
        <v>0</v>
      </c>
      <c r="AG276" s="10">
        <f t="shared" si="109"/>
        <v>0</v>
      </c>
      <c r="AH276" s="10">
        <f t="shared" si="109"/>
        <v>0</v>
      </c>
      <c r="AI276" s="10">
        <f t="shared" si="109"/>
        <v>0</v>
      </c>
      <c r="AJ276" s="10">
        <f t="shared" si="109"/>
        <v>0</v>
      </c>
      <c r="AK276" s="10">
        <f t="shared" si="109"/>
        <v>0</v>
      </c>
      <c r="AL276" s="10">
        <f t="shared" si="110"/>
        <v>0</v>
      </c>
    </row>
    <row r="277" spans="1:38" x14ac:dyDescent="0.35">
      <c r="E277" t="s">
        <v>131</v>
      </c>
      <c r="F277" t="s">
        <v>53</v>
      </c>
      <c r="G277" s="10">
        <f t="shared" si="109"/>
        <v>0</v>
      </c>
      <c r="H277" s="10">
        <f t="shared" si="109"/>
        <v>0</v>
      </c>
      <c r="I277" s="10">
        <f t="shared" si="109"/>
        <v>0</v>
      </c>
      <c r="J277" s="10">
        <f t="shared" si="109"/>
        <v>0</v>
      </c>
      <c r="K277" s="10">
        <f t="shared" si="109"/>
        <v>0</v>
      </c>
      <c r="L277" s="10">
        <f t="shared" si="109"/>
        <v>0</v>
      </c>
      <c r="M277" s="10">
        <f t="shared" si="109"/>
        <v>0</v>
      </c>
      <c r="N277" s="10">
        <f t="shared" si="109"/>
        <v>0</v>
      </c>
      <c r="O277" s="10">
        <f t="shared" si="109"/>
        <v>0</v>
      </c>
      <c r="P277" s="10">
        <f t="shared" si="109"/>
        <v>0</v>
      </c>
      <c r="Q277" s="10">
        <f t="shared" si="109"/>
        <v>0</v>
      </c>
      <c r="R277" s="10">
        <f t="shared" si="109"/>
        <v>0</v>
      </c>
      <c r="S277" s="10">
        <f t="shared" si="109"/>
        <v>0</v>
      </c>
      <c r="T277" s="10">
        <f t="shared" si="109"/>
        <v>0</v>
      </c>
      <c r="U277" s="10">
        <f t="shared" si="109"/>
        <v>0</v>
      </c>
      <c r="V277" s="10">
        <f t="shared" si="109"/>
        <v>0</v>
      </c>
      <c r="W277" s="10">
        <f t="shared" si="109"/>
        <v>0</v>
      </c>
      <c r="X277" s="10">
        <f t="shared" si="109"/>
        <v>0</v>
      </c>
      <c r="Y277" s="10">
        <f t="shared" si="109"/>
        <v>0</v>
      </c>
      <c r="Z277" s="10">
        <f t="shared" si="109"/>
        <v>0</v>
      </c>
      <c r="AA277" s="10">
        <f t="shared" si="109"/>
        <v>0</v>
      </c>
      <c r="AB277" s="10">
        <f t="shared" si="109"/>
        <v>0</v>
      </c>
      <c r="AC277" s="10">
        <f t="shared" si="109"/>
        <v>0</v>
      </c>
      <c r="AD277" s="10">
        <f t="shared" si="109"/>
        <v>0</v>
      </c>
      <c r="AE277" s="10">
        <f t="shared" si="109"/>
        <v>0</v>
      </c>
      <c r="AF277" s="10">
        <f t="shared" si="109"/>
        <v>0</v>
      </c>
      <c r="AG277" s="10">
        <f t="shared" si="109"/>
        <v>0</v>
      </c>
      <c r="AH277" s="10">
        <f t="shared" si="109"/>
        <v>0</v>
      </c>
      <c r="AI277" s="10">
        <f t="shared" si="109"/>
        <v>0</v>
      </c>
      <c r="AJ277" s="10">
        <f t="shared" si="109"/>
        <v>0</v>
      </c>
      <c r="AK277" s="10">
        <f t="shared" si="109"/>
        <v>0</v>
      </c>
      <c r="AL277" s="10">
        <f t="shared" si="110"/>
        <v>0</v>
      </c>
    </row>
    <row r="278" spans="1:38" x14ac:dyDescent="0.35">
      <c r="E278" t="s">
        <v>148</v>
      </c>
      <c r="F278" t="s">
        <v>53</v>
      </c>
      <c r="G278" s="10">
        <f t="shared" ref="G278:AK278" si="111">G267</f>
        <v>0</v>
      </c>
      <c r="H278" s="10">
        <f t="shared" si="111"/>
        <v>0</v>
      </c>
      <c r="I278" s="10">
        <f t="shared" si="111"/>
        <v>0</v>
      </c>
      <c r="J278" s="10">
        <f t="shared" si="111"/>
        <v>0</v>
      </c>
      <c r="K278" s="10">
        <f t="shared" si="111"/>
        <v>0</v>
      </c>
      <c r="L278" s="10">
        <f t="shared" si="111"/>
        <v>0</v>
      </c>
      <c r="M278" s="10">
        <f t="shared" si="111"/>
        <v>0</v>
      </c>
      <c r="N278" s="10">
        <f t="shared" si="111"/>
        <v>0</v>
      </c>
      <c r="O278" s="10">
        <f t="shared" si="111"/>
        <v>0</v>
      </c>
      <c r="P278" s="10">
        <f t="shared" si="111"/>
        <v>0</v>
      </c>
      <c r="Q278" s="10">
        <f t="shared" si="111"/>
        <v>0</v>
      </c>
      <c r="R278" s="10">
        <f t="shared" si="111"/>
        <v>0</v>
      </c>
      <c r="S278" s="10">
        <f t="shared" si="111"/>
        <v>0</v>
      </c>
      <c r="T278" s="10">
        <f t="shared" si="111"/>
        <v>0</v>
      </c>
      <c r="U278" s="10">
        <f t="shared" si="111"/>
        <v>0</v>
      </c>
      <c r="V278" s="10">
        <f t="shared" si="111"/>
        <v>0</v>
      </c>
      <c r="W278" s="10">
        <f t="shared" si="111"/>
        <v>0</v>
      </c>
      <c r="X278" s="10">
        <f t="shared" si="111"/>
        <v>0</v>
      </c>
      <c r="Y278" s="10">
        <f t="shared" si="111"/>
        <v>0</v>
      </c>
      <c r="Z278" s="10">
        <f t="shared" si="111"/>
        <v>0</v>
      </c>
      <c r="AA278" s="10">
        <f t="shared" si="111"/>
        <v>0</v>
      </c>
      <c r="AB278" s="10">
        <f t="shared" si="111"/>
        <v>0</v>
      </c>
      <c r="AC278" s="10">
        <f t="shared" si="111"/>
        <v>0</v>
      </c>
      <c r="AD278" s="10">
        <f t="shared" si="111"/>
        <v>0</v>
      </c>
      <c r="AE278" s="10">
        <f t="shared" si="111"/>
        <v>0</v>
      </c>
      <c r="AF278" s="10">
        <f t="shared" si="111"/>
        <v>0</v>
      </c>
      <c r="AG278" s="10">
        <f t="shared" si="111"/>
        <v>0</v>
      </c>
      <c r="AH278" s="10">
        <f t="shared" si="111"/>
        <v>0</v>
      </c>
      <c r="AI278" s="10">
        <f t="shared" si="111"/>
        <v>0</v>
      </c>
      <c r="AJ278" s="10">
        <f t="shared" si="111"/>
        <v>0</v>
      </c>
      <c r="AK278" s="10">
        <f t="shared" si="111"/>
        <v>0</v>
      </c>
      <c r="AL278" s="10">
        <f>IF(AF278=0,0,IF($G$17&gt;(AK278/AF278)^(1/5)-1+2%,AK278*(AK278/AF278)^(1/5)/($G$17-((AK278/AF278)^(1/5)-1)),AK278*(1+$G$16)/$G$18))</f>
        <v>0</v>
      </c>
    </row>
    <row r="279" spans="1:38" x14ac:dyDescent="0.35">
      <c r="E279" t="s">
        <v>149</v>
      </c>
      <c r="F279" t="s">
        <v>53</v>
      </c>
      <c r="G279" s="10">
        <f>-$G$19*G278</f>
        <v>0</v>
      </c>
      <c r="H279" s="10">
        <f t="shared" ref="H279:AK279" si="112">-$G$19*H278</f>
        <v>0</v>
      </c>
      <c r="I279" s="10">
        <f t="shared" si="112"/>
        <v>0</v>
      </c>
      <c r="J279" s="10">
        <f t="shared" si="112"/>
        <v>0</v>
      </c>
      <c r="K279" s="10">
        <f t="shared" si="112"/>
        <v>0</v>
      </c>
      <c r="L279" s="10">
        <f t="shared" si="112"/>
        <v>0</v>
      </c>
      <c r="M279" s="10">
        <f t="shared" si="112"/>
        <v>0</v>
      </c>
      <c r="N279" s="10">
        <f t="shared" si="112"/>
        <v>0</v>
      </c>
      <c r="O279" s="10">
        <f t="shared" si="112"/>
        <v>0</v>
      </c>
      <c r="P279" s="10">
        <f t="shared" si="112"/>
        <v>0</v>
      </c>
      <c r="Q279" s="10">
        <f t="shared" si="112"/>
        <v>0</v>
      </c>
      <c r="R279" s="10">
        <f t="shared" si="112"/>
        <v>0</v>
      </c>
      <c r="S279" s="10">
        <f t="shared" si="112"/>
        <v>0</v>
      </c>
      <c r="T279" s="10">
        <f t="shared" si="112"/>
        <v>0</v>
      </c>
      <c r="U279" s="10">
        <f t="shared" si="112"/>
        <v>0</v>
      </c>
      <c r="V279" s="10">
        <f t="shared" si="112"/>
        <v>0</v>
      </c>
      <c r="W279" s="10">
        <f t="shared" si="112"/>
        <v>0</v>
      </c>
      <c r="X279" s="10">
        <f t="shared" si="112"/>
        <v>0</v>
      </c>
      <c r="Y279" s="10">
        <f t="shared" si="112"/>
        <v>0</v>
      </c>
      <c r="Z279" s="10">
        <f t="shared" si="112"/>
        <v>0</v>
      </c>
      <c r="AA279" s="10">
        <f t="shared" si="112"/>
        <v>0</v>
      </c>
      <c r="AB279" s="10">
        <f t="shared" si="112"/>
        <v>0</v>
      </c>
      <c r="AC279" s="10">
        <f t="shared" si="112"/>
        <v>0</v>
      </c>
      <c r="AD279" s="10">
        <f t="shared" si="112"/>
        <v>0</v>
      </c>
      <c r="AE279" s="10">
        <f t="shared" si="112"/>
        <v>0</v>
      </c>
      <c r="AF279" s="10">
        <f t="shared" si="112"/>
        <v>0</v>
      </c>
      <c r="AG279" s="10">
        <f t="shared" si="112"/>
        <v>0</v>
      </c>
      <c r="AH279" s="10">
        <f t="shared" si="112"/>
        <v>0</v>
      </c>
      <c r="AI279" s="10">
        <f t="shared" si="112"/>
        <v>0</v>
      </c>
      <c r="AJ279" s="10">
        <f t="shared" si="112"/>
        <v>0</v>
      </c>
      <c r="AK279" s="10">
        <f t="shared" si="112"/>
        <v>0</v>
      </c>
      <c r="AL279" s="10">
        <f t="shared" ref="AL279" si="113">IF(AF279=0,0,IF($G$17&gt;(AK279/AF279)^(1/5)-1+2%,AK279*(AK279/AF279)^(1/5)/($G$17-((AK279/AF279)^(1/5)-1)),AK279*(1+$G$16)/$G$18))</f>
        <v>0</v>
      </c>
    </row>
    <row r="280" spans="1:38" x14ac:dyDescent="0.35">
      <c r="E280" t="s">
        <v>150</v>
      </c>
      <c r="F280" t="s">
        <v>53</v>
      </c>
      <c r="G280" s="10">
        <f t="shared" ref="G280:AL280" si="114">SUM(G270:G279)</f>
        <v>-29560074.225000009</v>
      </c>
      <c r="H280" s="10">
        <f t="shared" si="114"/>
        <v>-1898763.1455521854</v>
      </c>
      <c r="I280" s="10">
        <f t="shared" si="114"/>
        <v>-7695199.462684514</v>
      </c>
      <c r="J280" s="10">
        <f t="shared" si="114"/>
        <v>-9094366.3267867975</v>
      </c>
      <c r="K280" s="10">
        <f t="shared" si="114"/>
        <v>-15093503.872515807</v>
      </c>
      <c r="L280" s="10">
        <f t="shared" si="114"/>
        <v>-5492349.5757199191</v>
      </c>
      <c r="M280" s="10">
        <f t="shared" si="114"/>
        <v>-3000111.6722146855</v>
      </c>
      <c r="N280" s="10">
        <f t="shared" si="114"/>
        <v>-2894544.8840743247</v>
      </c>
      <c r="O280" s="10">
        <f t="shared" si="114"/>
        <v>-33644443.534323141</v>
      </c>
      <c r="P280" s="10">
        <f t="shared" si="114"/>
        <v>-6478054.0821658624</v>
      </c>
      <c r="Q280" s="10">
        <f t="shared" si="114"/>
        <v>-8357225.2251838613</v>
      </c>
      <c r="R280" s="10">
        <f t="shared" si="114"/>
        <v>-18443104.481066696</v>
      </c>
      <c r="S280" s="10">
        <f t="shared" si="114"/>
        <v>-24766201.469049346</v>
      </c>
      <c r="T280" s="10">
        <f t="shared" si="114"/>
        <v>-6382957.9971533902</v>
      </c>
      <c r="U280" s="10">
        <f t="shared" si="114"/>
        <v>-6189715.6242210735</v>
      </c>
      <c r="V280" s="10">
        <f t="shared" si="114"/>
        <v>-5980529.8251711391</v>
      </c>
      <c r="W280" s="10">
        <f t="shared" si="114"/>
        <v>-5754634.1720678974</v>
      </c>
      <c r="X280" s="10">
        <f t="shared" si="114"/>
        <v>-5511230.4678544179</v>
      </c>
      <c r="Y280" s="10">
        <f t="shared" si="114"/>
        <v>-5249487.5099948123</v>
      </c>
      <c r="Z280" s="10">
        <f t="shared" si="114"/>
        <v>-4968539.8074822426</v>
      </c>
      <c r="AA280" s="10">
        <f t="shared" si="114"/>
        <v>-4667486.2494827248</v>
      </c>
      <c r="AB280" s="10">
        <f t="shared" si="114"/>
        <v>-4345388.7238211818</v>
      </c>
      <c r="AC280" s="10">
        <f t="shared" si="114"/>
        <v>-4001270.6834502034</v>
      </c>
      <c r="AD280" s="10">
        <f t="shared" si="114"/>
        <v>-3634115.6589737404</v>
      </c>
      <c r="AE280" s="10">
        <f t="shared" si="114"/>
        <v>-3242865.7152271532</v>
      </c>
      <c r="AF280" s="10">
        <f t="shared" si="114"/>
        <v>-2826419.8498414606</v>
      </c>
      <c r="AG280" s="10">
        <f t="shared" si="114"/>
        <v>-2383632.3316437677</v>
      </c>
      <c r="AH280" s="10">
        <f t="shared" si="114"/>
        <v>-1913310.9766668007</v>
      </c>
      <c r="AI280" s="10">
        <f t="shared" si="114"/>
        <v>-1414215.3594587222</v>
      </c>
      <c r="AJ280" s="10">
        <f t="shared" si="114"/>
        <v>-885054.95729988068</v>
      </c>
      <c r="AK280" s="10">
        <f t="shared" si="114"/>
        <v>-324487.22484496981</v>
      </c>
      <c r="AL280" s="10">
        <f t="shared" si="114"/>
        <v>571668975.61653459</v>
      </c>
    </row>
    <row r="281" spans="1:38" x14ac:dyDescent="0.35">
      <c r="E281" t="s">
        <v>151</v>
      </c>
      <c r="F281" t="s">
        <v>53</v>
      </c>
      <c r="G281" s="10">
        <f>NPV($G$17,H280:AL280)+G280</f>
        <v>-17950604.029466063</v>
      </c>
    </row>
    <row r="282" spans="1:38" x14ac:dyDescent="0.35">
      <c r="E282" s="15" t="s">
        <v>153</v>
      </c>
      <c r="F282" s="15"/>
      <c r="G282" s="18" t="str">
        <f>IF(G281&gt;0,"N/A",IF(ABS(G281+G255)&gt;1,"Error","OK"))</f>
        <v>Error</v>
      </c>
    </row>
    <row r="284" spans="1:38" x14ac:dyDescent="0.35">
      <c r="C284" s="3" t="s">
        <v>155</v>
      </c>
      <c r="D284" s="3"/>
      <c r="G284">
        <f>MAX(0,-G313/(NPV($G$18,H285:AA285)+G285))</f>
        <v>3183211.4283324075</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5">G286*(1+$G$16)</f>
        <v>17579235.372820001</v>
      </c>
      <c r="I286" s="10">
        <f t="shared" si="115"/>
        <v>17948399.315649219</v>
      </c>
      <c r="J286" s="10">
        <f t="shared" si="115"/>
        <v>18325315.701277852</v>
      </c>
      <c r="K286" s="10">
        <f t="shared" si="115"/>
        <v>18710147.331004687</v>
      </c>
      <c r="L286" s="10">
        <f t="shared" si="115"/>
        <v>19103060.424955782</v>
      </c>
      <c r="M286" s="10">
        <f t="shared" si="115"/>
        <v>19504224.69387985</v>
      </c>
      <c r="N286" s="10">
        <f t="shared" si="115"/>
        <v>19913813.412451327</v>
      </c>
      <c r="O286" s="10">
        <f t="shared" si="115"/>
        <v>20332003.494112805</v>
      </c>
      <c r="P286" s="10">
        <f t="shared" si="115"/>
        <v>20758975.567489173</v>
      </c>
      <c r="Q286" s="10">
        <f t="shared" si="115"/>
        <v>21194914.054406445</v>
      </c>
      <c r="R286" s="10">
        <f t="shared" si="115"/>
        <v>21640007.249548979</v>
      </c>
      <c r="S286" s="10">
        <f t="shared" si="115"/>
        <v>22094447.401789505</v>
      </c>
      <c r="T286" s="10">
        <f t="shared" si="115"/>
        <v>22558430.797227081</v>
      </c>
      <c r="U286" s="10">
        <f t="shared" si="115"/>
        <v>23032157.843968846</v>
      </c>
      <c r="V286" s="10">
        <f t="shared" si="115"/>
        <v>23515833.158692189</v>
      </c>
      <c r="W286" s="10">
        <f t="shared" si="115"/>
        <v>24009665.655024722</v>
      </c>
      <c r="X286" s="10">
        <f t="shared" si="115"/>
        <v>24513868.633780241</v>
      </c>
      <c r="Y286" s="10">
        <f t="shared" si="115"/>
        <v>25028659.875089623</v>
      </c>
      <c r="Z286" s="10">
        <f t="shared" si="115"/>
        <v>25554261.732466504</v>
      </c>
      <c r="AA286" s="10">
        <f t="shared" si="115"/>
        <v>26090901.228848297</v>
      </c>
      <c r="AB286" s="10">
        <f t="shared" si="115"/>
        <v>26638810.154654108</v>
      </c>
      <c r="AC286" s="10">
        <f t="shared" si="115"/>
        <v>27198225.16790184</v>
      </c>
      <c r="AD286" s="10">
        <f t="shared" si="115"/>
        <v>27769387.896427777</v>
      </c>
      <c r="AE286" s="10">
        <f t="shared" si="115"/>
        <v>28352545.042252757</v>
      </c>
      <c r="AF286" s="10">
        <f t="shared" si="115"/>
        <v>28947948.488140061</v>
      </c>
      <c r="AG286" s="10">
        <f>AF286*(1+$G$16)</f>
        <v>29555855.406390999</v>
      </c>
      <c r="AH286" s="10">
        <f t="shared" si="115"/>
        <v>30176528.369925208</v>
      </c>
      <c r="AI286" s="10">
        <f t="shared" si="115"/>
        <v>30810235.465693634</v>
      </c>
      <c r="AJ286" s="10">
        <f t="shared" si="115"/>
        <v>31457250.410473198</v>
      </c>
      <c r="AK286" s="10">
        <f t="shared" si="115"/>
        <v>32117852.669093132</v>
      </c>
    </row>
    <row r="287" spans="1:38" x14ac:dyDescent="0.35">
      <c r="E287" t="s">
        <v>139</v>
      </c>
      <c r="F287" t="s">
        <v>53</v>
      </c>
      <c r="G287" s="10">
        <f>G285*G286</f>
        <v>17217664.420000002</v>
      </c>
      <c r="H287" s="10">
        <f t="shared" ref="H287:AK287" si="116">H285*H286</f>
        <v>17579235.372820001</v>
      </c>
      <c r="I287" s="10">
        <f t="shared" si="116"/>
        <v>17948399.315649219</v>
      </c>
      <c r="J287" s="10">
        <f t="shared" si="116"/>
        <v>18325315.701277852</v>
      </c>
      <c r="K287" s="10">
        <f t="shared" si="116"/>
        <v>18710147.331004687</v>
      </c>
      <c r="L287" s="10">
        <f t="shared" si="116"/>
        <v>19103060.424955782</v>
      </c>
      <c r="M287" s="10">
        <f t="shared" si="116"/>
        <v>0</v>
      </c>
      <c r="N287" s="10">
        <f t="shared" si="116"/>
        <v>0</v>
      </c>
      <c r="O287" s="10">
        <f t="shared" si="116"/>
        <v>0</v>
      </c>
      <c r="P287" s="10">
        <f t="shared" si="116"/>
        <v>0</v>
      </c>
      <c r="Q287" s="10">
        <f t="shared" si="116"/>
        <v>0</v>
      </c>
      <c r="R287" s="10">
        <f t="shared" si="116"/>
        <v>0</v>
      </c>
      <c r="S287" s="10">
        <f t="shared" si="116"/>
        <v>0</v>
      </c>
      <c r="T287" s="10">
        <f t="shared" si="116"/>
        <v>0</v>
      </c>
      <c r="U287" s="10">
        <f t="shared" si="116"/>
        <v>0</v>
      </c>
      <c r="V287" s="10">
        <f t="shared" si="116"/>
        <v>0</v>
      </c>
      <c r="W287" s="10">
        <f t="shared" si="116"/>
        <v>0</v>
      </c>
      <c r="X287" s="10">
        <f t="shared" si="116"/>
        <v>0</v>
      </c>
      <c r="Y287" s="10">
        <f t="shared" si="116"/>
        <v>0</v>
      </c>
      <c r="Z287" s="10">
        <f t="shared" si="116"/>
        <v>0</v>
      </c>
      <c r="AA287" s="10">
        <f t="shared" si="116"/>
        <v>0</v>
      </c>
      <c r="AB287" s="10">
        <f t="shared" si="116"/>
        <v>0</v>
      </c>
      <c r="AC287" s="10">
        <f t="shared" si="116"/>
        <v>0</v>
      </c>
      <c r="AD287" s="10">
        <f t="shared" si="116"/>
        <v>0</v>
      </c>
      <c r="AE287" s="10">
        <f t="shared" si="116"/>
        <v>0</v>
      </c>
      <c r="AF287" s="10">
        <f t="shared" si="116"/>
        <v>0</v>
      </c>
      <c r="AG287" s="10">
        <f t="shared" si="116"/>
        <v>0</v>
      </c>
      <c r="AH287" s="10">
        <f t="shared" si="116"/>
        <v>0</v>
      </c>
      <c r="AI287" s="10">
        <f t="shared" si="116"/>
        <v>0</v>
      </c>
      <c r="AJ287" s="10">
        <f t="shared" si="116"/>
        <v>0</v>
      </c>
      <c r="AK287" s="10">
        <f t="shared" si="116"/>
        <v>0</v>
      </c>
    </row>
    <row r="289" spans="4:37" x14ac:dyDescent="0.35">
      <c r="D289" t="s">
        <v>140</v>
      </c>
    </row>
    <row r="290" spans="4:37" x14ac:dyDescent="0.35">
      <c r="E290" t="s">
        <v>57</v>
      </c>
      <c r="F290" t="s">
        <v>53</v>
      </c>
      <c r="G290" s="10">
        <f t="shared" ref="G290:AK295" si="117">G224</f>
        <v>6232586.4000000004</v>
      </c>
      <c r="H290" s="10">
        <f t="shared" si="117"/>
        <v>4176296</v>
      </c>
      <c r="I290" s="10">
        <f t="shared" si="117"/>
        <v>4176296</v>
      </c>
      <c r="J290" s="10">
        <f t="shared" si="117"/>
        <v>3708144.8957059924</v>
      </c>
      <c r="K290" s="10">
        <f t="shared" si="117"/>
        <v>4504336.2766414043</v>
      </c>
      <c r="L290" s="10">
        <f t="shared" si="117"/>
        <v>5041745.8868422192</v>
      </c>
      <c r="M290" s="10">
        <f t="shared" si="117"/>
        <v>3897175.1222857265</v>
      </c>
      <c r="N290" s="10">
        <f t="shared" si="117"/>
        <v>4806434.9487067796</v>
      </c>
      <c r="O290" s="10">
        <f t="shared" si="117"/>
        <v>4523314.4488175167</v>
      </c>
      <c r="P290" s="10">
        <f t="shared" si="117"/>
        <v>4659013.8822820419</v>
      </c>
      <c r="Q290" s="10">
        <f t="shared" si="117"/>
        <v>4798784.298750503</v>
      </c>
      <c r="R290" s="10">
        <f t="shared" si="117"/>
        <v>4942747.8277130183</v>
      </c>
      <c r="S290" s="10">
        <f t="shared" si="117"/>
        <v>5091030.2625444094</v>
      </c>
      <c r="T290" s="10">
        <f t="shared" si="117"/>
        <v>5243761.1704207417</v>
      </c>
      <c r="U290" s="10">
        <f t="shared" si="117"/>
        <v>5401074.0055333637</v>
      </c>
      <c r="V290" s="10">
        <f t="shared" si="117"/>
        <v>5563106.2256993651</v>
      </c>
      <c r="W290" s="10">
        <f t="shared" si="117"/>
        <v>5729999.4124703463</v>
      </c>
      <c r="X290" s="10">
        <f t="shared" si="117"/>
        <v>5901899.3948444566</v>
      </c>
      <c r="Y290" s="10">
        <f t="shared" si="117"/>
        <v>6078956.3766897907</v>
      </c>
      <c r="Z290" s="10">
        <f t="shared" si="117"/>
        <v>6261325.0679904846</v>
      </c>
      <c r="AA290" s="10">
        <f t="shared" si="117"/>
        <v>6449164.8200301994</v>
      </c>
      <c r="AB290" s="10">
        <f t="shared" si="117"/>
        <v>6642639.7646311056</v>
      </c>
      <c r="AC290" s="10">
        <f t="shared" si="117"/>
        <v>6841918.9575700387</v>
      </c>
      <c r="AD290" s="10">
        <f t="shared" si="117"/>
        <v>7047176.5262971399</v>
      </c>
      <c r="AE290" s="10">
        <f t="shared" si="117"/>
        <v>7258591.8220860539</v>
      </c>
      <c r="AF290" s="10">
        <f t="shared" si="117"/>
        <v>7476349.5767486356</v>
      </c>
      <c r="AG290" s="10">
        <f t="shared" si="117"/>
        <v>7700640.0640510945</v>
      </c>
      <c r="AH290" s="10">
        <f t="shared" si="117"/>
        <v>7931659.2659726273</v>
      </c>
      <c r="AI290" s="10">
        <f t="shared" si="117"/>
        <v>8169609.0439518066</v>
      </c>
      <c r="AJ290" s="10">
        <f t="shared" si="117"/>
        <v>8414697.3152703606</v>
      </c>
      <c r="AK290" s="10">
        <f t="shared" si="117"/>
        <v>8667138.2347284723</v>
      </c>
    </row>
    <row r="291" spans="4:37" x14ac:dyDescent="0.35">
      <c r="E291" t="s">
        <v>141</v>
      </c>
      <c r="F291" t="s">
        <v>53</v>
      </c>
      <c r="G291" s="10">
        <f t="shared" si="117"/>
        <v>0</v>
      </c>
      <c r="H291" s="10">
        <f t="shared" si="117"/>
        <v>526796.13183999993</v>
      </c>
      <c r="I291" s="10">
        <f t="shared" si="117"/>
        <v>1051719.2755199999</v>
      </c>
      <c r="J291" s="10">
        <f t="shared" si="117"/>
        <v>1616488.4252849626</v>
      </c>
      <c r="K291" s="10">
        <f t="shared" si="117"/>
        <v>2266273.3474583356</v>
      </c>
      <c r="L291" s="10">
        <f t="shared" si="117"/>
        <v>3010671.7408398315</v>
      </c>
      <c r="M291" s="10">
        <f t="shared" si="117"/>
        <v>3738802.6658884678</v>
      </c>
      <c r="N291" s="10">
        <f t="shared" si="117"/>
        <v>4590728.3914602362</v>
      </c>
      <c r="O291" s="10">
        <f t="shared" si="117"/>
        <v>5477362.2056894554</v>
      </c>
      <c r="P291" s="10">
        <f t="shared" si="117"/>
        <v>6443407.496594891</v>
      </c>
      <c r="Q291" s="10">
        <f t="shared" si="117"/>
        <v>7494745.4959063996</v>
      </c>
      <c r="R291" s="10">
        <f t="shared" si="117"/>
        <v>8637657.4008636624</v>
      </c>
      <c r="S291" s="10">
        <f t="shared" si="117"/>
        <v>9878850.329917049</v>
      </c>
      <c r="T291" s="10">
        <f t="shared" si="117"/>
        <v>10981764.592364468</v>
      </c>
      <c r="U291" s="10">
        <f t="shared" si="117"/>
        <v>12140358.62631971</v>
      </c>
      <c r="V291" s="10">
        <f t="shared" si="117"/>
        <v>13356982.618926492</v>
      </c>
      <c r="W291" s="10">
        <f t="shared" si="117"/>
        <v>14634078.996075716</v>
      </c>
      <c r="X291" s="10">
        <f t="shared" si="117"/>
        <v>15974185.916781319</v>
      </c>
      <c r="Y291" s="10">
        <f t="shared" si="117"/>
        <v>17379940.897493571</v>
      </c>
      <c r="Z291" s="10">
        <f t="shared" si="117"/>
        <v>18854084.571132414</v>
      </c>
      <c r="AA291" s="10">
        <f t="shared" si="117"/>
        <v>20399464.585798334</v>
      </c>
      <c r="AB291" s="10">
        <f t="shared" si="117"/>
        <v>22019039.648299612</v>
      </c>
      <c r="AC291" s="10">
        <f t="shared" si="117"/>
        <v>23715883.717823051</v>
      </c>
      <c r="AD291" s="10">
        <f t="shared" si="117"/>
        <v>25493190.355269838</v>
      </c>
      <c r="AE291" s="10">
        <f t="shared" si="117"/>
        <v>27354277.233980417</v>
      </c>
      <c r="AF291" s="10">
        <f t="shared" si="117"/>
        <v>29302590.817781515</v>
      </c>
      <c r="AG291" s="10">
        <f t="shared" si="117"/>
        <v>31341711.212505378</v>
      </c>
      <c r="AH291" s="10">
        <f t="shared" si="117"/>
        <v>33475357.197356328</v>
      </c>
      <c r="AI291" s="10">
        <f t="shared" si="117"/>
        <v>35707391.442732692</v>
      </c>
      <c r="AJ291" s="10">
        <f t="shared" si="117"/>
        <v>38041825.92135375</v>
      </c>
      <c r="AK291" s="10">
        <f t="shared" si="117"/>
        <v>40482827.519791856</v>
      </c>
    </row>
    <row r="292" spans="4:37" x14ac:dyDescent="0.35">
      <c r="E292" t="s">
        <v>117</v>
      </c>
      <c r="F292" t="s">
        <v>53</v>
      </c>
      <c r="G292" s="10">
        <f t="shared" si="117"/>
        <v>0</v>
      </c>
      <c r="H292" s="10">
        <f t="shared" si="117"/>
        <v>0</v>
      </c>
      <c r="I292" s="10">
        <f t="shared" si="117"/>
        <v>0</v>
      </c>
      <c r="J292" s="10">
        <f t="shared" si="117"/>
        <v>0</v>
      </c>
      <c r="K292" s="10">
        <f t="shared" si="117"/>
        <v>0</v>
      </c>
      <c r="L292" s="10">
        <f t="shared" si="117"/>
        <v>0</v>
      </c>
      <c r="M292" s="10">
        <f t="shared" si="117"/>
        <v>0</v>
      </c>
      <c r="N292" s="10">
        <f t="shared" si="117"/>
        <v>0</v>
      </c>
      <c r="O292" s="10">
        <f t="shared" si="117"/>
        <v>0</v>
      </c>
      <c r="P292" s="10">
        <f t="shared" si="117"/>
        <v>0</v>
      </c>
      <c r="Q292" s="10">
        <f t="shared" si="117"/>
        <v>0</v>
      </c>
      <c r="R292" s="10">
        <f t="shared" si="117"/>
        <v>0</v>
      </c>
      <c r="S292" s="10">
        <f t="shared" si="117"/>
        <v>0</v>
      </c>
      <c r="T292" s="10">
        <f t="shared" si="117"/>
        <v>0</v>
      </c>
      <c r="U292" s="10">
        <f t="shared" si="117"/>
        <v>0</v>
      </c>
      <c r="V292" s="10">
        <f t="shared" si="117"/>
        <v>0</v>
      </c>
      <c r="W292" s="10">
        <f t="shared" si="117"/>
        <v>0</v>
      </c>
      <c r="X292" s="10">
        <f t="shared" si="117"/>
        <v>0</v>
      </c>
      <c r="Y292" s="10">
        <f t="shared" si="117"/>
        <v>0</v>
      </c>
      <c r="Z292" s="10">
        <f t="shared" si="117"/>
        <v>0</v>
      </c>
      <c r="AA292" s="10">
        <f t="shared" si="117"/>
        <v>0</v>
      </c>
      <c r="AB292" s="10">
        <f t="shared" si="117"/>
        <v>0</v>
      </c>
      <c r="AC292" s="10">
        <f t="shared" si="117"/>
        <v>0</v>
      </c>
      <c r="AD292" s="10">
        <f t="shared" si="117"/>
        <v>0</v>
      </c>
      <c r="AE292" s="10">
        <f t="shared" si="117"/>
        <v>0</v>
      </c>
      <c r="AF292" s="10">
        <f t="shared" si="117"/>
        <v>0</v>
      </c>
      <c r="AG292" s="10">
        <f t="shared" si="117"/>
        <v>0</v>
      </c>
      <c r="AH292" s="10">
        <f t="shared" si="117"/>
        <v>0</v>
      </c>
      <c r="AI292" s="10">
        <f t="shared" si="117"/>
        <v>0</v>
      </c>
      <c r="AJ292" s="10">
        <f t="shared" si="117"/>
        <v>0</v>
      </c>
      <c r="AK292" s="10">
        <f t="shared" si="117"/>
        <v>0</v>
      </c>
    </row>
    <row r="293" spans="4:37" x14ac:dyDescent="0.35">
      <c r="E293" t="s">
        <v>118</v>
      </c>
      <c r="F293" t="s">
        <v>53</v>
      </c>
      <c r="G293" s="10">
        <f t="shared" si="117"/>
        <v>0</v>
      </c>
      <c r="H293" s="10">
        <f t="shared" si="117"/>
        <v>-448968.02821894531</v>
      </c>
      <c r="I293" s="10">
        <f t="shared" si="117"/>
        <v>-863755.11862009775</v>
      </c>
      <c r="J293" s="10">
        <f t="shared" si="117"/>
        <v>-1301567.2059710165</v>
      </c>
      <c r="K293" s="10">
        <f t="shared" si="117"/>
        <v>-1788979.9498819397</v>
      </c>
      <c r="L293" s="10">
        <f t="shared" si="117"/>
        <v>-2307378.3567829109</v>
      </c>
      <c r="M293" s="10">
        <f t="shared" si="117"/>
        <v>-2781921.1079293475</v>
      </c>
      <c r="N293" s="10">
        <f t="shared" si="117"/>
        <v>-3316358.7199312416</v>
      </c>
      <c r="O293" s="10">
        <f t="shared" si="117"/>
        <v>-3870957.311692134</v>
      </c>
      <c r="P293" s="10">
        <f t="shared" si="117"/>
        <v>-4454813.6168346023</v>
      </c>
      <c r="Q293" s="10">
        <f t="shared" si="117"/>
        <v>-5069181.5959960539</v>
      </c>
      <c r="R293" s="10">
        <f t="shared" si="117"/>
        <v>-5715364.7681967421</v>
      </c>
      <c r="S293" s="10">
        <f t="shared" si="117"/>
        <v>-6394718.0949892821</v>
      </c>
      <c r="T293" s="10">
        <f t="shared" si="117"/>
        <v>-7108649.9348042384</v>
      </c>
      <c r="U293" s="10">
        <f t="shared" si="117"/>
        <v>-7858624.0700781792</v>
      </c>
      <c r="V293" s="10">
        <f t="shared" si="117"/>
        <v>-8646161.8098453134</v>
      </c>
      <c r="W293" s="10">
        <f t="shared" si="117"/>
        <v>-9472844.1705719978</v>
      </c>
      <c r="X293" s="10">
        <f t="shared" si="117"/>
        <v>-10340314.138115117</v>
      </c>
      <c r="Y293" s="10">
        <f t="shared" si="117"/>
        <v>-11250279.013790831</v>
      </c>
      <c r="Z293" s="10">
        <f t="shared" si="117"/>
        <v>-12204512.847649457</v>
      </c>
      <c r="AA293" s="10">
        <f t="shared" si="117"/>
        <v>-13204858.96216559</v>
      </c>
      <c r="AB293" s="10">
        <f t="shared" si="117"/>
        <v>-14253232.569669902</v>
      </c>
      <c r="AC293" s="10">
        <f t="shared" si="117"/>
        <v>-15351623.486970894</v>
      </c>
      <c r="AD293" s="10">
        <f t="shared" si="117"/>
        <v>-16502098.950740872</v>
      </c>
      <c r="AE293" s="10">
        <f t="shared" si="117"/>
        <v>-17706806.537371308</v>
      </c>
      <c r="AF293" s="10">
        <f t="shared" si="117"/>
        <v>-18967977.191138152</v>
      </c>
      <c r="AG293" s="10">
        <f t="shared" si="117"/>
        <v>-20287928.364658143</v>
      </c>
      <c r="AH293" s="10">
        <f t="shared" si="117"/>
        <v>-21669067.275762815</v>
      </c>
      <c r="AI293" s="10">
        <f t="shared" si="117"/>
        <v>-23113894.285067637</v>
      </c>
      <c r="AJ293" s="10">
        <f t="shared" si="117"/>
        <v>-24625006.398670256</v>
      </c>
      <c r="AK293" s="10">
        <f t="shared" si="117"/>
        <v>-26205100.900573801</v>
      </c>
    </row>
    <row r="294" spans="4:37" x14ac:dyDescent="0.35">
      <c r="E294" t="s">
        <v>142</v>
      </c>
      <c r="F294" t="s">
        <v>53</v>
      </c>
      <c r="G294" s="10">
        <f t="shared" si="117"/>
        <v>-2197616.1825999999</v>
      </c>
      <c r="H294" s="10">
        <f t="shared" si="117"/>
        <v>-2337673.9275834644</v>
      </c>
      <c r="I294" s="10">
        <f t="shared" si="117"/>
        <v>-2724582.235751234</v>
      </c>
      <c r="J294" s="10">
        <f t="shared" si="117"/>
        <v>-3089742.5409422033</v>
      </c>
      <c r="K294" s="10">
        <f t="shared" si="117"/>
        <v>-3594635.3613376045</v>
      </c>
      <c r="L294" s="10">
        <f t="shared" si="117"/>
        <v>-3896682.4488458997</v>
      </c>
      <c r="M294" s="10">
        <f t="shared" si="117"/>
        <v>-4056049.7862640098</v>
      </c>
      <c r="N294" s="10">
        <f t="shared" si="117"/>
        <v>-4251588.8208585456</v>
      </c>
      <c r="O294" s="10">
        <f t="shared" si="117"/>
        <v>-5703476.0239059851</v>
      </c>
      <c r="P294" s="10">
        <f t="shared" si="117"/>
        <v>-6087534.4281305959</v>
      </c>
      <c r="Q294" s="10">
        <f t="shared" si="117"/>
        <v>-6559399.6838687109</v>
      </c>
      <c r="R294" s="10">
        <f t="shared" si="117"/>
        <v>-7269154.9489901103</v>
      </c>
      <c r="S294" s="10">
        <f t="shared" si="117"/>
        <v>-8210448.3481074674</v>
      </c>
      <c r="T294" s="10">
        <f t="shared" si="117"/>
        <v>-8599770.1176291965</v>
      </c>
      <c r="U294" s="10">
        <f t="shared" si="117"/>
        <v>-8998211.5213215556</v>
      </c>
      <c r="V294" s="10">
        <f t="shared" si="117"/>
        <v>-9405992.3878124524</v>
      </c>
      <c r="W294" s="10">
        <f t="shared" si="117"/>
        <v>-9823338.0116202794</v>
      </c>
      <c r="X294" s="10">
        <f t="shared" si="117"/>
        <v>-10250479.293422321</v>
      </c>
      <c r="Y294" s="10">
        <f t="shared" si="117"/>
        <v>-10687652.884033276</v>
      </c>
      <c r="Z294" s="10">
        <f t="shared" si="117"/>
        <v>-11135101.332194861</v>
      </c>
      <c r="AA294" s="10">
        <f t="shared" si="117"/>
        <v>-11593073.236280082</v>
      </c>
      <c r="AB294" s="10">
        <f t="shared" si="117"/>
        <v>-12061823.400018694</v>
      </c>
      <c r="AC294" s="10">
        <f t="shared" si="117"/>
        <v>-12541612.992353454</v>
      </c>
      <c r="AD294" s="10">
        <f t="shared" si="117"/>
        <v>-13032709.711539606</v>
      </c>
      <c r="AE294" s="10">
        <f t="shared" si="117"/>
        <v>-13535387.9536034</v>
      </c>
      <c r="AF294" s="10">
        <f t="shared" si="117"/>
        <v>-12494861.997878509</v>
      </c>
      <c r="AG294" s="10">
        <f t="shared" si="117"/>
        <v>-12987554.134142611</v>
      </c>
      <c r="AH294" s="10">
        <f t="shared" si="117"/>
        <v>-13235254.688927624</v>
      </c>
      <c r="AI294" s="10">
        <f t="shared" si="117"/>
        <v>-13581519.775736086</v>
      </c>
      <c r="AJ294" s="10">
        <f t="shared" si="117"/>
        <v>-13939688.062350553</v>
      </c>
      <c r="AK294" s="10">
        <f t="shared" si="117"/>
        <v>-14363416.592547655</v>
      </c>
    </row>
    <row r="295" spans="4:37" x14ac:dyDescent="0.35">
      <c r="E295" t="s">
        <v>125</v>
      </c>
      <c r="F295" t="s">
        <v>53</v>
      </c>
      <c r="G295" s="10">
        <f t="shared" si="117"/>
        <v>0</v>
      </c>
      <c r="H295" s="10">
        <f t="shared" si="117"/>
        <v>0</v>
      </c>
      <c r="I295" s="10">
        <f t="shared" si="117"/>
        <v>0</v>
      </c>
      <c r="J295" s="10">
        <f t="shared" si="117"/>
        <v>0</v>
      </c>
      <c r="K295" s="10">
        <f t="shared" si="117"/>
        <v>0</v>
      </c>
      <c r="L295" s="10">
        <f t="shared" si="117"/>
        <v>0</v>
      </c>
      <c r="M295" s="10">
        <f t="shared" si="117"/>
        <v>0</v>
      </c>
      <c r="N295" s="10">
        <f t="shared" si="117"/>
        <v>0</v>
      </c>
      <c r="O295" s="10">
        <f t="shared" si="117"/>
        <v>0</v>
      </c>
      <c r="P295" s="10">
        <f t="shared" si="117"/>
        <v>0</v>
      </c>
      <c r="Q295" s="10">
        <f t="shared" si="117"/>
        <v>0</v>
      </c>
      <c r="R295" s="10">
        <f t="shared" si="117"/>
        <v>0</v>
      </c>
      <c r="S295" s="10">
        <f t="shared" si="117"/>
        <v>0</v>
      </c>
      <c r="T295" s="10">
        <f t="shared" si="117"/>
        <v>0</v>
      </c>
      <c r="U295" s="10">
        <f t="shared" si="117"/>
        <v>0</v>
      </c>
      <c r="V295" s="10">
        <f t="shared" si="117"/>
        <v>0</v>
      </c>
      <c r="W295" s="10">
        <f t="shared" si="117"/>
        <v>0</v>
      </c>
      <c r="X295" s="10">
        <f t="shared" si="117"/>
        <v>0</v>
      </c>
      <c r="Y295" s="10">
        <f t="shared" si="117"/>
        <v>0</v>
      </c>
      <c r="Z295" s="10">
        <f t="shared" si="117"/>
        <v>0</v>
      </c>
      <c r="AA295" s="10">
        <f t="shared" si="117"/>
        <v>0</v>
      </c>
      <c r="AB295" s="10">
        <f t="shared" si="117"/>
        <v>0</v>
      </c>
      <c r="AC295" s="10">
        <f t="shared" si="117"/>
        <v>0</v>
      </c>
      <c r="AD295" s="10">
        <f t="shared" si="117"/>
        <v>0</v>
      </c>
      <c r="AE295" s="10">
        <f t="shared" si="117"/>
        <v>0</v>
      </c>
      <c r="AF295" s="10">
        <f t="shared" si="117"/>
        <v>0</v>
      </c>
      <c r="AG295" s="10">
        <f t="shared" si="117"/>
        <v>0</v>
      </c>
      <c r="AH295" s="10">
        <f t="shared" si="117"/>
        <v>0</v>
      </c>
      <c r="AI295" s="10">
        <f t="shared" si="117"/>
        <v>0</v>
      </c>
      <c r="AJ295" s="10">
        <f t="shared" si="117"/>
        <v>0</v>
      </c>
      <c r="AK295" s="10">
        <f t="shared" si="117"/>
        <v>0</v>
      </c>
    </row>
    <row r="296" spans="4:37" x14ac:dyDescent="0.35">
      <c r="E296" t="s">
        <v>143</v>
      </c>
      <c r="F296" t="s">
        <v>53</v>
      </c>
      <c r="G296" s="10">
        <f t="shared" ref="G296:AK296" si="118">G287</f>
        <v>17217664.420000002</v>
      </c>
      <c r="H296" s="10">
        <f t="shared" si="118"/>
        <v>17579235.372820001</v>
      </c>
      <c r="I296" s="10">
        <f t="shared" si="118"/>
        <v>17948399.315649219</v>
      </c>
      <c r="J296" s="10">
        <f t="shared" si="118"/>
        <v>18325315.701277852</v>
      </c>
      <c r="K296" s="10">
        <f t="shared" si="118"/>
        <v>18710147.331004687</v>
      </c>
      <c r="L296" s="10">
        <f t="shared" si="118"/>
        <v>19103060.424955782</v>
      </c>
      <c r="M296" s="10">
        <f t="shared" si="118"/>
        <v>0</v>
      </c>
      <c r="N296" s="10">
        <f t="shared" si="118"/>
        <v>0</v>
      </c>
      <c r="O296" s="10">
        <f t="shared" si="118"/>
        <v>0</v>
      </c>
      <c r="P296" s="10">
        <f t="shared" si="118"/>
        <v>0</v>
      </c>
      <c r="Q296" s="10">
        <f t="shared" si="118"/>
        <v>0</v>
      </c>
      <c r="R296" s="10">
        <f t="shared" si="118"/>
        <v>0</v>
      </c>
      <c r="S296" s="10">
        <f t="shared" si="118"/>
        <v>0</v>
      </c>
      <c r="T296" s="10">
        <f t="shared" si="118"/>
        <v>0</v>
      </c>
      <c r="U296" s="10">
        <f t="shared" si="118"/>
        <v>0</v>
      </c>
      <c r="V296" s="10">
        <f t="shared" si="118"/>
        <v>0</v>
      </c>
      <c r="W296" s="10">
        <f t="shared" si="118"/>
        <v>0</v>
      </c>
      <c r="X296" s="10">
        <f t="shared" si="118"/>
        <v>0</v>
      </c>
      <c r="Y296" s="10">
        <f t="shared" si="118"/>
        <v>0</v>
      </c>
      <c r="Z296" s="10">
        <f t="shared" si="118"/>
        <v>0</v>
      </c>
      <c r="AA296" s="10">
        <f t="shared" si="118"/>
        <v>0</v>
      </c>
      <c r="AB296" s="10">
        <f t="shared" si="118"/>
        <v>0</v>
      </c>
      <c r="AC296" s="10">
        <f t="shared" si="118"/>
        <v>0</v>
      </c>
      <c r="AD296" s="10">
        <f t="shared" si="118"/>
        <v>0</v>
      </c>
      <c r="AE296" s="10">
        <f t="shared" si="118"/>
        <v>0</v>
      </c>
      <c r="AF296" s="10">
        <f t="shared" si="118"/>
        <v>0</v>
      </c>
      <c r="AG296" s="10">
        <f t="shared" si="118"/>
        <v>0</v>
      </c>
      <c r="AH296" s="10">
        <f t="shared" si="118"/>
        <v>0</v>
      </c>
      <c r="AI296" s="10">
        <f t="shared" si="118"/>
        <v>0</v>
      </c>
      <c r="AJ296" s="10">
        <f t="shared" si="118"/>
        <v>0</v>
      </c>
      <c r="AK296" s="10">
        <f t="shared" si="118"/>
        <v>0</v>
      </c>
    </row>
    <row r="298" spans="4:37" x14ac:dyDescent="0.35">
      <c r="E298" t="s">
        <v>144</v>
      </c>
      <c r="F298" t="s">
        <v>53</v>
      </c>
      <c r="G298" s="10">
        <f t="shared" ref="G298:AK298" si="119">SUM(G290:G296)</f>
        <v>21252634.637400001</v>
      </c>
      <c r="H298" s="10">
        <f t="shared" si="119"/>
        <v>19495685.548857592</v>
      </c>
      <c r="I298" s="10">
        <f t="shared" si="119"/>
        <v>19588077.236797888</v>
      </c>
      <c r="J298" s="10">
        <f t="shared" si="119"/>
        <v>19258639.275355589</v>
      </c>
      <c r="K298" s="10">
        <f t="shared" si="119"/>
        <v>20097141.643884882</v>
      </c>
      <c r="L298" s="10">
        <f t="shared" si="119"/>
        <v>20951417.24700902</v>
      </c>
      <c r="M298" s="10">
        <f t="shared" si="119"/>
        <v>798006.8939808365</v>
      </c>
      <c r="N298" s="10">
        <f t="shared" si="119"/>
        <v>1829215.7993772291</v>
      </c>
      <c r="O298" s="10">
        <f t="shared" si="119"/>
        <v>426243.31890885346</v>
      </c>
      <c r="P298" s="10">
        <f t="shared" si="119"/>
        <v>560073.3339117337</v>
      </c>
      <c r="Q298" s="10">
        <f t="shared" si="119"/>
        <v>664948.51479213778</v>
      </c>
      <c r="R298" s="10">
        <f t="shared" si="119"/>
        <v>595885.51138982829</v>
      </c>
      <c r="S298" s="10">
        <f t="shared" si="119"/>
        <v>364714.14936471079</v>
      </c>
      <c r="T298" s="10">
        <f t="shared" si="119"/>
        <v>517105.71035177447</v>
      </c>
      <c r="U298" s="10">
        <f t="shared" si="119"/>
        <v>684597.040453339</v>
      </c>
      <c r="V298" s="10">
        <f t="shared" si="119"/>
        <v>867934.64696809091</v>
      </c>
      <c r="W298" s="10">
        <f t="shared" si="119"/>
        <v>1067896.2263537832</v>
      </c>
      <c r="X298" s="10">
        <f t="shared" si="119"/>
        <v>1285291.8800883368</v>
      </c>
      <c r="Y298" s="10">
        <f t="shared" si="119"/>
        <v>1520965.376359256</v>
      </c>
      <c r="Z298" s="10">
        <f t="shared" si="119"/>
        <v>1775795.4592785817</v>
      </c>
      <c r="AA298" s="10">
        <f t="shared" si="119"/>
        <v>2050697.2073828634</v>
      </c>
      <c r="AB298" s="10">
        <f t="shared" si="119"/>
        <v>2346623.4432421234</v>
      </c>
      <c r="AC298" s="10">
        <f t="shared" si="119"/>
        <v>2664566.1960687414</v>
      </c>
      <c r="AD298" s="10">
        <f t="shared" si="119"/>
        <v>3005558.2192865014</v>
      </c>
      <c r="AE298" s="10">
        <f t="shared" si="119"/>
        <v>3370674.5650917608</v>
      </c>
      <c r="AF298" s="10">
        <f t="shared" si="119"/>
        <v>5316101.2055134866</v>
      </c>
      <c r="AG298" s="10">
        <f t="shared" si="119"/>
        <v>5766868.777755715</v>
      </c>
      <c r="AH298" s="10">
        <f t="shared" si="119"/>
        <v>6502694.4986385182</v>
      </c>
      <c r="AI298" s="10">
        <f t="shared" si="119"/>
        <v>7181586.4258807786</v>
      </c>
      <c r="AJ298" s="10">
        <f t="shared" si="119"/>
        <v>7891828.7756032981</v>
      </c>
      <c r="AK298" s="10">
        <f t="shared" si="119"/>
        <v>8581448.2613988705</v>
      </c>
    </row>
    <row r="299" spans="4:37" x14ac:dyDescent="0.35">
      <c r="E299" t="s">
        <v>145</v>
      </c>
      <c r="F299" t="s">
        <v>53</v>
      </c>
      <c r="G299" s="10">
        <f t="shared" ref="G299:AK299" si="120">-G298*G$20</f>
        <v>0</v>
      </c>
      <c r="H299" s="10">
        <f t="shared" si="120"/>
        <v>0</v>
      </c>
      <c r="I299" s="10">
        <f t="shared" si="120"/>
        <v>0</v>
      </c>
      <c r="J299" s="10">
        <f t="shared" si="120"/>
        <v>0</v>
      </c>
      <c r="K299" s="10">
        <f t="shared" si="120"/>
        <v>0</v>
      </c>
      <c r="L299" s="10">
        <f t="shared" si="120"/>
        <v>0</v>
      </c>
      <c r="M299" s="10">
        <f t="shared" si="120"/>
        <v>0</v>
      </c>
      <c r="N299" s="10">
        <f t="shared" si="120"/>
        <v>0</v>
      </c>
      <c r="O299" s="10">
        <f t="shared" si="120"/>
        <v>0</v>
      </c>
      <c r="P299" s="10">
        <f t="shared" si="120"/>
        <v>0</v>
      </c>
      <c r="Q299" s="10">
        <f t="shared" si="120"/>
        <v>0</v>
      </c>
      <c r="R299" s="10">
        <f t="shared" si="120"/>
        <v>0</v>
      </c>
      <c r="S299" s="10">
        <f t="shared" si="120"/>
        <v>0</v>
      </c>
      <c r="T299" s="10">
        <f t="shared" si="120"/>
        <v>0</v>
      </c>
      <c r="U299" s="10">
        <f t="shared" si="120"/>
        <v>0</v>
      </c>
      <c r="V299" s="10">
        <f t="shared" si="120"/>
        <v>0</v>
      </c>
      <c r="W299" s="10">
        <f t="shared" si="120"/>
        <v>0</v>
      </c>
      <c r="X299" s="10">
        <f t="shared" si="120"/>
        <v>0</v>
      </c>
      <c r="Y299" s="10">
        <f t="shared" si="120"/>
        <v>0</v>
      </c>
      <c r="Z299" s="10">
        <f t="shared" si="120"/>
        <v>0</v>
      </c>
      <c r="AA299" s="10">
        <f t="shared" si="120"/>
        <v>0</v>
      </c>
      <c r="AB299" s="10">
        <f t="shared" si="120"/>
        <v>0</v>
      </c>
      <c r="AC299" s="10">
        <f t="shared" si="120"/>
        <v>0</v>
      </c>
      <c r="AD299" s="10">
        <f t="shared" si="120"/>
        <v>0</v>
      </c>
      <c r="AE299" s="10">
        <f t="shared" si="120"/>
        <v>0</v>
      </c>
      <c r="AF299" s="10">
        <f t="shared" si="120"/>
        <v>0</v>
      </c>
      <c r="AG299" s="10">
        <f t="shared" si="120"/>
        <v>0</v>
      </c>
      <c r="AH299" s="10">
        <f t="shared" si="120"/>
        <v>0</v>
      </c>
      <c r="AI299" s="10">
        <f t="shared" si="120"/>
        <v>0</v>
      </c>
      <c r="AJ299" s="10">
        <f t="shared" si="120"/>
        <v>0</v>
      </c>
      <c r="AK299" s="10">
        <f t="shared" si="120"/>
        <v>0</v>
      </c>
    </row>
    <row r="301" spans="4:37" x14ac:dyDescent="0.35">
      <c r="D301" t="s">
        <v>146</v>
      </c>
    </row>
    <row r="302" spans="4:37" x14ac:dyDescent="0.35">
      <c r="E302" t="s">
        <v>51</v>
      </c>
      <c r="F302" t="s">
        <v>53</v>
      </c>
      <c r="G302" s="10">
        <f t="shared" ref="G302:AK309" si="121">G236</f>
        <v>-59567074.225000009</v>
      </c>
      <c r="H302" s="10">
        <f t="shared" si="121"/>
        <v>-1976591.24917324</v>
      </c>
      <c r="I302" s="10">
        <f t="shared" si="121"/>
        <v>-7883163.619584416</v>
      </c>
      <c r="J302" s="10">
        <f t="shared" si="121"/>
        <v>-9409287.5461007431</v>
      </c>
      <c r="K302" s="10">
        <f t="shared" si="121"/>
        <v>-15570797.270092202</v>
      </c>
      <c r="L302" s="10">
        <f t="shared" si="121"/>
        <v>-6195642.9597768392</v>
      </c>
      <c r="M302" s="10">
        <f t="shared" si="121"/>
        <v>-3956993.2301738057</v>
      </c>
      <c r="N302" s="10">
        <f t="shared" si="121"/>
        <v>-4168914.5556033193</v>
      </c>
      <c r="O302" s="10">
        <f t="shared" si="121"/>
        <v>-35250848.42832046</v>
      </c>
      <c r="P302" s="10">
        <f t="shared" si="121"/>
        <v>-8466647.9619261511</v>
      </c>
      <c r="Q302" s="10">
        <f t="shared" si="121"/>
        <v>-10782789.125094207</v>
      </c>
      <c r="R302" s="10">
        <f t="shared" si="121"/>
        <v>-21365397.113733616</v>
      </c>
      <c r="S302" s="10">
        <f t="shared" si="121"/>
        <v>-28250333.703977112</v>
      </c>
      <c r="T302" s="10">
        <f t="shared" si="121"/>
        <v>-10256072.65471362</v>
      </c>
      <c r="U302" s="10">
        <f t="shared" si="121"/>
        <v>-10471450.180462604</v>
      </c>
      <c r="V302" s="10">
        <f t="shared" si="121"/>
        <v>-10691350.634252317</v>
      </c>
      <c r="W302" s="10">
        <f t="shared" si="121"/>
        <v>-10915868.997571616</v>
      </c>
      <c r="X302" s="10">
        <f t="shared" si="121"/>
        <v>-11145102.24652062</v>
      </c>
      <c r="Y302" s="10">
        <f t="shared" si="121"/>
        <v>-11379149.393697552</v>
      </c>
      <c r="Z302" s="10">
        <f t="shared" si="121"/>
        <v>-11618111.5309652</v>
      </c>
      <c r="AA302" s="10">
        <f t="shared" si="121"/>
        <v>-11862091.873115469</v>
      </c>
      <c r="AB302" s="10">
        <f t="shared" si="121"/>
        <v>-12111195.802450892</v>
      </c>
      <c r="AC302" s="10">
        <f t="shared" si="121"/>
        <v>-12365530.91430236</v>
      </c>
      <c r="AD302" s="10">
        <f t="shared" si="121"/>
        <v>-12625207.063502707</v>
      </c>
      <c r="AE302" s="10">
        <f t="shared" si="121"/>
        <v>-12890336.411836263</v>
      </c>
      <c r="AF302" s="10">
        <f t="shared" si="121"/>
        <v>-13161033.476484824</v>
      </c>
      <c r="AG302" s="10">
        <f t="shared" si="121"/>
        <v>-13437415.179491002</v>
      </c>
      <c r="AH302" s="10">
        <f t="shared" si="121"/>
        <v>-13719600.898260314</v>
      </c>
      <c r="AI302" s="10">
        <f t="shared" si="121"/>
        <v>-14007712.517123777</v>
      </c>
      <c r="AJ302" s="10">
        <f t="shared" si="121"/>
        <v>-14301874.479983376</v>
      </c>
      <c r="AK302" s="10">
        <f t="shared" si="121"/>
        <v>-14602213.844063025</v>
      </c>
    </row>
    <row r="303" spans="4:37" x14ac:dyDescent="0.35">
      <c r="E303" t="s">
        <v>147</v>
      </c>
      <c r="F303" t="s">
        <v>53</v>
      </c>
      <c r="G303" s="10">
        <f t="shared" si="121"/>
        <v>0</v>
      </c>
      <c r="H303" s="10">
        <f t="shared" si="121"/>
        <v>0</v>
      </c>
      <c r="I303" s="10">
        <f t="shared" si="121"/>
        <v>0</v>
      </c>
      <c r="J303" s="10">
        <f t="shared" si="121"/>
        <v>0</v>
      </c>
      <c r="K303" s="10">
        <f t="shared" si="121"/>
        <v>0</v>
      </c>
      <c r="L303" s="10">
        <f t="shared" si="121"/>
        <v>0</v>
      </c>
      <c r="M303" s="10">
        <f t="shared" si="121"/>
        <v>0</v>
      </c>
      <c r="N303" s="10">
        <f t="shared" si="121"/>
        <v>0</v>
      </c>
      <c r="O303" s="10">
        <f t="shared" si="121"/>
        <v>0</v>
      </c>
      <c r="P303" s="10">
        <f t="shared" si="121"/>
        <v>0</v>
      </c>
      <c r="Q303" s="10">
        <f t="shared" si="121"/>
        <v>0</v>
      </c>
      <c r="R303" s="10">
        <f t="shared" si="121"/>
        <v>0</v>
      </c>
      <c r="S303" s="10">
        <f t="shared" si="121"/>
        <v>0</v>
      </c>
      <c r="T303" s="10">
        <f t="shared" si="121"/>
        <v>0</v>
      </c>
      <c r="U303" s="10">
        <f t="shared" si="121"/>
        <v>0</v>
      </c>
      <c r="V303" s="10">
        <f t="shared" si="121"/>
        <v>0</v>
      </c>
      <c r="W303" s="10">
        <f t="shared" si="121"/>
        <v>0</v>
      </c>
      <c r="X303" s="10">
        <f t="shared" si="121"/>
        <v>0</v>
      </c>
      <c r="Y303" s="10">
        <f t="shared" si="121"/>
        <v>0</v>
      </c>
      <c r="Z303" s="10">
        <f t="shared" si="121"/>
        <v>0</v>
      </c>
      <c r="AA303" s="10">
        <f t="shared" si="121"/>
        <v>0</v>
      </c>
      <c r="AB303" s="10">
        <f t="shared" si="121"/>
        <v>0</v>
      </c>
      <c r="AC303" s="10">
        <f t="shared" si="121"/>
        <v>0</v>
      </c>
      <c r="AD303" s="10">
        <f t="shared" si="121"/>
        <v>0</v>
      </c>
      <c r="AE303" s="10">
        <f t="shared" si="121"/>
        <v>0</v>
      </c>
      <c r="AF303" s="10">
        <f t="shared" si="121"/>
        <v>0</v>
      </c>
      <c r="AG303" s="10">
        <f t="shared" si="121"/>
        <v>0</v>
      </c>
      <c r="AH303" s="10">
        <f t="shared" si="121"/>
        <v>0</v>
      </c>
      <c r="AI303" s="10">
        <f t="shared" si="121"/>
        <v>0</v>
      </c>
      <c r="AJ303" s="10">
        <f t="shared" si="121"/>
        <v>0</v>
      </c>
      <c r="AK303" s="10">
        <f t="shared" si="121"/>
        <v>0</v>
      </c>
    </row>
    <row r="304" spans="4:37" x14ac:dyDescent="0.35">
      <c r="E304" t="s">
        <v>60</v>
      </c>
      <c r="F304" t="s">
        <v>53</v>
      </c>
      <c r="G304" s="10">
        <f t="shared" si="121"/>
        <v>30007000</v>
      </c>
      <c r="H304" s="10">
        <f t="shared" si="121"/>
        <v>0</v>
      </c>
      <c r="I304" s="10">
        <f t="shared" si="121"/>
        <v>0</v>
      </c>
      <c r="J304" s="10">
        <f t="shared" si="121"/>
        <v>0</v>
      </c>
      <c r="K304" s="10">
        <f t="shared" si="121"/>
        <v>0</v>
      </c>
      <c r="L304" s="10">
        <f t="shared" si="121"/>
        <v>0</v>
      </c>
      <c r="M304" s="10">
        <f t="shared" si="121"/>
        <v>0</v>
      </c>
      <c r="N304" s="10">
        <f t="shared" si="121"/>
        <v>0</v>
      </c>
      <c r="O304" s="10">
        <f t="shared" si="121"/>
        <v>0</v>
      </c>
      <c r="P304" s="10">
        <f t="shared" si="121"/>
        <v>0</v>
      </c>
      <c r="Q304" s="10">
        <f t="shared" si="121"/>
        <v>0</v>
      </c>
      <c r="R304" s="10">
        <f t="shared" si="121"/>
        <v>0</v>
      </c>
      <c r="S304" s="10">
        <f t="shared" si="121"/>
        <v>0</v>
      </c>
      <c r="T304" s="10">
        <f t="shared" si="121"/>
        <v>0</v>
      </c>
      <c r="U304" s="10">
        <f t="shared" si="121"/>
        <v>0</v>
      </c>
      <c r="V304" s="10">
        <f t="shared" si="121"/>
        <v>0</v>
      </c>
      <c r="W304" s="10">
        <f t="shared" si="121"/>
        <v>0</v>
      </c>
      <c r="X304" s="10">
        <f t="shared" si="121"/>
        <v>0</v>
      </c>
      <c r="Y304" s="10">
        <f t="shared" si="121"/>
        <v>0</v>
      </c>
      <c r="Z304" s="10">
        <f t="shared" si="121"/>
        <v>0</v>
      </c>
      <c r="AA304" s="10">
        <f t="shared" si="121"/>
        <v>0</v>
      </c>
      <c r="AB304" s="10">
        <f t="shared" si="121"/>
        <v>0</v>
      </c>
      <c r="AC304" s="10">
        <f t="shared" si="121"/>
        <v>0</v>
      </c>
      <c r="AD304" s="10">
        <f t="shared" si="121"/>
        <v>0</v>
      </c>
      <c r="AE304" s="10">
        <f t="shared" si="121"/>
        <v>0</v>
      </c>
      <c r="AF304" s="10">
        <f t="shared" si="121"/>
        <v>0</v>
      </c>
      <c r="AG304" s="10">
        <f t="shared" si="121"/>
        <v>0</v>
      </c>
      <c r="AH304" s="10">
        <f t="shared" si="121"/>
        <v>0</v>
      </c>
      <c r="AI304" s="10">
        <f t="shared" si="121"/>
        <v>0</v>
      </c>
      <c r="AJ304" s="10">
        <f t="shared" si="121"/>
        <v>0</v>
      </c>
      <c r="AK304" s="10">
        <f t="shared" si="121"/>
        <v>0</v>
      </c>
    </row>
    <row r="305" spans="3:38" x14ac:dyDescent="0.35">
      <c r="E305" t="s">
        <v>141</v>
      </c>
      <c r="F305" t="s">
        <v>53</v>
      </c>
      <c r="G305" s="10">
        <f t="shared" si="121"/>
        <v>0</v>
      </c>
      <c r="H305" s="10">
        <f t="shared" si="121"/>
        <v>526796.13183999993</v>
      </c>
      <c r="I305" s="10">
        <f t="shared" si="121"/>
        <v>1051719.2755199999</v>
      </c>
      <c r="J305" s="10">
        <f t="shared" si="121"/>
        <v>1616488.4252849626</v>
      </c>
      <c r="K305" s="10">
        <f t="shared" si="121"/>
        <v>2266273.3474583356</v>
      </c>
      <c r="L305" s="10">
        <f t="shared" si="121"/>
        <v>3010671.7408398315</v>
      </c>
      <c r="M305" s="10">
        <f t="shared" si="121"/>
        <v>3738802.6658884678</v>
      </c>
      <c r="N305" s="10">
        <f t="shared" si="121"/>
        <v>4590728.3914602362</v>
      </c>
      <c r="O305" s="10">
        <f t="shared" si="121"/>
        <v>5477362.2056894554</v>
      </c>
      <c r="P305" s="10">
        <f t="shared" si="121"/>
        <v>6443407.496594891</v>
      </c>
      <c r="Q305" s="10">
        <f t="shared" si="121"/>
        <v>7494745.4959063996</v>
      </c>
      <c r="R305" s="10">
        <f t="shared" si="121"/>
        <v>8637657.4008636624</v>
      </c>
      <c r="S305" s="10">
        <f t="shared" si="121"/>
        <v>9878850.329917049</v>
      </c>
      <c r="T305" s="10">
        <f t="shared" si="121"/>
        <v>10981764.592364468</v>
      </c>
      <c r="U305" s="10">
        <f t="shared" si="121"/>
        <v>12140358.62631971</v>
      </c>
      <c r="V305" s="10">
        <f t="shared" si="121"/>
        <v>13356982.618926492</v>
      </c>
      <c r="W305" s="10">
        <f t="shared" si="121"/>
        <v>14634078.996075716</v>
      </c>
      <c r="X305" s="10">
        <f t="shared" si="121"/>
        <v>15974185.916781319</v>
      </c>
      <c r="Y305" s="10">
        <f t="shared" si="121"/>
        <v>17379940.897493571</v>
      </c>
      <c r="Z305" s="10">
        <f t="shared" si="121"/>
        <v>18854084.571132414</v>
      </c>
      <c r="AA305" s="10">
        <f t="shared" si="121"/>
        <v>20399464.585798334</v>
      </c>
      <c r="AB305" s="10">
        <f t="shared" si="121"/>
        <v>22019039.648299612</v>
      </c>
      <c r="AC305" s="10">
        <f t="shared" si="121"/>
        <v>23715883.717823051</v>
      </c>
      <c r="AD305" s="10">
        <f t="shared" si="121"/>
        <v>25493190.355269838</v>
      </c>
      <c r="AE305" s="10">
        <f t="shared" si="121"/>
        <v>27354277.233980417</v>
      </c>
      <c r="AF305" s="10">
        <f t="shared" si="121"/>
        <v>29302590.817781515</v>
      </c>
      <c r="AG305" s="10">
        <f t="shared" si="121"/>
        <v>31341711.212505378</v>
      </c>
      <c r="AH305" s="10">
        <f t="shared" si="121"/>
        <v>33475357.197356328</v>
      </c>
      <c r="AI305" s="10">
        <f t="shared" si="121"/>
        <v>35707391.442732692</v>
      </c>
      <c r="AJ305" s="10">
        <f t="shared" si="121"/>
        <v>38041825.92135375</v>
      </c>
      <c r="AK305" s="10">
        <f t="shared" si="121"/>
        <v>40482827.519791856</v>
      </c>
      <c r="AL305" s="10">
        <f t="shared" ref="AL305:AL309" si="122">IF(AF305=0,0,IF($G$17&gt;(AK305/AF305)^(1/5)-1+2%,AK305*(AK305/AF305)^(1/5)/($G$17-((AK305/AF305)^(1/5)-1)),AK305*(1+$G$16)/$G$18))</f>
        <v>1620900662.6551955</v>
      </c>
    </row>
    <row r="306" spans="3:38" x14ac:dyDescent="0.35">
      <c r="E306" t="s">
        <v>117</v>
      </c>
      <c r="F306" t="s">
        <v>53</v>
      </c>
      <c r="G306" s="10">
        <f t="shared" si="121"/>
        <v>0</v>
      </c>
      <c r="H306" s="10">
        <f t="shared" si="121"/>
        <v>0</v>
      </c>
      <c r="I306" s="10">
        <f t="shared" si="121"/>
        <v>0</v>
      </c>
      <c r="J306" s="10">
        <f t="shared" si="121"/>
        <v>0</v>
      </c>
      <c r="K306" s="10">
        <f t="shared" si="121"/>
        <v>0</v>
      </c>
      <c r="L306" s="10">
        <f t="shared" si="121"/>
        <v>0</v>
      </c>
      <c r="M306" s="10">
        <f t="shared" si="121"/>
        <v>0</v>
      </c>
      <c r="N306" s="10">
        <f t="shared" si="121"/>
        <v>0</v>
      </c>
      <c r="O306" s="10">
        <f t="shared" si="121"/>
        <v>0</v>
      </c>
      <c r="P306" s="10">
        <f t="shared" si="121"/>
        <v>0</v>
      </c>
      <c r="Q306" s="10">
        <f t="shared" si="121"/>
        <v>0</v>
      </c>
      <c r="R306" s="10">
        <f t="shared" si="121"/>
        <v>0</v>
      </c>
      <c r="S306" s="10">
        <f t="shared" si="121"/>
        <v>0</v>
      </c>
      <c r="T306" s="10">
        <f t="shared" si="121"/>
        <v>0</v>
      </c>
      <c r="U306" s="10">
        <f t="shared" si="121"/>
        <v>0</v>
      </c>
      <c r="V306" s="10">
        <f t="shared" si="121"/>
        <v>0</v>
      </c>
      <c r="W306" s="10">
        <f t="shared" si="121"/>
        <v>0</v>
      </c>
      <c r="X306" s="10">
        <f t="shared" si="121"/>
        <v>0</v>
      </c>
      <c r="Y306" s="10">
        <f t="shared" si="121"/>
        <v>0</v>
      </c>
      <c r="Z306" s="10">
        <f t="shared" si="121"/>
        <v>0</v>
      </c>
      <c r="AA306" s="10">
        <f t="shared" si="121"/>
        <v>0</v>
      </c>
      <c r="AB306" s="10">
        <f t="shared" si="121"/>
        <v>0</v>
      </c>
      <c r="AC306" s="10">
        <f t="shared" si="121"/>
        <v>0</v>
      </c>
      <c r="AD306" s="10">
        <f t="shared" si="121"/>
        <v>0</v>
      </c>
      <c r="AE306" s="10">
        <f t="shared" si="121"/>
        <v>0</v>
      </c>
      <c r="AF306" s="10">
        <f t="shared" si="121"/>
        <v>0</v>
      </c>
      <c r="AG306" s="10">
        <f t="shared" si="121"/>
        <v>0</v>
      </c>
      <c r="AH306" s="10">
        <f t="shared" si="121"/>
        <v>0</v>
      </c>
      <c r="AI306" s="10">
        <f t="shared" si="121"/>
        <v>0</v>
      </c>
      <c r="AJ306" s="10">
        <f t="shared" si="121"/>
        <v>0</v>
      </c>
      <c r="AK306" s="10">
        <f t="shared" si="121"/>
        <v>0</v>
      </c>
      <c r="AL306" s="10">
        <f t="shared" si="122"/>
        <v>0</v>
      </c>
    </row>
    <row r="307" spans="3:38" x14ac:dyDescent="0.35">
      <c r="E307" t="s">
        <v>118</v>
      </c>
      <c r="F307" t="s">
        <v>53</v>
      </c>
      <c r="G307" s="10">
        <f t="shared" si="121"/>
        <v>0</v>
      </c>
      <c r="H307" s="10">
        <f t="shared" si="121"/>
        <v>-448968.02821894531</v>
      </c>
      <c r="I307" s="10">
        <f t="shared" si="121"/>
        <v>-863755.11862009775</v>
      </c>
      <c r="J307" s="10">
        <f t="shared" si="121"/>
        <v>-1301567.2059710165</v>
      </c>
      <c r="K307" s="10">
        <f t="shared" si="121"/>
        <v>-1788979.9498819397</v>
      </c>
      <c r="L307" s="10">
        <f t="shared" si="121"/>
        <v>-2307378.3567829109</v>
      </c>
      <c r="M307" s="10">
        <f t="shared" si="121"/>
        <v>-2781921.1079293475</v>
      </c>
      <c r="N307" s="10">
        <f t="shared" si="121"/>
        <v>-3316358.7199312416</v>
      </c>
      <c r="O307" s="10">
        <f t="shared" si="121"/>
        <v>-3870957.311692134</v>
      </c>
      <c r="P307" s="10">
        <f t="shared" si="121"/>
        <v>-4454813.6168346023</v>
      </c>
      <c r="Q307" s="10">
        <f t="shared" si="121"/>
        <v>-5069181.5959960539</v>
      </c>
      <c r="R307" s="10">
        <f t="shared" si="121"/>
        <v>-5715364.7681967421</v>
      </c>
      <c r="S307" s="10">
        <f t="shared" si="121"/>
        <v>-6394718.0949892821</v>
      </c>
      <c r="T307" s="10">
        <f t="shared" si="121"/>
        <v>-7108649.9348042384</v>
      </c>
      <c r="U307" s="10">
        <f t="shared" si="121"/>
        <v>-7858624.0700781792</v>
      </c>
      <c r="V307" s="10">
        <f t="shared" si="121"/>
        <v>-8646161.8098453134</v>
      </c>
      <c r="W307" s="10">
        <f t="shared" si="121"/>
        <v>-9472844.1705719978</v>
      </c>
      <c r="X307" s="10">
        <f t="shared" si="121"/>
        <v>-10340314.138115117</v>
      </c>
      <c r="Y307" s="10">
        <f t="shared" si="121"/>
        <v>-11250279.013790831</v>
      </c>
      <c r="Z307" s="10">
        <f t="shared" si="121"/>
        <v>-12204512.847649457</v>
      </c>
      <c r="AA307" s="10">
        <f t="shared" si="121"/>
        <v>-13204858.96216559</v>
      </c>
      <c r="AB307" s="10">
        <f t="shared" si="121"/>
        <v>-14253232.569669902</v>
      </c>
      <c r="AC307" s="10">
        <f t="shared" si="121"/>
        <v>-15351623.486970894</v>
      </c>
      <c r="AD307" s="10">
        <f t="shared" si="121"/>
        <v>-16502098.950740872</v>
      </c>
      <c r="AE307" s="10">
        <f t="shared" si="121"/>
        <v>-17706806.537371308</v>
      </c>
      <c r="AF307" s="10">
        <f t="shared" si="121"/>
        <v>-18967977.191138152</v>
      </c>
      <c r="AG307" s="10">
        <f t="shared" si="121"/>
        <v>-20287928.364658143</v>
      </c>
      <c r="AH307" s="10">
        <f t="shared" si="121"/>
        <v>-21669067.275762815</v>
      </c>
      <c r="AI307" s="10">
        <f t="shared" si="121"/>
        <v>-23113894.285067637</v>
      </c>
      <c r="AJ307" s="10">
        <f t="shared" si="121"/>
        <v>-24625006.398670256</v>
      </c>
      <c r="AK307" s="10">
        <f t="shared" si="121"/>
        <v>-26205100.900573801</v>
      </c>
      <c r="AL307" s="10">
        <f t="shared" si="122"/>
        <v>-1049231687.0386609</v>
      </c>
    </row>
    <row r="308" spans="3:38" x14ac:dyDescent="0.35">
      <c r="E308" t="s">
        <v>125</v>
      </c>
      <c r="F308" t="s">
        <v>53</v>
      </c>
      <c r="G308" s="10">
        <f t="shared" si="121"/>
        <v>0</v>
      </c>
      <c r="H308" s="10">
        <f t="shared" si="121"/>
        <v>0</v>
      </c>
      <c r="I308" s="10">
        <f t="shared" si="121"/>
        <v>0</v>
      </c>
      <c r="J308" s="10">
        <f t="shared" si="121"/>
        <v>0</v>
      </c>
      <c r="K308" s="10">
        <f t="shared" si="121"/>
        <v>0</v>
      </c>
      <c r="L308" s="10">
        <f t="shared" si="121"/>
        <v>0</v>
      </c>
      <c r="M308" s="10">
        <f t="shared" si="121"/>
        <v>0</v>
      </c>
      <c r="N308" s="10">
        <f t="shared" si="121"/>
        <v>0</v>
      </c>
      <c r="O308" s="10">
        <f t="shared" si="121"/>
        <v>0</v>
      </c>
      <c r="P308" s="10">
        <f t="shared" si="121"/>
        <v>0</v>
      </c>
      <c r="Q308" s="10">
        <f t="shared" si="121"/>
        <v>0</v>
      </c>
      <c r="R308" s="10">
        <f t="shared" si="121"/>
        <v>0</v>
      </c>
      <c r="S308" s="10">
        <f t="shared" si="121"/>
        <v>0</v>
      </c>
      <c r="T308" s="10">
        <f t="shared" si="121"/>
        <v>0</v>
      </c>
      <c r="U308" s="10">
        <f t="shared" si="121"/>
        <v>0</v>
      </c>
      <c r="V308" s="10">
        <f t="shared" si="121"/>
        <v>0</v>
      </c>
      <c r="W308" s="10">
        <f t="shared" si="121"/>
        <v>0</v>
      </c>
      <c r="X308" s="10">
        <f t="shared" si="121"/>
        <v>0</v>
      </c>
      <c r="Y308" s="10">
        <f t="shared" si="121"/>
        <v>0</v>
      </c>
      <c r="Z308" s="10">
        <f t="shared" si="121"/>
        <v>0</v>
      </c>
      <c r="AA308" s="10">
        <f t="shared" si="121"/>
        <v>0</v>
      </c>
      <c r="AB308" s="10">
        <f t="shared" si="121"/>
        <v>0</v>
      </c>
      <c r="AC308" s="10">
        <f t="shared" si="121"/>
        <v>0</v>
      </c>
      <c r="AD308" s="10">
        <f t="shared" si="121"/>
        <v>0</v>
      </c>
      <c r="AE308" s="10">
        <f t="shared" si="121"/>
        <v>0</v>
      </c>
      <c r="AF308" s="10">
        <f t="shared" si="121"/>
        <v>0</v>
      </c>
      <c r="AG308" s="10">
        <f t="shared" si="121"/>
        <v>0</v>
      </c>
      <c r="AH308" s="10">
        <f t="shared" si="121"/>
        <v>0</v>
      </c>
      <c r="AI308" s="10">
        <f t="shared" si="121"/>
        <v>0</v>
      </c>
      <c r="AJ308" s="10">
        <f t="shared" si="121"/>
        <v>0</v>
      </c>
      <c r="AK308" s="10">
        <f t="shared" si="121"/>
        <v>0</v>
      </c>
      <c r="AL308" s="10">
        <f t="shared" si="122"/>
        <v>0</v>
      </c>
    </row>
    <row r="309" spans="3:38" x14ac:dyDescent="0.35">
      <c r="E309" t="s">
        <v>131</v>
      </c>
      <c r="F309" t="s">
        <v>53</v>
      </c>
      <c r="G309" s="10">
        <f t="shared" si="121"/>
        <v>0</v>
      </c>
      <c r="H309" s="10">
        <f t="shared" si="121"/>
        <v>0</v>
      </c>
      <c r="I309" s="10">
        <f t="shared" si="121"/>
        <v>0</v>
      </c>
      <c r="J309" s="10">
        <f t="shared" si="121"/>
        <v>0</v>
      </c>
      <c r="K309" s="10">
        <f t="shared" si="121"/>
        <v>0</v>
      </c>
      <c r="L309" s="10">
        <f t="shared" si="121"/>
        <v>0</v>
      </c>
      <c r="M309" s="10">
        <f t="shared" si="121"/>
        <v>0</v>
      </c>
      <c r="N309" s="10">
        <f t="shared" si="121"/>
        <v>0</v>
      </c>
      <c r="O309" s="10">
        <f t="shared" si="121"/>
        <v>0</v>
      </c>
      <c r="P309" s="10">
        <f t="shared" si="121"/>
        <v>0</v>
      </c>
      <c r="Q309" s="10">
        <f t="shared" si="121"/>
        <v>0</v>
      </c>
      <c r="R309" s="10">
        <f t="shared" si="121"/>
        <v>0</v>
      </c>
      <c r="S309" s="10">
        <f t="shared" si="121"/>
        <v>0</v>
      </c>
      <c r="T309" s="10">
        <f t="shared" si="121"/>
        <v>0</v>
      </c>
      <c r="U309" s="10">
        <f t="shared" si="121"/>
        <v>0</v>
      </c>
      <c r="V309" s="10">
        <f t="shared" si="121"/>
        <v>0</v>
      </c>
      <c r="W309" s="10">
        <f t="shared" si="121"/>
        <v>0</v>
      </c>
      <c r="X309" s="10">
        <f t="shared" si="121"/>
        <v>0</v>
      </c>
      <c r="Y309" s="10">
        <f t="shared" si="121"/>
        <v>0</v>
      </c>
      <c r="Z309" s="10">
        <f t="shared" si="121"/>
        <v>0</v>
      </c>
      <c r="AA309" s="10">
        <f t="shared" si="121"/>
        <v>0</v>
      </c>
      <c r="AB309" s="10">
        <f t="shared" si="121"/>
        <v>0</v>
      </c>
      <c r="AC309" s="10">
        <f t="shared" si="121"/>
        <v>0</v>
      </c>
      <c r="AD309" s="10">
        <f t="shared" si="121"/>
        <v>0</v>
      </c>
      <c r="AE309" s="10">
        <f t="shared" si="121"/>
        <v>0</v>
      </c>
      <c r="AF309" s="10">
        <f t="shared" si="121"/>
        <v>0</v>
      </c>
      <c r="AG309" s="10">
        <f t="shared" si="121"/>
        <v>0</v>
      </c>
      <c r="AH309" s="10">
        <f t="shared" si="121"/>
        <v>0</v>
      </c>
      <c r="AI309" s="10">
        <f t="shared" si="121"/>
        <v>0</v>
      </c>
      <c r="AJ309" s="10">
        <f t="shared" si="121"/>
        <v>0</v>
      </c>
      <c r="AK309" s="10">
        <f t="shared" si="121"/>
        <v>0</v>
      </c>
      <c r="AL309" s="10">
        <f t="shared" si="122"/>
        <v>0</v>
      </c>
    </row>
    <row r="310" spans="3:38" x14ac:dyDescent="0.35">
      <c r="E310" t="s">
        <v>148</v>
      </c>
      <c r="F310" t="s">
        <v>53</v>
      </c>
      <c r="G310" s="10">
        <f t="shared" ref="G310:AK310" si="123">G299</f>
        <v>0</v>
      </c>
      <c r="H310" s="10">
        <f t="shared" si="123"/>
        <v>0</v>
      </c>
      <c r="I310" s="10">
        <f t="shared" si="123"/>
        <v>0</v>
      </c>
      <c r="J310" s="10">
        <f t="shared" si="123"/>
        <v>0</v>
      </c>
      <c r="K310" s="10">
        <f t="shared" si="123"/>
        <v>0</v>
      </c>
      <c r="L310" s="10">
        <f t="shared" si="123"/>
        <v>0</v>
      </c>
      <c r="M310" s="10">
        <f t="shared" si="123"/>
        <v>0</v>
      </c>
      <c r="N310" s="10">
        <f t="shared" si="123"/>
        <v>0</v>
      </c>
      <c r="O310" s="10">
        <f t="shared" si="123"/>
        <v>0</v>
      </c>
      <c r="P310" s="10">
        <f t="shared" si="123"/>
        <v>0</v>
      </c>
      <c r="Q310" s="10">
        <f t="shared" si="123"/>
        <v>0</v>
      </c>
      <c r="R310" s="10">
        <f t="shared" si="123"/>
        <v>0</v>
      </c>
      <c r="S310" s="10">
        <f t="shared" si="123"/>
        <v>0</v>
      </c>
      <c r="T310" s="10">
        <f t="shared" si="123"/>
        <v>0</v>
      </c>
      <c r="U310" s="10">
        <f t="shared" si="123"/>
        <v>0</v>
      </c>
      <c r="V310" s="10">
        <f t="shared" si="123"/>
        <v>0</v>
      </c>
      <c r="W310" s="10">
        <f t="shared" si="123"/>
        <v>0</v>
      </c>
      <c r="X310" s="10">
        <f t="shared" si="123"/>
        <v>0</v>
      </c>
      <c r="Y310" s="10">
        <f t="shared" si="123"/>
        <v>0</v>
      </c>
      <c r="Z310" s="10">
        <f t="shared" si="123"/>
        <v>0</v>
      </c>
      <c r="AA310" s="10">
        <f t="shared" si="123"/>
        <v>0</v>
      </c>
      <c r="AB310" s="10">
        <f t="shared" si="123"/>
        <v>0</v>
      </c>
      <c r="AC310" s="10">
        <f t="shared" si="123"/>
        <v>0</v>
      </c>
      <c r="AD310" s="10">
        <f t="shared" si="123"/>
        <v>0</v>
      </c>
      <c r="AE310" s="10">
        <f t="shared" si="123"/>
        <v>0</v>
      </c>
      <c r="AF310" s="10">
        <f t="shared" si="123"/>
        <v>0</v>
      </c>
      <c r="AG310" s="10">
        <f t="shared" si="123"/>
        <v>0</v>
      </c>
      <c r="AH310" s="10">
        <f t="shared" si="123"/>
        <v>0</v>
      </c>
      <c r="AI310" s="10">
        <f t="shared" si="123"/>
        <v>0</v>
      </c>
      <c r="AJ310" s="10">
        <f t="shared" si="123"/>
        <v>0</v>
      </c>
      <c r="AK310" s="10">
        <f t="shared" si="123"/>
        <v>0</v>
      </c>
      <c r="AL310" s="10">
        <f>IF(AF310=0,0,IF($G$17&gt;(AK310/AF310)^(1/5)-1+2%,AK310*(AK310/AF310)^(1/5)/($G$17-((AK310/AF310)^(1/5)-1)),AK310*(1+$G$16)/$G$18))</f>
        <v>0</v>
      </c>
    </row>
    <row r="311" spans="3:38" x14ac:dyDescent="0.35">
      <c r="E311" t="s">
        <v>149</v>
      </c>
      <c r="F311" t="s">
        <v>53</v>
      </c>
      <c r="G311" s="10">
        <f>-$G$19*G310</f>
        <v>0</v>
      </c>
      <c r="H311" s="10">
        <f t="shared" ref="H311:AK311" si="124">-$G$19*H310</f>
        <v>0</v>
      </c>
      <c r="I311" s="10">
        <f t="shared" si="124"/>
        <v>0</v>
      </c>
      <c r="J311" s="10">
        <f t="shared" si="124"/>
        <v>0</v>
      </c>
      <c r="K311" s="10">
        <f t="shared" si="124"/>
        <v>0</v>
      </c>
      <c r="L311" s="10">
        <f t="shared" si="124"/>
        <v>0</v>
      </c>
      <c r="M311" s="10">
        <f t="shared" si="124"/>
        <v>0</v>
      </c>
      <c r="N311" s="10">
        <f t="shared" si="124"/>
        <v>0</v>
      </c>
      <c r="O311" s="10">
        <f t="shared" si="124"/>
        <v>0</v>
      </c>
      <c r="P311" s="10">
        <f t="shared" si="124"/>
        <v>0</v>
      </c>
      <c r="Q311" s="10">
        <f t="shared" si="124"/>
        <v>0</v>
      </c>
      <c r="R311" s="10">
        <f t="shared" si="124"/>
        <v>0</v>
      </c>
      <c r="S311" s="10">
        <f t="shared" si="124"/>
        <v>0</v>
      </c>
      <c r="T311" s="10">
        <f t="shared" si="124"/>
        <v>0</v>
      </c>
      <c r="U311" s="10">
        <f t="shared" si="124"/>
        <v>0</v>
      </c>
      <c r="V311" s="10">
        <f t="shared" si="124"/>
        <v>0</v>
      </c>
      <c r="W311" s="10">
        <f t="shared" si="124"/>
        <v>0</v>
      </c>
      <c r="X311" s="10">
        <f t="shared" si="124"/>
        <v>0</v>
      </c>
      <c r="Y311" s="10">
        <f t="shared" si="124"/>
        <v>0</v>
      </c>
      <c r="Z311" s="10">
        <f t="shared" si="124"/>
        <v>0</v>
      </c>
      <c r="AA311" s="10">
        <f t="shared" si="124"/>
        <v>0</v>
      </c>
      <c r="AB311" s="10">
        <f t="shared" si="124"/>
        <v>0</v>
      </c>
      <c r="AC311" s="10">
        <f t="shared" si="124"/>
        <v>0</v>
      </c>
      <c r="AD311" s="10">
        <f t="shared" si="124"/>
        <v>0</v>
      </c>
      <c r="AE311" s="10">
        <f t="shared" si="124"/>
        <v>0</v>
      </c>
      <c r="AF311" s="10">
        <f t="shared" si="124"/>
        <v>0</v>
      </c>
      <c r="AG311" s="10">
        <f t="shared" si="124"/>
        <v>0</v>
      </c>
      <c r="AH311" s="10">
        <f t="shared" si="124"/>
        <v>0</v>
      </c>
      <c r="AI311" s="10">
        <f t="shared" si="124"/>
        <v>0</v>
      </c>
      <c r="AJ311" s="10">
        <f t="shared" si="124"/>
        <v>0</v>
      </c>
      <c r="AK311" s="10">
        <f t="shared" si="124"/>
        <v>0</v>
      </c>
      <c r="AL311" s="10">
        <f t="shared" ref="AL311" si="125">IF(AF311=0,0,IF($G$17&gt;(AK311/AF311)^(1/5)-1+2%,AK311*(AK311/AF311)^(1/5)/($G$17-((AK311/AF311)^(1/5)-1)),AK311*(1+$G$16)/$G$18))</f>
        <v>0</v>
      </c>
    </row>
    <row r="312" spans="3:38" x14ac:dyDescent="0.35">
      <c r="E312" t="s">
        <v>150</v>
      </c>
      <c r="F312" t="s">
        <v>53</v>
      </c>
      <c r="G312" s="10">
        <f t="shared" ref="G312:AL312" si="126">SUM(G302:G311)</f>
        <v>-29560074.225000009</v>
      </c>
      <c r="H312" s="10">
        <f t="shared" si="126"/>
        <v>-1898763.1455521854</v>
      </c>
      <c r="I312" s="10">
        <f t="shared" si="126"/>
        <v>-7695199.462684514</v>
      </c>
      <c r="J312" s="10">
        <f t="shared" si="126"/>
        <v>-9094366.3267867975</v>
      </c>
      <c r="K312" s="10">
        <f t="shared" si="126"/>
        <v>-15093503.872515807</v>
      </c>
      <c r="L312" s="10">
        <f t="shared" si="126"/>
        <v>-5492349.5757199191</v>
      </c>
      <c r="M312" s="10">
        <f t="shared" si="126"/>
        <v>-3000111.6722146855</v>
      </c>
      <c r="N312" s="10">
        <f t="shared" si="126"/>
        <v>-2894544.8840743247</v>
      </c>
      <c r="O312" s="10">
        <f t="shared" si="126"/>
        <v>-33644443.534323141</v>
      </c>
      <c r="P312" s="10">
        <f t="shared" si="126"/>
        <v>-6478054.0821658624</v>
      </c>
      <c r="Q312" s="10">
        <f t="shared" si="126"/>
        <v>-8357225.2251838613</v>
      </c>
      <c r="R312" s="10">
        <f t="shared" si="126"/>
        <v>-18443104.481066696</v>
      </c>
      <c r="S312" s="10">
        <f t="shared" si="126"/>
        <v>-24766201.469049346</v>
      </c>
      <c r="T312" s="10">
        <f t="shared" si="126"/>
        <v>-6382957.9971533902</v>
      </c>
      <c r="U312" s="10">
        <f t="shared" si="126"/>
        <v>-6189715.6242210735</v>
      </c>
      <c r="V312" s="10">
        <f t="shared" si="126"/>
        <v>-5980529.8251711391</v>
      </c>
      <c r="W312" s="10">
        <f t="shared" si="126"/>
        <v>-5754634.1720678974</v>
      </c>
      <c r="X312" s="10">
        <f t="shared" si="126"/>
        <v>-5511230.4678544179</v>
      </c>
      <c r="Y312" s="10">
        <f t="shared" si="126"/>
        <v>-5249487.5099948123</v>
      </c>
      <c r="Z312" s="10">
        <f t="shared" si="126"/>
        <v>-4968539.8074822426</v>
      </c>
      <c r="AA312" s="10">
        <f t="shared" si="126"/>
        <v>-4667486.2494827248</v>
      </c>
      <c r="AB312" s="10">
        <f t="shared" si="126"/>
        <v>-4345388.7238211818</v>
      </c>
      <c r="AC312" s="10">
        <f t="shared" si="126"/>
        <v>-4001270.6834502034</v>
      </c>
      <c r="AD312" s="10">
        <f t="shared" si="126"/>
        <v>-3634115.6589737404</v>
      </c>
      <c r="AE312" s="10">
        <f t="shared" si="126"/>
        <v>-3242865.7152271532</v>
      </c>
      <c r="AF312" s="10">
        <f t="shared" si="126"/>
        <v>-2826419.8498414606</v>
      </c>
      <c r="AG312" s="10">
        <f t="shared" si="126"/>
        <v>-2383632.3316437677</v>
      </c>
      <c r="AH312" s="10">
        <f t="shared" si="126"/>
        <v>-1913310.9766668007</v>
      </c>
      <c r="AI312" s="10">
        <f t="shared" si="126"/>
        <v>-1414215.3594587222</v>
      </c>
      <c r="AJ312" s="10">
        <f t="shared" si="126"/>
        <v>-885054.95729988068</v>
      </c>
      <c r="AK312" s="10">
        <f t="shared" si="126"/>
        <v>-324487.22484496981</v>
      </c>
      <c r="AL312" s="10">
        <f t="shared" si="126"/>
        <v>571668975.61653459</v>
      </c>
    </row>
    <row r="313" spans="3:38" x14ac:dyDescent="0.35">
      <c r="E313" t="s">
        <v>151</v>
      </c>
      <c r="F313" t="s">
        <v>53</v>
      </c>
      <c r="G313" s="10">
        <f>NPV($G$17,H312:AL312)+G312</f>
        <v>-17950604.029466063</v>
      </c>
    </row>
    <row r="315" spans="3:38" x14ac:dyDescent="0.35">
      <c r="E315" t="s">
        <v>143</v>
      </c>
      <c r="F315" t="s">
        <v>53</v>
      </c>
      <c r="G315" s="10">
        <f t="shared" ref="G315:AK315" si="127">G287</f>
        <v>17217664.420000002</v>
      </c>
      <c r="H315" s="10">
        <f t="shared" si="127"/>
        <v>17579235.372820001</v>
      </c>
      <c r="I315" s="10">
        <f t="shared" si="127"/>
        <v>17948399.315649219</v>
      </c>
      <c r="J315" s="10">
        <f t="shared" si="127"/>
        <v>18325315.701277852</v>
      </c>
      <c r="K315" s="10">
        <f t="shared" si="127"/>
        <v>18710147.331004687</v>
      </c>
      <c r="L315" s="10">
        <f t="shared" si="127"/>
        <v>19103060.424955782</v>
      </c>
      <c r="M315" s="10">
        <f t="shared" si="127"/>
        <v>0</v>
      </c>
      <c r="N315" s="10">
        <f t="shared" si="127"/>
        <v>0</v>
      </c>
      <c r="O315" s="10">
        <f t="shared" si="127"/>
        <v>0</v>
      </c>
      <c r="P315" s="10">
        <f t="shared" si="127"/>
        <v>0</v>
      </c>
      <c r="Q315" s="10">
        <f t="shared" si="127"/>
        <v>0</v>
      </c>
      <c r="R315" s="10">
        <f t="shared" si="127"/>
        <v>0</v>
      </c>
      <c r="S315" s="10">
        <f t="shared" si="127"/>
        <v>0</v>
      </c>
      <c r="T315" s="10">
        <f t="shared" si="127"/>
        <v>0</v>
      </c>
      <c r="U315" s="10">
        <f t="shared" si="127"/>
        <v>0</v>
      </c>
      <c r="V315" s="10">
        <f t="shared" si="127"/>
        <v>0</v>
      </c>
      <c r="W315" s="10">
        <f t="shared" si="127"/>
        <v>0</v>
      </c>
      <c r="X315" s="10">
        <f t="shared" si="127"/>
        <v>0</v>
      </c>
      <c r="Y315" s="10">
        <f t="shared" si="127"/>
        <v>0</v>
      </c>
      <c r="Z315" s="10">
        <f t="shared" si="127"/>
        <v>0</v>
      </c>
      <c r="AA315" s="10">
        <f t="shared" si="127"/>
        <v>0</v>
      </c>
      <c r="AB315" s="10">
        <f t="shared" si="127"/>
        <v>0</v>
      </c>
      <c r="AC315" s="10">
        <f t="shared" si="127"/>
        <v>0</v>
      </c>
      <c r="AD315" s="10">
        <f t="shared" si="127"/>
        <v>0</v>
      </c>
      <c r="AE315" s="10">
        <f t="shared" si="127"/>
        <v>0</v>
      </c>
      <c r="AF315" s="10">
        <f t="shared" si="127"/>
        <v>0</v>
      </c>
      <c r="AG315" s="10">
        <f t="shared" si="127"/>
        <v>0</v>
      </c>
      <c r="AH315" s="10">
        <f t="shared" si="127"/>
        <v>0</v>
      </c>
      <c r="AI315" s="10">
        <f t="shared" si="127"/>
        <v>0</v>
      </c>
      <c r="AJ315" s="10">
        <f t="shared" si="127"/>
        <v>0</v>
      </c>
      <c r="AK315" s="10">
        <f t="shared" si="12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E03EEC07-41EF-4FEE-BFE5-4C65CB311FEB}">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8CE1E-6EEB-4A07-B60C-D28449CDBCF7}">
  <sheetPr>
    <tabColor rgb="FFFFC000"/>
    <pageSetUpPr fitToPage="1"/>
  </sheetPr>
  <dimension ref="A1:AN324"/>
  <sheetViews>
    <sheetView zoomScale="85" zoomScaleNormal="85" workbookViewId="0">
      <pane xSplit="6" ySplit="4" topLeftCell="G209"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5359.5380057752427</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23">
        <v>59567074.225000009</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434405799.08735365</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137477872.38746858</v>
      </c>
      <c r="AM30">
        <f>AL30/(AK93+AK114)</f>
        <v>6259.6787894569125</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52">
        <f>([2]RevenuePriceCap_FO!AA91+[2]RevenuePriceCap_FO!AA94)-([2]RevenuePriceCap_FO!Z91+[2]RevenuePriceCap_FO!Z94)</f>
        <v>307</v>
      </c>
      <c r="I92" s="52">
        <f>([2]RevenuePriceCap_FO!AB91+[2]RevenuePriceCap_FO!AB94)-([2]RevenuePriceCap_FO!AA91+[2]RevenuePriceCap_FO!AA94)</f>
        <v>357.27336074832419</v>
      </c>
      <c r="J92" s="52">
        <f>([2]RevenuePriceCap_FO!AC91+[2]RevenuePriceCap_FO!AC94)-([2]RevenuePriceCap_FO!AB91+[2]RevenuePriceCap_FO!AB94)</f>
        <v>364.13961698966887</v>
      </c>
      <c r="K92" s="52">
        <f>([2]RevenuePriceCap_FO!AD91+[2]RevenuePriceCap_FO!AD94)-([2]RevenuePriceCap_FO!AC91+[2]RevenuePriceCap_FO!AC94)</f>
        <v>371.13749556181938</v>
      </c>
      <c r="L92" s="52">
        <f>([2]RevenuePriceCap_FO!AE91+[2]RevenuePriceCap_FO!AE94)-([2]RevenuePriceCap_FO!AD91+[2]RevenuePriceCap_FO!AD94)</f>
        <v>378.26954079767529</v>
      </c>
      <c r="M92" s="52">
        <f>([2]RevenuePriceCap_FO!AF91+[2]RevenuePriceCap_FO!AF94)-([2]RevenuePriceCap_FO!AE91+[2]RevenuePriceCap_FO!AE94)</f>
        <v>327.08283630202641</v>
      </c>
      <c r="N92" s="52">
        <f>([2]RevenuePriceCap_FO!AG91+[2]RevenuePriceCap_FO!AG94)-([2]RevenuePriceCap_FO!AF91+[2]RevenuePriceCap_FO!AF94)</f>
        <v>332.40904244334888</v>
      </c>
      <c r="O92" s="52">
        <f>([2]RevenuePriceCap_FO!AH91+[2]RevenuePriceCap_FO!AH94)-([2]RevenuePriceCap_FO!AG91+[2]RevenuePriceCap_FO!AG94)</f>
        <v>337.82160318764363</v>
      </c>
      <c r="P92" s="52">
        <f>([2]RevenuePriceCap_FO!AI91+[2]RevenuePriceCap_FO!AI94)-([2]RevenuePriceCap_FO!AH91+[2]RevenuePriceCap_FO!AH94)</f>
        <v>343.32193482756338</v>
      </c>
      <c r="Q92" s="52">
        <f>([2]RevenuePriceCap_FO!AJ91+[2]RevenuePriceCap_FO!AJ94)-([2]RevenuePriceCap_FO!AI91+[2]RevenuePriceCap_FO!AI94)</f>
        <v>348.91147670352802</v>
      </c>
      <c r="R92" s="52">
        <f>([2]RevenuePriceCap_FO!AK91+[2]RevenuePriceCap_FO!AK94)-([2]RevenuePriceCap_FO!AJ91+[2]RevenuePriceCap_FO!AJ94)</f>
        <v>308.68562793793171</v>
      </c>
      <c r="S92" s="52">
        <f>([2]RevenuePriceCap_FO!AL91+[2]RevenuePriceCap_FO!AL94)-([2]RevenuePriceCap_FO!AK91+[2]RevenuePriceCap_FO!AK94)</f>
        <v>313.05611386345845</v>
      </c>
      <c r="T92" s="50">
        <f t="shared" ref="T92:AK92" si="18">S92*(1+$G$91)</f>
        <v>317.75195557141029</v>
      </c>
      <c r="U92" s="50">
        <f t="shared" si="18"/>
        <v>322.5182349049814</v>
      </c>
      <c r="V92" s="50">
        <f t="shared" si="18"/>
        <v>327.35600842855609</v>
      </c>
      <c r="W92" s="50">
        <f t="shared" si="18"/>
        <v>332.2663485549844</v>
      </c>
      <c r="X92" s="50">
        <f t="shared" si="18"/>
        <v>337.25034378330912</v>
      </c>
      <c r="Y92" s="50">
        <f t="shared" si="18"/>
        <v>342.30909894005873</v>
      </c>
      <c r="Z92" s="50">
        <f t="shared" si="18"/>
        <v>347.44373542415957</v>
      </c>
      <c r="AA92" s="50">
        <f t="shared" si="18"/>
        <v>352.65539145552191</v>
      </c>
      <c r="AB92" s="50">
        <f t="shared" si="18"/>
        <v>357.94522232735471</v>
      </c>
      <c r="AC92" s="50">
        <f t="shared" si="18"/>
        <v>363.31440066226497</v>
      </c>
      <c r="AD92" s="50">
        <f t="shared" si="18"/>
        <v>368.7641166721989</v>
      </c>
      <c r="AE92" s="50">
        <f t="shared" si="18"/>
        <v>374.29557842228184</v>
      </c>
      <c r="AF92" s="50">
        <f t="shared" si="18"/>
        <v>379.91001209861605</v>
      </c>
      <c r="AG92" s="50">
        <f t="shared" si="18"/>
        <v>385.60866228009525</v>
      </c>
      <c r="AH92" s="50">
        <f t="shared" si="18"/>
        <v>391.39279221429666</v>
      </c>
      <c r="AI92" s="50">
        <f t="shared" si="18"/>
        <v>397.26368409751109</v>
      </c>
      <c r="AJ92" s="50">
        <f t="shared" si="18"/>
        <v>403.22263935897371</v>
      </c>
      <c r="AK92" s="50">
        <f t="shared" si="18"/>
        <v>409.27097894935827</v>
      </c>
    </row>
    <row r="93" spans="1:38" x14ac:dyDescent="0.35">
      <c r="C93" s="3"/>
      <c r="D93" s="3"/>
      <c r="E93" t="s">
        <v>71</v>
      </c>
      <c r="F93" t="s">
        <v>70</v>
      </c>
      <c r="H93" s="10">
        <f>G93+H92</f>
        <v>307</v>
      </c>
      <c r="I93" s="10">
        <f t="shared" ref="I93:AK93" si="19">H93+I92</f>
        <v>664.27336074832419</v>
      </c>
      <c r="J93" s="10">
        <f t="shared" si="19"/>
        <v>1028.4129777379931</v>
      </c>
      <c r="K93" s="10">
        <f t="shared" si="19"/>
        <v>1399.5504732998124</v>
      </c>
      <c r="L93" s="10">
        <f t="shared" si="19"/>
        <v>1777.8200140974877</v>
      </c>
      <c r="M93" s="10">
        <f t="shared" si="19"/>
        <v>2104.9028503995141</v>
      </c>
      <c r="N93" s="10">
        <f t="shared" si="19"/>
        <v>2437.311892842863</v>
      </c>
      <c r="O93" s="10">
        <f t="shared" si="19"/>
        <v>2775.1334960305066</v>
      </c>
      <c r="P93" s="10">
        <f t="shared" si="19"/>
        <v>3118.45543085807</v>
      </c>
      <c r="Q93" s="10">
        <f t="shared" si="19"/>
        <v>3467.3669075615981</v>
      </c>
      <c r="R93" s="10">
        <f t="shared" si="19"/>
        <v>3776.0525354995298</v>
      </c>
      <c r="S93" s="10">
        <f t="shared" si="19"/>
        <v>4089.1086493629882</v>
      </c>
      <c r="T93" s="10">
        <f t="shared" si="19"/>
        <v>4406.8606049343989</v>
      </c>
      <c r="U93" s="10">
        <f t="shared" si="19"/>
        <v>4729.3788398393799</v>
      </c>
      <c r="V93" s="10">
        <f t="shared" si="19"/>
        <v>5056.7348482679363</v>
      </c>
      <c r="W93" s="10">
        <f t="shared" si="19"/>
        <v>5389.001196822921</v>
      </c>
      <c r="X93" s="10">
        <f t="shared" si="19"/>
        <v>5726.2515406062303</v>
      </c>
      <c r="Y93" s="10">
        <f t="shared" si="19"/>
        <v>6068.5606395462892</v>
      </c>
      <c r="Z93" s="10">
        <f t="shared" si="19"/>
        <v>6416.0043749704491</v>
      </c>
      <c r="AA93" s="10">
        <f t="shared" si="19"/>
        <v>6768.6597664259707</v>
      </c>
      <c r="AB93" s="10">
        <f t="shared" si="19"/>
        <v>7126.6049887533254</v>
      </c>
      <c r="AC93" s="10">
        <f t="shared" si="19"/>
        <v>7489.9193894155906</v>
      </c>
      <c r="AD93" s="10">
        <f t="shared" si="19"/>
        <v>7858.6835060877893</v>
      </c>
      <c r="AE93" s="10">
        <f t="shared" si="19"/>
        <v>8232.9790845100706</v>
      </c>
      <c r="AF93" s="10">
        <f t="shared" si="19"/>
        <v>8612.8890966086874</v>
      </c>
      <c r="AG93" s="10">
        <f>AF93+AG92</f>
        <v>8998.4977588887832</v>
      </c>
      <c r="AH93" s="10">
        <f t="shared" si="19"/>
        <v>9389.8905511030807</v>
      </c>
      <c r="AI93" s="10">
        <f t="shared" si="19"/>
        <v>9787.1542352005927</v>
      </c>
      <c r="AJ93" s="10">
        <f t="shared" si="19"/>
        <v>10190.376874559566</v>
      </c>
      <c r="AK93" s="10">
        <f t="shared" si="19"/>
        <v>10599.647853508925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307</v>
      </c>
      <c r="I95" s="10">
        <f t="shared" ref="I95:AK95" si="20">I92*$G94</f>
        <v>357.27336074832419</v>
      </c>
      <c r="J95" s="10">
        <f t="shared" si="20"/>
        <v>364.13961698966887</v>
      </c>
      <c r="K95" s="10">
        <f t="shared" si="20"/>
        <v>371.13749556181938</v>
      </c>
      <c r="L95" s="10">
        <f t="shared" si="20"/>
        <v>378.26954079767529</v>
      </c>
      <c r="M95" s="10">
        <f t="shared" si="20"/>
        <v>327.08283630202641</v>
      </c>
      <c r="N95" s="10">
        <f t="shared" si="20"/>
        <v>332.40904244334888</v>
      </c>
      <c r="O95" s="10">
        <f t="shared" si="20"/>
        <v>337.82160318764363</v>
      </c>
      <c r="P95" s="10">
        <f t="shared" si="20"/>
        <v>343.32193482756338</v>
      </c>
      <c r="Q95" s="10">
        <f t="shared" si="20"/>
        <v>348.91147670352802</v>
      </c>
      <c r="R95" s="10">
        <f t="shared" si="20"/>
        <v>308.68562793793171</v>
      </c>
      <c r="S95" s="10">
        <f t="shared" si="20"/>
        <v>313.05611386345845</v>
      </c>
      <c r="T95" s="10">
        <f t="shared" si="20"/>
        <v>317.75195557141029</v>
      </c>
      <c r="U95" s="10">
        <f t="shared" si="20"/>
        <v>322.5182349049814</v>
      </c>
      <c r="V95" s="10">
        <f t="shared" si="20"/>
        <v>327.35600842855609</v>
      </c>
      <c r="W95" s="10">
        <f t="shared" si="20"/>
        <v>332.2663485549844</v>
      </c>
      <c r="X95" s="10">
        <f t="shared" si="20"/>
        <v>337.25034378330912</v>
      </c>
      <c r="Y95" s="10">
        <f t="shared" si="20"/>
        <v>342.30909894005873</v>
      </c>
      <c r="Z95" s="10">
        <f t="shared" si="20"/>
        <v>347.44373542415957</v>
      </c>
      <c r="AA95" s="10">
        <f t="shared" si="20"/>
        <v>352.65539145552191</v>
      </c>
      <c r="AB95" s="10">
        <f t="shared" si="20"/>
        <v>357.94522232735471</v>
      </c>
      <c r="AC95" s="10">
        <f t="shared" si="20"/>
        <v>363.31440066226497</v>
      </c>
      <c r="AD95" s="10">
        <f t="shared" si="20"/>
        <v>368.7641166721989</v>
      </c>
      <c r="AE95" s="10">
        <f t="shared" si="20"/>
        <v>374.29557842228184</v>
      </c>
      <c r="AF95" s="10">
        <f t="shared" si="20"/>
        <v>379.91001209861605</v>
      </c>
      <c r="AG95" s="10">
        <f t="shared" si="20"/>
        <v>385.60866228009525</v>
      </c>
      <c r="AH95" s="10">
        <f t="shared" si="20"/>
        <v>391.39279221429666</v>
      </c>
      <c r="AI95" s="10">
        <f t="shared" si="20"/>
        <v>397.26368409751109</v>
      </c>
      <c r="AJ95" s="10">
        <f t="shared" si="20"/>
        <v>403.22263935897371</v>
      </c>
      <c r="AK95" s="10">
        <f t="shared" si="20"/>
        <v>409.27097894935827</v>
      </c>
    </row>
    <row r="96" spans="1:38" x14ac:dyDescent="0.35">
      <c r="C96" s="3"/>
      <c r="D96" s="3"/>
      <c r="E96" t="s">
        <v>74</v>
      </c>
      <c r="F96" t="s">
        <v>70</v>
      </c>
      <c r="H96">
        <f>H93*$G94</f>
        <v>307</v>
      </c>
      <c r="I96" s="10">
        <f t="shared" ref="I96:AK96" si="21">I93*$G94</f>
        <v>664.27336074832419</v>
      </c>
      <c r="J96" s="10">
        <f t="shared" si="21"/>
        <v>1028.4129777379931</v>
      </c>
      <c r="K96" s="10">
        <f t="shared" si="21"/>
        <v>1399.5504732998124</v>
      </c>
      <c r="L96" s="10">
        <f t="shared" si="21"/>
        <v>1777.8200140974877</v>
      </c>
      <c r="M96" s="10">
        <f t="shared" si="21"/>
        <v>2104.9028503995141</v>
      </c>
      <c r="N96" s="10">
        <f t="shared" si="21"/>
        <v>2437.311892842863</v>
      </c>
      <c r="O96" s="10">
        <f t="shared" si="21"/>
        <v>2775.1334960305066</v>
      </c>
      <c r="P96" s="10">
        <f t="shared" si="21"/>
        <v>3118.45543085807</v>
      </c>
      <c r="Q96" s="10">
        <f t="shared" si="21"/>
        <v>3467.3669075615981</v>
      </c>
      <c r="R96" s="10">
        <f t="shared" si="21"/>
        <v>3776.0525354995298</v>
      </c>
      <c r="S96" s="10">
        <f t="shared" si="21"/>
        <v>4089.1086493629882</v>
      </c>
      <c r="T96" s="10">
        <f t="shared" si="21"/>
        <v>4406.8606049343989</v>
      </c>
      <c r="U96" s="10">
        <f t="shared" si="21"/>
        <v>4729.3788398393799</v>
      </c>
      <c r="V96" s="10">
        <f t="shared" si="21"/>
        <v>5056.7348482679363</v>
      </c>
      <c r="W96" s="10">
        <f t="shared" si="21"/>
        <v>5389.001196822921</v>
      </c>
      <c r="X96" s="10">
        <f t="shared" si="21"/>
        <v>5726.2515406062303</v>
      </c>
      <c r="Y96" s="10">
        <f t="shared" si="21"/>
        <v>6068.5606395462892</v>
      </c>
      <c r="Z96" s="10">
        <f t="shared" si="21"/>
        <v>6416.0043749704491</v>
      </c>
      <c r="AA96" s="10">
        <f t="shared" si="21"/>
        <v>6768.6597664259707</v>
      </c>
      <c r="AB96" s="10">
        <f t="shared" si="21"/>
        <v>7126.6049887533254</v>
      </c>
      <c r="AC96" s="10">
        <f t="shared" si="21"/>
        <v>7489.9193894155906</v>
      </c>
      <c r="AD96" s="10">
        <f t="shared" si="21"/>
        <v>7858.6835060877893</v>
      </c>
      <c r="AE96" s="10">
        <f t="shared" si="21"/>
        <v>8232.9790845100706</v>
      </c>
      <c r="AF96" s="10">
        <f t="shared" si="21"/>
        <v>8612.8890966086874</v>
      </c>
      <c r="AG96" s="10">
        <f t="shared" si="21"/>
        <v>8998.4977588887832</v>
      </c>
      <c r="AH96" s="10">
        <f t="shared" si="21"/>
        <v>9389.8905511030807</v>
      </c>
      <c r="AI96" s="10">
        <f t="shared" si="21"/>
        <v>9787.1542352005927</v>
      </c>
      <c r="AJ96" s="10">
        <f t="shared" si="21"/>
        <v>10190.376874559566</v>
      </c>
      <c r="AK96" s="10">
        <f t="shared" si="21"/>
        <v>10599.647853508925</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157319.08000000002</v>
      </c>
      <c r="I110" s="10">
        <f t="shared" ref="I110:AK110" si="30">I93*I104+I100*I105+I101*I106+I102*I107</f>
        <v>359298.81809516106</v>
      </c>
      <c r="J110" s="10">
        <f t="shared" si="30"/>
        <v>579294.0192844941</v>
      </c>
      <c r="K110" s="10">
        <f t="shared" si="30"/>
        <v>821006.54710460175</v>
      </c>
      <c r="L110" s="10">
        <f t="shared" si="30"/>
        <v>1096754.3396987934</v>
      </c>
      <c r="M110" s="10">
        <f t="shared" si="30"/>
        <v>1365596.8653748331</v>
      </c>
      <c r="N110" s="10">
        <f t="shared" si="30"/>
        <v>1662875.2476725995</v>
      </c>
      <c r="O110" s="10">
        <f t="shared" si="30"/>
        <v>1976019.2151647403</v>
      </c>
      <c r="P110" s="10">
        <f t="shared" si="30"/>
        <v>2317424.2561102533</v>
      </c>
      <c r="Q110" s="10">
        <f t="shared" si="30"/>
        <v>2689208.8369811345</v>
      </c>
      <c r="R110" s="10">
        <f t="shared" si="30"/>
        <v>3056479.4523717337</v>
      </c>
      <c r="S110" s="10">
        <f t="shared" si="30"/>
        <v>3454385.6873169653</v>
      </c>
      <c r="T110" s="10">
        <f t="shared" si="30"/>
        <v>3800994.4104324696</v>
      </c>
      <c r="U110" s="10">
        <f t="shared" si="30"/>
        <v>4164834.6461724048</v>
      </c>
      <c r="V110" s="10">
        <f t="shared" si="30"/>
        <v>4546629.6896714633</v>
      </c>
      <c r="W110" s="10">
        <f t="shared" si="30"/>
        <v>4947131.1507149795</v>
      </c>
      <c r="X110" s="10">
        <f t="shared" si="30"/>
        <v>5367120.024997416</v>
      </c>
      <c r="Y110" s="10">
        <f t="shared" si="30"/>
        <v>5807407.8051868472</v>
      </c>
      <c r="Z110" s="10">
        <f t="shared" si="30"/>
        <v>6268837.6332599735</v>
      </c>
      <c r="AA110" s="10">
        <f t="shared" si="30"/>
        <v>6752285.4956257557</v>
      </c>
      <c r="AB110" s="10">
        <f t="shared" si="30"/>
        <v>7258661.4626113456</v>
      </c>
      <c r="AC110" s="10">
        <f t="shared" si="30"/>
        <v>7788910.9739414686</v>
      </c>
      <c r="AD110" s="10">
        <f t="shared" si="30"/>
        <v>8344016.1719021676</v>
      </c>
      <c r="AE110" s="10">
        <f t="shared" si="30"/>
        <v>8924997.2839415912</v>
      </c>
      <c r="AF110" s="10">
        <f t="shared" si="30"/>
        <v>9532914.0565246213</v>
      </c>
      <c r="AG110" s="10">
        <f t="shared" si="30"/>
        <v>10168867.242124552</v>
      </c>
      <c r="AH110" s="10">
        <f t="shared" si="30"/>
        <v>10834000.141303927</v>
      </c>
      <c r="AI110" s="10">
        <f t="shared" si="30"/>
        <v>11529500.201907914</v>
      </c>
      <c r="AJ110" s="10">
        <f t="shared" si="30"/>
        <v>12256600.677467659</v>
      </c>
      <c r="AK110" s="10">
        <f t="shared" si="30"/>
        <v>13016582.346987633</v>
      </c>
      <c r="AL110" s="10">
        <f>SUM(H110:AK110)</f>
        <v>160845953.77994952</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52">
        <f>([2]RevenuePriceCap_FO!AA82-[2]RevenuePriceCap_FO!Z82)</f>
        <v>309</v>
      </c>
      <c r="I113" s="52">
        <f>([2]RevenuePriceCap_FO!AB82-[2]RevenuePriceCap_FO!AA82)</f>
        <v>382.70156737311845</v>
      </c>
      <c r="J113" s="52">
        <f>([2]RevenuePriceCap_FO!AC82-[2]RevenuePriceCap_FO!AB82)</f>
        <v>389.95511837183585</v>
      </c>
      <c r="K113" s="52">
        <f>([2]RevenuePriceCap_FO!AD82-[2]RevenuePriceCap_FO!AC82)</f>
        <v>397.38028922483863</v>
      </c>
      <c r="L113" s="52">
        <f>([2]RevenuePriceCap_FO!AE82-[2]RevenuePriceCap_FO!AD82)</f>
        <v>404.94720376701662</v>
      </c>
      <c r="M113" s="52">
        <f>([2]RevenuePriceCap_FO!AF82-[2]RevenuePriceCap_FO!AE82)</f>
        <v>351.00195149385763</v>
      </c>
      <c r="N113" s="52">
        <f>([2]RevenuePriceCap_FO!AG82-[2]RevenuePriceCap_FO!AF82)</f>
        <v>356.6706980036106</v>
      </c>
      <c r="O113" s="52">
        <f>([2]RevenuePriceCap_FO!AH82-[2]RevenuePriceCap_FO!AG82)</f>
        <v>362.42487430782785</v>
      </c>
      <c r="P113" s="52">
        <f>([2]RevenuePriceCap_FO!AI82-[2]RevenuePriceCap_FO!AH82)</f>
        <v>368.27186608894408</v>
      </c>
      <c r="Q113" s="52">
        <f>([2]RevenuePriceCap_FO!AJ82-[2]RevenuePriceCap_FO!AI82)</f>
        <v>374.21319231478992</v>
      </c>
      <c r="R113" s="52">
        <f>([2]RevenuePriceCap_FO!AK82-[2]RevenuePriceCap_FO!AJ82)</f>
        <v>331.83078826971541</v>
      </c>
      <c r="S113" s="52">
        <f>([2]RevenuePriceCap_FO!AL82-[2]RevenuePriceCap_FO!AK82)</f>
        <v>336.49118851576713</v>
      </c>
      <c r="T113" s="50">
        <f>S113*(1+$G$113)</f>
        <v>341.53855634350361</v>
      </c>
      <c r="U113" s="50">
        <f t="shared" ref="U113:AK113" si="31">T113*(1+$G$113)</f>
        <v>346.66163468865614</v>
      </c>
      <c r="V113" s="50">
        <f t="shared" si="31"/>
        <v>351.86155920898597</v>
      </c>
      <c r="W113" s="50">
        <f t="shared" si="31"/>
        <v>357.13948259712072</v>
      </c>
      <c r="X113" s="50">
        <f t="shared" si="31"/>
        <v>362.49657483607751</v>
      </c>
      <c r="Y113" s="50">
        <f t="shared" si="31"/>
        <v>367.93402345861864</v>
      </c>
      <c r="Z113" s="50">
        <f t="shared" si="31"/>
        <v>373.45303381049786</v>
      </c>
      <c r="AA113" s="50">
        <f t="shared" si="31"/>
        <v>379.05482931765528</v>
      </c>
      <c r="AB113" s="50">
        <f t="shared" si="31"/>
        <v>384.7406517574201</v>
      </c>
      <c r="AC113" s="50">
        <f t="shared" si="31"/>
        <v>390.51176153378134</v>
      </c>
      <c r="AD113" s="50">
        <f t="shared" si="31"/>
        <v>396.36943795678803</v>
      </c>
      <c r="AE113" s="50">
        <f t="shared" si="31"/>
        <v>402.31497952613984</v>
      </c>
      <c r="AF113" s="50">
        <f t="shared" si="31"/>
        <v>408.34970421903188</v>
      </c>
      <c r="AG113" s="50">
        <f t="shared" si="31"/>
        <v>414.47494978231731</v>
      </c>
      <c r="AH113" s="50">
        <f t="shared" si="31"/>
        <v>420.69207402905204</v>
      </c>
      <c r="AI113" s="50">
        <f t="shared" si="31"/>
        <v>427.00245513948778</v>
      </c>
      <c r="AJ113" s="50">
        <f t="shared" si="31"/>
        <v>433.40749196658004</v>
      </c>
      <c r="AK113" s="50">
        <f t="shared" si="31"/>
        <v>439.90860434607868</v>
      </c>
      <c r="AL113" s="29" t="s">
        <v>168</v>
      </c>
    </row>
    <row r="114" spans="1:39" x14ac:dyDescent="0.35">
      <c r="C114" s="3"/>
      <c r="D114" s="3"/>
      <c r="E114" t="s">
        <v>71</v>
      </c>
      <c r="F114" t="s">
        <v>70</v>
      </c>
      <c r="H114" s="10">
        <f>G114+H113</f>
        <v>309</v>
      </c>
      <c r="I114" s="10">
        <f t="shared" ref="I114:AK114" si="32">H114+I113</f>
        <v>691.70156737311845</v>
      </c>
      <c r="J114" s="10">
        <f t="shared" si="32"/>
        <v>1081.6566857449543</v>
      </c>
      <c r="K114" s="10">
        <f t="shared" si="32"/>
        <v>1479.0369749697929</v>
      </c>
      <c r="L114" s="10">
        <f t="shared" si="32"/>
        <v>1883.9841787368096</v>
      </c>
      <c r="M114" s="10">
        <f t="shared" si="32"/>
        <v>2234.9861302306672</v>
      </c>
      <c r="N114" s="10">
        <f t="shared" si="32"/>
        <v>2591.6568282342778</v>
      </c>
      <c r="O114" s="10">
        <f t="shared" si="32"/>
        <v>2954.0817025421056</v>
      </c>
      <c r="P114" s="10">
        <f t="shared" si="32"/>
        <v>3322.3535686310497</v>
      </c>
      <c r="Q114" s="10">
        <f t="shared" si="32"/>
        <v>3696.5667609458396</v>
      </c>
      <c r="R114" s="10">
        <f t="shared" si="32"/>
        <v>4028.397549215555</v>
      </c>
      <c r="S114" s="10">
        <f t="shared" si="32"/>
        <v>4364.8887377313222</v>
      </c>
      <c r="T114" s="10">
        <f t="shared" si="32"/>
        <v>4706.427294074826</v>
      </c>
      <c r="U114" s="10">
        <f t="shared" si="32"/>
        <v>5053.0889287634818</v>
      </c>
      <c r="V114" s="10">
        <f t="shared" si="32"/>
        <v>5404.9504879724682</v>
      </c>
      <c r="W114" s="10">
        <f t="shared" si="32"/>
        <v>5762.0899705695892</v>
      </c>
      <c r="X114" s="10">
        <f t="shared" si="32"/>
        <v>6124.5865454056666</v>
      </c>
      <c r="Y114" s="10">
        <f t="shared" si="32"/>
        <v>6492.5205688642855</v>
      </c>
      <c r="Z114" s="10">
        <f t="shared" si="32"/>
        <v>6865.9736026747833</v>
      </c>
      <c r="AA114" s="10">
        <f t="shared" si="32"/>
        <v>7245.0284319924385</v>
      </c>
      <c r="AB114" s="10">
        <f t="shared" si="32"/>
        <v>7629.7690837498585</v>
      </c>
      <c r="AC114" s="10">
        <f t="shared" si="32"/>
        <v>8020.2808452836398</v>
      </c>
      <c r="AD114" s="10">
        <f t="shared" si="32"/>
        <v>8416.6502832404276</v>
      </c>
      <c r="AE114" s="10">
        <f t="shared" si="32"/>
        <v>8818.9652627665673</v>
      </c>
      <c r="AF114" s="10">
        <f t="shared" si="32"/>
        <v>9227.3149669855993</v>
      </c>
      <c r="AG114" s="10">
        <f>AF114+AG113</f>
        <v>9641.789916767917</v>
      </c>
      <c r="AH114" s="10">
        <f t="shared" si="32"/>
        <v>10062.481990796969</v>
      </c>
      <c r="AI114" s="10">
        <f t="shared" si="32"/>
        <v>10489.484445936456</v>
      </c>
      <c r="AJ114" s="10">
        <f t="shared" si="32"/>
        <v>10922.891937903036</v>
      </c>
      <c r="AK114" s="10">
        <f t="shared" si="32"/>
        <v>11362.800542249115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309</v>
      </c>
      <c r="I116" s="10">
        <f t="shared" ref="I116:AK116" si="33">I113*$G115</f>
        <v>382.70156737311845</v>
      </c>
      <c r="J116" s="10">
        <f t="shared" si="33"/>
        <v>389.95511837183585</v>
      </c>
      <c r="K116" s="10">
        <f t="shared" si="33"/>
        <v>397.38028922483863</v>
      </c>
      <c r="L116" s="10">
        <f t="shared" si="33"/>
        <v>404.94720376701662</v>
      </c>
      <c r="M116" s="10">
        <f t="shared" si="33"/>
        <v>351.00195149385763</v>
      </c>
      <c r="N116" s="10">
        <f t="shared" si="33"/>
        <v>356.6706980036106</v>
      </c>
      <c r="O116" s="10">
        <f t="shared" si="33"/>
        <v>362.42487430782785</v>
      </c>
      <c r="P116" s="10">
        <f t="shared" si="33"/>
        <v>368.27186608894408</v>
      </c>
      <c r="Q116" s="10">
        <f t="shared" si="33"/>
        <v>374.21319231478992</v>
      </c>
      <c r="R116" s="10">
        <f t="shared" si="33"/>
        <v>331.83078826971541</v>
      </c>
      <c r="S116" s="10">
        <f t="shared" si="33"/>
        <v>336.49118851576713</v>
      </c>
      <c r="T116" s="10">
        <f t="shared" si="33"/>
        <v>341.53855634350361</v>
      </c>
      <c r="U116" s="10">
        <f t="shared" si="33"/>
        <v>346.66163468865614</v>
      </c>
      <c r="V116" s="10">
        <f t="shared" si="33"/>
        <v>351.86155920898597</v>
      </c>
      <c r="W116" s="10">
        <f t="shared" si="33"/>
        <v>357.13948259712072</v>
      </c>
      <c r="X116" s="10">
        <f t="shared" si="33"/>
        <v>362.49657483607751</v>
      </c>
      <c r="Y116" s="10">
        <f t="shared" si="33"/>
        <v>367.93402345861864</v>
      </c>
      <c r="Z116" s="10">
        <f t="shared" si="33"/>
        <v>373.45303381049786</v>
      </c>
      <c r="AA116" s="10">
        <f t="shared" si="33"/>
        <v>379.05482931765528</v>
      </c>
      <c r="AB116" s="10">
        <f t="shared" si="33"/>
        <v>384.7406517574201</v>
      </c>
      <c r="AC116" s="10">
        <f t="shared" si="33"/>
        <v>390.51176153378134</v>
      </c>
      <c r="AD116" s="10">
        <f t="shared" si="33"/>
        <v>396.36943795678803</v>
      </c>
      <c r="AE116" s="10">
        <f t="shared" si="33"/>
        <v>402.31497952613984</v>
      </c>
      <c r="AF116" s="10">
        <f t="shared" si="33"/>
        <v>408.34970421903188</v>
      </c>
      <c r="AG116" s="10">
        <f t="shared" si="33"/>
        <v>414.47494978231731</v>
      </c>
      <c r="AH116" s="10">
        <f t="shared" si="33"/>
        <v>420.69207402905204</v>
      </c>
      <c r="AI116" s="10">
        <f t="shared" si="33"/>
        <v>427.00245513948778</v>
      </c>
      <c r="AJ116" s="10">
        <f t="shared" si="33"/>
        <v>433.40749196658004</v>
      </c>
      <c r="AK116" s="10">
        <f t="shared" si="33"/>
        <v>439.90860434607868</v>
      </c>
      <c r="AL116" s="10"/>
      <c r="AM116" s="10"/>
    </row>
    <row r="117" spans="1:39" x14ac:dyDescent="0.35">
      <c r="C117" s="3"/>
      <c r="D117" s="3"/>
      <c r="E117" t="s">
        <v>74</v>
      </c>
      <c r="F117" t="s">
        <v>70</v>
      </c>
      <c r="H117">
        <f>H114*$G115</f>
        <v>309</v>
      </c>
      <c r="I117" s="10">
        <f t="shared" ref="I117:AK117" si="34">I114*$G115</f>
        <v>691.70156737311845</v>
      </c>
      <c r="J117" s="10">
        <f t="shared" si="34"/>
        <v>1081.6566857449543</v>
      </c>
      <c r="K117" s="10">
        <f t="shared" si="34"/>
        <v>1479.0369749697929</v>
      </c>
      <c r="L117" s="10">
        <f t="shared" si="34"/>
        <v>1883.9841787368096</v>
      </c>
      <c r="M117" s="10">
        <f t="shared" si="34"/>
        <v>2234.9861302306672</v>
      </c>
      <c r="N117" s="10">
        <f t="shared" si="34"/>
        <v>2591.6568282342778</v>
      </c>
      <c r="O117" s="10">
        <f t="shared" si="34"/>
        <v>2954.0817025421056</v>
      </c>
      <c r="P117" s="10">
        <f t="shared" si="34"/>
        <v>3322.3535686310497</v>
      </c>
      <c r="Q117" s="10">
        <f t="shared" si="34"/>
        <v>3696.5667609458396</v>
      </c>
      <c r="R117" s="10">
        <f t="shared" si="34"/>
        <v>4028.397549215555</v>
      </c>
      <c r="S117" s="10">
        <f t="shared" si="34"/>
        <v>4364.8887377313222</v>
      </c>
      <c r="T117" s="10">
        <f t="shared" si="34"/>
        <v>4706.427294074826</v>
      </c>
      <c r="U117" s="10">
        <f t="shared" si="34"/>
        <v>5053.0889287634818</v>
      </c>
      <c r="V117" s="10">
        <f t="shared" si="34"/>
        <v>5404.9504879724682</v>
      </c>
      <c r="W117" s="10">
        <f t="shared" si="34"/>
        <v>5762.0899705695892</v>
      </c>
      <c r="X117" s="10">
        <f t="shared" si="34"/>
        <v>6124.5865454056666</v>
      </c>
      <c r="Y117" s="10">
        <f t="shared" si="34"/>
        <v>6492.5205688642855</v>
      </c>
      <c r="Z117" s="10">
        <f t="shared" si="34"/>
        <v>6865.9736026747833</v>
      </c>
      <c r="AA117" s="10">
        <f t="shared" si="34"/>
        <v>7245.0284319924385</v>
      </c>
      <c r="AB117" s="10">
        <f t="shared" si="34"/>
        <v>7629.7690837498585</v>
      </c>
      <c r="AC117" s="10">
        <f t="shared" si="34"/>
        <v>8020.2808452836398</v>
      </c>
      <c r="AD117" s="10">
        <f t="shared" si="34"/>
        <v>8416.6502832404276</v>
      </c>
      <c r="AE117" s="10">
        <f t="shared" si="34"/>
        <v>8818.9652627665673</v>
      </c>
      <c r="AF117" s="10">
        <f t="shared" si="34"/>
        <v>9227.3149669855993</v>
      </c>
      <c r="AG117" s="10">
        <f t="shared" si="34"/>
        <v>9641.789916767917</v>
      </c>
      <c r="AH117" s="10">
        <f t="shared" si="34"/>
        <v>10062.481990796969</v>
      </c>
      <c r="AI117" s="10">
        <f t="shared" si="34"/>
        <v>10489.484445936456</v>
      </c>
      <c r="AJ117" s="10">
        <f t="shared" si="34"/>
        <v>10922.891937903036</v>
      </c>
      <c r="AK117" s="10">
        <f t="shared" si="34"/>
        <v>11362.800542249115</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37327.199999999997</v>
      </c>
      <c r="I121" s="10">
        <f t="shared" ref="I121:AK121" si="35">I114*I118</f>
        <v>83557.549338672703</v>
      </c>
      <c r="J121" s="10">
        <f t="shared" si="35"/>
        <v>130664.12763799047</v>
      </c>
      <c r="K121" s="10">
        <f t="shared" si="35"/>
        <v>178667.66657635098</v>
      </c>
      <c r="L121" s="10">
        <f t="shared" si="35"/>
        <v>227585.28879140658</v>
      </c>
      <c r="M121" s="10">
        <f t="shared" si="35"/>
        <v>269986.32453186461</v>
      </c>
      <c r="N121" s="10">
        <f t="shared" si="35"/>
        <v>313072.14485070074</v>
      </c>
      <c r="O121" s="10">
        <f t="shared" si="35"/>
        <v>356853.06966708635</v>
      </c>
      <c r="P121" s="10">
        <f t="shared" si="35"/>
        <v>401340.31109063077</v>
      </c>
      <c r="Q121" s="10">
        <f t="shared" si="35"/>
        <v>446545.26472225745</v>
      </c>
      <c r="R121" s="10">
        <f t="shared" si="35"/>
        <v>486630.42394523905</v>
      </c>
      <c r="S121" s="10">
        <f t="shared" si="35"/>
        <v>527278.55951794365</v>
      </c>
      <c r="T121" s="10">
        <f t="shared" si="35"/>
        <v>568536.41712423891</v>
      </c>
      <c r="U121" s="10">
        <f t="shared" si="35"/>
        <v>610413.14259462862</v>
      </c>
      <c r="V121" s="10">
        <f t="shared" si="35"/>
        <v>652918.01894707419</v>
      </c>
      <c r="W121" s="10">
        <f t="shared" si="35"/>
        <v>696060.46844480641</v>
      </c>
      <c r="X121" s="10">
        <f t="shared" si="35"/>
        <v>739850.05468500452</v>
      </c>
      <c r="Y121" s="10">
        <f t="shared" si="35"/>
        <v>784296.48471880564</v>
      </c>
      <c r="Z121" s="10">
        <f t="shared" si="35"/>
        <v>829409.6112031138</v>
      </c>
      <c r="AA121" s="10">
        <f t="shared" si="35"/>
        <v>875199.43458468653</v>
      </c>
      <c r="AB121" s="10">
        <f t="shared" si="35"/>
        <v>921676.10531698284</v>
      </c>
      <c r="AC121" s="10">
        <f t="shared" si="35"/>
        <v>968849.92611026368</v>
      </c>
      <c r="AD121" s="10">
        <f t="shared" si="35"/>
        <v>1016731.3542154436</v>
      </c>
      <c r="AE121" s="10">
        <f t="shared" si="35"/>
        <v>1065331.0037422013</v>
      </c>
      <c r="AF121" s="10">
        <f t="shared" si="35"/>
        <v>1114659.6480118604</v>
      </c>
      <c r="AG121" s="10">
        <f t="shared" si="35"/>
        <v>1164728.2219455643</v>
      </c>
      <c r="AH121" s="10">
        <f t="shared" si="35"/>
        <v>1215547.8244882738</v>
      </c>
      <c r="AI121" s="10">
        <f t="shared" si="35"/>
        <v>1267129.7210691238</v>
      </c>
      <c r="AJ121" s="10">
        <f t="shared" si="35"/>
        <v>1319485.3460986868</v>
      </c>
      <c r="AK121" s="10">
        <f t="shared" si="35"/>
        <v>1372626.3055036932</v>
      </c>
      <c r="AL121" s="10">
        <f>SUM(H121:AK121)</f>
        <v>20642957.019474596</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8">I125*(1+$G$16)*(1+J124)</f>
        <v>362.95288218423349</v>
      </c>
      <c r="K125" s="10">
        <f t="shared" si="38"/>
        <v>377.98695172254958</v>
      </c>
      <c r="L125" s="10">
        <f t="shared" si="38"/>
        <v>397.5029202948337</v>
      </c>
      <c r="M125" s="10">
        <f t="shared" si="38"/>
        <v>418.03169214527884</v>
      </c>
      <c r="N125" s="10">
        <f t="shared" si="38"/>
        <v>439.60974825319119</v>
      </c>
      <c r="O125" s="10">
        <f t="shared" si="38"/>
        <v>458.80277617154252</v>
      </c>
      <c r="P125" s="10">
        <f t="shared" si="38"/>
        <v>478.83375712014021</v>
      </c>
      <c r="Q125" s="10">
        <f t="shared" si="38"/>
        <v>499.73927549222788</v>
      </c>
      <c r="R125" s="10">
        <f t="shared" si="38"/>
        <v>521.55751292788818</v>
      </c>
      <c r="S125" s="10">
        <f t="shared" si="38"/>
        <v>544.32831804862792</v>
      </c>
      <c r="T125" s="10">
        <f t="shared" si="38"/>
        <v>555.75921272764901</v>
      </c>
      <c r="U125" s="10">
        <f t="shared" si="38"/>
        <v>567.43015619492962</v>
      </c>
      <c r="V125" s="10">
        <f t="shared" si="38"/>
        <v>579.34618947502304</v>
      </c>
      <c r="W125" s="10">
        <f t="shared" si="38"/>
        <v>591.51245945399842</v>
      </c>
      <c r="X125" s="10">
        <f t="shared" si="38"/>
        <v>603.93422110253232</v>
      </c>
      <c r="Y125" s="10">
        <f t="shared" si="38"/>
        <v>616.61683974568541</v>
      </c>
      <c r="Z125" s="10">
        <f t="shared" si="38"/>
        <v>629.56579338034476</v>
      </c>
      <c r="AA125" s="10">
        <f t="shared" si="38"/>
        <v>642.78667504133193</v>
      </c>
      <c r="AB125" s="10">
        <f t="shared" si="38"/>
        <v>656.28519521719988</v>
      </c>
      <c r="AC125" s="10">
        <f t="shared" si="38"/>
        <v>670.06718431676097</v>
      </c>
      <c r="AD125" s="10">
        <f t="shared" si="38"/>
        <v>684.13859518741288</v>
      </c>
      <c r="AE125" s="10">
        <f t="shared" si="38"/>
        <v>698.50550568634844</v>
      </c>
      <c r="AF125" s="10">
        <f t="shared" si="38"/>
        <v>713.17412130576167</v>
      </c>
      <c r="AG125" s="10">
        <f>AF125*(1+$G$16)*(1+AG124)</f>
        <v>728.1507778531826</v>
      </c>
      <c r="AH125" s="10">
        <f t="shared" si="38"/>
        <v>743.44194418809934</v>
      </c>
      <c r="AI125" s="10">
        <f t="shared" si="38"/>
        <v>759.05422501604937</v>
      </c>
      <c r="AJ125" s="10">
        <f t="shared" si="38"/>
        <v>774.99436374138634</v>
      </c>
      <c r="AK125" s="10">
        <f t="shared" si="38"/>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9">I126*(1+$G$16)*(1+J124)</f>
        <v>2.2741312086127361</v>
      </c>
      <c r="K126" s="13">
        <f t="shared" si="39"/>
        <v>2.3683292392876494</v>
      </c>
      <c r="L126" s="13">
        <f t="shared" si="39"/>
        <v>2.4906092248589129</v>
      </c>
      <c r="M126" s="13">
        <f t="shared" si="39"/>
        <v>2.6192350686837065</v>
      </c>
      <c r="N126" s="13">
        <f t="shared" si="39"/>
        <v>2.754435347355944</v>
      </c>
      <c r="O126" s="13">
        <f t="shared" si="39"/>
        <v>2.8746919038385097</v>
      </c>
      <c r="P126" s="13">
        <f t="shared" si="39"/>
        <v>3.0001987702951056</v>
      </c>
      <c r="Q126" s="13">
        <f t="shared" si="39"/>
        <v>3.1311851712738954</v>
      </c>
      <c r="R126" s="13">
        <f t="shared" si="39"/>
        <v>3.2678903390928196</v>
      </c>
      <c r="S126" s="13">
        <f t="shared" si="39"/>
        <v>3.4105639507712286</v>
      </c>
      <c r="T126" s="13">
        <f t="shared" si="39"/>
        <v>3.4821857937374241</v>
      </c>
      <c r="U126" s="13">
        <f t="shared" si="39"/>
        <v>3.5553116954059099</v>
      </c>
      <c r="V126" s="13">
        <f t="shared" si="39"/>
        <v>3.6299732410094334</v>
      </c>
      <c r="W126" s="13">
        <f t="shared" si="39"/>
        <v>3.7062026790706311</v>
      </c>
      <c r="X126" s="13">
        <f t="shared" si="39"/>
        <v>3.7840329353311142</v>
      </c>
      <c r="Y126" s="13">
        <f t="shared" si="39"/>
        <v>3.8634976269730674</v>
      </c>
      <c r="Z126" s="13">
        <f t="shared" si="39"/>
        <v>3.9446310771395017</v>
      </c>
      <c r="AA126" s="13">
        <f t="shared" si="39"/>
        <v>4.0274683297594311</v>
      </c>
      <c r="AB126" s="13">
        <f t="shared" si="39"/>
        <v>4.1120451646843792</v>
      </c>
      <c r="AC126" s="13">
        <f t="shared" si="39"/>
        <v>4.1983981131427504</v>
      </c>
      <c r="AD126" s="13">
        <f t="shared" si="39"/>
        <v>4.286564473518748</v>
      </c>
      <c r="AE126" s="13">
        <f t="shared" si="39"/>
        <v>4.376582327462641</v>
      </c>
      <c r="AF126" s="13">
        <f t="shared" si="39"/>
        <v>4.468490556339356</v>
      </c>
      <c r="AG126" s="13">
        <f>AF126*(1+$G$16)*(1+AG124)</f>
        <v>4.5623288580224823</v>
      </c>
      <c r="AH126" s="13">
        <f t="shared" si="39"/>
        <v>4.658137764040954</v>
      </c>
      <c r="AI126" s="13">
        <f t="shared" si="39"/>
        <v>4.7559586570858139</v>
      </c>
      <c r="AJ126" s="13">
        <f t="shared" si="39"/>
        <v>4.8558337888846159</v>
      </c>
      <c r="AK126" s="13">
        <f t="shared" si="39"/>
        <v>4.9578062984511924</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37.327199999999998</v>
      </c>
      <c r="I130" s="10">
        <f t="shared" ref="I130:AK130" si="42">SUM(I121:I123)/1000</f>
        <v>83.5575493386727</v>
      </c>
      <c r="J130" s="10">
        <f t="shared" si="42"/>
        <v>130.66412763799048</v>
      </c>
      <c r="K130" s="10">
        <f t="shared" si="42"/>
        <v>178.66766657635097</v>
      </c>
      <c r="L130" s="10">
        <f t="shared" si="42"/>
        <v>227.58528879140658</v>
      </c>
      <c r="M130" s="10">
        <f t="shared" si="42"/>
        <v>269.98632453186462</v>
      </c>
      <c r="N130" s="10">
        <f t="shared" si="42"/>
        <v>313.07214485070074</v>
      </c>
      <c r="O130" s="10">
        <f t="shared" si="42"/>
        <v>356.85306966708634</v>
      </c>
      <c r="P130" s="10">
        <f t="shared" si="42"/>
        <v>401.34031109063079</v>
      </c>
      <c r="Q130" s="10">
        <f t="shared" si="42"/>
        <v>446.54526472225746</v>
      </c>
      <c r="R130" s="10">
        <f t="shared" si="42"/>
        <v>486.63042394523904</v>
      </c>
      <c r="S130" s="10">
        <f t="shared" si="42"/>
        <v>527.27855951794368</v>
      </c>
      <c r="T130" s="10">
        <f t="shared" si="42"/>
        <v>568.53641712423894</v>
      </c>
      <c r="U130" s="10">
        <f t="shared" si="42"/>
        <v>610.41314259462865</v>
      </c>
      <c r="V130" s="10">
        <f t="shared" si="42"/>
        <v>652.91801894707419</v>
      </c>
      <c r="W130" s="10">
        <f t="shared" si="42"/>
        <v>696.06046844480636</v>
      </c>
      <c r="X130" s="10">
        <f t="shared" si="42"/>
        <v>739.85005468500447</v>
      </c>
      <c r="Y130" s="10">
        <f t="shared" si="42"/>
        <v>784.29648471880569</v>
      </c>
      <c r="Z130" s="10">
        <f t="shared" si="42"/>
        <v>829.40961120311385</v>
      </c>
      <c r="AA130" s="10">
        <f t="shared" si="42"/>
        <v>875.19943458468651</v>
      </c>
      <c r="AB130" s="10">
        <f t="shared" si="42"/>
        <v>921.67610531698278</v>
      </c>
      <c r="AC130" s="10">
        <f t="shared" si="42"/>
        <v>968.84992611026371</v>
      </c>
      <c r="AD130" s="10">
        <f t="shared" si="42"/>
        <v>1016.7313542154436</v>
      </c>
      <c r="AE130" s="10">
        <f t="shared" si="42"/>
        <v>1065.3310037422013</v>
      </c>
      <c r="AF130" s="10">
        <f t="shared" si="42"/>
        <v>1114.6596480118603</v>
      </c>
      <c r="AG130" s="10">
        <f t="shared" si="42"/>
        <v>1164.7282219455642</v>
      </c>
      <c r="AH130" s="10">
        <f t="shared" si="42"/>
        <v>1215.5478244882738</v>
      </c>
      <c r="AI130" s="10">
        <f t="shared" si="42"/>
        <v>1267.1297210691239</v>
      </c>
      <c r="AJ130" s="10">
        <f t="shared" si="42"/>
        <v>1319.4853460986867</v>
      </c>
      <c r="AK130" s="10">
        <f t="shared" si="42"/>
        <v>1372.6263055036932</v>
      </c>
    </row>
    <row r="131" spans="1:39" x14ac:dyDescent="0.35">
      <c r="C131" s="3"/>
      <c r="D131" s="3"/>
      <c r="E131" t="s">
        <v>96</v>
      </c>
      <c r="F131" t="s">
        <v>53</v>
      </c>
      <c r="H131" s="30">
        <f>H114*H125+H121*H126+H122*H127+H123*H128</f>
        <v>177978.36384000001</v>
      </c>
      <c r="I131" s="10">
        <f t="shared" ref="I131:AK131" si="43">I114*I125+I121*I126+I122*I127+I123*I128</f>
        <v>423536.45075173886</v>
      </c>
      <c r="J131" s="10">
        <f t="shared" si="43"/>
        <v>689737.78213268891</v>
      </c>
      <c r="K131" s="10">
        <f t="shared" si="43"/>
        <v>982200.53652184154</v>
      </c>
      <c r="L131" s="10">
        <f t="shared" si="43"/>
        <v>1315715.2325432028</v>
      </c>
      <c r="M131" s="10">
        <f t="shared" si="43"/>
        <v>1641452.6832204342</v>
      </c>
      <c r="N131" s="10">
        <f t="shared" si="43"/>
        <v>2001654.5878680451</v>
      </c>
      <c r="O131" s="10">
        <f t="shared" si="43"/>
        <v>2381183.5163957677</v>
      </c>
      <c r="P131" s="10">
        <f t="shared" si="43"/>
        <v>2794955.7495530769</v>
      </c>
      <c r="Q131" s="10">
        <f t="shared" si="43"/>
        <v>3245535.5061246343</v>
      </c>
      <c r="R131" s="10">
        <f t="shared" si="43"/>
        <v>3691295.8679729546</v>
      </c>
      <c r="S131" s="10">
        <f t="shared" si="43"/>
        <v>4174249.7921851696</v>
      </c>
      <c r="T131" s="10">
        <f t="shared" si="43"/>
        <v>4595389.7626473438</v>
      </c>
      <c r="U131" s="10">
        <f t="shared" si="43"/>
        <v>5037484.0250112899</v>
      </c>
      <c r="V131" s="10">
        <f t="shared" si="43"/>
        <v>5501412.4068587851</v>
      </c>
      <c r="W131" s="10">
        <f t="shared" si="43"/>
        <v>5988089.1830321345</v>
      </c>
      <c r="X131" s="10">
        <f t="shared" si="43"/>
        <v>6498464.379009204</v>
      </c>
      <c r="Y131" s="10">
        <f t="shared" si="43"/>
        <v>7033525.1227113791</v>
      </c>
      <c r="Z131" s="10">
        <f t="shared" si="43"/>
        <v>7594297.0465264488</v>
      </c>
      <c r="AA131" s="10">
        <f t="shared" si="43"/>
        <v>8181845.7413935196</v>
      </c>
      <c r="AB131" s="10">
        <f t="shared" si="43"/>
        <v>8797278.2648647614</v>
      </c>
      <c r="AC131" s="10">
        <f t="shared" si="43"/>
        <v>9441744.7051286846</v>
      </c>
      <c r="AD131" s="10">
        <f t="shared" si="43"/>
        <v>10116439.803052373</v>
      </c>
      <c r="AE131" s="10">
        <f t="shared" si="43"/>
        <v>10822604.634375257</v>
      </c>
      <c r="AF131" s="10">
        <f t="shared" si="43"/>
        <v>11561528.354265008</v>
      </c>
      <c r="AG131" s="10">
        <f t="shared" si="43"/>
        <v>12334550.006526995</v>
      </c>
      <c r="AH131" s="10">
        <f t="shared" si="43"/>
        <v>13143060.39984249</v>
      </c>
      <c r="AI131" s="10">
        <f t="shared" si="43"/>
        <v>13988504.053497631</v>
      </c>
      <c r="AJ131" s="10">
        <f t="shared" si="43"/>
        <v>14872381.215155197</v>
      </c>
      <c r="AK131" s="10">
        <f t="shared" si="43"/>
        <v>15796249.953314405</v>
      </c>
      <c r="AL131" s="10">
        <f>SUM(H131:AK131)</f>
        <v>194824345.12632245</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307</v>
      </c>
      <c r="I176" s="4">
        <f>SUM(I95,I137,I158)</f>
        <v>357.27336074832419</v>
      </c>
      <c r="J176" s="4">
        <f t="shared" ref="J176:AK177" si="68">SUM(J95,J137,J158)</f>
        <v>364.13961698966887</v>
      </c>
      <c r="K176" s="4">
        <f t="shared" si="68"/>
        <v>371.13749556181938</v>
      </c>
      <c r="L176" s="4">
        <f t="shared" si="68"/>
        <v>378.26954079767529</v>
      </c>
      <c r="M176" s="4">
        <f t="shared" si="68"/>
        <v>327.08283630202641</v>
      </c>
      <c r="N176" s="4">
        <f t="shared" si="68"/>
        <v>332.40904244334888</v>
      </c>
      <c r="O176" s="4">
        <f t="shared" si="68"/>
        <v>337.82160318764363</v>
      </c>
      <c r="P176" s="4">
        <f t="shared" si="68"/>
        <v>343.32193482756338</v>
      </c>
      <c r="Q176" s="4">
        <f t="shared" si="68"/>
        <v>348.91147670352802</v>
      </c>
      <c r="R176" s="4">
        <f t="shared" si="68"/>
        <v>308.68562793793171</v>
      </c>
      <c r="S176" s="4">
        <f t="shared" si="68"/>
        <v>313.05611386345845</v>
      </c>
      <c r="T176" s="4">
        <f t="shared" si="68"/>
        <v>317.75195557141029</v>
      </c>
      <c r="U176" s="4">
        <f t="shared" si="68"/>
        <v>322.5182349049814</v>
      </c>
      <c r="V176" s="4">
        <f t="shared" si="68"/>
        <v>327.35600842855609</v>
      </c>
      <c r="W176" s="4">
        <f t="shared" si="68"/>
        <v>332.2663485549844</v>
      </c>
      <c r="X176" s="4">
        <f t="shared" si="68"/>
        <v>337.25034378330912</v>
      </c>
      <c r="Y176" s="4">
        <f t="shared" si="68"/>
        <v>342.30909894005873</v>
      </c>
      <c r="Z176" s="4">
        <f t="shared" si="68"/>
        <v>347.44373542415957</v>
      </c>
      <c r="AA176" s="4">
        <f t="shared" si="68"/>
        <v>352.65539145552191</v>
      </c>
      <c r="AB176" s="4">
        <f t="shared" si="68"/>
        <v>357.94522232735471</v>
      </c>
      <c r="AC176" s="4">
        <f t="shared" si="68"/>
        <v>363.31440066226497</v>
      </c>
      <c r="AD176" s="4">
        <f t="shared" si="68"/>
        <v>368.7641166721989</v>
      </c>
      <c r="AE176" s="4">
        <f t="shared" si="68"/>
        <v>374.29557842228184</v>
      </c>
      <c r="AF176" s="4">
        <f t="shared" si="68"/>
        <v>379.91001209861605</v>
      </c>
      <c r="AG176" s="4">
        <f t="shared" si="68"/>
        <v>385.60866228009525</v>
      </c>
      <c r="AH176" s="4">
        <f t="shared" si="68"/>
        <v>391.39279221429666</v>
      </c>
      <c r="AI176" s="4">
        <f t="shared" si="68"/>
        <v>397.26368409751109</v>
      </c>
      <c r="AJ176" s="4">
        <f t="shared" si="68"/>
        <v>403.22263935897371</v>
      </c>
      <c r="AK176" s="4">
        <f t="shared" si="68"/>
        <v>409.27097894935827</v>
      </c>
      <c r="AL176" s="10"/>
    </row>
    <row r="177" spans="1:38" x14ac:dyDescent="0.35">
      <c r="C177" s="3"/>
      <c r="D177" s="3"/>
      <c r="E177" t="s">
        <v>105</v>
      </c>
      <c r="F177" t="s">
        <v>70</v>
      </c>
      <c r="H177" s="4">
        <f>SUM(H96,H138,H159)</f>
        <v>307</v>
      </c>
      <c r="I177" s="4">
        <f>SUM(I96,I138,I159)</f>
        <v>664.27336074832419</v>
      </c>
      <c r="J177" s="4">
        <f t="shared" si="68"/>
        <v>1028.4129777379931</v>
      </c>
      <c r="K177" s="4">
        <f t="shared" si="68"/>
        <v>1399.5504732998124</v>
      </c>
      <c r="L177" s="4">
        <f t="shared" si="68"/>
        <v>1777.8200140974877</v>
      </c>
      <c r="M177" s="4">
        <f t="shared" si="68"/>
        <v>2104.9028503995141</v>
      </c>
      <c r="N177" s="4">
        <f t="shared" si="68"/>
        <v>2437.311892842863</v>
      </c>
      <c r="O177" s="4">
        <f t="shared" si="68"/>
        <v>2775.1334960305066</v>
      </c>
      <c r="P177" s="4">
        <f t="shared" si="68"/>
        <v>3118.45543085807</v>
      </c>
      <c r="Q177" s="4">
        <f t="shared" si="68"/>
        <v>3467.3669075615981</v>
      </c>
      <c r="R177" s="4">
        <f t="shared" si="68"/>
        <v>3776.0525354995298</v>
      </c>
      <c r="S177" s="4">
        <f t="shared" si="68"/>
        <v>4089.1086493629882</v>
      </c>
      <c r="T177" s="4">
        <f t="shared" si="68"/>
        <v>4406.8606049343989</v>
      </c>
      <c r="U177" s="4">
        <f t="shared" si="68"/>
        <v>4729.3788398393799</v>
      </c>
      <c r="V177" s="4">
        <f t="shared" si="68"/>
        <v>5056.7348482679363</v>
      </c>
      <c r="W177" s="4">
        <f t="shared" si="68"/>
        <v>5389.001196822921</v>
      </c>
      <c r="X177" s="4">
        <f t="shared" si="68"/>
        <v>5726.2515406062303</v>
      </c>
      <c r="Y177" s="4">
        <f t="shared" si="68"/>
        <v>6068.5606395462892</v>
      </c>
      <c r="Z177" s="4">
        <f t="shared" si="68"/>
        <v>6416.0043749704491</v>
      </c>
      <c r="AA177" s="4">
        <f t="shared" si="68"/>
        <v>6768.6597664259707</v>
      </c>
      <c r="AB177" s="4">
        <f t="shared" si="68"/>
        <v>7126.6049887533254</v>
      </c>
      <c r="AC177" s="4">
        <f t="shared" si="68"/>
        <v>7489.9193894155906</v>
      </c>
      <c r="AD177" s="4">
        <f t="shared" si="68"/>
        <v>7858.6835060877893</v>
      </c>
      <c r="AE177" s="4">
        <f t="shared" si="68"/>
        <v>8232.9790845100706</v>
      </c>
      <c r="AF177" s="4">
        <f t="shared" si="68"/>
        <v>8612.8890966086874</v>
      </c>
      <c r="AG177" s="4">
        <f t="shared" si="68"/>
        <v>8998.4977588887832</v>
      </c>
      <c r="AH177" s="4">
        <f t="shared" si="68"/>
        <v>9389.8905511030807</v>
      </c>
      <c r="AI177" s="4">
        <f t="shared" si="68"/>
        <v>9787.1542352005927</v>
      </c>
      <c r="AJ177" s="4">
        <f t="shared" si="68"/>
        <v>10190.376874559566</v>
      </c>
      <c r="AK177" s="4">
        <f t="shared" si="68"/>
        <v>10599.647853508925</v>
      </c>
      <c r="AL177" s="10"/>
    </row>
    <row r="178" spans="1:38" x14ac:dyDescent="0.35">
      <c r="C178" s="3"/>
      <c r="D178" s="3"/>
      <c r="E178" t="s">
        <v>106</v>
      </c>
      <c r="F178" t="s">
        <v>91</v>
      </c>
      <c r="H178" s="10">
        <f t="shared" ref="H178:AK179" si="69">SUM(H109,H130,H151,H172)</f>
        <v>37.327199999999998</v>
      </c>
      <c r="I178" s="10">
        <f t="shared" si="69"/>
        <v>83.5575493386727</v>
      </c>
      <c r="J178" s="10">
        <f t="shared" si="69"/>
        <v>130.66412763799048</v>
      </c>
      <c r="K178" s="10">
        <f t="shared" si="69"/>
        <v>178.66766657635097</v>
      </c>
      <c r="L178" s="10">
        <f t="shared" si="69"/>
        <v>227.58528879140658</v>
      </c>
      <c r="M178" s="10">
        <f t="shared" si="69"/>
        <v>269.98632453186462</v>
      </c>
      <c r="N178" s="10">
        <f t="shared" si="69"/>
        <v>313.07214485070074</v>
      </c>
      <c r="O178" s="10">
        <f t="shared" si="69"/>
        <v>356.85306966708634</v>
      </c>
      <c r="P178" s="10">
        <f t="shared" si="69"/>
        <v>401.34031109063079</v>
      </c>
      <c r="Q178" s="10">
        <f t="shared" si="69"/>
        <v>446.54526472225746</v>
      </c>
      <c r="R178" s="10">
        <f t="shared" si="69"/>
        <v>486.63042394523904</v>
      </c>
      <c r="S178" s="10">
        <f t="shared" si="69"/>
        <v>527.27855951794368</v>
      </c>
      <c r="T178" s="10">
        <f t="shared" si="69"/>
        <v>568.53641712423894</v>
      </c>
      <c r="U178" s="10">
        <f t="shared" si="69"/>
        <v>610.41314259462865</v>
      </c>
      <c r="V178" s="10">
        <f t="shared" si="69"/>
        <v>652.91801894707419</v>
      </c>
      <c r="W178" s="10">
        <f t="shared" si="69"/>
        <v>696.06046844480636</v>
      </c>
      <c r="X178" s="10">
        <f t="shared" si="69"/>
        <v>739.85005468500447</v>
      </c>
      <c r="Y178" s="10">
        <f t="shared" si="69"/>
        <v>784.29648471880569</v>
      </c>
      <c r="Z178" s="10">
        <f t="shared" si="69"/>
        <v>829.40961120311385</v>
      </c>
      <c r="AA178" s="10">
        <f t="shared" si="69"/>
        <v>875.19943458468651</v>
      </c>
      <c r="AB178" s="10">
        <f t="shared" si="69"/>
        <v>921.67610531698278</v>
      </c>
      <c r="AC178" s="10">
        <f t="shared" si="69"/>
        <v>968.84992611026371</v>
      </c>
      <c r="AD178" s="10">
        <f t="shared" si="69"/>
        <v>1016.7313542154436</v>
      </c>
      <c r="AE178" s="10">
        <f t="shared" si="69"/>
        <v>1065.3310037422013</v>
      </c>
      <c r="AF178" s="10">
        <f t="shared" si="69"/>
        <v>1114.6596480118603</v>
      </c>
      <c r="AG178" s="10">
        <f t="shared" si="69"/>
        <v>1164.7282219455642</v>
      </c>
      <c r="AH178" s="10">
        <f t="shared" si="69"/>
        <v>1215.5478244882738</v>
      </c>
      <c r="AI178" s="10">
        <f t="shared" si="69"/>
        <v>1267.1297210691239</v>
      </c>
      <c r="AJ178" s="10">
        <f t="shared" si="69"/>
        <v>1319.4853460986867</v>
      </c>
      <c r="AK178" s="10">
        <f t="shared" si="69"/>
        <v>1372.6263055036932</v>
      </c>
    </row>
    <row r="179" spans="1:38" x14ac:dyDescent="0.35">
      <c r="C179" s="3"/>
      <c r="D179" s="3"/>
      <c r="E179" t="s">
        <v>107</v>
      </c>
      <c r="F179" t="s">
        <v>53</v>
      </c>
      <c r="H179" s="10">
        <f t="shared" si="69"/>
        <v>335297.44384000002</v>
      </c>
      <c r="I179" s="10">
        <f t="shared" si="69"/>
        <v>782835.26884689997</v>
      </c>
      <c r="J179" s="10">
        <f t="shared" si="69"/>
        <v>1269031.8014171831</v>
      </c>
      <c r="K179" s="10">
        <f t="shared" si="69"/>
        <v>1803207.0836264433</v>
      </c>
      <c r="L179" s="10">
        <f t="shared" si="69"/>
        <v>2412469.5722419964</v>
      </c>
      <c r="M179" s="10">
        <f t="shared" si="69"/>
        <v>3007049.5485952673</v>
      </c>
      <c r="N179" s="10">
        <f t="shared" si="69"/>
        <v>3664529.8355406448</v>
      </c>
      <c r="O179" s="10">
        <f t="shared" si="69"/>
        <v>4357202.7315605078</v>
      </c>
      <c r="P179" s="10">
        <f t="shared" si="69"/>
        <v>5112380.0056633297</v>
      </c>
      <c r="Q179" s="10">
        <f t="shared" si="69"/>
        <v>5934744.3431057688</v>
      </c>
      <c r="R179" s="10">
        <f t="shared" si="69"/>
        <v>6747775.3203446884</v>
      </c>
      <c r="S179" s="10">
        <f t="shared" si="69"/>
        <v>7628635.479502135</v>
      </c>
      <c r="T179" s="10">
        <f t="shared" si="69"/>
        <v>8396384.1730798129</v>
      </c>
      <c r="U179" s="10">
        <f t="shared" si="69"/>
        <v>9202318.6711836942</v>
      </c>
      <c r="V179" s="10">
        <f t="shared" si="69"/>
        <v>10048042.096530247</v>
      </c>
      <c r="W179" s="10">
        <f t="shared" si="69"/>
        <v>10935220.333747115</v>
      </c>
      <c r="X179" s="10">
        <f t="shared" si="69"/>
        <v>11865584.404006619</v>
      </c>
      <c r="Y179" s="10">
        <f t="shared" si="69"/>
        <v>12840932.927898226</v>
      </c>
      <c r="Z179" s="10">
        <f t="shared" si="69"/>
        <v>13863134.679786421</v>
      </c>
      <c r="AA179" s="10">
        <f t="shared" si="69"/>
        <v>14934131.237019274</v>
      </c>
      <c r="AB179" s="10">
        <f t="shared" si="69"/>
        <v>16055939.727476107</v>
      </c>
      <c r="AC179" s="10">
        <f t="shared" si="69"/>
        <v>17230655.679070152</v>
      </c>
      <c r="AD179" s="10">
        <f t="shared" si="69"/>
        <v>18460455.974954542</v>
      </c>
      <c r="AE179" s="10">
        <f t="shared" si="69"/>
        <v>19747601.918316849</v>
      </c>
      <c r="AF179" s="10">
        <f t="shared" si="69"/>
        <v>21094442.410789631</v>
      </c>
      <c r="AG179" s="10">
        <f t="shared" si="69"/>
        <v>22503417.248651549</v>
      </c>
      <c r="AH179" s="10">
        <f t="shared" si="69"/>
        <v>23977060.541146416</v>
      </c>
      <c r="AI179" s="10">
        <f t="shared" si="69"/>
        <v>25518004.255405545</v>
      </c>
      <c r="AJ179" s="10">
        <f t="shared" si="69"/>
        <v>27128981.892622858</v>
      </c>
      <c r="AK179" s="10">
        <f t="shared" si="69"/>
        <v>28812832.300302036</v>
      </c>
    </row>
    <row r="180" spans="1:38" x14ac:dyDescent="0.35">
      <c r="C180" s="3"/>
      <c r="D180" s="3"/>
    </row>
    <row r="181" spans="1:38" x14ac:dyDescent="0.35">
      <c r="C181" s="3"/>
      <c r="D181" s="3"/>
      <c r="E181" s="15" t="s">
        <v>108</v>
      </c>
      <c r="F181" s="15" t="s">
        <v>109</v>
      </c>
      <c r="G181" s="15"/>
      <c r="H181" s="16">
        <f>H178*1000/H177</f>
        <v>121.58697068403907</v>
      </c>
      <c r="I181" s="16">
        <f t="shared" ref="I181:AK181" si="70">I178*1000/I177</f>
        <v>125.787897386917</v>
      </c>
      <c r="J181" s="16">
        <f t="shared" si="70"/>
        <v>127.05414115386586</v>
      </c>
      <c r="K181" s="16">
        <f t="shared" si="70"/>
        <v>127.66075249511684</v>
      </c>
      <c r="L181" s="16">
        <f t="shared" si="70"/>
        <v>128.01368360505296</v>
      </c>
      <c r="M181" s="16">
        <f t="shared" si="70"/>
        <v>128.26545628014173</v>
      </c>
      <c r="N181" s="16">
        <f t="shared" si="70"/>
        <v>128.44976704460078</v>
      </c>
      <c r="O181" s="16">
        <f t="shared" si="70"/>
        <v>128.58951476659468</v>
      </c>
      <c r="P181" s="16">
        <f t="shared" si="70"/>
        <v>128.69842779192726</v>
      </c>
      <c r="Q181" s="16">
        <f t="shared" si="70"/>
        <v>128.78512041758145</v>
      </c>
      <c r="R181" s="16">
        <f t="shared" si="70"/>
        <v>128.87278960510099</v>
      </c>
      <c r="S181" s="16">
        <f t="shared" si="70"/>
        <v>128.94706517521476</v>
      </c>
      <c r="T181" s="16">
        <f t="shared" si="70"/>
        <v>129.01166342489796</v>
      </c>
      <c r="U181" s="16">
        <f t="shared" si="70"/>
        <v>129.06835406219216</v>
      </c>
      <c r="V181" s="16">
        <f t="shared" si="70"/>
        <v>129.11850008720859</v>
      </c>
      <c r="W181" s="16">
        <f t="shared" si="70"/>
        <v>129.16316827971164</v>
      </c>
      <c r="X181" s="16">
        <f t="shared" si="70"/>
        <v>129.2032055243381</v>
      </c>
      <c r="Y181" s="16">
        <f t="shared" si="70"/>
        <v>129.23929269287865</v>
      </c>
      <c r="Z181" s="16">
        <f t="shared" si="70"/>
        <v>129.27198342300599</v>
      </c>
      <c r="AA181" s="16">
        <f t="shared" si="70"/>
        <v>129.3017325122274</v>
      </c>
      <c r="AB181" s="16">
        <f t="shared" si="70"/>
        <v>129.32891703293546</v>
      </c>
      <c r="AC181" s="16">
        <f t="shared" si="70"/>
        <v>129.35385225632706</v>
      </c>
      <c r="AD181" s="16">
        <f t="shared" si="70"/>
        <v>129.37680381552775</v>
      </c>
      <c r="AE181" s="16">
        <f t="shared" si="70"/>
        <v>129.39799710490789</v>
      </c>
      <c r="AF181" s="16">
        <f t="shared" si="70"/>
        <v>129.41762462154028</v>
      </c>
      <c r="AG181" s="16">
        <f t="shared" si="70"/>
        <v>129.43585175592636</v>
      </c>
      <c r="AH181" s="16">
        <f t="shared" si="70"/>
        <v>129.45282140114796</v>
      </c>
      <c r="AI181" s="16">
        <f t="shared" si="70"/>
        <v>129.46865765247168</v>
      </c>
      <c r="AJ181" s="16">
        <f t="shared" si="70"/>
        <v>129.48346880013852</v>
      </c>
      <c r="AK181" s="16">
        <f t="shared" si="70"/>
        <v>129.49734976802051</v>
      </c>
    </row>
    <row r="182" spans="1:38" s="37" customFormat="1" x14ac:dyDescent="0.35">
      <c r="A182" s="40"/>
      <c r="C182" s="41"/>
      <c r="D182" s="41"/>
      <c r="E182" s="42" t="s">
        <v>110</v>
      </c>
      <c r="F182" s="42" t="s">
        <v>111</v>
      </c>
      <c r="G182" s="42"/>
      <c r="H182" s="43">
        <f>H179/H177</f>
        <v>1092.1740841693811</v>
      </c>
      <c r="I182" s="43">
        <f t="shared" ref="I182:AK182" si="71">I179/I177</f>
        <v>1178.4836109715618</v>
      </c>
      <c r="J182" s="43">
        <f t="shared" si="71"/>
        <v>1233.97101056468</v>
      </c>
      <c r="K182" s="43">
        <f t="shared" si="71"/>
        <v>1288.4187587568049</v>
      </c>
      <c r="L182" s="43">
        <f t="shared" si="71"/>
        <v>1356.9818953054644</v>
      </c>
      <c r="M182" s="43">
        <f t="shared" si="71"/>
        <v>1428.5930336521346</v>
      </c>
      <c r="N182" s="43">
        <f t="shared" si="71"/>
        <v>1503.5128849539087</v>
      </c>
      <c r="O182" s="43">
        <f t="shared" si="71"/>
        <v>1570.0876148095074</v>
      </c>
      <c r="P182" s="43">
        <f t="shared" si="71"/>
        <v>1639.3949245112713</v>
      </c>
      <c r="Q182" s="43">
        <f t="shared" si="71"/>
        <v>1711.5997531623607</v>
      </c>
      <c r="R182" s="43">
        <f t="shared" si="71"/>
        <v>1786.9919067352257</v>
      </c>
      <c r="S182" s="43">
        <f t="shared" si="71"/>
        <v>1865.5986264122728</v>
      </c>
      <c r="T182" s="43">
        <f t="shared" si="71"/>
        <v>1905.2983349821211</v>
      </c>
      <c r="U182" s="43">
        <f t="shared" si="71"/>
        <v>1945.7774441043139</v>
      </c>
      <c r="V182" s="43">
        <f t="shared" si="71"/>
        <v>1987.061295090836</v>
      </c>
      <c r="W182" s="43">
        <f t="shared" si="71"/>
        <v>2029.1738551095443</v>
      </c>
      <c r="X182" s="43">
        <f t="shared" si="71"/>
        <v>2072.1381727409107</v>
      </c>
      <c r="Y182" s="43">
        <f t="shared" si="71"/>
        <v>2115.9767019907817</v>
      </c>
      <c r="Z182" s="43">
        <f t="shared" si="71"/>
        <v>2160.7115378331196</v>
      </c>
      <c r="AA182" s="43">
        <f t="shared" si="71"/>
        <v>2206.3645909779398</v>
      </c>
      <c r="AB182" s="43">
        <f t="shared" si="71"/>
        <v>2252.9577200945455</v>
      </c>
      <c r="AC182" s="43">
        <f t="shared" si="71"/>
        <v>2300.5128337455435</v>
      </c>
      <c r="AD182" s="43">
        <f t="shared" si="71"/>
        <v>2349.0519704291446</v>
      </c>
      <c r="AE182" s="43">
        <f t="shared" si="71"/>
        <v>2398.5973625842134</v>
      </c>
      <c r="AF182" s="43">
        <f t="shared" si="71"/>
        <v>2449.171488704706</v>
      </c>
      <c r="AG182" s="43">
        <f t="shared" si="71"/>
        <v>2500.797116543426</v>
      </c>
      <c r="AH182" s="43">
        <f t="shared" si="71"/>
        <v>2553.4973395754546</v>
      </c>
      <c r="AI182" s="43">
        <f t="shared" si="71"/>
        <v>2607.2956083216914</v>
      </c>
      <c r="AJ182" s="43">
        <f t="shared" si="71"/>
        <v>2662.2157577263683</v>
      </c>
      <c r="AK182" s="43">
        <f t="shared" si="71"/>
        <v>2718.2820314887904</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5">H194*(1+$G$16)*(1+I$193)</f>
        <v>947.09991076765107</v>
      </c>
      <c r="J194" s="10">
        <f t="shared" si="75"/>
        <v>966.9890088937716</v>
      </c>
      <c r="K194" s="10">
        <f t="shared" si="75"/>
        <v>987.29577808054069</v>
      </c>
      <c r="L194" s="10">
        <f t="shared" si="75"/>
        <v>1008.0289894202319</v>
      </c>
      <c r="M194" s="10">
        <f t="shared" si="75"/>
        <v>1029.1975981980568</v>
      </c>
      <c r="N194" s="10">
        <f t="shared" si="75"/>
        <v>1050.8107477602159</v>
      </c>
      <c r="O194" s="10">
        <f t="shared" si="75"/>
        <v>1072.8777734631803</v>
      </c>
      <c r="P194" s="10">
        <f t="shared" si="75"/>
        <v>1095.4082067059071</v>
      </c>
      <c r="Q194" s="10">
        <f t="shared" si="75"/>
        <v>1118.411779046731</v>
      </c>
      <c r="R194" s="10">
        <f t="shared" si="75"/>
        <v>1141.8984264067121</v>
      </c>
      <c r="S194" s="10">
        <f t="shared" si="75"/>
        <v>1165.8782933612529</v>
      </c>
      <c r="T194" s="10">
        <f t="shared" si="75"/>
        <v>1190.3617375218391</v>
      </c>
      <c r="U194" s="10">
        <f t="shared" si="75"/>
        <v>1215.3593340097977</v>
      </c>
      <c r="V194" s="10">
        <f t="shared" si="75"/>
        <v>1240.8818800240033</v>
      </c>
      <c r="W194" s="10">
        <f t="shared" si="75"/>
        <v>1266.9403995045072</v>
      </c>
      <c r="X194" s="10">
        <f t="shared" si="75"/>
        <v>1293.5461478941018</v>
      </c>
      <c r="Y194" s="10">
        <f t="shared" ref="Y194:AK195" si="76">X194*(1+$G$16)*(1+Y$193)</f>
        <v>1320.7106169998779</v>
      </c>
      <c r="Z194" s="10">
        <f t="shared" si="76"/>
        <v>1348.4455399568751</v>
      </c>
      <c r="AA194" s="10">
        <f t="shared" si="76"/>
        <v>1376.7628962959693</v>
      </c>
      <c r="AB194" s="10">
        <f t="shared" si="76"/>
        <v>1405.6749171181846</v>
      </c>
      <c r="AC194" s="10">
        <f t="shared" si="76"/>
        <v>1435.1940903776663</v>
      </c>
      <c r="AD194" s="10">
        <f t="shared" si="76"/>
        <v>1465.333166275597</v>
      </c>
      <c r="AE194" s="10">
        <f t="shared" si="76"/>
        <v>1496.1051627673844</v>
      </c>
      <c r="AF194" s="10">
        <f t="shared" si="76"/>
        <v>1527.5233711854994</v>
      </c>
      <c r="AG194" s="10">
        <f t="shared" si="76"/>
        <v>1559.6013619803948</v>
      </c>
      <c r="AH194" s="10">
        <f t="shared" si="76"/>
        <v>1592.352990581983</v>
      </c>
      <c r="AI194" s="10">
        <f t="shared" si="76"/>
        <v>1625.7924033842046</v>
      </c>
      <c r="AJ194" s="10">
        <f t="shared" si="76"/>
        <v>1659.9340438552726</v>
      </c>
      <c r="AK194" s="10">
        <f t="shared" si="76"/>
        <v>1694.7926587762331</v>
      </c>
    </row>
    <row r="195" spans="1:39" x14ac:dyDescent="0.35">
      <c r="A195" s="2">
        <v>42</v>
      </c>
      <c r="E195" t="s">
        <v>122</v>
      </c>
      <c r="F195" t="s">
        <v>113</v>
      </c>
      <c r="G195" s="6"/>
      <c r="H195" s="10">
        <f>G195*(1+$G$16)*(1+H$193)</f>
        <v>0</v>
      </c>
      <c r="I195" s="10">
        <f t="shared" si="75"/>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5"/>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284779.3071554054</v>
      </c>
      <c r="I202" s="10">
        <f t="shared" ref="I202:AK202" si="77">I194*I177+(I195+I199)*I178+I196+I200</f>
        <v>629133.24069006555</v>
      </c>
      <c r="J202" s="10">
        <f t="shared" si="77"/>
        <v>994464.04607635434</v>
      </c>
      <c r="K202" s="10">
        <f t="shared" si="77"/>
        <v>1381770.2734995272</v>
      </c>
      <c r="L202" s="10">
        <f t="shared" si="77"/>
        <v>1792094.1121817532</v>
      </c>
      <c r="M202" s="10">
        <f t="shared" si="77"/>
        <v>2166360.9580714237</v>
      </c>
      <c r="N202" s="10">
        <f t="shared" si="77"/>
        <v>2561153.532643076</v>
      </c>
      <c r="O202" s="10">
        <f t="shared" si="77"/>
        <v>2977379.0462843017</v>
      </c>
      <c r="P202" s="10">
        <f t="shared" si="77"/>
        <v>3415981.6712085353</v>
      </c>
      <c r="Q202" s="10">
        <f t="shared" si="77"/>
        <v>3877943.9916937291</v>
      </c>
      <c r="R202" s="10">
        <f t="shared" si="77"/>
        <v>4311868.4483159883</v>
      </c>
      <c r="S202" s="10">
        <f t="shared" si="77"/>
        <v>4767403.0134880589</v>
      </c>
      <c r="T202" s="10">
        <f t="shared" si="77"/>
        <v>5245758.2467062538</v>
      </c>
      <c r="U202" s="10">
        <f t="shared" si="77"/>
        <v>5747894.7170672184</v>
      </c>
      <c r="V202" s="10">
        <f t="shared" si="77"/>
        <v>6274810.6453016102</v>
      </c>
      <c r="W202" s="10">
        <f t="shared" si="77"/>
        <v>6827543.3292330988</v>
      </c>
      <c r="X202" s="10">
        <f t="shared" si="77"/>
        <v>7407170.622223855</v>
      </c>
      <c r="Y202" s="10">
        <f t="shared" si="77"/>
        <v>8014812.4665563526</v>
      </c>
      <c r="Z202" s="10">
        <f t="shared" si="77"/>
        <v>8651632.4837727007</v>
      </c>
      <c r="AA202" s="10">
        <f t="shared" si="77"/>
        <v>9318839.6240666192</v>
      </c>
      <c r="AB202" s="10">
        <f t="shared" si="77"/>
        <v>10017689.876899872</v>
      </c>
      <c r="AC202" s="10">
        <f t="shared" si="77"/>
        <v>10749488.045094354</v>
      </c>
      <c r="AD202" s="10">
        <f t="shared" si="77"/>
        <v>11515589.58473343</v>
      </c>
      <c r="AE202" s="10">
        <f t="shared" si="77"/>
        <v>12317402.513291411</v>
      </c>
      <c r="AF202" s="10">
        <f t="shared" si="77"/>
        <v>13156389.388498534</v>
      </c>
      <c r="AG202" s="10">
        <f t="shared" si="77"/>
        <v>14034069.360540478</v>
      </c>
      <c r="AH202" s="10">
        <f t="shared" si="77"/>
        <v>14952020.300286496</v>
      </c>
      <c r="AI202" s="10">
        <f t="shared" si="77"/>
        <v>15911881.006338669</v>
      </c>
      <c r="AJ202" s="10">
        <f t="shared" si="77"/>
        <v>16915353.493796915</v>
      </c>
      <c r="AK202" s="10">
        <f t="shared" si="77"/>
        <v>17964205.367740184</v>
      </c>
      <c r="AL202" s="10">
        <f>SUM(H202:AK202)</f>
        <v>224182882.71345627</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8">SUM(I205:I208)</f>
        <v>0</v>
      </c>
      <c r="J209" s="10">
        <f t="shared" si="78"/>
        <v>0</v>
      </c>
      <c r="K209" s="10">
        <f t="shared" si="78"/>
        <v>0</v>
      </c>
      <c r="L209" s="10">
        <f t="shared" si="78"/>
        <v>0</v>
      </c>
      <c r="M209" s="10">
        <f t="shared" si="78"/>
        <v>0</v>
      </c>
      <c r="N209" s="10">
        <f t="shared" si="78"/>
        <v>0</v>
      </c>
      <c r="O209" s="10">
        <f t="shared" si="78"/>
        <v>0</v>
      </c>
      <c r="P209" s="10">
        <f t="shared" si="78"/>
        <v>0</v>
      </c>
      <c r="Q209" s="10">
        <f t="shared" si="78"/>
        <v>0</v>
      </c>
      <c r="R209" s="10">
        <f t="shared" si="78"/>
        <v>0</v>
      </c>
      <c r="S209" s="10">
        <f t="shared" si="78"/>
        <v>0</v>
      </c>
      <c r="T209" s="10">
        <f t="shared" si="78"/>
        <v>0</v>
      </c>
      <c r="U209" s="10">
        <f t="shared" si="78"/>
        <v>0</v>
      </c>
      <c r="V209" s="10">
        <f t="shared" si="78"/>
        <v>0</v>
      </c>
      <c r="W209" s="10">
        <f t="shared" si="78"/>
        <v>0</v>
      </c>
      <c r="X209" s="10">
        <f t="shared" si="78"/>
        <v>0</v>
      </c>
      <c r="Y209" s="10">
        <f t="shared" si="78"/>
        <v>0</v>
      </c>
      <c r="Z209" s="10">
        <f t="shared" si="78"/>
        <v>0</v>
      </c>
      <c r="AA209" s="10">
        <f t="shared" si="78"/>
        <v>0</v>
      </c>
      <c r="AB209" s="10">
        <f t="shared" si="78"/>
        <v>0</v>
      </c>
      <c r="AC209" s="10">
        <f t="shared" si="78"/>
        <v>0</v>
      </c>
      <c r="AD209" s="10">
        <f t="shared" si="78"/>
        <v>0</v>
      </c>
      <c r="AE209" s="10">
        <f t="shared" si="78"/>
        <v>0</v>
      </c>
      <c r="AF209" s="10">
        <f t="shared" si="78"/>
        <v>0</v>
      </c>
      <c r="AG209" s="10">
        <f t="shared" si="78"/>
        <v>0</v>
      </c>
      <c r="AH209" s="10">
        <f t="shared" si="78"/>
        <v>0</v>
      </c>
      <c r="AI209" s="10">
        <f t="shared" si="78"/>
        <v>0</v>
      </c>
      <c r="AJ209" s="10">
        <f t="shared" si="78"/>
        <v>0</v>
      </c>
      <c r="AK209" s="10">
        <f t="shared" si="7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9">SUM(I212:I215)</f>
        <v>0</v>
      </c>
      <c r="J216" s="10">
        <f t="shared" si="79"/>
        <v>0</v>
      </c>
      <c r="K216" s="10">
        <f t="shared" si="79"/>
        <v>0</v>
      </c>
      <c r="L216" s="10">
        <f t="shared" si="79"/>
        <v>0</v>
      </c>
      <c r="M216" s="10">
        <f t="shared" si="79"/>
        <v>0</v>
      </c>
      <c r="N216" s="10">
        <f t="shared" si="79"/>
        <v>0</v>
      </c>
      <c r="O216" s="10">
        <f t="shared" si="79"/>
        <v>0</v>
      </c>
      <c r="P216" s="10">
        <f t="shared" si="79"/>
        <v>0</v>
      </c>
      <c r="Q216" s="10">
        <f t="shared" si="79"/>
        <v>0</v>
      </c>
      <c r="R216" s="10">
        <f t="shared" si="79"/>
        <v>0</v>
      </c>
      <c r="S216" s="10">
        <f t="shared" si="79"/>
        <v>0</v>
      </c>
      <c r="T216" s="10">
        <f t="shared" si="79"/>
        <v>0</v>
      </c>
      <c r="U216" s="10">
        <f t="shared" si="79"/>
        <v>0</v>
      </c>
      <c r="V216" s="10">
        <f t="shared" si="79"/>
        <v>0</v>
      </c>
      <c r="W216" s="10">
        <f t="shared" si="79"/>
        <v>0</v>
      </c>
      <c r="X216" s="10">
        <f t="shared" si="79"/>
        <v>0</v>
      </c>
      <c r="Y216" s="10">
        <f t="shared" si="79"/>
        <v>0</v>
      </c>
      <c r="Z216" s="10">
        <f t="shared" si="79"/>
        <v>0</v>
      </c>
      <c r="AA216" s="10">
        <f t="shared" si="79"/>
        <v>0</v>
      </c>
      <c r="AB216" s="10">
        <f t="shared" si="79"/>
        <v>0</v>
      </c>
      <c r="AC216" s="10">
        <f t="shared" si="79"/>
        <v>0</v>
      </c>
      <c r="AD216" s="10">
        <f t="shared" si="79"/>
        <v>0</v>
      </c>
      <c r="AE216" s="10">
        <f t="shared" si="79"/>
        <v>0</v>
      </c>
      <c r="AF216" s="10">
        <f t="shared" si="79"/>
        <v>0</v>
      </c>
      <c r="AG216" s="10">
        <f t="shared" si="79"/>
        <v>0</v>
      </c>
      <c r="AH216" s="10">
        <f t="shared" si="79"/>
        <v>0</v>
      </c>
      <c r="AI216" s="10">
        <f t="shared" si="79"/>
        <v>0</v>
      </c>
      <c r="AJ216" s="10">
        <f t="shared" si="79"/>
        <v>0</v>
      </c>
      <c r="AK216" s="10">
        <f t="shared" si="7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8858.0734055264129</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0">H176</f>
        <v>307</v>
      </c>
      <c r="I219" s="10">
        <f t="shared" si="80"/>
        <v>357.27336074832419</v>
      </c>
      <c r="J219" s="10">
        <f t="shared" si="80"/>
        <v>364.13961698966887</v>
      </c>
      <c r="K219" s="10">
        <f t="shared" si="80"/>
        <v>371.13749556181938</v>
      </c>
      <c r="L219" s="10">
        <f t="shared" si="80"/>
        <v>378.26954079767529</v>
      </c>
      <c r="M219" s="10">
        <f t="shared" si="80"/>
        <v>327.08283630202641</v>
      </c>
      <c r="N219" s="10">
        <f t="shared" si="80"/>
        <v>332.40904244334888</v>
      </c>
      <c r="O219" s="10">
        <f t="shared" si="80"/>
        <v>337.82160318764363</v>
      </c>
      <c r="P219" s="10">
        <f t="shared" si="80"/>
        <v>343.32193482756338</v>
      </c>
      <c r="Q219" s="10">
        <f t="shared" si="80"/>
        <v>348.91147670352802</v>
      </c>
      <c r="R219" s="10">
        <f t="shared" si="80"/>
        <v>308.68562793793171</v>
      </c>
      <c r="S219" s="10">
        <f t="shared" si="80"/>
        <v>313.05611386345845</v>
      </c>
      <c r="T219" s="10">
        <f t="shared" si="80"/>
        <v>317.75195557141029</v>
      </c>
      <c r="U219" s="10">
        <f t="shared" si="80"/>
        <v>322.5182349049814</v>
      </c>
      <c r="V219" s="10">
        <f t="shared" si="80"/>
        <v>327.35600842855609</v>
      </c>
      <c r="W219" s="10">
        <f t="shared" si="80"/>
        <v>332.2663485549844</v>
      </c>
      <c r="X219" s="10">
        <f t="shared" si="80"/>
        <v>337.25034378330912</v>
      </c>
      <c r="Y219" s="10">
        <f t="shared" si="80"/>
        <v>342.30909894005873</v>
      </c>
      <c r="Z219" s="10">
        <f t="shared" si="80"/>
        <v>347.44373542415957</v>
      </c>
      <c r="AA219" s="10">
        <f t="shared" si="80"/>
        <v>352.65539145552191</v>
      </c>
      <c r="AB219" s="10">
        <f t="shared" si="80"/>
        <v>357.94522232735471</v>
      </c>
      <c r="AC219" s="10">
        <f t="shared" si="80"/>
        <v>363.31440066226497</v>
      </c>
      <c r="AD219" s="10">
        <f t="shared" si="80"/>
        <v>368.7641166721989</v>
      </c>
      <c r="AE219" s="10">
        <f t="shared" si="80"/>
        <v>374.29557842228184</v>
      </c>
      <c r="AF219" s="10">
        <f t="shared" si="80"/>
        <v>379.91001209861605</v>
      </c>
      <c r="AG219" s="10">
        <f t="shared" si="80"/>
        <v>385.60866228009525</v>
      </c>
      <c r="AH219" s="10">
        <f t="shared" si="80"/>
        <v>391.39279221429666</v>
      </c>
      <c r="AI219" s="10">
        <f t="shared" si="80"/>
        <v>397.26368409751109</v>
      </c>
      <c r="AJ219" s="10">
        <f t="shared" si="80"/>
        <v>403.22263935897371</v>
      </c>
      <c r="AK219" s="10">
        <f t="shared" si="80"/>
        <v>409.27097894935827</v>
      </c>
    </row>
    <row r="220" spans="1:37" x14ac:dyDescent="0.35">
      <c r="E220" t="s">
        <v>138</v>
      </c>
      <c r="F220" t="s">
        <v>111</v>
      </c>
      <c r="G220" s="20">
        <v>5359.5380057752427</v>
      </c>
      <c r="H220" s="10">
        <f>G220*(1+$G$16)</f>
        <v>5472.0883038965221</v>
      </c>
      <c r="I220" s="10">
        <f t="shared" ref="I220:AK220" si="81">H220*(1+$G$16)</f>
        <v>5587.0021582783484</v>
      </c>
      <c r="J220" s="10">
        <f>I220*(1+$G$16)</f>
        <v>5704.329203602193</v>
      </c>
      <c r="K220" s="10">
        <f t="shared" si="81"/>
        <v>5824.1201168778389</v>
      </c>
      <c r="L220" s="10">
        <f t="shared" si="81"/>
        <v>5946.4266393322732</v>
      </c>
      <c r="M220" s="10">
        <f t="shared" si="81"/>
        <v>6071.3015987582503</v>
      </c>
      <c r="N220" s="10">
        <f t="shared" si="81"/>
        <v>6198.7989323321726</v>
      </c>
      <c r="O220" s="10">
        <f t="shared" si="81"/>
        <v>6328.973709911148</v>
      </c>
      <c r="P220" s="10">
        <f t="shared" si="81"/>
        <v>6461.8821578192819</v>
      </c>
      <c r="Q220" s="10">
        <f t="shared" si="81"/>
        <v>6597.581683133486</v>
      </c>
      <c r="R220" s="10">
        <f t="shared" si="81"/>
        <v>6736.1308984792886</v>
      </c>
      <c r="S220" s="10">
        <f t="shared" si="81"/>
        <v>6877.5896473473531</v>
      </c>
      <c r="T220" s="10">
        <f t="shared" si="81"/>
        <v>7022.0190299416472</v>
      </c>
      <c r="U220" s="10">
        <f t="shared" si="81"/>
        <v>7169.4814295704209</v>
      </c>
      <c r="V220" s="10">
        <f t="shared" si="81"/>
        <v>7320.0405395913995</v>
      </c>
      <c r="W220" s="10">
        <f t="shared" si="81"/>
        <v>7473.7613909228185</v>
      </c>
      <c r="X220" s="10">
        <f t="shared" si="81"/>
        <v>7630.7103801321973</v>
      </c>
      <c r="Y220" s="10">
        <f t="shared" si="81"/>
        <v>7790.9552981149727</v>
      </c>
      <c r="Z220" s="10">
        <f t="shared" si="81"/>
        <v>7954.5653593753868</v>
      </c>
      <c r="AA220" s="10">
        <f t="shared" si="81"/>
        <v>8121.6112319222693</v>
      </c>
      <c r="AB220" s="10">
        <f t="shared" si="81"/>
        <v>8292.1650677926355</v>
      </c>
      <c r="AC220" s="10">
        <f t="shared" si="81"/>
        <v>8466.3005342162796</v>
      </c>
      <c r="AD220" s="10">
        <f t="shared" si="81"/>
        <v>8644.0928454348214</v>
      </c>
      <c r="AE220" s="10">
        <f t="shared" si="81"/>
        <v>8825.6187951889515</v>
      </c>
      <c r="AF220" s="10">
        <f t="shared" si="81"/>
        <v>9010.9567898879195</v>
      </c>
      <c r="AG220" s="10">
        <f>AF220*(1+$G$16)</f>
        <v>9200.1868824755657</v>
      </c>
      <c r="AH220" s="10">
        <f t="shared" si="81"/>
        <v>9393.3908070075522</v>
      </c>
      <c r="AI220" s="10">
        <f t="shared" si="81"/>
        <v>9590.6520139547101</v>
      </c>
      <c r="AJ220" s="10">
        <f t="shared" si="81"/>
        <v>9792.0557062477583</v>
      </c>
      <c r="AK220" s="10">
        <f t="shared" si="81"/>
        <v>9997.6888760789607</v>
      </c>
    </row>
    <row r="221" spans="1:37" x14ac:dyDescent="0.35">
      <c r="E221" t="s">
        <v>139</v>
      </c>
      <c r="F221" t="s">
        <v>53</v>
      </c>
      <c r="H221" s="10">
        <f>H220*H219</f>
        <v>1679931.1092962322</v>
      </c>
      <c r="I221" s="10">
        <f>I220*I219</f>
        <v>1996087.0375962462</v>
      </c>
      <c r="J221" s="10">
        <f t="shared" ref="J221:AK221" si="82">J220*J219</f>
        <v>2077172.2513826855</v>
      </c>
      <c r="K221" s="10">
        <f t="shared" si="82"/>
        <v>2161549.3540292517</v>
      </c>
      <c r="L221" s="10">
        <f t="shared" si="82"/>
        <v>2249352.0742472825</v>
      </c>
      <c r="M221" s="10">
        <f t="shared" si="82"/>
        <v>1985818.5469668759</v>
      </c>
      <c r="N221" s="10">
        <f t="shared" si="82"/>
        <v>2060536.8173953909</v>
      </c>
      <c r="O221" s="10">
        <f t="shared" si="82"/>
        <v>2138064.0452146325</v>
      </c>
      <c r="P221" s="10">
        <f t="shared" si="82"/>
        <v>2218505.885050226</v>
      </c>
      <c r="Q221" s="10">
        <f t="shared" si="82"/>
        <v>2301971.9677342526</v>
      </c>
      <c r="R221" s="10">
        <f t="shared" si="82"/>
        <v>2079346.7962691833</v>
      </c>
      <c r="S221" s="10">
        <f t="shared" si="82"/>
        <v>2153071.4877461162</v>
      </c>
      <c r="T221" s="10">
        <f t="shared" si="82"/>
        <v>2231260.278823616</v>
      </c>
      <c r="U221" s="10">
        <f t="shared" si="82"/>
        <v>2312288.4958490948</v>
      </c>
      <c r="V221" s="10">
        <f t="shared" si="82"/>
        <v>2396259.2525758543</v>
      </c>
      <c r="W221" s="10">
        <f t="shared" si="82"/>
        <v>2483279.4073331463</v>
      </c>
      <c r="X221" s="10">
        <f t="shared" si="82"/>
        <v>2573459.699010449</v>
      </c>
      <c r="Y221" s="10">
        <f t="shared" si="82"/>
        <v>2666914.8879800132</v>
      </c>
      <c r="Z221" s="10">
        <f t="shared" si="82"/>
        <v>2763763.9021370066</v>
      </c>
      <c r="AA221" s="10">
        <f t="shared" si="82"/>
        <v>2864129.9882431114</v>
      </c>
      <c r="AB221" s="10">
        <f t="shared" si="82"/>
        <v>2968140.8687661593</v>
      </c>
      <c r="AC221" s="10">
        <f t="shared" si="82"/>
        <v>3075928.9044154012</v>
      </c>
      <c r="AD221" s="10">
        <f t="shared" si="82"/>
        <v>3187631.2625792464</v>
      </c>
      <c r="AE221" s="10">
        <f t="shared" si="82"/>
        <v>3303390.0918798107</v>
      </c>
      <c r="AF221" s="10">
        <f t="shared" si="82"/>
        <v>3423352.7030664259</v>
      </c>
      <c r="AG221" s="10">
        <f t="shared" si="82"/>
        <v>3547671.7564782826</v>
      </c>
      <c r="AH221" s="10">
        <f t="shared" si="82"/>
        <v>3676505.4563147915</v>
      </c>
      <c r="AI221" s="10">
        <f t="shared" si="82"/>
        <v>3810017.7519608624</v>
      </c>
      <c r="AJ221" s="10">
        <f t="shared" si="82"/>
        <v>3948378.5466233203</v>
      </c>
      <c r="AK221" s="10">
        <f t="shared" si="82"/>
        <v>4091763.9135439456</v>
      </c>
    </row>
    <row r="223" spans="1:37" x14ac:dyDescent="0.35">
      <c r="D223" t="s">
        <v>140</v>
      </c>
    </row>
    <row r="224" spans="1:37" x14ac:dyDescent="0.35">
      <c r="E224" t="s">
        <v>57</v>
      </c>
      <c r="F224" t="s">
        <v>53</v>
      </c>
      <c r="G224" s="10">
        <f t="shared" ref="G224:AK224" si="83">G44</f>
        <v>6232586.4000000004</v>
      </c>
      <c r="H224" s="10">
        <f t="shared" si="83"/>
        <v>4176296</v>
      </c>
      <c r="I224" s="10">
        <f t="shared" si="83"/>
        <v>4176296</v>
      </c>
      <c r="J224" s="10">
        <f t="shared" si="83"/>
        <v>3708144.8957059924</v>
      </c>
      <c r="K224" s="10">
        <f t="shared" si="83"/>
        <v>4504336.2766414043</v>
      </c>
      <c r="L224" s="10">
        <f t="shared" si="83"/>
        <v>5041745.8868422192</v>
      </c>
      <c r="M224" s="10">
        <f t="shared" si="83"/>
        <v>3897175.1222857265</v>
      </c>
      <c r="N224" s="10">
        <f t="shared" si="83"/>
        <v>4806434.9487067796</v>
      </c>
      <c r="O224" s="10">
        <f t="shared" si="83"/>
        <v>4523314.4488175167</v>
      </c>
      <c r="P224" s="10">
        <f t="shared" si="83"/>
        <v>4659013.8822820419</v>
      </c>
      <c r="Q224" s="10">
        <f t="shared" si="83"/>
        <v>4798784.298750503</v>
      </c>
      <c r="R224" s="10">
        <f t="shared" si="83"/>
        <v>4942747.8277130183</v>
      </c>
      <c r="S224" s="10">
        <f t="shared" si="83"/>
        <v>5091030.2625444094</v>
      </c>
      <c r="T224" s="10">
        <f t="shared" si="83"/>
        <v>5243761.1704207417</v>
      </c>
      <c r="U224" s="10">
        <f t="shared" si="83"/>
        <v>5401074.0055333637</v>
      </c>
      <c r="V224" s="10">
        <f t="shared" si="83"/>
        <v>5563106.2256993651</v>
      </c>
      <c r="W224" s="10">
        <f t="shared" si="83"/>
        <v>5729999.4124703463</v>
      </c>
      <c r="X224" s="10">
        <f t="shared" si="83"/>
        <v>5901899.3948444566</v>
      </c>
      <c r="Y224" s="10">
        <f t="shared" si="83"/>
        <v>6078956.3766897907</v>
      </c>
      <c r="Z224" s="10">
        <f t="shared" si="83"/>
        <v>6261325.0679904846</v>
      </c>
      <c r="AA224" s="10">
        <f t="shared" si="83"/>
        <v>6449164.8200301994</v>
      </c>
      <c r="AB224" s="10">
        <f t="shared" si="83"/>
        <v>6642639.7646311056</v>
      </c>
      <c r="AC224" s="10">
        <f t="shared" si="83"/>
        <v>6841918.9575700387</v>
      </c>
      <c r="AD224" s="10">
        <f t="shared" si="83"/>
        <v>7047176.5262971399</v>
      </c>
      <c r="AE224" s="10">
        <f t="shared" si="83"/>
        <v>7258591.8220860539</v>
      </c>
      <c r="AF224" s="10">
        <f t="shared" si="83"/>
        <v>7476349.5767486356</v>
      </c>
      <c r="AG224" s="10">
        <f t="shared" si="83"/>
        <v>7700640.0640510945</v>
      </c>
      <c r="AH224" s="10">
        <f t="shared" si="83"/>
        <v>7931659.2659726273</v>
      </c>
      <c r="AI224" s="10">
        <f t="shared" si="83"/>
        <v>8169609.0439518066</v>
      </c>
      <c r="AJ224" s="10">
        <f t="shared" si="83"/>
        <v>8414697.3152703606</v>
      </c>
      <c r="AK224" s="10">
        <f t="shared" si="83"/>
        <v>8667138.2347284723</v>
      </c>
    </row>
    <row r="225" spans="4:38" x14ac:dyDescent="0.35">
      <c r="E225" t="s">
        <v>141</v>
      </c>
      <c r="F225" t="s">
        <v>53</v>
      </c>
      <c r="G225" s="10">
        <f t="shared" ref="G225:AK225" si="84">G179</f>
        <v>0</v>
      </c>
      <c r="H225" s="10">
        <f t="shared" si="84"/>
        <v>335297.44384000002</v>
      </c>
      <c r="I225" s="10">
        <f t="shared" si="84"/>
        <v>782835.26884689997</v>
      </c>
      <c r="J225" s="10">
        <f t="shared" si="84"/>
        <v>1269031.8014171831</v>
      </c>
      <c r="K225" s="10">
        <f t="shared" si="84"/>
        <v>1803207.0836264433</v>
      </c>
      <c r="L225" s="10">
        <f t="shared" si="84"/>
        <v>2412469.5722419964</v>
      </c>
      <c r="M225" s="10">
        <f t="shared" si="84"/>
        <v>3007049.5485952673</v>
      </c>
      <c r="N225" s="10">
        <f t="shared" si="84"/>
        <v>3664529.8355406448</v>
      </c>
      <c r="O225" s="10">
        <f t="shared" si="84"/>
        <v>4357202.7315605078</v>
      </c>
      <c r="P225" s="10">
        <f t="shared" si="84"/>
        <v>5112380.0056633297</v>
      </c>
      <c r="Q225" s="10">
        <f t="shared" si="84"/>
        <v>5934744.3431057688</v>
      </c>
      <c r="R225" s="10">
        <f t="shared" si="84"/>
        <v>6747775.3203446884</v>
      </c>
      <c r="S225" s="10">
        <f t="shared" si="84"/>
        <v>7628635.479502135</v>
      </c>
      <c r="T225" s="10">
        <f t="shared" si="84"/>
        <v>8396384.1730798129</v>
      </c>
      <c r="U225" s="10">
        <f t="shared" si="84"/>
        <v>9202318.6711836942</v>
      </c>
      <c r="V225" s="10">
        <f t="shared" si="84"/>
        <v>10048042.096530247</v>
      </c>
      <c r="W225" s="10">
        <f t="shared" si="84"/>
        <v>10935220.333747115</v>
      </c>
      <c r="X225" s="10">
        <f t="shared" si="84"/>
        <v>11865584.404006619</v>
      </c>
      <c r="Y225" s="10">
        <f t="shared" si="84"/>
        <v>12840932.927898226</v>
      </c>
      <c r="Z225" s="10">
        <f t="shared" si="84"/>
        <v>13863134.679786421</v>
      </c>
      <c r="AA225" s="10">
        <f t="shared" si="84"/>
        <v>14934131.237019274</v>
      </c>
      <c r="AB225" s="10">
        <f t="shared" si="84"/>
        <v>16055939.727476107</v>
      </c>
      <c r="AC225" s="10">
        <f t="shared" si="84"/>
        <v>17230655.679070152</v>
      </c>
      <c r="AD225" s="10">
        <f t="shared" si="84"/>
        <v>18460455.974954542</v>
      </c>
      <c r="AE225" s="10">
        <f t="shared" si="84"/>
        <v>19747601.918316849</v>
      </c>
      <c r="AF225" s="10">
        <f t="shared" si="84"/>
        <v>21094442.410789631</v>
      </c>
      <c r="AG225" s="10">
        <f t="shared" si="84"/>
        <v>22503417.248651549</v>
      </c>
      <c r="AH225" s="10">
        <f t="shared" si="84"/>
        <v>23977060.541146416</v>
      </c>
      <c r="AI225" s="10">
        <f t="shared" si="84"/>
        <v>25518004.255405545</v>
      </c>
      <c r="AJ225" s="10">
        <f t="shared" si="84"/>
        <v>27128981.892622858</v>
      </c>
      <c r="AK225" s="10">
        <f t="shared" si="84"/>
        <v>28812832.300302036</v>
      </c>
    </row>
    <row r="226" spans="4:38" x14ac:dyDescent="0.35">
      <c r="E226" t="s">
        <v>117</v>
      </c>
      <c r="F226" t="s">
        <v>53</v>
      </c>
      <c r="G226" s="10">
        <f t="shared" ref="G226:AK226" si="85">-G189</f>
        <v>0</v>
      </c>
      <c r="H226" s="10">
        <f t="shared" si="85"/>
        <v>0</v>
      </c>
      <c r="I226" s="10">
        <f t="shared" si="85"/>
        <v>0</v>
      </c>
      <c r="J226" s="10">
        <f t="shared" si="85"/>
        <v>0</v>
      </c>
      <c r="K226" s="10">
        <f t="shared" si="85"/>
        <v>0</v>
      </c>
      <c r="L226" s="10">
        <f t="shared" si="85"/>
        <v>0</v>
      </c>
      <c r="M226" s="10">
        <f t="shared" si="85"/>
        <v>0</v>
      </c>
      <c r="N226" s="10">
        <f t="shared" si="85"/>
        <v>0</v>
      </c>
      <c r="O226" s="10">
        <f t="shared" si="85"/>
        <v>0</v>
      </c>
      <c r="P226" s="10">
        <f t="shared" si="85"/>
        <v>0</v>
      </c>
      <c r="Q226" s="10">
        <f t="shared" si="85"/>
        <v>0</v>
      </c>
      <c r="R226" s="10">
        <f t="shared" si="85"/>
        <v>0</v>
      </c>
      <c r="S226" s="10">
        <f t="shared" si="85"/>
        <v>0</v>
      </c>
      <c r="T226" s="10">
        <f t="shared" si="85"/>
        <v>0</v>
      </c>
      <c r="U226" s="10">
        <f t="shared" si="85"/>
        <v>0</v>
      </c>
      <c r="V226" s="10">
        <f t="shared" si="85"/>
        <v>0</v>
      </c>
      <c r="W226" s="10">
        <f t="shared" si="85"/>
        <v>0</v>
      </c>
      <c r="X226" s="10">
        <f t="shared" si="85"/>
        <v>0</v>
      </c>
      <c r="Y226" s="10">
        <f t="shared" si="85"/>
        <v>0</v>
      </c>
      <c r="Z226" s="10">
        <f t="shared" si="85"/>
        <v>0</v>
      </c>
      <c r="AA226" s="10">
        <f t="shared" si="85"/>
        <v>0</v>
      </c>
      <c r="AB226" s="10">
        <f t="shared" si="85"/>
        <v>0</v>
      </c>
      <c r="AC226" s="10">
        <f t="shared" si="85"/>
        <v>0</v>
      </c>
      <c r="AD226" s="10">
        <f t="shared" si="85"/>
        <v>0</v>
      </c>
      <c r="AE226" s="10">
        <f t="shared" si="85"/>
        <v>0</v>
      </c>
      <c r="AF226" s="10">
        <f t="shared" si="85"/>
        <v>0</v>
      </c>
      <c r="AG226" s="10">
        <f t="shared" si="85"/>
        <v>0</v>
      </c>
      <c r="AH226" s="10">
        <f t="shared" si="85"/>
        <v>0</v>
      </c>
      <c r="AI226" s="10">
        <f t="shared" si="85"/>
        <v>0</v>
      </c>
      <c r="AJ226" s="10">
        <f t="shared" si="85"/>
        <v>0</v>
      </c>
      <c r="AK226" s="10">
        <f t="shared" si="85"/>
        <v>0</v>
      </c>
    </row>
    <row r="227" spans="4:38" x14ac:dyDescent="0.35">
      <c r="E227" t="s">
        <v>118</v>
      </c>
      <c r="F227" t="s">
        <v>53</v>
      </c>
      <c r="G227" s="10">
        <f t="shared" ref="G227:AK227" si="86">-G202</f>
        <v>0</v>
      </c>
      <c r="H227" s="10">
        <f t="shared" si="86"/>
        <v>-284779.3071554054</v>
      </c>
      <c r="I227" s="10">
        <f t="shared" si="86"/>
        <v>-629133.24069006555</v>
      </c>
      <c r="J227" s="10">
        <f t="shared" si="86"/>
        <v>-994464.04607635434</v>
      </c>
      <c r="K227" s="10">
        <f t="shared" si="86"/>
        <v>-1381770.2734995272</v>
      </c>
      <c r="L227" s="10">
        <f t="shared" si="86"/>
        <v>-1792094.1121817532</v>
      </c>
      <c r="M227" s="10">
        <f t="shared" si="86"/>
        <v>-2166360.9580714237</v>
      </c>
      <c r="N227" s="10">
        <f t="shared" si="86"/>
        <v>-2561153.532643076</v>
      </c>
      <c r="O227" s="10">
        <f t="shared" si="86"/>
        <v>-2977379.0462843017</v>
      </c>
      <c r="P227" s="10">
        <f t="shared" si="86"/>
        <v>-3415981.6712085353</v>
      </c>
      <c r="Q227" s="10">
        <f t="shared" si="86"/>
        <v>-3877943.9916937291</v>
      </c>
      <c r="R227" s="10">
        <f t="shared" si="86"/>
        <v>-4311868.4483159883</v>
      </c>
      <c r="S227" s="10">
        <f t="shared" si="86"/>
        <v>-4767403.0134880589</v>
      </c>
      <c r="T227" s="10">
        <f t="shared" si="86"/>
        <v>-5245758.2467062538</v>
      </c>
      <c r="U227" s="10">
        <f t="shared" si="86"/>
        <v>-5747894.7170672184</v>
      </c>
      <c r="V227" s="10">
        <f t="shared" si="86"/>
        <v>-6274810.6453016102</v>
      </c>
      <c r="W227" s="10">
        <f t="shared" si="86"/>
        <v>-6827543.3292330988</v>
      </c>
      <c r="X227" s="10">
        <f t="shared" si="86"/>
        <v>-7407170.622223855</v>
      </c>
      <c r="Y227" s="10">
        <f t="shared" si="86"/>
        <v>-8014812.4665563526</v>
      </c>
      <c r="Z227" s="10">
        <f t="shared" si="86"/>
        <v>-8651632.4837727007</v>
      </c>
      <c r="AA227" s="10">
        <f t="shared" si="86"/>
        <v>-9318839.6240666192</v>
      </c>
      <c r="AB227" s="10">
        <f t="shared" si="86"/>
        <v>-10017689.876899872</v>
      </c>
      <c r="AC227" s="10">
        <f t="shared" si="86"/>
        <v>-10749488.045094354</v>
      </c>
      <c r="AD227" s="10">
        <f t="shared" si="86"/>
        <v>-11515589.58473343</v>
      </c>
      <c r="AE227" s="10">
        <f t="shared" si="86"/>
        <v>-12317402.513291411</v>
      </c>
      <c r="AF227" s="10">
        <f t="shared" si="86"/>
        <v>-13156389.388498534</v>
      </c>
      <c r="AG227" s="10">
        <f t="shared" si="86"/>
        <v>-14034069.360540478</v>
      </c>
      <c r="AH227" s="10">
        <f t="shared" si="86"/>
        <v>-14952020.300286496</v>
      </c>
      <c r="AI227" s="10">
        <f t="shared" si="86"/>
        <v>-15911881.006338669</v>
      </c>
      <c r="AJ227" s="10">
        <f t="shared" si="86"/>
        <v>-16915353.493796915</v>
      </c>
      <c r="AK227" s="10">
        <f t="shared" si="86"/>
        <v>-17964205.367740184</v>
      </c>
    </row>
    <row r="228" spans="4:38" x14ac:dyDescent="0.35">
      <c r="E228" t="s">
        <v>142</v>
      </c>
      <c r="F228" t="s">
        <v>53</v>
      </c>
      <c r="G228" s="10">
        <f t="shared" ref="G228:AK228" si="87">-G36-G52-G87</f>
        <v>-2197616.1825999999</v>
      </c>
      <c r="H228" s="10">
        <f t="shared" si="87"/>
        <v>-2337673.9275834644</v>
      </c>
      <c r="I228" s="10">
        <f t="shared" si="87"/>
        <v>-2724582.235751234</v>
      </c>
      <c r="J228" s="10">
        <f t="shared" si="87"/>
        <v>-3089742.5409422033</v>
      </c>
      <c r="K228" s="10">
        <f t="shared" si="87"/>
        <v>-3594635.3613376045</v>
      </c>
      <c r="L228" s="10">
        <f t="shared" si="87"/>
        <v>-3896682.4488458997</v>
      </c>
      <c r="M228" s="10">
        <f t="shared" si="87"/>
        <v>-4056049.7862640098</v>
      </c>
      <c r="N228" s="10">
        <f t="shared" si="87"/>
        <v>-4251588.8208585456</v>
      </c>
      <c r="O228" s="10">
        <f t="shared" si="87"/>
        <v>-5703476.0239059851</v>
      </c>
      <c r="P228" s="10">
        <f t="shared" si="87"/>
        <v>-6087534.4281305959</v>
      </c>
      <c r="Q228" s="10">
        <f t="shared" si="87"/>
        <v>-6559399.6838687109</v>
      </c>
      <c r="R228" s="10">
        <f t="shared" si="87"/>
        <v>-7269154.9489901103</v>
      </c>
      <c r="S228" s="10">
        <f t="shared" si="87"/>
        <v>-8210448.3481074674</v>
      </c>
      <c r="T228" s="10">
        <f t="shared" si="87"/>
        <v>-8599770.1176291965</v>
      </c>
      <c r="U228" s="10">
        <f t="shared" si="87"/>
        <v>-8998211.5213215556</v>
      </c>
      <c r="V228" s="10">
        <f t="shared" si="87"/>
        <v>-9405992.3878124524</v>
      </c>
      <c r="W228" s="10">
        <f t="shared" si="87"/>
        <v>-9823338.0116202794</v>
      </c>
      <c r="X228" s="10">
        <f t="shared" si="87"/>
        <v>-10250479.293422321</v>
      </c>
      <c r="Y228" s="10">
        <f t="shared" si="87"/>
        <v>-10687652.884033276</v>
      </c>
      <c r="Z228" s="10">
        <f t="shared" si="87"/>
        <v>-11135101.332194861</v>
      </c>
      <c r="AA228" s="10">
        <f t="shared" si="87"/>
        <v>-11593073.236280082</v>
      </c>
      <c r="AB228" s="10">
        <f t="shared" si="87"/>
        <v>-12061823.400018694</v>
      </c>
      <c r="AC228" s="10">
        <f t="shared" si="87"/>
        <v>-12541612.992353454</v>
      </c>
      <c r="AD228" s="10">
        <f t="shared" si="87"/>
        <v>-13032709.711539606</v>
      </c>
      <c r="AE228" s="10">
        <f t="shared" si="87"/>
        <v>-13535387.9536034</v>
      </c>
      <c r="AF228" s="10">
        <f t="shared" si="87"/>
        <v>-12494861.997878509</v>
      </c>
      <c r="AG228" s="10">
        <f t="shared" si="87"/>
        <v>-12987554.134142611</v>
      </c>
      <c r="AH228" s="10">
        <f t="shared" si="87"/>
        <v>-13235254.688927624</v>
      </c>
      <c r="AI228" s="10">
        <f t="shared" si="87"/>
        <v>-13581519.775736086</v>
      </c>
      <c r="AJ228" s="10">
        <f t="shared" si="87"/>
        <v>-13939688.062350553</v>
      </c>
      <c r="AK228" s="10">
        <f t="shared" si="87"/>
        <v>-14363416.592547655</v>
      </c>
    </row>
    <row r="229" spans="4:38" x14ac:dyDescent="0.35">
      <c r="E229" t="s">
        <v>125</v>
      </c>
      <c r="F229" t="s">
        <v>53</v>
      </c>
      <c r="G229" s="10">
        <f t="shared" ref="G229:AK229" si="88">G209</f>
        <v>0</v>
      </c>
      <c r="H229" s="10">
        <f t="shared" si="88"/>
        <v>0</v>
      </c>
      <c r="I229" s="10">
        <f t="shared" si="88"/>
        <v>0</v>
      </c>
      <c r="J229" s="10">
        <f t="shared" si="88"/>
        <v>0</v>
      </c>
      <c r="K229" s="10">
        <f t="shared" si="88"/>
        <v>0</v>
      </c>
      <c r="L229" s="10">
        <f t="shared" si="88"/>
        <v>0</v>
      </c>
      <c r="M229" s="10">
        <f t="shared" si="88"/>
        <v>0</v>
      </c>
      <c r="N229" s="10">
        <f t="shared" si="88"/>
        <v>0</v>
      </c>
      <c r="O229" s="10">
        <f t="shared" si="88"/>
        <v>0</v>
      </c>
      <c r="P229" s="10">
        <f t="shared" si="88"/>
        <v>0</v>
      </c>
      <c r="Q229" s="10">
        <f t="shared" si="88"/>
        <v>0</v>
      </c>
      <c r="R229" s="10">
        <f t="shared" si="88"/>
        <v>0</v>
      </c>
      <c r="S229" s="10">
        <f t="shared" si="88"/>
        <v>0</v>
      </c>
      <c r="T229" s="10">
        <f t="shared" si="88"/>
        <v>0</v>
      </c>
      <c r="U229" s="10">
        <f t="shared" si="88"/>
        <v>0</v>
      </c>
      <c r="V229" s="10">
        <f t="shared" si="88"/>
        <v>0</v>
      </c>
      <c r="W229" s="10">
        <f t="shared" si="88"/>
        <v>0</v>
      </c>
      <c r="X229" s="10">
        <f t="shared" si="88"/>
        <v>0</v>
      </c>
      <c r="Y229" s="10">
        <f t="shared" si="88"/>
        <v>0</v>
      </c>
      <c r="Z229" s="10">
        <f t="shared" si="88"/>
        <v>0</v>
      </c>
      <c r="AA229" s="10">
        <f t="shared" si="88"/>
        <v>0</v>
      </c>
      <c r="AB229" s="10">
        <f t="shared" si="88"/>
        <v>0</v>
      </c>
      <c r="AC229" s="10">
        <f t="shared" si="88"/>
        <v>0</v>
      </c>
      <c r="AD229" s="10">
        <f t="shared" si="88"/>
        <v>0</v>
      </c>
      <c r="AE229" s="10">
        <f t="shared" si="88"/>
        <v>0</v>
      </c>
      <c r="AF229" s="10">
        <f t="shared" si="88"/>
        <v>0</v>
      </c>
      <c r="AG229" s="10">
        <f t="shared" si="88"/>
        <v>0</v>
      </c>
      <c r="AH229" s="10">
        <f t="shared" si="88"/>
        <v>0</v>
      </c>
      <c r="AI229" s="10">
        <f t="shared" si="88"/>
        <v>0</v>
      </c>
      <c r="AJ229" s="10">
        <f t="shared" si="88"/>
        <v>0</v>
      </c>
      <c r="AK229" s="10">
        <f t="shared" si="88"/>
        <v>0</v>
      </c>
    </row>
    <row r="230" spans="4:38" x14ac:dyDescent="0.35">
      <c r="E230" t="s">
        <v>143</v>
      </c>
      <c r="F230" t="s">
        <v>53</v>
      </c>
      <c r="H230" s="10">
        <f t="shared" ref="H230:AK230" si="89">H221</f>
        <v>1679931.1092962322</v>
      </c>
      <c r="I230" s="10">
        <f t="shared" si="89"/>
        <v>1996087.0375962462</v>
      </c>
      <c r="J230" s="10">
        <f t="shared" si="89"/>
        <v>2077172.2513826855</v>
      </c>
      <c r="K230" s="10">
        <f t="shared" si="89"/>
        <v>2161549.3540292517</v>
      </c>
      <c r="L230" s="10">
        <f t="shared" si="89"/>
        <v>2249352.0742472825</v>
      </c>
      <c r="M230" s="10">
        <f t="shared" si="89"/>
        <v>1985818.5469668759</v>
      </c>
      <c r="N230" s="10">
        <f t="shared" si="89"/>
        <v>2060536.8173953909</v>
      </c>
      <c r="O230" s="10">
        <f t="shared" si="89"/>
        <v>2138064.0452146325</v>
      </c>
      <c r="P230" s="10">
        <f t="shared" si="89"/>
        <v>2218505.885050226</v>
      </c>
      <c r="Q230" s="10">
        <f t="shared" si="89"/>
        <v>2301971.9677342526</v>
      </c>
      <c r="R230" s="10">
        <f t="shared" si="89"/>
        <v>2079346.7962691833</v>
      </c>
      <c r="S230" s="10">
        <f t="shared" si="89"/>
        <v>2153071.4877461162</v>
      </c>
      <c r="T230" s="10">
        <f t="shared" si="89"/>
        <v>2231260.278823616</v>
      </c>
      <c r="U230" s="10">
        <f t="shared" si="89"/>
        <v>2312288.4958490948</v>
      </c>
      <c r="V230" s="10">
        <f t="shared" si="89"/>
        <v>2396259.2525758543</v>
      </c>
      <c r="W230" s="10">
        <f t="shared" si="89"/>
        <v>2483279.4073331463</v>
      </c>
      <c r="X230" s="10">
        <f t="shared" si="89"/>
        <v>2573459.699010449</v>
      </c>
      <c r="Y230" s="10">
        <f t="shared" si="89"/>
        <v>2666914.8879800132</v>
      </c>
      <c r="Z230" s="10">
        <f t="shared" si="89"/>
        <v>2763763.9021370066</v>
      </c>
      <c r="AA230" s="10">
        <f t="shared" si="89"/>
        <v>2864129.9882431114</v>
      </c>
      <c r="AB230" s="10">
        <f t="shared" si="89"/>
        <v>2968140.8687661593</v>
      </c>
      <c r="AC230" s="10">
        <f t="shared" si="89"/>
        <v>3075928.9044154012</v>
      </c>
      <c r="AD230" s="10">
        <f t="shared" si="89"/>
        <v>3187631.2625792464</v>
      </c>
      <c r="AE230" s="10">
        <f t="shared" si="89"/>
        <v>3303390.0918798107</v>
      </c>
      <c r="AF230" s="10">
        <f t="shared" si="89"/>
        <v>3423352.7030664259</v>
      </c>
      <c r="AG230" s="10">
        <f t="shared" si="89"/>
        <v>3547671.7564782826</v>
      </c>
      <c r="AH230" s="10">
        <f t="shared" si="89"/>
        <v>3676505.4563147915</v>
      </c>
      <c r="AI230" s="10">
        <f t="shared" si="89"/>
        <v>3810017.7519608624</v>
      </c>
      <c r="AJ230" s="10">
        <f t="shared" si="89"/>
        <v>3948378.5466233203</v>
      </c>
      <c r="AK230" s="10">
        <f t="shared" si="89"/>
        <v>4091763.9135439456</v>
      </c>
    </row>
    <row r="232" spans="4:38" x14ac:dyDescent="0.35">
      <c r="E232" t="s">
        <v>144</v>
      </c>
      <c r="F232" t="s">
        <v>53</v>
      </c>
      <c r="G232" s="10">
        <f t="shared" ref="G232:AK232" si="90">SUM(G224:G230)</f>
        <v>4034970.2174000004</v>
      </c>
      <c r="H232" s="10">
        <f t="shared" si="90"/>
        <v>3569071.3183973627</v>
      </c>
      <c r="I232" s="10">
        <f t="shared" si="90"/>
        <v>3601502.8300018469</v>
      </c>
      <c r="J232" s="10">
        <f t="shared" si="90"/>
        <v>2970142.3614873029</v>
      </c>
      <c r="K232" s="10">
        <f t="shared" si="90"/>
        <v>3492687.079459968</v>
      </c>
      <c r="L232" s="10">
        <f t="shared" si="90"/>
        <v>4014790.9723038455</v>
      </c>
      <c r="M232" s="10">
        <f t="shared" si="90"/>
        <v>2667632.4735124363</v>
      </c>
      <c r="N232" s="10">
        <f t="shared" si="90"/>
        <v>3718759.2481411938</v>
      </c>
      <c r="O232" s="10">
        <f t="shared" si="90"/>
        <v>2337726.1554023698</v>
      </c>
      <c r="P232" s="10">
        <f t="shared" si="90"/>
        <v>2486383.6736564673</v>
      </c>
      <c r="Q232" s="10">
        <f t="shared" si="90"/>
        <v>2598156.9340280839</v>
      </c>
      <c r="R232" s="10">
        <f t="shared" si="90"/>
        <v>2188846.5470207911</v>
      </c>
      <c r="S232" s="10">
        <f t="shared" si="90"/>
        <v>1894885.8681971342</v>
      </c>
      <c r="T232" s="10">
        <f t="shared" si="90"/>
        <v>2025877.2579887193</v>
      </c>
      <c r="U232" s="10">
        <f t="shared" si="90"/>
        <v>2169574.9341773777</v>
      </c>
      <c r="V232" s="10">
        <f t="shared" si="90"/>
        <v>2326604.5416914043</v>
      </c>
      <c r="W232" s="10">
        <f t="shared" si="90"/>
        <v>2497617.8126972294</v>
      </c>
      <c r="X232" s="10">
        <f t="shared" si="90"/>
        <v>2683293.5822153506</v>
      </c>
      <c r="Y232" s="10">
        <f t="shared" si="90"/>
        <v>2884338.8419784019</v>
      </c>
      <c r="Z232" s="10">
        <f t="shared" si="90"/>
        <v>3101489.8339463519</v>
      </c>
      <c r="AA232" s="10">
        <f t="shared" si="90"/>
        <v>3335513.184945886</v>
      </c>
      <c r="AB232" s="10">
        <f t="shared" si="90"/>
        <v>3587207.083954806</v>
      </c>
      <c r="AC232" s="10">
        <f t="shared" si="90"/>
        <v>3857402.5036077839</v>
      </c>
      <c r="AD232" s="10">
        <f t="shared" si="90"/>
        <v>4146964.4675578931</v>
      </c>
      <c r="AE232" s="10">
        <f t="shared" si="90"/>
        <v>4456793.3653879035</v>
      </c>
      <c r="AF232" s="10">
        <f t="shared" si="90"/>
        <v>6342893.3042276502</v>
      </c>
      <c r="AG232" s="10">
        <f t="shared" si="90"/>
        <v>6730105.5744978385</v>
      </c>
      <c r="AH232" s="10">
        <f t="shared" si="90"/>
        <v>7397950.2742197141</v>
      </c>
      <c r="AI232" s="10">
        <f t="shared" si="90"/>
        <v>8004230.2692434601</v>
      </c>
      <c r="AJ232" s="10">
        <f t="shared" si="90"/>
        <v>8637016.1983690746</v>
      </c>
      <c r="AK232" s="10">
        <f t="shared" si="90"/>
        <v>9244112.4882866126</v>
      </c>
    </row>
    <row r="233" spans="4:38" x14ac:dyDescent="0.35">
      <c r="E233" t="s">
        <v>145</v>
      </c>
      <c r="F233" t="s">
        <v>53</v>
      </c>
      <c r="G233" s="10">
        <f>-G232*G$20</f>
        <v>0</v>
      </c>
      <c r="H233" s="10">
        <f t="shared" ref="H233:AK233" si="91">-H232*H$20</f>
        <v>0</v>
      </c>
      <c r="I233" s="10">
        <f t="shared" si="91"/>
        <v>0</v>
      </c>
      <c r="J233" s="10">
        <f t="shared" si="91"/>
        <v>0</v>
      </c>
      <c r="K233" s="10">
        <f t="shared" si="91"/>
        <v>0</v>
      </c>
      <c r="L233" s="10">
        <f t="shared" si="91"/>
        <v>0</v>
      </c>
      <c r="M233" s="10">
        <f t="shared" si="91"/>
        <v>0</v>
      </c>
      <c r="N233" s="10">
        <f t="shared" si="91"/>
        <v>0</v>
      </c>
      <c r="O233" s="10">
        <f t="shared" si="91"/>
        <v>0</v>
      </c>
      <c r="P233" s="10">
        <f t="shared" si="91"/>
        <v>0</v>
      </c>
      <c r="Q233" s="10">
        <f t="shared" si="91"/>
        <v>0</v>
      </c>
      <c r="R233" s="10">
        <f t="shared" si="91"/>
        <v>0</v>
      </c>
      <c r="S233" s="10">
        <f t="shared" si="91"/>
        <v>0</v>
      </c>
      <c r="T233" s="10">
        <f t="shared" si="91"/>
        <v>0</v>
      </c>
      <c r="U233" s="10">
        <f t="shared" si="91"/>
        <v>0</v>
      </c>
      <c r="V233" s="10">
        <f t="shared" si="91"/>
        <v>0</v>
      </c>
      <c r="W233" s="10">
        <f t="shared" si="91"/>
        <v>0</v>
      </c>
      <c r="X233" s="10">
        <f t="shared" si="91"/>
        <v>0</v>
      </c>
      <c r="Y233" s="10">
        <f t="shared" si="91"/>
        <v>0</v>
      </c>
      <c r="Z233" s="10">
        <f t="shared" si="91"/>
        <v>0</v>
      </c>
      <c r="AA233" s="10">
        <f t="shared" si="91"/>
        <v>0</v>
      </c>
      <c r="AB233" s="10">
        <f t="shared" si="91"/>
        <v>0</v>
      </c>
      <c r="AC233" s="10">
        <f t="shared" si="91"/>
        <v>0</v>
      </c>
      <c r="AD233" s="10">
        <f t="shared" si="91"/>
        <v>0</v>
      </c>
      <c r="AE233" s="10">
        <f t="shared" si="91"/>
        <v>0</v>
      </c>
      <c r="AF233" s="10">
        <f t="shared" si="91"/>
        <v>0</v>
      </c>
      <c r="AG233" s="10">
        <f t="shared" si="91"/>
        <v>0</v>
      </c>
      <c r="AH233" s="10">
        <f t="shared" si="91"/>
        <v>0</v>
      </c>
      <c r="AI233" s="10">
        <f t="shared" si="91"/>
        <v>0</v>
      </c>
      <c r="AJ233" s="10">
        <f t="shared" si="91"/>
        <v>0</v>
      </c>
      <c r="AK233" s="10">
        <f t="shared" si="91"/>
        <v>0</v>
      </c>
    </row>
    <row r="235" spans="4:38" x14ac:dyDescent="0.35">
      <c r="D235" t="s">
        <v>146</v>
      </c>
    </row>
    <row r="236" spans="4:38" x14ac:dyDescent="0.35">
      <c r="E236" t="s">
        <v>51</v>
      </c>
      <c r="F236" t="s">
        <v>53</v>
      </c>
      <c r="G236" s="10">
        <f>-G28</f>
        <v>-59567074.225000009</v>
      </c>
      <c r="H236" s="10">
        <f t="shared" ref="H236:AK236" si="92">-H28</f>
        <v>-1976591.24917324</v>
      </c>
      <c r="I236" s="10">
        <f t="shared" si="92"/>
        <v>-7883163.619584416</v>
      </c>
      <c r="J236" s="10">
        <f t="shared" si="92"/>
        <v>-9409287.5461007431</v>
      </c>
      <c r="K236" s="10">
        <f t="shared" si="92"/>
        <v>-15570797.270092202</v>
      </c>
      <c r="L236" s="10">
        <f t="shared" si="92"/>
        <v>-6195642.9597768392</v>
      </c>
      <c r="M236" s="10">
        <f t="shared" si="92"/>
        <v>-3956993.2301738057</v>
      </c>
      <c r="N236" s="10">
        <f t="shared" si="92"/>
        <v>-4168914.5556033193</v>
      </c>
      <c r="O236" s="10">
        <f t="shared" si="92"/>
        <v>-35250848.42832046</v>
      </c>
      <c r="P236" s="10">
        <f t="shared" si="92"/>
        <v>-8466647.9619261511</v>
      </c>
      <c r="Q236" s="10">
        <f t="shared" si="92"/>
        <v>-10782789.125094207</v>
      </c>
      <c r="R236" s="10">
        <f t="shared" si="92"/>
        <v>-21365397.113733616</v>
      </c>
      <c r="S236" s="10">
        <f t="shared" si="92"/>
        <v>-28250333.703977112</v>
      </c>
      <c r="T236" s="10">
        <f t="shared" si="92"/>
        <v>-10256072.65471362</v>
      </c>
      <c r="U236" s="10">
        <f t="shared" si="92"/>
        <v>-10471450.180462604</v>
      </c>
      <c r="V236" s="10">
        <f t="shared" si="92"/>
        <v>-10691350.634252317</v>
      </c>
      <c r="W236" s="10">
        <f t="shared" si="92"/>
        <v>-10915868.997571616</v>
      </c>
      <c r="X236" s="10">
        <f t="shared" si="92"/>
        <v>-11145102.24652062</v>
      </c>
      <c r="Y236" s="10">
        <f t="shared" si="92"/>
        <v>-11379149.393697552</v>
      </c>
      <c r="Z236" s="10">
        <f t="shared" si="92"/>
        <v>-11618111.5309652</v>
      </c>
      <c r="AA236" s="10">
        <f t="shared" si="92"/>
        <v>-11862091.873115469</v>
      </c>
      <c r="AB236" s="10">
        <f t="shared" si="92"/>
        <v>-12111195.802450892</v>
      </c>
      <c r="AC236" s="10">
        <f t="shared" si="92"/>
        <v>-12365530.91430236</v>
      </c>
      <c r="AD236" s="10">
        <f t="shared" si="92"/>
        <v>-12625207.063502707</v>
      </c>
      <c r="AE236" s="10">
        <f t="shared" si="92"/>
        <v>-12890336.411836263</v>
      </c>
      <c r="AF236" s="10">
        <f t="shared" si="92"/>
        <v>-13161033.476484824</v>
      </c>
      <c r="AG236" s="10">
        <f t="shared" si="92"/>
        <v>-13437415.179491002</v>
      </c>
      <c r="AH236" s="10">
        <f t="shared" si="92"/>
        <v>-13719600.898260314</v>
      </c>
      <c r="AI236" s="10">
        <f t="shared" si="92"/>
        <v>-14007712.517123777</v>
      </c>
      <c r="AJ236" s="10">
        <f t="shared" si="92"/>
        <v>-14301874.479983376</v>
      </c>
      <c r="AK236" s="10">
        <f t="shared" si="92"/>
        <v>-14602213.844063025</v>
      </c>
    </row>
    <row r="237" spans="4:38" x14ac:dyDescent="0.35">
      <c r="E237" t="s">
        <v>147</v>
      </c>
      <c r="F237" t="s">
        <v>53</v>
      </c>
      <c r="G237" s="10">
        <f t="shared" ref="G237:AK237" si="93">G86</f>
        <v>0</v>
      </c>
      <c r="H237" s="10">
        <f t="shared" si="93"/>
        <v>0</v>
      </c>
      <c r="I237" s="10">
        <f t="shared" si="93"/>
        <v>0</v>
      </c>
      <c r="J237" s="10">
        <f t="shared" si="93"/>
        <v>0</v>
      </c>
      <c r="K237" s="10">
        <f t="shared" si="93"/>
        <v>0</v>
      </c>
      <c r="L237" s="10">
        <f t="shared" si="93"/>
        <v>0</v>
      </c>
      <c r="M237" s="10">
        <f t="shared" si="93"/>
        <v>0</v>
      </c>
      <c r="N237" s="10">
        <f t="shared" si="93"/>
        <v>0</v>
      </c>
      <c r="O237" s="10">
        <f t="shared" si="93"/>
        <v>0</v>
      </c>
      <c r="P237" s="10">
        <f t="shared" si="93"/>
        <v>0</v>
      </c>
      <c r="Q237" s="10">
        <f t="shared" si="93"/>
        <v>0</v>
      </c>
      <c r="R237" s="10">
        <f t="shared" si="93"/>
        <v>0</v>
      </c>
      <c r="S237" s="10">
        <f t="shared" si="93"/>
        <v>0</v>
      </c>
      <c r="T237" s="10">
        <f t="shared" si="93"/>
        <v>0</v>
      </c>
      <c r="U237" s="10">
        <f t="shared" si="93"/>
        <v>0</v>
      </c>
      <c r="V237" s="10">
        <f t="shared" si="93"/>
        <v>0</v>
      </c>
      <c r="W237" s="10">
        <f t="shared" si="93"/>
        <v>0</v>
      </c>
      <c r="X237" s="10">
        <f t="shared" si="93"/>
        <v>0</v>
      </c>
      <c r="Y237" s="10">
        <f t="shared" si="93"/>
        <v>0</v>
      </c>
      <c r="Z237" s="10">
        <f t="shared" si="93"/>
        <v>0</v>
      </c>
      <c r="AA237" s="10">
        <f t="shared" si="93"/>
        <v>0</v>
      </c>
      <c r="AB237" s="10">
        <f t="shared" si="93"/>
        <v>0</v>
      </c>
      <c r="AC237" s="10">
        <f t="shared" si="93"/>
        <v>0</v>
      </c>
      <c r="AD237" s="10">
        <f t="shared" si="93"/>
        <v>0</v>
      </c>
      <c r="AE237" s="10">
        <f t="shared" si="93"/>
        <v>0</v>
      </c>
      <c r="AF237" s="10">
        <f t="shared" si="93"/>
        <v>0</v>
      </c>
      <c r="AG237" s="10">
        <f t="shared" si="93"/>
        <v>0</v>
      </c>
      <c r="AH237" s="10">
        <f t="shared" si="93"/>
        <v>0</v>
      </c>
      <c r="AI237" s="10">
        <f t="shared" si="93"/>
        <v>0</v>
      </c>
      <c r="AJ237" s="10">
        <f t="shared" si="93"/>
        <v>0</v>
      </c>
      <c r="AK237" s="10">
        <f t="shared" si="93"/>
        <v>0</v>
      </c>
    </row>
    <row r="238" spans="4:38" x14ac:dyDescent="0.35">
      <c r="E238" t="s">
        <v>60</v>
      </c>
      <c r="F238" t="s">
        <v>53</v>
      </c>
      <c r="G238" s="10">
        <f t="shared" ref="G238:AK238" si="94">G55</f>
        <v>30007000</v>
      </c>
      <c r="H238" s="10">
        <f t="shared" si="94"/>
        <v>0</v>
      </c>
      <c r="I238" s="10">
        <f t="shared" si="94"/>
        <v>0</v>
      </c>
      <c r="J238" s="10">
        <f t="shared" si="94"/>
        <v>0</v>
      </c>
      <c r="K238" s="10">
        <f t="shared" si="94"/>
        <v>0</v>
      </c>
      <c r="L238" s="10">
        <f t="shared" si="94"/>
        <v>0</v>
      </c>
      <c r="M238" s="10">
        <f t="shared" si="94"/>
        <v>0</v>
      </c>
      <c r="N238" s="10">
        <f t="shared" si="94"/>
        <v>0</v>
      </c>
      <c r="O238" s="10">
        <f t="shared" si="94"/>
        <v>0</v>
      </c>
      <c r="P238" s="10">
        <f t="shared" si="94"/>
        <v>0</v>
      </c>
      <c r="Q238" s="10">
        <f t="shared" si="94"/>
        <v>0</v>
      </c>
      <c r="R238" s="10">
        <f t="shared" si="94"/>
        <v>0</v>
      </c>
      <c r="S238" s="10">
        <f t="shared" si="94"/>
        <v>0</v>
      </c>
      <c r="T238" s="10">
        <f t="shared" si="94"/>
        <v>0</v>
      </c>
      <c r="U238" s="10">
        <f t="shared" si="94"/>
        <v>0</v>
      </c>
      <c r="V238" s="10">
        <f t="shared" si="94"/>
        <v>0</v>
      </c>
      <c r="W238" s="10">
        <f t="shared" si="94"/>
        <v>0</v>
      </c>
      <c r="X238" s="10">
        <f t="shared" si="94"/>
        <v>0</v>
      </c>
      <c r="Y238" s="10">
        <f t="shared" si="94"/>
        <v>0</v>
      </c>
      <c r="Z238" s="10">
        <f t="shared" si="94"/>
        <v>0</v>
      </c>
      <c r="AA238" s="10">
        <f t="shared" si="94"/>
        <v>0</v>
      </c>
      <c r="AB238" s="10">
        <f t="shared" si="94"/>
        <v>0</v>
      </c>
      <c r="AC238" s="10">
        <f t="shared" si="94"/>
        <v>0</v>
      </c>
      <c r="AD238" s="10">
        <f t="shared" si="94"/>
        <v>0</v>
      </c>
      <c r="AE238" s="10">
        <f t="shared" si="94"/>
        <v>0</v>
      </c>
      <c r="AF238" s="10">
        <f t="shared" si="94"/>
        <v>0</v>
      </c>
      <c r="AG238" s="10">
        <f t="shared" si="94"/>
        <v>0</v>
      </c>
      <c r="AH238" s="10">
        <f t="shared" si="94"/>
        <v>0</v>
      </c>
      <c r="AI238" s="10">
        <f t="shared" si="94"/>
        <v>0</v>
      </c>
      <c r="AJ238" s="10">
        <f t="shared" si="94"/>
        <v>0</v>
      </c>
      <c r="AK238" s="10">
        <f t="shared" si="94"/>
        <v>0</v>
      </c>
    </row>
    <row r="239" spans="4:38" x14ac:dyDescent="0.35">
      <c r="E239" t="s">
        <v>141</v>
      </c>
      <c r="F239" t="s">
        <v>53</v>
      </c>
      <c r="G239" s="10">
        <f t="shared" ref="G239:AK239" si="95">G179</f>
        <v>0</v>
      </c>
      <c r="H239" s="10">
        <f t="shared" si="95"/>
        <v>335297.44384000002</v>
      </c>
      <c r="I239" s="10">
        <f t="shared" si="95"/>
        <v>782835.26884689997</v>
      </c>
      <c r="J239" s="10">
        <f t="shared" si="95"/>
        <v>1269031.8014171831</v>
      </c>
      <c r="K239" s="10">
        <f t="shared" si="95"/>
        <v>1803207.0836264433</v>
      </c>
      <c r="L239" s="10">
        <f t="shared" si="95"/>
        <v>2412469.5722419964</v>
      </c>
      <c r="M239" s="10">
        <f t="shared" si="95"/>
        <v>3007049.5485952673</v>
      </c>
      <c r="N239" s="10">
        <f t="shared" si="95"/>
        <v>3664529.8355406448</v>
      </c>
      <c r="O239" s="10">
        <f t="shared" si="95"/>
        <v>4357202.7315605078</v>
      </c>
      <c r="P239" s="10">
        <f t="shared" si="95"/>
        <v>5112380.0056633297</v>
      </c>
      <c r="Q239" s="10">
        <f t="shared" si="95"/>
        <v>5934744.3431057688</v>
      </c>
      <c r="R239" s="10">
        <f t="shared" si="95"/>
        <v>6747775.3203446884</v>
      </c>
      <c r="S239" s="10">
        <f t="shared" si="95"/>
        <v>7628635.479502135</v>
      </c>
      <c r="T239" s="10">
        <f t="shared" si="95"/>
        <v>8396384.1730798129</v>
      </c>
      <c r="U239" s="10">
        <f t="shared" si="95"/>
        <v>9202318.6711836942</v>
      </c>
      <c r="V239" s="10">
        <f t="shared" si="95"/>
        <v>10048042.096530247</v>
      </c>
      <c r="W239" s="10">
        <f t="shared" si="95"/>
        <v>10935220.333747115</v>
      </c>
      <c r="X239" s="10">
        <f t="shared" si="95"/>
        <v>11865584.404006619</v>
      </c>
      <c r="Y239" s="10">
        <f t="shared" si="95"/>
        <v>12840932.927898226</v>
      </c>
      <c r="Z239" s="10">
        <f t="shared" si="95"/>
        <v>13863134.679786421</v>
      </c>
      <c r="AA239" s="10">
        <f t="shared" si="95"/>
        <v>14934131.237019274</v>
      </c>
      <c r="AB239" s="10">
        <f t="shared" si="95"/>
        <v>16055939.727476107</v>
      </c>
      <c r="AC239" s="10">
        <f t="shared" si="95"/>
        <v>17230655.679070152</v>
      </c>
      <c r="AD239" s="10">
        <f t="shared" si="95"/>
        <v>18460455.974954542</v>
      </c>
      <c r="AE239" s="10">
        <f t="shared" si="95"/>
        <v>19747601.918316849</v>
      </c>
      <c r="AF239" s="10">
        <f t="shared" si="95"/>
        <v>21094442.410789631</v>
      </c>
      <c r="AG239" s="10">
        <f t="shared" si="95"/>
        <v>22503417.248651549</v>
      </c>
      <c r="AH239" s="10">
        <f t="shared" si="95"/>
        <v>23977060.541146416</v>
      </c>
      <c r="AI239" s="10">
        <f t="shared" si="95"/>
        <v>25518004.255405545</v>
      </c>
      <c r="AJ239" s="10">
        <f t="shared" si="95"/>
        <v>27128981.892622858</v>
      </c>
      <c r="AK239" s="10">
        <f t="shared" si="95"/>
        <v>28812832.300302036</v>
      </c>
      <c r="AL239" s="10">
        <f t="shared" ref="AL239:AL243" si="96">IF(AF239=0,0,IF($G$17&gt;(AK239/AF239)^(1/5)-1+2%,AK239*(AK239/AF239)^(1/5)/($G$17-((AK239/AF239)^(1/5)-1)),AK239*(1+$G$16)/$G$18))</f>
        <v>1153643207.0042503</v>
      </c>
    </row>
    <row r="240" spans="4:38" x14ac:dyDescent="0.35">
      <c r="E240" t="s">
        <v>117</v>
      </c>
      <c r="F240" t="s">
        <v>53</v>
      </c>
      <c r="G240" s="10">
        <f t="shared" ref="G240:AK240" si="97">G226</f>
        <v>0</v>
      </c>
      <c r="H240" s="10">
        <f t="shared" si="97"/>
        <v>0</v>
      </c>
      <c r="I240" s="10">
        <f t="shared" si="97"/>
        <v>0</v>
      </c>
      <c r="J240" s="10">
        <f t="shared" si="97"/>
        <v>0</v>
      </c>
      <c r="K240" s="10">
        <f t="shared" si="97"/>
        <v>0</v>
      </c>
      <c r="L240" s="10">
        <f t="shared" si="97"/>
        <v>0</v>
      </c>
      <c r="M240" s="10">
        <f t="shared" si="97"/>
        <v>0</v>
      </c>
      <c r="N240" s="10">
        <f t="shared" si="97"/>
        <v>0</v>
      </c>
      <c r="O240" s="10">
        <f t="shared" si="97"/>
        <v>0</v>
      </c>
      <c r="P240" s="10">
        <f t="shared" si="97"/>
        <v>0</v>
      </c>
      <c r="Q240" s="10">
        <f t="shared" si="97"/>
        <v>0</v>
      </c>
      <c r="R240" s="10">
        <f t="shared" si="97"/>
        <v>0</v>
      </c>
      <c r="S240" s="10">
        <f t="shared" si="97"/>
        <v>0</v>
      </c>
      <c r="T240" s="10">
        <f t="shared" si="97"/>
        <v>0</v>
      </c>
      <c r="U240" s="10">
        <f t="shared" si="97"/>
        <v>0</v>
      </c>
      <c r="V240" s="10">
        <f t="shared" si="97"/>
        <v>0</v>
      </c>
      <c r="W240" s="10">
        <f t="shared" si="97"/>
        <v>0</v>
      </c>
      <c r="X240" s="10">
        <f t="shared" si="97"/>
        <v>0</v>
      </c>
      <c r="Y240" s="10">
        <f t="shared" si="97"/>
        <v>0</v>
      </c>
      <c r="Z240" s="10">
        <f t="shared" si="97"/>
        <v>0</v>
      </c>
      <c r="AA240" s="10">
        <f t="shared" si="97"/>
        <v>0</v>
      </c>
      <c r="AB240" s="10">
        <f t="shared" si="97"/>
        <v>0</v>
      </c>
      <c r="AC240" s="10">
        <f t="shared" si="97"/>
        <v>0</v>
      </c>
      <c r="AD240" s="10">
        <f t="shared" si="97"/>
        <v>0</v>
      </c>
      <c r="AE240" s="10">
        <f t="shared" si="97"/>
        <v>0</v>
      </c>
      <c r="AF240" s="10">
        <f t="shared" si="97"/>
        <v>0</v>
      </c>
      <c r="AG240" s="10">
        <f t="shared" si="97"/>
        <v>0</v>
      </c>
      <c r="AH240" s="10">
        <f t="shared" si="97"/>
        <v>0</v>
      </c>
      <c r="AI240" s="10">
        <f t="shared" si="97"/>
        <v>0</v>
      </c>
      <c r="AJ240" s="10">
        <f t="shared" si="97"/>
        <v>0</v>
      </c>
      <c r="AK240" s="10">
        <f t="shared" si="97"/>
        <v>0</v>
      </c>
      <c r="AL240" s="10">
        <f t="shared" si="96"/>
        <v>0</v>
      </c>
    </row>
    <row r="241" spans="3:40" x14ac:dyDescent="0.35">
      <c r="E241" t="s">
        <v>118</v>
      </c>
      <c r="F241" t="s">
        <v>53</v>
      </c>
      <c r="G241" s="10">
        <f t="shared" ref="G241:AK241" si="98">-G202</f>
        <v>0</v>
      </c>
      <c r="H241" s="10">
        <f t="shared" si="98"/>
        <v>-284779.3071554054</v>
      </c>
      <c r="I241" s="10">
        <f t="shared" si="98"/>
        <v>-629133.24069006555</v>
      </c>
      <c r="J241" s="10">
        <f t="shared" si="98"/>
        <v>-994464.04607635434</v>
      </c>
      <c r="K241" s="10">
        <f t="shared" si="98"/>
        <v>-1381770.2734995272</v>
      </c>
      <c r="L241" s="10">
        <f t="shared" si="98"/>
        <v>-1792094.1121817532</v>
      </c>
      <c r="M241" s="10">
        <f t="shared" si="98"/>
        <v>-2166360.9580714237</v>
      </c>
      <c r="N241" s="10">
        <f t="shared" si="98"/>
        <v>-2561153.532643076</v>
      </c>
      <c r="O241" s="10">
        <f t="shared" si="98"/>
        <v>-2977379.0462843017</v>
      </c>
      <c r="P241" s="10">
        <f t="shared" si="98"/>
        <v>-3415981.6712085353</v>
      </c>
      <c r="Q241" s="10">
        <f t="shared" si="98"/>
        <v>-3877943.9916937291</v>
      </c>
      <c r="R241" s="10">
        <f t="shared" si="98"/>
        <v>-4311868.4483159883</v>
      </c>
      <c r="S241" s="10">
        <f t="shared" si="98"/>
        <v>-4767403.0134880589</v>
      </c>
      <c r="T241" s="10">
        <f t="shared" si="98"/>
        <v>-5245758.2467062538</v>
      </c>
      <c r="U241" s="10">
        <f t="shared" si="98"/>
        <v>-5747894.7170672184</v>
      </c>
      <c r="V241" s="10">
        <f t="shared" si="98"/>
        <v>-6274810.6453016102</v>
      </c>
      <c r="W241" s="10">
        <f t="shared" si="98"/>
        <v>-6827543.3292330988</v>
      </c>
      <c r="X241" s="10">
        <f t="shared" si="98"/>
        <v>-7407170.622223855</v>
      </c>
      <c r="Y241" s="10">
        <f t="shared" si="98"/>
        <v>-8014812.4665563526</v>
      </c>
      <c r="Z241" s="10">
        <f t="shared" si="98"/>
        <v>-8651632.4837727007</v>
      </c>
      <c r="AA241" s="10">
        <f t="shared" si="98"/>
        <v>-9318839.6240666192</v>
      </c>
      <c r="AB241" s="10">
        <f t="shared" si="98"/>
        <v>-10017689.876899872</v>
      </c>
      <c r="AC241" s="10">
        <f t="shared" si="98"/>
        <v>-10749488.045094354</v>
      </c>
      <c r="AD241" s="10">
        <f t="shared" si="98"/>
        <v>-11515589.58473343</v>
      </c>
      <c r="AE241" s="10">
        <f t="shared" si="98"/>
        <v>-12317402.513291411</v>
      </c>
      <c r="AF241" s="10">
        <f t="shared" si="98"/>
        <v>-13156389.388498534</v>
      </c>
      <c r="AG241" s="10">
        <f t="shared" si="98"/>
        <v>-14034069.360540478</v>
      </c>
      <c r="AH241" s="10">
        <f t="shared" si="98"/>
        <v>-14952020.300286496</v>
      </c>
      <c r="AI241" s="10">
        <f t="shared" si="98"/>
        <v>-15911881.006338669</v>
      </c>
      <c r="AJ241" s="10">
        <f t="shared" si="98"/>
        <v>-16915353.493796915</v>
      </c>
      <c r="AK241" s="10">
        <f t="shared" si="98"/>
        <v>-17964205.367740184</v>
      </c>
      <c r="AL241" s="10">
        <f t="shared" si="96"/>
        <v>-719272693.35147953</v>
      </c>
    </row>
    <row r="242" spans="3:40" x14ac:dyDescent="0.35">
      <c r="E242" t="s">
        <v>125</v>
      </c>
      <c r="F242" t="s">
        <v>53</v>
      </c>
      <c r="G242" s="10">
        <f t="shared" ref="G242:AK242" si="99">G209</f>
        <v>0</v>
      </c>
      <c r="H242" s="10">
        <f t="shared" si="99"/>
        <v>0</v>
      </c>
      <c r="I242" s="10">
        <f t="shared" si="99"/>
        <v>0</v>
      </c>
      <c r="J242" s="10">
        <f t="shared" si="99"/>
        <v>0</v>
      </c>
      <c r="K242" s="10">
        <f t="shared" si="99"/>
        <v>0</v>
      </c>
      <c r="L242" s="10">
        <f t="shared" si="99"/>
        <v>0</v>
      </c>
      <c r="M242" s="10">
        <f t="shared" si="99"/>
        <v>0</v>
      </c>
      <c r="N242" s="10">
        <f t="shared" si="99"/>
        <v>0</v>
      </c>
      <c r="O242" s="10">
        <f t="shared" si="99"/>
        <v>0</v>
      </c>
      <c r="P242" s="10">
        <f t="shared" si="99"/>
        <v>0</v>
      </c>
      <c r="Q242" s="10">
        <f t="shared" si="99"/>
        <v>0</v>
      </c>
      <c r="R242" s="10">
        <f t="shared" si="99"/>
        <v>0</v>
      </c>
      <c r="S242" s="10">
        <f t="shared" si="99"/>
        <v>0</v>
      </c>
      <c r="T242" s="10">
        <f t="shared" si="99"/>
        <v>0</v>
      </c>
      <c r="U242" s="10">
        <f t="shared" si="99"/>
        <v>0</v>
      </c>
      <c r="V242" s="10">
        <f t="shared" si="99"/>
        <v>0</v>
      </c>
      <c r="W242" s="10">
        <f t="shared" si="99"/>
        <v>0</v>
      </c>
      <c r="X242" s="10">
        <f t="shared" si="99"/>
        <v>0</v>
      </c>
      <c r="Y242" s="10">
        <f t="shared" si="99"/>
        <v>0</v>
      </c>
      <c r="Z242" s="10">
        <f t="shared" si="99"/>
        <v>0</v>
      </c>
      <c r="AA242" s="10">
        <f t="shared" si="99"/>
        <v>0</v>
      </c>
      <c r="AB242" s="10">
        <f t="shared" si="99"/>
        <v>0</v>
      </c>
      <c r="AC242" s="10">
        <f t="shared" si="99"/>
        <v>0</v>
      </c>
      <c r="AD242" s="10">
        <f t="shared" si="99"/>
        <v>0</v>
      </c>
      <c r="AE242" s="10">
        <f t="shared" si="99"/>
        <v>0</v>
      </c>
      <c r="AF242" s="10">
        <f t="shared" si="99"/>
        <v>0</v>
      </c>
      <c r="AG242" s="10">
        <f t="shared" si="99"/>
        <v>0</v>
      </c>
      <c r="AH242" s="10">
        <f t="shared" si="99"/>
        <v>0</v>
      </c>
      <c r="AI242" s="10">
        <f t="shared" si="99"/>
        <v>0</v>
      </c>
      <c r="AJ242" s="10">
        <f t="shared" si="99"/>
        <v>0</v>
      </c>
      <c r="AK242" s="10">
        <f t="shared" si="99"/>
        <v>0</v>
      </c>
      <c r="AL242" s="10">
        <f t="shared" si="96"/>
        <v>0</v>
      </c>
    </row>
    <row r="243" spans="3:40" x14ac:dyDescent="0.35">
      <c r="E243" t="s">
        <v>131</v>
      </c>
      <c r="F243" t="s">
        <v>53</v>
      </c>
      <c r="G243" s="10">
        <f t="shared" ref="G243:AK243" si="100">G216</f>
        <v>0</v>
      </c>
      <c r="H243" s="10">
        <f t="shared" si="100"/>
        <v>0</v>
      </c>
      <c r="I243" s="10">
        <f t="shared" si="100"/>
        <v>0</v>
      </c>
      <c r="J243" s="10">
        <f t="shared" si="100"/>
        <v>0</v>
      </c>
      <c r="K243" s="10">
        <f t="shared" si="100"/>
        <v>0</v>
      </c>
      <c r="L243" s="10">
        <f t="shared" si="100"/>
        <v>0</v>
      </c>
      <c r="M243" s="10">
        <f t="shared" si="100"/>
        <v>0</v>
      </c>
      <c r="N243" s="10">
        <f t="shared" si="100"/>
        <v>0</v>
      </c>
      <c r="O243" s="10">
        <f t="shared" si="100"/>
        <v>0</v>
      </c>
      <c r="P243" s="10">
        <f t="shared" si="100"/>
        <v>0</v>
      </c>
      <c r="Q243" s="10">
        <f t="shared" si="100"/>
        <v>0</v>
      </c>
      <c r="R243" s="10">
        <f t="shared" si="100"/>
        <v>0</v>
      </c>
      <c r="S243" s="10">
        <f t="shared" si="100"/>
        <v>0</v>
      </c>
      <c r="T243" s="10">
        <f t="shared" si="100"/>
        <v>0</v>
      </c>
      <c r="U243" s="10">
        <f t="shared" si="100"/>
        <v>0</v>
      </c>
      <c r="V243" s="10">
        <f t="shared" si="100"/>
        <v>0</v>
      </c>
      <c r="W243" s="10">
        <f t="shared" si="100"/>
        <v>0</v>
      </c>
      <c r="X243" s="10">
        <f t="shared" si="100"/>
        <v>0</v>
      </c>
      <c r="Y243" s="10">
        <f t="shared" si="100"/>
        <v>0</v>
      </c>
      <c r="Z243" s="10">
        <f t="shared" si="100"/>
        <v>0</v>
      </c>
      <c r="AA243" s="10">
        <f t="shared" si="100"/>
        <v>0</v>
      </c>
      <c r="AB243" s="10">
        <f t="shared" si="100"/>
        <v>0</v>
      </c>
      <c r="AC243" s="10">
        <f t="shared" si="100"/>
        <v>0</v>
      </c>
      <c r="AD243" s="10">
        <f t="shared" si="100"/>
        <v>0</v>
      </c>
      <c r="AE243" s="10">
        <f t="shared" si="100"/>
        <v>0</v>
      </c>
      <c r="AF243" s="10">
        <f t="shared" si="100"/>
        <v>0</v>
      </c>
      <c r="AG243" s="10">
        <f t="shared" si="100"/>
        <v>0</v>
      </c>
      <c r="AH243" s="10">
        <f t="shared" si="100"/>
        <v>0</v>
      </c>
      <c r="AI243" s="10">
        <f t="shared" si="100"/>
        <v>0</v>
      </c>
      <c r="AJ243" s="10">
        <f t="shared" si="100"/>
        <v>0</v>
      </c>
      <c r="AK243" s="10">
        <f t="shared" si="100"/>
        <v>0</v>
      </c>
      <c r="AL243" s="10">
        <f t="shared" si="96"/>
        <v>0</v>
      </c>
    </row>
    <row r="244" spans="3:40" x14ac:dyDescent="0.35">
      <c r="E244" t="s">
        <v>148</v>
      </c>
      <c r="F244" t="s">
        <v>53</v>
      </c>
      <c r="G244" s="10">
        <f t="shared" ref="G244:AK244" si="101">G233</f>
        <v>0</v>
      </c>
      <c r="H244" s="10">
        <f t="shared" si="101"/>
        <v>0</v>
      </c>
      <c r="I244" s="10">
        <f t="shared" si="101"/>
        <v>0</v>
      </c>
      <c r="J244" s="10">
        <f t="shared" si="101"/>
        <v>0</v>
      </c>
      <c r="K244" s="10">
        <f t="shared" si="101"/>
        <v>0</v>
      </c>
      <c r="L244" s="10">
        <f t="shared" si="101"/>
        <v>0</v>
      </c>
      <c r="M244" s="10">
        <f t="shared" si="101"/>
        <v>0</v>
      </c>
      <c r="N244" s="10">
        <f t="shared" si="101"/>
        <v>0</v>
      </c>
      <c r="O244" s="10">
        <f t="shared" si="101"/>
        <v>0</v>
      </c>
      <c r="P244" s="10">
        <f t="shared" si="101"/>
        <v>0</v>
      </c>
      <c r="Q244" s="10">
        <f t="shared" si="101"/>
        <v>0</v>
      </c>
      <c r="R244" s="10">
        <f t="shared" si="101"/>
        <v>0</v>
      </c>
      <c r="S244" s="10">
        <f t="shared" si="101"/>
        <v>0</v>
      </c>
      <c r="T244" s="10">
        <f t="shared" si="101"/>
        <v>0</v>
      </c>
      <c r="U244" s="10">
        <f t="shared" si="101"/>
        <v>0</v>
      </c>
      <c r="V244" s="10">
        <f t="shared" si="101"/>
        <v>0</v>
      </c>
      <c r="W244" s="10">
        <f t="shared" si="101"/>
        <v>0</v>
      </c>
      <c r="X244" s="10">
        <f t="shared" si="101"/>
        <v>0</v>
      </c>
      <c r="Y244" s="10">
        <f t="shared" si="101"/>
        <v>0</v>
      </c>
      <c r="Z244" s="10">
        <f t="shared" si="101"/>
        <v>0</v>
      </c>
      <c r="AA244" s="10">
        <f t="shared" si="101"/>
        <v>0</v>
      </c>
      <c r="AB244" s="10">
        <f t="shared" si="101"/>
        <v>0</v>
      </c>
      <c r="AC244" s="10">
        <f t="shared" si="101"/>
        <v>0</v>
      </c>
      <c r="AD244" s="10">
        <f t="shared" si="101"/>
        <v>0</v>
      </c>
      <c r="AE244" s="10">
        <f t="shared" si="101"/>
        <v>0</v>
      </c>
      <c r="AF244" s="10">
        <f t="shared" si="101"/>
        <v>0</v>
      </c>
      <c r="AG244" s="10">
        <f t="shared" si="101"/>
        <v>0</v>
      </c>
      <c r="AH244" s="10">
        <f t="shared" si="101"/>
        <v>0</v>
      </c>
      <c r="AI244" s="10">
        <f t="shared" si="101"/>
        <v>0</v>
      </c>
      <c r="AJ244" s="10">
        <f t="shared" si="101"/>
        <v>0</v>
      </c>
      <c r="AK244" s="10">
        <f t="shared" si="101"/>
        <v>0</v>
      </c>
      <c r="AL244" s="10">
        <f>IF(AF244=0,0,IF($G$17&gt;(AK244/AF244)^(1/5)-1+2%,AK244*(AK244/AF244)^(1/5)/($G$17-((AK244/AF244)^(1/5)-1)),AK244*(1+$G$16)/$G$18))</f>
        <v>0</v>
      </c>
      <c r="AN244" s="8"/>
    </row>
    <row r="245" spans="3:40" x14ac:dyDescent="0.35">
      <c r="E245" t="s">
        <v>149</v>
      </c>
      <c r="F245" t="s">
        <v>53</v>
      </c>
      <c r="G245" s="10">
        <f>-$G$19*G244</f>
        <v>0</v>
      </c>
      <c r="H245" s="10">
        <f t="shared" ref="H245:AK245" si="102">-$G$19*H244</f>
        <v>0</v>
      </c>
      <c r="I245" s="10">
        <f t="shared" si="102"/>
        <v>0</v>
      </c>
      <c r="J245" s="10">
        <f t="shared" si="102"/>
        <v>0</v>
      </c>
      <c r="K245" s="10">
        <f t="shared" si="102"/>
        <v>0</v>
      </c>
      <c r="L245" s="10">
        <f t="shared" si="102"/>
        <v>0</v>
      </c>
      <c r="M245" s="10">
        <f t="shared" si="102"/>
        <v>0</v>
      </c>
      <c r="N245" s="10">
        <f t="shared" si="102"/>
        <v>0</v>
      </c>
      <c r="O245" s="10">
        <f t="shared" si="102"/>
        <v>0</v>
      </c>
      <c r="P245" s="10">
        <f t="shared" si="102"/>
        <v>0</v>
      </c>
      <c r="Q245" s="10">
        <f t="shared" si="102"/>
        <v>0</v>
      </c>
      <c r="R245" s="10">
        <f t="shared" si="102"/>
        <v>0</v>
      </c>
      <c r="S245" s="10">
        <f t="shared" si="102"/>
        <v>0</v>
      </c>
      <c r="T245" s="10">
        <f t="shared" si="102"/>
        <v>0</v>
      </c>
      <c r="U245" s="10">
        <f t="shared" si="102"/>
        <v>0</v>
      </c>
      <c r="V245" s="10">
        <f t="shared" si="102"/>
        <v>0</v>
      </c>
      <c r="W245" s="10">
        <f t="shared" si="102"/>
        <v>0</v>
      </c>
      <c r="X245" s="10">
        <f t="shared" si="102"/>
        <v>0</v>
      </c>
      <c r="Y245" s="10">
        <f t="shared" si="102"/>
        <v>0</v>
      </c>
      <c r="Z245" s="10">
        <f t="shared" si="102"/>
        <v>0</v>
      </c>
      <c r="AA245" s="10">
        <f t="shared" si="102"/>
        <v>0</v>
      </c>
      <c r="AB245" s="10">
        <f t="shared" si="102"/>
        <v>0</v>
      </c>
      <c r="AC245" s="10">
        <f t="shared" si="102"/>
        <v>0</v>
      </c>
      <c r="AD245" s="10">
        <f t="shared" si="102"/>
        <v>0</v>
      </c>
      <c r="AE245" s="10">
        <f t="shared" si="102"/>
        <v>0</v>
      </c>
      <c r="AF245" s="10">
        <f t="shared" si="102"/>
        <v>0</v>
      </c>
      <c r="AG245" s="10">
        <f t="shared" si="102"/>
        <v>0</v>
      </c>
      <c r="AH245" s="10">
        <f t="shared" si="102"/>
        <v>0</v>
      </c>
      <c r="AI245" s="10">
        <f t="shared" si="102"/>
        <v>0</v>
      </c>
      <c r="AJ245" s="10">
        <f t="shared" si="102"/>
        <v>0</v>
      </c>
      <c r="AK245" s="10">
        <f t="shared" si="102"/>
        <v>0</v>
      </c>
      <c r="AL245" s="10">
        <f t="shared" ref="AL245" si="103">IF(AF245=0,0,IF($G$17&gt;(AK245/AF245)^(1/5)-1+2%,AK245*(AK245/AF245)^(1/5)/($G$17-((AK245/AF245)^(1/5)-1)),AK245*(1+$G$16)/$G$18))</f>
        <v>0</v>
      </c>
    </row>
    <row r="246" spans="3:40" x14ac:dyDescent="0.35">
      <c r="E246" t="s">
        <v>150</v>
      </c>
      <c r="F246" t="s">
        <v>53</v>
      </c>
      <c r="G246" s="10">
        <f>SUM(G236:G245)</f>
        <v>-29560074.225000009</v>
      </c>
      <c r="H246" s="10">
        <f t="shared" ref="H246:AL246" si="104">SUM(H236:H245)</f>
        <v>-1926073.1124886454</v>
      </c>
      <c r="I246" s="10">
        <f t="shared" si="104"/>
        <v>-7729461.5914275814</v>
      </c>
      <c r="J246" s="10">
        <f t="shared" si="104"/>
        <v>-9134719.7907599136</v>
      </c>
      <c r="K246" s="10">
        <f t="shared" si="104"/>
        <v>-15149360.459965287</v>
      </c>
      <c r="L246" s="10">
        <f t="shared" si="104"/>
        <v>-5575267.4997165957</v>
      </c>
      <c r="M246" s="10">
        <f t="shared" si="104"/>
        <v>-3116304.6396499621</v>
      </c>
      <c r="N246" s="10">
        <f t="shared" si="104"/>
        <v>-3065538.2527057505</v>
      </c>
      <c r="O246" s="10">
        <f t="shared" si="104"/>
        <v>-33871024.743044257</v>
      </c>
      <c r="P246" s="10">
        <f t="shared" si="104"/>
        <v>-6770249.6274713567</v>
      </c>
      <c r="Q246" s="10">
        <f t="shared" si="104"/>
        <v>-8725988.7736821678</v>
      </c>
      <c r="R246" s="10">
        <f t="shared" si="104"/>
        <v>-18929490.241704915</v>
      </c>
      <c r="S246" s="10">
        <f t="shared" si="104"/>
        <v>-25389101.237963036</v>
      </c>
      <c r="T246" s="10">
        <f t="shared" si="104"/>
        <v>-7105446.7283400605</v>
      </c>
      <c r="U246" s="10">
        <f t="shared" si="104"/>
        <v>-7017026.2263461286</v>
      </c>
      <c r="V246" s="10">
        <f t="shared" si="104"/>
        <v>-6918119.18302368</v>
      </c>
      <c r="W246" s="10">
        <f t="shared" si="104"/>
        <v>-6808191.9930575993</v>
      </c>
      <c r="X246" s="10">
        <f t="shared" si="104"/>
        <v>-6686688.4647378558</v>
      </c>
      <c r="Y246" s="10">
        <f t="shared" si="104"/>
        <v>-6553028.9323556786</v>
      </c>
      <c r="Z246" s="10">
        <f t="shared" si="104"/>
        <v>-6406609.334951479</v>
      </c>
      <c r="AA246" s="10">
        <f t="shared" si="104"/>
        <v>-6246800.2601628136</v>
      </c>
      <c r="AB246" s="10">
        <f t="shared" si="104"/>
        <v>-6072945.9518746566</v>
      </c>
      <c r="AC246" s="10">
        <f t="shared" si="104"/>
        <v>-5884363.280326562</v>
      </c>
      <c r="AD246" s="10">
        <f t="shared" si="104"/>
        <v>-5680340.6732815951</v>
      </c>
      <c r="AE246" s="10">
        <f t="shared" si="104"/>
        <v>-5460137.0068108253</v>
      </c>
      <c r="AF246" s="10">
        <f t="shared" si="104"/>
        <v>-5222980.4541937262</v>
      </c>
      <c r="AG246" s="10">
        <f t="shared" si="104"/>
        <v>-4968067.2913799305</v>
      </c>
      <c r="AH246" s="10">
        <f t="shared" si="104"/>
        <v>-4694560.6574003939</v>
      </c>
      <c r="AI246" s="10">
        <f t="shared" si="104"/>
        <v>-4401589.2680569012</v>
      </c>
      <c r="AJ246" s="10">
        <f t="shared" si="104"/>
        <v>-4088246.0811574329</v>
      </c>
      <c r="AK246" s="10">
        <f t="shared" si="104"/>
        <v>-3753586.9115011729</v>
      </c>
      <c r="AL246" s="10">
        <f t="shared" si="104"/>
        <v>434370513.65277076</v>
      </c>
    </row>
    <row r="247" spans="3:40" x14ac:dyDescent="0.35">
      <c r="E247" t="s">
        <v>151</v>
      </c>
      <c r="F247" t="s">
        <v>53</v>
      </c>
      <c r="G247" s="10">
        <f>NPV($G$17,H246:AL246)+G246</f>
        <v>-64444199.654245861</v>
      </c>
    </row>
    <row r="249" spans="3:40" x14ac:dyDescent="0.35">
      <c r="E249" t="s">
        <v>143</v>
      </c>
      <c r="F249" t="s">
        <v>53</v>
      </c>
      <c r="H249" s="10">
        <f>H221</f>
        <v>1679931.1092962322</v>
      </c>
      <c r="I249" s="10">
        <f t="shared" ref="I249:AK249" si="105">I221</f>
        <v>1996087.0375962462</v>
      </c>
      <c r="J249" s="10">
        <f t="shared" si="105"/>
        <v>2077172.2513826855</v>
      </c>
      <c r="K249" s="10">
        <f t="shared" si="105"/>
        <v>2161549.3540292517</v>
      </c>
      <c r="L249" s="10">
        <f t="shared" si="105"/>
        <v>2249352.0742472825</v>
      </c>
      <c r="M249" s="10">
        <f t="shared" si="105"/>
        <v>1985818.5469668759</v>
      </c>
      <c r="N249" s="10">
        <f t="shared" si="105"/>
        <v>2060536.8173953909</v>
      </c>
      <c r="O249" s="10">
        <f t="shared" si="105"/>
        <v>2138064.0452146325</v>
      </c>
      <c r="P249" s="10">
        <f t="shared" si="105"/>
        <v>2218505.885050226</v>
      </c>
      <c r="Q249" s="10">
        <f t="shared" si="105"/>
        <v>2301971.9677342526</v>
      </c>
      <c r="R249" s="10">
        <f t="shared" si="105"/>
        <v>2079346.7962691833</v>
      </c>
      <c r="S249" s="10">
        <f t="shared" si="105"/>
        <v>2153071.4877461162</v>
      </c>
      <c r="T249" s="10">
        <f t="shared" si="105"/>
        <v>2231260.278823616</v>
      </c>
      <c r="U249" s="10">
        <f t="shared" si="105"/>
        <v>2312288.4958490948</v>
      </c>
      <c r="V249" s="10">
        <f t="shared" si="105"/>
        <v>2396259.2525758543</v>
      </c>
      <c r="W249" s="10">
        <f t="shared" si="105"/>
        <v>2483279.4073331463</v>
      </c>
      <c r="X249" s="10">
        <f t="shared" si="105"/>
        <v>2573459.699010449</v>
      </c>
      <c r="Y249" s="10">
        <f t="shared" si="105"/>
        <v>2666914.8879800132</v>
      </c>
      <c r="Z249" s="10">
        <f t="shared" si="105"/>
        <v>2763763.9021370066</v>
      </c>
      <c r="AA249" s="10">
        <f t="shared" si="105"/>
        <v>2864129.9882431114</v>
      </c>
      <c r="AB249" s="10">
        <f t="shared" si="105"/>
        <v>2968140.8687661593</v>
      </c>
      <c r="AC249" s="10">
        <f t="shared" si="105"/>
        <v>3075928.9044154012</v>
      </c>
      <c r="AD249" s="10">
        <f t="shared" si="105"/>
        <v>3187631.2625792464</v>
      </c>
      <c r="AE249" s="10">
        <f t="shared" si="105"/>
        <v>3303390.0918798107</v>
      </c>
      <c r="AF249" s="10">
        <f t="shared" si="105"/>
        <v>3423352.7030664259</v>
      </c>
      <c r="AG249" s="10">
        <f t="shared" si="105"/>
        <v>3547671.7564782826</v>
      </c>
      <c r="AH249" s="10">
        <f t="shared" si="105"/>
        <v>3676505.4563147915</v>
      </c>
      <c r="AI249" s="10">
        <f t="shared" si="105"/>
        <v>3810017.7519608624</v>
      </c>
      <c r="AJ249" s="10">
        <f t="shared" si="105"/>
        <v>3948378.5466233203</v>
      </c>
      <c r="AK249" s="10">
        <f t="shared" si="105"/>
        <v>4091763.9135439456</v>
      </c>
    </row>
    <row r="250" spans="3:40" x14ac:dyDescent="0.35">
      <c r="E250" t="s">
        <v>152</v>
      </c>
      <c r="F250" t="s">
        <v>53</v>
      </c>
      <c r="G250" s="10">
        <f>NPV($G$17,H249:AL249)+G249</f>
        <v>38991677.025753058</v>
      </c>
    </row>
    <row r="251" spans="3:40" x14ac:dyDescent="0.35">
      <c r="E251" s="15" t="s">
        <v>153</v>
      </c>
      <c r="F251" s="15"/>
      <c r="G251" s="18" t="str">
        <f>IF(G247&gt;0,"N/A",IF(ABS(G247+G250)&gt;1,"Error","OK"))</f>
        <v>Error</v>
      </c>
    </row>
    <row r="253" spans="3:40" x14ac:dyDescent="0.35">
      <c r="C253" s="3" t="s">
        <v>154</v>
      </c>
      <c r="D253" s="3"/>
      <c r="G253" s="10">
        <f>MAX(0,-G281)</f>
        <v>64444199.654245861</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6">G224</f>
        <v>6232586.4000000004</v>
      </c>
      <c r="H258" s="10">
        <f t="shared" si="106"/>
        <v>4176296</v>
      </c>
      <c r="I258" s="10">
        <f t="shared" si="106"/>
        <v>4176296</v>
      </c>
      <c r="J258" s="10">
        <f t="shared" si="106"/>
        <v>3708144.8957059924</v>
      </c>
      <c r="K258" s="10">
        <f t="shared" si="106"/>
        <v>4504336.2766414043</v>
      </c>
      <c r="L258" s="10">
        <f t="shared" si="106"/>
        <v>5041745.8868422192</v>
      </c>
      <c r="M258" s="10">
        <f t="shared" si="106"/>
        <v>3897175.1222857265</v>
      </c>
      <c r="N258" s="10">
        <f t="shared" si="106"/>
        <v>4806434.9487067796</v>
      </c>
      <c r="O258" s="10">
        <f t="shared" si="106"/>
        <v>4523314.4488175167</v>
      </c>
      <c r="P258" s="10">
        <f t="shared" si="106"/>
        <v>4659013.8822820419</v>
      </c>
      <c r="Q258" s="10">
        <f t="shared" si="106"/>
        <v>4798784.298750503</v>
      </c>
      <c r="R258" s="10">
        <f t="shared" si="106"/>
        <v>4942747.8277130183</v>
      </c>
      <c r="S258" s="10">
        <f t="shared" si="106"/>
        <v>5091030.2625444094</v>
      </c>
      <c r="T258" s="10">
        <f t="shared" si="106"/>
        <v>5243761.1704207417</v>
      </c>
      <c r="U258" s="10">
        <f t="shared" si="106"/>
        <v>5401074.0055333637</v>
      </c>
      <c r="V258" s="10">
        <f t="shared" si="106"/>
        <v>5563106.2256993651</v>
      </c>
      <c r="W258" s="10">
        <f t="shared" si="106"/>
        <v>5729999.4124703463</v>
      </c>
      <c r="X258" s="10">
        <f t="shared" si="106"/>
        <v>5901899.3948444566</v>
      </c>
      <c r="Y258" s="10">
        <f t="shared" si="106"/>
        <v>6078956.3766897907</v>
      </c>
      <c r="Z258" s="10">
        <f t="shared" si="106"/>
        <v>6261325.0679904846</v>
      </c>
      <c r="AA258" s="10">
        <f t="shared" si="106"/>
        <v>6449164.8200301994</v>
      </c>
      <c r="AB258" s="10">
        <f t="shared" si="106"/>
        <v>6642639.7646311056</v>
      </c>
      <c r="AC258" s="10">
        <f t="shared" si="106"/>
        <v>6841918.9575700387</v>
      </c>
      <c r="AD258" s="10">
        <f t="shared" si="106"/>
        <v>7047176.5262971399</v>
      </c>
      <c r="AE258" s="10">
        <f t="shared" si="106"/>
        <v>7258591.8220860539</v>
      </c>
      <c r="AF258" s="10">
        <f t="shared" si="106"/>
        <v>7476349.5767486356</v>
      </c>
      <c r="AG258" s="10">
        <f t="shared" si="106"/>
        <v>7700640.0640510945</v>
      </c>
      <c r="AH258" s="10">
        <f t="shared" si="106"/>
        <v>7931659.2659726273</v>
      </c>
      <c r="AI258" s="10">
        <f t="shared" si="106"/>
        <v>8169609.0439518066</v>
      </c>
      <c r="AJ258" s="10">
        <f t="shared" si="106"/>
        <v>8414697.3152703606</v>
      </c>
      <c r="AK258" s="10">
        <f t="shared" si="106"/>
        <v>8667138.2347284723</v>
      </c>
    </row>
    <row r="259" spans="4:37" x14ac:dyDescent="0.35">
      <c r="E259" t="s">
        <v>141</v>
      </c>
      <c r="F259" t="s">
        <v>53</v>
      </c>
      <c r="G259" s="10">
        <f t="shared" si="106"/>
        <v>0</v>
      </c>
      <c r="H259" s="10">
        <f t="shared" si="106"/>
        <v>335297.44384000002</v>
      </c>
      <c r="I259" s="10">
        <f t="shared" si="106"/>
        <v>782835.26884689997</v>
      </c>
      <c r="J259" s="10">
        <f t="shared" si="106"/>
        <v>1269031.8014171831</v>
      </c>
      <c r="K259" s="10">
        <f t="shared" si="106"/>
        <v>1803207.0836264433</v>
      </c>
      <c r="L259" s="10">
        <f t="shared" si="106"/>
        <v>2412469.5722419964</v>
      </c>
      <c r="M259" s="10">
        <f t="shared" si="106"/>
        <v>3007049.5485952673</v>
      </c>
      <c r="N259" s="10">
        <f t="shared" si="106"/>
        <v>3664529.8355406448</v>
      </c>
      <c r="O259" s="10">
        <f t="shared" si="106"/>
        <v>4357202.7315605078</v>
      </c>
      <c r="P259" s="10">
        <f t="shared" si="106"/>
        <v>5112380.0056633297</v>
      </c>
      <c r="Q259" s="10">
        <f t="shared" si="106"/>
        <v>5934744.3431057688</v>
      </c>
      <c r="R259" s="10">
        <f t="shared" si="106"/>
        <v>6747775.3203446884</v>
      </c>
      <c r="S259" s="10">
        <f t="shared" si="106"/>
        <v>7628635.479502135</v>
      </c>
      <c r="T259" s="10">
        <f t="shared" si="106"/>
        <v>8396384.1730798129</v>
      </c>
      <c r="U259" s="10">
        <f t="shared" si="106"/>
        <v>9202318.6711836942</v>
      </c>
      <c r="V259" s="10">
        <f t="shared" si="106"/>
        <v>10048042.096530247</v>
      </c>
      <c r="W259" s="10">
        <f t="shared" si="106"/>
        <v>10935220.333747115</v>
      </c>
      <c r="X259" s="10">
        <f t="shared" si="106"/>
        <v>11865584.404006619</v>
      </c>
      <c r="Y259" s="10">
        <f t="shared" si="106"/>
        <v>12840932.927898226</v>
      </c>
      <c r="Z259" s="10">
        <f t="shared" si="106"/>
        <v>13863134.679786421</v>
      </c>
      <c r="AA259" s="10">
        <f t="shared" si="106"/>
        <v>14934131.237019274</v>
      </c>
      <c r="AB259" s="10">
        <f t="shared" si="106"/>
        <v>16055939.727476107</v>
      </c>
      <c r="AC259" s="10">
        <f t="shared" si="106"/>
        <v>17230655.679070152</v>
      </c>
      <c r="AD259" s="10">
        <f t="shared" si="106"/>
        <v>18460455.974954542</v>
      </c>
      <c r="AE259" s="10">
        <f t="shared" si="106"/>
        <v>19747601.918316849</v>
      </c>
      <c r="AF259" s="10">
        <f t="shared" si="106"/>
        <v>21094442.410789631</v>
      </c>
      <c r="AG259" s="10">
        <f t="shared" si="106"/>
        <v>22503417.248651549</v>
      </c>
      <c r="AH259" s="10">
        <f t="shared" si="106"/>
        <v>23977060.541146416</v>
      </c>
      <c r="AI259" s="10">
        <f t="shared" si="106"/>
        <v>25518004.255405545</v>
      </c>
      <c r="AJ259" s="10">
        <f t="shared" si="106"/>
        <v>27128981.892622858</v>
      </c>
      <c r="AK259" s="10">
        <f t="shared" si="106"/>
        <v>28812832.300302036</v>
      </c>
    </row>
    <row r="260" spans="4:37" x14ac:dyDescent="0.35">
      <c r="E260" t="s">
        <v>117</v>
      </c>
      <c r="F260" t="s">
        <v>53</v>
      </c>
      <c r="G260" s="10">
        <f t="shared" si="106"/>
        <v>0</v>
      </c>
      <c r="H260" s="10">
        <f t="shared" si="106"/>
        <v>0</v>
      </c>
      <c r="I260" s="10">
        <f t="shared" si="106"/>
        <v>0</v>
      </c>
      <c r="J260" s="10">
        <f t="shared" si="106"/>
        <v>0</v>
      </c>
      <c r="K260" s="10">
        <f t="shared" si="106"/>
        <v>0</v>
      </c>
      <c r="L260" s="10">
        <f t="shared" si="106"/>
        <v>0</v>
      </c>
      <c r="M260" s="10">
        <f t="shared" si="106"/>
        <v>0</v>
      </c>
      <c r="N260" s="10">
        <f t="shared" si="106"/>
        <v>0</v>
      </c>
      <c r="O260" s="10">
        <f t="shared" si="106"/>
        <v>0</v>
      </c>
      <c r="P260" s="10">
        <f t="shared" si="106"/>
        <v>0</v>
      </c>
      <c r="Q260" s="10">
        <f t="shared" si="106"/>
        <v>0</v>
      </c>
      <c r="R260" s="10">
        <f t="shared" si="106"/>
        <v>0</v>
      </c>
      <c r="S260" s="10">
        <f t="shared" si="106"/>
        <v>0</v>
      </c>
      <c r="T260" s="10">
        <f t="shared" si="106"/>
        <v>0</v>
      </c>
      <c r="U260" s="10">
        <f t="shared" si="106"/>
        <v>0</v>
      </c>
      <c r="V260" s="10">
        <f t="shared" si="106"/>
        <v>0</v>
      </c>
      <c r="W260" s="10">
        <f t="shared" si="106"/>
        <v>0</v>
      </c>
      <c r="X260" s="10">
        <f t="shared" si="106"/>
        <v>0</v>
      </c>
      <c r="Y260" s="10">
        <f t="shared" si="106"/>
        <v>0</v>
      </c>
      <c r="Z260" s="10">
        <f t="shared" si="106"/>
        <v>0</v>
      </c>
      <c r="AA260" s="10">
        <f t="shared" si="106"/>
        <v>0</v>
      </c>
      <c r="AB260" s="10">
        <f t="shared" si="106"/>
        <v>0</v>
      </c>
      <c r="AC260" s="10">
        <f t="shared" si="106"/>
        <v>0</v>
      </c>
      <c r="AD260" s="10">
        <f t="shared" si="106"/>
        <v>0</v>
      </c>
      <c r="AE260" s="10">
        <f t="shared" si="106"/>
        <v>0</v>
      </c>
      <c r="AF260" s="10">
        <f t="shared" si="106"/>
        <v>0</v>
      </c>
      <c r="AG260" s="10">
        <f t="shared" si="106"/>
        <v>0</v>
      </c>
      <c r="AH260" s="10">
        <f t="shared" si="106"/>
        <v>0</v>
      </c>
      <c r="AI260" s="10">
        <f t="shared" si="106"/>
        <v>0</v>
      </c>
      <c r="AJ260" s="10">
        <f t="shared" si="106"/>
        <v>0</v>
      </c>
      <c r="AK260" s="10">
        <f t="shared" si="106"/>
        <v>0</v>
      </c>
    </row>
    <row r="261" spans="4:37" x14ac:dyDescent="0.35">
      <c r="E261" t="s">
        <v>118</v>
      </c>
      <c r="F261" t="s">
        <v>53</v>
      </c>
      <c r="G261" s="10">
        <f t="shared" si="106"/>
        <v>0</v>
      </c>
      <c r="H261" s="10">
        <f t="shared" si="106"/>
        <v>-284779.3071554054</v>
      </c>
      <c r="I261" s="10">
        <f t="shared" si="106"/>
        <v>-629133.24069006555</v>
      </c>
      <c r="J261" s="10">
        <f t="shared" si="106"/>
        <v>-994464.04607635434</v>
      </c>
      <c r="K261" s="10">
        <f t="shared" si="106"/>
        <v>-1381770.2734995272</v>
      </c>
      <c r="L261" s="10">
        <f t="shared" si="106"/>
        <v>-1792094.1121817532</v>
      </c>
      <c r="M261" s="10">
        <f t="shared" si="106"/>
        <v>-2166360.9580714237</v>
      </c>
      <c r="N261" s="10">
        <f t="shared" si="106"/>
        <v>-2561153.532643076</v>
      </c>
      <c r="O261" s="10">
        <f t="shared" si="106"/>
        <v>-2977379.0462843017</v>
      </c>
      <c r="P261" s="10">
        <f t="shared" si="106"/>
        <v>-3415981.6712085353</v>
      </c>
      <c r="Q261" s="10">
        <f t="shared" si="106"/>
        <v>-3877943.9916937291</v>
      </c>
      <c r="R261" s="10">
        <f t="shared" si="106"/>
        <v>-4311868.4483159883</v>
      </c>
      <c r="S261" s="10">
        <f t="shared" si="106"/>
        <v>-4767403.0134880589</v>
      </c>
      <c r="T261" s="10">
        <f t="shared" si="106"/>
        <v>-5245758.2467062538</v>
      </c>
      <c r="U261" s="10">
        <f t="shared" si="106"/>
        <v>-5747894.7170672184</v>
      </c>
      <c r="V261" s="10">
        <f t="shared" si="106"/>
        <v>-6274810.6453016102</v>
      </c>
      <c r="W261" s="10">
        <f t="shared" si="106"/>
        <v>-6827543.3292330988</v>
      </c>
      <c r="X261" s="10">
        <f t="shared" si="106"/>
        <v>-7407170.622223855</v>
      </c>
      <c r="Y261" s="10">
        <f t="shared" si="106"/>
        <v>-8014812.4665563526</v>
      </c>
      <c r="Z261" s="10">
        <f t="shared" si="106"/>
        <v>-8651632.4837727007</v>
      </c>
      <c r="AA261" s="10">
        <f t="shared" si="106"/>
        <v>-9318839.6240666192</v>
      </c>
      <c r="AB261" s="10">
        <f t="shared" si="106"/>
        <v>-10017689.876899872</v>
      </c>
      <c r="AC261" s="10">
        <f t="shared" si="106"/>
        <v>-10749488.045094354</v>
      </c>
      <c r="AD261" s="10">
        <f t="shared" si="106"/>
        <v>-11515589.58473343</v>
      </c>
      <c r="AE261" s="10">
        <f t="shared" si="106"/>
        <v>-12317402.513291411</v>
      </c>
      <c r="AF261" s="10">
        <f t="shared" si="106"/>
        <v>-13156389.388498534</v>
      </c>
      <c r="AG261" s="10">
        <f t="shared" si="106"/>
        <v>-14034069.360540478</v>
      </c>
      <c r="AH261" s="10">
        <f t="shared" si="106"/>
        <v>-14952020.300286496</v>
      </c>
      <c r="AI261" s="10">
        <f t="shared" si="106"/>
        <v>-15911881.006338669</v>
      </c>
      <c r="AJ261" s="10">
        <f t="shared" si="106"/>
        <v>-16915353.493796915</v>
      </c>
      <c r="AK261" s="10">
        <f t="shared" si="106"/>
        <v>-17964205.367740184</v>
      </c>
    </row>
    <row r="262" spans="4:37" x14ac:dyDescent="0.35">
      <c r="E262" t="s">
        <v>142</v>
      </c>
      <c r="F262" t="s">
        <v>53</v>
      </c>
      <c r="G262" s="10">
        <f t="shared" si="106"/>
        <v>-2197616.1825999999</v>
      </c>
      <c r="H262" s="10">
        <f t="shared" si="106"/>
        <v>-2337673.9275834644</v>
      </c>
      <c r="I262" s="10">
        <f t="shared" si="106"/>
        <v>-2724582.235751234</v>
      </c>
      <c r="J262" s="10">
        <f t="shared" si="106"/>
        <v>-3089742.5409422033</v>
      </c>
      <c r="K262" s="10">
        <f t="shared" si="106"/>
        <v>-3594635.3613376045</v>
      </c>
      <c r="L262" s="10">
        <f t="shared" si="106"/>
        <v>-3896682.4488458997</v>
      </c>
      <c r="M262" s="10">
        <f t="shared" si="106"/>
        <v>-4056049.7862640098</v>
      </c>
      <c r="N262" s="10">
        <f t="shared" si="106"/>
        <v>-4251588.8208585456</v>
      </c>
      <c r="O262" s="10">
        <f t="shared" si="106"/>
        <v>-5703476.0239059851</v>
      </c>
      <c r="P262" s="10">
        <f t="shared" si="106"/>
        <v>-6087534.4281305959</v>
      </c>
      <c r="Q262" s="10">
        <f t="shared" si="106"/>
        <v>-6559399.6838687109</v>
      </c>
      <c r="R262" s="10">
        <f t="shared" si="106"/>
        <v>-7269154.9489901103</v>
      </c>
      <c r="S262" s="10">
        <f t="shared" si="106"/>
        <v>-8210448.3481074674</v>
      </c>
      <c r="T262" s="10">
        <f t="shared" si="106"/>
        <v>-8599770.1176291965</v>
      </c>
      <c r="U262" s="10">
        <f t="shared" si="106"/>
        <v>-8998211.5213215556</v>
      </c>
      <c r="V262" s="10">
        <f t="shared" si="106"/>
        <v>-9405992.3878124524</v>
      </c>
      <c r="W262" s="10">
        <f t="shared" si="106"/>
        <v>-9823338.0116202794</v>
      </c>
      <c r="X262" s="10">
        <f t="shared" si="106"/>
        <v>-10250479.293422321</v>
      </c>
      <c r="Y262" s="10">
        <f t="shared" si="106"/>
        <v>-10687652.884033276</v>
      </c>
      <c r="Z262" s="10">
        <f t="shared" si="106"/>
        <v>-11135101.332194861</v>
      </c>
      <c r="AA262" s="10">
        <f t="shared" si="106"/>
        <v>-11593073.236280082</v>
      </c>
      <c r="AB262" s="10">
        <f t="shared" si="106"/>
        <v>-12061823.400018694</v>
      </c>
      <c r="AC262" s="10">
        <f t="shared" si="106"/>
        <v>-12541612.992353454</v>
      </c>
      <c r="AD262" s="10">
        <f t="shared" si="106"/>
        <v>-13032709.711539606</v>
      </c>
      <c r="AE262" s="10">
        <f t="shared" si="106"/>
        <v>-13535387.9536034</v>
      </c>
      <c r="AF262" s="10">
        <f t="shared" si="106"/>
        <v>-12494861.997878509</v>
      </c>
      <c r="AG262" s="10">
        <f t="shared" si="106"/>
        <v>-12987554.134142611</v>
      </c>
      <c r="AH262" s="10">
        <f t="shared" si="106"/>
        <v>-13235254.688927624</v>
      </c>
      <c r="AI262" s="10">
        <f t="shared" si="106"/>
        <v>-13581519.775736086</v>
      </c>
      <c r="AJ262" s="10">
        <f t="shared" si="106"/>
        <v>-13939688.062350553</v>
      </c>
      <c r="AK262" s="10">
        <f t="shared" si="106"/>
        <v>-14363416.592547655</v>
      </c>
    </row>
    <row r="263" spans="4:37" x14ac:dyDescent="0.35">
      <c r="E263" t="s">
        <v>125</v>
      </c>
      <c r="F263" t="s">
        <v>53</v>
      </c>
      <c r="G263" s="10">
        <f t="shared" si="106"/>
        <v>0</v>
      </c>
      <c r="H263" s="10">
        <f t="shared" si="106"/>
        <v>0</v>
      </c>
      <c r="I263" s="10">
        <f t="shared" si="106"/>
        <v>0</v>
      </c>
      <c r="J263" s="10">
        <f t="shared" si="106"/>
        <v>0</v>
      </c>
      <c r="K263" s="10">
        <f t="shared" si="106"/>
        <v>0</v>
      </c>
      <c r="L263" s="10">
        <f t="shared" si="106"/>
        <v>0</v>
      </c>
      <c r="M263" s="10">
        <f t="shared" si="106"/>
        <v>0</v>
      </c>
      <c r="N263" s="10">
        <f t="shared" si="106"/>
        <v>0</v>
      </c>
      <c r="O263" s="10">
        <f t="shared" si="106"/>
        <v>0</v>
      </c>
      <c r="P263" s="10">
        <f t="shared" si="106"/>
        <v>0</v>
      </c>
      <c r="Q263" s="10">
        <f t="shared" si="106"/>
        <v>0</v>
      </c>
      <c r="R263" s="10">
        <f t="shared" si="106"/>
        <v>0</v>
      </c>
      <c r="S263" s="10">
        <f t="shared" si="106"/>
        <v>0</v>
      </c>
      <c r="T263" s="10">
        <f t="shared" si="106"/>
        <v>0</v>
      </c>
      <c r="U263" s="10">
        <f t="shared" si="106"/>
        <v>0</v>
      </c>
      <c r="V263" s="10">
        <f t="shared" si="106"/>
        <v>0</v>
      </c>
      <c r="W263" s="10">
        <f t="shared" si="106"/>
        <v>0</v>
      </c>
      <c r="X263" s="10">
        <f t="shared" si="106"/>
        <v>0</v>
      </c>
      <c r="Y263" s="10">
        <f t="shared" si="106"/>
        <v>0</v>
      </c>
      <c r="Z263" s="10">
        <f t="shared" si="106"/>
        <v>0</v>
      </c>
      <c r="AA263" s="10">
        <f t="shared" si="106"/>
        <v>0</v>
      </c>
      <c r="AB263" s="10">
        <f t="shared" si="106"/>
        <v>0</v>
      </c>
      <c r="AC263" s="10">
        <f t="shared" si="106"/>
        <v>0</v>
      </c>
      <c r="AD263" s="10">
        <f t="shared" si="106"/>
        <v>0</v>
      </c>
      <c r="AE263" s="10">
        <f t="shared" si="106"/>
        <v>0</v>
      </c>
      <c r="AF263" s="10">
        <f t="shared" si="106"/>
        <v>0</v>
      </c>
      <c r="AG263" s="10">
        <f t="shared" si="106"/>
        <v>0</v>
      </c>
      <c r="AH263" s="10">
        <f t="shared" si="106"/>
        <v>0</v>
      </c>
      <c r="AI263" s="10">
        <f t="shared" si="106"/>
        <v>0</v>
      </c>
      <c r="AJ263" s="10">
        <f t="shared" si="106"/>
        <v>0</v>
      </c>
      <c r="AK263" s="10">
        <f t="shared" si="10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7">SUM(G258:G264)</f>
        <v>106474747.328142</v>
      </c>
      <c r="H266" s="10">
        <f t="shared" si="107"/>
        <v>1889140.2091011303</v>
      </c>
      <c r="I266" s="10">
        <f t="shared" si="107"/>
        <v>1605415.7924056007</v>
      </c>
      <c r="J266" s="10">
        <f t="shared" si="107"/>
        <v>892970.11010461766</v>
      </c>
      <c r="K266" s="10">
        <f t="shared" si="107"/>
        <v>1331137.7254307163</v>
      </c>
      <c r="L266" s="10">
        <f t="shared" si="107"/>
        <v>1765438.898056563</v>
      </c>
      <c r="M266" s="10">
        <f t="shared" si="107"/>
        <v>681813.92654556036</v>
      </c>
      <c r="N266" s="10">
        <f t="shared" si="107"/>
        <v>1658222.4307458028</v>
      </c>
      <c r="O266" s="10">
        <f t="shared" si="107"/>
        <v>199662.11018773727</v>
      </c>
      <c r="P266" s="10">
        <f t="shared" si="107"/>
        <v>267877.78860624135</v>
      </c>
      <c r="Q266" s="10">
        <f t="shared" si="107"/>
        <v>296184.96629383136</v>
      </c>
      <c r="R266" s="10">
        <f t="shared" si="107"/>
        <v>109499.75075160805</v>
      </c>
      <c r="S266" s="10">
        <f t="shared" si="107"/>
        <v>-258185.61954898201</v>
      </c>
      <c r="T266" s="10">
        <f t="shared" si="107"/>
        <v>-205383.02083489671</v>
      </c>
      <c r="U266" s="10">
        <f t="shared" si="107"/>
        <v>-142713.56167171709</v>
      </c>
      <c r="V266" s="10">
        <f t="shared" si="107"/>
        <v>-69654.710884450004</v>
      </c>
      <c r="W266" s="10">
        <f t="shared" si="107"/>
        <v>14338.405364083126</v>
      </c>
      <c r="X266" s="10">
        <f t="shared" si="107"/>
        <v>109833.88320490159</v>
      </c>
      <c r="Y266" s="10">
        <f t="shared" si="107"/>
        <v>217423.95399838872</v>
      </c>
      <c r="Z266" s="10">
        <f t="shared" si="107"/>
        <v>337725.93180934526</v>
      </c>
      <c r="AA266" s="10">
        <f t="shared" si="107"/>
        <v>471383.19670277461</v>
      </c>
      <c r="AB266" s="10">
        <f t="shared" si="107"/>
        <v>619066.21518864669</v>
      </c>
      <c r="AC266" s="10">
        <f t="shared" si="107"/>
        <v>781473.59919238277</v>
      </c>
      <c r="AD266" s="10">
        <f t="shared" si="107"/>
        <v>959333.20497864671</v>
      </c>
      <c r="AE266" s="10">
        <f t="shared" si="107"/>
        <v>1153403.2735080924</v>
      </c>
      <c r="AF266" s="10">
        <f t="shared" si="107"/>
        <v>2919540.6011612248</v>
      </c>
      <c r="AG266" s="10">
        <f t="shared" si="107"/>
        <v>3182433.8180195559</v>
      </c>
      <c r="AH266" s="10">
        <f t="shared" si="107"/>
        <v>3721444.8179049231</v>
      </c>
      <c r="AI266" s="10">
        <f t="shared" si="107"/>
        <v>4194212.5172825977</v>
      </c>
      <c r="AJ266" s="10">
        <f t="shared" si="107"/>
        <v>4688637.6517457552</v>
      </c>
      <c r="AK266" s="10">
        <f t="shared" si="107"/>
        <v>5152348.5747426674</v>
      </c>
    </row>
    <row r="267" spans="4:37" x14ac:dyDescent="0.35">
      <c r="E267" t="s">
        <v>145</v>
      </c>
      <c r="F267" t="s">
        <v>53</v>
      </c>
      <c r="G267" s="10">
        <f>-G266*G$20</f>
        <v>0</v>
      </c>
      <c r="H267" s="10">
        <f t="shared" ref="H267:AK267" si="108">-H266*H$20</f>
        <v>0</v>
      </c>
      <c r="I267" s="10">
        <f t="shared" si="108"/>
        <v>0</v>
      </c>
      <c r="J267" s="10">
        <f t="shared" si="108"/>
        <v>0</v>
      </c>
      <c r="K267" s="10">
        <f t="shared" si="108"/>
        <v>0</v>
      </c>
      <c r="L267" s="10">
        <f t="shared" si="108"/>
        <v>0</v>
      </c>
      <c r="M267" s="10">
        <f t="shared" si="108"/>
        <v>0</v>
      </c>
      <c r="N267" s="10">
        <f t="shared" si="108"/>
        <v>0</v>
      </c>
      <c r="O267" s="10">
        <f t="shared" si="108"/>
        <v>0</v>
      </c>
      <c r="P267" s="10">
        <f t="shared" si="108"/>
        <v>0</v>
      </c>
      <c r="Q267" s="10">
        <f t="shared" si="108"/>
        <v>0</v>
      </c>
      <c r="R267" s="10">
        <f t="shared" si="108"/>
        <v>0</v>
      </c>
      <c r="S267" s="10">
        <f t="shared" si="108"/>
        <v>0</v>
      </c>
      <c r="T267" s="10">
        <f t="shared" si="108"/>
        <v>0</v>
      </c>
      <c r="U267" s="10">
        <f t="shared" si="108"/>
        <v>0</v>
      </c>
      <c r="V267" s="10">
        <f t="shared" si="108"/>
        <v>0</v>
      </c>
      <c r="W267" s="10">
        <f t="shared" si="108"/>
        <v>0</v>
      </c>
      <c r="X267" s="10">
        <f t="shared" si="108"/>
        <v>0</v>
      </c>
      <c r="Y267" s="10">
        <f t="shared" si="108"/>
        <v>0</v>
      </c>
      <c r="Z267" s="10">
        <f t="shared" si="108"/>
        <v>0</v>
      </c>
      <c r="AA267" s="10">
        <f t="shared" si="108"/>
        <v>0</v>
      </c>
      <c r="AB267" s="10">
        <f t="shared" si="108"/>
        <v>0</v>
      </c>
      <c r="AC267" s="10">
        <f t="shared" si="108"/>
        <v>0</v>
      </c>
      <c r="AD267" s="10">
        <f t="shared" si="108"/>
        <v>0</v>
      </c>
      <c r="AE267" s="10">
        <f t="shared" si="108"/>
        <v>0</v>
      </c>
      <c r="AF267" s="10">
        <f t="shared" si="108"/>
        <v>0</v>
      </c>
      <c r="AG267" s="10">
        <f t="shared" si="108"/>
        <v>0</v>
      </c>
      <c r="AH267" s="10">
        <f t="shared" si="108"/>
        <v>0</v>
      </c>
      <c r="AI267" s="10">
        <f t="shared" si="108"/>
        <v>0</v>
      </c>
      <c r="AJ267" s="10">
        <f t="shared" si="108"/>
        <v>0</v>
      </c>
      <c r="AK267" s="10">
        <f t="shared" si="108"/>
        <v>0</v>
      </c>
    </row>
    <row r="269" spans="4:37" x14ac:dyDescent="0.35">
      <c r="D269" t="s">
        <v>146</v>
      </c>
    </row>
    <row r="270" spans="4:37" x14ac:dyDescent="0.35">
      <c r="E270" t="s">
        <v>51</v>
      </c>
      <c r="F270" t="s">
        <v>53</v>
      </c>
      <c r="G270" s="10">
        <f t="shared" ref="G270:AK277" si="109">G236</f>
        <v>-59567074.225000009</v>
      </c>
      <c r="H270" s="10">
        <f t="shared" si="109"/>
        <v>-1976591.24917324</v>
      </c>
      <c r="I270" s="10">
        <f t="shared" si="109"/>
        <v>-7883163.619584416</v>
      </c>
      <c r="J270" s="10">
        <f t="shared" si="109"/>
        <v>-9409287.5461007431</v>
      </c>
      <c r="K270" s="10">
        <f t="shared" si="109"/>
        <v>-15570797.270092202</v>
      </c>
      <c r="L270" s="10">
        <f t="shared" si="109"/>
        <v>-6195642.9597768392</v>
      </c>
      <c r="M270" s="10">
        <f t="shared" si="109"/>
        <v>-3956993.2301738057</v>
      </c>
      <c r="N270" s="10">
        <f t="shared" si="109"/>
        <v>-4168914.5556033193</v>
      </c>
      <c r="O270" s="10">
        <f t="shared" si="109"/>
        <v>-35250848.42832046</v>
      </c>
      <c r="P270" s="10">
        <f t="shared" si="109"/>
        <v>-8466647.9619261511</v>
      </c>
      <c r="Q270" s="10">
        <f t="shared" si="109"/>
        <v>-10782789.125094207</v>
      </c>
      <c r="R270" s="10">
        <f t="shared" si="109"/>
        <v>-21365397.113733616</v>
      </c>
      <c r="S270" s="10">
        <f t="shared" si="109"/>
        <v>-28250333.703977112</v>
      </c>
      <c r="T270" s="10">
        <f t="shared" si="109"/>
        <v>-10256072.65471362</v>
      </c>
      <c r="U270" s="10">
        <f t="shared" si="109"/>
        <v>-10471450.180462604</v>
      </c>
      <c r="V270" s="10">
        <f t="shared" si="109"/>
        <v>-10691350.634252317</v>
      </c>
      <c r="W270" s="10">
        <f t="shared" si="109"/>
        <v>-10915868.997571616</v>
      </c>
      <c r="X270" s="10">
        <f t="shared" si="109"/>
        <v>-11145102.24652062</v>
      </c>
      <c r="Y270" s="10">
        <f t="shared" si="109"/>
        <v>-11379149.393697552</v>
      </c>
      <c r="Z270" s="10">
        <f t="shared" si="109"/>
        <v>-11618111.5309652</v>
      </c>
      <c r="AA270" s="10">
        <f t="shared" si="109"/>
        <v>-11862091.873115469</v>
      </c>
      <c r="AB270" s="10">
        <f t="shared" si="109"/>
        <v>-12111195.802450892</v>
      </c>
      <c r="AC270" s="10">
        <f t="shared" si="109"/>
        <v>-12365530.91430236</v>
      </c>
      <c r="AD270" s="10">
        <f t="shared" si="109"/>
        <v>-12625207.063502707</v>
      </c>
      <c r="AE270" s="10">
        <f t="shared" si="109"/>
        <v>-12890336.411836263</v>
      </c>
      <c r="AF270" s="10">
        <f t="shared" si="109"/>
        <v>-13161033.476484824</v>
      </c>
      <c r="AG270" s="10">
        <f t="shared" si="109"/>
        <v>-13437415.179491002</v>
      </c>
      <c r="AH270" s="10">
        <f t="shared" si="109"/>
        <v>-13719600.898260314</v>
      </c>
      <c r="AI270" s="10">
        <f t="shared" si="109"/>
        <v>-14007712.517123777</v>
      </c>
      <c r="AJ270" s="10">
        <f t="shared" si="109"/>
        <v>-14301874.479983376</v>
      </c>
      <c r="AK270" s="10">
        <f t="shared" si="109"/>
        <v>-14602213.844063025</v>
      </c>
    </row>
    <row r="271" spans="4:37" x14ac:dyDescent="0.35">
      <c r="E271" t="s">
        <v>147</v>
      </c>
      <c r="F271" t="s">
        <v>53</v>
      </c>
      <c r="G271" s="10">
        <f t="shared" si="109"/>
        <v>0</v>
      </c>
      <c r="H271" s="10">
        <f t="shared" si="109"/>
        <v>0</v>
      </c>
      <c r="I271" s="10">
        <f t="shared" si="109"/>
        <v>0</v>
      </c>
      <c r="J271" s="10">
        <f t="shared" si="109"/>
        <v>0</v>
      </c>
      <c r="K271" s="10">
        <f t="shared" si="109"/>
        <v>0</v>
      </c>
      <c r="L271" s="10">
        <f t="shared" si="109"/>
        <v>0</v>
      </c>
      <c r="M271" s="10">
        <f t="shared" si="109"/>
        <v>0</v>
      </c>
      <c r="N271" s="10">
        <f t="shared" si="109"/>
        <v>0</v>
      </c>
      <c r="O271" s="10">
        <f t="shared" si="109"/>
        <v>0</v>
      </c>
      <c r="P271" s="10">
        <f t="shared" si="109"/>
        <v>0</v>
      </c>
      <c r="Q271" s="10">
        <f t="shared" si="109"/>
        <v>0</v>
      </c>
      <c r="R271" s="10">
        <f t="shared" si="109"/>
        <v>0</v>
      </c>
      <c r="S271" s="10">
        <f t="shared" si="109"/>
        <v>0</v>
      </c>
      <c r="T271" s="10">
        <f t="shared" si="109"/>
        <v>0</v>
      </c>
      <c r="U271" s="10">
        <f t="shared" si="109"/>
        <v>0</v>
      </c>
      <c r="V271" s="10">
        <f t="shared" si="109"/>
        <v>0</v>
      </c>
      <c r="W271" s="10">
        <f t="shared" si="109"/>
        <v>0</v>
      </c>
      <c r="X271" s="10">
        <f t="shared" si="109"/>
        <v>0</v>
      </c>
      <c r="Y271" s="10">
        <f t="shared" si="109"/>
        <v>0</v>
      </c>
      <c r="Z271" s="10">
        <f t="shared" si="109"/>
        <v>0</v>
      </c>
      <c r="AA271" s="10">
        <f t="shared" si="109"/>
        <v>0</v>
      </c>
      <c r="AB271" s="10">
        <f t="shared" si="109"/>
        <v>0</v>
      </c>
      <c r="AC271" s="10">
        <f t="shared" si="109"/>
        <v>0</v>
      </c>
      <c r="AD271" s="10">
        <f t="shared" si="109"/>
        <v>0</v>
      </c>
      <c r="AE271" s="10">
        <f t="shared" si="109"/>
        <v>0</v>
      </c>
      <c r="AF271" s="10">
        <f t="shared" si="109"/>
        <v>0</v>
      </c>
      <c r="AG271" s="10">
        <f t="shared" si="109"/>
        <v>0</v>
      </c>
      <c r="AH271" s="10">
        <f t="shared" si="109"/>
        <v>0</v>
      </c>
      <c r="AI271" s="10">
        <f t="shared" si="109"/>
        <v>0</v>
      </c>
      <c r="AJ271" s="10">
        <f t="shared" si="109"/>
        <v>0</v>
      </c>
      <c r="AK271" s="10">
        <f t="shared" si="109"/>
        <v>0</v>
      </c>
    </row>
    <row r="272" spans="4:37" x14ac:dyDescent="0.35">
      <c r="E272" t="s">
        <v>60</v>
      </c>
      <c r="F272" t="s">
        <v>53</v>
      </c>
      <c r="G272" s="10">
        <f t="shared" si="109"/>
        <v>30007000</v>
      </c>
      <c r="H272" s="10">
        <f t="shared" si="109"/>
        <v>0</v>
      </c>
      <c r="I272" s="10">
        <f t="shared" si="109"/>
        <v>0</v>
      </c>
      <c r="J272" s="10">
        <f t="shared" si="109"/>
        <v>0</v>
      </c>
      <c r="K272" s="10">
        <f t="shared" si="109"/>
        <v>0</v>
      </c>
      <c r="L272" s="10">
        <f t="shared" si="109"/>
        <v>0</v>
      </c>
      <c r="M272" s="10">
        <f t="shared" si="109"/>
        <v>0</v>
      </c>
      <c r="N272" s="10">
        <f t="shared" si="109"/>
        <v>0</v>
      </c>
      <c r="O272" s="10">
        <f t="shared" si="109"/>
        <v>0</v>
      </c>
      <c r="P272" s="10">
        <f t="shared" si="109"/>
        <v>0</v>
      </c>
      <c r="Q272" s="10">
        <f t="shared" si="109"/>
        <v>0</v>
      </c>
      <c r="R272" s="10">
        <f t="shared" si="109"/>
        <v>0</v>
      </c>
      <c r="S272" s="10">
        <f t="shared" si="109"/>
        <v>0</v>
      </c>
      <c r="T272" s="10">
        <f t="shared" si="109"/>
        <v>0</v>
      </c>
      <c r="U272" s="10">
        <f t="shared" si="109"/>
        <v>0</v>
      </c>
      <c r="V272" s="10">
        <f t="shared" si="109"/>
        <v>0</v>
      </c>
      <c r="W272" s="10">
        <f t="shared" si="109"/>
        <v>0</v>
      </c>
      <c r="X272" s="10">
        <f t="shared" si="109"/>
        <v>0</v>
      </c>
      <c r="Y272" s="10">
        <f t="shared" si="109"/>
        <v>0</v>
      </c>
      <c r="Z272" s="10">
        <f t="shared" si="109"/>
        <v>0</v>
      </c>
      <c r="AA272" s="10">
        <f t="shared" si="109"/>
        <v>0</v>
      </c>
      <c r="AB272" s="10">
        <f t="shared" si="109"/>
        <v>0</v>
      </c>
      <c r="AC272" s="10">
        <f t="shared" si="109"/>
        <v>0</v>
      </c>
      <c r="AD272" s="10">
        <f t="shared" si="109"/>
        <v>0</v>
      </c>
      <c r="AE272" s="10">
        <f t="shared" si="109"/>
        <v>0</v>
      </c>
      <c r="AF272" s="10">
        <f t="shared" si="109"/>
        <v>0</v>
      </c>
      <c r="AG272" s="10">
        <f t="shared" si="109"/>
        <v>0</v>
      </c>
      <c r="AH272" s="10">
        <f t="shared" si="109"/>
        <v>0</v>
      </c>
      <c r="AI272" s="10">
        <f t="shared" si="109"/>
        <v>0</v>
      </c>
      <c r="AJ272" s="10">
        <f t="shared" si="109"/>
        <v>0</v>
      </c>
      <c r="AK272" s="10">
        <f t="shared" si="109"/>
        <v>0</v>
      </c>
    </row>
    <row r="273" spans="1:38" x14ac:dyDescent="0.35">
      <c r="E273" t="s">
        <v>141</v>
      </c>
      <c r="F273" t="s">
        <v>53</v>
      </c>
      <c r="G273" s="10">
        <f t="shared" si="109"/>
        <v>0</v>
      </c>
      <c r="H273" s="10">
        <f t="shared" si="109"/>
        <v>335297.44384000002</v>
      </c>
      <c r="I273" s="10">
        <f t="shared" si="109"/>
        <v>782835.26884689997</v>
      </c>
      <c r="J273" s="10">
        <f t="shared" si="109"/>
        <v>1269031.8014171831</v>
      </c>
      <c r="K273" s="10">
        <f t="shared" si="109"/>
        <v>1803207.0836264433</v>
      </c>
      <c r="L273" s="10">
        <f t="shared" si="109"/>
        <v>2412469.5722419964</v>
      </c>
      <c r="M273" s="10">
        <f t="shared" si="109"/>
        <v>3007049.5485952673</v>
      </c>
      <c r="N273" s="10">
        <f t="shared" si="109"/>
        <v>3664529.8355406448</v>
      </c>
      <c r="O273" s="10">
        <f t="shared" si="109"/>
        <v>4357202.7315605078</v>
      </c>
      <c r="P273" s="10">
        <f t="shared" si="109"/>
        <v>5112380.0056633297</v>
      </c>
      <c r="Q273" s="10">
        <f t="shared" si="109"/>
        <v>5934744.3431057688</v>
      </c>
      <c r="R273" s="10">
        <f t="shared" si="109"/>
        <v>6747775.3203446884</v>
      </c>
      <c r="S273" s="10">
        <f t="shared" si="109"/>
        <v>7628635.479502135</v>
      </c>
      <c r="T273" s="10">
        <f t="shared" si="109"/>
        <v>8396384.1730798129</v>
      </c>
      <c r="U273" s="10">
        <f t="shared" si="109"/>
        <v>9202318.6711836942</v>
      </c>
      <c r="V273" s="10">
        <f t="shared" si="109"/>
        <v>10048042.096530247</v>
      </c>
      <c r="W273" s="10">
        <f t="shared" si="109"/>
        <v>10935220.333747115</v>
      </c>
      <c r="X273" s="10">
        <f t="shared" si="109"/>
        <v>11865584.404006619</v>
      </c>
      <c r="Y273" s="10">
        <f t="shared" si="109"/>
        <v>12840932.927898226</v>
      </c>
      <c r="Z273" s="10">
        <f t="shared" si="109"/>
        <v>13863134.679786421</v>
      </c>
      <c r="AA273" s="10">
        <f t="shared" si="109"/>
        <v>14934131.237019274</v>
      </c>
      <c r="AB273" s="10">
        <f t="shared" si="109"/>
        <v>16055939.727476107</v>
      </c>
      <c r="AC273" s="10">
        <f t="shared" si="109"/>
        <v>17230655.679070152</v>
      </c>
      <c r="AD273" s="10">
        <f t="shared" si="109"/>
        <v>18460455.974954542</v>
      </c>
      <c r="AE273" s="10">
        <f t="shared" si="109"/>
        <v>19747601.918316849</v>
      </c>
      <c r="AF273" s="10">
        <f t="shared" si="109"/>
        <v>21094442.410789631</v>
      </c>
      <c r="AG273" s="10">
        <f t="shared" si="109"/>
        <v>22503417.248651549</v>
      </c>
      <c r="AH273" s="10">
        <f t="shared" si="109"/>
        <v>23977060.541146416</v>
      </c>
      <c r="AI273" s="10">
        <f t="shared" si="109"/>
        <v>25518004.255405545</v>
      </c>
      <c r="AJ273" s="10">
        <f t="shared" si="109"/>
        <v>27128981.892622858</v>
      </c>
      <c r="AK273" s="10">
        <f t="shared" si="109"/>
        <v>28812832.300302036</v>
      </c>
      <c r="AL273" s="10">
        <f t="shared" ref="AL273:AL277" si="110">IF(AF273=0,0,IF($G$17&gt;(AK273/AF273)^(1/5)-1+2%,AK273*(AK273/AF273)^(1/5)/($G$17-((AK273/AF273)^(1/5)-1)),AK273*(1+$G$16)/$G$18))</f>
        <v>1153643207.0042503</v>
      </c>
    </row>
    <row r="274" spans="1:38" x14ac:dyDescent="0.35">
      <c r="E274" t="s">
        <v>117</v>
      </c>
      <c r="F274" t="s">
        <v>53</v>
      </c>
      <c r="G274" s="10">
        <f t="shared" si="109"/>
        <v>0</v>
      </c>
      <c r="H274" s="10">
        <f t="shared" si="109"/>
        <v>0</v>
      </c>
      <c r="I274" s="10">
        <f t="shared" si="109"/>
        <v>0</v>
      </c>
      <c r="J274" s="10">
        <f t="shared" si="109"/>
        <v>0</v>
      </c>
      <c r="K274" s="10">
        <f t="shared" si="109"/>
        <v>0</v>
      </c>
      <c r="L274" s="10">
        <f t="shared" si="109"/>
        <v>0</v>
      </c>
      <c r="M274" s="10">
        <f t="shared" si="109"/>
        <v>0</v>
      </c>
      <c r="N274" s="10">
        <f t="shared" si="109"/>
        <v>0</v>
      </c>
      <c r="O274" s="10">
        <f t="shared" si="109"/>
        <v>0</v>
      </c>
      <c r="P274" s="10">
        <f t="shared" si="109"/>
        <v>0</v>
      </c>
      <c r="Q274" s="10">
        <f t="shared" si="109"/>
        <v>0</v>
      </c>
      <c r="R274" s="10">
        <f t="shared" si="109"/>
        <v>0</v>
      </c>
      <c r="S274" s="10">
        <f t="shared" si="109"/>
        <v>0</v>
      </c>
      <c r="T274" s="10">
        <f t="shared" si="109"/>
        <v>0</v>
      </c>
      <c r="U274" s="10">
        <f t="shared" si="109"/>
        <v>0</v>
      </c>
      <c r="V274" s="10">
        <f t="shared" si="109"/>
        <v>0</v>
      </c>
      <c r="W274" s="10">
        <f t="shared" si="109"/>
        <v>0</v>
      </c>
      <c r="X274" s="10">
        <f t="shared" si="109"/>
        <v>0</v>
      </c>
      <c r="Y274" s="10">
        <f t="shared" si="109"/>
        <v>0</v>
      </c>
      <c r="Z274" s="10">
        <f t="shared" si="109"/>
        <v>0</v>
      </c>
      <c r="AA274" s="10">
        <f t="shared" si="109"/>
        <v>0</v>
      </c>
      <c r="AB274" s="10">
        <f t="shared" si="109"/>
        <v>0</v>
      </c>
      <c r="AC274" s="10">
        <f t="shared" si="109"/>
        <v>0</v>
      </c>
      <c r="AD274" s="10">
        <f t="shared" si="109"/>
        <v>0</v>
      </c>
      <c r="AE274" s="10">
        <f t="shared" si="109"/>
        <v>0</v>
      </c>
      <c r="AF274" s="10">
        <f t="shared" si="109"/>
        <v>0</v>
      </c>
      <c r="AG274" s="10">
        <f t="shared" si="109"/>
        <v>0</v>
      </c>
      <c r="AH274" s="10">
        <f t="shared" si="109"/>
        <v>0</v>
      </c>
      <c r="AI274" s="10">
        <f t="shared" si="109"/>
        <v>0</v>
      </c>
      <c r="AJ274" s="10">
        <f t="shared" si="109"/>
        <v>0</v>
      </c>
      <c r="AK274" s="10">
        <f t="shared" si="109"/>
        <v>0</v>
      </c>
      <c r="AL274" s="10">
        <f t="shared" si="110"/>
        <v>0</v>
      </c>
    </row>
    <row r="275" spans="1:38" x14ac:dyDescent="0.35">
      <c r="E275" t="s">
        <v>118</v>
      </c>
      <c r="F275" t="s">
        <v>53</v>
      </c>
      <c r="G275" s="10">
        <f t="shared" si="109"/>
        <v>0</v>
      </c>
      <c r="H275" s="10">
        <f t="shared" si="109"/>
        <v>-284779.3071554054</v>
      </c>
      <c r="I275" s="10">
        <f t="shared" si="109"/>
        <v>-629133.24069006555</v>
      </c>
      <c r="J275" s="10">
        <f t="shared" si="109"/>
        <v>-994464.04607635434</v>
      </c>
      <c r="K275" s="10">
        <f t="shared" si="109"/>
        <v>-1381770.2734995272</v>
      </c>
      <c r="L275" s="10">
        <f t="shared" si="109"/>
        <v>-1792094.1121817532</v>
      </c>
      <c r="M275" s="10">
        <f t="shared" si="109"/>
        <v>-2166360.9580714237</v>
      </c>
      <c r="N275" s="10">
        <f t="shared" si="109"/>
        <v>-2561153.532643076</v>
      </c>
      <c r="O275" s="10">
        <f t="shared" si="109"/>
        <v>-2977379.0462843017</v>
      </c>
      <c r="P275" s="10">
        <f t="shared" si="109"/>
        <v>-3415981.6712085353</v>
      </c>
      <c r="Q275" s="10">
        <f t="shared" si="109"/>
        <v>-3877943.9916937291</v>
      </c>
      <c r="R275" s="10">
        <f t="shared" si="109"/>
        <v>-4311868.4483159883</v>
      </c>
      <c r="S275" s="10">
        <f t="shared" si="109"/>
        <v>-4767403.0134880589</v>
      </c>
      <c r="T275" s="10">
        <f t="shared" si="109"/>
        <v>-5245758.2467062538</v>
      </c>
      <c r="U275" s="10">
        <f t="shared" si="109"/>
        <v>-5747894.7170672184</v>
      </c>
      <c r="V275" s="10">
        <f t="shared" si="109"/>
        <v>-6274810.6453016102</v>
      </c>
      <c r="W275" s="10">
        <f t="shared" si="109"/>
        <v>-6827543.3292330988</v>
      </c>
      <c r="X275" s="10">
        <f t="shared" si="109"/>
        <v>-7407170.622223855</v>
      </c>
      <c r="Y275" s="10">
        <f t="shared" si="109"/>
        <v>-8014812.4665563526</v>
      </c>
      <c r="Z275" s="10">
        <f t="shared" si="109"/>
        <v>-8651632.4837727007</v>
      </c>
      <c r="AA275" s="10">
        <f t="shared" si="109"/>
        <v>-9318839.6240666192</v>
      </c>
      <c r="AB275" s="10">
        <f t="shared" si="109"/>
        <v>-10017689.876899872</v>
      </c>
      <c r="AC275" s="10">
        <f t="shared" si="109"/>
        <v>-10749488.045094354</v>
      </c>
      <c r="AD275" s="10">
        <f t="shared" si="109"/>
        <v>-11515589.58473343</v>
      </c>
      <c r="AE275" s="10">
        <f t="shared" si="109"/>
        <v>-12317402.513291411</v>
      </c>
      <c r="AF275" s="10">
        <f t="shared" si="109"/>
        <v>-13156389.388498534</v>
      </c>
      <c r="AG275" s="10">
        <f t="shared" si="109"/>
        <v>-14034069.360540478</v>
      </c>
      <c r="AH275" s="10">
        <f t="shared" si="109"/>
        <v>-14952020.300286496</v>
      </c>
      <c r="AI275" s="10">
        <f t="shared" si="109"/>
        <v>-15911881.006338669</v>
      </c>
      <c r="AJ275" s="10">
        <f t="shared" si="109"/>
        <v>-16915353.493796915</v>
      </c>
      <c r="AK275" s="10">
        <f t="shared" si="109"/>
        <v>-17964205.367740184</v>
      </c>
      <c r="AL275" s="10">
        <f t="shared" si="110"/>
        <v>-719272693.35147953</v>
      </c>
    </row>
    <row r="276" spans="1:38" x14ac:dyDescent="0.35">
      <c r="E276" t="s">
        <v>125</v>
      </c>
      <c r="F276" t="s">
        <v>53</v>
      </c>
      <c r="G276" s="10">
        <f t="shared" si="109"/>
        <v>0</v>
      </c>
      <c r="H276" s="10">
        <f t="shared" si="109"/>
        <v>0</v>
      </c>
      <c r="I276" s="10">
        <f t="shared" si="109"/>
        <v>0</v>
      </c>
      <c r="J276" s="10">
        <f t="shared" si="109"/>
        <v>0</v>
      </c>
      <c r="K276" s="10">
        <f t="shared" si="109"/>
        <v>0</v>
      </c>
      <c r="L276" s="10">
        <f t="shared" si="109"/>
        <v>0</v>
      </c>
      <c r="M276" s="10">
        <f t="shared" si="109"/>
        <v>0</v>
      </c>
      <c r="N276" s="10">
        <f t="shared" si="109"/>
        <v>0</v>
      </c>
      <c r="O276" s="10">
        <f t="shared" si="109"/>
        <v>0</v>
      </c>
      <c r="P276" s="10">
        <f t="shared" si="109"/>
        <v>0</v>
      </c>
      <c r="Q276" s="10">
        <f t="shared" si="109"/>
        <v>0</v>
      </c>
      <c r="R276" s="10">
        <f t="shared" si="109"/>
        <v>0</v>
      </c>
      <c r="S276" s="10">
        <f t="shared" si="109"/>
        <v>0</v>
      </c>
      <c r="T276" s="10">
        <f t="shared" si="109"/>
        <v>0</v>
      </c>
      <c r="U276" s="10">
        <f t="shared" si="109"/>
        <v>0</v>
      </c>
      <c r="V276" s="10">
        <f t="shared" si="109"/>
        <v>0</v>
      </c>
      <c r="W276" s="10">
        <f t="shared" si="109"/>
        <v>0</v>
      </c>
      <c r="X276" s="10">
        <f t="shared" si="109"/>
        <v>0</v>
      </c>
      <c r="Y276" s="10">
        <f t="shared" si="109"/>
        <v>0</v>
      </c>
      <c r="Z276" s="10">
        <f t="shared" si="109"/>
        <v>0</v>
      </c>
      <c r="AA276" s="10">
        <f t="shared" si="109"/>
        <v>0</v>
      </c>
      <c r="AB276" s="10">
        <f t="shared" si="109"/>
        <v>0</v>
      </c>
      <c r="AC276" s="10">
        <f t="shared" si="109"/>
        <v>0</v>
      </c>
      <c r="AD276" s="10">
        <f t="shared" si="109"/>
        <v>0</v>
      </c>
      <c r="AE276" s="10">
        <f t="shared" si="109"/>
        <v>0</v>
      </c>
      <c r="AF276" s="10">
        <f t="shared" si="109"/>
        <v>0</v>
      </c>
      <c r="AG276" s="10">
        <f t="shared" si="109"/>
        <v>0</v>
      </c>
      <c r="AH276" s="10">
        <f t="shared" si="109"/>
        <v>0</v>
      </c>
      <c r="AI276" s="10">
        <f t="shared" si="109"/>
        <v>0</v>
      </c>
      <c r="AJ276" s="10">
        <f t="shared" si="109"/>
        <v>0</v>
      </c>
      <c r="AK276" s="10">
        <f t="shared" si="109"/>
        <v>0</v>
      </c>
      <c r="AL276" s="10">
        <f t="shared" si="110"/>
        <v>0</v>
      </c>
    </row>
    <row r="277" spans="1:38" x14ac:dyDescent="0.35">
      <c r="E277" t="s">
        <v>131</v>
      </c>
      <c r="F277" t="s">
        <v>53</v>
      </c>
      <c r="G277" s="10">
        <f t="shared" si="109"/>
        <v>0</v>
      </c>
      <c r="H277" s="10">
        <f t="shared" si="109"/>
        <v>0</v>
      </c>
      <c r="I277" s="10">
        <f t="shared" si="109"/>
        <v>0</v>
      </c>
      <c r="J277" s="10">
        <f t="shared" si="109"/>
        <v>0</v>
      </c>
      <c r="K277" s="10">
        <f t="shared" si="109"/>
        <v>0</v>
      </c>
      <c r="L277" s="10">
        <f t="shared" si="109"/>
        <v>0</v>
      </c>
      <c r="M277" s="10">
        <f t="shared" si="109"/>
        <v>0</v>
      </c>
      <c r="N277" s="10">
        <f t="shared" si="109"/>
        <v>0</v>
      </c>
      <c r="O277" s="10">
        <f t="shared" si="109"/>
        <v>0</v>
      </c>
      <c r="P277" s="10">
        <f t="shared" si="109"/>
        <v>0</v>
      </c>
      <c r="Q277" s="10">
        <f t="shared" si="109"/>
        <v>0</v>
      </c>
      <c r="R277" s="10">
        <f t="shared" si="109"/>
        <v>0</v>
      </c>
      <c r="S277" s="10">
        <f t="shared" si="109"/>
        <v>0</v>
      </c>
      <c r="T277" s="10">
        <f t="shared" si="109"/>
        <v>0</v>
      </c>
      <c r="U277" s="10">
        <f t="shared" si="109"/>
        <v>0</v>
      </c>
      <c r="V277" s="10">
        <f t="shared" si="109"/>
        <v>0</v>
      </c>
      <c r="W277" s="10">
        <f t="shared" si="109"/>
        <v>0</v>
      </c>
      <c r="X277" s="10">
        <f t="shared" si="109"/>
        <v>0</v>
      </c>
      <c r="Y277" s="10">
        <f t="shared" si="109"/>
        <v>0</v>
      </c>
      <c r="Z277" s="10">
        <f t="shared" si="109"/>
        <v>0</v>
      </c>
      <c r="AA277" s="10">
        <f t="shared" si="109"/>
        <v>0</v>
      </c>
      <c r="AB277" s="10">
        <f t="shared" si="109"/>
        <v>0</v>
      </c>
      <c r="AC277" s="10">
        <f t="shared" si="109"/>
        <v>0</v>
      </c>
      <c r="AD277" s="10">
        <f t="shared" si="109"/>
        <v>0</v>
      </c>
      <c r="AE277" s="10">
        <f t="shared" si="109"/>
        <v>0</v>
      </c>
      <c r="AF277" s="10">
        <f t="shared" si="109"/>
        <v>0</v>
      </c>
      <c r="AG277" s="10">
        <f t="shared" si="109"/>
        <v>0</v>
      </c>
      <c r="AH277" s="10">
        <f t="shared" si="109"/>
        <v>0</v>
      </c>
      <c r="AI277" s="10">
        <f t="shared" si="109"/>
        <v>0</v>
      </c>
      <c r="AJ277" s="10">
        <f t="shared" si="109"/>
        <v>0</v>
      </c>
      <c r="AK277" s="10">
        <f t="shared" si="109"/>
        <v>0</v>
      </c>
      <c r="AL277" s="10">
        <f t="shared" si="110"/>
        <v>0</v>
      </c>
    </row>
    <row r="278" spans="1:38" x14ac:dyDescent="0.35">
      <c r="E278" t="s">
        <v>148</v>
      </c>
      <c r="F278" t="s">
        <v>53</v>
      </c>
      <c r="G278" s="10">
        <f t="shared" ref="G278:AK278" si="111">G267</f>
        <v>0</v>
      </c>
      <c r="H278" s="10">
        <f t="shared" si="111"/>
        <v>0</v>
      </c>
      <c r="I278" s="10">
        <f t="shared" si="111"/>
        <v>0</v>
      </c>
      <c r="J278" s="10">
        <f t="shared" si="111"/>
        <v>0</v>
      </c>
      <c r="K278" s="10">
        <f t="shared" si="111"/>
        <v>0</v>
      </c>
      <c r="L278" s="10">
        <f t="shared" si="111"/>
        <v>0</v>
      </c>
      <c r="M278" s="10">
        <f t="shared" si="111"/>
        <v>0</v>
      </c>
      <c r="N278" s="10">
        <f t="shared" si="111"/>
        <v>0</v>
      </c>
      <c r="O278" s="10">
        <f t="shared" si="111"/>
        <v>0</v>
      </c>
      <c r="P278" s="10">
        <f t="shared" si="111"/>
        <v>0</v>
      </c>
      <c r="Q278" s="10">
        <f t="shared" si="111"/>
        <v>0</v>
      </c>
      <c r="R278" s="10">
        <f t="shared" si="111"/>
        <v>0</v>
      </c>
      <c r="S278" s="10">
        <f t="shared" si="111"/>
        <v>0</v>
      </c>
      <c r="T278" s="10">
        <f t="shared" si="111"/>
        <v>0</v>
      </c>
      <c r="U278" s="10">
        <f t="shared" si="111"/>
        <v>0</v>
      </c>
      <c r="V278" s="10">
        <f t="shared" si="111"/>
        <v>0</v>
      </c>
      <c r="W278" s="10">
        <f t="shared" si="111"/>
        <v>0</v>
      </c>
      <c r="X278" s="10">
        <f t="shared" si="111"/>
        <v>0</v>
      </c>
      <c r="Y278" s="10">
        <f t="shared" si="111"/>
        <v>0</v>
      </c>
      <c r="Z278" s="10">
        <f t="shared" si="111"/>
        <v>0</v>
      </c>
      <c r="AA278" s="10">
        <f t="shared" si="111"/>
        <v>0</v>
      </c>
      <c r="AB278" s="10">
        <f t="shared" si="111"/>
        <v>0</v>
      </c>
      <c r="AC278" s="10">
        <f t="shared" si="111"/>
        <v>0</v>
      </c>
      <c r="AD278" s="10">
        <f t="shared" si="111"/>
        <v>0</v>
      </c>
      <c r="AE278" s="10">
        <f t="shared" si="111"/>
        <v>0</v>
      </c>
      <c r="AF278" s="10">
        <f t="shared" si="111"/>
        <v>0</v>
      </c>
      <c r="AG278" s="10">
        <f t="shared" si="111"/>
        <v>0</v>
      </c>
      <c r="AH278" s="10">
        <f t="shared" si="111"/>
        <v>0</v>
      </c>
      <c r="AI278" s="10">
        <f t="shared" si="111"/>
        <v>0</v>
      </c>
      <c r="AJ278" s="10">
        <f t="shared" si="111"/>
        <v>0</v>
      </c>
      <c r="AK278" s="10">
        <f t="shared" si="111"/>
        <v>0</v>
      </c>
      <c r="AL278" s="10">
        <f>IF(AF278=0,0,IF($G$17&gt;(AK278/AF278)^(1/5)-1+2%,AK278*(AK278/AF278)^(1/5)/($G$17-((AK278/AF278)^(1/5)-1)),AK278*(1+$G$16)/$G$18))</f>
        <v>0</v>
      </c>
    </row>
    <row r="279" spans="1:38" x14ac:dyDescent="0.35">
      <c r="E279" t="s">
        <v>149</v>
      </c>
      <c r="F279" t="s">
        <v>53</v>
      </c>
      <c r="G279" s="10">
        <f>-$G$19*G278</f>
        <v>0</v>
      </c>
      <c r="H279" s="10">
        <f t="shared" ref="H279:AK279" si="112">-$G$19*H278</f>
        <v>0</v>
      </c>
      <c r="I279" s="10">
        <f t="shared" si="112"/>
        <v>0</v>
      </c>
      <c r="J279" s="10">
        <f t="shared" si="112"/>
        <v>0</v>
      </c>
      <c r="K279" s="10">
        <f t="shared" si="112"/>
        <v>0</v>
      </c>
      <c r="L279" s="10">
        <f t="shared" si="112"/>
        <v>0</v>
      </c>
      <c r="M279" s="10">
        <f t="shared" si="112"/>
        <v>0</v>
      </c>
      <c r="N279" s="10">
        <f t="shared" si="112"/>
        <v>0</v>
      </c>
      <c r="O279" s="10">
        <f t="shared" si="112"/>
        <v>0</v>
      </c>
      <c r="P279" s="10">
        <f t="shared" si="112"/>
        <v>0</v>
      </c>
      <c r="Q279" s="10">
        <f t="shared" si="112"/>
        <v>0</v>
      </c>
      <c r="R279" s="10">
        <f t="shared" si="112"/>
        <v>0</v>
      </c>
      <c r="S279" s="10">
        <f t="shared" si="112"/>
        <v>0</v>
      </c>
      <c r="T279" s="10">
        <f t="shared" si="112"/>
        <v>0</v>
      </c>
      <c r="U279" s="10">
        <f t="shared" si="112"/>
        <v>0</v>
      </c>
      <c r="V279" s="10">
        <f t="shared" si="112"/>
        <v>0</v>
      </c>
      <c r="W279" s="10">
        <f t="shared" si="112"/>
        <v>0</v>
      </c>
      <c r="X279" s="10">
        <f t="shared" si="112"/>
        <v>0</v>
      </c>
      <c r="Y279" s="10">
        <f t="shared" si="112"/>
        <v>0</v>
      </c>
      <c r="Z279" s="10">
        <f t="shared" si="112"/>
        <v>0</v>
      </c>
      <c r="AA279" s="10">
        <f t="shared" si="112"/>
        <v>0</v>
      </c>
      <c r="AB279" s="10">
        <f t="shared" si="112"/>
        <v>0</v>
      </c>
      <c r="AC279" s="10">
        <f t="shared" si="112"/>
        <v>0</v>
      </c>
      <c r="AD279" s="10">
        <f t="shared" si="112"/>
        <v>0</v>
      </c>
      <c r="AE279" s="10">
        <f t="shared" si="112"/>
        <v>0</v>
      </c>
      <c r="AF279" s="10">
        <f t="shared" si="112"/>
        <v>0</v>
      </c>
      <c r="AG279" s="10">
        <f t="shared" si="112"/>
        <v>0</v>
      </c>
      <c r="AH279" s="10">
        <f t="shared" si="112"/>
        <v>0</v>
      </c>
      <c r="AI279" s="10">
        <f t="shared" si="112"/>
        <v>0</v>
      </c>
      <c r="AJ279" s="10">
        <f t="shared" si="112"/>
        <v>0</v>
      </c>
      <c r="AK279" s="10">
        <f t="shared" si="112"/>
        <v>0</v>
      </c>
      <c r="AL279" s="10">
        <f t="shared" ref="AL279" si="113">IF(AF279=0,0,IF($G$17&gt;(AK279/AF279)^(1/5)-1+2%,AK279*(AK279/AF279)^(1/5)/($G$17-((AK279/AF279)^(1/5)-1)),AK279*(1+$G$16)/$G$18))</f>
        <v>0</v>
      </c>
    </row>
    <row r="280" spans="1:38" x14ac:dyDescent="0.35">
      <c r="E280" t="s">
        <v>150</v>
      </c>
      <c r="F280" t="s">
        <v>53</v>
      </c>
      <c r="G280" s="10">
        <f t="shared" ref="G280:AL280" si="114">SUM(G270:G279)</f>
        <v>-29560074.225000009</v>
      </c>
      <c r="H280" s="10">
        <f t="shared" si="114"/>
        <v>-1926073.1124886454</v>
      </c>
      <c r="I280" s="10">
        <f t="shared" si="114"/>
        <v>-7729461.5914275814</v>
      </c>
      <c r="J280" s="10">
        <f t="shared" si="114"/>
        <v>-9134719.7907599136</v>
      </c>
      <c r="K280" s="10">
        <f t="shared" si="114"/>
        <v>-15149360.459965287</v>
      </c>
      <c r="L280" s="10">
        <f t="shared" si="114"/>
        <v>-5575267.4997165957</v>
      </c>
      <c r="M280" s="10">
        <f t="shared" si="114"/>
        <v>-3116304.6396499621</v>
      </c>
      <c r="N280" s="10">
        <f t="shared" si="114"/>
        <v>-3065538.2527057505</v>
      </c>
      <c r="O280" s="10">
        <f t="shared" si="114"/>
        <v>-33871024.743044257</v>
      </c>
      <c r="P280" s="10">
        <f t="shared" si="114"/>
        <v>-6770249.6274713567</v>
      </c>
      <c r="Q280" s="10">
        <f t="shared" si="114"/>
        <v>-8725988.7736821678</v>
      </c>
      <c r="R280" s="10">
        <f t="shared" si="114"/>
        <v>-18929490.241704915</v>
      </c>
      <c r="S280" s="10">
        <f t="shared" si="114"/>
        <v>-25389101.237963036</v>
      </c>
      <c r="T280" s="10">
        <f t="shared" si="114"/>
        <v>-7105446.7283400605</v>
      </c>
      <c r="U280" s="10">
        <f t="shared" si="114"/>
        <v>-7017026.2263461286</v>
      </c>
      <c r="V280" s="10">
        <f t="shared" si="114"/>
        <v>-6918119.18302368</v>
      </c>
      <c r="W280" s="10">
        <f t="shared" si="114"/>
        <v>-6808191.9930575993</v>
      </c>
      <c r="X280" s="10">
        <f t="shared" si="114"/>
        <v>-6686688.4647378558</v>
      </c>
      <c r="Y280" s="10">
        <f t="shared" si="114"/>
        <v>-6553028.9323556786</v>
      </c>
      <c r="Z280" s="10">
        <f t="shared" si="114"/>
        <v>-6406609.334951479</v>
      </c>
      <c r="AA280" s="10">
        <f t="shared" si="114"/>
        <v>-6246800.2601628136</v>
      </c>
      <c r="AB280" s="10">
        <f t="shared" si="114"/>
        <v>-6072945.9518746566</v>
      </c>
      <c r="AC280" s="10">
        <f t="shared" si="114"/>
        <v>-5884363.280326562</v>
      </c>
      <c r="AD280" s="10">
        <f t="shared" si="114"/>
        <v>-5680340.6732815951</v>
      </c>
      <c r="AE280" s="10">
        <f t="shared" si="114"/>
        <v>-5460137.0068108253</v>
      </c>
      <c r="AF280" s="10">
        <f t="shared" si="114"/>
        <v>-5222980.4541937262</v>
      </c>
      <c r="AG280" s="10">
        <f t="shared" si="114"/>
        <v>-4968067.2913799305</v>
      </c>
      <c r="AH280" s="10">
        <f t="shared" si="114"/>
        <v>-4694560.6574003939</v>
      </c>
      <c r="AI280" s="10">
        <f t="shared" si="114"/>
        <v>-4401589.2680569012</v>
      </c>
      <c r="AJ280" s="10">
        <f t="shared" si="114"/>
        <v>-4088246.0811574329</v>
      </c>
      <c r="AK280" s="10">
        <f t="shared" si="114"/>
        <v>-3753586.9115011729</v>
      </c>
      <c r="AL280" s="10">
        <f t="shared" si="114"/>
        <v>434370513.65277076</v>
      </c>
    </row>
    <row r="281" spans="1:38" x14ac:dyDescent="0.35">
      <c r="E281" t="s">
        <v>151</v>
      </c>
      <c r="F281" t="s">
        <v>53</v>
      </c>
      <c r="G281" s="10">
        <f>NPV($G$17,H280:AL280)+G280</f>
        <v>-64444199.654245861</v>
      </c>
    </row>
    <row r="282" spans="1:38" x14ac:dyDescent="0.35">
      <c r="E282" s="15" t="s">
        <v>153</v>
      </c>
      <c r="F282" s="15"/>
      <c r="G282" s="18" t="str">
        <f>IF(G281&gt;0,"N/A",IF(ABS(G281+G255)&gt;1,"Error","OK"))</f>
        <v>Error</v>
      </c>
    </row>
    <row r="284" spans="1:38" x14ac:dyDescent="0.35">
      <c r="C284" s="3" t="s">
        <v>155</v>
      </c>
      <c r="D284" s="3"/>
      <c r="G284">
        <f>MAX(0,-G313/(NPV($G$18,H285:AA285)+G285))</f>
        <v>11428000.555992022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5">G286*(1+$G$16)</f>
        <v>17579235.372820001</v>
      </c>
      <c r="I286" s="10">
        <f t="shared" si="115"/>
        <v>17948399.315649219</v>
      </c>
      <c r="J286" s="10">
        <f t="shared" si="115"/>
        <v>18325315.701277852</v>
      </c>
      <c r="K286" s="10">
        <f t="shared" si="115"/>
        <v>18710147.331004687</v>
      </c>
      <c r="L286" s="10">
        <f t="shared" si="115"/>
        <v>19103060.424955782</v>
      </c>
      <c r="M286" s="10">
        <f t="shared" si="115"/>
        <v>19504224.69387985</v>
      </c>
      <c r="N286" s="10">
        <f t="shared" si="115"/>
        <v>19913813.412451327</v>
      </c>
      <c r="O286" s="10">
        <f t="shared" si="115"/>
        <v>20332003.494112805</v>
      </c>
      <c r="P286" s="10">
        <f t="shared" si="115"/>
        <v>20758975.567489173</v>
      </c>
      <c r="Q286" s="10">
        <f t="shared" si="115"/>
        <v>21194914.054406445</v>
      </c>
      <c r="R286" s="10">
        <f t="shared" si="115"/>
        <v>21640007.249548979</v>
      </c>
      <c r="S286" s="10">
        <f t="shared" si="115"/>
        <v>22094447.401789505</v>
      </c>
      <c r="T286" s="10">
        <f t="shared" si="115"/>
        <v>22558430.797227081</v>
      </c>
      <c r="U286" s="10">
        <f t="shared" si="115"/>
        <v>23032157.843968846</v>
      </c>
      <c r="V286" s="10">
        <f t="shared" si="115"/>
        <v>23515833.158692189</v>
      </c>
      <c r="W286" s="10">
        <f t="shared" si="115"/>
        <v>24009665.655024722</v>
      </c>
      <c r="X286" s="10">
        <f t="shared" si="115"/>
        <v>24513868.633780241</v>
      </c>
      <c r="Y286" s="10">
        <f t="shared" si="115"/>
        <v>25028659.875089623</v>
      </c>
      <c r="Z286" s="10">
        <f t="shared" si="115"/>
        <v>25554261.732466504</v>
      </c>
      <c r="AA286" s="10">
        <f t="shared" si="115"/>
        <v>26090901.228848297</v>
      </c>
      <c r="AB286" s="10">
        <f t="shared" si="115"/>
        <v>26638810.154654108</v>
      </c>
      <c r="AC286" s="10">
        <f t="shared" si="115"/>
        <v>27198225.16790184</v>
      </c>
      <c r="AD286" s="10">
        <f t="shared" si="115"/>
        <v>27769387.896427777</v>
      </c>
      <c r="AE286" s="10">
        <f t="shared" si="115"/>
        <v>28352545.042252757</v>
      </c>
      <c r="AF286" s="10">
        <f t="shared" si="115"/>
        <v>28947948.488140061</v>
      </c>
      <c r="AG286" s="10">
        <f>AF286*(1+$G$16)</f>
        <v>29555855.406390999</v>
      </c>
      <c r="AH286" s="10">
        <f t="shared" si="115"/>
        <v>30176528.369925208</v>
      </c>
      <c r="AI286" s="10">
        <f t="shared" si="115"/>
        <v>30810235.465693634</v>
      </c>
      <c r="AJ286" s="10">
        <f t="shared" si="115"/>
        <v>31457250.410473198</v>
      </c>
      <c r="AK286" s="10">
        <f t="shared" si="115"/>
        <v>32117852.669093132</v>
      </c>
    </row>
    <row r="287" spans="1:38" x14ac:dyDescent="0.35">
      <c r="E287" t="s">
        <v>139</v>
      </c>
      <c r="F287" t="s">
        <v>53</v>
      </c>
      <c r="G287" s="10">
        <f>G285*G286</f>
        <v>17217664.420000002</v>
      </c>
      <c r="H287" s="10">
        <f t="shared" ref="H287:AK287" si="116">H285*H286</f>
        <v>17579235.372820001</v>
      </c>
      <c r="I287" s="10">
        <f t="shared" si="116"/>
        <v>17948399.315649219</v>
      </c>
      <c r="J287" s="10">
        <f t="shared" si="116"/>
        <v>18325315.701277852</v>
      </c>
      <c r="K287" s="10">
        <f t="shared" si="116"/>
        <v>18710147.331004687</v>
      </c>
      <c r="L287" s="10">
        <f t="shared" si="116"/>
        <v>19103060.424955782</v>
      </c>
      <c r="M287" s="10">
        <f t="shared" si="116"/>
        <v>0</v>
      </c>
      <c r="N287" s="10">
        <f t="shared" si="116"/>
        <v>0</v>
      </c>
      <c r="O287" s="10">
        <f t="shared" si="116"/>
        <v>0</v>
      </c>
      <c r="P287" s="10">
        <f t="shared" si="116"/>
        <v>0</v>
      </c>
      <c r="Q287" s="10">
        <f t="shared" si="116"/>
        <v>0</v>
      </c>
      <c r="R287" s="10">
        <f t="shared" si="116"/>
        <v>0</v>
      </c>
      <c r="S287" s="10">
        <f t="shared" si="116"/>
        <v>0</v>
      </c>
      <c r="T287" s="10">
        <f t="shared" si="116"/>
        <v>0</v>
      </c>
      <c r="U287" s="10">
        <f t="shared" si="116"/>
        <v>0</v>
      </c>
      <c r="V287" s="10">
        <f t="shared" si="116"/>
        <v>0</v>
      </c>
      <c r="W287" s="10">
        <f t="shared" si="116"/>
        <v>0</v>
      </c>
      <c r="X287" s="10">
        <f t="shared" si="116"/>
        <v>0</v>
      </c>
      <c r="Y287" s="10">
        <f t="shared" si="116"/>
        <v>0</v>
      </c>
      <c r="Z287" s="10">
        <f t="shared" si="116"/>
        <v>0</v>
      </c>
      <c r="AA287" s="10">
        <f t="shared" si="116"/>
        <v>0</v>
      </c>
      <c r="AB287" s="10">
        <f t="shared" si="116"/>
        <v>0</v>
      </c>
      <c r="AC287" s="10">
        <f t="shared" si="116"/>
        <v>0</v>
      </c>
      <c r="AD287" s="10">
        <f t="shared" si="116"/>
        <v>0</v>
      </c>
      <c r="AE287" s="10">
        <f t="shared" si="116"/>
        <v>0</v>
      </c>
      <c r="AF287" s="10">
        <f t="shared" si="116"/>
        <v>0</v>
      </c>
      <c r="AG287" s="10">
        <f t="shared" si="116"/>
        <v>0</v>
      </c>
      <c r="AH287" s="10">
        <f t="shared" si="116"/>
        <v>0</v>
      </c>
      <c r="AI287" s="10">
        <f t="shared" si="116"/>
        <v>0</v>
      </c>
      <c r="AJ287" s="10">
        <f t="shared" si="116"/>
        <v>0</v>
      </c>
      <c r="AK287" s="10">
        <f t="shared" si="116"/>
        <v>0</v>
      </c>
    </row>
    <row r="289" spans="4:37" x14ac:dyDescent="0.35">
      <c r="D289" t="s">
        <v>140</v>
      </c>
    </row>
    <row r="290" spans="4:37" x14ac:dyDescent="0.35">
      <c r="E290" t="s">
        <v>57</v>
      </c>
      <c r="F290" t="s">
        <v>53</v>
      </c>
      <c r="G290" s="10">
        <f t="shared" ref="G290:AK295" si="117">G224</f>
        <v>6232586.4000000004</v>
      </c>
      <c r="H290" s="10">
        <f t="shared" si="117"/>
        <v>4176296</v>
      </c>
      <c r="I290" s="10">
        <f t="shared" si="117"/>
        <v>4176296</v>
      </c>
      <c r="J290" s="10">
        <f t="shared" si="117"/>
        <v>3708144.8957059924</v>
      </c>
      <c r="K290" s="10">
        <f t="shared" si="117"/>
        <v>4504336.2766414043</v>
      </c>
      <c r="L290" s="10">
        <f t="shared" si="117"/>
        <v>5041745.8868422192</v>
      </c>
      <c r="M290" s="10">
        <f t="shared" si="117"/>
        <v>3897175.1222857265</v>
      </c>
      <c r="N290" s="10">
        <f t="shared" si="117"/>
        <v>4806434.9487067796</v>
      </c>
      <c r="O290" s="10">
        <f t="shared" si="117"/>
        <v>4523314.4488175167</v>
      </c>
      <c r="P290" s="10">
        <f t="shared" si="117"/>
        <v>4659013.8822820419</v>
      </c>
      <c r="Q290" s="10">
        <f t="shared" si="117"/>
        <v>4798784.298750503</v>
      </c>
      <c r="R290" s="10">
        <f t="shared" si="117"/>
        <v>4942747.8277130183</v>
      </c>
      <c r="S290" s="10">
        <f t="shared" si="117"/>
        <v>5091030.2625444094</v>
      </c>
      <c r="T290" s="10">
        <f t="shared" si="117"/>
        <v>5243761.1704207417</v>
      </c>
      <c r="U290" s="10">
        <f t="shared" si="117"/>
        <v>5401074.0055333637</v>
      </c>
      <c r="V290" s="10">
        <f t="shared" si="117"/>
        <v>5563106.2256993651</v>
      </c>
      <c r="W290" s="10">
        <f t="shared" si="117"/>
        <v>5729999.4124703463</v>
      </c>
      <c r="X290" s="10">
        <f t="shared" si="117"/>
        <v>5901899.3948444566</v>
      </c>
      <c r="Y290" s="10">
        <f t="shared" si="117"/>
        <v>6078956.3766897907</v>
      </c>
      <c r="Z290" s="10">
        <f t="shared" si="117"/>
        <v>6261325.0679904846</v>
      </c>
      <c r="AA290" s="10">
        <f t="shared" si="117"/>
        <v>6449164.8200301994</v>
      </c>
      <c r="AB290" s="10">
        <f t="shared" si="117"/>
        <v>6642639.7646311056</v>
      </c>
      <c r="AC290" s="10">
        <f t="shared" si="117"/>
        <v>6841918.9575700387</v>
      </c>
      <c r="AD290" s="10">
        <f t="shared" si="117"/>
        <v>7047176.5262971399</v>
      </c>
      <c r="AE290" s="10">
        <f t="shared" si="117"/>
        <v>7258591.8220860539</v>
      </c>
      <c r="AF290" s="10">
        <f t="shared" si="117"/>
        <v>7476349.5767486356</v>
      </c>
      <c r="AG290" s="10">
        <f t="shared" si="117"/>
        <v>7700640.0640510945</v>
      </c>
      <c r="AH290" s="10">
        <f t="shared" si="117"/>
        <v>7931659.2659726273</v>
      </c>
      <c r="AI290" s="10">
        <f t="shared" si="117"/>
        <v>8169609.0439518066</v>
      </c>
      <c r="AJ290" s="10">
        <f t="shared" si="117"/>
        <v>8414697.3152703606</v>
      </c>
      <c r="AK290" s="10">
        <f t="shared" si="117"/>
        <v>8667138.2347284723</v>
      </c>
    </row>
    <row r="291" spans="4:37" x14ac:dyDescent="0.35">
      <c r="E291" t="s">
        <v>141</v>
      </c>
      <c r="F291" t="s">
        <v>53</v>
      </c>
      <c r="G291" s="10">
        <f t="shared" si="117"/>
        <v>0</v>
      </c>
      <c r="H291" s="10">
        <f t="shared" si="117"/>
        <v>335297.44384000002</v>
      </c>
      <c r="I291" s="10">
        <f t="shared" si="117"/>
        <v>782835.26884689997</v>
      </c>
      <c r="J291" s="10">
        <f t="shared" si="117"/>
        <v>1269031.8014171831</v>
      </c>
      <c r="K291" s="10">
        <f t="shared" si="117"/>
        <v>1803207.0836264433</v>
      </c>
      <c r="L291" s="10">
        <f t="shared" si="117"/>
        <v>2412469.5722419964</v>
      </c>
      <c r="M291" s="10">
        <f t="shared" si="117"/>
        <v>3007049.5485952673</v>
      </c>
      <c r="N291" s="10">
        <f t="shared" si="117"/>
        <v>3664529.8355406448</v>
      </c>
      <c r="O291" s="10">
        <f t="shared" si="117"/>
        <v>4357202.7315605078</v>
      </c>
      <c r="P291" s="10">
        <f t="shared" si="117"/>
        <v>5112380.0056633297</v>
      </c>
      <c r="Q291" s="10">
        <f t="shared" si="117"/>
        <v>5934744.3431057688</v>
      </c>
      <c r="R291" s="10">
        <f t="shared" si="117"/>
        <v>6747775.3203446884</v>
      </c>
      <c r="S291" s="10">
        <f t="shared" si="117"/>
        <v>7628635.479502135</v>
      </c>
      <c r="T291" s="10">
        <f t="shared" si="117"/>
        <v>8396384.1730798129</v>
      </c>
      <c r="U291" s="10">
        <f t="shared" si="117"/>
        <v>9202318.6711836942</v>
      </c>
      <c r="V291" s="10">
        <f t="shared" si="117"/>
        <v>10048042.096530247</v>
      </c>
      <c r="W291" s="10">
        <f t="shared" si="117"/>
        <v>10935220.333747115</v>
      </c>
      <c r="X291" s="10">
        <f t="shared" si="117"/>
        <v>11865584.404006619</v>
      </c>
      <c r="Y291" s="10">
        <f t="shared" si="117"/>
        <v>12840932.927898226</v>
      </c>
      <c r="Z291" s="10">
        <f t="shared" si="117"/>
        <v>13863134.679786421</v>
      </c>
      <c r="AA291" s="10">
        <f t="shared" si="117"/>
        <v>14934131.237019274</v>
      </c>
      <c r="AB291" s="10">
        <f t="shared" si="117"/>
        <v>16055939.727476107</v>
      </c>
      <c r="AC291" s="10">
        <f t="shared" si="117"/>
        <v>17230655.679070152</v>
      </c>
      <c r="AD291" s="10">
        <f t="shared" si="117"/>
        <v>18460455.974954542</v>
      </c>
      <c r="AE291" s="10">
        <f t="shared" si="117"/>
        <v>19747601.918316849</v>
      </c>
      <c r="AF291" s="10">
        <f t="shared" si="117"/>
        <v>21094442.410789631</v>
      </c>
      <c r="AG291" s="10">
        <f t="shared" si="117"/>
        <v>22503417.248651549</v>
      </c>
      <c r="AH291" s="10">
        <f t="shared" si="117"/>
        <v>23977060.541146416</v>
      </c>
      <c r="AI291" s="10">
        <f t="shared" si="117"/>
        <v>25518004.255405545</v>
      </c>
      <c r="AJ291" s="10">
        <f t="shared" si="117"/>
        <v>27128981.892622858</v>
      </c>
      <c r="AK291" s="10">
        <f t="shared" si="117"/>
        <v>28812832.300302036</v>
      </c>
    </row>
    <row r="292" spans="4:37" x14ac:dyDescent="0.35">
      <c r="E292" t="s">
        <v>117</v>
      </c>
      <c r="F292" t="s">
        <v>53</v>
      </c>
      <c r="G292" s="10">
        <f t="shared" si="117"/>
        <v>0</v>
      </c>
      <c r="H292" s="10">
        <f t="shared" si="117"/>
        <v>0</v>
      </c>
      <c r="I292" s="10">
        <f t="shared" si="117"/>
        <v>0</v>
      </c>
      <c r="J292" s="10">
        <f t="shared" si="117"/>
        <v>0</v>
      </c>
      <c r="K292" s="10">
        <f t="shared" si="117"/>
        <v>0</v>
      </c>
      <c r="L292" s="10">
        <f t="shared" si="117"/>
        <v>0</v>
      </c>
      <c r="M292" s="10">
        <f t="shared" si="117"/>
        <v>0</v>
      </c>
      <c r="N292" s="10">
        <f t="shared" si="117"/>
        <v>0</v>
      </c>
      <c r="O292" s="10">
        <f t="shared" si="117"/>
        <v>0</v>
      </c>
      <c r="P292" s="10">
        <f t="shared" si="117"/>
        <v>0</v>
      </c>
      <c r="Q292" s="10">
        <f t="shared" si="117"/>
        <v>0</v>
      </c>
      <c r="R292" s="10">
        <f t="shared" si="117"/>
        <v>0</v>
      </c>
      <c r="S292" s="10">
        <f t="shared" si="117"/>
        <v>0</v>
      </c>
      <c r="T292" s="10">
        <f t="shared" si="117"/>
        <v>0</v>
      </c>
      <c r="U292" s="10">
        <f t="shared" si="117"/>
        <v>0</v>
      </c>
      <c r="V292" s="10">
        <f t="shared" si="117"/>
        <v>0</v>
      </c>
      <c r="W292" s="10">
        <f t="shared" si="117"/>
        <v>0</v>
      </c>
      <c r="X292" s="10">
        <f t="shared" si="117"/>
        <v>0</v>
      </c>
      <c r="Y292" s="10">
        <f t="shared" si="117"/>
        <v>0</v>
      </c>
      <c r="Z292" s="10">
        <f t="shared" si="117"/>
        <v>0</v>
      </c>
      <c r="AA292" s="10">
        <f t="shared" si="117"/>
        <v>0</v>
      </c>
      <c r="AB292" s="10">
        <f t="shared" si="117"/>
        <v>0</v>
      </c>
      <c r="AC292" s="10">
        <f t="shared" si="117"/>
        <v>0</v>
      </c>
      <c r="AD292" s="10">
        <f t="shared" si="117"/>
        <v>0</v>
      </c>
      <c r="AE292" s="10">
        <f t="shared" si="117"/>
        <v>0</v>
      </c>
      <c r="AF292" s="10">
        <f t="shared" si="117"/>
        <v>0</v>
      </c>
      <c r="AG292" s="10">
        <f t="shared" si="117"/>
        <v>0</v>
      </c>
      <c r="AH292" s="10">
        <f t="shared" si="117"/>
        <v>0</v>
      </c>
      <c r="AI292" s="10">
        <f t="shared" si="117"/>
        <v>0</v>
      </c>
      <c r="AJ292" s="10">
        <f t="shared" si="117"/>
        <v>0</v>
      </c>
      <c r="AK292" s="10">
        <f t="shared" si="117"/>
        <v>0</v>
      </c>
    </row>
    <row r="293" spans="4:37" x14ac:dyDescent="0.35">
      <c r="E293" t="s">
        <v>118</v>
      </c>
      <c r="F293" t="s">
        <v>53</v>
      </c>
      <c r="G293" s="10">
        <f t="shared" si="117"/>
        <v>0</v>
      </c>
      <c r="H293" s="10">
        <f t="shared" si="117"/>
        <v>-284779.3071554054</v>
      </c>
      <c r="I293" s="10">
        <f t="shared" si="117"/>
        <v>-629133.24069006555</v>
      </c>
      <c r="J293" s="10">
        <f t="shared" si="117"/>
        <v>-994464.04607635434</v>
      </c>
      <c r="K293" s="10">
        <f t="shared" si="117"/>
        <v>-1381770.2734995272</v>
      </c>
      <c r="L293" s="10">
        <f t="shared" si="117"/>
        <v>-1792094.1121817532</v>
      </c>
      <c r="M293" s="10">
        <f t="shared" si="117"/>
        <v>-2166360.9580714237</v>
      </c>
      <c r="N293" s="10">
        <f t="shared" si="117"/>
        <v>-2561153.532643076</v>
      </c>
      <c r="O293" s="10">
        <f t="shared" si="117"/>
        <v>-2977379.0462843017</v>
      </c>
      <c r="P293" s="10">
        <f t="shared" si="117"/>
        <v>-3415981.6712085353</v>
      </c>
      <c r="Q293" s="10">
        <f t="shared" si="117"/>
        <v>-3877943.9916937291</v>
      </c>
      <c r="R293" s="10">
        <f t="shared" si="117"/>
        <v>-4311868.4483159883</v>
      </c>
      <c r="S293" s="10">
        <f t="shared" si="117"/>
        <v>-4767403.0134880589</v>
      </c>
      <c r="T293" s="10">
        <f t="shared" si="117"/>
        <v>-5245758.2467062538</v>
      </c>
      <c r="U293" s="10">
        <f t="shared" si="117"/>
        <v>-5747894.7170672184</v>
      </c>
      <c r="V293" s="10">
        <f t="shared" si="117"/>
        <v>-6274810.6453016102</v>
      </c>
      <c r="W293" s="10">
        <f t="shared" si="117"/>
        <v>-6827543.3292330988</v>
      </c>
      <c r="X293" s="10">
        <f t="shared" si="117"/>
        <v>-7407170.622223855</v>
      </c>
      <c r="Y293" s="10">
        <f t="shared" si="117"/>
        <v>-8014812.4665563526</v>
      </c>
      <c r="Z293" s="10">
        <f t="shared" si="117"/>
        <v>-8651632.4837727007</v>
      </c>
      <c r="AA293" s="10">
        <f t="shared" si="117"/>
        <v>-9318839.6240666192</v>
      </c>
      <c r="AB293" s="10">
        <f t="shared" si="117"/>
        <v>-10017689.876899872</v>
      </c>
      <c r="AC293" s="10">
        <f t="shared" si="117"/>
        <v>-10749488.045094354</v>
      </c>
      <c r="AD293" s="10">
        <f t="shared" si="117"/>
        <v>-11515589.58473343</v>
      </c>
      <c r="AE293" s="10">
        <f t="shared" si="117"/>
        <v>-12317402.513291411</v>
      </c>
      <c r="AF293" s="10">
        <f t="shared" si="117"/>
        <v>-13156389.388498534</v>
      </c>
      <c r="AG293" s="10">
        <f t="shared" si="117"/>
        <v>-14034069.360540478</v>
      </c>
      <c r="AH293" s="10">
        <f t="shared" si="117"/>
        <v>-14952020.300286496</v>
      </c>
      <c r="AI293" s="10">
        <f t="shared" si="117"/>
        <v>-15911881.006338669</v>
      </c>
      <c r="AJ293" s="10">
        <f t="shared" si="117"/>
        <v>-16915353.493796915</v>
      </c>
      <c r="AK293" s="10">
        <f t="shared" si="117"/>
        <v>-17964205.367740184</v>
      </c>
    </row>
    <row r="294" spans="4:37" x14ac:dyDescent="0.35">
      <c r="E294" t="s">
        <v>142</v>
      </c>
      <c r="F294" t="s">
        <v>53</v>
      </c>
      <c r="G294" s="10">
        <f t="shared" si="117"/>
        <v>-2197616.1825999999</v>
      </c>
      <c r="H294" s="10">
        <f t="shared" si="117"/>
        <v>-2337673.9275834644</v>
      </c>
      <c r="I294" s="10">
        <f t="shared" si="117"/>
        <v>-2724582.235751234</v>
      </c>
      <c r="J294" s="10">
        <f t="shared" si="117"/>
        <v>-3089742.5409422033</v>
      </c>
      <c r="K294" s="10">
        <f t="shared" si="117"/>
        <v>-3594635.3613376045</v>
      </c>
      <c r="L294" s="10">
        <f t="shared" si="117"/>
        <v>-3896682.4488458997</v>
      </c>
      <c r="M294" s="10">
        <f t="shared" si="117"/>
        <v>-4056049.7862640098</v>
      </c>
      <c r="N294" s="10">
        <f t="shared" si="117"/>
        <v>-4251588.8208585456</v>
      </c>
      <c r="O294" s="10">
        <f t="shared" si="117"/>
        <v>-5703476.0239059851</v>
      </c>
      <c r="P294" s="10">
        <f t="shared" si="117"/>
        <v>-6087534.4281305959</v>
      </c>
      <c r="Q294" s="10">
        <f t="shared" si="117"/>
        <v>-6559399.6838687109</v>
      </c>
      <c r="R294" s="10">
        <f t="shared" si="117"/>
        <v>-7269154.9489901103</v>
      </c>
      <c r="S294" s="10">
        <f t="shared" si="117"/>
        <v>-8210448.3481074674</v>
      </c>
      <c r="T294" s="10">
        <f t="shared" si="117"/>
        <v>-8599770.1176291965</v>
      </c>
      <c r="U294" s="10">
        <f t="shared" si="117"/>
        <v>-8998211.5213215556</v>
      </c>
      <c r="V294" s="10">
        <f t="shared" si="117"/>
        <v>-9405992.3878124524</v>
      </c>
      <c r="W294" s="10">
        <f t="shared" si="117"/>
        <v>-9823338.0116202794</v>
      </c>
      <c r="X294" s="10">
        <f t="shared" si="117"/>
        <v>-10250479.293422321</v>
      </c>
      <c r="Y294" s="10">
        <f t="shared" si="117"/>
        <v>-10687652.884033276</v>
      </c>
      <c r="Z294" s="10">
        <f t="shared" si="117"/>
        <v>-11135101.332194861</v>
      </c>
      <c r="AA294" s="10">
        <f t="shared" si="117"/>
        <v>-11593073.236280082</v>
      </c>
      <c r="AB294" s="10">
        <f t="shared" si="117"/>
        <v>-12061823.400018694</v>
      </c>
      <c r="AC294" s="10">
        <f t="shared" si="117"/>
        <v>-12541612.992353454</v>
      </c>
      <c r="AD294" s="10">
        <f t="shared" si="117"/>
        <v>-13032709.711539606</v>
      </c>
      <c r="AE294" s="10">
        <f t="shared" si="117"/>
        <v>-13535387.9536034</v>
      </c>
      <c r="AF294" s="10">
        <f t="shared" si="117"/>
        <v>-12494861.997878509</v>
      </c>
      <c r="AG294" s="10">
        <f t="shared" si="117"/>
        <v>-12987554.134142611</v>
      </c>
      <c r="AH294" s="10">
        <f t="shared" si="117"/>
        <v>-13235254.688927624</v>
      </c>
      <c r="AI294" s="10">
        <f t="shared" si="117"/>
        <v>-13581519.775736086</v>
      </c>
      <c r="AJ294" s="10">
        <f t="shared" si="117"/>
        <v>-13939688.062350553</v>
      </c>
      <c r="AK294" s="10">
        <f t="shared" si="117"/>
        <v>-14363416.592547655</v>
      </c>
    </row>
    <row r="295" spans="4:37" x14ac:dyDescent="0.35">
      <c r="E295" t="s">
        <v>125</v>
      </c>
      <c r="F295" t="s">
        <v>53</v>
      </c>
      <c r="G295" s="10">
        <f t="shared" si="117"/>
        <v>0</v>
      </c>
      <c r="H295" s="10">
        <f t="shared" si="117"/>
        <v>0</v>
      </c>
      <c r="I295" s="10">
        <f t="shared" si="117"/>
        <v>0</v>
      </c>
      <c r="J295" s="10">
        <f t="shared" si="117"/>
        <v>0</v>
      </c>
      <c r="K295" s="10">
        <f t="shared" si="117"/>
        <v>0</v>
      </c>
      <c r="L295" s="10">
        <f t="shared" si="117"/>
        <v>0</v>
      </c>
      <c r="M295" s="10">
        <f t="shared" si="117"/>
        <v>0</v>
      </c>
      <c r="N295" s="10">
        <f t="shared" si="117"/>
        <v>0</v>
      </c>
      <c r="O295" s="10">
        <f t="shared" si="117"/>
        <v>0</v>
      </c>
      <c r="P295" s="10">
        <f t="shared" si="117"/>
        <v>0</v>
      </c>
      <c r="Q295" s="10">
        <f t="shared" si="117"/>
        <v>0</v>
      </c>
      <c r="R295" s="10">
        <f t="shared" si="117"/>
        <v>0</v>
      </c>
      <c r="S295" s="10">
        <f t="shared" si="117"/>
        <v>0</v>
      </c>
      <c r="T295" s="10">
        <f t="shared" si="117"/>
        <v>0</v>
      </c>
      <c r="U295" s="10">
        <f t="shared" si="117"/>
        <v>0</v>
      </c>
      <c r="V295" s="10">
        <f t="shared" si="117"/>
        <v>0</v>
      </c>
      <c r="W295" s="10">
        <f t="shared" si="117"/>
        <v>0</v>
      </c>
      <c r="X295" s="10">
        <f t="shared" si="117"/>
        <v>0</v>
      </c>
      <c r="Y295" s="10">
        <f t="shared" si="117"/>
        <v>0</v>
      </c>
      <c r="Z295" s="10">
        <f t="shared" si="117"/>
        <v>0</v>
      </c>
      <c r="AA295" s="10">
        <f t="shared" si="117"/>
        <v>0</v>
      </c>
      <c r="AB295" s="10">
        <f t="shared" si="117"/>
        <v>0</v>
      </c>
      <c r="AC295" s="10">
        <f t="shared" si="117"/>
        <v>0</v>
      </c>
      <c r="AD295" s="10">
        <f t="shared" si="117"/>
        <v>0</v>
      </c>
      <c r="AE295" s="10">
        <f t="shared" si="117"/>
        <v>0</v>
      </c>
      <c r="AF295" s="10">
        <f t="shared" si="117"/>
        <v>0</v>
      </c>
      <c r="AG295" s="10">
        <f t="shared" si="117"/>
        <v>0</v>
      </c>
      <c r="AH295" s="10">
        <f t="shared" si="117"/>
        <v>0</v>
      </c>
      <c r="AI295" s="10">
        <f t="shared" si="117"/>
        <v>0</v>
      </c>
      <c r="AJ295" s="10">
        <f t="shared" si="117"/>
        <v>0</v>
      </c>
      <c r="AK295" s="10">
        <f t="shared" si="117"/>
        <v>0</v>
      </c>
    </row>
    <row r="296" spans="4:37" x14ac:dyDescent="0.35">
      <c r="E296" t="s">
        <v>143</v>
      </c>
      <c r="F296" t="s">
        <v>53</v>
      </c>
      <c r="G296" s="10">
        <f t="shared" ref="G296:AK296" si="118">G287</f>
        <v>17217664.420000002</v>
      </c>
      <c r="H296" s="10">
        <f t="shared" si="118"/>
        <v>17579235.372820001</v>
      </c>
      <c r="I296" s="10">
        <f t="shared" si="118"/>
        <v>17948399.315649219</v>
      </c>
      <c r="J296" s="10">
        <f t="shared" si="118"/>
        <v>18325315.701277852</v>
      </c>
      <c r="K296" s="10">
        <f t="shared" si="118"/>
        <v>18710147.331004687</v>
      </c>
      <c r="L296" s="10">
        <f t="shared" si="118"/>
        <v>19103060.424955782</v>
      </c>
      <c r="M296" s="10">
        <f t="shared" si="118"/>
        <v>0</v>
      </c>
      <c r="N296" s="10">
        <f t="shared" si="118"/>
        <v>0</v>
      </c>
      <c r="O296" s="10">
        <f t="shared" si="118"/>
        <v>0</v>
      </c>
      <c r="P296" s="10">
        <f t="shared" si="118"/>
        <v>0</v>
      </c>
      <c r="Q296" s="10">
        <f t="shared" si="118"/>
        <v>0</v>
      </c>
      <c r="R296" s="10">
        <f t="shared" si="118"/>
        <v>0</v>
      </c>
      <c r="S296" s="10">
        <f t="shared" si="118"/>
        <v>0</v>
      </c>
      <c r="T296" s="10">
        <f t="shared" si="118"/>
        <v>0</v>
      </c>
      <c r="U296" s="10">
        <f t="shared" si="118"/>
        <v>0</v>
      </c>
      <c r="V296" s="10">
        <f t="shared" si="118"/>
        <v>0</v>
      </c>
      <c r="W296" s="10">
        <f t="shared" si="118"/>
        <v>0</v>
      </c>
      <c r="X296" s="10">
        <f t="shared" si="118"/>
        <v>0</v>
      </c>
      <c r="Y296" s="10">
        <f t="shared" si="118"/>
        <v>0</v>
      </c>
      <c r="Z296" s="10">
        <f t="shared" si="118"/>
        <v>0</v>
      </c>
      <c r="AA296" s="10">
        <f t="shared" si="118"/>
        <v>0</v>
      </c>
      <c r="AB296" s="10">
        <f t="shared" si="118"/>
        <v>0</v>
      </c>
      <c r="AC296" s="10">
        <f t="shared" si="118"/>
        <v>0</v>
      </c>
      <c r="AD296" s="10">
        <f t="shared" si="118"/>
        <v>0</v>
      </c>
      <c r="AE296" s="10">
        <f t="shared" si="118"/>
        <v>0</v>
      </c>
      <c r="AF296" s="10">
        <f t="shared" si="118"/>
        <v>0</v>
      </c>
      <c r="AG296" s="10">
        <f t="shared" si="118"/>
        <v>0</v>
      </c>
      <c r="AH296" s="10">
        <f t="shared" si="118"/>
        <v>0</v>
      </c>
      <c r="AI296" s="10">
        <f t="shared" si="118"/>
        <v>0</v>
      </c>
      <c r="AJ296" s="10">
        <f t="shared" si="118"/>
        <v>0</v>
      </c>
      <c r="AK296" s="10">
        <f t="shared" si="118"/>
        <v>0</v>
      </c>
    </row>
    <row r="298" spans="4:37" x14ac:dyDescent="0.35">
      <c r="E298" t="s">
        <v>144</v>
      </c>
      <c r="F298" t="s">
        <v>53</v>
      </c>
      <c r="G298" s="10">
        <f t="shared" ref="G298:AK298" si="119">SUM(G290:G296)</f>
        <v>21252634.637400001</v>
      </c>
      <c r="H298" s="10">
        <f t="shared" si="119"/>
        <v>19468375.58192113</v>
      </c>
      <c r="I298" s="10">
        <f t="shared" si="119"/>
        <v>19553815.10805482</v>
      </c>
      <c r="J298" s="10">
        <f t="shared" si="119"/>
        <v>19218285.811382469</v>
      </c>
      <c r="K298" s="10">
        <f t="shared" si="119"/>
        <v>20041285.056435402</v>
      </c>
      <c r="L298" s="10">
        <f t="shared" si="119"/>
        <v>20868499.323012345</v>
      </c>
      <c r="M298" s="10">
        <f t="shared" si="119"/>
        <v>681813.92654556036</v>
      </c>
      <c r="N298" s="10">
        <f t="shared" si="119"/>
        <v>1658222.4307458028</v>
      </c>
      <c r="O298" s="10">
        <f t="shared" si="119"/>
        <v>199662.11018773727</v>
      </c>
      <c r="P298" s="10">
        <f t="shared" si="119"/>
        <v>267877.78860624135</v>
      </c>
      <c r="Q298" s="10">
        <f t="shared" si="119"/>
        <v>296184.96629383136</v>
      </c>
      <c r="R298" s="10">
        <f t="shared" si="119"/>
        <v>109499.75075160805</v>
      </c>
      <c r="S298" s="10">
        <f t="shared" si="119"/>
        <v>-258185.61954898201</v>
      </c>
      <c r="T298" s="10">
        <f t="shared" si="119"/>
        <v>-205383.02083489671</v>
      </c>
      <c r="U298" s="10">
        <f t="shared" si="119"/>
        <v>-142713.56167171709</v>
      </c>
      <c r="V298" s="10">
        <f t="shared" si="119"/>
        <v>-69654.710884450004</v>
      </c>
      <c r="W298" s="10">
        <f t="shared" si="119"/>
        <v>14338.405364083126</v>
      </c>
      <c r="X298" s="10">
        <f t="shared" si="119"/>
        <v>109833.88320490159</v>
      </c>
      <c r="Y298" s="10">
        <f t="shared" si="119"/>
        <v>217423.95399838872</v>
      </c>
      <c r="Z298" s="10">
        <f t="shared" si="119"/>
        <v>337725.93180934526</v>
      </c>
      <c r="AA298" s="10">
        <f t="shared" si="119"/>
        <v>471383.19670277461</v>
      </c>
      <c r="AB298" s="10">
        <f t="shared" si="119"/>
        <v>619066.21518864669</v>
      </c>
      <c r="AC298" s="10">
        <f t="shared" si="119"/>
        <v>781473.59919238277</v>
      </c>
      <c r="AD298" s="10">
        <f t="shared" si="119"/>
        <v>959333.20497864671</v>
      </c>
      <c r="AE298" s="10">
        <f t="shared" si="119"/>
        <v>1153403.2735080924</v>
      </c>
      <c r="AF298" s="10">
        <f t="shared" si="119"/>
        <v>2919540.6011612248</v>
      </c>
      <c r="AG298" s="10">
        <f t="shared" si="119"/>
        <v>3182433.8180195559</v>
      </c>
      <c r="AH298" s="10">
        <f t="shared" si="119"/>
        <v>3721444.8179049231</v>
      </c>
      <c r="AI298" s="10">
        <f t="shared" si="119"/>
        <v>4194212.5172825977</v>
      </c>
      <c r="AJ298" s="10">
        <f t="shared" si="119"/>
        <v>4688637.6517457552</v>
      </c>
      <c r="AK298" s="10">
        <f t="shared" si="119"/>
        <v>5152348.5747426674</v>
      </c>
    </row>
    <row r="299" spans="4:37" x14ac:dyDescent="0.35">
      <c r="E299" t="s">
        <v>145</v>
      </c>
      <c r="F299" t="s">
        <v>53</v>
      </c>
      <c r="G299" s="10">
        <f t="shared" ref="G299:AK299" si="120">-G298*G$20</f>
        <v>0</v>
      </c>
      <c r="H299" s="10">
        <f t="shared" si="120"/>
        <v>0</v>
      </c>
      <c r="I299" s="10">
        <f t="shared" si="120"/>
        <v>0</v>
      </c>
      <c r="J299" s="10">
        <f t="shared" si="120"/>
        <v>0</v>
      </c>
      <c r="K299" s="10">
        <f t="shared" si="120"/>
        <v>0</v>
      </c>
      <c r="L299" s="10">
        <f t="shared" si="120"/>
        <v>0</v>
      </c>
      <c r="M299" s="10">
        <f t="shared" si="120"/>
        <v>0</v>
      </c>
      <c r="N299" s="10">
        <f t="shared" si="120"/>
        <v>0</v>
      </c>
      <c r="O299" s="10">
        <f t="shared" si="120"/>
        <v>0</v>
      </c>
      <c r="P299" s="10">
        <f t="shared" si="120"/>
        <v>0</v>
      </c>
      <c r="Q299" s="10">
        <f t="shared" si="120"/>
        <v>0</v>
      </c>
      <c r="R299" s="10">
        <f t="shared" si="120"/>
        <v>0</v>
      </c>
      <c r="S299" s="10">
        <f t="shared" si="120"/>
        <v>0</v>
      </c>
      <c r="T299" s="10">
        <f t="shared" si="120"/>
        <v>0</v>
      </c>
      <c r="U299" s="10">
        <f t="shared" si="120"/>
        <v>0</v>
      </c>
      <c r="V299" s="10">
        <f t="shared" si="120"/>
        <v>0</v>
      </c>
      <c r="W299" s="10">
        <f t="shared" si="120"/>
        <v>0</v>
      </c>
      <c r="X299" s="10">
        <f t="shared" si="120"/>
        <v>0</v>
      </c>
      <c r="Y299" s="10">
        <f t="shared" si="120"/>
        <v>0</v>
      </c>
      <c r="Z299" s="10">
        <f t="shared" si="120"/>
        <v>0</v>
      </c>
      <c r="AA299" s="10">
        <f t="shared" si="120"/>
        <v>0</v>
      </c>
      <c r="AB299" s="10">
        <f t="shared" si="120"/>
        <v>0</v>
      </c>
      <c r="AC299" s="10">
        <f t="shared" si="120"/>
        <v>0</v>
      </c>
      <c r="AD299" s="10">
        <f t="shared" si="120"/>
        <v>0</v>
      </c>
      <c r="AE299" s="10">
        <f t="shared" si="120"/>
        <v>0</v>
      </c>
      <c r="AF299" s="10">
        <f t="shared" si="120"/>
        <v>0</v>
      </c>
      <c r="AG299" s="10">
        <f t="shared" si="120"/>
        <v>0</v>
      </c>
      <c r="AH299" s="10">
        <f t="shared" si="120"/>
        <v>0</v>
      </c>
      <c r="AI299" s="10">
        <f t="shared" si="120"/>
        <v>0</v>
      </c>
      <c r="AJ299" s="10">
        <f t="shared" si="120"/>
        <v>0</v>
      </c>
      <c r="AK299" s="10">
        <f t="shared" si="120"/>
        <v>0</v>
      </c>
    </row>
    <row r="301" spans="4:37" x14ac:dyDescent="0.35">
      <c r="D301" t="s">
        <v>146</v>
      </c>
    </row>
    <row r="302" spans="4:37" x14ac:dyDescent="0.35">
      <c r="E302" t="s">
        <v>51</v>
      </c>
      <c r="F302" t="s">
        <v>53</v>
      </c>
      <c r="G302" s="10">
        <f t="shared" ref="G302:AK309" si="121">G236</f>
        <v>-59567074.225000009</v>
      </c>
      <c r="H302" s="10">
        <f t="shared" si="121"/>
        <v>-1976591.24917324</v>
      </c>
      <c r="I302" s="10">
        <f t="shared" si="121"/>
        <v>-7883163.619584416</v>
      </c>
      <c r="J302" s="10">
        <f t="shared" si="121"/>
        <v>-9409287.5461007431</v>
      </c>
      <c r="K302" s="10">
        <f t="shared" si="121"/>
        <v>-15570797.270092202</v>
      </c>
      <c r="L302" s="10">
        <f t="shared" si="121"/>
        <v>-6195642.9597768392</v>
      </c>
      <c r="M302" s="10">
        <f t="shared" si="121"/>
        <v>-3956993.2301738057</v>
      </c>
      <c r="N302" s="10">
        <f t="shared" si="121"/>
        <v>-4168914.5556033193</v>
      </c>
      <c r="O302" s="10">
        <f t="shared" si="121"/>
        <v>-35250848.42832046</v>
      </c>
      <c r="P302" s="10">
        <f t="shared" si="121"/>
        <v>-8466647.9619261511</v>
      </c>
      <c r="Q302" s="10">
        <f t="shared" si="121"/>
        <v>-10782789.125094207</v>
      </c>
      <c r="R302" s="10">
        <f t="shared" si="121"/>
        <v>-21365397.113733616</v>
      </c>
      <c r="S302" s="10">
        <f t="shared" si="121"/>
        <v>-28250333.703977112</v>
      </c>
      <c r="T302" s="10">
        <f t="shared" si="121"/>
        <v>-10256072.65471362</v>
      </c>
      <c r="U302" s="10">
        <f t="shared" si="121"/>
        <v>-10471450.180462604</v>
      </c>
      <c r="V302" s="10">
        <f t="shared" si="121"/>
        <v>-10691350.634252317</v>
      </c>
      <c r="W302" s="10">
        <f t="shared" si="121"/>
        <v>-10915868.997571616</v>
      </c>
      <c r="X302" s="10">
        <f t="shared" si="121"/>
        <v>-11145102.24652062</v>
      </c>
      <c r="Y302" s="10">
        <f t="shared" si="121"/>
        <v>-11379149.393697552</v>
      </c>
      <c r="Z302" s="10">
        <f t="shared" si="121"/>
        <v>-11618111.5309652</v>
      </c>
      <c r="AA302" s="10">
        <f t="shared" si="121"/>
        <v>-11862091.873115469</v>
      </c>
      <c r="AB302" s="10">
        <f t="shared" si="121"/>
        <v>-12111195.802450892</v>
      </c>
      <c r="AC302" s="10">
        <f t="shared" si="121"/>
        <v>-12365530.91430236</v>
      </c>
      <c r="AD302" s="10">
        <f t="shared" si="121"/>
        <v>-12625207.063502707</v>
      </c>
      <c r="AE302" s="10">
        <f t="shared" si="121"/>
        <v>-12890336.411836263</v>
      </c>
      <c r="AF302" s="10">
        <f t="shared" si="121"/>
        <v>-13161033.476484824</v>
      </c>
      <c r="AG302" s="10">
        <f t="shared" si="121"/>
        <v>-13437415.179491002</v>
      </c>
      <c r="AH302" s="10">
        <f t="shared" si="121"/>
        <v>-13719600.898260314</v>
      </c>
      <c r="AI302" s="10">
        <f t="shared" si="121"/>
        <v>-14007712.517123777</v>
      </c>
      <c r="AJ302" s="10">
        <f t="shared" si="121"/>
        <v>-14301874.479983376</v>
      </c>
      <c r="AK302" s="10">
        <f t="shared" si="121"/>
        <v>-14602213.844063025</v>
      </c>
    </row>
    <row r="303" spans="4:37" x14ac:dyDescent="0.35">
      <c r="E303" t="s">
        <v>147</v>
      </c>
      <c r="F303" t="s">
        <v>53</v>
      </c>
      <c r="G303" s="10">
        <f t="shared" si="121"/>
        <v>0</v>
      </c>
      <c r="H303" s="10">
        <f t="shared" si="121"/>
        <v>0</v>
      </c>
      <c r="I303" s="10">
        <f t="shared" si="121"/>
        <v>0</v>
      </c>
      <c r="J303" s="10">
        <f t="shared" si="121"/>
        <v>0</v>
      </c>
      <c r="K303" s="10">
        <f t="shared" si="121"/>
        <v>0</v>
      </c>
      <c r="L303" s="10">
        <f t="shared" si="121"/>
        <v>0</v>
      </c>
      <c r="M303" s="10">
        <f t="shared" si="121"/>
        <v>0</v>
      </c>
      <c r="N303" s="10">
        <f t="shared" si="121"/>
        <v>0</v>
      </c>
      <c r="O303" s="10">
        <f t="shared" si="121"/>
        <v>0</v>
      </c>
      <c r="P303" s="10">
        <f t="shared" si="121"/>
        <v>0</v>
      </c>
      <c r="Q303" s="10">
        <f t="shared" si="121"/>
        <v>0</v>
      </c>
      <c r="R303" s="10">
        <f t="shared" si="121"/>
        <v>0</v>
      </c>
      <c r="S303" s="10">
        <f t="shared" si="121"/>
        <v>0</v>
      </c>
      <c r="T303" s="10">
        <f t="shared" si="121"/>
        <v>0</v>
      </c>
      <c r="U303" s="10">
        <f t="shared" si="121"/>
        <v>0</v>
      </c>
      <c r="V303" s="10">
        <f t="shared" si="121"/>
        <v>0</v>
      </c>
      <c r="W303" s="10">
        <f t="shared" si="121"/>
        <v>0</v>
      </c>
      <c r="X303" s="10">
        <f t="shared" si="121"/>
        <v>0</v>
      </c>
      <c r="Y303" s="10">
        <f t="shared" si="121"/>
        <v>0</v>
      </c>
      <c r="Z303" s="10">
        <f t="shared" si="121"/>
        <v>0</v>
      </c>
      <c r="AA303" s="10">
        <f t="shared" si="121"/>
        <v>0</v>
      </c>
      <c r="AB303" s="10">
        <f t="shared" si="121"/>
        <v>0</v>
      </c>
      <c r="AC303" s="10">
        <f t="shared" si="121"/>
        <v>0</v>
      </c>
      <c r="AD303" s="10">
        <f t="shared" si="121"/>
        <v>0</v>
      </c>
      <c r="AE303" s="10">
        <f t="shared" si="121"/>
        <v>0</v>
      </c>
      <c r="AF303" s="10">
        <f t="shared" si="121"/>
        <v>0</v>
      </c>
      <c r="AG303" s="10">
        <f t="shared" si="121"/>
        <v>0</v>
      </c>
      <c r="AH303" s="10">
        <f t="shared" si="121"/>
        <v>0</v>
      </c>
      <c r="AI303" s="10">
        <f t="shared" si="121"/>
        <v>0</v>
      </c>
      <c r="AJ303" s="10">
        <f t="shared" si="121"/>
        <v>0</v>
      </c>
      <c r="AK303" s="10">
        <f t="shared" si="121"/>
        <v>0</v>
      </c>
    </row>
    <row r="304" spans="4:37" x14ac:dyDescent="0.35">
      <c r="E304" t="s">
        <v>60</v>
      </c>
      <c r="F304" t="s">
        <v>53</v>
      </c>
      <c r="G304" s="10">
        <f t="shared" si="121"/>
        <v>30007000</v>
      </c>
      <c r="H304" s="10">
        <f t="shared" si="121"/>
        <v>0</v>
      </c>
      <c r="I304" s="10">
        <f t="shared" si="121"/>
        <v>0</v>
      </c>
      <c r="J304" s="10">
        <f t="shared" si="121"/>
        <v>0</v>
      </c>
      <c r="K304" s="10">
        <f t="shared" si="121"/>
        <v>0</v>
      </c>
      <c r="L304" s="10">
        <f t="shared" si="121"/>
        <v>0</v>
      </c>
      <c r="M304" s="10">
        <f t="shared" si="121"/>
        <v>0</v>
      </c>
      <c r="N304" s="10">
        <f t="shared" si="121"/>
        <v>0</v>
      </c>
      <c r="O304" s="10">
        <f t="shared" si="121"/>
        <v>0</v>
      </c>
      <c r="P304" s="10">
        <f t="shared" si="121"/>
        <v>0</v>
      </c>
      <c r="Q304" s="10">
        <f t="shared" si="121"/>
        <v>0</v>
      </c>
      <c r="R304" s="10">
        <f t="shared" si="121"/>
        <v>0</v>
      </c>
      <c r="S304" s="10">
        <f t="shared" si="121"/>
        <v>0</v>
      </c>
      <c r="T304" s="10">
        <f t="shared" si="121"/>
        <v>0</v>
      </c>
      <c r="U304" s="10">
        <f t="shared" si="121"/>
        <v>0</v>
      </c>
      <c r="V304" s="10">
        <f t="shared" si="121"/>
        <v>0</v>
      </c>
      <c r="W304" s="10">
        <f t="shared" si="121"/>
        <v>0</v>
      </c>
      <c r="X304" s="10">
        <f t="shared" si="121"/>
        <v>0</v>
      </c>
      <c r="Y304" s="10">
        <f t="shared" si="121"/>
        <v>0</v>
      </c>
      <c r="Z304" s="10">
        <f t="shared" si="121"/>
        <v>0</v>
      </c>
      <c r="AA304" s="10">
        <f t="shared" si="121"/>
        <v>0</v>
      </c>
      <c r="AB304" s="10">
        <f t="shared" si="121"/>
        <v>0</v>
      </c>
      <c r="AC304" s="10">
        <f t="shared" si="121"/>
        <v>0</v>
      </c>
      <c r="AD304" s="10">
        <f t="shared" si="121"/>
        <v>0</v>
      </c>
      <c r="AE304" s="10">
        <f t="shared" si="121"/>
        <v>0</v>
      </c>
      <c r="AF304" s="10">
        <f t="shared" si="121"/>
        <v>0</v>
      </c>
      <c r="AG304" s="10">
        <f t="shared" si="121"/>
        <v>0</v>
      </c>
      <c r="AH304" s="10">
        <f t="shared" si="121"/>
        <v>0</v>
      </c>
      <c r="AI304" s="10">
        <f t="shared" si="121"/>
        <v>0</v>
      </c>
      <c r="AJ304" s="10">
        <f t="shared" si="121"/>
        <v>0</v>
      </c>
      <c r="AK304" s="10">
        <f t="shared" si="121"/>
        <v>0</v>
      </c>
    </row>
    <row r="305" spans="3:38" x14ac:dyDescent="0.35">
      <c r="E305" t="s">
        <v>141</v>
      </c>
      <c r="F305" t="s">
        <v>53</v>
      </c>
      <c r="G305" s="10">
        <f t="shared" si="121"/>
        <v>0</v>
      </c>
      <c r="H305" s="10">
        <f t="shared" si="121"/>
        <v>335297.44384000002</v>
      </c>
      <c r="I305" s="10">
        <f t="shared" si="121"/>
        <v>782835.26884689997</v>
      </c>
      <c r="J305" s="10">
        <f t="shared" si="121"/>
        <v>1269031.8014171831</v>
      </c>
      <c r="K305" s="10">
        <f t="shared" si="121"/>
        <v>1803207.0836264433</v>
      </c>
      <c r="L305" s="10">
        <f t="shared" si="121"/>
        <v>2412469.5722419964</v>
      </c>
      <c r="M305" s="10">
        <f t="shared" si="121"/>
        <v>3007049.5485952673</v>
      </c>
      <c r="N305" s="10">
        <f t="shared" si="121"/>
        <v>3664529.8355406448</v>
      </c>
      <c r="O305" s="10">
        <f t="shared" si="121"/>
        <v>4357202.7315605078</v>
      </c>
      <c r="P305" s="10">
        <f t="shared" si="121"/>
        <v>5112380.0056633297</v>
      </c>
      <c r="Q305" s="10">
        <f t="shared" si="121"/>
        <v>5934744.3431057688</v>
      </c>
      <c r="R305" s="10">
        <f t="shared" si="121"/>
        <v>6747775.3203446884</v>
      </c>
      <c r="S305" s="10">
        <f t="shared" si="121"/>
        <v>7628635.479502135</v>
      </c>
      <c r="T305" s="10">
        <f t="shared" si="121"/>
        <v>8396384.1730798129</v>
      </c>
      <c r="U305" s="10">
        <f t="shared" si="121"/>
        <v>9202318.6711836942</v>
      </c>
      <c r="V305" s="10">
        <f t="shared" si="121"/>
        <v>10048042.096530247</v>
      </c>
      <c r="W305" s="10">
        <f t="shared" si="121"/>
        <v>10935220.333747115</v>
      </c>
      <c r="X305" s="10">
        <f t="shared" si="121"/>
        <v>11865584.404006619</v>
      </c>
      <c r="Y305" s="10">
        <f t="shared" si="121"/>
        <v>12840932.927898226</v>
      </c>
      <c r="Z305" s="10">
        <f t="shared" si="121"/>
        <v>13863134.679786421</v>
      </c>
      <c r="AA305" s="10">
        <f t="shared" si="121"/>
        <v>14934131.237019274</v>
      </c>
      <c r="AB305" s="10">
        <f t="shared" si="121"/>
        <v>16055939.727476107</v>
      </c>
      <c r="AC305" s="10">
        <f t="shared" si="121"/>
        <v>17230655.679070152</v>
      </c>
      <c r="AD305" s="10">
        <f t="shared" si="121"/>
        <v>18460455.974954542</v>
      </c>
      <c r="AE305" s="10">
        <f t="shared" si="121"/>
        <v>19747601.918316849</v>
      </c>
      <c r="AF305" s="10">
        <f t="shared" si="121"/>
        <v>21094442.410789631</v>
      </c>
      <c r="AG305" s="10">
        <f t="shared" si="121"/>
        <v>22503417.248651549</v>
      </c>
      <c r="AH305" s="10">
        <f t="shared" si="121"/>
        <v>23977060.541146416</v>
      </c>
      <c r="AI305" s="10">
        <f t="shared" si="121"/>
        <v>25518004.255405545</v>
      </c>
      <c r="AJ305" s="10">
        <f t="shared" si="121"/>
        <v>27128981.892622858</v>
      </c>
      <c r="AK305" s="10">
        <f t="shared" si="121"/>
        <v>28812832.300302036</v>
      </c>
      <c r="AL305" s="10">
        <f t="shared" ref="AL305:AL309" si="122">IF(AF305=0,0,IF($G$17&gt;(AK305/AF305)^(1/5)-1+2%,AK305*(AK305/AF305)^(1/5)/($G$17-((AK305/AF305)^(1/5)-1)),AK305*(1+$G$16)/$G$18))</f>
        <v>1153643207.0042503</v>
      </c>
    </row>
    <row r="306" spans="3:38" x14ac:dyDescent="0.35">
      <c r="E306" t="s">
        <v>117</v>
      </c>
      <c r="F306" t="s">
        <v>53</v>
      </c>
      <c r="G306" s="10">
        <f t="shared" si="121"/>
        <v>0</v>
      </c>
      <c r="H306" s="10">
        <f t="shared" si="121"/>
        <v>0</v>
      </c>
      <c r="I306" s="10">
        <f t="shared" si="121"/>
        <v>0</v>
      </c>
      <c r="J306" s="10">
        <f t="shared" si="121"/>
        <v>0</v>
      </c>
      <c r="K306" s="10">
        <f t="shared" si="121"/>
        <v>0</v>
      </c>
      <c r="L306" s="10">
        <f t="shared" si="121"/>
        <v>0</v>
      </c>
      <c r="M306" s="10">
        <f t="shared" si="121"/>
        <v>0</v>
      </c>
      <c r="N306" s="10">
        <f t="shared" si="121"/>
        <v>0</v>
      </c>
      <c r="O306" s="10">
        <f t="shared" si="121"/>
        <v>0</v>
      </c>
      <c r="P306" s="10">
        <f t="shared" si="121"/>
        <v>0</v>
      </c>
      <c r="Q306" s="10">
        <f t="shared" si="121"/>
        <v>0</v>
      </c>
      <c r="R306" s="10">
        <f t="shared" si="121"/>
        <v>0</v>
      </c>
      <c r="S306" s="10">
        <f t="shared" si="121"/>
        <v>0</v>
      </c>
      <c r="T306" s="10">
        <f t="shared" si="121"/>
        <v>0</v>
      </c>
      <c r="U306" s="10">
        <f t="shared" si="121"/>
        <v>0</v>
      </c>
      <c r="V306" s="10">
        <f t="shared" si="121"/>
        <v>0</v>
      </c>
      <c r="W306" s="10">
        <f t="shared" si="121"/>
        <v>0</v>
      </c>
      <c r="X306" s="10">
        <f t="shared" si="121"/>
        <v>0</v>
      </c>
      <c r="Y306" s="10">
        <f t="shared" si="121"/>
        <v>0</v>
      </c>
      <c r="Z306" s="10">
        <f t="shared" si="121"/>
        <v>0</v>
      </c>
      <c r="AA306" s="10">
        <f t="shared" si="121"/>
        <v>0</v>
      </c>
      <c r="AB306" s="10">
        <f t="shared" si="121"/>
        <v>0</v>
      </c>
      <c r="AC306" s="10">
        <f t="shared" si="121"/>
        <v>0</v>
      </c>
      <c r="AD306" s="10">
        <f t="shared" si="121"/>
        <v>0</v>
      </c>
      <c r="AE306" s="10">
        <f t="shared" si="121"/>
        <v>0</v>
      </c>
      <c r="AF306" s="10">
        <f t="shared" si="121"/>
        <v>0</v>
      </c>
      <c r="AG306" s="10">
        <f t="shared" si="121"/>
        <v>0</v>
      </c>
      <c r="AH306" s="10">
        <f t="shared" si="121"/>
        <v>0</v>
      </c>
      <c r="AI306" s="10">
        <f t="shared" si="121"/>
        <v>0</v>
      </c>
      <c r="AJ306" s="10">
        <f t="shared" si="121"/>
        <v>0</v>
      </c>
      <c r="AK306" s="10">
        <f t="shared" si="121"/>
        <v>0</v>
      </c>
      <c r="AL306" s="10">
        <f t="shared" si="122"/>
        <v>0</v>
      </c>
    </row>
    <row r="307" spans="3:38" x14ac:dyDescent="0.35">
      <c r="E307" t="s">
        <v>118</v>
      </c>
      <c r="F307" t="s">
        <v>53</v>
      </c>
      <c r="G307" s="10">
        <f t="shared" si="121"/>
        <v>0</v>
      </c>
      <c r="H307" s="10">
        <f t="shared" si="121"/>
        <v>-284779.3071554054</v>
      </c>
      <c r="I307" s="10">
        <f t="shared" si="121"/>
        <v>-629133.24069006555</v>
      </c>
      <c r="J307" s="10">
        <f t="shared" si="121"/>
        <v>-994464.04607635434</v>
      </c>
      <c r="K307" s="10">
        <f t="shared" si="121"/>
        <v>-1381770.2734995272</v>
      </c>
      <c r="L307" s="10">
        <f t="shared" si="121"/>
        <v>-1792094.1121817532</v>
      </c>
      <c r="M307" s="10">
        <f t="shared" si="121"/>
        <v>-2166360.9580714237</v>
      </c>
      <c r="N307" s="10">
        <f t="shared" si="121"/>
        <v>-2561153.532643076</v>
      </c>
      <c r="O307" s="10">
        <f t="shared" si="121"/>
        <v>-2977379.0462843017</v>
      </c>
      <c r="P307" s="10">
        <f t="shared" si="121"/>
        <v>-3415981.6712085353</v>
      </c>
      <c r="Q307" s="10">
        <f t="shared" si="121"/>
        <v>-3877943.9916937291</v>
      </c>
      <c r="R307" s="10">
        <f t="shared" si="121"/>
        <v>-4311868.4483159883</v>
      </c>
      <c r="S307" s="10">
        <f t="shared" si="121"/>
        <v>-4767403.0134880589</v>
      </c>
      <c r="T307" s="10">
        <f t="shared" si="121"/>
        <v>-5245758.2467062538</v>
      </c>
      <c r="U307" s="10">
        <f t="shared" si="121"/>
        <v>-5747894.7170672184</v>
      </c>
      <c r="V307" s="10">
        <f t="shared" si="121"/>
        <v>-6274810.6453016102</v>
      </c>
      <c r="W307" s="10">
        <f t="shared" si="121"/>
        <v>-6827543.3292330988</v>
      </c>
      <c r="X307" s="10">
        <f t="shared" si="121"/>
        <v>-7407170.622223855</v>
      </c>
      <c r="Y307" s="10">
        <f t="shared" si="121"/>
        <v>-8014812.4665563526</v>
      </c>
      <c r="Z307" s="10">
        <f t="shared" si="121"/>
        <v>-8651632.4837727007</v>
      </c>
      <c r="AA307" s="10">
        <f t="shared" si="121"/>
        <v>-9318839.6240666192</v>
      </c>
      <c r="AB307" s="10">
        <f t="shared" si="121"/>
        <v>-10017689.876899872</v>
      </c>
      <c r="AC307" s="10">
        <f t="shared" si="121"/>
        <v>-10749488.045094354</v>
      </c>
      <c r="AD307" s="10">
        <f t="shared" si="121"/>
        <v>-11515589.58473343</v>
      </c>
      <c r="AE307" s="10">
        <f t="shared" si="121"/>
        <v>-12317402.513291411</v>
      </c>
      <c r="AF307" s="10">
        <f t="shared" si="121"/>
        <v>-13156389.388498534</v>
      </c>
      <c r="AG307" s="10">
        <f t="shared" si="121"/>
        <v>-14034069.360540478</v>
      </c>
      <c r="AH307" s="10">
        <f t="shared" si="121"/>
        <v>-14952020.300286496</v>
      </c>
      <c r="AI307" s="10">
        <f t="shared" si="121"/>
        <v>-15911881.006338669</v>
      </c>
      <c r="AJ307" s="10">
        <f t="shared" si="121"/>
        <v>-16915353.493796915</v>
      </c>
      <c r="AK307" s="10">
        <f t="shared" si="121"/>
        <v>-17964205.367740184</v>
      </c>
      <c r="AL307" s="10">
        <f t="shared" si="122"/>
        <v>-719272693.35147953</v>
      </c>
    </row>
    <row r="308" spans="3:38" x14ac:dyDescent="0.35">
      <c r="E308" t="s">
        <v>125</v>
      </c>
      <c r="F308" t="s">
        <v>53</v>
      </c>
      <c r="G308" s="10">
        <f t="shared" si="121"/>
        <v>0</v>
      </c>
      <c r="H308" s="10">
        <f t="shared" si="121"/>
        <v>0</v>
      </c>
      <c r="I308" s="10">
        <f t="shared" si="121"/>
        <v>0</v>
      </c>
      <c r="J308" s="10">
        <f t="shared" si="121"/>
        <v>0</v>
      </c>
      <c r="K308" s="10">
        <f t="shared" si="121"/>
        <v>0</v>
      </c>
      <c r="L308" s="10">
        <f t="shared" si="121"/>
        <v>0</v>
      </c>
      <c r="M308" s="10">
        <f t="shared" si="121"/>
        <v>0</v>
      </c>
      <c r="N308" s="10">
        <f t="shared" si="121"/>
        <v>0</v>
      </c>
      <c r="O308" s="10">
        <f t="shared" si="121"/>
        <v>0</v>
      </c>
      <c r="P308" s="10">
        <f t="shared" si="121"/>
        <v>0</v>
      </c>
      <c r="Q308" s="10">
        <f t="shared" si="121"/>
        <v>0</v>
      </c>
      <c r="R308" s="10">
        <f t="shared" si="121"/>
        <v>0</v>
      </c>
      <c r="S308" s="10">
        <f t="shared" si="121"/>
        <v>0</v>
      </c>
      <c r="T308" s="10">
        <f t="shared" si="121"/>
        <v>0</v>
      </c>
      <c r="U308" s="10">
        <f t="shared" si="121"/>
        <v>0</v>
      </c>
      <c r="V308" s="10">
        <f t="shared" si="121"/>
        <v>0</v>
      </c>
      <c r="W308" s="10">
        <f t="shared" si="121"/>
        <v>0</v>
      </c>
      <c r="X308" s="10">
        <f t="shared" si="121"/>
        <v>0</v>
      </c>
      <c r="Y308" s="10">
        <f t="shared" si="121"/>
        <v>0</v>
      </c>
      <c r="Z308" s="10">
        <f t="shared" si="121"/>
        <v>0</v>
      </c>
      <c r="AA308" s="10">
        <f t="shared" si="121"/>
        <v>0</v>
      </c>
      <c r="AB308" s="10">
        <f t="shared" si="121"/>
        <v>0</v>
      </c>
      <c r="AC308" s="10">
        <f t="shared" si="121"/>
        <v>0</v>
      </c>
      <c r="AD308" s="10">
        <f t="shared" si="121"/>
        <v>0</v>
      </c>
      <c r="AE308" s="10">
        <f t="shared" si="121"/>
        <v>0</v>
      </c>
      <c r="AF308" s="10">
        <f t="shared" si="121"/>
        <v>0</v>
      </c>
      <c r="AG308" s="10">
        <f t="shared" si="121"/>
        <v>0</v>
      </c>
      <c r="AH308" s="10">
        <f t="shared" si="121"/>
        <v>0</v>
      </c>
      <c r="AI308" s="10">
        <f t="shared" si="121"/>
        <v>0</v>
      </c>
      <c r="AJ308" s="10">
        <f t="shared" si="121"/>
        <v>0</v>
      </c>
      <c r="AK308" s="10">
        <f t="shared" si="121"/>
        <v>0</v>
      </c>
      <c r="AL308" s="10">
        <f t="shared" si="122"/>
        <v>0</v>
      </c>
    </row>
    <row r="309" spans="3:38" x14ac:dyDescent="0.35">
      <c r="E309" t="s">
        <v>131</v>
      </c>
      <c r="F309" t="s">
        <v>53</v>
      </c>
      <c r="G309" s="10">
        <f t="shared" si="121"/>
        <v>0</v>
      </c>
      <c r="H309" s="10">
        <f t="shared" si="121"/>
        <v>0</v>
      </c>
      <c r="I309" s="10">
        <f t="shared" si="121"/>
        <v>0</v>
      </c>
      <c r="J309" s="10">
        <f t="shared" si="121"/>
        <v>0</v>
      </c>
      <c r="K309" s="10">
        <f t="shared" si="121"/>
        <v>0</v>
      </c>
      <c r="L309" s="10">
        <f t="shared" si="121"/>
        <v>0</v>
      </c>
      <c r="M309" s="10">
        <f t="shared" si="121"/>
        <v>0</v>
      </c>
      <c r="N309" s="10">
        <f t="shared" si="121"/>
        <v>0</v>
      </c>
      <c r="O309" s="10">
        <f t="shared" si="121"/>
        <v>0</v>
      </c>
      <c r="P309" s="10">
        <f t="shared" si="121"/>
        <v>0</v>
      </c>
      <c r="Q309" s="10">
        <f t="shared" si="121"/>
        <v>0</v>
      </c>
      <c r="R309" s="10">
        <f t="shared" si="121"/>
        <v>0</v>
      </c>
      <c r="S309" s="10">
        <f t="shared" si="121"/>
        <v>0</v>
      </c>
      <c r="T309" s="10">
        <f t="shared" si="121"/>
        <v>0</v>
      </c>
      <c r="U309" s="10">
        <f t="shared" si="121"/>
        <v>0</v>
      </c>
      <c r="V309" s="10">
        <f t="shared" si="121"/>
        <v>0</v>
      </c>
      <c r="W309" s="10">
        <f t="shared" si="121"/>
        <v>0</v>
      </c>
      <c r="X309" s="10">
        <f t="shared" si="121"/>
        <v>0</v>
      </c>
      <c r="Y309" s="10">
        <f t="shared" si="121"/>
        <v>0</v>
      </c>
      <c r="Z309" s="10">
        <f t="shared" si="121"/>
        <v>0</v>
      </c>
      <c r="AA309" s="10">
        <f t="shared" si="121"/>
        <v>0</v>
      </c>
      <c r="AB309" s="10">
        <f t="shared" si="121"/>
        <v>0</v>
      </c>
      <c r="AC309" s="10">
        <f t="shared" si="121"/>
        <v>0</v>
      </c>
      <c r="AD309" s="10">
        <f t="shared" si="121"/>
        <v>0</v>
      </c>
      <c r="AE309" s="10">
        <f t="shared" si="121"/>
        <v>0</v>
      </c>
      <c r="AF309" s="10">
        <f t="shared" si="121"/>
        <v>0</v>
      </c>
      <c r="AG309" s="10">
        <f t="shared" si="121"/>
        <v>0</v>
      </c>
      <c r="AH309" s="10">
        <f t="shared" si="121"/>
        <v>0</v>
      </c>
      <c r="AI309" s="10">
        <f t="shared" si="121"/>
        <v>0</v>
      </c>
      <c r="AJ309" s="10">
        <f t="shared" si="121"/>
        <v>0</v>
      </c>
      <c r="AK309" s="10">
        <f t="shared" si="121"/>
        <v>0</v>
      </c>
      <c r="AL309" s="10">
        <f t="shared" si="122"/>
        <v>0</v>
      </c>
    </row>
    <row r="310" spans="3:38" x14ac:dyDescent="0.35">
      <c r="E310" t="s">
        <v>148</v>
      </c>
      <c r="F310" t="s">
        <v>53</v>
      </c>
      <c r="G310" s="10">
        <f t="shared" ref="G310:AK310" si="123">G299</f>
        <v>0</v>
      </c>
      <c r="H310" s="10">
        <f t="shared" si="123"/>
        <v>0</v>
      </c>
      <c r="I310" s="10">
        <f t="shared" si="123"/>
        <v>0</v>
      </c>
      <c r="J310" s="10">
        <f t="shared" si="123"/>
        <v>0</v>
      </c>
      <c r="K310" s="10">
        <f t="shared" si="123"/>
        <v>0</v>
      </c>
      <c r="L310" s="10">
        <f t="shared" si="123"/>
        <v>0</v>
      </c>
      <c r="M310" s="10">
        <f t="shared" si="123"/>
        <v>0</v>
      </c>
      <c r="N310" s="10">
        <f t="shared" si="123"/>
        <v>0</v>
      </c>
      <c r="O310" s="10">
        <f t="shared" si="123"/>
        <v>0</v>
      </c>
      <c r="P310" s="10">
        <f t="shared" si="123"/>
        <v>0</v>
      </c>
      <c r="Q310" s="10">
        <f t="shared" si="123"/>
        <v>0</v>
      </c>
      <c r="R310" s="10">
        <f t="shared" si="123"/>
        <v>0</v>
      </c>
      <c r="S310" s="10">
        <f t="shared" si="123"/>
        <v>0</v>
      </c>
      <c r="T310" s="10">
        <f t="shared" si="123"/>
        <v>0</v>
      </c>
      <c r="U310" s="10">
        <f t="shared" si="123"/>
        <v>0</v>
      </c>
      <c r="V310" s="10">
        <f t="shared" si="123"/>
        <v>0</v>
      </c>
      <c r="W310" s="10">
        <f t="shared" si="123"/>
        <v>0</v>
      </c>
      <c r="X310" s="10">
        <f t="shared" si="123"/>
        <v>0</v>
      </c>
      <c r="Y310" s="10">
        <f t="shared" si="123"/>
        <v>0</v>
      </c>
      <c r="Z310" s="10">
        <f t="shared" si="123"/>
        <v>0</v>
      </c>
      <c r="AA310" s="10">
        <f t="shared" si="123"/>
        <v>0</v>
      </c>
      <c r="AB310" s="10">
        <f t="shared" si="123"/>
        <v>0</v>
      </c>
      <c r="AC310" s="10">
        <f t="shared" si="123"/>
        <v>0</v>
      </c>
      <c r="AD310" s="10">
        <f t="shared" si="123"/>
        <v>0</v>
      </c>
      <c r="AE310" s="10">
        <f t="shared" si="123"/>
        <v>0</v>
      </c>
      <c r="AF310" s="10">
        <f t="shared" si="123"/>
        <v>0</v>
      </c>
      <c r="AG310" s="10">
        <f t="shared" si="123"/>
        <v>0</v>
      </c>
      <c r="AH310" s="10">
        <f t="shared" si="123"/>
        <v>0</v>
      </c>
      <c r="AI310" s="10">
        <f t="shared" si="123"/>
        <v>0</v>
      </c>
      <c r="AJ310" s="10">
        <f t="shared" si="123"/>
        <v>0</v>
      </c>
      <c r="AK310" s="10">
        <f t="shared" si="123"/>
        <v>0</v>
      </c>
      <c r="AL310" s="10">
        <f>IF(AF310=0,0,IF($G$17&gt;(AK310/AF310)^(1/5)-1+2%,AK310*(AK310/AF310)^(1/5)/($G$17-((AK310/AF310)^(1/5)-1)),AK310*(1+$G$16)/$G$18))</f>
        <v>0</v>
      </c>
    </row>
    <row r="311" spans="3:38" x14ac:dyDescent="0.35">
      <c r="E311" t="s">
        <v>149</v>
      </c>
      <c r="F311" t="s">
        <v>53</v>
      </c>
      <c r="G311" s="10">
        <f>-$G$19*G310</f>
        <v>0</v>
      </c>
      <c r="H311" s="10">
        <f t="shared" ref="H311:AK311" si="124">-$G$19*H310</f>
        <v>0</v>
      </c>
      <c r="I311" s="10">
        <f t="shared" si="124"/>
        <v>0</v>
      </c>
      <c r="J311" s="10">
        <f t="shared" si="124"/>
        <v>0</v>
      </c>
      <c r="K311" s="10">
        <f t="shared" si="124"/>
        <v>0</v>
      </c>
      <c r="L311" s="10">
        <f t="shared" si="124"/>
        <v>0</v>
      </c>
      <c r="M311" s="10">
        <f t="shared" si="124"/>
        <v>0</v>
      </c>
      <c r="N311" s="10">
        <f t="shared" si="124"/>
        <v>0</v>
      </c>
      <c r="O311" s="10">
        <f t="shared" si="124"/>
        <v>0</v>
      </c>
      <c r="P311" s="10">
        <f t="shared" si="124"/>
        <v>0</v>
      </c>
      <c r="Q311" s="10">
        <f t="shared" si="124"/>
        <v>0</v>
      </c>
      <c r="R311" s="10">
        <f t="shared" si="124"/>
        <v>0</v>
      </c>
      <c r="S311" s="10">
        <f t="shared" si="124"/>
        <v>0</v>
      </c>
      <c r="T311" s="10">
        <f t="shared" si="124"/>
        <v>0</v>
      </c>
      <c r="U311" s="10">
        <f t="shared" si="124"/>
        <v>0</v>
      </c>
      <c r="V311" s="10">
        <f t="shared" si="124"/>
        <v>0</v>
      </c>
      <c r="W311" s="10">
        <f t="shared" si="124"/>
        <v>0</v>
      </c>
      <c r="X311" s="10">
        <f t="shared" si="124"/>
        <v>0</v>
      </c>
      <c r="Y311" s="10">
        <f t="shared" si="124"/>
        <v>0</v>
      </c>
      <c r="Z311" s="10">
        <f t="shared" si="124"/>
        <v>0</v>
      </c>
      <c r="AA311" s="10">
        <f t="shared" si="124"/>
        <v>0</v>
      </c>
      <c r="AB311" s="10">
        <f t="shared" si="124"/>
        <v>0</v>
      </c>
      <c r="AC311" s="10">
        <f t="shared" si="124"/>
        <v>0</v>
      </c>
      <c r="AD311" s="10">
        <f t="shared" si="124"/>
        <v>0</v>
      </c>
      <c r="AE311" s="10">
        <f t="shared" si="124"/>
        <v>0</v>
      </c>
      <c r="AF311" s="10">
        <f t="shared" si="124"/>
        <v>0</v>
      </c>
      <c r="AG311" s="10">
        <f t="shared" si="124"/>
        <v>0</v>
      </c>
      <c r="AH311" s="10">
        <f t="shared" si="124"/>
        <v>0</v>
      </c>
      <c r="AI311" s="10">
        <f t="shared" si="124"/>
        <v>0</v>
      </c>
      <c r="AJ311" s="10">
        <f t="shared" si="124"/>
        <v>0</v>
      </c>
      <c r="AK311" s="10">
        <f t="shared" si="124"/>
        <v>0</v>
      </c>
      <c r="AL311" s="10">
        <f t="shared" ref="AL311" si="125">IF(AF311=0,0,IF($G$17&gt;(AK311/AF311)^(1/5)-1+2%,AK311*(AK311/AF311)^(1/5)/($G$17-((AK311/AF311)^(1/5)-1)),AK311*(1+$G$16)/$G$18))</f>
        <v>0</v>
      </c>
    </row>
    <row r="312" spans="3:38" x14ac:dyDescent="0.35">
      <c r="E312" t="s">
        <v>150</v>
      </c>
      <c r="F312" t="s">
        <v>53</v>
      </c>
      <c r="G312" s="10">
        <f t="shared" ref="G312:AL312" si="126">SUM(G302:G311)</f>
        <v>-29560074.225000009</v>
      </c>
      <c r="H312" s="10">
        <f t="shared" si="126"/>
        <v>-1926073.1124886454</v>
      </c>
      <c r="I312" s="10">
        <f t="shared" si="126"/>
        <v>-7729461.5914275814</v>
      </c>
      <c r="J312" s="10">
        <f t="shared" si="126"/>
        <v>-9134719.7907599136</v>
      </c>
      <c r="K312" s="10">
        <f t="shared" si="126"/>
        <v>-15149360.459965287</v>
      </c>
      <c r="L312" s="10">
        <f t="shared" si="126"/>
        <v>-5575267.4997165957</v>
      </c>
      <c r="M312" s="10">
        <f t="shared" si="126"/>
        <v>-3116304.6396499621</v>
      </c>
      <c r="N312" s="10">
        <f t="shared" si="126"/>
        <v>-3065538.2527057505</v>
      </c>
      <c r="O312" s="10">
        <f t="shared" si="126"/>
        <v>-33871024.743044257</v>
      </c>
      <c r="P312" s="10">
        <f t="shared" si="126"/>
        <v>-6770249.6274713567</v>
      </c>
      <c r="Q312" s="10">
        <f t="shared" si="126"/>
        <v>-8725988.7736821678</v>
      </c>
      <c r="R312" s="10">
        <f t="shared" si="126"/>
        <v>-18929490.241704915</v>
      </c>
      <c r="S312" s="10">
        <f t="shared" si="126"/>
        <v>-25389101.237963036</v>
      </c>
      <c r="T312" s="10">
        <f t="shared" si="126"/>
        <v>-7105446.7283400605</v>
      </c>
      <c r="U312" s="10">
        <f t="shared" si="126"/>
        <v>-7017026.2263461286</v>
      </c>
      <c r="V312" s="10">
        <f t="shared" si="126"/>
        <v>-6918119.18302368</v>
      </c>
      <c r="W312" s="10">
        <f t="shared" si="126"/>
        <v>-6808191.9930575993</v>
      </c>
      <c r="X312" s="10">
        <f t="shared" si="126"/>
        <v>-6686688.4647378558</v>
      </c>
      <c r="Y312" s="10">
        <f t="shared" si="126"/>
        <v>-6553028.9323556786</v>
      </c>
      <c r="Z312" s="10">
        <f t="shared" si="126"/>
        <v>-6406609.334951479</v>
      </c>
      <c r="AA312" s="10">
        <f t="shared" si="126"/>
        <v>-6246800.2601628136</v>
      </c>
      <c r="AB312" s="10">
        <f t="shared" si="126"/>
        <v>-6072945.9518746566</v>
      </c>
      <c r="AC312" s="10">
        <f t="shared" si="126"/>
        <v>-5884363.280326562</v>
      </c>
      <c r="AD312" s="10">
        <f t="shared" si="126"/>
        <v>-5680340.6732815951</v>
      </c>
      <c r="AE312" s="10">
        <f t="shared" si="126"/>
        <v>-5460137.0068108253</v>
      </c>
      <c r="AF312" s="10">
        <f t="shared" si="126"/>
        <v>-5222980.4541937262</v>
      </c>
      <c r="AG312" s="10">
        <f t="shared" si="126"/>
        <v>-4968067.2913799305</v>
      </c>
      <c r="AH312" s="10">
        <f t="shared" si="126"/>
        <v>-4694560.6574003939</v>
      </c>
      <c r="AI312" s="10">
        <f t="shared" si="126"/>
        <v>-4401589.2680569012</v>
      </c>
      <c r="AJ312" s="10">
        <f t="shared" si="126"/>
        <v>-4088246.0811574329</v>
      </c>
      <c r="AK312" s="10">
        <f t="shared" si="126"/>
        <v>-3753586.9115011729</v>
      </c>
      <c r="AL312" s="10">
        <f t="shared" si="126"/>
        <v>434370513.65277076</v>
      </c>
    </row>
    <row r="313" spans="3:38" x14ac:dyDescent="0.35">
      <c r="E313" t="s">
        <v>151</v>
      </c>
      <c r="F313" t="s">
        <v>53</v>
      </c>
      <c r="G313" s="10">
        <f>NPV($G$17,H312:AL312)+G312</f>
        <v>-64444199.654245861</v>
      </c>
    </row>
    <row r="315" spans="3:38" x14ac:dyDescent="0.35">
      <c r="E315" t="s">
        <v>143</v>
      </c>
      <c r="F315" t="s">
        <v>53</v>
      </c>
      <c r="G315" s="10">
        <f t="shared" ref="G315:AK315" si="127">G287</f>
        <v>17217664.420000002</v>
      </c>
      <c r="H315" s="10">
        <f t="shared" si="127"/>
        <v>17579235.372820001</v>
      </c>
      <c r="I315" s="10">
        <f t="shared" si="127"/>
        <v>17948399.315649219</v>
      </c>
      <c r="J315" s="10">
        <f t="shared" si="127"/>
        <v>18325315.701277852</v>
      </c>
      <c r="K315" s="10">
        <f t="shared" si="127"/>
        <v>18710147.331004687</v>
      </c>
      <c r="L315" s="10">
        <f t="shared" si="127"/>
        <v>19103060.424955782</v>
      </c>
      <c r="M315" s="10">
        <f t="shared" si="127"/>
        <v>0</v>
      </c>
      <c r="N315" s="10">
        <f t="shared" si="127"/>
        <v>0</v>
      </c>
      <c r="O315" s="10">
        <f t="shared" si="127"/>
        <v>0</v>
      </c>
      <c r="P315" s="10">
        <f t="shared" si="127"/>
        <v>0</v>
      </c>
      <c r="Q315" s="10">
        <f t="shared" si="127"/>
        <v>0</v>
      </c>
      <c r="R315" s="10">
        <f t="shared" si="127"/>
        <v>0</v>
      </c>
      <c r="S315" s="10">
        <f t="shared" si="127"/>
        <v>0</v>
      </c>
      <c r="T315" s="10">
        <f t="shared" si="127"/>
        <v>0</v>
      </c>
      <c r="U315" s="10">
        <f t="shared" si="127"/>
        <v>0</v>
      </c>
      <c r="V315" s="10">
        <f t="shared" si="127"/>
        <v>0</v>
      </c>
      <c r="W315" s="10">
        <f t="shared" si="127"/>
        <v>0</v>
      </c>
      <c r="X315" s="10">
        <f t="shared" si="127"/>
        <v>0</v>
      </c>
      <c r="Y315" s="10">
        <f t="shared" si="127"/>
        <v>0</v>
      </c>
      <c r="Z315" s="10">
        <f t="shared" si="127"/>
        <v>0</v>
      </c>
      <c r="AA315" s="10">
        <f t="shared" si="127"/>
        <v>0</v>
      </c>
      <c r="AB315" s="10">
        <f t="shared" si="127"/>
        <v>0</v>
      </c>
      <c r="AC315" s="10">
        <f t="shared" si="127"/>
        <v>0</v>
      </c>
      <c r="AD315" s="10">
        <f t="shared" si="127"/>
        <v>0</v>
      </c>
      <c r="AE315" s="10">
        <f t="shared" si="127"/>
        <v>0</v>
      </c>
      <c r="AF315" s="10">
        <f t="shared" si="127"/>
        <v>0</v>
      </c>
      <c r="AG315" s="10">
        <f t="shared" si="127"/>
        <v>0</v>
      </c>
      <c r="AH315" s="10">
        <f t="shared" si="127"/>
        <v>0</v>
      </c>
      <c r="AI315" s="10">
        <f t="shared" si="127"/>
        <v>0</v>
      </c>
      <c r="AJ315" s="10">
        <f t="shared" si="127"/>
        <v>0</v>
      </c>
      <c r="AK315" s="10">
        <f t="shared" si="12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disablePrompts="1" count="1">
    <dataValidation type="list" showInputMessage="1" showErrorMessage="1" sqref="G6" xr:uid="{C42BD52F-167A-4F12-833B-B793CCC8811E}">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1F053-9DEC-4F6B-82C0-44669D0DECA7}">
  <sheetPr>
    <tabColor rgb="FFFFC000"/>
    <pageSetUpPr fitToPage="1"/>
  </sheetPr>
  <dimension ref="A1:AN324"/>
  <sheetViews>
    <sheetView zoomScale="85" zoomScaleNormal="85" workbookViewId="0">
      <pane xSplit="6" ySplit="4" topLeftCell="G5"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c r="F1" t="s">
        <v>174</v>
      </c>
      <c r="G1" t="s">
        <v>175</v>
      </c>
      <c r="H1" t="s">
        <v>176</v>
      </c>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4385.4252096171613</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 t="shared" ref="T21:AK21" si="0">S21</f>
        <v>1.03</v>
      </c>
      <c r="U21" s="22">
        <f t="shared" si="0"/>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 t="shared" ref="T22:AK22" si="1">S22*(1+$G$16)</f>
        <v>1.3721386233103487</v>
      </c>
      <c r="U22" s="47">
        <f t="shared" si="1"/>
        <v>1.400953534399866</v>
      </c>
      <c r="V22" s="47">
        <f t="shared" si="1"/>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23">
        <f>'[12]year 0 capex'!$P$100</f>
        <v>59567074.224999994</v>
      </c>
      <c r="H28" s="44">
        <f t="shared" ref="H28:AK28" si="2">SUM(H23:H27)</f>
        <v>1976591.24917324</v>
      </c>
      <c r="I28" s="44">
        <f t="shared" si="2"/>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 t="shared" si="2"/>
        <v>10256072.65471362</v>
      </c>
      <c r="U28" s="48">
        <f t="shared" si="2"/>
        <v>10471450.180462604</v>
      </c>
      <c r="V28" s="48">
        <f t="shared" si="2"/>
        <v>10691350.634252317</v>
      </c>
      <c r="W28" s="48">
        <f t="shared" si="2"/>
        <v>10915868.997571616</v>
      </c>
      <c r="X28" s="48">
        <f t="shared" si="2"/>
        <v>11145102.24652062</v>
      </c>
      <c r="Y28" s="48">
        <f t="shared" si="2"/>
        <v>11379149.393697552</v>
      </c>
      <c r="Z28" s="48">
        <f t="shared" si="2"/>
        <v>11618111.5309652</v>
      </c>
      <c r="AA28" s="48">
        <f t="shared" si="2"/>
        <v>11862091.873115469</v>
      </c>
      <c r="AB28" s="48">
        <f t="shared" si="2"/>
        <v>12111195.802450892</v>
      </c>
      <c r="AC28" s="48">
        <f t="shared" si="2"/>
        <v>12365530.91430236</v>
      </c>
      <c r="AD28" s="48">
        <f t="shared" si="2"/>
        <v>12625207.063502707</v>
      </c>
      <c r="AE28" s="48">
        <f t="shared" si="2"/>
        <v>12890336.411836263</v>
      </c>
      <c r="AF28" s="48">
        <f t="shared" si="2"/>
        <v>13161033.476484824</v>
      </c>
      <c r="AG28" s="48">
        <f t="shared" si="2"/>
        <v>13437415.179491002</v>
      </c>
      <c r="AH28" s="48">
        <f t="shared" si="2"/>
        <v>13719600.898260314</v>
      </c>
      <c r="AI28" s="48">
        <f t="shared" si="2"/>
        <v>14007712.517123777</v>
      </c>
      <c r="AJ28" s="48">
        <f t="shared" si="2"/>
        <v>14301874.479983376</v>
      </c>
      <c r="AK28" s="48">
        <f t="shared" si="2"/>
        <v>14602213.844063025</v>
      </c>
      <c r="AL28" s="10">
        <f>SUM(G28:AK28)</f>
        <v>434405799.08735365</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137477872.38746858</v>
      </c>
      <c r="AM30">
        <f>AL30/(AK93+AK114)</f>
        <v>5575.8033399922306</v>
      </c>
      <c r="AN30" t="s">
        <v>169</v>
      </c>
    </row>
    <row r="31" spans="1:40" x14ac:dyDescent="0.35">
      <c r="E31" s="10" t="str">
        <f>E23</f>
        <v>Pipes</v>
      </c>
      <c r="F31" t="s">
        <v>53</v>
      </c>
      <c r="G31" s="10">
        <f t="shared" ref="G31:AK31" si="3">G23/$G9+IF((G$4-$G9+1)&gt;0,-INDEX($G23:$AK23,1,(G$4-$G9+1))/$G9,0)</f>
        <v>517897.46720000001</v>
      </c>
      <c r="H31" s="10">
        <f t="shared" si="3"/>
        <v>22531.824983464801</v>
      </c>
      <c r="I31" s="10">
        <f t="shared" si="3"/>
        <v>11944.156615606895</v>
      </c>
      <c r="J31" s="10">
        <f t="shared" si="3"/>
        <v>85374.094567180291</v>
      </c>
      <c r="K31" s="10">
        <f t="shared" si="3"/>
        <v>208025.7959411151</v>
      </c>
      <c r="L31" s="10">
        <f t="shared" si="3"/>
        <v>46613.548619622736</v>
      </c>
      <c r="M31" s="10">
        <f t="shared" si="3"/>
        <v>76855.894234556763</v>
      </c>
      <c r="N31" s="10">
        <f t="shared" si="3"/>
        <v>67346.246603733103</v>
      </c>
      <c r="O31" s="10">
        <f t="shared" si="3"/>
        <v>48613.023061729094</v>
      </c>
      <c r="P31" s="10">
        <f t="shared" si="3"/>
        <v>47787.791898076161</v>
      </c>
      <c r="Q31" s="10">
        <f t="shared" si="3"/>
        <v>55421.995240662683</v>
      </c>
      <c r="R31" s="10">
        <f t="shared" si="3"/>
        <v>243715.57598220574</v>
      </c>
      <c r="S31" s="10">
        <f t="shared" si="3"/>
        <v>290540.55429261544</v>
      </c>
      <c r="T31" s="10">
        <f t="shared" si="3"/>
        <v>125796.3600752317</v>
      </c>
      <c r="U31" s="10">
        <f t="shared" si="3"/>
        <v>128438.08363681156</v>
      </c>
      <c r="V31" s="10">
        <f t="shared" si="3"/>
        <v>131135.2833931846</v>
      </c>
      <c r="W31" s="10">
        <f t="shared" si="3"/>
        <v>133889.12434444146</v>
      </c>
      <c r="X31" s="10">
        <f t="shared" si="3"/>
        <v>136700.79595567472</v>
      </c>
      <c r="Y31" s="10">
        <f t="shared" si="3"/>
        <v>139571.51267074389</v>
      </c>
      <c r="Z31" s="10">
        <f t="shared" si="3"/>
        <v>142502.51443682949</v>
      </c>
      <c r="AA31" s="10">
        <f t="shared" si="3"/>
        <v>145495.06724000291</v>
      </c>
      <c r="AB31" s="10">
        <f t="shared" si="3"/>
        <v>148550.46365204296</v>
      </c>
      <c r="AC31" s="10">
        <f t="shared" si="3"/>
        <v>151670.02338873583</v>
      </c>
      <c r="AD31" s="10">
        <f t="shared" si="3"/>
        <v>154855.0938798993</v>
      </c>
      <c r="AE31" s="10">
        <f t="shared" si="3"/>
        <v>158107.05085137716</v>
      </c>
      <c r="AF31" s="10">
        <f t="shared" si="3"/>
        <v>161427.29891925605</v>
      </c>
      <c r="AG31" s="10">
        <f t="shared" si="3"/>
        <v>164817.2721965604</v>
      </c>
      <c r="AH31" s="10">
        <f t="shared" si="3"/>
        <v>168278.43491268819</v>
      </c>
      <c r="AI31" s="10">
        <f t="shared" si="3"/>
        <v>171812.2820458546</v>
      </c>
      <c r="AJ31" s="10">
        <f t="shared" si="3"/>
        <v>175420.33996881754</v>
      </c>
      <c r="AK31" s="10">
        <f t="shared" si="3"/>
        <v>179104.16710816268</v>
      </c>
    </row>
    <row r="32" spans="1:40" x14ac:dyDescent="0.35">
      <c r="E32" s="10" t="str">
        <f>E24</f>
        <v>Pumps</v>
      </c>
      <c r="F32" t="s">
        <v>53</v>
      </c>
      <c r="G32" s="10">
        <f t="shared" ref="G32:AK32" si="4">G24/$G10+IF((G$4-$G10+1)&gt;0,-INDEX($G24:$AK24,1,(G$4-$G10+1))/$G10,0)</f>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E25</f>
        <v>Valves and Meters</v>
      </c>
      <c r="F33" t="s">
        <v>53</v>
      </c>
      <c r="G33" s="10">
        <f t="shared" ref="G33:AK33" si="5">G25/$G11+IF((G$4-$G11+1)&gt;0,-INDEX($G25:$AK25,1,(G$4-$G11+1))/$G11,0)</f>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E26</f>
        <v>Temporary Assets</v>
      </c>
      <c r="F34" t="s">
        <v>53</v>
      </c>
      <c r="G34" s="10">
        <f t="shared" ref="G34:AK34" si="6">G26/$G12+IF((G$4-$G12+1)&gt;0,-INDEX($G26:$AK26,1,(G$4-$G12+1))/$G12,0)</f>
        <v>0</v>
      </c>
      <c r="H34" s="10">
        <f t="shared" si="6"/>
        <v>0</v>
      </c>
      <c r="I34" s="10">
        <f t="shared" si="6"/>
        <v>0</v>
      </c>
      <c r="J34" s="10">
        <f t="shared" si="6"/>
        <v>0</v>
      </c>
      <c r="K34" s="10">
        <f t="shared" si="6"/>
        <v>0</v>
      </c>
      <c r="L34" s="10">
        <f t="shared" si="6"/>
        <v>0</v>
      </c>
      <c r="M34" s="10">
        <f t="shared" si="6"/>
        <v>0</v>
      </c>
      <c r="N34" s="10">
        <f t="shared" si="6"/>
        <v>0</v>
      </c>
      <c r="O34" s="10">
        <f t="shared" si="6"/>
        <v>0</v>
      </c>
      <c r="P34" s="10">
        <f t="shared" si="6"/>
        <v>0</v>
      </c>
      <c r="Q34" s="10">
        <f t="shared" si="6"/>
        <v>0</v>
      </c>
      <c r="R34" s="10">
        <f t="shared" si="6"/>
        <v>0</v>
      </c>
      <c r="S34" s="10">
        <f t="shared" si="6"/>
        <v>0</v>
      </c>
      <c r="T34" s="10">
        <f t="shared" si="6"/>
        <v>0</v>
      </c>
      <c r="U34" s="10">
        <f t="shared" si="6"/>
        <v>0</v>
      </c>
      <c r="V34" s="10">
        <f t="shared" si="6"/>
        <v>0</v>
      </c>
      <c r="W34" s="10">
        <f t="shared" si="6"/>
        <v>0</v>
      </c>
      <c r="X34" s="10">
        <f t="shared" si="6"/>
        <v>0</v>
      </c>
      <c r="Y34" s="10">
        <f t="shared" si="6"/>
        <v>0</v>
      </c>
      <c r="Z34" s="10">
        <f t="shared" si="6"/>
        <v>0</v>
      </c>
      <c r="AA34" s="10">
        <f t="shared" si="6"/>
        <v>0</v>
      </c>
      <c r="AB34" s="10">
        <f t="shared" si="6"/>
        <v>0</v>
      </c>
      <c r="AC34" s="10">
        <f t="shared" si="6"/>
        <v>0</v>
      </c>
      <c r="AD34" s="10">
        <f t="shared" si="6"/>
        <v>0</v>
      </c>
      <c r="AE34" s="10">
        <f t="shared" si="6"/>
        <v>0</v>
      </c>
      <c r="AF34" s="10">
        <f t="shared" si="6"/>
        <v>0</v>
      </c>
      <c r="AG34" s="10">
        <f t="shared" si="6"/>
        <v>0</v>
      </c>
      <c r="AH34" s="10">
        <f t="shared" si="6"/>
        <v>0</v>
      </c>
      <c r="AI34" s="10">
        <f t="shared" si="6"/>
        <v>0</v>
      </c>
      <c r="AJ34" s="10">
        <f t="shared" si="6"/>
        <v>0</v>
      </c>
      <c r="AK34" s="10">
        <f t="shared" si="6"/>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 t="shared" ref="P39:AK39" si="7">O39*P21</f>
        <v>4659013.8822820419</v>
      </c>
      <c r="Q39" s="6">
        <f t="shared" si="7"/>
        <v>4798784.298750503</v>
      </c>
      <c r="R39" s="6">
        <f t="shared" si="7"/>
        <v>4942747.8277130183</v>
      </c>
      <c r="S39" s="6">
        <f t="shared" si="7"/>
        <v>5091030.2625444094</v>
      </c>
      <c r="T39" s="6">
        <f t="shared" si="7"/>
        <v>5243761.1704207417</v>
      </c>
      <c r="U39" s="6">
        <f t="shared" si="7"/>
        <v>5401074.0055333637</v>
      </c>
      <c r="V39" s="6">
        <f t="shared" si="7"/>
        <v>5563106.2256993651</v>
      </c>
      <c r="W39" s="6">
        <f t="shared" si="7"/>
        <v>5729999.4124703463</v>
      </c>
      <c r="X39" s="6">
        <f t="shared" si="7"/>
        <v>5901899.3948444566</v>
      </c>
      <c r="Y39" s="6">
        <f t="shared" si="7"/>
        <v>6078956.3766897907</v>
      </c>
      <c r="Z39" s="6">
        <f t="shared" si="7"/>
        <v>6261325.0679904846</v>
      </c>
      <c r="AA39" s="6">
        <f t="shared" si="7"/>
        <v>6449164.8200301994</v>
      </c>
      <c r="AB39" s="6">
        <f t="shared" si="7"/>
        <v>6642639.7646311056</v>
      </c>
      <c r="AC39" s="6">
        <f t="shared" si="7"/>
        <v>6841918.9575700387</v>
      </c>
      <c r="AD39" s="6">
        <f t="shared" si="7"/>
        <v>7047176.5262971399</v>
      </c>
      <c r="AE39" s="6">
        <f t="shared" si="7"/>
        <v>7258591.8220860539</v>
      </c>
      <c r="AF39" s="6">
        <f t="shared" si="7"/>
        <v>7476349.5767486356</v>
      </c>
      <c r="AG39" s="6">
        <f t="shared" si="7"/>
        <v>7700640.0640510945</v>
      </c>
      <c r="AH39" s="6">
        <f t="shared" si="7"/>
        <v>7931659.2659726273</v>
      </c>
      <c r="AI39" s="6">
        <f t="shared" si="7"/>
        <v>8169609.0439518066</v>
      </c>
      <c r="AJ39" s="6">
        <f t="shared" si="7"/>
        <v>8414697.3152703606</v>
      </c>
      <c r="AK39" s="6">
        <f t="shared" si="7"/>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 t="shared" ref="G44:AK44" si="8">SUM(G39:G43)</f>
        <v>6232586.4000000004</v>
      </c>
      <c r="H44" s="10">
        <f t="shared" si="8"/>
        <v>4176296</v>
      </c>
      <c r="I44" s="10">
        <f t="shared" si="8"/>
        <v>4176296</v>
      </c>
      <c r="J44" s="10">
        <f t="shared" si="8"/>
        <v>3708144.8957059924</v>
      </c>
      <c r="K44" s="10">
        <f t="shared" si="8"/>
        <v>4504336.2766414043</v>
      </c>
      <c r="L44" s="10">
        <f t="shared" si="8"/>
        <v>5041745.8868422192</v>
      </c>
      <c r="M44" s="10">
        <f t="shared" si="8"/>
        <v>3897175.1222857265</v>
      </c>
      <c r="N44" s="10">
        <f t="shared" si="8"/>
        <v>4806434.9487067796</v>
      </c>
      <c r="O44" s="10">
        <f t="shared" si="8"/>
        <v>4523314.4488175167</v>
      </c>
      <c r="P44" s="10">
        <f t="shared" si="8"/>
        <v>4659013.8822820419</v>
      </c>
      <c r="Q44" s="10">
        <f t="shared" si="8"/>
        <v>4798784.298750503</v>
      </c>
      <c r="R44" s="10">
        <f t="shared" si="8"/>
        <v>4942747.8277130183</v>
      </c>
      <c r="S44" s="10">
        <f t="shared" si="8"/>
        <v>5091030.2625444094</v>
      </c>
      <c r="T44" s="10">
        <f t="shared" si="8"/>
        <v>5243761.1704207417</v>
      </c>
      <c r="U44" s="10">
        <f t="shared" si="8"/>
        <v>5401074.0055333637</v>
      </c>
      <c r="V44" s="10">
        <f t="shared" si="8"/>
        <v>5563106.2256993651</v>
      </c>
      <c r="W44" s="10">
        <f t="shared" si="8"/>
        <v>5729999.4124703463</v>
      </c>
      <c r="X44" s="10">
        <f t="shared" si="8"/>
        <v>5901899.3948444566</v>
      </c>
      <c r="Y44" s="10">
        <f t="shared" si="8"/>
        <v>6078956.3766897907</v>
      </c>
      <c r="Z44" s="10">
        <f t="shared" si="8"/>
        <v>6261325.0679904846</v>
      </c>
      <c r="AA44" s="10">
        <f t="shared" si="8"/>
        <v>6449164.8200301994</v>
      </c>
      <c r="AB44" s="10">
        <f t="shared" si="8"/>
        <v>6642639.7646311056</v>
      </c>
      <c r="AC44" s="10">
        <f t="shared" si="8"/>
        <v>6841918.9575700387</v>
      </c>
      <c r="AD44" s="10">
        <f t="shared" si="8"/>
        <v>7047176.5262971399</v>
      </c>
      <c r="AE44" s="10">
        <f t="shared" si="8"/>
        <v>7258591.8220860539</v>
      </c>
      <c r="AF44" s="10">
        <f t="shared" si="8"/>
        <v>7476349.5767486356</v>
      </c>
      <c r="AG44" s="10">
        <f t="shared" si="8"/>
        <v>7700640.0640510945</v>
      </c>
      <c r="AH44" s="10">
        <f t="shared" si="8"/>
        <v>7931659.2659726273</v>
      </c>
      <c r="AI44" s="10">
        <f t="shared" si="8"/>
        <v>8169609.0439518066</v>
      </c>
      <c r="AJ44" s="10">
        <f t="shared" si="8"/>
        <v>8414697.3152703606</v>
      </c>
      <c r="AK44" s="10">
        <f t="shared" si="8"/>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47" si="9">G39/$G9+IF((G$4-$G9+1)&gt;0,-INDEX($G39:$AK39,1,(G$4-$G9+1))/$G9,0)</f>
        <v>124651.728</v>
      </c>
      <c r="H47" s="10">
        <f t="shared" si="9"/>
        <v>83525.919999999998</v>
      </c>
      <c r="I47" s="10">
        <f t="shared" si="9"/>
        <v>83525.919999999998</v>
      </c>
      <c r="J47" s="10">
        <f t="shared" si="9"/>
        <v>74162.897914119851</v>
      </c>
      <c r="K47" s="10">
        <f t="shared" si="9"/>
        <v>90086.725532828088</v>
      </c>
      <c r="L47" s="10">
        <f t="shared" si="9"/>
        <v>100834.91773684438</v>
      </c>
      <c r="M47" s="10">
        <f t="shared" si="9"/>
        <v>77943.502445714534</v>
      </c>
      <c r="N47" s="10">
        <f t="shared" si="9"/>
        <v>96128.698974135594</v>
      </c>
      <c r="O47" s="10">
        <f t="shared" si="9"/>
        <v>90466.288976350334</v>
      </c>
      <c r="P47" s="10">
        <f t="shared" si="9"/>
        <v>93180.277645640832</v>
      </c>
      <c r="Q47" s="10">
        <f t="shared" si="9"/>
        <v>95975.685975010056</v>
      </c>
      <c r="R47" s="10">
        <f t="shared" si="9"/>
        <v>98854.956554260367</v>
      </c>
      <c r="S47" s="10">
        <f t="shared" si="9"/>
        <v>101820.60525088818</v>
      </c>
      <c r="T47" s="10">
        <f t="shared" si="9"/>
        <v>104875.22340841484</v>
      </c>
      <c r="U47" s="10">
        <f t="shared" si="9"/>
        <v>108021.48011066727</v>
      </c>
      <c r="V47" s="10">
        <f t="shared" si="9"/>
        <v>111262.12451398731</v>
      </c>
      <c r="W47" s="10">
        <f t="shared" si="9"/>
        <v>114599.98824940693</v>
      </c>
      <c r="X47" s="10">
        <f t="shared" si="9"/>
        <v>118037.98789688913</v>
      </c>
      <c r="Y47" s="10">
        <f t="shared" si="9"/>
        <v>121579.12753379582</v>
      </c>
      <c r="Z47" s="10">
        <f t="shared" si="9"/>
        <v>125226.5013598097</v>
      </c>
      <c r="AA47" s="10">
        <f t="shared" si="9"/>
        <v>128983.29640060398</v>
      </c>
      <c r="AB47" s="10">
        <f t="shared" si="9"/>
        <v>132852.79529262212</v>
      </c>
      <c r="AC47" s="10">
        <f t="shared" si="9"/>
        <v>136838.37915140076</v>
      </c>
      <c r="AD47" s="10">
        <f t="shared" si="9"/>
        <v>140943.5305259428</v>
      </c>
      <c r="AE47" s="10">
        <f t="shared" si="9"/>
        <v>145171.83644172107</v>
      </c>
      <c r="AF47" s="10">
        <f t="shared" si="9"/>
        <v>149526.99153497271</v>
      </c>
      <c r="AG47" s="10">
        <f t="shared" si="9"/>
        <v>154012.80128102188</v>
      </c>
      <c r="AH47" s="10">
        <f t="shared" si="9"/>
        <v>158633.18531945255</v>
      </c>
      <c r="AI47" s="10">
        <f t="shared" si="9"/>
        <v>163392.18087903614</v>
      </c>
      <c r="AJ47" s="10">
        <f t="shared" si="9"/>
        <v>168293.94630540721</v>
      </c>
      <c r="AK47" s="10">
        <f t="shared" si="9"/>
        <v>173342.76469456946</v>
      </c>
    </row>
    <row r="48" spans="1:39" x14ac:dyDescent="0.35">
      <c r="E48" s="10" t="str">
        <f>E40</f>
        <v>Pumps</v>
      </c>
      <c r="F48" t="s">
        <v>53</v>
      </c>
      <c r="G48" s="10">
        <f t="shared" ref="G48:AK48" si="10">G40/$G10+IF((G$4-$G10+1)&gt;0,-INDEX($G40:$AK40,1,(G$4-$G10+1))/$G10,0)</f>
        <v>0</v>
      </c>
      <c r="H48" s="10">
        <f t="shared" si="10"/>
        <v>0</v>
      </c>
      <c r="I48" s="10">
        <f t="shared" si="10"/>
        <v>0</v>
      </c>
      <c r="J48" s="10">
        <f t="shared" si="10"/>
        <v>0</v>
      </c>
      <c r="K48" s="10">
        <f t="shared" si="10"/>
        <v>0</v>
      </c>
      <c r="L48" s="10">
        <f t="shared" si="10"/>
        <v>0</v>
      </c>
      <c r="M48" s="10">
        <f t="shared" si="10"/>
        <v>0</v>
      </c>
      <c r="N48" s="10">
        <f t="shared" si="10"/>
        <v>0</v>
      </c>
      <c r="O48" s="10">
        <f t="shared" si="10"/>
        <v>0</v>
      </c>
      <c r="P48" s="10">
        <f t="shared" si="10"/>
        <v>0</v>
      </c>
      <c r="Q48" s="10">
        <f t="shared" si="10"/>
        <v>0</v>
      </c>
      <c r="R48" s="10">
        <f t="shared" si="10"/>
        <v>0</v>
      </c>
      <c r="S48" s="10">
        <f t="shared" si="10"/>
        <v>0</v>
      </c>
      <c r="T48" s="10">
        <f t="shared" si="10"/>
        <v>0</v>
      </c>
      <c r="U48" s="10">
        <f t="shared" si="10"/>
        <v>0</v>
      </c>
      <c r="V48" s="10">
        <f t="shared" si="10"/>
        <v>0</v>
      </c>
      <c r="W48" s="10">
        <f t="shared" si="10"/>
        <v>0</v>
      </c>
      <c r="X48" s="10">
        <f t="shared" si="10"/>
        <v>0</v>
      </c>
      <c r="Y48" s="10">
        <f t="shared" si="10"/>
        <v>0</v>
      </c>
      <c r="Z48" s="10">
        <f t="shared" si="10"/>
        <v>0</v>
      </c>
      <c r="AA48" s="10">
        <f t="shared" si="10"/>
        <v>0</v>
      </c>
      <c r="AB48" s="10">
        <f t="shared" si="10"/>
        <v>0</v>
      </c>
      <c r="AC48" s="10">
        <f t="shared" si="10"/>
        <v>0</v>
      </c>
      <c r="AD48" s="10">
        <f t="shared" si="10"/>
        <v>0</v>
      </c>
      <c r="AE48" s="10">
        <f t="shared" si="10"/>
        <v>0</v>
      </c>
      <c r="AF48" s="10">
        <f t="shared" si="10"/>
        <v>0</v>
      </c>
      <c r="AG48" s="10">
        <f t="shared" si="10"/>
        <v>0</v>
      </c>
      <c r="AH48" s="10">
        <f t="shared" si="10"/>
        <v>0</v>
      </c>
      <c r="AI48" s="10">
        <f t="shared" si="10"/>
        <v>0</v>
      </c>
      <c r="AJ48" s="10">
        <f t="shared" si="10"/>
        <v>0</v>
      </c>
      <c r="AK48" s="10">
        <f t="shared" si="10"/>
        <v>0</v>
      </c>
    </row>
    <row r="49" spans="1:37" x14ac:dyDescent="0.35">
      <c r="E49" s="10" t="str">
        <f>E41</f>
        <v>Valves and Meters</v>
      </c>
      <c r="F49" t="s">
        <v>53</v>
      </c>
      <c r="G49" s="10">
        <f t="shared" ref="G49:AK49" si="11">G41/$G11+IF((G$4-$G11+1)&gt;0,-INDEX($G41:$AK41,1,(G$4-$G11+1))/$G11,0)</f>
        <v>0</v>
      </c>
      <c r="H49" s="10">
        <f t="shared" si="11"/>
        <v>0</v>
      </c>
      <c r="I49" s="10">
        <f t="shared" si="11"/>
        <v>0</v>
      </c>
      <c r="J49" s="10">
        <f t="shared" si="11"/>
        <v>0</v>
      </c>
      <c r="K49" s="10">
        <f t="shared" si="11"/>
        <v>0</v>
      </c>
      <c r="L49" s="10">
        <f t="shared" si="11"/>
        <v>0</v>
      </c>
      <c r="M49" s="10">
        <f t="shared" si="11"/>
        <v>0</v>
      </c>
      <c r="N49" s="10">
        <f t="shared" si="11"/>
        <v>0</v>
      </c>
      <c r="O49" s="10">
        <f t="shared" si="11"/>
        <v>0</v>
      </c>
      <c r="P49" s="10">
        <f t="shared" si="11"/>
        <v>0</v>
      </c>
      <c r="Q49" s="10">
        <f t="shared" si="11"/>
        <v>0</v>
      </c>
      <c r="R49" s="10">
        <f t="shared" si="11"/>
        <v>0</v>
      </c>
      <c r="S49" s="10">
        <f t="shared" si="11"/>
        <v>0</v>
      </c>
      <c r="T49" s="10">
        <f t="shared" si="11"/>
        <v>0</v>
      </c>
      <c r="U49" s="10">
        <f t="shared" si="11"/>
        <v>0</v>
      </c>
      <c r="V49" s="10">
        <f t="shared" si="11"/>
        <v>0</v>
      </c>
      <c r="W49" s="10">
        <f t="shared" si="11"/>
        <v>0</v>
      </c>
      <c r="X49" s="10">
        <f t="shared" si="11"/>
        <v>0</v>
      </c>
      <c r="Y49" s="10">
        <f t="shared" si="11"/>
        <v>0</v>
      </c>
      <c r="Z49" s="10">
        <f t="shared" si="11"/>
        <v>0</v>
      </c>
      <c r="AA49" s="10">
        <f t="shared" si="11"/>
        <v>0</v>
      </c>
      <c r="AB49" s="10">
        <f t="shared" si="11"/>
        <v>0</v>
      </c>
      <c r="AC49" s="10">
        <f t="shared" si="11"/>
        <v>0</v>
      </c>
      <c r="AD49" s="10">
        <f t="shared" si="11"/>
        <v>0</v>
      </c>
      <c r="AE49" s="10">
        <f t="shared" si="11"/>
        <v>0</v>
      </c>
      <c r="AF49" s="10">
        <f t="shared" si="11"/>
        <v>0</v>
      </c>
      <c r="AG49" s="10">
        <f t="shared" si="11"/>
        <v>0</v>
      </c>
      <c r="AH49" s="10">
        <f t="shared" si="11"/>
        <v>0</v>
      </c>
      <c r="AI49" s="10">
        <f t="shared" si="11"/>
        <v>0</v>
      </c>
      <c r="AJ49" s="10">
        <f t="shared" si="11"/>
        <v>0</v>
      </c>
      <c r="AK49" s="10">
        <f t="shared" si="11"/>
        <v>0</v>
      </c>
    </row>
    <row r="50" spans="1:37" x14ac:dyDescent="0.35">
      <c r="E50" s="10" t="str">
        <f>E42</f>
        <v>Temporary Assets</v>
      </c>
      <c r="F50" t="s">
        <v>53</v>
      </c>
      <c r="G50" s="10">
        <f t="shared" ref="G50:AK50" si="12">G42/$G12+IF((G$4-$G12+1)&gt;0,-INDEX($G42:$AK42,1,(G$4-$G12+1))/$G12,0)</f>
        <v>0</v>
      </c>
      <c r="H50" s="10">
        <f t="shared" si="12"/>
        <v>0</v>
      </c>
      <c r="I50" s="10">
        <f t="shared" si="12"/>
        <v>0</v>
      </c>
      <c r="J50" s="10">
        <f t="shared" si="12"/>
        <v>0</v>
      </c>
      <c r="K50" s="10">
        <f t="shared" si="12"/>
        <v>0</v>
      </c>
      <c r="L50" s="10">
        <f t="shared" si="12"/>
        <v>0</v>
      </c>
      <c r="M50" s="10">
        <f t="shared" si="12"/>
        <v>0</v>
      </c>
      <c r="N50" s="10">
        <f t="shared" si="12"/>
        <v>0</v>
      </c>
      <c r="O50" s="10">
        <f t="shared" si="12"/>
        <v>0</v>
      </c>
      <c r="P50" s="10">
        <f t="shared" si="12"/>
        <v>0</v>
      </c>
      <c r="Q50" s="10">
        <f t="shared" si="12"/>
        <v>0</v>
      </c>
      <c r="R50" s="10">
        <f t="shared" si="12"/>
        <v>0</v>
      </c>
      <c r="S50" s="10">
        <f t="shared" si="12"/>
        <v>0</v>
      </c>
      <c r="T50" s="10">
        <f t="shared" si="12"/>
        <v>0</v>
      </c>
      <c r="U50" s="10">
        <f t="shared" si="12"/>
        <v>0</v>
      </c>
      <c r="V50" s="10">
        <f t="shared" si="12"/>
        <v>0</v>
      </c>
      <c r="W50" s="10">
        <f t="shared" si="12"/>
        <v>0</v>
      </c>
      <c r="X50" s="10">
        <f t="shared" si="12"/>
        <v>0</v>
      </c>
      <c r="Y50" s="10">
        <f t="shared" si="12"/>
        <v>0</v>
      </c>
      <c r="Z50" s="10">
        <f t="shared" si="12"/>
        <v>0</v>
      </c>
      <c r="AA50" s="10">
        <f t="shared" si="12"/>
        <v>0</v>
      </c>
      <c r="AB50" s="10">
        <f t="shared" si="12"/>
        <v>0</v>
      </c>
      <c r="AC50" s="10">
        <f t="shared" si="12"/>
        <v>0</v>
      </c>
      <c r="AD50" s="10">
        <f t="shared" si="12"/>
        <v>0</v>
      </c>
      <c r="AE50" s="10">
        <f t="shared" si="12"/>
        <v>0</v>
      </c>
      <c r="AF50" s="10">
        <f t="shared" si="12"/>
        <v>0</v>
      </c>
      <c r="AG50" s="10">
        <f t="shared" si="12"/>
        <v>0</v>
      </c>
      <c r="AH50" s="10">
        <f t="shared" si="12"/>
        <v>0</v>
      </c>
      <c r="AI50" s="10">
        <f t="shared" si="12"/>
        <v>0</v>
      </c>
      <c r="AJ50" s="10">
        <f t="shared" si="12"/>
        <v>0</v>
      </c>
      <c r="AK50" s="10">
        <f t="shared" si="12"/>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 t="shared" ref="G63:AK63" si="13">SUM(G59:G62)</f>
        <v>0</v>
      </c>
      <c r="H63" s="10">
        <f t="shared" si="13"/>
        <v>0</v>
      </c>
      <c r="I63" s="10">
        <f t="shared" si="13"/>
        <v>0</v>
      </c>
      <c r="J63" s="10">
        <f t="shared" si="13"/>
        <v>0</v>
      </c>
      <c r="K63" s="10">
        <f t="shared" si="13"/>
        <v>0</v>
      </c>
      <c r="L63" s="10">
        <f t="shared" si="13"/>
        <v>0</v>
      </c>
      <c r="M63" s="10">
        <f t="shared" si="13"/>
        <v>0</v>
      </c>
      <c r="N63" s="10">
        <f t="shared" si="13"/>
        <v>0</v>
      </c>
      <c r="O63" s="10">
        <f t="shared" si="13"/>
        <v>0</v>
      </c>
      <c r="P63" s="10">
        <f t="shared" si="13"/>
        <v>0</v>
      </c>
      <c r="Q63" s="10">
        <f t="shared" si="13"/>
        <v>0</v>
      </c>
      <c r="R63" s="10">
        <f t="shared" si="13"/>
        <v>0</v>
      </c>
      <c r="S63" s="10">
        <f t="shared" si="13"/>
        <v>0</v>
      </c>
      <c r="T63" s="10">
        <f t="shared" si="13"/>
        <v>0</v>
      </c>
      <c r="U63" s="10">
        <f t="shared" si="13"/>
        <v>0</v>
      </c>
      <c r="V63" s="10">
        <f t="shared" si="13"/>
        <v>0</v>
      </c>
      <c r="W63" s="10">
        <f t="shared" si="13"/>
        <v>0</v>
      </c>
      <c r="X63" s="10">
        <f t="shared" si="13"/>
        <v>0</v>
      </c>
      <c r="Y63" s="10">
        <f t="shared" si="13"/>
        <v>0</v>
      </c>
      <c r="Z63" s="10">
        <f t="shared" si="13"/>
        <v>0</v>
      </c>
      <c r="AA63" s="10">
        <f t="shared" si="13"/>
        <v>0</v>
      </c>
      <c r="AB63" s="10">
        <f t="shared" si="13"/>
        <v>0</v>
      </c>
      <c r="AC63" s="10">
        <f t="shared" si="13"/>
        <v>0</v>
      </c>
      <c r="AD63" s="10">
        <f t="shared" si="13"/>
        <v>0</v>
      </c>
      <c r="AE63" s="10">
        <f t="shared" si="13"/>
        <v>0</v>
      </c>
      <c r="AF63" s="10">
        <f t="shared" si="13"/>
        <v>0</v>
      </c>
      <c r="AG63" s="10">
        <f t="shared" si="13"/>
        <v>0</v>
      </c>
      <c r="AH63" s="10">
        <f t="shared" si="13"/>
        <v>0</v>
      </c>
      <c r="AI63" s="10">
        <f t="shared" si="13"/>
        <v>0</v>
      </c>
      <c r="AJ63" s="10">
        <f t="shared" si="13"/>
        <v>0</v>
      </c>
      <c r="AK63" s="10">
        <f t="shared" si="13"/>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6" si="14">G59/$G9+IF((G$4-$G9+1)&gt;0,-INDEX($G59:$AK59,1,(G$4-$G9+1))/$G9,0)</f>
        <v>0</v>
      </c>
      <c r="H66" s="10">
        <f t="shared" si="14"/>
        <v>0</v>
      </c>
      <c r="I66" s="10">
        <f t="shared" si="14"/>
        <v>0</v>
      </c>
      <c r="J66" s="10">
        <f t="shared" si="14"/>
        <v>0</v>
      </c>
      <c r="K66" s="10">
        <f t="shared" si="14"/>
        <v>0</v>
      </c>
      <c r="L66" s="10">
        <f t="shared" si="14"/>
        <v>0</v>
      </c>
      <c r="M66" s="10">
        <f t="shared" si="14"/>
        <v>0</v>
      </c>
      <c r="N66" s="10">
        <f t="shared" si="14"/>
        <v>0</v>
      </c>
      <c r="O66" s="10">
        <f t="shared" si="14"/>
        <v>0</v>
      </c>
      <c r="P66" s="10">
        <f t="shared" si="14"/>
        <v>0</v>
      </c>
      <c r="Q66" s="10">
        <f t="shared" si="14"/>
        <v>0</v>
      </c>
      <c r="R66" s="10">
        <f t="shared" si="14"/>
        <v>0</v>
      </c>
      <c r="S66" s="10">
        <f t="shared" si="14"/>
        <v>0</v>
      </c>
      <c r="T66" s="10">
        <f t="shared" si="14"/>
        <v>0</v>
      </c>
      <c r="U66" s="10">
        <f t="shared" si="14"/>
        <v>0</v>
      </c>
      <c r="V66" s="10">
        <f t="shared" si="14"/>
        <v>0</v>
      </c>
      <c r="W66" s="10">
        <f t="shared" si="14"/>
        <v>0</v>
      </c>
      <c r="X66" s="10">
        <f t="shared" si="14"/>
        <v>0</v>
      </c>
      <c r="Y66" s="10">
        <f t="shared" si="14"/>
        <v>0</v>
      </c>
      <c r="Z66" s="10">
        <f t="shared" si="14"/>
        <v>0</v>
      </c>
      <c r="AA66" s="10">
        <f t="shared" si="14"/>
        <v>0</v>
      </c>
      <c r="AB66" s="10">
        <f t="shared" si="14"/>
        <v>0</v>
      </c>
      <c r="AC66" s="10">
        <f t="shared" si="14"/>
        <v>0</v>
      </c>
      <c r="AD66" s="10">
        <f t="shared" si="14"/>
        <v>0</v>
      </c>
      <c r="AE66" s="10">
        <f t="shared" si="14"/>
        <v>0</v>
      </c>
      <c r="AF66" s="10">
        <f t="shared" si="14"/>
        <v>0</v>
      </c>
      <c r="AG66" s="10">
        <f t="shared" si="14"/>
        <v>0</v>
      </c>
      <c r="AH66" s="10">
        <f t="shared" si="14"/>
        <v>0</v>
      </c>
      <c r="AI66" s="10">
        <f t="shared" si="14"/>
        <v>0</v>
      </c>
      <c r="AJ66" s="10">
        <f t="shared" si="14"/>
        <v>0</v>
      </c>
      <c r="AK66" s="10">
        <f t="shared" si="14"/>
        <v>0</v>
      </c>
    </row>
    <row r="67" spans="1:37" x14ac:dyDescent="0.35">
      <c r="E67" s="10" t="str">
        <f>E60</f>
        <v>Pumps</v>
      </c>
      <c r="F67" t="s">
        <v>53</v>
      </c>
      <c r="G67" s="10">
        <f t="shared" ref="G67:AK67" si="15">G60/$G10+IF((G$4-$G10+1)&gt;0,-INDEX($G60:$AK60,1,(G$4-$G10+1))/$G10,0)</f>
        <v>0</v>
      </c>
      <c r="H67" s="10">
        <f t="shared" si="15"/>
        <v>0</v>
      </c>
      <c r="I67" s="10">
        <f t="shared" si="15"/>
        <v>0</v>
      </c>
      <c r="J67" s="10">
        <f t="shared" si="15"/>
        <v>0</v>
      </c>
      <c r="K67" s="10">
        <f t="shared" si="15"/>
        <v>0</v>
      </c>
      <c r="L67" s="10">
        <f t="shared" si="15"/>
        <v>0</v>
      </c>
      <c r="M67" s="10">
        <f t="shared" si="15"/>
        <v>0</v>
      </c>
      <c r="N67" s="10">
        <f t="shared" si="15"/>
        <v>0</v>
      </c>
      <c r="O67" s="10">
        <f t="shared" si="15"/>
        <v>0</v>
      </c>
      <c r="P67" s="10">
        <f t="shared" si="15"/>
        <v>0</v>
      </c>
      <c r="Q67" s="10">
        <f t="shared" si="15"/>
        <v>0</v>
      </c>
      <c r="R67" s="10">
        <f t="shared" si="15"/>
        <v>0</v>
      </c>
      <c r="S67" s="10">
        <f t="shared" si="15"/>
        <v>0</v>
      </c>
      <c r="T67" s="10">
        <f t="shared" si="15"/>
        <v>0</v>
      </c>
      <c r="U67" s="10">
        <f t="shared" si="15"/>
        <v>0</v>
      </c>
      <c r="V67" s="10">
        <f t="shared" si="15"/>
        <v>0</v>
      </c>
      <c r="W67" s="10">
        <f t="shared" si="15"/>
        <v>0</v>
      </c>
      <c r="X67" s="10">
        <f t="shared" si="15"/>
        <v>0</v>
      </c>
      <c r="Y67" s="10">
        <f t="shared" si="15"/>
        <v>0</v>
      </c>
      <c r="Z67" s="10">
        <f t="shared" si="15"/>
        <v>0</v>
      </c>
      <c r="AA67" s="10">
        <f t="shared" si="15"/>
        <v>0</v>
      </c>
      <c r="AB67" s="10">
        <f t="shared" si="15"/>
        <v>0</v>
      </c>
      <c r="AC67" s="10">
        <f t="shared" si="15"/>
        <v>0</v>
      </c>
      <c r="AD67" s="10">
        <f t="shared" si="15"/>
        <v>0</v>
      </c>
      <c r="AE67" s="10">
        <f t="shared" si="15"/>
        <v>0</v>
      </c>
      <c r="AF67" s="10">
        <f t="shared" si="15"/>
        <v>0</v>
      </c>
      <c r="AG67" s="10">
        <f t="shared" si="15"/>
        <v>0</v>
      </c>
      <c r="AH67" s="10">
        <f t="shared" si="15"/>
        <v>0</v>
      </c>
      <c r="AI67" s="10">
        <f t="shared" si="15"/>
        <v>0</v>
      </c>
      <c r="AJ67" s="10">
        <f t="shared" si="15"/>
        <v>0</v>
      </c>
      <c r="AK67" s="10">
        <f t="shared" si="15"/>
        <v>0</v>
      </c>
    </row>
    <row r="68" spans="1:37" x14ac:dyDescent="0.35">
      <c r="E68" s="10" t="str">
        <f>E61</f>
        <v>Valves and Meters</v>
      </c>
      <c r="F68" t="s">
        <v>53</v>
      </c>
      <c r="G68" s="10">
        <f t="shared" ref="G68:AK68" si="16">G61/$G11+IF((G$4-$G11+1)&gt;0,-INDEX($G61:$AK61,1,(G$4-$G11+1))/$G11,0)</f>
        <v>0</v>
      </c>
      <c r="H68" s="10">
        <f t="shared" si="16"/>
        <v>0</v>
      </c>
      <c r="I68" s="10">
        <f t="shared" si="16"/>
        <v>0</v>
      </c>
      <c r="J68" s="10">
        <f t="shared" si="16"/>
        <v>0</v>
      </c>
      <c r="K68" s="10">
        <f t="shared" si="16"/>
        <v>0</v>
      </c>
      <c r="L68" s="10">
        <f t="shared" si="16"/>
        <v>0</v>
      </c>
      <c r="M68" s="10">
        <f t="shared" si="16"/>
        <v>0</v>
      </c>
      <c r="N68" s="10">
        <f t="shared" si="16"/>
        <v>0</v>
      </c>
      <c r="O68" s="10">
        <f t="shared" si="16"/>
        <v>0</v>
      </c>
      <c r="P68" s="10">
        <f t="shared" si="16"/>
        <v>0</v>
      </c>
      <c r="Q68" s="10">
        <f t="shared" si="16"/>
        <v>0</v>
      </c>
      <c r="R68" s="10">
        <f t="shared" si="16"/>
        <v>0</v>
      </c>
      <c r="S68" s="10">
        <f t="shared" si="16"/>
        <v>0</v>
      </c>
      <c r="T68" s="10">
        <f t="shared" si="16"/>
        <v>0</v>
      </c>
      <c r="U68" s="10">
        <f t="shared" si="16"/>
        <v>0</v>
      </c>
      <c r="V68" s="10">
        <f t="shared" si="16"/>
        <v>0</v>
      </c>
      <c r="W68" s="10">
        <f t="shared" si="16"/>
        <v>0</v>
      </c>
      <c r="X68" s="10">
        <f t="shared" si="16"/>
        <v>0</v>
      </c>
      <c r="Y68" s="10">
        <f t="shared" si="16"/>
        <v>0</v>
      </c>
      <c r="Z68" s="10">
        <f t="shared" si="16"/>
        <v>0</v>
      </c>
      <c r="AA68" s="10">
        <f t="shared" si="16"/>
        <v>0</v>
      </c>
      <c r="AB68" s="10">
        <f t="shared" si="16"/>
        <v>0</v>
      </c>
      <c r="AC68" s="10">
        <f t="shared" si="16"/>
        <v>0</v>
      </c>
      <c r="AD68" s="10">
        <f t="shared" si="16"/>
        <v>0</v>
      </c>
      <c r="AE68" s="10">
        <f t="shared" si="16"/>
        <v>0</v>
      </c>
      <c r="AF68" s="10">
        <f t="shared" si="16"/>
        <v>0</v>
      </c>
      <c r="AG68" s="10">
        <f t="shared" si="16"/>
        <v>0</v>
      </c>
      <c r="AH68" s="10">
        <f t="shared" si="16"/>
        <v>0</v>
      </c>
      <c r="AI68" s="10">
        <f t="shared" si="16"/>
        <v>0</v>
      </c>
      <c r="AJ68" s="10">
        <f t="shared" si="16"/>
        <v>0</v>
      </c>
      <c r="AK68" s="10">
        <f t="shared" si="16"/>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 t="shared" ref="G77:AK77" si="17">SUM(G73:G76)</f>
        <v>0</v>
      </c>
      <c r="H77" s="10">
        <f t="shared" si="17"/>
        <v>0</v>
      </c>
      <c r="I77" s="10">
        <f t="shared" si="17"/>
        <v>0</v>
      </c>
      <c r="J77" s="10">
        <f t="shared" si="17"/>
        <v>0</v>
      </c>
      <c r="K77" s="10">
        <f t="shared" si="17"/>
        <v>0</v>
      </c>
      <c r="L77" s="10">
        <f t="shared" si="17"/>
        <v>0</v>
      </c>
      <c r="M77" s="10">
        <f t="shared" si="17"/>
        <v>0</v>
      </c>
      <c r="N77" s="10">
        <f t="shared" si="17"/>
        <v>0</v>
      </c>
      <c r="O77" s="10">
        <f t="shared" si="17"/>
        <v>0</v>
      </c>
      <c r="P77" s="10">
        <f t="shared" si="17"/>
        <v>0</v>
      </c>
      <c r="Q77" s="10">
        <f t="shared" si="17"/>
        <v>0</v>
      </c>
      <c r="R77" s="10">
        <f t="shared" si="17"/>
        <v>0</v>
      </c>
      <c r="S77" s="10">
        <f t="shared" si="17"/>
        <v>0</v>
      </c>
      <c r="T77" s="10">
        <f t="shared" si="17"/>
        <v>0</v>
      </c>
      <c r="U77" s="10">
        <f t="shared" si="17"/>
        <v>0</v>
      </c>
      <c r="V77" s="10">
        <f t="shared" si="17"/>
        <v>0</v>
      </c>
      <c r="W77" s="10">
        <f t="shared" si="17"/>
        <v>0</v>
      </c>
      <c r="X77" s="10">
        <f t="shared" si="17"/>
        <v>0</v>
      </c>
      <c r="Y77" s="10">
        <f t="shared" si="17"/>
        <v>0</v>
      </c>
      <c r="Z77" s="10">
        <f t="shared" si="17"/>
        <v>0</v>
      </c>
      <c r="AA77" s="10">
        <f t="shared" si="17"/>
        <v>0</v>
      </c>
      <c r="AB77" s="10">
        <f t="shared" si="17"/>
        <v>0</v>
      </c>
      <c r="AC77" s="10">
        <f t="shared" si="17"/>
        <v>0</v>
      </c>
      <c r="AD77" s="10">
        <f t="shared" si="17"/>
        <v>0</v>
      </c>
      <c r="AE77" s="10">
        <f t="shared" si="17"/>
        <v>0</v>
      </c>
      <c r="AF77" s="10">
        <f t="shared" si="17"/>
        <v>0</v>
      </c>
      <c r="AG77" s="10">
        <f t="shared" si="17"/>
        <v>0</v>
      </c>
      <c r="AH77" s="10">
        <f t="shared" si="17"/>
        <v>0</v>
      </c>
      <c r="AI77" s="10">
        <f t="shared" si="17"/>
        <v>0</v>
      </c>
      <c r="AJ77" s="10">
        <f t="shared" si="17"/>
        <v>0</v>
      </c>
      <c r="AK77" s="10">
        <f t="shared" si="17"/>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0" si="18">G73/$G9+IF((G$4-$G9+1)&gt;0,-INDEX($G73:$AK73,1,(G$4-$G9+1))/$G9,0)</f>
        <v>0</v>
      </c>
      <c r="H80" s="10">
        <f t="shared" si="18"/>
        <v>0</v>
      </c>
      <c r="I80" s="10">
        <f t="shared" si="18"/>
        <v>0</v>
      </c>
      <c r="J80" s="10">
        <f t="shared" si="18"/>
        <v>0</v>
      </c>
      <c r="K80" s="10">
        <f t="shared" si="18"/>
        <v>0</v>
      </c>
      <c r="L80" s="10">
        <f t="shared" si="18"/>
        <v>0</v>
      </c>
      <c r="M80" s="10">
        <f t="shared" si="18"/>
        <v>0</v>
      </c>
      <c r="N80" s="10">
        <f t="shared" si="18"/>
        <v>0</v>
      </c>
      <c r="O80" s="10">
        <f t="shared" si="18"/>
        <v>0</v>
      </c>
      <c r="P80" s="10">
        <f t="shared" si="18"/>
        <v>0</v>
      </c>
      <c r="Q80" s="10">
        <f t="shared" si="18"/>
        <v>0</v>
      </c>
      <c r="R80" s="10">
        <f t="shared" si="18"/>
        <v>0</v>
      </c>
      <c r="S80" s="10">
        <f t="shared" si="18"/>
        <v>0</v>
      </c>
      <c r="T80" s="10">
        <f t="shared" si="18"/>
        <v>0</v>
      </c>
      <c r="U80" s="10">
        <f t="shared" si="18"/>
        <v>0</v>
      </c>
      <c r="V80" s="10">
        <f t="shared" si="18"/>
        <v>0</v>
      </c>
      <c r="W80" s="10">
        <f t="shared" si="18"/>
        <v>0</v>
      </c>
      <c r="X80" s="10">
        <f t="shared" si="18"/>
        <v>0</v>
      </c>
      <c r="Y80" s="10">
        <f t="shared" si="18"/>
        <v>0</v>
      </c>
      <c r="Z80" s="10">
        <f t="shared" si="18"/>
        <v>0</v>
      </c>
      <c r="AA80" s="10">
        <f t="shared" si="18"/>
        <v>0</v>
      </c>
      <c r="AB80" s="10">
        <f t="shared" si="18"/>
        <v>0</v>
      </c>
      <c r="AC80" s="10">
        <f t="shared" si="18"/>
        <v>0</v>
      </c>
      <c r="AD80" s="10">
        <f t="shared" si="18"/>
        <v>0</v>
      </c>
      <c r="AE80" s="10">
        <f t="shared" si="18"/>
        <v>0</v>
      </c>
      <c r="AF80" s="10">
        <f t="shared" si="18"/>
        <v>0</v>
      </c>
      <c r="AG80" s="10">
        <f t="shared" si="18"/>
        <v>0</v>
      </c>
      <c r="AH80" s="10">
        <f t="shared" si="18"/>
        <v>0</v>
      </c>
      <c r="AI80" s="10">
        <f t="shared" si="18"/>
        <v>0</v>
      </c>
      <c r="AJ80" s="10">
        <f t="shared" si="18"/>
        <v>0</v>
      </c>
      <c r="AK80" s="10">
        <f t="shared" si="18"/>
        <v>0</v>
      </c>
    </row>
    <row r="81" spans="1:38" x14ac:dyDescent="0.35">
      <c r="E81" s="10" t="str">
        <f>E74</f>
        <v>Pumps</v>
      </c>
      <c r="F81" t="s">
        <v>53</v>
      </c>
      <c r="G81" s="10">
        <f t="shared" ref="G81:AK81" si="19">G74/$G10+IF((G$4-$G10+1)&gt;0,-INDEX($G74:$AK74,1,(G$4-$G10+1))/$G10,0)</f>
        <v>0</v>
      </c>
      <c r="H81" s="10">
        <f t="shared" si="19"/>
        <v>0</v>
      </c>
      <c r="I81" s="10">
        <f t="shared" si="19"/>
        <v>0</v>
      </c>
      <c r="J81" s="10">
        <f t="shared" si="19"/>
        <v>0</v>
      </c>
      <c r="K81" s="10">
        <f t="shared" si="19"/>
        <v>0</v>
      </c>
      <c r="L81" s="10">
        <f t="shared" si="19"/>
        <v>0</v>
      </c>
      <c r="M81" s="10">
        <f t="shared" si="19"/>
        <v>0</v>
      </c>
      <c r="N81" s="10">
        <f t="shared" si="19"/>
        <v>0</v>
      </c>
      <c r="O81" s="10">
        <f t="shared" si="19"/>
        <v>0</v>
      </c>
      <c r="P81" s="10">
        <f t="shared" si="19"/>
        <v>0</v>
      </c>
      <c r="Q81" s="10">
        <f t="shared" si="19"/>
        <v>0</v>
      </c>
      <c r="R81" s="10">
        <f t="shared" si="19"/>
        <v>0</v>
      </c>
      <c r="S81" s="10">
        <f t="shared" si="19"/>
        <v>0</v>
      </c>
      <c r="T81" s="10">
        <f t="shared" si="19"/>
        <v>0</v>
      </c>
      <c r="U81" s="10">
        <f t="shared" si="19"/>
        <v>0</v>
      </c>
      <c r="V81" s="10">
        <f t="shared" si="19"/>
        <v>0</v>
      </c>
      <c r="W81" s="10">
        <f t="shared" si="19"/>
        <v>0</v>
      </c>
      <c r="X81" s="10">
        <f t="shared" si="19"/>
        <v>0</v>
      </c>
      <c r="Y81" s="10">
        <f t="shared" si="19"/>
        <v>0</v>
      </c>
      <c r="Z81" s="10">
        <f t="shared" si="19"/>
        <v>0</v>
      </c>
      <c r="AA81" s="10">
        <f t="shared" si="19"/>
        <v>0</v>
      </c>
      <c r="AB81" s="10">
        <f t="shared" si="19"/>
        <v>0</v>
      </c>
      <c r="AC81" s="10">
        <f t="shared" si="19"/>
        <v>0</v>
      </c>
      <c r="AD81" s="10">
        <f t="shared" si="19"/>
        <v>0</v>
      </c>
      <c r="AE81" s="10">
        <f t="shared" si="19"/>
        <v>0</v>
      </c>
      <c r="AF81" s="10">
        <f t="shared" si="19"/>
        <v>0</v>
      </c>
      <c r="AG81" s="10">
        <f t="shared" si="19"/>
        <v>0</v>
      </c>
      <c r="AH81" s="10">
        <f t="shared" si="19"/>
        <v>0</v>
      </c>
      <c r="AI81" s="10">
        <f t="shared" si="19"/>
        <v>0</v>
      </c>
      <c r="AJ81" s="10">
        <f t="shared" si="19"/>
        <v>0</v>
      </c>
      <c r="AK81" s="10">
        <f t="shared" si="19"/>
        <v>0</v>
      </c>
    </row>
    <row r="82" spans="1:38" x14ac:dyDescent="0.35">
      <c r="E82" s="10" t="str">
        <f>E75</f>
        <v>Valves and Meters</v>
      </c>
      <c r="F82" t="s">
        <v>53</v>
      </c>
      <c r="G82" s="10">
        <f t="shared" ref="G82:AK82" si="20">G75/$G11+IF((G$4-$G11+1)&gt;0,-INDEX($G75:$AK75,1,(G$4-$G11+1))/$G11,0)</f>
        <v>0</v>
      </c>
      <c r="H82" s="10">
        <f t="shared" si="20"/>
        <v>0</v>
      </c>
      <c r="I82" s="10">
        <f t="shared" si="20"/>
        <v>0</v>
      </c>
      <c r="J82" s="10">
        <f t="shared" si="20"/>
        <v>0</v>
      </c>
      <c r="K82" s="10">
        <f t="shared" si="20"/>
        <v>0</v>
      </c>
      <c r="L82" s="10">
        <f t="shared" si="20"/>
        <v>0</v>
      </c>
      <c r="M82" s="10">
        <f t="shared" si="20"/>
        <v>0</v>
      </c>
      <c r="N82" s="10">
        <f t="shared" si="20"/>
        <v>0</v>
      </c>
      <c r="O82" s="10">
        <f t="shared" si="20"/>
        <v>0</v>
      </c>
      <c r="P82" s="10">
        <f t="shared" si="20"/>
        <v>0</v>
      </c>
      <c r="Q82" s="10">
        <f t="shared" si="20"/>
        <v>0</v>
      </c>
      <c r="R82" s="10">
        <f t="shared" si="20"/>
        <v>0</v>
      </c>
      <c r="S82" s="10">
        <f t="shared" si="20"/>
        <v>0</v>
      </c>
      <c r="T82" s="10">
        <f t="shared" si="20"/>
        <v>0</v>
      </c>
      <c r="U82" s="10">
        <f t="shared" si="20"/>
        <v>0</v>
      </c>
      <c r="V82" s="10">
        <f t="shared" si="20"/>
        <v>0</v>
      </c>
      <c r="W82" s="10">
        <f t="shared" si="20"/>
        <v>0</v>
      </c>
      <c r="X82" s="10">
        <f t="shared" si="20"/>
        <v>0</v>
      </c>
      <c r="Y82" s="10">
        <f t="shared" si="20"/>
        <v>0</v>
      </c>
      <c r="Z82" s="10">
        <f t="shared" si="20"/>
        <v>0</v>
      </c>
      <c r="AA82" s="10">
        <f t="shared" si="20"/>
        <v>0</v>
      </c>
      <c r="AB82" s="10">
        <f t="shared" si="20"/>
        <v>0</v>
      </c>
      <c r="AC82" s="10">
        <f t="shared" si="20"/>
        <v>0</v>
      </c>
      <c r="AD82" s="10">
        <f t="shared" si="20"/>
        <v>0</v>
      </c>
      <c r="AE82" s="10">
        <f t="shared" si="20"/>
        <v>0</v>
      </c>
      <c r="AF82" s="10">
        <f t="shared" si="20"/>
        <v>0</v>
      </c>
      <c r="AG82" s="10">
        <f t="shared" si="20"/>
        <v>0</v>
      </c>
      <c r="AH82" s="10">
        <f t="shared" si="20"/>
        <v>0</v>
      </c>
      <c r="AI82" s="10">
        <f t="shared" si="20"/>
        <v>0</v>
      </c>
      <c r="AJ82" s="10">
        <f t="shared" si="20"/>
        <v>0</v>
      </c>
      <c r="AK82" s="10">
        <f t="shared" si="20"/>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21">G63-G77</f>
        <v>0</v>
      </c>
      <c r="H86" s="10">
        <f t="shared" si="21"/>
        <v>0</v>
      </c>
      <c r="I86" s="10">
        <f t="shared" si="21"/>
        <v>0</v>
      </c>
      <c r="J86" s="10">
        <f t="shared" si="21"/>
        <v>0</v>
      </c>
      <c r="K86" s="10">
        <f t="shared" si="21"/>
        <v>0</v>
      </c>
      <c r="L86" s="10">
        <f t="shared" si="21"/>
        <v>0</v>
      </c>
      <c r="M86" s="10">
        <f t="shared" si="21"/>
        <v>0</v>
      </c>
      <c r="N86" s="10">
        <f t="shared" si="21"/>
        <v>0</v>
      </c>
      <c r="O86" s="10">
        <f t="shared" si="21"/>
        <v>0</v>
      </c>
      <c r="P86" s="10">
        <f t="shared" si="21"/>
        <v>0</v>
      </c>
      <c r="Q86" s="10">
        <f t="shared" si="21"/>
        <v>0</v>
      </c>
      <c r="R86" s="10">
        <f t="shared" si="21"/>
        <v>0</v>
      </c>
      <c r="S86" s="10">
        <f t="shared" si="21"/>
        <v>0</v>
      </c>
      <c r="T86" s="10">
        <f t="shared" si="21"/>
        <v>0</v>
      </c>
      <c r="U86" s="10">
        <f t="shared" si="21"/>
        <v>0</v>
      </c>
      <c r="V86" s="10">
        <f t="shared" si="21"/>
        <v>0</v>
      </c>
      <c r="W86" s="10">
        <f t="shared" si="21"/>
        <v>0</v>
      </c>
      <c r="X86" s="10">
        <f t="shared" si="21"/>
        <v>0</v>
      </c>
      <c r="Y86" s="10">
        <f t="shared" si="21"/>
        <v>0</v>
      </c>
      <c r="Z86" s="10">
        <f t="shared" si="21"/>
        <v>0</v>
      </c>
      <c r="AA86" s="10">
        <f t="shared" si="21"/>
        <v>0</v>
      </c>
      <c r="AB86" s="10">
        <f t="shared" si="21"/>
        <v>0</v>
      </c>
      <c r="AC86" s="10">
        <f t="shared" si="21"/>
        <v>0</v>
      </c>
      <c r="AD86" s="10">
        <f t="shared" si="21"/>
        <v>0</v>
      </c>
      <c r="AE86" s="10">
        <f t="shared" si="21"/>
        <v>0</v>
      </c>
      <c r="AF86" s="10">
        <f t="shared" si="21"/>
        <v>0</v>
      </c>
      <c r="AG86" s="10">
        <f t="shared" si="21"/>
        <v>0</v>
      </c>
      <c r="AH86" s="10">
        <f t="shared" si="21"/>
        <v>0</v>
      </c>
      <c r="AI86" s="10">
        <f t="shared" si="21"/>
        <v>0</v>
      </c>
      <c r="AJ86" s="10">
        <f t="shared" si="21"/>
        <v>0</v>
      </c>
      <c r="AK86" s="10">
        <f t="shared" si="21"/>
        <v>0</v>
      </c>
    </row>
    <row r="87" spans="1:38" x14ac:dyDescent="0.35">
      <c r="D87" t="s">
        <v>67</v>
      </c>
      <c r="F87" t="s">
        <v>53</v>
      </c>
      <c r="G87" s="10">
        <f t="shared" ref="G87:AK87" si="22">-G70+G84</f>
        <v>0</v>
      </c>
      <c r="H87" s="10">
        <f t="shared" si="22"/>
        <v>0</v>
      </c>
      <c r="I87" s="10">
        <f t="shared" si="22"/>
        <v>0</v>
      </c>
      <c r="J87" s="10">
        <f t="shared" si="22"/>
        <v>0</v>
      </c>
      <c r="K87" s="10">
        <f t="shared" si="22"/>
        <v>0</v>
      </c>
      <c r="L87" s="10">
        <f t="shared" si="22"/>
        <v>0</v>
      </c>
      <c r="M87" s="10">
        <f t="shared" si="22"/>
        <v>0</v>
      </c>
      <c r="N87" s="10">
        <f t="shared" si="22"/>
        <v>0</v>
      </c>
      <c r="O87" s="10">
        <f t="shared" si="22"/>
        <v>0</v>
      </c>
      <c r="P87" s="10">
        <f t="shared" si="22"/>
        <v>0</v>
      </c>
      <c r="Q87" s="10">
        <f t="shared" si="22"/>
        <v>0</v>
      </c>
      <c r="R87" s="10">
        <f t="shared" si="22"/>
        <v>0</v>
      </c>
      <c r="S87" s="10">
        <f t="shared" si="22"/>
        <v>0</v>
      </c>
      <c r="T87" s="10">
        <f t="shared" si="22"/>
        <v>0</v>
      </c>
      <c r="U87" s="10">
        <f t="shared" si="22"/>
        <v>0</v>
      </c>
      <c r="V87" s="10">
        <f t="shared" si="22"/>
        <v>0</v>
      </c>
      <c r="W87" s="10">
        <f t="shared" si="22"/>
        <v>0</v>
      </c>
      <c r="X87" s="10">
        <f t="shared" si="22"/>
        <v>0</v>
      </c>
      <c r="Y87" s="10">
        <f t="shared" si="22"/>
        <v>0</v>
      </c>
      <c r="Z87" s="10">
        <f t="shared" si="22"/>
        <v>0</v>
      </c>
      <c r="AA87" s="10">
        <f t="shared" si="22"/>
        <v>0</v>
      </c>
      <c r="AB87" s="10">
        <f t="shared" si="22"/>
        <v>0</v>
      </c>
      <c r="AC87" s="10">
        <f t="shared" si="22"/>
        <v>0</v>
      </c>
      <c r="AD87" s="10">
        <f t="shared" si="22"/>
        <v>0</v>
      </c>
      <c r="AE87" s="10">
        <f t="shared" si="22"/>
        <v>0</v>
      </c>
      <c r="AF87" s="10">
        <f t="shared" si="22"/>
        <v>0</v>
      </c>
      <c r="AG87" s="10">
        <f t="shared" si="22"/>
        <v>0</v>
      </c>
      <c r="AH87" s="10">
        <f t="shared" si="22"/>
        <v>0</v>
      </c>
      <c r="AI87" s="10">
        <f t="shared" si="22"/>
        <v>0</v>
      </c>
      <c r="AJ87" s="10">
        <f t="shared" si="22"/>
        <v>0</v>
      </c>
      <c r="AK87" s="10">
        <f t="shared" si="22"/>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52">
        <f t="shared" ref="H92:AK92" si="23">H113</f>
        <v>400</v>
      </c>
      <c r="I92" s="52">
        <f t="shared" si="23"/>
        <v>382.70156737311845</v>
      </c>
      <c r="J92" s="52">
        <f t="shared" si="23"/>
        <v>389.95511837183585</v>
      </c>
      <c r="K92" s="52">
        <f t="shared" si="23"/>
        <v>397.38028922483863</v>
      </c>
      <c r="L92" s="52">
        <f t="shared" si="23"/>
        <v>404.94720376701662</v>
      </c>
      <c r="M92" s="52">
        <f t="shared" si="23"/>
        <v>351.00195149385763</v>
      </c>
      <c r="N92" s="52">
        <f t="shared" si="23"/>
        <v>356.6706980036106</v>
      </c>
      <c r="O92" s="52">
        <f t="shared" si="23"/>
        <v>362.42487430782785</v>
      </c>
      <c r="P92" s="52">
        <f t="shared" si="23"/>
        <v>368.27186608894408</v>
      </c>
      <c r="Q92" s="52">
        <f t="shared" si="23"/>
        <v>374.21319231478992</v>
      </c>
      <c r="R92" s="52">
        <f t="shared" si="23"/>
        <v>331.83078826971541</v>
      </c>
      <c r="S92" s="52">
        <f t="shared" si="23"/>
        <v>336.49118851576713</v>
      </c>
      <c r="T92" s="52">
        <f t="shared" si="23"/>
        <v>384.20833106596984</v>
      </c>
      <c r="U92" s="52">
        <f t="shared" si="23"/>
        <v>389.97145603195935</v>
      </c>
      <c r="V92" s="52">
        <f t="shared" si="23"/>
        <v>395.82102787243872</v>
      </c>
      <c r="W92" s="52">
        <f t="shared" si="23"/>
        <v>401.75834329052532</v>
      </c>
      <c r="X92" s="52">
        <f t="shared" si="23"/>
        <v>407.78471843988325</v>
      </c>
      <c r="Y92" s="52">
        <f t="shared" si="23"/>
        <v>413.90148921648148</v>
      </c>
      <c r="Z92" s="52">
        <f t="shared" si="23"/>
        <v>420.11001155472866</v>
      </c>
      <c r="AA92" s="52">
        <f t="shared" si="23"/>
        <v>426.41166172804958</v>
      </c>
      <c r="AB92" s="52">
        <f t="shared" si="23"/>
        <v>432.8078366539703</v>
      </c>
      <c r="AC92" s="52">
        <f t="shared" si="23"/>
        <v>439.29995420377986</v>
      </c>
      <c r="AD92" s="52">
        <f t="shared" si="23"/>
        <v>445.88945351683657</v>
      </c>
      <c r="AE92" s="52">
        <f t="shared" si="23"/>
        <v>452.57779531958914</v>
      </c>
      <c r="AF92" s="52">
        <f t="shared" si="23"/>
        <v>459.36646224938295</v>
      </c>
      <c r="AG92" s="52">
        <f t="shared" si="23"/>
        <v>466.25695918312368</v>
      </c>
      <c r="AH92" s="52">
        <f t="shared" si="23"/>
        <v>473.25081357087055</v>
      </c>
      <c r="AI92" s="52">
        <f t="shared" si="23"/>
        <v>480.34957577443362</v>
      </c>
      <c r="AJ92" s="52">
        <f t="shared" si="23"/>
        <v>487.55481941105012</v>
      </c>
      <c r="AK92" s="52">
        <f t="shared" si="23"/>
        <v>494.86814170221584</v>
      </c>
    </row>
    <row r="93" spans="1:38" x14ac:dyDescent="0.35">
      <c r="C93" s="3"/>
      <c r="D93" s="3"/>
      <c r="E93" t="s">
        <v>71</v>
      </c>
      <c r="F93" t="s">
        <v>70</v>
      </c>
      <c r="H93" s="10">
        <f t="shared" ref="H93:AK93" si="24">G93+H92</f>
        <v>400</v>
      </c>
      <c r="I93" s="10">
        <f t="shared" si="24"/>
        <v>782.70156737311845</v>
      </c>
      <c r="J93" s="10">
        <f t="shared" si="24"/>
        <v>1172.6566857449543</v>
      </c>
      <c r="K93" s="10">
        <f t="shared" si="24"/>
        <v>1570.0369749697929</v>
      </c>
      <c r="L93" s="10">
        <f t="shared" si="24"/>
        <v>1974.9841787368096</v>
      </c>
      <c r="M93" s="10">
        <f t="shared" si="24"/>
        <v>2325.9861302306672</v>
      </c>
      <c r="N93" s="10">
        <f t="shared" si="24"/>
        <v>2682.6568282342778</v>
      </c>
      <c r="O93" s="10">
        <f t="shared" si="24"/>
        <v>3045.0817025421056</v>
      </c>
      <c r="P93" s="10">
        <f t="shared" si="24"/>
        <v>3413.3535686310497</v>
      </c>
      <c r="Q93" s="10">
        <f t="shared" si="24"/>
        <v>3787.5667609458396</v>
      </c>
      <c r="R93" s="10">
        <f t="shared" si="24"/>
        <v>4119.397549215555</v>
      </c>
      <c r="S93" s="10">
        <f t="shared" si="24"/>
        <v>4455.8887377313222</v>
      </c>
      <c r="T93" s="10">
        <f t="shared" si="24"/>
        <v>4840.0970687972922</v>
      </c>
      <c r="U93" s="10">
        <f t="shared" si="24"/>
        <v>5230.0685248292511</v>
      </c>
      <c r="V93" s="10">
        <f t="shared" si="24"/>
        <v>5625.8895527016903</v>
      </c>
      <c r="W93" s="10">
        <f t="shared" si="24"/>
        <v>6027.6478959922151</v>
      </c>
      <c r="X93" s="10">
        <f t="shared" si="24"/>
        <v>6435.4326144320985</v>
      </c>
      <c r="Y93" s="10">
        <f t="shared" si="24"/>
        <v>6849.3341036485799</v>
      </c>
      <c r="Z93" s="10">
        <f t="shared" si="24"/>
        <v>7269.4441152033087</v>
      </c>
      <c r="AA93" s="10">
        <f t="shared" si="24"/>
        <v>7695.8557769313584</v>
      </c>
      <c r="AB93" s="10">
        <f t="shared" si="24"/>
        <v>8128.6636135853287</v>
      </c>
      <c r="AC93" s="10">
        <f t="shared" si="24"/>
        <v>8567.9635677891092</v>
      </c>
      <c r="AD93" s="10">
        <f t="shared" si="24"/>
        <v>9013.8530213059457</v>
      </c>
      <c r="AE93" s="10">
        <f t="shared" si="24"/>
        <v>9466.4308166255341</v>
      </c>
      <c r="AF93" s="10">
        <f t="shared" si="24"/>
        <v>9925.7972788749175</v>
      </c>
      <c r="AG93" s="10">
        <f t="shared" si="24"/>
        <v>10392.054238058041</v>
      </c>
      <c r="AH93" s="10">
        <f t="shared" si="24"/>
        <v>10865.305051628911</v>
      </c>
      <c r="AI93" s="10">
        <f t="shared" si="24"/>
        <v>11345.654627403344</v>
      </c>
      <c r="AJ93" s="10">
        <f t="shared" si="24"/>
        <v>11833.209446814395</v>
      </c>
      <c r="AK93" s="10">
        <f t="shared" si="24"/>
        <v>12328.077588516611</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 t="shared" ref="H95:AK95" si="25">H92*$G94</f>
        <v>400</v>
      </c>
      <c r="I95" s="10">
        <f t="shared" si="25"/>
        <v>382.70156737311845</v>
      </c>
      <c r="J95" s="10">
        <f t="shared" si="25"/>
        <v>389.95511837183585</v>
      </c>
      <c r="K95" s="10">
        <f t="shared" si="25"/>
        <v>397.38028922483863</v>
      </c>
      <c r="L95" s="10">
        <f t="shared" si="25"/>
        <v>404.94720376701662</v>
      </c>
      <c r="M95" s="10">
        <f t="shared" si="25"/>
        <v>351.00195149385763</v>
      </c>
      <c r="N95" s="10">
        <f t="shared" si="25"/>
        <v>356.6706980036106</v>
      </c>
      <c r="O95" s="10">
        <f t="shared" si="25"/>
        <v>362.42487430782785</v>
      </c>
      <c r="P95" s="10">
        <f t="shared" si="25"/>
        <v>368.27186608894408</v>
      </c>
      <c r="Q95" s="10">
        <f t="shared" si="25"/>
        <v>374.21319231478992</v>
      </c>
      <c r="R95" s="10">
        <f t="shared" si="25"/>
        <v>331.83078826971541</v>
      </c>
      <c r="S95" s="10">
        <f t="shared" si="25"/>
        <v>336.49118851576713</v>
      </c>
      <c r="T95" s="10">
        <f t="shared" si="25"/>
        <v>384.20833106596984</v>
      </c>
      <c r="U95" s="10">
        <f t="shared" si="25"/>
        <v>389.97145603195935</v>
      </c>
      <c r="V95" s="10">
        <f t="shared" si="25"/>
        <v>395.82102787243872</v>
      </c>
      <c r="W95" s="10">
        <f t="shared" si="25"/>
        <v>401.75834329052532</v>
      </c>
      <c r="X95" s="10">
        <f t="shared" si="25"/>
        <v>407.78471843988325</v>
      </c>
      <c r="Y95" s="10">
        <f t="shared" si="25"/>
        <v>413.90148921648148</v>
      </c>
      <c r="Z95" s="10">
        <f t="shared" si="25"/>
        <v>420.11001155472866</v>
      </c>
      <c r="AA95" s="10">
        <f t="shared" si="25"/>
        <v>426.41166172804958</v>
      </c>
      <c r="AB95" s="10">
        <f t="shared" si="25"/>
        <v>432.8078366539703</v>
      </c>
      <c r="AC95" s="10">
        <f t="shared" si="25"/>
        <v>439.29995420377986</v>
      </c>
      <c r="AD95" s="10">
        <f t="shared" si="25"/>
        <v>445.88945351683657</v>
      </c>
      <c r="AE95" s="10">
        <f t="shared" si="25"/>
        <v>452.57779531958914</v>
      </c>
      <c r="AF95" s="10">
        <f t="shared" si="25"/>
        <v>459.36646224938295</v>
      </c>
      <c r="AG95" s="10">
        <f t="shared" si="25"/>
        <v>466.25695918312368</v>
      </c>
      <c r="AH95" s="10">
        <f t="shared" si="25"/>
        <v>473.25081357087055</v>
      </c>
      <c r="AI95" s="10">
        <f t="shared" si="25"/>
        <v>480.34957577443362</v>
      </c>
      <c r="AJ95" s="10">
        <f t="shared" si="25"/>
        <v>487.55481941105012</v>
      </c>
      <c r="AK95" s="10">
        <f t="shared" si="25"/>
        <v>494.86814170221584</v>
      </c>
    </row>
    <row r="96" spans="1:38" x14ac:dyDescent="0.35">
      <c r="C96" s="3"/>
      <c r="D96" s="3"/>
      <c r="E96" t="s">
        <v>74</v>
      </c>
      <c r="F96" t="s">
        <v>70</v>
      </c>
      <c r="H96">
        <f t="shared" ref="H96:AK96" si="26">H93*$G94</f>
        <v>400</v>
      </c>
      <c r="I96" s="10">
        <f t="shared" si="26"/>
        <v>782.70156737311845</v>
      </c>
      <c r="J96" s="10">
        <f t="shared" si="26"/>
        <v>1172.6566857449543</v>
      </c>
      <c r="K96" s="10">
        <f t="shared" si="26"/>
        <v>1570.0369749697929</v>
      </c>
      <c r="L96" s="10">
        <f t="shared" si="26"/>
        <v>1974.9841787368096</v>
      </c>
      <c r="M96" s="10">
        <f t="shared" si="26"/>
        <v>2325.9861302306672</v>
      </c>
      <c r="N96" s="10">
        <f t="shared" si="26"/>
        <v>2682.6568282342778</v>
      </c>
      <c r="O96" s="10">
        <f t="shared" si="26"/>
        <v>3045.0817025421056</v>
      </c>
      <c r="P96" s="10">
        <f t="shared" si="26"/>
        <v>3413.3535686310497</v>
      </c>
      <c r="Q96" s="10">
        <f t="shared" si="26"/>
        <v>3787.5667609458396</v>
      </c>
      <c r="R96" s="10">
        <f t="shared" si="26"/>
        <v>4119.397549215555</v>
      </c>
      <c r="S96" s="10">
        <f t="shared" si="26"/>
        <v>4455.8887377313222</v>
      </c>
      <c r="T96" s="10">
        <f t="shared" si="26"/>
        <v>4840.0970687972922</v>
      </c>
      <c r="U96" s="10">
        <f t="shared" si="26"/>
        <v>5230.0685248292511</v>
      </c>
      <c r="V96" s="10">
        <f t="shared" si="26"/>
        <v>5625.8895527016903</v>
      </c>
      <c r="W96" s="10">
        <f t="shared" si="26"/>
        <v>6027.6478959922151</v>
      </c>
      <c r="X96" s="10">
        <f t="shared" si="26"/>
        <v>6435.4326144320985</v>
      </c>
      <c r="Y96" s="10">
        <f t="shared" si="26"/>
        <v>6849.3341036485799</v>
      </c>
      <c r="Z96" s="10">
        <f t="shared" si="26"/>
        <v>7269.4441152033087</v>
      </c>
      <c r="AA96" s="10">
        <f t="shared" si="26"/>
        <v>7695.8557769313584</v>
      </c>
      <c r="AB96" s="10">
        <f t="shared" si="26"/>
        <v>8128.6636135853287</v>
      </c>
      <c r="AC96" s="10">
        <f t="shared" si="26"/>
        <v>8567.9635677891092</v>
      </c>
      <c r="AD96" s="10">
        <f t="shared" si="26"/>
        <v>9013.8530213059457</v>
      </c>
      <c r="AE96" s="10">
        <f t="shared" si="26"/>
        <v>9466.4308166255341</v>
      </c>
      <c r="AF96" s="10">
        <f t="shared" si="26"/>
        <v>9925.7972788749175</v>
      </c>
      <c r="AG96" s="10">
        <f t="shared" si="26"/>
        <v>10392.054238058041</v>
      </c>
      <c r="AH96" s="10">
        <f t="shared" si="26"/>
        <v>10865.305051628911</v>
      </c>
      <c r="AI96" s="10">
        <f t="shared" si="26"/>
        <v>11345.654627403344</v>
      </c>
      <c r="AJ96" s="10">
        <f t="shared" si="26"/>
        <v>11833.209446814395</v>
      </c>
      <c r="AK96" s="10">
        <f t="shared" si="26"/>
        <v>12328.077588516611</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 t="shared" ref="H100:AK100" si="27">H93*H97</f>
        <v>0</v>
      </c>
      <c r="I100" s="10">
        <f t="shared" si="27"/>
        <v>0</v>
      </c>
      <c r="J100" s="10">
        <f t="shared" si="27"/>
        <v>0</v>
      </c>
      <c r="K100" s="10">
        <f t="shared" si="27"/>
        <v>0</v>
      </c>
      <c r="L100" s="10">
        <f t="shared" si="27"/>
        <v>0</v>
      </c>
      <c r="M100" s="10">
        <f t="shared" si="27"/>
        <v>0</v>
      </c>
      <c r="N100" s="10">
        <f t="shared" si="27"/>
        <v>0</v>
      </c>
      <c r="O100" s="10">
        <f t="shared" si="27"/>
        <v>0</v>
      </c>
      <c r="P100" s="10">
        <f t="shared" si="27"/>
        <v>0</v>
      </c>
      <c r="Q100" s="10">
        <f t="shared" si="27"/>
        <v>0</v>
      </c>
      <c r="R100" s="10">
        <f t="shared" si="27"/>
        <v>0</v>
      </c>
      <c r="S100" s="10">
        <f t="shared" si="27"/>
        <v>0</v>
      </c>
      <c r="T100" s="10">
        <f t="shared" si="27"/>
        <v>0</v>
      </c>
      <c r="U100" s="10">
        <f t="shared" si="27"/>
        <v>0</v>
      </c>
      <c r="V100" s="10">
        <f t="shared" si="27"/>
        <v>0</v>
      </c>
      <c r="W100" s="10">
        <f t="shared" si="27"/>
        <v>0</v>
      </c>
      <c r="X100" s="10">
        <f t="shared" si="27"/>
        <v>0</v>
      </c>
      <c r="Y100" s="10">
        <f t="shared" si="27"/>
        <v>0</v>
      </c>
      <c r="Z100" s="10">
        <f t="shared" si="27"/>
        <v>0</v>
      </c>
      <c r="AA100" s="10">
        <f t="shared" si="27"/>
        <v>0</v>
      </c>
      <c r="AB100" s="10">
        <f t="shared" si="27"/>
        <v>0</v>
      </c>
      <c r="AC100" s="10">
        <f t="shared" si="27"/>
        <v>0</v>
      </c>
      <c r="AD100" s="10">
        <f t="shared" si="27"/>
        <v>0</v>
      </c>
      <c r="AE100" s="10">
        <f t="shared" si="27"/>
        <v>0</v>
      </c>
      <c r="AF100" s="10">
        <f t="shared" si="27"/>
        <v>0</v>
      </c>
      <c r="AG100" s="10">
        <f t="shared" si="27"/>
        <v>0</v>
      </c>
      <c r="AH100" s="10">
        <f t="shared" si="27"/>
        <v>0</v>
      </c>
      <c r="AI100" s="10">
        <f t="shared" si="27"/>
        <v>0</v>
      </c>
      <c r="AJ100" s="10">
        <f t="shared" si="27"/>
        <v>0</v>
      </c>
      <c r="AK100" s="10">
        <f t="shared" si="27"/>
        <v>0</v>
      </c>
    </row>
    <row r="101" spans="1:39" x14ac:dyDescent="0.35">
      <c r="C101" s="3"/>
      <c r="D101" s="3"/>
      <c r="E101" t="s">
        <v>81</v>
      </c>
      <c r="F101" t="s">
        <v>80</v>
      </c>
      <c r="H101" s="10">
        <f t="shared" ref="H101:AK101" si="28">H93*H98</f>
        <v>0</v>
      </c>
      <c r="I101" s="10">
        <f t="shared" si="28"/>
        <v>0</v>
      </c>
      <c r="J101" s="10">
        <f t="shared" si="28"/>
        <v>0</v>
      </c>
      <c r="K101" s="10">
        <f t="shared" si="28"/>
        <v>0</v>
      </c>
      <c r="L101" s="10">
        <f t="shared" si="28"/>
        <v>0</v>
      </c>
      <c r="M101" s="10">
        <f t="shared" si="28"/>
        <v>0</v>
      </c>
      <c r="N101" s="10">
        <f t="shared" si="28"/>
        <v>0</v>
      </c>
      <c r="O101" s="10">
        <f t="shared" si="28"/>
        <v>0</v>
      </c>
      <c r="P101" s="10">
        <f t="shared" si="28"/>
        <v>0</v>
      </c>
      <c r="Q101" s="10">
        <f t="shared" si="28"/>
        <v>0</v>
      </c>
      <c r="R101" s="10">
        <f t="shared" si="28"/>
        <v>0</v>
      </c>
      <c r="S101" s="10">
        <f t="shared" si="28"/>
        <v>0</v>
      </c>
      <c r="T101" s="10">
        <f t="shared" si="28"/>
        <v>0</v>
      </c>
      <c r="U101" s="10">
        <f t="shared" si="28"/>
        <v>0</v>
      </c>
      <c r="V101" s="10">
        <f t="shared" si="28"/>
        <v>0</v>
      </c>
      <c r="W101" s="10">
        <f t="shared" si="28"/>
        <v>0</v>
      </c>
      <c r="X101" s="10">
        <f t="shared" si="28"/>
        <v>0</v>
      </c>
      <c r="Y101" s="10">
        <f t="shared" si="28"/>
        <v>0</v>
      </c>
      <c r="Z101" s="10">
        <f t="shared" si="28"/>
        <v>0</v>
      </c>
      <c r="AA101" s="10">
        <f t="shared" si="28"/>
        <v>0</v>
      </c>
      <c r="AB101" s="10">
        <f t="shared" si="28"/>
        <v>0</v>
      </c>
      <c r="AC101" s="10">
        <f t="shared" si="28"/>
        <v>0</v>
      </c>
      <c r="AD101" s="10">
        <f t="shared" si="28"/>
        <v>0</v>
      </c>
      <c r="AE101" s="10">
        <f t="shared" si="28"/>
        <v>0</v>
      </c>
      <c r="AF101" s="10">
        <f t="shared" si="28"/>
        <v>0</v>
      </c>
      <c r="AG101" s="10">
        <f t="shared" si="28"/>
        <v>0</v>
      </c>
      <c r="AH101" s="10">
        <f t="shared" si="28"/>
        <v>0</v>
      </c>
      <c r="AI101" s="10">
        <f t="shared" si="28"/>
        <v>0</v>
      </c>
      <c r="AJ101" s="10">
        <f t="shared" si="28"/>
        <v>0</v>
      </c>
      <c r="AK101" s="10">
        <f t="shared" si="28"/>
        <v>0</v>
      </c>
    </row>
    <row r="102" spans="1:39" x14ac:dyDescent="0.35">
      <c r="C102" s="3"/>
      <c r="D102" s="3"/>
      <c r="E102" t="s">
        <v>82</v>
      </c>
      <c r="F102" t="s">
        <v>80</v>
      </c>
      <c r="H102" s="10">
        <f t="shared" ref="H102:AK102" si="29">H93*H99</f>
        <v>0</v>
      </c>
      <c r="I102" s="10">
        <f t="shared" si="29"/>
        <v>0</v>
      </c>
      <c r="J102" s="10">
        <f t="shared" si="29"/>
        <v>0</v>
      </c>
      <c r="K102" s="10">
        <f t="shared" si="29"/>
        <v>0</v>
      </c>
      <c r="L102" s="10">
        <f t="shared" si="29"/>
        <v>0</v>
      </c>
      <c r="M102" s="10">
        <f t="shared" si="29"/>
        <v>0</v>
      </c>
      <c r="N102" s="10">
        <f t="shared" si="29"/>
        <v>0</v>
      </c>
      <c r="O102" s="10">
        <f t="shared" si="29"/>
        <v>0</v>
      </c>
      <c r="P102" s="10">
        <f t="shared" si="29"/>
        <v>0</v>
      </c>
      <c r="Q102" s="10">
        <f t="shared" si="29"/>
        <v>0</v>
      </c>
      <c r="R102" s="10">
        <f t="shared" si="29"/>
        <v>0</v>
      </c>
      <c r="S102" s="10">
        <f t="shared" si="29"/>
        <v>0</v>
      </c>
      <c r="T102" s="10">
        <f t="shared" si="29"/>
        <v>0</v>
      </c>
      <c r="U102" s="10">
        <f t="shared" si="29"/>
        <v>0</v>
      </c>
      <c r="V102" s="10">
        <f t="shared" si="29"/>
        <v>0</v>
      </c>
      <c r="W102" s="10">
        <f t="shared" si="29"/>
        <v>0</v>
      </c>
      <c r="X102" s="10">
        <f t="shared" si="29"/>
        <v>0</v>
      </c>
      <c r="Y102" s="10">
        <f t="shared" si="29"/>
        <v>0</v>
      </c>
      <c r="Z102" s="10">
        <f t="shared" si="29"/>
        <v>0</v>
      </c>
      <c r="AA102" s="10">
        <f t="shared" si="29"/>
        <v>0</v>
      </c>
      <c r="AB102" s="10">
        <f t="shared" si="29"/>
        <v>0</v>
      </c>
      <c r="AC102" s="10">
        <f t="shared" si="29"/>
        <v>0</v>
      </c>
      <c r="AD102" s="10">
        <f t="shared" si="29"/>
        <v>0</v>
      </c>
      <c r="AE102" s="10">
        <f t="shared" si="29"/>
        <v>0</v>
      </c>
      <c r="AF102" s="10">
        <f t="shared" si="29"/>
        <v>0</v>
      </c>
      <c r="AG102" s="10">
        <f t="shared" si="29"/>
        <v>0</v>
      </c>
      <c r="AH102" s="10">
        <f t="shared" si="29"/>
        <v>0</v>
      </c>
      <c r="AI102" s="10">
        <f t="shared" si="29"/>
        <v>0</v>
      </c>
      <c r="AJ102" s="10">
        <f t="shared" si="29"/>
        <v>0</v>
      </c>
      <c r="AK102" s="10">
        <f t="shared" si="29"/>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30">I104*(1+$G$16)*(1+J103)</f>
        <v>563.28929313850006</v>
      </c>
      <c r="K104" s="30">
        <f t="shared" si="30"/>
        <v>586.62160655689718</v>
      </c>
      <c r="L104" s="30">
        <f t="shared" si="30"/>
        <v>616.90965958416314</v>
      </c>
      <c r="M104" s="30">
        <f t="shared" si="30"/>
        <v>648.76954540473946</v>
      </c>
      <c r="N104" s="30">
        <f t="shared" si="30"/>
        <v>682.25788113356055</v>
      </c>
      <c r="O104" s="30">
        <f t="shared" si="30"/>
        <v>712.04474234886254</v>
      </c>
      <c r="P104" s="30">
        <f t="shared" si="30"/>
        <v>743.13207531479577</v>
      </c>
      <c r="Q104" s="30">
        <f t="shared" si="30"/>
        <v>775.57665764085584</v>
      </c>
      <c r="R104" s="30">
        <f t="shared" si="30"/>
        <v>809.43774580387174</v>
      </c>
      <c r="S104" s="30">
        <f t="shared" si="30"/>
        <v>844.77718337347142</v>
      </c>
      <c r="T104" s="10">
        <f t="shared" si="30"/>
        <v>862.51750422431428</v>
      </c>
      <c r="U104" s="10">
        <f t="shared" si="30"/>
        <v>880.63037181302479</v>
      </c>
      <c r="V104" s="10">
        <f t="shared" si="30"/>
        <v>899.12360962109824</v>
      </c>
      <c r="W104" s="10">
        <f t="shared" si="30"/>
        <v>918.00520542314121</v>
      </c>
      <c r="X104" s="10">
        <f t="shared" si="30"/>
        <v>937.28331473702713</v>
      </c>
      <c r="Y104" s="10">
        <f t="shared" si="30"/>
        <v>956.96626434650466</v>
      </c>
      <c r="Z104" s="10">
        <f t="shared" si="30"/>
        <v>977.06255589778118</v>
      </c>
      <c r="AA104" s="10">
        <f t="shared" si="30"/>
        <v>997.58086957163448</v>
      </c>
      <c r="AB104" s="10">
        <f t="shared" si="30"/>
        <v>1018.5300678326387</v>
      </c>
      <c r="AC104" s="10">
        <f t="shared" si="30"/>
        <v>1039.9191992571241</v>
      </c>
      <c r="AD104" s="10">
        <f t="shared" si="30"/>
        <v>1061.7575024415237</v>
      </c>
      <c r="AE104" s="10">
        <f t="shared" si="30"/>
        <v>1084.0544099927956</v>
      </c>
      <c r="AF104" s="10">
        <f t="shared" si="30"/>
        <v>1106.8195526026443</v>
      </c>
      <c r="AG104" s="10">
        <f t="shared" si="30"/>
        <v>1130.0627632072997</v>
      </c>
      <c r="AH104" s="10">
        <f t="shared" si="30"/>
        <v>1153.7940812346528</v>
      </c>
      <c r="AI104" s="10">
        <f t="shared" si="30"/>
        <v>1178.0237569405804</v>
      </c>
      <c r="AJ104" s="10">
        <f t="shared" si="30"/>
        <v>1202.7622558363325</v>
      </c>
      <c r="AK104" s="10">
        <f t="shared" si="30"/>
        <v>1228.0202632088954</v>
      </c>
      <c r="AL104" s="28">
        <f>'[7]All Developments - Total'!$AK$104</f>
        <v>1025.5333388122431</v>
      </c>
    </row>
    <row r="105" spans="1:39" x14ac:dyDescent="0.35">
      <c r="C105" s="3"/>
      <c r="D105" s="3"/>
      <c r="E105" t="s">
        <v>86</v>
      </c>
      <c r="F105" t="s">
        <v>87</v>
      </c>
      <c r="G105" s="12"/>
      <c r="H105" s="13">
        <f t="shared" ref="H105:AK105" si="31">G105*(1+$G$16)*(1+H103)</f>
        <v>0</v>
      </c>
      <c r="I105" s="13">
        <f t="shared" si="31"/>
        <v>0</v>
      </c>
      <c r="J105" s="13">
        <f t="shared" si="31"/>
        <v>0</v>
      </c>
      <c r="K105" s="13">
        <f t="shared" si="31"/>
        <v>0</v>
      </c>
      <c r="L105" s="13">
        <f t="shared" si="31"/>
        <v>0</v>
      </c>
      <c r="M105" s="13">
        <f t="shared" si="31"/>
        <v>0</v>
      </c>
      <c r="N105" s="13">
        <f t="shared" si="31"/>
        <v>0</v>
      </c>
      <c r="O105" s="13">
        <f t="shared" si="31"/>
        <v>0</v>
      </c>
      <c r="P105" s="13">
        <f t="shared" si="31"/>
        <v>0</v>
      </c>
      <c r="Q105" s="13">
        <f t="shared" si="31"/>
        <v>0</v>
      </c>
      <c r="R105" s="13">
        <f t="shared" si="31"/>
        <v>0</v>
      </c>
      <c r="S105" s="13">
        <f t="shared" si="31"/>
        <v>0</v>
      </c>
      <c r="T105" s="13">
        <f t="shared" si="31"/>
        <v>0</v>
      </c>
      <c r="U105" s="13">
        <f t="shared" si="31"/>
        <v>0</v>
      </c>
      <c r="V105" s="13">
        <f t="shared" si="31"/>
        <v>0</v>
      </c>
      <c r="W105" s="13">
        <f t="shared" si="31"/>
        <v>0</v>
      </c>
      <c r="X105" s="13">
        <f t="shared" si="31"/>
        <v>0</v>
      </c>
      <c r="Y105" s="13">
        <f t="shared" si="31"/>
        <v>0</v>
      </c>
      <c r="Z105" s="13">
        <f t="shared" si="31"/>
        <v>0</v>
      </c>
      <c r="AA105" s="13">
        <f t="shared" si="31"/>
        <v>0</v>
      </c>
      <c r="AB105" s="13">
        <f t="shared" si="31"/>
        <v>0</v>
      </c>
      <c r="AC105" s="13">
        <f t="shared" si="31"/>
        <v>0</v>
      </c>
      <c r="AD105" s="13">
        <f t="shared" si="31"/>
        <v>0</v>
      </c>
      <c r="AE105" s="13">
        <f t="shared" si="31"/>
        <v>0</v>
      </c>
      <c r="AF105" s="13">
        <f t="shared" si="31"/>
        <v>0</v>
      </c>
      <c r="AG105" s="13">
        <f t="shared" si="31"/>
        <v>0</v>
      </c>
      <c r="AH105" s="13">
        <f t="shared" si="31"/>
        <v>0</v>
      </c>
      <c r="AI105" s="13">
        <f t="shared" si="31"/>
        <v>0</v>
      </c>
      <c r="AJ105" s="13">
        <f t="shared" si="31"/>
        <v>0</v>
      </c>
      <c r="AK105" s="13">
        <f t="shared" si="31"/>
        <v>0</v>
      </c>
    </row>
    <row r="106" spans="1:39" x14ac:dyDescent="0.35">
      <c r="C106" s="3"/>
      <c r="D106" s="3"/>
      <c r="E106" t="s">
        <v>88</v>
      </c>
      <c r="F106" t="s">
        <v>87</v>
      </c>
      <c r="G106" s="12"/>
      <c r="H106" s="13">
        <f t="shared" ref="H106:AK106" si="32">G106*(1+$G$16)*(1+H103)</f>
        <v>0</v>
      </c>
      <c r="I106" s="13">
        <f t="shared" si="32"/>
        <v>0</v>
      </c>
      <c r="J106" s="13">
        <f t="shared" si="32"/>
        <v>0</v>
      </c>
      <c r="K106" s="13">
        <f t="shared" si="32"/>
        <v>0</v>
      </c>
      <c r="L106" s="13">
        <f t="shared" si="32"/>
        <v>0</v>
      </c>
      <c r="M106" s="13">
        <f t="shared" si="32"/>
        <v>0</v>
      </c>
      <c r="N106" s="13">
        <f t="shared" si="32"/>
        <v>0</v>
      </c>
      <c r="O106" s="13">
        <f t="shared" si="32"/>
        <v>0</v>
      </c>
      <c r="P106" s="13">
        <f t="shared" si="32"/>
        <v>0</v>
      </c>
      <c r="Q106" s="13">
        <f t="shared" si="32"/>
        <v>0</v>
      </c>
      <c r="R106" s="13">
        <f t="shared" si="32"/>
        <v>0</v>
      </c>
      <c r="S106" s="13">
        <f t="shared" si="32"/>
        <v>0</v>
      </c>
      <c r="T106" s="13">
        <f t="shared" si="32"/>
        <v>0</v>
      </c>
      <c r="U106" s="13">
        <f t="shared" si="32"/>
        <v>0</v>
      </c>
      <c r="V106" s="13">
        <f t="shared" si="32"/>
        <v>0</v>
      </c>
      <c r="W106" s="13">
        <f t="shared" si="32"/>
        <v>0</v>
      </c>
      <c r="X106" s="13">
        <f t="shared" si="32"/>
        <v>0</v>
      </c>
      <c r="Y106" s="13">
        <f t="shared" si="32"/>
        <v>0</v>
      </c>
      <c r="Z106" s="13">
        <f t="shared" si="32"/>
        <v>0</v>
      </c>
      <c r="AA106" s="13">
        <f t="shared" si="32"/>
        <v>0</v>
      </c>
      <c r="AB106" s="13">
        <f t="shared" si="32"/>
        <v>0</v>
      </c>
      <c r="AC106" s="13">
        <f t="shared" si="32"/>
        <v>0</v>
      </c>
      <c r="AD106" s="13">
        <f t="shared" si="32"/>
        <v>0</v>
      </c>
      <c r="AE106" s="13">
        <f t="shared" si="32"/>
        <v>0</v>
      </c>
      <c r="AF106" s="13">
        <f t="shared" si="32"/>
        <v>0</v>
      </c>
      <c r="AG106" s="13">
        <f t="shared" si="32"/>
        <v>0</v>
      </c>
      <c r="AH106" s="13">
        <f t="shared" si="32"/>
        <v>0</v>
      </c>
      <c r="AI106" s="13">
        <f t="shared" si="32"/>
        <v>0</v>
      </c>
      <c r="AJ106" s="13">
        <f t="shared" si="32"/>
        <v>0</v>
      </c>
      <c r="AK106" s="13">
        <f t="shared" si="32"/>
        <v>0</v>
      </c>
    </row>
    <row r="107" spans="1:39" x14ac:dyDescent="0.35">
      <c r="C107" s="3"/>
      <c r="D107" s="3"/>
      <c r="E107" t="s">
        <v>89</v>
      </c>
      <c r="F107" t="s">
        <v>87</v>
      </c>
      <c r="G107" s="12"/>
      <c r="H107" s="13">
        <f t="shared" ref="H107:AK107" si="33">G107*(1+$G$16)*(1+H103)</f>
        <v>0</v>
      </c>
      <c r="I107" s="13">
        <f t="shared" si="33"/>
        <v>0</v>
      </c>
      <c r="J107" s="13">
        <f t="shared" si="33"/>
        <v>0</v>
      </c>
      <c r="K107" s="13">
        <f t="shared" si="33"/>
        <v>0</v>
      </c>
      <c r="L107" s="13">
        <f t="shared" si="33"/>
        <v>0</v>
      </c>
      <c r="M107" s="13">
        <f t="shared" si="33"/>
        <v>0</v>
      </c>
      <c r="N107" s="13">
        <f t="shared" si="33"/>
        <v>0</v>
      </c>
      <c r="O107" s="13">
        <f t="shared" si="33"/>
        <v>0</v>
      </c>
      <c r="P107" s="13">
        <f t="shared" si="33"/>
        <v>0</v>
      </c>
      <c r="Q107" s="13">
        <f t="shared" si="33"/>
        <v>0</v>
      </c>
      <c r="R107" s="13">
        <f t="shared" si="33"/>
        <v>0</v>
      </c>
      <c r="S107" s="13">
        <f t="shared" si="33"/>
        <v>0</v>
      </c>
      <c r="T107" s="13">
        <f t="shared" si="33"/>
        <v>0</v>
      </c>
      <c r="U107" s="13">
        <f t="shared" si="33"/>
        <v>0</v>
      </c>
      <c r="V107" s="13">
        <f t="shared" si="33"/>
        <v>0</v>
      </c>
      <c r="W107" s="13">
        <f t="shared" si="33"/>
        <v>0</v>
      </c>
      <c r="X107" s="13">
        <f t="shared" si="33"/>
        <v>0</v>
      </c>
      <c r="Y107" s="13">
        <f t="shared" si="33"/>
        <v>0</v>
      </c>
      <c r="Z107" s="13">
        <f t="shared" si="33"/>
        <v>0</v>
      </c>
      <c r="AA107" s="13">
        <f t="shared" si="33"/>
        <v>0</v>
      </c>
      <c r="AB107" s="13">
        <f t="shared" si="33"/>
        <v>0</v>
      </c>
      <c r="AC107" s="13">
        <f t="shared" si="33"/>
        <v>0</v>
      </c>
      <c r="AD107" s="13">
        <f t="shared" si="33"/>
        <v>0</v>
      </c>
      <c r="AE107" s="13">
        <f t="shared" si="33"/>
        <v>0</v>
      </c>
      <c r="AF107" s="13">
        <f t="shared" si="33"/>
        <v>0</v>
      </c>
      <c r="AG107" s="13">
        <f t="shared" si="33"/>
        <v>0</v>
      </c>
      <c r="AH107" s="13">
        <f t="shared" si="33"/>
        <v>0</v>
      </c>
      <c r="AI107" s="13">
        <f t="shared" si="33"/>
        <v>0</v>
      </c>
      <c r="AJ107" s="13">
        <f t="shared" si="33"/>
        <v>0</v>
      </c>
      <c r="AK107" s="13">
        <f t="shared" si="33"/>
        <v>0</v>
      </c>
    </row>
    <row r="108" spans="1:39" x14ac:dyDescent="0.35">
      <c r="C108" s="3"/>
      <c r="D108" s="3"/>
    </row>
    <row r="109" spans="1:39" x14ac:dyDescent="0.35">
      <c r="C109" s="3"/>
      <c r="D109" s="3"/>
      <c r="E109" t="s">
        <v>90</v>
      </c>
      <c r="F109" t="s">
        <v>91</v>
      </c>
      <c r="H109" s="10">
        <f t="shared" ref="H109:AK109" si="34">SUM(H100:H102)/1000</f>
        <v>0</v>
      </c>
      <c r="I109" s="10">
        <f t="shared" si="34"/>
        <v>0</v>
      </c>
      <c r="J109" s="10">
        <f t="shared" si="34"/>
        <v>0</v>
      </c>
      <c r="K109" s="10">
        <f t="shared" si="34"/>
        <v>0</v>
      </c>
      <c r="L109" s="10">
        <f t="shared" si="34"/>
        <v>0</v>
      </c>
      <c r="M109" s="10">
        <f t="shared" si="34"/>
        <v>0</v>
      </c>
      <c r="N109" s="10">
        <f t="shared" si="34"/>
        <v>0</v>
      </c>
      <c r="O109" s="10">
        <f t="shared" si="34"/>
        <v>0</v>
      </c>
      <c r="P109" s="10">
        <f t="shared" si="34"/>
        <v>0</v>
      </c>
      <c r="Q109" s="10">
        <f t="shared" si="34"/>
        <v>0</v>
      </c>
      <c r="R109" s="10">
        <f t="shared" si="34"/>
        <v>0</v>
      </c>
      <c r="S109" s="10">
        <f t="shared" si="34"/>
        <v>0</v>
      </c>
      <c r="T109" s="10">
        <f t="shared" si="34"/>
        <v>0</v>
      </c>
      <c r="U109" s="10">
        <f t="shared" si="34"/>
        <v>0</v>
      </c>
      <c r="V109" s="10">
        <f t="shared" si="34"/>
        <v>0</v>
      </c>
      <c r="W109" s="10">
        <f t="shared" si="34"/>
        <v>0</v>
      </c>
      <c r="X109" s="10">
        <f t="shared" si="34"/>
        <v>0</v>
      </c>
      <c r="Y109" s="10">
        <f t="shared" si="34"/>
        <v>0</v>
      </c>
      <c r="Z109" s="10">
        <f t="shared" si="34"/>
        <v>0</v>
      </c>
      <c r="AA109" s="10">
        <f t="shared" si="34"/>
        <v>0</v>
      </c>
      <c r="AB109" s="10">
        <f t="shared" si="34"/>
        <v>0</v>
      </c>
      <c r="AC109" s="10">
        <f t="shared" si="34"/>
        <v>0</v>
      </c>
      <c r="AD109" s="10">
        <f t="shared" si="34"/>
        <v>0</v>
      </c>
      <c r="AE109" s="10">
        <f t="shared" si="34"/>
        <v>0</v>
      </c>
      <c r="AF109" s="10">
        <f t="shared" si="34"/>
        <v>0</v>
      </c>
      <c r="AG109" s="10">
        <f t="shared" si="34"/>
        <v>0</v>
      </c>
      <c r="AH109" s="10">
        <f t="shared" si="34"/>
        <v>0</v>
      </c>
      <c r="AI109" s="10">
        <f t="shared" si="34"/>
        <v>0</v>
      </c>
      <c r="AJ109" s="10">
        <f t="shared" si="34"/>
        <v>0</v>
      </c>
      <c r="AK109" s="10">
        <f t="shared" si="34"/>
        <v>0</v>
      </c>
    </row>
    <row r="110" spans="1:39" x14ac:dyDescent="0.35">
      <c r="C110" s="3"/>
      <c r="D110" s="3"/>
      <c r="E110" t="s">
        <v>92</v>
      </c>
      <c r="F110" t="s">
        <v>53</v>
      </c>
      <c r="H110" s="30">
        <f t="shared" ref="H110:AK110" si="35">H93*H104+H100*H105+H101*H106+H102*H107</f>
        <v>204976.00000000003</v>
      </c>
      <c r="I110" s="10">
        <f t="shared" si="35"/>
        <v>423355.45077644603</v>
      </c>
      <c r="J110" s="10">
        <f t="shared" si="35"/>
        <v>660544.95560741145</v>
      </c>
      <c r="K110" s="10">
        <f t="shared" si="35"/>
        <v>921017.6126105109</v>
      </c>
      <c r="L110" s="10">
        <f t="shared" si="35"/>
        <v>1218386.8173886333</v>
      </c>
      <c r="M110" s="10">
        <f t="shared" si="35"/>
        <v>1509028.964327479</v>
      </c>
      <c r="N110" s="10">
        <f t="shared" si="35"/>
        <v>1830263.7634395964</v>
      </c>
      <c r="O110" s="10">
        <f t="shared" si="35"/>
        <v>2168234.4163178294</v>
      </c>
      <c r="P110" s="10">
        <f t="shared" si="35"/>
        <v>2536572.5212399564</v>
      </c>
      <c r="Q110" s="10">
        <f t="shared" si="35"/>
        <v>2937548.3690459765</v>
      </c>
      <c r="R110" s="10">
        <f t="shared" si="35"/>
        <v>3334395.8663070328</v>
      </c>
      <c r="S110" s="10">
        <f t="shared" si="35"/>
        <v>3764233.1372862393</v>
      </c>
      <c r="T110" s="10">
        <f t="shared" si="35"/>
        <v>4174668.4439824596</v>
      </c>
      <c r="U110" s="10">
        <f t="shared" si="35"/>
        <v>4605757.1896279817</v>
      </c>
      <c r="V110" s="10">
        <f t="shared" si="35"/>
        <v>5058370.1219547698</v>
      </c>
      <c r="W110" s="10">
        <f t="shared" si="35"/>
        <v>5533412.1449786983</v>
      </c>
      <c r="X110" s="10">
        <f t="shared" si="35"/>
        <v>6031823.6126216901</v>
      </c>
      <c r="Y110" s="10">
        <f t="shared" si="35"/>
        <v>6554581.6704296963</v>
      </c>
      <c r="Z110" s="10">
        <f t="shared" si="35"/>
        <v>7102701.6471566297</v>
      </c>
      <c r="AA110" s="10">
        <f t="shared" si="35"/>
        <v>7677238.4980490711</v>
      </c>
      <c r="AB110" s="10">
        <f t="shared" si="35"/>
        <v>8279288.3017337667</v>
      </c>
      <c r="AC110" s="10">
        <f t="shared" si="35"/>
        <v>8909989.8126794621</v>
      </c>
      <c r="AD110" s="10">
        <f t="shared" si="35"/>
        <v>9570526.0712767839</v>
      </c>
      <c r="AE110" s="10">
        <f t="shared" si="35"/>
        <v>10262126.073654613</v>
      </c>
      <c r="AF110" s="10">
        <f t="shared" si="35"/>
        <v>10986066.50342888</v>
      </c>
      <c r="AG110" s="10">
        <f t="shared" si="35"/>
        <v>11743673.527659999</v>
      </c>
      <c r="AH110" s="10">
        <f t="shared" si="35"/>
        <v>12536324.659378411</v>
      </c>
      <c r="AI110" s="10">
        <f t="shared" si="35"/>
        <v>13365450.689123968</v>
      </c>
      <c r="AJ110" s="10">
        <f t="shared" si="35"/>
        <v>14232537.688034283</v>
      </c>
      <c r="AK110" s="10">
        <f t="shared" si="35"/>
        <v>15139129.085109852</v>
      </c>
      <c r="AL110" s="10">
        <f>SUM(H110:AK110)</f>
        <v>183272223.61522812</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c r="S112" s="25">
        <f>[2]RevenuePriceCap_FO!$AL$82</f>
        <v>25613.888737731322</v>
      </c>
      <c r="T112" s="53">
        <f t="shared" ref="T112:AK112" si="36">S112+T113</f>
        <v>25998.097068797291</v>
      </c>
      <c r="U112" s="53">
        <f t="shared" si="36"/>
        <v>26388.06852482925</v>
      </c>
      <c r="V112" s="53">
        <f t="shared" si="36"/>
        <v>26783.88955270169</v>
      </c>
      <c r="W112" s="53">
        <f t="shared" si="36"/>
        <v>27185.647895992217</v>
      </c>
      <c r="X112" s="53">
        <f t="shared" si="36"/>
        <v>27593.432614432098</v>
      </c>
      <c r="Y112" s="53">
        <f t="shared" si="36"/>
        <v>28007.33410364858</v>
      </c>
      <c r="Z112" s="53">
        <f t="shared" si="36"/>
        <v>28427.444115203307</v>
      </c>
      <c r="AA112" s="53">
        <f t="shared" si="36"/>
        <v>28853.855776931356</v>
      </c>
      <c r="AB112" s="53">
        <f t="shared" si="36"/>
        <v>29286.663613585326</v>
      </c>
      <c r="AC112" s="53">
        <f t="shared" si="36"/>
        <v>29725.963567789106</v>
      </c>
      <c r="AD112" s="53">
        <f t="shared" si="36"/>
        <v>30171.853021305942</v>
      </c>
      <c r="AE112" s="53">
        <f t="shared" si="36"/>
        <v>30624.430816625532</v>
      </c>
      <c r="AF112" s="53">
        <f t="shared" si="36"/>
        <v>31083.797278874914</v>
      </c>
      <c r="AG112" s="53">
        <f t="shared" si="36"/>
        <v>31550.054238058037</v>
      </c>
      <c r="AH112" s="53">
        <f t="shared" si="36"/>
        <v>32023.305051628908</v>
      </c>
      <c r="AI112" s="53">
        <f t="shared" si="36"/>
        <v>32503.654627403343</v>
      </c>
      <c r="AJ112" s="53">
        <f t="shared" si="36"/>
        <v>32991.209446814391</v>
      </c>
      <c r="AK112" s="53">
        <f t="shared" si="36"/>
        <v>33486.077588516608</v>
      </c>
    </row>
    <row r="113" spans="1:39" x14ac:dyDescent="0.35">
      <c r="A113" s="2">
        <v>20</v>
      </c>
      <c r="C113" s="3"/>
      <c r="D113" s="3"/>
      <c r="E113" t="s">
        <v>69</v>
      </c>
      <c r="F113" t="s">
        <v>70</v>
      </c>
      <c r="G113" s="11">
        <v>1.4999999999999999E-2</v>
      </c>
      <c r="H113" s="52">
        <v>400</v>
      </c>
      <c r="I113" s="52">
        <f>([2]RevenuePriceCap_FO!AB82-[2]RevenuePriceCap_FO!AA82)</f>
        <v>382.70156737311845</v>
      </c>
      <c r="J113" s="52">
        <f>([2]RevenuePriceCap_FO!AC82-[2]RevenuePriceCap_FO!AB82)</f>
        <v>389.95511837183585</v>
      </c>
      <c r="K113" s="52">
        <f>([2]RevenuePriceCap_FO!AD82-[2]RevenuePriceCap_FO!AC82)</f>
        <v>397.38028922483863</v>
      </c>
      <c r="L113" s="52">
        <f>([2]RevenuePriceCap_FO!AE82-[2]RevenuePriceCap_FO!AD82)</f>
        <v>404.94720376701662</v>
      </c>
      <c r="M113" s="52">
        <f>([2]RevenuePriceCap_FO!AF82-[2]RevenuePriceCap_FO!AE82)</f>
        <v>351.00195149385763</v>
      </c>
      <c r="N113" s="52">
        <f>([2]RevenuePriceCap_FO!AG82-[2]RevenuePriceCap_FO!AF82)</f>
        <v>356.6706980036106</v>
      </c>
      <c r="O113" s="52">
        <f>([2]RevenuePriceCap_FO!AH82-[2]RevenuePriceCap_FO!AG82)</f>
        <v>362.42487430782785</v>
      </c>
      <c r="P113" s="52">
        <f>([2]RevenuePriceCap_FO!AI82-[2]RevenuePriceCap_FO!AH82)</f>
        <v>368.27186608894408</v>
      </c>
      <c r="Q113" s="52">
        <f>([2]RevenuePriceCap_FO!AJ82-[2]RevenuePriceCap_FO!AI82)</f>
        <v>374.21319231478992</v>
      </c>
      <c r="R113" s="52">
        <f>([2]RevenuePriceCap_FO!AK82-[2]RevenuePriceCap_FO!AJ82)</f>
        <v>331.83078826971541</v>
      </c>
      <c r="S113" s="52">
        <f>([2]RevenuePriceCap_FO!AL82-[2]RevenuePriceCap_FO!AK82)</f>
        <v>336.49118851576713</v>
      </c>
      <c r="T113" s="50">
        <f t="shared" ref="T113:AK113" si="37">S112*$G$113</f>
        <v>384.20833106596984</v>
      </c>
      <c r="U113" s="50">
        <f t="shared" si="37"/>
        <v>389.97145603195935</v>
      </c>
      <c r="V113" s="50">
        <f t="shared" si="37"/>
        <v>395.82102787243872</v>
      </c>
      <c r="W113" s="50">
        <f t="shared" si="37"/>
        <v>401.75834329052532</v>
      </c>
      <c r="X113" s="50">
        <f t="shared" si="37"/>
        <v>407.78471843988325</v>
      </c>
      <c r="Y113" s="50">
        <f t="shared" si="37"/>
        <v>413.90148921648148</v>
      </c>
      <c r="Z113" s="50">
        <f t="shared" si="37"/>
        <v>420.11001155472866</v>
      </c>
      <c r="AA113" s="50">
        <f t="shared" si="37"/>
        <v>426.41166172804958</v>
      </c>
      <c r="AB113" s="50">
        <f t="shared" si="37"/>
        <v>432.8078366539703</v>
      </c>
      <c r="AC113" s="50">
        <f t="shared" si="37"/>
        <v>439.29995420377986</v>
      </c>
      <c r="AD113" s="50">
        <f t="shared" si="37"/>
        <v>445.88945351683657</v>
      </c>
      <c r="AE113" s="50">
        <f t="shared" si="37"/>
        <v>452.57779531958914</v>
      </c>
      <c r="AF113" s="50">
        <f t="shared" si="37"/>
        <v>459.36646224938295</v>
      </c>
      <c r="AG113" s="50">
        <f t="shared" si="37"/>
        <v>466.25695918312368</v>
      </c>
      <c r="AH113" s="50">
        <f t="shared" si="37"/>
        <v>473.25081357087055</v>
      </c>
      <c r="AI113" s="50">
        <f t="shared" si="37"/>
        <v>480.34957577443362</v>
      </c>
      <c r="AJ113" s="50">
        <f t="shared" si="37"/>
        <v>487.55481941105012</v>
      </c>
      <c r="AK113" s="50">
        <f t="shared" si="37"/>
        <v>494.86814170221584</v>
      </c>
      <c r="AL113" s="29" t="s">
        <v>168</v>
      </c>
    </row>
    <row r="114" spans="1:39" x14ac:dyDescent="0.35">
      <c r="C114" s="3"/>
      <c r="D114" s="3"/>
      <c r="E114" t="s">
        <v>71</v>
      </c>
      <c r="F114" t="s">
        <v>70</v>
      </c>
      <c r="H114" s="10">
        <f t="shared" ref="H114:AK114" si="38">G114+H113</f>
        <v>400</v>
      </c>
      <c r="I114" s="10">
        <f t="shared" si="38"/>
        <v>782.70156737311845</v>
      </c>
      <c r="J114" s="10">
        <f t="shared" si="38"/>
        <v>1172.6566857449543</v>
      </c>
      <c r="K114" s="10">
        <f t="shared" si="38"/>
        <v>1570.0369749697929</v>
      </c>
      <c r="L114" s="10">
        <f t="shared" si="38"/>
        <v>1974.9841787368096</v>
      </c>
      <c r="M114" s="10">
        <f t="shared" si="38"/>
        <v>2325.9861302306672</v>
      </c>
      <c r="N114" s="10">
        <f t="shared" si="38"/>
        <v>2682.6568282342778</v>
      </c>
      <c r="O114" s="10">
        <f t="shared" si="38"/>
        <v>3045.0817025421056</v>
      </c>
      <c r="P114" s="10">
        <f t="shared" si="38"/>
        <v>3413.3535686310497</v>
      </c>
      <c r="Q114" s="10">
        <f t="shared" si="38"/>
        <v>3787.5667609458396</v>
      </c>
      <c r="R114" s="10">
        <f t="shared" si="38"/>
        <v>4119.397549215555</v>
      </c>
      <c r="S114" s="10">
        <f t="shared" si="38"/>
        <v>4455.8887377313222</v>
      </c>
      <c r="T114" s="10">
        <f t="shared" si="38"/>
        <v>4840.0970687972922</v>
      </c>
      <c r="U114" s="10">
        <f t="shared" si="38"/>
        <v>5230.0685248292511</v>
      </c>
      <c r="V114" s="10">
        <f t="shared" si="38"/>
        <v>5625.8895527016903</v>
      </c>
      <c r="W114" s="10">
        <f t="shared" si="38"/>
        <v>6027.6478959922151</v>
      </c>
      <c r="X114" s="10">
        <f t="shared" si="38"/>
        <v>6435.4326144320985</v>
      </c>
      <c r="Y114" s="10">
        <f t="shared" si="38"/>
        <v>6849.3341036485799</v>
      </c>
      <c r="Z114" s="10">
        <f t="shared" si="38"/>
        <v>7269.4441152033087</v>
      </c>
      <c r="AA114" s="10">
        <f t="shared" si="38"/>
        <v>7695.8557769313584</v>
      </c>
      <c r="AB114" s="10">
        <f t="shared" si="38"/>
        <v>8128.6636135853287</v>
      </c>
      <c r="AC114" s="10">
        <f t="shared" si="38"/>
        <v>8567.9635677891092</v>
      </c>
      <c r="AD114" s="10">
        <f t="shared" si="38"/>
        <v>9013.8530213059457</v>
      </c>
      <c r="AE114" s="10">
        <f t="shared" si="38"/>
        <v>9466.4308166255341</v>
      </c>
      <c r="AF114" s="10">
        <f t="shared" si="38"/>
        <v>9925.7972788749175</v>
      </c>
      <c r="AG114" s="10">
        <f t="shared" si="38"/>
        <v>10392.054238058041</v>
      </c>
      <c r="AH114" s="10">
        <f t="shared" si="38"/>
        <v>10865.305051628911</v>
      </c>
      <c r="AI114" s="10">
        <f t="shared" si="38"/>
        <v>11345.654627403344</v>
      </c>
      <c r="AJ114" s="10">
        <f t="shared" si="38"/>
        <v>11833.209446814395</v>
      </c>
      <c r="AK114" s="10">
        <f t="shared" si="38"/>
        <v>12328.077588516611</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 t="shared" ref="H116:AK116" si="39">H113*$G115</f>
        <v>400</v>
      </c>
      <c r="I116" s="10">
        <f t="shared" si="39"/>
        <v>382.70156737311845</v>
      </c>
      <c r="J116" s="10">
        <f t="shared" si="39"/>
        <v>389.95511837183585</v>
      </c>
      <c r="K116" s="10">
        <f t="shared" si="39"/>
        <v>397.38028922483863</v>
      </c>
      <c r="L116" s="10">
        <f t="shared" si="39"/>
        <v>404.94720376701662</v>
      </c>
      <c r="M116" s="10">
        <f t="shared" si="39"/>
        <v>351.00195149385763</v>
      </c>
      <c r="N116" s="10">
        <f t="shared" si="39"/>
        <v>356.6706980036106</v>
      </c>
      <c r="O116" s="10">
        <f t="shared" si="39"/>
        <v>362.42487430782785</v>
      </c>
      <c r="P116" s="10">
        <f t="shared" si="39"/>
        <v>368.27186608894408</v>
      </c>
      <c r="Q116" s="10">
        <f t="shared" si="39"/>
        <v>374.21319231478992</v>
      </c>
      <c r="R116" s="10">
        <f t="shared" si="39"/>
        <v>331.83078826971541</v>
      </c>
      <c r="S116" s="10">
        <f t="shared" si="39"/>
        <v>336.49118851576713</v>
      </c>
      <c r="T116" s="10">
        <f t="shared" si="39"/>
        <v>384.20833106596984</v>
      </c>
      <c r="U116" s="10">
        <f t="shared" si="39"/>
        <v>389.97145603195935</v>
      </c>
      <c r="V116" s="10">
        <f t="shared" si="39"/>
        <v>395.82102787243872</v>
      </c>
      <c r="W116" s="10">
        <f t="shared" si="39"/>
        <v>401.75834329052532</v>
      </c>
      <c r="X116" s="10">
        <f t="shared" si="39"/>
        <v>407.78471843988325</v>
      </c>
      <c r="Y116" s="10">
        <f t="shared" si="39"/>
        <v>413.90148921648148</v>
      </c>
      <c r="Z116" s="10">
        <f t="shared" si="39"/>
        <v>420.11001155472866</v>
      </c>
      <c r="AA116" s="10">
        <f t="shared" si="39"/>
        <v>426.41166172804958</v>
      </c>
      <c r="AB116" s="10">
        <f t="shared" si="39"/>
        <v>432.8078366539703</v>
      </c>
      <c r="AC116" s="10">
        <f t="shared" si="39"/>
        <v>439.29995420377986</v>
      </c>
      <c r="AD116" s="10">
        <f t="shared" si="39"/>
        <v>445.88945351683657</v>
      </c>
      <c r="AE116" s="10">
        <f t="shared" si="39"/>
        <v>452.57779531958914</v>
      </c>
      <c r="AF116" s="10">
        <f t="shared" si="39"/>
        <v>459.36646224938295</v>
      </c>
      <c r="AG116" s="10">
        <f t="shared" si="39"/>
        <v>466.25695918312368</v>
      </c>
      <c r="AH116" s="10">
        <f t="shared" si="39"/>
        <v>473.25081357087055</v>
      </c>
      <c r="AI116" s="10">
        <f t="shared" si="39"/>
        <v>480.34957577443362</v>
      </c>
      <c r="AJ116" s="10">
        <f t="shared" si="39"/>
        <v>487.55481941105012</v>
      </c>
      <c r="AK116" s="10">
        <f t="shared" si="39"/>
        <v>494.86814170221584</v>
      </c>
      <c r="AL116" s="10"/>
      <c r="AM116" s="10"/>
    </row>
    <row r="117" spans="1:39" x14ac:dyDescent="0.35">
      <c r="C117" s="3"/>
      <c r="D117" s="3"/>
      <c r="E117" t="s">
        <v>74</v>
      </c>
      <c r="F117" t="s">
        <v>70</v>
      </c>
      <c r="H117">
        <f t="shared" ref="H117:AK117" si="40">H114*$G115</f>
        <v>400</v>
      </c>
      <c r="I117" s="10">
        <f t="shared" si="40"/>
        <v>782.70156737311845</v>
      </c>
      <c r="J117" s="10">
        <f t="shared" si="40"/>
        <v>1172.6566857449543</v>
      </c>
      <c r="K117" s="10">
        <f t="shared" si="40"/>
        <v>1570.0369749697929</v>
      </c>
      <c r="L117" s="10">
        <f t="shared" si="40"/>
        <v>1974.9841787368096</v>
      </c>
      <c r="M117" s="10">
        <f t="shared" si="40"/>
        <v>2325.9861302306672</v>
      </c>
      <c r="N117" s="10">
        <f t="shared" si="40"/>
        <v>2682.6568282342778</v>
      </c>
      <c r="O117" s="10">
        <f t="shared" si="40"/>
        <v>3045.0817025421056</v>
      </c>
      <c r="P117" s="10">
        <f t="shared" si="40"/>
        <v>3413.3535686310497</v>
      </c>
      <c r="Q117" s="10">
        <f t="shared" si="40"/>
        <v>3787.5667609458396</v>
      </c>
      <c r="R117" s="10">
        <f t="shared" si="40"/>
        <v>4119.397549215555</v>
      </c>
      <c r="S117" s="10">
        <f t="shared" si="40"/>
        <v>4455.8887377313222</v>
      </c>
      <c r="T117" s="10">
        <f t="shared" si="40"/>
        <v>4840.0970687972922</v>
      </c>
      <c r="U117" s="10">
        <f t="shared" si="40"/>
        <v>5230.0685248292511</v>
      </c>
      <c r="V117" s="10">
        <f t="shared" si="40"/>
        <v>5625.8895527016903</v>
      </c>
      <c r="W117" s="10">
        <f t="shared" si="40"/>
        <v>6027.6478959922151</v>
      </c>
      <c r="X117" s="10">
        <f t="shared" si="40"/>
        <v>6435.4326144320985</v>
      </c>
      <c r="Y117" s="10">
        <f t="shared" si="40"/>
        <v>6849.3341036485799</v>
      </c>
      <c r="Z117" s="10">
        <f t="shared" si="40"/>
        <v>7269.4441152033087</v>
      </c>
      <c r="AA117" s="10">
        <f t="shared" si="40"/>
        <v>7695.8557769313584</v>
      </c>
      <c r="AB117" s="10">
        <f t="shared" si="40"/>
        <v>8128.6636135853287</v>
      </c>
      <c r="AC117" s="10">
        <f t="shared" si="40"/>
        <v>8567.9635677891092</v>
      </c>
      <c r="AD117" s="10">
        <f t="shared" si="40"/>
        <v>9013.8530213059457</v>
      </c>
      <c r="AE117" s="10">
        <f t="shared" si="40"/>
        <v>9466.4308166255341</v>
      </c>
      <c r="AF117" s="10">
        <f t="shared" si="40"/>
        <v>9925.7972788749175</v>
      </c>
      <c r="AG117" s="10">
        <f t="shared" si="40"/>
        <v>10392.054238058041</v>
      </c>
      <c r="AH117" s="10">
        <f t="shared" si="40"/>
        <v>10865.305051628911</v>
      </c>
      <c r="AI117" s="10">
        <f t="shared" si="40"/>
        <v>11345.654627403344</v>
      </c>
      <c r="AJ117" s="10">
        <f t="shared" si="40"/>
        <v>11833.209446814395</v>
      </c>
      <c r="AK117" s="10">
        <f t="shared" si="40"/>
        <v>12328.077588516611</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 t="shared" ref="H121:AK121" si="41">H114*H118</f>
        <v>48320</v>
      </c>
      <c r="I121" s="10">
        <f t="shared" si="41"/>
        <v>94550.349338672706</v>
      </c>
      <c r="J121" s="10">
        <f t="shared" si="41"/>
        <v>141656.92763799048</v>
      </c>
      <c r="K121" s="10">
        <f t="shared" si="41"/>
        <v>189660.46657635097</v>
      </c>
      <c r="L121" s="10">
        <f t="shared" si="41"/>
        <v>238578.0887914066</v>
      </c>
      <c r="M121" s="10">
        <f t="shared" si="41"/>
        <v>280979.1245318646</v>
      </c>
      <c r="N121" s="10">
        <f t="shared" si="41"/>
        <v>324064.94485070073</v>
      </c>
      <c r="O121" s="10">
        <f t="shared" si="41"/>
        <v>367845.86966708634</v>
      </c>
      <c r="P121" s="10">
        <f t="shared" si="41"/>
        <v>412333.11109063082</v>
      </c>
      <c r="Q121" s="10">
        <f t="shared" si="41"/>
        <v>457538.06472225743</v>
      </c>
      <c r="R121" s="10">
        <f t="shared" si="41"/>
        <v>497623.22394523903</v>
      </c>
      <c r="S121" s="10">
        <f t="shared" si="41"/>
        <v>538271.3595179437</v>
      </c>
      <c r="T121" s="10">
        <f t="shared" si="41"/>
        <v>584683.72591071285</v>
      </c>
      <c r="U121" s="10">
        <f t="shared" si="41"/>
        <v>631792.27779937349</v>
      </c>
      <c r="V121" s="10">
        <f t="shared" si="41"/>
        <v>679607.45796636422</v>
      </c>
      <c r="W121" s="10">
        <f t="shared" si="41"/>
        <v>728139.86583585956</v>
      </c>
      <c r="X121" s="10">
        <f t="shared" si="41"/>
        <v>777400.2598233975</v>
      </c>
      <c r="Y121" s="10">
        <f t="shared" si="41"/>
        <v>827399.55972074845</v>
      </c>
      <c r="Z121" s="10">
        <f t="shared" si="41"/>
        <v>878148.84911655972</v>
      </c>
      <c r="AA121" s="10">
        <f t="shared" si="41"/>
        <v>929659.37785330811</v>
      </c>
      <c r="AB121" s="10">
        <f t="shared" si="41"/>
        <v>981942.56452110771</v>
      </c>
      <c r="AC121" s="10">
        <f t="shared" si="41"/>
        <v>1035009.9989889243</v>
      </c>
      <c r="AD121" s="10">
        <f t="shared" si="41"/>
        <v>1088873.4449737582</v>
      </c>
      <c r="AE121" s="10">
        <f t="shared" si="41"/>
        <v>1143544.8426483646</v>
      </c>
      <c r="AF121" s="10">
        <f t="shared" si="41"/>
        <v>1199036.31128809</v>
      </c>
      <c r="AG121" s="10">
        <f t="shared" si="41"/>
        <v>1255360.1519574113</v>
      </c>
      <c r="AH121" s="10">
        <f t="shared" si="41"/>
        <v>1312528.8502367726</v>
      </c>
      <c r="AI121" s="10">
        <f t="shared" si="41"/>
        <v>1370555.0789903239</v>
      </c>
      <c r="AJ121" s="10">
        <f t="shared" si="41"/>
        <v>1429451.7011751789</v>
      </c>
      <c r="AK121" s="10">
        <f t="shared" si="41"/>
        <v>1489231.7726928066</v>
      </c>
      <c r="AL121" s="10">
        <f>SUM(H121:AK121)</f>
        <v>21933787.622169208</v>
      </c>
      <c r="AM121" s="28">
        <f>SUM('[7]All Developments - Total'!$H$121:$AK$121)</f>
        <v>23344158.033819217</v>
      </c>
    </row>
    <row r="122" spans="1:39" x14ac:dyDescent="0.35">
      <c r="C122" s="3"/>
      <c r="D122" s="3"/>
      <c r="E122" t="s">
        <v>81</v>
      </c>
      <c r="F122" t="s">
        <v>80</v>
      </c>
      <c r="H122" s="10">
        <f t="shared" ref="H122:AK122" si="42">H114*H119</f>
        <v>0</v>
      </c>
      <c r="I122" s="10">
        <f t="shared" si="42"/>
        <v>0</v>
      </c>
      <c r="J122" s="10">
        <f t="shared" si="42"/>
        <v>0</v>
      </c>
      <c r="K122" s="10">
        <f t="shared" si="42"/>
        <v>0</v>
      </c>
      <c r="L122" s="10">
        <f t="shared" si="42"/>
        <v>0</v>
      </c>
      <c r="M122" s="10">
        <f t="shared" si="42"/>
        <v>0</v>
      </c>
      <c r="N122" s="10">
        <f t="shared" si="42"/>
        <v>0</v>
      </c>
      <c r="O122" s="10">
        <f t="shared" si="42"/>
        <v>0</v>
      </c>
      <c r="P122" s="10">
        <f t="shared" si="42"/>
        <v>0</v>
      </c>
      <c r="Q122" s="10">
        <f t="shared" si="42"/>
        <v>0</v>
      </c>
      <c r="R122" s="10">
        <f t="shared" si="42"/>
        <v>0</v>
      </c>
      <c r="S122" s="10">
        <f t="shared" si="42"/>
        <v>0</v>
      </c>
      <c r="T122" s="10">
        <f t="shared" si="42"/>
        <v>0</v>
      </c>
      <c r="U122" s="10">
        <f t="shared" si="42"/>
        <v>0</v>
      </c>
      <c r="V122" s="10">
        <f t="shared" si="42"/>
        <v>0</v>
      </c>
      <c r="W122" s="10">
        <f t="shared" si="42"/>
        <v>0</v>
      </c>
      <c r="X122" s="10">
        <f t="shared" si="42"/>
        <v>0</v>
      </c>
      <c r="Y122" s="10">
        <f t="shared" si="42"/>
        <v>0</v>
      </c>
      <c r="Z122" s="10">
        <f t="shared" si="42"/>
        <v>0</v>
      </c>
      <c r="AA122" s="10">
        <f t="shared" si="42"/>
        <v>0</v>
      </c>
      <c r="AB122" s="10">
        <f t="shared" si="42"/>
        <v>0</v>
      </c>
      <c r="AC122" s="10">
        <f t="shared" si="42"/>
        <v>0</v>
      </c>
      <c r="AD122" s="10">
        <f t="shared" si="42"/>
        <v>0</v>
      </c>
      <c r="AE122" s="10">
        <f t="shared" si="42"/>
        <v>0</v>
      </c>
      <c r="AF122" s="10">
        <f t="shared" si="42"/>
        <v>0</v>
      </c>
      <c r="AG122" s="10">
        <f t="shared" si="42"/>
        <v>0</v>
      </c>
      <c r="AH122" s="10">
        <f t="shared" si="42"/>
        <v>0</v>
      </c>
      <c r="AI122" s="10">
        <f t="shared" si="42"/>
        <v>0</v>
      </c>
      <c r="AJ122" s="10">
        <f t="shared" si="42"/>
        <v>0</v>
      </c>
      <c r="AK122" s="10">
        <f t="shared" si="42"/>
        <v>0</v>
      </c>
      <c r="AL122" s="10"/>
    </row>
    <row r="123" spans="1:39" x14ac:dyDescent="0.35">
      <c r="C123" s="3"/>
      <c r="D123" s="3"/>
      <c r="E123" t="s">
        <v>82</v>
      </c>
      <c r="F123" t="s">
        <v>80</v>
      </c>
      <c r="H123" s="10">
        <f t="shared" ref="H123:AK123" si="43">H114*H120</f>
        <v>0</v>
      </c>
      <c r="I123" s="10">
        <f t="shared" si="43"/>
        <v>0</v>
      </c>
      <c r="J123" s="10">
        <f t="shared" si="43"/>
        <v>0</v>
      </c>
      <c r="K123" s="10">
        <f t="shared" si="43"/>
        <v>0</v>
      </c>
      <c r="L123" s="10">
        <f t="shared" si="43"/>
        <v>0</v>
      </c>
      <c r="M123" s="10">
        <f t="shared" si="43"/>
        <v>0</v>
      </c>
      <c r="N123" s="10">
        <f t="shared" si="43"/>
        <v>0</v>
      </c>
      <c r="O123" s="10">
        <f t="shared" si="43"/>
        <v>0</v>
      </c>
      <c r="P123" s="10">
        <f t="shared" si="43"/>
        <v>0</v>
      </c>
      <c r="Q123" s="10">
        <f t="shared" si="43"/>
        <v>0</v>
      </c>
      <c r="R123" s="10">
        <f t="shared" si="43"/>
        <v>0</v>
      </c>
      <c r="S123" s="10">
        <f t="shared" si="43"/>
        <v>0</v>
      </c>
      <c r="T123" s="10">
        <f t="shared" si="43"/>
        <v>0</v>
      </c>
      <c r="U123" s="10">
        <f t="shared" si="43"/>
        <v>0</v>
      </c>
      <c r="V123" s="10">
        <f t="shared" si="43"/>
        <v>0</v>
      </c>
      <c r="W123" s="10">
        <f t="shared" si="43"/>
        <v>0</v>
      </c>
      <c r="X123" s="10">
        <f t="shared" si="43"/>
        <v>0</v>
      </c>
      <c r="Y123" s="10">
        <f t="shared" si="43"/>
        <v>0</v>
      </c>
      <c r="Z123" s="10">
        <f t="shared" si="43"/>
        <v>0</v>
      </c>
      <c r="AA123" s="10">
        <f t="shared" si="43"/>
        <v>0</v>
      </c>
      <c r="AB123" s="10">
        <f t="shared" si="43"/>
        <v>0</v>
      </c>
      <c r="AC123" s="10">
        <f t="shared" si="43"/>
        <v>0</v>
      </c>
      <c r="AD123" s="10">
        <f t="shared" si="43"/>
        <v>0</v>
      </c>
      <c r="AE123" s="10">
        <f t="shared" si="43"/>
        <v>0</v>
      </c>
      <c r="AF123" s="10">
        <f t="shared" si="43"/>
        <v>0</v>
      </c>
      <c r="AG123" s="10">
        <f t="shared" si="43"/>
        <v>0</v>
      </c>
      <c r="AH123" s="10">
        <f t="shared" si="43"/>
        <v>0</v>
      </c>
      <c r="AI123" s="10">
        <f t="shared" si="43"/>
        <v>0</v>
      </c>
      <c r="AJ123" s="10">
        <f t="shared" si="43"/>
        <v>0</v>
      </c>
      <c r="AK123" s="10">
        <f t="shared" si="43"/>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44">I125*(1+$G$16)*(1+J124)</f>
        <v>362.95288218423349</v>
      </c>
      <c r="K125" s="10">
        <f t="shared" si="44"/>
        <v>377.98695172254958</v>
      </c>
      <c r="L125" s="10">
        <f t="shared" si="44"/>
        <v>397.5029202948337</v>
      </c>
      <c r="M125" s="10">
        <f t="shared" si="44"/>
        <v>418.03169214527884</v>
      </c>
      <c r="N125" s="10">
        <f t="shared" si="44"/>
        <v>439.60974825319119</v>
      </c>
      <c r="O125" s="10">
        <f t="shared" si="44"/>
        <v>458.80277617154252</v>
      </c>
      <c r="P125" s="10">
        <f t="shared" si="44"/>
        <v>478.83375712014021</v>
      </c>
      <c r="Q125" s="10">
        <f t="shared" si="44"/>
        <v>499.73927549222788</v>
      </c>
      <c r="R125" s="10">
        <f t="shared" si="44"/>
        <v>521.55751292788818</v>
      </c>
      <c r="S125" s="10">
        <f t="shared" si="44"/>
        <v>544.32831804862792</v>
      </c>
      <c r="T125" s="10">
        <f t="shared" si="44"/>
        <v>555.75921272764901</v>
      </c>
      <c r="U125" s="10">
        <f t="shared" si="44"/>
        <v>567.43015619492962</v>
      </c>
      <c r="V125" s="10">
        <f t="shared" si="44"/>
        <v>579.34618947502304</v>
      </c>
      <c r="W125" s="10">
        <f t="shared" si="44"/>
        <v>591.51245945399842</v>
      </c>
      <c r="X125" s="10">
        <f t="shared" si="44"/>
        <v>603.93422110253232</v>
      </c>
      <c r="Y125" s="10">
        <f t="shared" si="44"/>
        <v>616.61683974568541</v>
      </c>
      <c r="Z125" s="10">
        <f t="shared" si="44"/>
        <v>629.56579338034476</v>
      </c>
      <c r="AA125" s="10">
        <f t="shared" si="44"/>
        <v>642.78667504133193</v>
      </c>
      <c r="AB125" s="10">
        <f t="shared" si="44"/>
        <v>656.28519521719988</v>
      </c>
      <c r="AC125" s="10">
        <f t="shared" si="44"/>
        <v>670.06718431676097</v>
      </c>
      <c r="AD125" s="10">
        <f t="shared" si="44"/>
        <v>684.13859518741288</v>
      </c>
      <c r="AE125" s="10">
        <f t="shared" si="44"/>
        <v>698.50550568634844</v>
      </c>
      <c r="AF125" s="10">
        <f t="shared" si="44"/>
        <v>713.17412130576167</v>
      </c>
      <c r="AG125" s="10">
        <f t="shared" si="44"/>
        <v>728.1507778531826</v>
      </c>
      <c r="AH125" s="10">
        <f t="shared" si="44"/>
        <v>743.44194418809934</v>
      </c>
      <c r="AI125" s="10">
        <f t="shared" si="44"/>
        <v>759.05422501604937</v>
      </c>
      <c r="AJ125" s="10">
        <f t="shared" si="44"/>
        <v>774.99436374138634</v>
      </c>
      <c r="AK125" s="10">
        <f t="shared" si="44"/>
        <v>791.26924537995535</v>
      </c>
    </row>
    <row r="126" spans="1:39" x14ac:dyDescent="0.35">
      <c r="C126" s="3"/>
      <c r="D126" s="3"/>
      <c r="E126" t="s">
        <v>86</v>
      </c>
      <c r="F126" t="s">
        <v>87</v>
      </c>
      <c r="G126" s="12">
        <f>[5]Infill!$G$141</f>
        <v>1.9831000000000001</v>
      </c>
      <c r="H126" s="13">
        <f>[5]Infill!$H$141</f>
        <v>2.0347</v>
      </c>
      <c r="I126" s="31">
        <f>[6]Revenue!$D$374</f>
        <v>2.1837</v>
      </c>
      <c r="J126" s="13">
        <f t="shared" ref="J126:AK126" si="45">I126*(1+$G$16)*(1+J124)</f>
        <v>2.2741312086127361</v>
      </c>
      <c r="K126" s="13">
        <f t="shared" si="45"/>
        <v>2.3683292392876494</v>
      </c>
      <c r="L126" s="13">
        <f t="shared" si="45"/>
        <v>2.4906092248589129</v>
      </c>
      <c r="M126" s="13">
        <f t="shared" si="45"/>
        <v>2.6192350686837065</v>
      </c>
      <c r="N126" s="13">
        <f t="shared" si="45"/>
        <v>2.754435347355944</v>
      </c>
      <c r="O126" s="13">
        <f t="shared" si="45"/>
        <v>2.8746919038385097</v>
      </c>
      <c r="P126" s="13">
        <f t="shared" si="45"/>
        <v>3.0001987702951056</v>
      </c>
      <c r="Q126" s="13">
        <f t="shared" si="45"/>
        <v>3.1311851712738954</v>
      </c>
      <c r="R126" s="13">
        <f t="shared" si="45"/>
        <v>3.2678903390928196</v>
      </c>
      <c r="S126" s="13">
        <f t="shared" si="45"/>
        <v>3.4105639507712286</v>
      </c>
      <c r="T126" s="13">
        <f t="shared" si="45"/>
        <v>3.4821857937374241</v>
      </c>
      <c r="U126" s="13">
        <f t="shared" si="45"/>
        <v>3.5553116954059099</v>
      </c>
      <c r="V126" s="13">
        <f t="shared" si="45"/>
        <v>3.6299732410094334</v>
      </c>
      <c r="W126" s="13">
        <f t="shared" si="45"/>
        <v>3.7062026790706311</v>
      </c>
      <c r="X126" s="13">
        <f t="shared" si="45"/>
        <v>3.7840329353311142</v>
      </c>
      <c r="Y126" s="13">
        <f t="shared" si="45"/>
        <v>3.8634976269730674</v>
      </c>
      <c r="Z126" s="13">
        <f t="shared" si="45"/>
        <v>3.9446310771395017</v>
      </c>
      <c r="AA126" s="13">
        <f t="shared" si="45"/>
        <v>4.0274683297594311</v>
      </c>
      <c r="AB126" s="13">
        <f t="shared" si="45"/>
        <v>4.1120451646843792</v>
      </c>
      <c r="AC126" s="13">
        <f t="shared" si="45"/>
        <v>4.1983981131427504</v>
      </c>
      <c r="AD126" s="13">
        <f t="shared" si="45"/>
        <v>4.286564473518748</v>
      </c>
      <c r="AE126" s="13">
        <f t="shared" si="45"/>
        <v>4.376582327462641</v>
      </c>
      <c r="AF126" s="13">
        <f t="shared" si="45"/>
        <v>4.468490556339356</v>
      </c>
      <c r="AG126" s="13">
        <f t="shared" si="45"/>
        <v>4.5623288580224823</v>
      </c>
      <c r="AH126" s="13">
        <f t="shared" si="45"/>
        <v>4.658137764040954</v>
      </c>
      <c r="AI126" s="13">
        <f t="shared" si="45"/>
        <v>4.7559586570858139</v>
      </c>
      <c r="AJ126" s="13">
        <f t="shared" si="45"/>
        <v>4.8558337888846159</v>
      </c>
      <c r="AK126" s="13">
        <f t="shared" si="45"/>
        <v>4.9578062984511924</v>
      </c>
    </row>
    <row r="127" spans="1:39" x14ac:dyDescent="0.35">
      <c r="C127" s="3"/>
      <c r="D127" s="3"/>
      <c r="E127" t="s">
        <v>88</v>
      </c>
      <c r="F127" t="s">
        <v>87</v>
      </c>
      <c r="G127" s="12"/>
      <c r="H127" s="13">
        <f t="shared" ref="H127:AK127" si="46">G127*(1+$G$16)*(1+H124)</f>
        <v>0</v>
      </c>
      <c r="I127" s="13">
        <f t="shared" si="46"/>
        <v>0</v>
      </c>
      <c r="J127" s="13">
        <f t="shared" si="46"/>
        <v>0</v>
      </c>
      <c r="K127" s="13">
        <f t="shared" si="46"/>
        <v>0</v>
      </c>
      <c r="L127" s="13">
        <f t="shared" si="46"/>
        <v>0</v>
      </c>
      <c r="M127" s="13">
        <f t="shared" si="46"/>
        <v>0</v>
      </c>
      <c r="N127" s="13">
        <f t="shared" si="46"/>
        <v>0</v>
      </c>
      <c r="O127" s="13">
        <f t="shared" si="46"/>
        <v>0</v>
      </c>
      <c r="P127" s="13">
        <f t="shared" si="46"/>
        <v>0</v>
      </c>
      <c r="Q127" s="13">
        <f t="shared" si="46"/>
        <v>0</v>
      </c>
      <c r="R127" s="13">
        <f t="shared" si="46"/>
        <v>0</v>
      </c>
      <c r="S127" s="13">
        <f t="shared" si="46"/>
        <v>0</v>
      </c>
      <c r="T127" s="13">
        <f t="shared" si="46"/>
        <v>0</v>
      </c>
      <c r="U127" s="13">
        <f t="shared" si="46"/>
        <v>0</v>
      </c>
      <c r="V127" s="13">
        <f t="shared" si="46"/>
        <v>0</v>
      </c>
      <c r="W127" s="13">
        <f t="shared" si="46"/>
        <v>0</v>
      </c>
      <c r="X127" s="13">
        <f t="shared" si="46"/>
        <v>0</v>
      </c>
      <c r="Y127" s="13">
        <f t="shared" si="46"/>
        <v>0</v>
      </c>
      <c r="Z127" s="13">
        <f t="shared" si="46"/>
        <v>0</v>
      </c>
      <c r="AA127" s="13">
        <f t="shared" si="46"/>
        <v>0</v>
      </c>
      <c r="AB127" s="13">
        <f t="shared" si="46"/>
        <v>0</v>
      </c>
      <c r="AC127" s="13">
        <f t="shared" si="46"/>
        <v>0</v>
      </c>
      <c r="AD127" s="13">
        <f t="shared" si="46"/>
        <v>0</v>
      </c>
      <c r="AE127" s="13">
        <f t="shared" si="46"/>
        <v>0</v>
      </c>
      <c r="AF127" s="13">
        <f t="shared" si="46"/>
        <v>0</v>
      </c>
      <c r="AG127" s="13">
        <f t="shared" si="46"/>
        <v>0</v>
      </c>
      <c r="AH127" s="13">
        <f t="shared" si="46"/>
        <v>0</v>
      </c>
      <c r="AI127" s="13">
        <f t="shared" si="46"/>
        <v>0</v>
      </c>
      <c r="AJ127" s="13">
        <f t="shared" si="46"/>
        <v>0</v>
      </c>
      <c r="AK127" s="13">
        <f t="shared" si="46"/>
        <v>0</v>
      </c>
    </row>
    <row r="128" spans="1:39" x14ac:dyDescent="0.35">
      <c r="C128" s="3"/>
      <c r="D128" s="3"/>
      <c r="E128" t="s">
        <v>89</v>
      </c>
      <c r="F128" t="s">
        <v>87</v>
      </c>
      <c r="G128" s="12"/>
      <c r="H128" s="13">
        <f t="shared" ref="H128:AK128" si="47">G128*(1+$G$16)*(1+H124)</f>
        <v>0</v>
      </c>
      <c r="I128" s="13">
        <f t="shared" si="47"/>
        <v>0</v>
      </c>
      <c r="J128" s="13">
        <f t="shared" si="47"/>
        <v>0</v>
      </c>
      <c r="K128" s="13">
        <f t="shared" si="47"/>
        <v>0</v>
      </c>
      <c r="L128" s="13">
        <f t="shared" si="47"/>
        <v>0</v>
      </c>
      <c r="M128" s="13">
        <f t="shared" si="47"/>
        <v>0</v>
      </c>
      <c r="N128" s="13">
        <f t="shared" si="47"/>
        <v>0</v>
      </c>
      <c r="O128" s="13">
        <f t="shared" si="47"/>
        <v>0</v>
      </c>
      <c r="P128" s="13">
        <f t="shared" si="47"/>
        <v>0</v>
      </c>
      <c r="Q128" s="13">
        <f t="shared" si="47"/>
        <v>0</v>
      </c>
      <c r="R128" s="13">
        <f t="shared" si="47"/>
        <v>0</v>
      </c>
      <c r="S128" s="13">
        <f t="shared" si="47"/>
        <v>0</v>
      </c>
      <c r="T128" s="13">
        <f t="shared" si="47"/>
        <v>0</v>
      </c>
      <c r="U128" s="13">
        <f t="shared" si="47"/>
        <v>0</v>
      </c>
      <c r="V128" s="13">
        <f t="shared" si="47"/>
        <v>0</v>
      </c>
      <c r="W128" s="13">
        <f t="shared" si="47"/>
        <v>0</v>
      </c>
      <c r="X128" s="13">
        <f t="shared" si="47"/>
        <v>0</v>
      </c>
      <c r="Y128" s="13">
        <f t="shared" si="47"/>
        <v>0</v>
      </c>
      <c r="Z128" s="13">
        <f t="shared" si="47"/>
        <v>0</v>
      </c>
      <c r="AA128" s="13">
        <f t="shared" si="47"/>
        <v>0</v>
      </c>
      <c r="AB128" s="13">
        <f t="shared" si="47"/>
        <v>0</v>
      </c>
      <c r="AC128" s="13">
        <f t="shared" si="47"/>
        <v>0</v>
      </c>
      <c r="AD128" s="13">
        <f t="shared" si="47"/>
        <v>0</v>
      </c>
      <c r="AE128" s="13">
        <f t="shared" si="47"/>
        <v>0</v>
      </c>
      <c r="AF128" s="13">
        <f t="shared" si="47"/>
        <v>0</v>
      </c>
      <c r="AG128" s="13">
        <f t="shared" si="47"/>
        <v>0</v>
      </c>
      <c r="AH128" s="13">
        <f t="shared" si="47"/>
        <v>0</v>
      </c>
      <c r="AI128" s="13">
        <f t="shared" si="47"/>
        <v>0</v>
      </c>
      <c r="AJ128" s="13">
        <f t="shared" si="47"/>
        <v>0</v>
      </c>
      <c r="AK128" s="13">
        <f t="shared" si="47"/>
        <v>0</v>
      </c>
    </row>
    <row r="129" spans="1:39" x14ac:dyDescent="0.35">
      <c r="C129" s="3"/>
      <c r="D129" s="3"/>
    </row>
    <row r="130" spans="1:39" x14ac:dyDescent="0.35">
      <c r="C130" s="3"/>
      <c r="D130" s="3"/>
      <c r="E130" t="s">
        <v>95</v>
      </c>
      <c r="F130" t="s">
        <v>91</v>
      </c>
      <c r="H130" s="10">
        <f t="shared" ref="H130:AK130" si="48">SUM(H121:H123)/1000</f>
        <v>48.32</v>
      </c>
      <c r="I130" s="10">
        <f t="shared" si="48"/>
        <v>94.550349338672703</v>
      </c>
      <c r="J130" s="10">
        <f t="shared" si="48"/>
        <v>141.65692763799046</v>
      </c>
      <c r="K130" s="10">
        <f t="shared" si="48"/>
        <v>189.66046657635096</v>
      </c>
      <c r="L130" s="10">
        <f t="shared" si="48"/>
        <v>238.5780887914066</v>
      </c>
      <c r="M130" s="10">
        <f t="shared" si="48"/>
        <v>280.97912453186461</v>
      </c>
      <c r="N130" s="10">
        <f t="shared" si="48"/>
        <v>324.06494485070073</v>
      </c>
      <c r="O130" s="10">
        <f t="shared" si="48"/>
        <v>367.84586966708633</v>
      </c>
      <c r="P130" s="10">
        <f t="shared" si="48"/>
        <v>412.33311109063084</v>
      </c>
      <c r="Q130" s="10">
        <f t="shared" si="48"/>
        <v>457.53806472225745</v>
      </c>
      <c r="R130" s="10">
        <f t="shared" si="48"/>
        <v>497.62322394523903</v>
      </c>
      <c r="S130" s="10">
        <f t="shared" si="48"/>
        <v>538.27135951794367</v>
      </c>
      <c r="T130" s="10">
        <f t="shared" si="48"/>
        <v>584.68372591071284</v>
      </c>
      <c r="U130" s="10">
        <f t="shared" si="48"/>
        <v>631.79227779937344</v>
      </c>
      <c r="V130" s="10">
        <f t="shared" si="48"/>
        <v>679.60745796636422</v>
      </c>
      <c r="W130" s="10">
        <f t="shared" si="48"/>
        <v>728.13986583585961</v>
      </c>
      <c r="X130" s="10">
        <f t="shared" si="48"/>
        <v>777.4002598233975</v>
      </c>
      <c r="Y130" s="10">
        <f t="shared" si="48"/>
        <v>827.39955972074847</v>
      </c>
      <c r="Z130" s="10">
        <f t="shared" si="48"/>
        <v>878.14884911655975</v>
      </c>
      <c r="AA130" s="10">
        <f t="shared" si="48"/>
        <v>929.65937785330811</v>
      </c>
      <c r="AB130" s="10">
        <f t="shared" si="48"/>
        <v>981.94256452110767</v>
      </c>
      <c r="AC130" s="10">
        <f t="shared" si="48"/>
        <v>1035.0099989889243</v>
      </c>
      <c r="AD130" s="10">
        <f t="shared" si="48"/>
        <v>1088.8734449737583</v>
      </c>
      <c r="AE130" s="10">
        <f t="shared" si="48"/>
        <v>1143.5448426483647</v>
      </c>
      <c r="AF130" s="10">
        <f t="shared" si="48"/>
        <v>1199.03631128809</v>
      </c>
      <c r="AG130" s="10">
        <f t="shared" si="48"/>
        <v>1255.3601519574113</v>
      </c>
      <c r="AH130" s="10">
        <f t="shared" si="48"/>
        <v>1312.5288502367725</v>
      </c>
      <c r="AI130" s="10">
        <f t="shared" si="48"/>
        <v>1370.5550789903239</v>
      </c>
      <c r="AJ130" s="10">
        <f t="shared" si="48"/>
        <v>1429.4517011751789</v>
      </c>
      <c r="AK130" s="10">
        <f t="shared" si="48"/>
        <v>1489.2317726928065</v>
      </c>
    </row>
    <row r="131" spans="1:39" x14ac:dyDescent="0.35">
      <c r="C131" s="3"/>
      <c r="D131" s="3"/>
      <c r="E131" t="s">
        <v>96</v>
      </c>
      <c r="F131" t="s">
        <v>53</v>
      </c>
      <c r="H131" s="30">
        <f t="shared" ref="H131:AK131" si="49">H114*H125+H121*H126+H122*H127+H123*H128</f>
        <v>230392.704</v>
      </c>
      <c r="I131" s="10">
        <f t="shared" si="49"/>
        <v>479256.74811173882</v>
      </c>
      <c r="J131" s="10">
        <f t="shared" si="49"/>
        <v>747765.56396149239</v>
      </c>
      <c r="K131" s="10">
        <f t="shared" si="49"/>
        <v>1042631.9187902348</v>
      </c>
      <c r="L131" s="10">
        <f t="shared" si="49"/>
        <v>1379266.7673770618</v>
      </c>
      <c r="M131" s="10">
        <f t="shared" si="49"/>
        <v>1708286.2944686809</v>
      </c>
      <c r="N131" s="10">
        <f t="shared" si="49"/>
        <v>2071938.0318454998</v>
      </c>
      <c r="O131" s="10">
        <f t="shared" si="49"/>
        <v>2454535.4821878942</v>
      </c>
      <c r="P131" s="10">
        <f t="shared" si="49"/>
        <v>2871510.2064931095</v>
      </c>
      <c r="Q131" s="10">
        <f t="shared" si="49"/>
        <v>3325432.2725452064</v>
      </c>
      <c r="R131" s="10">
        <f t="shared" si="49"/>
        <v>3774680.8665689724</v>
      </c>
      <c r="S131" s="10">
        <f t="shared" si="49"/>
        <v>4261275.3165256325</v>
      </c>
      <c r="T131" s="10">
        <f t="shared" si="49"/>
        <v>4725905.9006759347</v>
      </c>
      <c r="U131" s="10">
        <f t="shared" si="49"/>
        <v>5213917.0742812995</v>
      </c>
      <c r="V131" s="10">
        <f t="shared" si="49"/>
        <v>5726294.5615734123</v>
      </c>
      <c r="W131" s="10">
        <f t="shared" si="49"/>
        <v>6264062.7531800661</v>
      </c>
      <c r="X131" s="10">
        <f t="shared" si="49"/>
        <v>6828286.1705615837</v>
      </c>
      <c r="Y131" s="10">
        <f t="shared" si="49"/>
        <v>7420070.9848938063</v>
      </c>
      <c r="Z131" s="10">
        <f t="shared" si="49"/>
        <v>8040566.5924015176</v>
      </c>
      <c r="AA131" s="10">
        <f t="shared" si="49"/>
        <v>8690967.2482193895</v>
      </c>
      <c r="AB131" s="10">
        <f t="shared" si="49"/>
        <v>9372513.7609335966</v>
      </c>
      <c r="AC131" s="10">
        <f t="shared" si="49"/>
        <v>10086495.250036018</v>
      </c>
      <c r="AD131" s="10">
        <f t="shared" si="49"/>
        <v>10834250.96860455</v>
      </c>
      <c r="AE131" s="10">
        <f t="shared" si="49"/>
        <v>11617172.193607729</v>
      </c>
      <c r="AF131" s="10">
        <f t="shared" si="49"/>
        <v>12436704.186319545</v>
      </c>
      <c r="AG131" s="10">
        <f t="shared" si="49"/>
        <v>13294348.225421213</v>
      </c>
      <c r="AH131" s="10">
        <f t="shared" si="49"/>
        <v>14191663.715460937</v>
      </c>
      <c r="AI131" s="10">
        <f t="shared" si="49"/>
        <v>15130270.373440363</v>
      </c>
      <c r="AJ131" s="10">
        <f t="shared" si="49"/>
        <v>16111850.496397512</v>
      </c>
      <c r="AK131" s="10">
        <f t="shared" si="49"/>
        <v>17138151.312961109</v>
      </c>
      <c r="AL131" s="10">
        <f>SUM(H131:AK131)</f>
        <v>207470463.94184509</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 t="shared" ref="H135:AK135" si="50">G135+H134</f>
        <v>0</v>
      </c>
      <c r="I135" s="10">
        <f t="shared" si="50"/>
        <v>0</v>
      </c>
      <c r="J135" s="10">
        <f t="shared" si="50"/>
        <v>0</v>
      </c>
      <c r="K135" s="10">
        <f t="shared" si="50"/>
        <v>0</v>
      </c>
      <c r="L135" s="10">
        <f t="shared" si="50"/>
        <v>0</v>
      </c>
      <c r="M135" s="10">
        <f t="shared" si="50"/>
        <v>0</v>
      </c>
      <c r="N135" s="10">
        <f t="shared" si="50"/>
        <v>0</v>
      </c>
      <c r="O135" s="10">
        <f t="shared" si="50"/>
        <v>0</v>
      </c>
      <c r="P135" s="10">
        <f t="shared" si="50"/>
        <v>0</v>
      </c>
      <c r="Q135" s="10">
        <f t="shared" si="50"/>
        <v>0</v>
      </c>
      <c r="R135" s="10">
        <f t="shared" si="50"/>
        <v>0</v>
      </c>
      <c r="S135" s="10">
        <f t="shared" si="50"/>
        <v>0</v>
      </c>
      <c r="T135" s="10">
        <f t="shared" si="50"/>
        <v>0</v>
      </c>
      <c r="U135" s="10">
        <f t="shared" si="50"/>
        <v>0</v>
      </c>
      <c r="V135" s="10">
        <f t="shared" si="50"/>
        <v>0</v>
      </c>
      <c r="W135" s="10">
        <f t="shared" si="50"/>
        <v>0</v>
      </c>
      <c r="X135" s="10">
        <f t="shared" si="50"/>
        <v>0</v>
      </c>
      <c r="Y135" s="10">
        <f t="shared" si="50"/>
        <v>0</v>
      </c>
      <c r="Z135" s="10">
        <f t="shared" si="50"/>
        <v>0</v>
      </c>
      <c r="AA135" s="10">
        <f t="shared" si="50"/>
        <v>0</v>
      </c>
      <c r="AB135" s="10">
        <f t="shared" si="50"/>
        <v>0</v>
      </c>
      <c r="AC135" s="10">
        <f t="shared" si="50"/>
        <v>0</v>
      </c>
      <c r="AD135" s="10">
        <f t="shared" si="50"/>
        <v>0</v>
      </c>
      <c r="AE135" s="10">
        <f t="shared" si="50"/>
        <v>0</v>
      </c>
      <c r="AF135" s="10">
        <f t="shared" si="50"/>
        <v>0</v>
      </c>
      <c r="AG135" s="10">
        <f t="shared" si="50"/>
        <v>0</v>
      </c>
      <c r="AH135" s="10">
        <f t="shared" si="50"/>
        <v>0</v>
      </c>
      <c r="AI135" s="10">
        <f t="shared" si="50"/>
        <v>0</v>
      </c>
      <c r="AJ135" s="10">
        <f t="shared" si="50"/>
        <v>0</v>
      </c>
      <c r="AK135" s="10">
        <f t="shared" si="50"/>
        <v>0</v>
      </c>
    </row>
    <row r="136" spans="1:39" x14ac:dyDescent="0.35">
      <c r="A136" s="2">
        <v>26</v>
      </c>
      <c r="C136" s="3"/>
      <c r="D136" s="3"/>
      <c r="E136" t="s">
        <v>72</v>
      </c>
      <c r="F136" t="s">
        <v>70</v>
      </c>
      <c r="G136" s="6"/>
    </row>
    <row r="137" spans="1:39" x14ac:dyDescent="0.35">
      <c r="C137" s="3"/>
      <c r="D137" s="3"/>
      <c r="E137" t="s">
        <v>73</v>
      </c>
      <c r="F137" t="s">
        <v>70</v>
      </c>
      <c r="H137">
        <f t="shared" ref="H137:AK137" si="51">H134*$G136</f>
        <v>0</v>
      </c>
      <c r="I137">
        <f t="shared" si="51"/>
        <v>0</v>
      </c>
      <c r="J137">
        <f t="shared" si="51"/>
        <v>0</v>
      </c>
      <c r="K137">
        <f t="shared" si="51"/>
        <v>0</v>
      </c>
      <c r="L137">
        <f t="shared" si="51"/>
        <v>0</v>
      </c>
      <c r="M137">
        <f t="shared" si="51"/>
        <v>0</v>
      </c>
      <c r="N137">
        <f t="shared" si="51"/>
        <v>0</v>
      </c>
      <c r="O137">
        <f t="shared" si="51"/>
        <v>0</v>
      </c>
      <c r="P137">
        <f t="shared" si="51"/>
        <v>0</v>
      </c>
      <c r="Q137">
        <f t="shared" si="51"/>
        <v>0</v>
      </c>
      <c r="R137">
        <f t="shared" si="51"/>
        <v>0</v>
      </c>
      <c r="S137">
        <f t="shared" si="51"/>
        <v>0</v>
      </c>
      <c r="T137">
        <f t="shared" si="51"/>
        <v>0</v>
      </c>
      <c r="U137">
        <f t="shared" si="51"/>
        <v>0</v>
      </c>
      <c r="V137">
        <f t="shared" si="51"/>
        <v>0</v>
      </c>
      <c r="W137">
        <f t="shared" si="51"/>
        <v>0</v>
      </c>
      <c r="X137">
        <f t="shared" si="51"/>
        <v>0</v>
      </c>
      <c r="Y137">
        <f t="shared" si="51"/>
        <v>0</v>
      </c>
      <c r="Z137">
        <f t="shared" si="51"/>
        <v>0</v>
      </c>
      <c r="AA137">
        <f t="shared" si="51"/>
        <v>0</v>
      </c>
      <c r="AB137">
        <f t="shared" si="51"/>
        <v>0</v>
      </c>
      <c r="AC137">
        <f t="shared" si="51"/>
        <v>0</v>
      </c>
      <c r="AD137">
        <f t="shared" si="51"/>
        <v>0</v>
      </c>
      <c r="AE137">
        <f t="shared" si="51"/>
        <v>0</v>
      </c>
      <c r="AF137">
        <f t="shared" si="51"/>
        <v>0</v>
      </c>
      <c r="AG137">
        <f t="shared" si="51"/>
        <v>0</v>
      </c>
      <c r="AH137">
        <f t="shared" si="51"/>
        <v>0</v>
      </c>
      <c r="AI137">
        <f t="shared" si="51"/>
        <v>0</v>
      </c>
      <c r="AJ137">
        <f t="shared" si="51"/>
        <v>0</v>
      </c>
      <c r="AK137">
        <f t="shared" si="51"/>
        <v>0</v>
      </c>
    </row>
    <row r="138" spans="1:39" x14ac:dyDescent="0.35">
      <c r="C138" s="3"/>
      <c r="D138" s="3"/>
      <c r="E138" t="s">
        <v>74</v>
      </c>
      <c r="F138" t="s">
        <v>70</v>
      </c>
      <c r="H138">
        <f t="shared" ref="H138:AK138" si="52">H135*$G136</f>
        <v>0</v>
      </c>
      <c r="I138">
        <f t="shared" si="52"/>
        <v>0</v>
      </c>
      <c r="J138">
        <f t="shared" si="52"/>
        <v>0</v>
      </c>
      <c r="K138">
        <f t="shared" si="52"/>
        <v>0</v>
      </c>
      <c r="L138">
        <f t="shared" si="52"/>
        <v>0</v>
      </c>
      <c r="M138">
        <f t="shared" si="52"/>
        <v>0</v>
      </c>
      <c r="N138">
        <f t="shared" si="52"/>
        <v>0</v>
      </c>
      <c r="O138">
        <f t="shared" si="52"/>
        <v>0</v>
      </c>
      <c r="P138">
        <f t="shared" si="52"/>
        <v>0</v>
      </c>
      <c r="Q138">
        <f t="shared" si="52"/>
        <v>0</v>
      </c>
      <c r="R138">
        <f t="shared" si="52"/>
        <v>0</v>
      </c>
      <c r="S138">
        <f t="shared" si="52"/>
        <v>0</v>
      </c>
      <c r="T138">
        <f t="shared" si="52"/>
        <v>0</v>
      </c>
      <c r="U138">
        <f t="shared" si="52"/>
        <v>0</v>
      </c>
      <c r="V138">
        <f t="shared" si="52"/>
        <v>0</v>
      </c>
      <c r="W138">
        <f t="shared" si="52"/>
        <v>0</v>
      </c>
      <c r="X138">
        <f t="shared" si="52"/>
        <v>0</v>
      </c>
      <c r="Y138">
        <f t="shared" si="52"/>
        <v>0</v>
      </c>
      <c r="Z138">
        <f t="shared" si="52"/>
        <v>0</v>
      </c>
      <c r="AA138">
        <f t="shared" si="52"/>
        <v>0</v>
      </c>
      <c r="AB138">
        <f t="shared" si="52"/>
        <v>0</v>
      </c>
      <c r="AC138">
        <f t="shared" si="52"/>
        <v>0</v>
      </c>
      <c r="AD138">
        <f t="shared" si="52"/>
        <v>0</v>
      </c>
      <c r="AE138">
        <f t="shared" si="52"/>
        <v>0</v>
      </c>
      <c r="AF138">
        <f t="shared" si="52"/>
        <v>0</v>
      </c>
      <c r="AG138">
        <f t="shared" si="52"/>
        <v>0</v>
      </c>
      <c r="AH138">
        <f t="shared" si="52"/>
        <v>0</v>
      </c>
      <c r="AI138">
        <f t="shared" si="52"/>
        <v>0</v>
      </c>
      <c r="AJ138">
        <f t="shared" si="52"/>
        <v>0</v>
      </c>
      <c r="AK138">
        <f t="shared" si="52"/>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 t="shared" ref="H142:AK142" si="53">H135*H139</f>
        <v>0</v>
      </c>
      <c r="I142" s="10">
        <f t="shared" si="53"/>
        <v>0</v>
      </c>
      <c r="J142" s="10">
        <f t="shared" si="53"/>
        <v>0</v>
      </c>
      <c r="K142" s="10">
        <f t="shared" si="53"/>
        <v>0</v>
      </c>
      <c r="L142" s="10">
        <f t="shared" si="53"/>
        <v>0</v>
      </c>
      <c r="M142" s="10">
        <f t="shared" si="53"/>
        <v>0</v>
      </c>
      <c r="N142" s="10">
        <f t="shared" si="53"/>
        <v>0</v>
      </c>
      <c r="O142" s="10">
        <f t="shared" si="53"/>
        <v>0</v>
      </c>
      <c r="P142" s="10">
        <f t="shared" si="53"/>
        <v>0</v>
      </c>
      <c r="Q142" s="10">
        <f t="shared" si="53"/>
        <v>0</v>
      </c>
      <c r="R142" s="10">
        <f t="shared" si="53"/>
        <v>0</v>
      </c>
      <c r="S142" s="10">
        <f t="shared" si="53"/>
        <v>0</v>
      </c>
      <c r="T142" s="10">
        <f t="shared" si="53"/>
        <v>0</v>
      </c>
      <c r="U142" s="10">
        <f t="shared" si="53"/>
        <v>0</v>
      </c>
      <c r="V142" s="10">
        <f t="shared" si="53"/>
        <v>0</v>
      </c>
      <c r="W142" s="10">
        <f t="shared" si="53"/>
        <v>0</v>
      </c>
      <c r="X142" s="10">
        <f t="shared" si="53"/>
        <v>0</v>
      </c>
      <c r="Y142" s="10">
        <f t="shared" si="53"/>
        <v>0</v>
      </c>
      <c r="Z142" s="10">
        <f t="shared" si="53"/>
        <v>0</v>
      </c>
      <c r="AA142" s="10">
        <f t="shared" si="53"/>
        <v>0</v>
      </c>
      <c r="AB142" s="10">
        <f t="shared" si="53"/>
        <v>0</v>
      </c>
      <c r="AC142" s="10">
        <f t="shared" si="53"/>
        <v>0</v>
      </c>
      <c r="AD142" s="10">
        <f t="shared" si="53"/>
        <v>0</v>
      </c>
      <c r="AE142" s="10">
        <f t="shared" si="53"/>
        <v>0</v>
      </c>
      <c r="AF142" s="10">
        <f t="shared" si="53"/>
        <v>0</v>
      </c>
      <c r="AG142" s="10">
        <f t="shared" si="53"/>
        <v>0</v>
      </c>
      <c r="AH142" s="10">
        <f t="shared" si="53"/>
        <v>0</v>
      </c>
      <c r="AI142" s="10">
        <f t="shared" si="53"/>
        <v>0</v>
      </c>
      <c r="AJ142" s="10">
        <f t="shared" si="53"/>
        <v>0</v>
      </c>
      <c r="AK142" s="10">
        <f t="shared" si="53"/>
        <v>0</v>
      </c>
    </row>
    <row r="143" spans="1:39" x14ac:dyDescent="0.35">
      <c r="C143" s="3"/>
      <c r="D143" s="3"/>
      <c r="E143" t="s">
        <v>81</v>
      </c>
      <c r="F143" t="s">
        <v>80</v>
      </c>
      <c r="H143" s="10">
        <f t="shared" ref="H143:AK143" si="54">H135*H140</f>
        <v>0</v>
      </c>
      <c r="I143" s="10">
        <f t="shared" si="54"/>
        <v>0</v>
      </c>
      <c r="J143" s="10">
        <f t="shared" si="54"/>
        <v>0</v>
      </c>
      <c r="K143" s="10">
        <f t="shared" si="54"/>
        <v>0</v>
      </c>
      <c r="L143" s="10">
        <f t="shared" si="54"/>
        <v>0</v>
      </c>
      <c r="M143" s="10">
        <f t="shared" si="54"/>
        <v>0</v>
      </c>
      <c r="N143" s="10">
        <f t="shared" si="54"/>
        <v>0</v>
      </c>
      <c r="O143" s="10">
        <f t="shared" si="54"/>
        <v>0</v>
      </c>
      <c r="P143" s="10">
        <f t="shared" si="54"/>
        <v>0</v>
      </c>
      <c r="Q143" s="10">
        <f t="shared" si="54"/>
        <v>0</v>
      </c>
      <c r="R143" s="10">
        <f t="shared" si="54"/>
        <v>0</v>
      </c>
      <c r="S143" s="10">
        <f t="shared" si="54"/>
        <v>0</v>
      </c>
      <c r="T143" s="10">
        <f t="shared" si="54"/>
        <v>0</v>
      </c>
      <c r="U143" s="10">
        <f t="shared" si="54"/>
        <v>0</v>
      </c>
      <c r="V143" s="10">
        <f t="shared" si="54"/>
        <v>0</v>
      </c>
      <c r="W143" s="10">
        <f t="shared" si="54"/>
        <v>0</v>
      </c>
      <c r="X143" s="10">
        <f t="shared" si="54"/>
        <v>0</v>
      </c>
      <c r="Y143" s="10">
        <f t="shared" si="54"/>
        <v>0</v>
      </c>
      <c r="Z143" s="10">
        <f t="shared" si="54"/>
        <v>0</v>
      </c>
      <c r="AA143" s="10">
        <f t="shared" si="54"/>
        <v>0</v>
      </c>
      <c r="AB143" s="10">
        <f t="shared" si="54"/>
        <v>0</v>
      </c>
      <c r="AC143" s="10">
        <f t="shared" si="54"/>
        <v>0</v>
      </c>
      <c r="AD143" s="10">
        <f t="shared" si="54"/>
        <v>0</v>
      </c>
      <c r="AE143" s="10">
        <f t="shared" si="54"/>
        <v>0</v>
      </c>
      <c r="AF143" s="10">
        <f t="shared" si="54"/>
        <v>0</v>
      </c>
      <c r="AG143" s="10">
        <f t="shared" si="54"/>
        <v>0</v>
      </c>
      <c r="AH143" s="10">
        <f t="shared" si="54"/>
        <v>0</v>
      </c>
      <c r="AI143" s="10">
        <f t="shared" si="54"/>
        <v>0</v>
      </c>
      <c r="AJ143" s="10">
        <f t="shared" si="54"/>
        <v>0</v>
      </c>
      <c r="AK143" s="10">
        <f t="shared" si="54"/>
        <v>0</v>
      </c>
    </row>
    <row r="144" spans="1:39" x14ac:dyDescent="0.35">
      <c r="C144" s="3"/>
      <c r="D144" s="3"/>
      <c r="E144" t="s">
        <v>82</v>
      </c>
      <c r="F144" t="s">
        <v>80</v>
      </c>
      <c r="H144" s="10">
        <f t="shared" ref="H144:AK144" si="55">H135*H141</f>
        <v>0</v>
      </c>
      <c r="I144" s="10">
        <f t="shared" si="55"/>
        <v>0</v>
      </c>
      <c r="J144" s="10">
        <f t="shared" si="55"/>
        <v>0</v>
      </c>
      <c r="K144" s="10">
        <f t="shared" si="55"/>
        <v>0</v>
      </c>
      <c r="L144" s="10">
        <f t="shared" si="55"/>
        <v>0</v>
      </c>
      <c r="M144" s="10">
        <f t="shared" si="55"/>
        <v>0</v>
      </c>
      <c r="N144" s="10">
        <f t="shared" si="55"/>
        <v>0</v>
      </c>
      <c r="O144" s="10">
        <f t="shared" si="55"/>
        <v>0</v>
      </c>
      <c r="P144" s="10">
        <f t="shared" si="55"/>
        <v>0</v>
      </c>
      <c r="Q144" s="10">
        <f t="shared" si="55"/>
        <v>0</v>
      </c>
      <c r="R144" s="10">
        <f t="shared" si="55"/>
        <v>0</v>
      </c>
      <c r="S144" s="10">
        <f t="shared" si="55"/>
        <v>0</v>
      </c>
      <c r="T144" s="10">
        <f t="shared" si="55"/>
        <v>0</v>
      </c>
      <c r="U144" s="10">
        <f t="shared" si="55"/>
        <v>0</v>
      </c>
      <c r="V144" s="10">
        <f t="shared" si="55"/>
        <v>0</v>
      </c>
      <c r="W144" s="10">
        <f t="shared" si="55"/>
        <v>0</v>
      </c>
      <c r="X144" s="10">
        <f t="shared" si="55"/>
        <v>0</v>
      </c>
      <c r="Y144" s="10">
        <f t="shared" si="55"/>
        <v>0</v>
      </c>
      <c r="Z144" s="10">
        <f t="shared" si="55"/>
        <v>0</v>
      </c>
      <c r="AA144" s="10">
        <f t="shared" si="55"/>
        <v>0</v>
      </c>
      <c r="AB144" s="10">
        <f t="shared" si="55"/>
        <v>0</v>
      </c>
      <c r="AC144" s="10">
        <f t="shared" si="55"/>
        <v>0</v>
      </c>
      <c r="AD144" s="10">
        <f t="shared" si="55"/>
        <v>0</v>
      </c>
      <c r="AE144" s="10">
        <f t="shared" si="55"/>
        <v>0</v>
      </c>
      <c r="AF144" s="10">
        <f t="shared" si="55"/>
        <v>0</v>
      </c>
      <c r="AG144" s="10">
        <f t="shared" si="55"/>
        <v>0</v>
      </c>
      <c r="AH144" s="10">
        <f t="shared" si="55"/>
        <v>0</v>
      </c>
      <c r="AI144" s="10">
        <f t="shared" si="55"/>
        <v>0</v>
      </c>
      <c r="AJ144" s="10">
        <f t="shared" si="55"/>
        <v>0</v>
      </c>
      <c r="AK144" s="10">
        <f t="shared" si="55"/>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 t="shared" ref="H146:AK146" si="56">G146*(1+$G$16)*(1+H145)</f>
        <v>0</v>
      </c>
      <c r="I146" s="10">
        <f t="shared" si="56"/>
        <v>0</v>
      </c>
      <c r="J146" s="10">
        <f t="shared" si="56"/>
        <v>0</v>
      </c>
      <c r="K146" s="10">
        <f t="shared" si="56"/>
        <v>0</v>
      </c>
      <c r="L146" s="10">
        <f t="shared" si="56"/>
        <v>0</v>
      </c>
      <c r="M146" s="10">
        <f t="shared" si="56"/>
        <v>0</v>
      </c>
      <c r="N146" s="10">
        <f t="shared" si="56"/>
        <v>0</v>
      </c>
      <c r="O146" s="10">
        <f t="shared" si="56"/>
        <v>0</v>
      </c>
      <c r="P146" s="10">
        <f t="shared" si="56"/>
        <v>0</v>
      </c>
      <c r="Q146" s="10">
        <f t="shared" si="56"/>
        <v>0</v>
      </c>
      <c r="R146" s="10">
        <f t="shared" si="56"/>
        <v>0</v>
      </c>
      <c r="S146" s="10">
        <f t="shared" si="56"/>
        <v>0</v>
      </c>
      <c r="T146" s="10">
        <f t="shared" si="56"/>
        <v>0</v>
      </c>
      <c r="U146" s="10">
        <f t="shared" si="56"/>
        <v>0</v>
      </c>
      <c r="V146" s="10">
        <f t="shared" si="56"/>
        <v>0</v>
      </c>
      <c r="W146" s="10">
        <f t="shared" si="56"/>
        <v>0</v>
      </c>
      <c r="X146" s="10">
        <f t="shared" si="56"/>
        <v>0</v>
      </c>
      <c r="Y146" s="10">
        <f t="shared" si="56"/>
        <v>0</v>
      </c>
      <c r="Z146" s="10">
        <f t="shared" si="56"/>
        <v>0</v>
      </c>
      <c r="AA146" s="10">
        <f t="shared" si="56"/>
        <v>0</v>
      </c>
      <c r="AB146" s="10">
        <f t="shared" si="56"/>
        <v>0</v>
      </c>
      <c r="AC146" s="10">
        <f t="shared" si="56"/>
        <v>0</v>
      </c>
      <c r="AD146" s="10">
        <f t="shared" si="56"/>
        <v>0</v>
      </c>
      <c r="AE146" s="10">
        <f t="shared" si="56"/>
        <v>0</v>
      </c>
      <c r="AF146" s="10">
        <f t="shared" si="56"/>
        <v>0</v>
      </c>
      <c r="AG146" s="10">
        <f t="shared" si="56"/>
        <v>0</v>
      </c>
      <c r="AH146" s="10">
        <f t="shared" si="56"/>
        <v>0</v>
      </c>
      <c r="AI146" s="10">
        <f t="shared" si="56"/>
        <v>0</v>
      </c>
      <c r="AJ146" s="10">
        <f t="shared" si="56"/>
        <v>0</v>
      </c>
      <c r="AK146" s="10">
        <f t="shared" si="56"/>
        <v>0</v>
      </c>
    </row>
    <row r="147" spans="1:37" x14ac:dyDescent="0.35">
      <c r="C147" s="3"/>
      <c r="D147" s="3"/>
      <c r="E147" t="s">
        <v>86</v>
      </c>
      <c r="F147" t="s">
        <v>87</v>
      </c>
      <c r="G147" s="12"/>
      <c r="H147" s="13">
        <f t="shared" ref="H147:AK147" si="57">G147*(1+$G$16)*(1+H145)</f>
        <v>0</v>
      </c>
      <c r="I147" s="13">
        <f t="shared" si="57"/>
        <v>0</v>
      </c>
      <c r="J147" s="13">
        <f t="shared" si="57"/>
        <v>0</v>
      </c>
      <c r="K147" s="13">
        <f t="shared" si="57"/>
        <v>0</v>
      </c>
      <c r="L147" s="13">
        <f t="shared" si="57"/>
        <v>0</v>
      </c>
      <c r="M147" s="13">
        <f t="shared" si="57"/>
        <v>0</v>
      </c>
      <c r="N147" s="13">
        <f t="shared" si="57"/>
        <v>0</v>
      </c>
      <c r="O147" s="13">
        <f t="shared" si="57"/>
        <v>0</v>
      </c>
      <c r="P147" s="13">
        <f t="shared" si="57"/>
        <v>0</v>
      </c>
      <c r="Q147" s="13">
        <f t="shared" si="57"/>
        <v>0</v>
      </c>
      <c r="R147" s="13">
        <f t="shared" si="57"/>
        <v>0</v>
      </c>
      <c r="S147" s="13">
        <f t="shared" si="57"/>
        <v>0</v>
      </c>
      <c r="T147" s="13">
        <f t="shared" si="57"/>
        <v>0</v>
      </c>
      <c r="U147" s="13">
        <f t="shared" si="57"/>
        <v>0</v>
      </c>
      <c r="V147" s="13">
        <f t="shared" si="57"/>
        <v>0</v>
      </c>
      <c r="W147" s="13">
        <f t="shared" si="57"/>
        <v>0</v>
      </c>
      <c r="X147" s="13">
        <f t="shared" si="57"/>
        <v>0</v>
      </c>
      <c r="Y147" s="13">
        <f t="shared" si="57"/>
        <v>0</v>
      </c>
      <c r="Z147" s="13">
        <f t="shared" si="57"/>
        <v>0</v>
      </c>
      <c r="AA147" s="13">
        <f t="shared" si="57"/>
        <v>0</v>
      </c>
      <c r="AB147" s="13">
        <f t="shared" si="57"/>
        <v>0</v>
      </c>
      <c r="AC147" s="13">
        <f t="shared" si="57"/>
        <v>0</v>
      </c>
      <c r="AD147" s="13">
        <f t="shared" si="57"/>
        <v>0</v>
      </c>
      <c r="AE147" s="13">
        <f t="shared" si="57"/>
        <v>0</v>
      </c>
      <c r="AF147" s="13">
        <f t="shared" si="57"/>
        <v>0</v>
      </c>
      <c r="AG147" s="13">
        <f t="shared" si="57"/>
        <v>0</v>
      </c>
      <c r="AH147" s="13">
        <f t="shared" si="57"/>
        <v>0</v>
      </c>
      <c r="AI147" s="13">
        <f t="shared" si="57"/>
        <v>0</v>
      </c>
      <c r="AJ147" s="13">
        <f t="shared" si="57"/>
        <v>0</v>
      </c>
      <c r="AK147" s="13">
        <f t="shared" si="57"/>
        <v>0</v>
      </c>
    </row>
    <row r="148" spans="1:37" x14ac:dyDescent="0.35">
      <c r="C148" s="3"/>
      <c r="D148" s="3"/>
      <c r="E148" t="s">
        <v>88</v>
      </c>
      <c r="F148" t="s">
        <v>87</v>
      </c>
      <c r="G148" s="12"/>
      <c r="H148" s="13">
        <f t="shared" ref="H148:AK148" si="58">G148*(1+$G$16)*(1+H145)</f>
        <v>0</v>
      </c>
      <c r="I148" s="13">
        <f t="shared" si="58"/>
        <v>0</v>
      </c>
      <c r="J148" s="13">
        <f t="shared" si="58"/>
        <v>0</v>
      </c>
      <c r="K148" s="13">
        <f t="shared" si="58"/>
        <v>0</v>
      </c>
      <c r="L148" s="13">
        <f t="shared" si="58"/>
        <v>0</v>
      </c>
      <c r="M148" s="13">
        <f t="shared" si="58"/>
        <v>0</v>
      </c>
      <c r="N148" s="13">
        <f t="shared" si="58"/>
        <v>0</v>
      </c>
      <c r="O148" s="13">
        <f t="shared" si="58"/>
        <v>0</v>
      </c>
      <c r="P148" s="13">
        <f t="shared" si="58"/>
        <v>0</v>
      </c>
      <c r="Q148" s="13">
        <f t="shared" si="58"/>
        <v>0</v>
      </c>
      <c r="R148" s="13">
        <f t="shared" si="58"/>
        <v>0</v>
      </c>
      <c r="S148" s="13">
        <f t="shared" si="58"/>
        <v>0</v>
      </c>
      <c r="T148" s="13">
        <f t="shared" si="58"/>
        <v>0</v>
      </c>
      <c r="U148" s="13">
        <f t="shared" si="58"/>
        <v>0</v>
      </c>
      <c r="V148" s="13">
        <f t="shared" si="58"/>
        <v>0</v>
      </c>
      <c r="W148" s="13">
        <f t="shared" si="58"/>
        <v>0</v>
      </c>
      <c r="X148" s="13">
        <f t="shared" si="58"/>
        <v>0</v>
      </c>
      <c r="Y148" s="13">
        <f t="shared" si="58"/>
        <v>0</v>
      </c>
      <c r="Z148" s="13">
        <f t="shared" si="58"/>
        <v>0</v>
      </c>
      <c r="AA148" s="13">
        <f t="shared" si="58"/>
        <v>0</v>
      </c>
      <c r="AB148" s="13">
        <f t="shared" si="58"/>
        <v>0</v>
      </c>
      <c r="AC148" s="13">
        <f t="shared" si="58"/>
        <v>0</v>
      </c>
      <c r="AD148" s="13">
        <f t="shared" si="58"/>
        <v>0</v>
      </c>
      <c r="AE148" s="13">
        <f t="shared" si="58"/>
        <v>0</v>
      </c>
      <c r="AF148" s="13">
        <f t="shared" si="58"/>
        <v>0</v>
      </c>
      <c r="AG148" s="13">
        <f t="shared" si="58"/>
        <v>0</v>
      </c>
      <c r="AH148" s="13">
        <f t="shared" si="58"/>
        <v>0</v>
      </c>
      <c r="AI148" s="13">
        <f t="shared" si="58"/>
        <v>0</v>
      </c>
      <c r="AJ148" s="13">
        <f t="shared" si="58"/>
        <v>0</v>
      </c>
      <c r="AK148" s="13">
        <f t="shared" si="58"/>
        <v>0</v>
      </c>
    </row>
    <row r="149" spans="1:37" x14ac:dyDescent="0.35">
      <c r="C149" s="3"/>
      <c r="D149" s="3"/>
      <c r="E149" t="s">
        <v>89</v>
      </c>
      <c r="F149" t="s">
        <v>87</v>
      </c>
      <c r="G149" s="12"/>
      <c r="H149" s="13">
        <f t="shared" ref="H149:AK149" si="59">G149*(1+$G$16)*(1+H145)</f>
        <v>0</v>
      </c>
      <c r="I149" s="13">
        <f t="shared" si="59"/>
        <v>0</v>
      </c>
      <c r="J149" s="13">
        <f t="shared" si="59"/>
        <v>0</v>
      </c>
      <c r="K149" s="13">
        <f t="shared" si="59"/>
        <v>0</v>
      </c>
      <c r="L149" s="13">
        <f t="shared" si="59"/>
        <v>0</v>
      </c>
      <c r="M149" s="13">
        <f t="shared" si="59"/>
        <v>0</v>
      </c>
      <c r="N149" s="13">
        <f t="shared" si="59"/>
        <v>0</v>
      </c>
      <c r="O149" s="13">
        <f t="shared" si="59"/>
        <v>0</v>
      </c>
      <c r="P149" s="13">
        <f t="shared" si="59"/>
        <v>0</v>
      </c>
      <c r="Q149" s="13">
        <f t="shared" si="59"/>
        <v>0</v>
      </c>
      <c r="R149" s="13">
        <f t="shared" si="59"/>
        <v>0</v>
      </c>
      <c r="S149" s="13">
        <f t="shared" si="59"/>
        <v>0</v>
      </c>
      <c r="T149" s="13">
        <f t="shared" si="59"/>
        <v>0</v>
      </c>
      <c r="U149" s="13">
        <f t="shared" si="59"/>
        <v>0</v>
      </c>
      <c r="V149" s="13">
        <f t="shared" si="59"/>
        <v>0</v>
      </c>
      <c r="W149" s="13">
        <f t="shared" si="59"/>
        <v>0</v>
      </c>
      <c r="X149" s="13">
        <f t="shared" si="59"/>
        <v>0</v>
      </c>
      <c r="Y149" s="13">
        <f t="shared" si="59"/>
        <v>0</v>
      </c>
      <c r="Z149" s="13">
        <f t="shared" si="59"/>
        <v>0</v>
      </c>
      <c r="AA149" s="13">
        <f t="shared" si="59"/>
        <v>0</v>
      </c>
      <c r="AB149" s="13">
        <f t="shared" si="59"/>
        <v>0</v>
      </c>
      <c r="AC149" s="13">
        <f t="shared" si="59"/>
        <v>0</v>
      </c>
      <c r="AD149" s="13">
        <f t="shared" si="59"/>
        <v>0</v>
      </c>
      <c r="AE149" s="13">
        <f t="shared" si="59"/>
        <v>0</v>
      </c>
      <c r="AF149" s="13">
        <f t="shared" si="59"/>
        <v>0</v>
      </c>
      <c r="AG149" s="13">
        <f t="shared" si="59"/>
        <v>0</v>
      </c>
      <c r="AH149" s="13">
        <f t="shared" si="59"/>
        <v>0</v>
      </c>
      <c r="AI149" s="13">
        <f t="shared" si="59"/>
        <v>0</v>
      </c>
      <c r="AJ149" s="13">
        <f t="shared" si="59"/>
        <v>0</v>
      </c>
      <c r="AK149" s="13">
        <f t="shared" si="59"/>
        <v>0</v>
      </c>
    </row>
    <row r="150" spans="1:37" x14ac:dyDescent="0.35">
      <c r="C150" s="3"/>
      <c r="D150" s="3"/>
    </row>
    <row r="151" spans="1:37" x14ac:dyDescent="0.35">
      <c r="C151" s="3"/>
      <c r="D151" s="3"/>
      <c r="E151" t="s">
        <v>98</v>
      </c>
      <c r="F151" t="s">
        <v>91</v>
      </c>
      <c r="H151" s="10">
        <f t="shared" ref="H151:AK151" si="60">SUM(H142:H144)/1000</f>
        <v>0</v>
      </c>
      <c r="I151" s="10">
        <f t="shared" si="60"/>
        <v>0</v>
      </c>
      <c r="J151" s="10">
        <f t="shared" si="60"/>
        <v>0</v>
      </c>
      <c r="K151" s="10">
        <f t="shared" si="60"/>
        <v>0</v>
      </c>
      <c r="L151" s="10">
        <f t="shared" si="60"/>
        <v>0</v>
      </c>
      <c r="M151" s="10">
        <f t="shared" si="60"/>
        <v>0</v>
      </c>
      <c r="N151" s="10">
        <f t="shared" si="60"/>
        <v>0</v>
      </c>
      <c r="O151" s="10">
        <f t="shared" si="60"/>
        <v>0</v>
      </c>
      <c r="P151" s="10">
        <f t="shared" si="60"/>
        <v>0</v>
      </c>
      <c r="Q151" s="10">
        <f t="shared" si="60"/>
        <v>0</v>
      </c>
      <c r="R151" s="10">
        <f t="shared" si="60"/>
        <v>0</v>
      </c>
      <c r="S151" s="10">
        <f t="shared" si="60"/>
        <v>0</v>
      </c>
      <c r="T151" s="10">
        <f t="shared" si="60"/>
        <v>0</v>
      </c>
      <c r="U151" s="10">
        <f t="shared" si="60"/>
        <v>0</v>
      </c>
      <c r="V151" s="10">
        <f t="shared" si="60"/>
        <v>0</v>
      </c>
      <c r="W151" s="10">
        <f t="shared" si="60"/>
        <v>0</v>
      </c>
      <c r="X151" s="10">
        <f t="shared" si="60"/>
        <v>0</v>
      </c>
      <c r="Y151" s="10">
        <f t="shared" si="60"/>
        <v>0</v>
      </c>
      <c r="Z151" s="10">
        <f t="shared" si="60"/>
        <v>0</v>
      </c>
      <c r="AA151" s="10">
        <f t="shared" si="60"/>
        <v>0</v>
      </c>
      <c r="AB151" s="10">
        <f t="shared" si="60"/>
        <v>0</v>
      </c>
      <c r="AC151" s="10">
        <f t="shared" si="60"/>
        <v>0</v>
      </c>
      <c r="AD151" s="10">
        <f t="shared" si="60"/>
        <v>0</v>
      </c>
      <c r="AE151" s="10">
        <f t="shared" si="60"/>
        <v>0</v>
      </c>
      <c r="AF151" s="10">
        <f t="shared" si="60"/>
        <v>0</v>
      </c>
      <c r="AG151" s="10">
        <f t="shared" si="60"/>
        <v>0</v>
      </c>
      <c r="AH151" s="10">
        <f t="shared" si="60"/>
        <v>0</v>
      </c>
      <c r="AI151" s="10">
        <f t="shared" si="60"/>
        <v>0</v>
      </c>
      <c r="AJ151" s="10">
        <f t="shared" si="60"/>
        <v>0</v>
      </c>
      <c r="AK151" s="10">
        <f t="shared" si="60"/>
        <v>0</v>
      </c>
    </row>
    <row r="152" spans="1:37" x14ac:dyDescent="0.35">
      <c r="C152" s="3"/>
      <c r="D152" s="3"/>
      <c r="E152" t="s">
        <v>99</v>
      </c>
      <c r="F152" t="s">
        <v>53</v>
      </c>
      <c r="H152" s="10">
        <f t="shared" ref="H152:AK152" si="61">H135*H146+H142*H147+H143*H148+H144*H149</f>
        <v>0</v>
      </c>
      <c r="I152" s="10">
        <f t="shared" si="61"/>
        <v>0</v>
      </c>
      <c r="J152" s="10">
        <f t="shared" si="61"/>
        <v>0</v>
      </c>
      <c r="K152" s="10">
        <f t="shared" si="61"/>
        <v>0</v>
      </c>
      <c r="L152" s="10">
        <f t="shared" si="61"/>
        <v>0</v>
      </c>
      <c r="M152" s="10">
        <f t="shared" si="61"/>
        <v>0</v>
      </c>
      <c r="N152" s="10">
        <f t="shared" si="61"/>
        <v>0</v>
      </c>
      <c r="O152" s="10">
        <f t="shared" si="61"/>
        <v>0</v>
      </c>
      <c r="P152" s="10">
        <f t="shared" si="61"/>
        <v>0</v>
      </c>
      <c r="Q152" s="10">
        <f t="shared" si="61"/>
        <v>0</v>
      </c>
      <c r="R152" s="10">
        <f t="shared" si="61"/>
        <v>0</v>
      </c>
      <c r="S152" s="10">
        <f t="shared" si="61"/>
        <v>0</v>
      </c>
      <c r="T152" s="10">
        <f t="shared" si="61"/>
        <v>0</v>
      </c>
      <c r="U152" s="10">
        <f t="shared" si="61"/>
        <v>0</v>
      </c>
      <c r="V152" s="10">
        <f t="shared" si="61"/>
        <v>0</v>
      </c>
      <c r="W152" s="10">
        <f t="shared" si="61"/>
        <v>0</v>
      </c>
      <c r="X152" s="10">
        <f t="shared" si="61"/>
        <v>0</v>
      </c>
      <c r="Y152" s="10">
        <f t="shared" si="61"/>
        <v>0</v>
      </c>
      <c r="Z152" s="10">
        <f t="shared" si="61"/>
        <v>0</v>
      </c>
      <c r="AA152" s="10">
        <f t="shared" si="61"/>
        <v>0</v>
      </c>
      <c r="AB152" s="10">
        <f t="shared" si="61"/>
        <v>0</v>
      </c>
      <c r="AC152" s="10">
        <f t="shared" si="61"/>
        <v>0</v>
      </c>
      <c r="AD152" s="10">
        <f t="shared" si="61"/>
        <v>0</v>
      </c>
      <c r="AE152" s="10">
        <f t="shared" si="61"/>
        <v>0</v>
      </c>
      <c r="AF152" s="10">
        <f t="shared" si="61"/>
        <v>0</v>
      </c>
      <c r="AG152" s="10">
        <f t="shared" si="61"/>
        <v>0</v>
      </c>
      <c r="AH152" s="10">
        <f t="shared" si="61"/>
        <v>0</v>
      </c>
      <c r="AI152" s="10">
        <f t="shared" si="61"/>
        <v>0</v>
      </c>
      <c r="AJ152" s="10">
        <f t="shared" si="61"/>
        <v>0</v>
      </c>
      <c r="AK152" s="10">
        <f t="shared" si="61"/>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 t="shared" ref="H156:AK156" si="62">G156+H155</f>
        <v>0</v>
      </c>
      <c r="I156" s="10">
        <f t="shared" si="62"/>
        <v>0</v>
      </c>
      <c r="J156" s="10">
        <f t="shared" si="62"/>
        <v>0</v>
      </c>
      <c r="K156" s="10">
        <f t="shared" si="62"/>
        <v>0</v>
      </c>
      <c r="L156" s="10">
        <f t="shared" si="62"/>
        <v>0</v>
      </c>
      <c r="M156" s="10">
        <f t="shared" si="62"/>
        <v>0</v>
      </c>
      <c r="N156" s="10">
        <f t="shared" si="62"/>
        <v>0</v>
      </c>
      <c r="O156" s="10">
        <f t="shared" si="62"/>
        <v>0</v>
      </c>
      <c r="P156" s="10">
        <f t="shared" si="62"/>
        <v>0</v>
      </c>
      <c r="Q156" s="10">
        <f t="shared" si="62"/>
        <v>0</v>
      </c>
      <c r="R156" s="10">
        <f t="shared" si="62"/>
        <v>0</v>
      </c>
      <c r="S156" s="10">
        <f t="shared" si="62"/>
        <v>0</v>
      </c>
      <c r="T156" s="10">
        <f t="shared" si="62"/>
        <v>0</v>
      </c>
      <c r="U156" s="10">
        <f t="shared" si="62"/>
        <v>0</v>
      </c>
      <c r="V156" s="10">
        <f t="shared" si="62"/>
        <v>0</v>
      </c>
      <c r="W156" s="10">
        <f t="shared" si="62"/>
        <v>0</v>
      </c>
      <c r="X156" s="10">
        <f t="shared" si="62"/>
        <v>0</v>
      </c>
      <c r="Y156" s="10">
        <f t="shared" si="62"/>
        <v>0</v>
      </c>
      <c r="Z156" s="10">
        <f t="shared" si="62"/>
        <v>0</v>
      </c>
      <c r="AA156" s="10">
        <f t="shared" si="62"/>
        <v>0</v>
      </c>
      <c r="AB156" s="10">
        <f t="shared" si="62"/>
        <v>0</v>
      </c>
      <c r="AC156" s="10">
        <f t="shared" si="62"/>
        <v>0</v>
      </c>
      <c r="AD156" s="10">
        <f t="shared" si="62"/>
        <v>0</v>
      </c>
      <c r="AE156" s="10">
        <f t="shared" si="62"/>
        <v>0</v>
      </c>
      <c r="AF156" s="10">
        <f t="shared" si="62"/>
        <v>0</v>
      </c>
      <c r="AG156" s="10">
        <f t="shared" si="62"/>
        <v>0</v>
      </c>
      <c r="AH156" s="10">
        <f t="shared" si="62"/>
        <v>0</v>
      </c>
      <c r="AI156" s="10">
        <f t="shared" si="62"/>
        <v>0</v>
      </c>
      <c r="AJ156" s="10">
        <f t="shared" si="62"/>
        <v>0</v>
      </c>
      <c r="AK156" s="10">
        <f t="shared" si="62"/>
        <v>0</v>
      </c>
    </row>
    <row r="157" spans="1:37" x14ac:dyDescent="0.35">
      <c r="A157" s="2">
        <v>32</v>
      </c>
      <c r="C157" s="3"/>
      <c r="D157" s="3"/>
      <c r="E157" t="s">
        <v>72</v>
      </c>
      <c r="F157" t="s">
        <v>70</v>
      </c>
      <c r="G157" s="6"/>
    </row>
    <row r="158" spans="1:37" x14ac:dyDescent="0.35">
      <c r="C158" s="3"/>
      <c r="D158" s="3"/>
      <c r="E158" t="s">
        <v>73</v>
      </c>
      <c r="F158" t="s">
        <v>70</v>
      </c>
      <c r="H158">
        <f t="shared" ref="H158:AK158" si="63">H155*$G157</f>
        <v>0</v>
      </c>
      <c r="I158">
        <f t="shared" si="63"/>
        <v>0</v>
      </c>
      <c r="J158">
        <f t="shared" si="63"/>
        <v>0</v>
      </c>
      <c r="K158">
        <f t="shared" si="63"/>
        <v>0</v>
      </c>
      <c r="L158">
        <f t="shared" si="63"/>
        <v>0</v>
      </c>
      <c r="M158">
        <f t="shared" si="63"/>
        <v>0</v>
      </c>
      <c r="N158">
        <f t="shared" si="63"/>
        <v>0</v>
      </c>
      <c r="O158">
        <f t="shared" si="63"/>
        <v>0</v>
      </c>
      <c r="P158">
        <f t="shared" si="63"/>
        <v>0</v>
      </c>
      <c r="Q158">
        <f t="shared" si="63"/>
        <v>0</v>
      </c>
      <c r="R158">
        <f t="shared" si="63"/>
        <v>0</v>
      </c>
      <c r="S158">
        <f t="shared" si="63"/>
        <v>0</v>
      </c>
      <c r="T158">
        <f t="shared" si="63"/>
        <v>0</v>
      </c>
      <c r="U158">
        <f t="shared" si="63"/>
        <v>0</v>
      </c>
      <c r="V158">
        <f t="shared" si="63"/>
        <v>0</v>
      </c>
      <c r="W158">
        <f t="shared" si="63"/>
        <v>0</v>
      </c>
      <c r="X158">
        <f t="shared" si="63"/>
        <v>0</v>
      </c>
      <c r="Y158">
        <f t="shared" si="63"/>
        <v>0</v>
      </c>
      <c r="Z158">
        <f t="shared" si="63"/>
        <v>0</v>
      </c>
      <c r="AA158">
        <f t="shared" si="63"/>
        <v>0</v>
      </c>
      <c r="AB158">
        <f t="shared" si="63"/>
        <v>0</v>
      </c>
      <c r="AC158">
        <f t="shared" si="63"/>
        <v>0</v>
      </c>
      <c r="AD158">
        <f t="shared" si="63"/>
        <v>0</v>
      </c>
      <c r="AE158">
        <f t="shared" si="63"/>
        <v>0</v>
      </c>
      <c r="AF158">
        <f t="shared" si="63"/>
        <v>0</v>
      </c>
      <c r="AG158">
        <f t="shared" si="63"/>
        <v>0</v>
      </c>
      <c r="AH158">
        <f t="shared" si="63"/>
        <v>0</v>
      </c>
      <c r="AI158">
        <f t="shared" si="63"/>
        <v>0</v>
      </c>
      <c r="AJ158">
        <f t="shared" si="63"/>
        <v>0</v>
      </c>
      <c r="AK158">
        <f t="shared" si="63"/>
        <v>0</v>
      </c>
    </row>
    <row r="159" spans="1:37" x14ac:dyDescent="0.35">
      <c r="C159" s="3"/>
      <c r="D159" s="3"/>
      <c r="E159" t="s">
        <v>74</v>
      </c>
      <c r="F159" t="s">
        <v>70</v>
      </c>
      <c r="H159">
        <f t="shared" ref="H159:AK159" si="64">H156*$G157</f>
        <v>0</v>
      </c>
      <c r="I159">
        <f t="shared" si="64"/>
        <v>0</v>
      </c>
      <c r="J159">
        <f t="shared" si="64"/>
        <v>0</v>
      </c>
      <c r="K159">
        <f t="shared" si="64"/>
        <v>0</v>
      </c>
      <c r="L159">
        <f t="shared" si="64"/>
        <v>0</v>
      </c>
      <c r="M159">
        <f t="shared" si="64"/>
        <v>0</v>
      </c>
      <c r="N159">
        <f t="shared" si="64"/>
        <v>0</v>
      </c>
      <c r="O159">
        <f t="shared" si="64"/>
        <v>0</v>
      </c>
      <c r="P159">
        <f t="shared" si="64"/>
        <v>0</v>
      </c>
      <c r="Q159">
        <f t="shared" si="64"/>
        <v>0</v>
      </c>
      <c r="R159">
        <f t="shared" si="64"/>
        <v>0</v>
      </c>
      <c r="S159">
        <f t="shared" si="64"/>
        <v>0</v>
      </c>
      <c r="T159">
        <f t="shared" si="64"/>
        <v>0</v>
      </c>
      <c r="U159">
        <f t="shared" si="64"/>
        <v>0</v>
      </c>
      <c r="V159">
        <f t="shared" si="64"/>
        <v>0</v>
      </c>
      <c r="W159">
        <f t="shared" si="64"/>
        <v>0</v>
      </c>
      <c r="X159">
        <f t="shared" si="64"/>
        <v>0</v>
      </c>
      <c r="Y159">
        <f t="shared" si="64"/>
        <v>0</v>
      </c>
      <c r="Z159">
        <f t="shared" si="64"/>
        <v>0</v>
      </c>
      <c r="AA159">
        <f t="shared" si="64"/>
        <v>0</v>
      </c>
      <c r="AB159">
        <f t="shared" si="64"/>
        <v>0</v>
      </c>
      <c r="AC159">
        <f t="shared" si="64"/>
        <v>0</v>
      </c>
      <c r="AD159">
        <f t="shared" si="64"/>
        <v>0</v>
      </c>
      <c r="AE159">
        <f t="shared" si="64"/>
        <v>0</v>
      </c>
      <c r="AF159">
        <f t="shared" si="64"/>
        <v>0</v>
      </c>
      <c r="AG159">
        <f t="shared" si="64"/>
        <v>0</v>
      </c>
      <c r="AH159">
        <f t="shared" si="64"/>
        <v>0</v>
      </c>
      <c r="AI159">
        <f t="shared" si="64"/>
        <v>0</v>
      </c>
      <c r="AJ159">
        <f t="shared" si="64"/>
        <v>0</v>
      </c>
      <c r="AK159">
        <f t="shared" si="64"/>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 t="shared" ref="H163:AK163" si="65">H156*H160</f>
        <v>0</v>
      </c>
      <c r="I163" s="10">
        <f t="shared" si="65"/>
        <v>0</v>
      </c>
      <c r="J163" s="10">
        <f t="shared" si="65"/>
        <v>0</v>
      </c>
      <c r="K163" s="10">
        <f t="shared" si="65"/>
        <v>0</v>
      </c>
      <c r="L163" s="10">
        <f t="shared" si="65"/>
        <v>0</v>
      </c>
      <c r="M163" s="10">
        <f t="shared" si="65"/>
        <v>0</v>
      </c>
      <c r="N163" s="10">
        <f t="shared" si="65"/>
        <v>0</v>
      </c>
      <c r="O163" s="10">
        <f t="shared" si="65"/>
        <v>0</v>
      </c>
      <c r="P163" s="10">
        <f t="shared" si="65"/>
        <v>0</v>
      </c>
      <c r="Q163" s="10">
        <f t="shared" si="65"/>
        <v>0</v>
      </c>
      <c r="R163" s="10">
        <f t="shared" si="65"/>
        <v>0</v>
      </c>
      <c r="S163" s="10">
        <f t="shared" si="65"/>
        <v>0</v>
      </c>
      <c r="T163" s="10">
        <f t="shared" si="65"/>
        <v>0</v>
      </c>
      <c r="U163" s="10">
        <f t="shared" si="65"/>
        <v>0</v>
      </c>
      <c r="V163" s="10">
        <f t="shared" si="65"/>
        <v>0</v>
      </c>
      <c r="W163" s="10">
        <f t="shared" si="65"/>
        <v>0</v>
      </c>
      <c r="X163" s="10">
        <f t="shared" si="65"/>
        <v>0</v>
      </c>
      <c r="Y163" s="10">
        <f t="shared" si="65"/>
        <v>0</v>
      </c>
      <c r="Z163" s="10">
        <f t="shared" si="65"/>
        <v>0</v>
      </c>
      <c r="AA163" s="10">
        <f t="shared" si="65"/>
        <v>0</v>
      </c>
      <c r="AB163" s="10">
        <f t="shared" si="65"/>
        <v>0</v>
      </c>
      <c r="AC163" s="10">
        <f t="shared" si="65"/>
        <v>0</v>
      </c>
      <c r="AD163" s="10">
        <f t="shared" si="65"/>
        <v>0</v>
      </c>
      <c r="AE163" s="10">
        <f t="shared" si="65"/>
        <v>0</v>
      </c>
      <c r="AF163" s="10">
        <f t="shared" si="65"/>
        <v>0</v>
      </c>
      <c r="AG163" s="10">
        <f t="shared" si="65"/>
        <v>0</v>
      </c>
      <c r="AH163" s="10">
        <f t="shared" si="65"/>
        <v>0</v>
      </c>
      <c r="AI163" s="10">
        <f t="shared" si="65"/>
        <v>0</v>
      </c>
      <c r="AJ163" s="10">
        <f t="shared" si="65"/>
        <v>0</v>
      </c>
      <c r="AK163" s="10">
        <f t="shared" si="65"/>
        <v>0</v>
      </c>
    </row>
    <row r="164" spans="1:38" x14ac:dyDescent="0.35">
      <c r="C164" s="3"/>
      <c r="D164" s="3"/>
      <c r="E164" t="s">
        <v>81</v>
      </c>
      <c r="F164" t="s">
        <v>80</v>
      </c>
      <c r="H164" s="10">
        <f t="shared" ref="H164:AK164" si="66">H156*H161</f>
        <v>0</v>
      </c>
      <c r="I164" s="10">
        <f t="shared" si="66"/>
        <v>0</v>
      </c>
      <c r="J164" s="10">
        <f t="shared" si="66"/>
        <v>0</v>
      </c>
      <c r="K164" s="10">
        <f t="shared" si="66"/>
        <v>0</v>
      </c>
      <c r="L164" s="10">
        <f t="shared" si="66"/>
        <v>0</v>
      </c>
      <c r="M164" s="10">
        <f t="shared" si="66"/>
        <v>0</v>
      </c>
      <c r="N164" s="10">
        <f t="shared" si="66"/>
        <v>0</v>
      </c>
      <c r="O164" s="10">
        <f t="shared" si="66"/>
        <v>0</v>
      </c>
      <c r="P164" s="10">
        <f t="shared" si="66"/>
        <v>0</v>
      </c>
      <c r="Q164" s="10">
        <f t="shared" si="66"/>
        <v>0</v>
      </c>
      <c r="R164" s="10">
        <f t="shared" si="66"/>
        <v>0</v>
      </c>
      <c r="S164" s="10">
        <f t="shared" si="66"/>
        <v>0</v>
      </c>
      <c r="T164" s="10">
        <f t="shared" si="66"/>
        <v>0</v>
      </c>
      <c r="U164" s="10">
        <f t="shared" si="66"/>
        <v>0</v>
      </c>
      <c r="V164" s="10">
        <f t="shared" si="66"/>
        <v>0</v>
      </c>
      <c r="W164" s="10">
        <f t="shared" si="66"/>
        <v>0</v>
      </c>
      <c r="X164" s="10">
        <f t="shared" si="66"/>
        <v>0</v>
      </c>
      <c r="Y164" s="10">
        <f t="shared" si="66"/>
        <v>0</v>
      </c>
      <c r="Z164" s="10">
        <f t="shared" si="66"/>
        <v>0</v>
      </c>
      <c r="AA164" s="10">
        <f t="shared" si="66"/>
        <v>0</v>
      </c>
      <c r="AB164" s="10">
        <f t="shared" si="66"/>
        <v>0</v>
      </c>
      <c r="AC164" s="10">
        <f t="shared" si="66"/>
        <v>0</v>
      </c>
      <c r="AD164" s="10">
        <f t="shared" si="66"/>
        <v>0</v>
      </c>
      <c r="AE164" s="10">
        <f t="shared" si="66"/>
        <v>0</v>
      </c>
      <c r="AF164" s="10">
        <f t="shared" si="66"/>
        <v>0</v>
      </c>
      <c r="AG164" s="10">
        <f t="shared" si="66"/>
        <v>0</v>
      </c>
      <c r="AH164" s="10">
        <f t="shared" si="66"/>
        <v>0</v>
      </c>
      <c r="AI164" s="10">
        <f t="shared" si="66"/>
        <v>0</v>
      </c>
      <c r="AJ164" s="10">
        <f t="shared" si="66"/>
        <v>0</v>
      </c>
      <c r="AK164" s="10">
        <f t="shared" si="66"/>
        <v>0</v>
      </c>
    </row>
    <row r="165" spans="1:38" x14ac:dyDescent="0.35">
      <c r="C165" s="3"/>
      <c r="D165" s="3"/>
      <c r="E165" t="s">
        <v>82</v>
      </c>
      <c r="F165" t="s">
        <v>80</v>
      </c>
      <c r="H165" s="10">
        <f t="shared" ref="H165:AK165" si="67">H156*H162</f>
        <v>0</v>
      </c>
      <c r="I165" s="10">
        <f t="shared" si="67"/>
        <v>0</v>
      </c>
      <c r="J165" s="10">
        <f t="shared" si="67"/>
        <v>0</v>
      </c>
      <c r="K165" s="10">
        <f t="shared" si="67"/>
        <v>0</v>
      </c>
      <c r="L165" s="10">
        <f t="shared" si="67"/>
        <v>0</v>
      </c>
      <c r="M165" s="10">
        <f t="shared" si="67"/>
        <v>0</v>
      </c>
      <c r="N165" s="10">
        <f t="shared" si="67"/>
        <v>0</v>
      </c>
      <c r="O165" s="10">
        <f t="shared" si="67"/>
        <v>0</v>
      </c>
      <c r="P165" s="10">
        <f t="shared" si="67"/>
        <v>0</v>
      </c>
      <c r="Q165" s="10">
        <f t="shared" si="67"/>
        <v>0</v>
      </c>
      <c r="R165" s="10">
        <f t="shared" si="67"/>
        <v>0</v>
      </c>
      <c r="S165" s="10">
        <f t="shared" si="67"/>
        <v>0</v>
      </c>
      <c r="T165" s="10">
        <f t="shared" si="67"/>
        <v>0</v>
      </c>
      <c r="U165" s="10">
        <f t="shared" si="67"/>
        <v>0</v>
      </c>
      <c r="V165" s="10">
        <f t="shared" si="67"/>
        <v>0</v>
      </c>
      <c r="W165" s="10">
        <f t="shared" si="67"/>
        <v>0</v>
      </c>
      <c r="X165" s="10">
        <f t="shared" si="67"/>
        <v>0</v>
      </c>
      <c r="Y165" s="10">
        <f t="shared" si="67"/>
        <v>0</v>
      </c>
      <c r="Z165" s="10">
        <f t="shared" si="67"/>
        <v>0</v>
      </c>
      <c r="AA165" s="10">
        <f t="shared" si="67"/>
        <v>0</v>
      </c>
      <c r="AB165" s="10">
        <f t="shared" si="67"/>
        <v>0</v>
      </c>
      <c r="AC165" s="10">
        <f t="shared" si="67"/>
        <v>0</v>
      </c>
      <c r="AD165" s="10">
        <f t="shared" si="67"/>
        <v>0</v>
      </c>
      <c r="AE165" s="10">
        <f t="shared" si="67"/>
        <v>0</v>
      </c>
      <c r="AF165" s="10">
        <f t="shared" si="67"/>
        <v>0</v>
      </c>
      <c r="AG165" s="10">
        <f t="shared" si="67"/>
        <v>0</v>
      </c>
      <c r="AH165" s="10">
        <f t="shared" si="67"/>
        <v>0</v>
      </c>
      <c r="AI165" s="10">
        <f t="shared" si="67"/>
        <v>0</v>
      </c>
      <c r="AJ165" s="10">
        <f t="shared" si="67"/>
        <v>0</v>
      </c>
      <c r="AK165" s="10">
        <f t="shared" si="67"/>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 t="shared" ref="H167:AK167" si="68">G167*(1+$G$16)*(1+H166)</f>
        <v>0</v>
      </c>
      <c r="I167" s="10">
        <f t="shared" si="68"/>
        <v>0</v>
      </c>
      <c r="J167" s="10">
        <f t="shared" si="68"/>
        <v>0</v>
      </c>
      <c r="K167" s="10">
        <f t="shared" si="68"/>
        <v>0</v>
      </c>
      <c r="L167" s="10">
        <f t="shared" si="68"/>
        <v>0</v>
      </c>
      <c r="M167" s="10">
        <f t="shared" si="68"/>
        <v>0</v>
      </c>
      <c r="N167" s="10">
        <f t="shared" si="68"/>
        <v>0</v>
      </c>
      <c r="O167" s="10">
        <f t="shared" si="68"/>
        <v>0</v>
      </c>
      <c r="P167" s="10">
        <f t="shared" si="68"/>
        <v>0</v>
      </c>
      <c r="Q167" s="10">
        <f t="shared" si="68"/>
        <v>0</v>
      </c>
      <c r="R167" s="10">
        <f t="shared" si="68"/>
        <v>0</v>
      </c>
      <c r="S167" s="10">
        <f t="shared" si="68"/>
        <v>0</v>
      </c>
      <c r="T167" s="10">
        <f t="shared" si="68"/>
        <v>0</v>
      </c>
      <c r="U167" s="10">
        <f t="shared" si="68"/>
        <v>0</v>
      </c>
      <c r="V167" s="10">
        <f t="shared" si="68"/>
        <v>0</v>
      </c>
      <c r="W167" s="10">
        <f t="shared" si="68"/>
        <v>0</v>
      </c>
      <c r="X167" s="10">
        <f t="shared" si="68"/>
        <v>0</v>
      </c>
      <c r="Y167" s="10">
        <f t="shared" si="68"/>
        <v>0</v>
      </c>
      <c r="Z167" s="10">
        <f t="shared" si="68"/>
        <v>0</v>
      </c>
      <c r="AA167" s="10">
        <f t="shared" si="68"/>
        <v>0</v>
      </c>
      <c r="AB167" s="10">
        <f t="shared" si="68"/>
        <v>0</v>
      </c>
      <c r="AC167" s="10">
        <f t="shared" si="68"/>
        <v>0</v>
      </c>
      <c r="AD167" s="10">
        <f t="shared" si="68"/>
        <v>0</v>
      </c>
      <c r="AE167" s="10">
        <f t="shared" si="68"/>
        <v>0</v>
      </c>
      <c r="AF167" s="10">
        <f t="shared" si="68"/>
        <v>0</v>
      </c>
      <c r="AG167" s="10">
        <f t="shared" si="68"/>
        <v>0</v>
      </c>
      <c r="AH167" s="10">
        <f t="shared" si="68"/>
        <v>0</v>
      </c>
      <c r="AI167" s="10">
        <f t="shared" si="68"/>
        <v>0</v>
      </c>
      <c r="AJ167" s="10">
        <f t="shared" si="68"/>
        <v>0</v>
      </c>
      <c r="AK167" s="10">
        <f t="shared" si="68"/>
        <v>0</v>
      </c>
    </row>
    <row r="168" spans="1:38" x14ac:dyDescent="0.35">
      <c r="C168" s="3"/>
      <c r="D168" s="3"/>
      <c r="E168" t="s">
        <v>86</v>
      </c>
      <c r="F168" t="s">
        <v>87</v>
      </c>
      <c r="G168" s="12"/>
      <c r="H168" s="13">
        <f t="shared" ref="H168:AK168" si="69">G168*(1+$G$16)*(1+H166)</f>
        <v>0</v>
      </c>
      <c r="I168" s="13">
        <f t="shared" si="69"/>
        <v>0</v>
      </c>
      <c r="J168" s="13">
        <f t="shared" si="69"/>
        <v>0</v>
      </c>
      <c r="K168" s="13">
        <f t="shared" si="69"/>
        <v>0</v>
      </c>
      <c r="L168" s="13">
        <f t="shared" si="69"/>
        <v>0</v>
      </c>
      <c r="M168" s="13">
        <f t="shared" si="69"/>
        <v>0</v>
      </c>
      <c r="N168" s="13">
        <f t="shared" si="69"/>
        <v>0</v>
      </c>
      <c r="O168" s="13">
        <f t="shared" si="69"/>
        <v>0</v>
      </c>
      <c r="P168" s="13">
        <f t="shared" si="69"/>
        <v>0</v>
      </c>
      <c r="Q168" s="13">
        <f t="shared" si="69"/>
        <v>0</v>
      </c>
      <c r="R168" s="13">
        <f t="shared" si="69"/>
        <v>0</v>
      </c>
      <c r="S168" s="13">
        <f t="shared" si="69"/>
        <v>0</v>
      </c>
      <c r="T168" s="13">
        <f t="shared" si="69"/>
        <v>0</v>
      </c>
      <c r="U168" s="13">
        <f t="shared" si="69"/>
        <v>0</v>
      </c>
      <c r="V168" s="13">
        <f t="shared" si="69"/>
        <v>0</v>
      </c>
      <c r="W168" s="13">
        <f t="shared" si="69"/>
        <v>0</v>
      </c>
      <c r="X168" s="13">
        <f t="shared" si="69"/>
        <v>0</v>
      </c>
      <c r="Y168" s="13">
        <f t="shared" si="69"/>
        <v>0</v>
      </c>
      <c r="Z168" s="13">
        <f t="shared" si="69"/>
        <v>0</v>
      </c>
      <c r="AA168" s="13">
        <f t="shared" si="69"/>
        <v>0</v>
      </c>
      <c r="AB168" s="13">
        <f t="shared" si="69"/>
        <v>0</v>
      </c>
      <c r="AC168" s="13">
        <f t="shared" si="69"/>
        <v>0</v>
      </c>
      <c r="AD168" s="13">
        <f t="shared" si="69"/>
        <v>0</v>
      </c>
      <c r="AE168" s="13">
        <f t="shared" si="69"/>
        <v>0</v>
      </c>
      <c r="AF168" s="13">
        <f t="shared" si="69"/>
        <v>0</v>
      </c>
      <c r="AG168" s="13">
        <f t="shared" si="69"/>
        <v>0</v>
      </c>
      <c r="AH168" s="13">
        <f t="shared" si="69"/>
        <v>0</v>
      </c>
      <c r="AI168" s="13">
        <f t="shared" si="69"/>
        <v>0</v>
      </c>
      <c r="AJ168" s="13">
        <f t="shared" si="69"/>
        <v>0</v>
      </c>
      <c r="AK168" s="13">
        <f t="shared" si="69"/>
        <v>0</v>
      </c>
    </row>
    <row r="169" spans="1:38" x14ac:dyDescent="0.35">
      <c r="C169" s="3"/>
      <c r="D169" s="3"/>
      <c r="E169" t="s">
        <v>88</v>
      </c>
      <c r="F169" t="s">
        <v>87</v>
      </c>
      <c r="G169" s="12"/>
      <c r="H169" s="13">
        <f t="shared" ref="H169:AK169" si="70">G169*(1+$G$16)*(1+H166)</f>
        <v>0</v>
      </c>
      <c r="I169" s="13">
        <f t="shared" si="70"/>
        <v>0</v>
      </c>
      <c r="J169" s="13">
        <f t="shared" si="70"/>
        <v>0</v>
      </c>
      <c r="K169" s="13">
        <f t="shared" si="70"/>
        <v>0</v>
      </c>
      <c r="L169" s="13">
        <f t="shared" si="70"/>
        <v>0</v>
      </c>
      <c r="M169" s="13">
        <f t="shared" si="70"/>
        <v>0</v>
      </c>
      <c r="N169" s="13">
        <f t="shared" si="70"/>
        <v>0</v>
      </c>
      <c r="O169" s="13">
        <f t="shared" si="70"/>
        <v>0</v>
      </c>
      <c r="P169" s="13">
        <f t="shared" si="70"/>
        <v>0</v>
      </c>
      <c r="Q169" s="13">
        <f t="shared" si="70"/>
        <v>0</v>
      </c>
      <c r="R169" s="13">
        <f t="shared" si="70"/>
        <v>0</v>
      </c>
      <c r="S169" s="13">
        <f t="shared" si="70"/>
        <v>0</v>
      </c>
      <c r="T169" s="13">
        <f t="shared" si="70"/>
        <v>0</v>
      </c>
      <c r="U169" s="13">
        <f t="shared" si="70"/>
        <v>0</v>
      </c>
      <c r="V169" s="13">
        <f t="shared" si="70"/>
        <v>0</v>
      </c>
      <c r="W169" s="13">
        <f t="shared" si="70"/>
        <v>0</v>
      </c>
      <c r="X169" s="13">
        <f t="shared" si="70"/>
        <v>0</v>
      </c>
      <c r="Y169" s="13">
        <f t="shared" si="70"/>
        <v>0</v>
      </c>
      <c r="Z169" s="13">
        <f t="shared" si="70"/>
        <v>0</v>
      </c>
      <c r="AA169" s="13">
        <f t="shared" si="70"/>
        <v>0</v>
      </c>
      <c r="AB169" s="13">
        <f t="shared" si="70"/>
        <v>0</v>
      </c>
      <c r="AC169" s="13">
        <f t="shared" si="70"/>
        <v>0</v>
      </c>
      <c r="AD169" s="13">
        <f t="shared" si="70"/>
        <v>0</v>
      </c>
      <c r="AE169" s="13">
        <f t="shared" si="70"/>
        <v>0</v>
      </c>
      <c r="AF169" s="13">
        <f t="shared" si="70"/>
        <v>0</v>
      </c>
      <c r="AG169" s="13">
        <f t="shared" si="70"/>
        <v>0</v>
      </c>
      <c r="AH169" s="13">
        <f t="shared" si="70"/>
        <v>0</v>
      </c>
      <c r="AI169" s="13">
        <f t="shared" si="70"/>
        <v>0</v>
      </c>
      <c r="AJ169" s="13">
        <f t="shared" si="70"/>
        <v>0</v>
      </c>
      <c r="AK169" s="13">
        <f t="shared" si="70"/>
        <v>0</v>
      </c>
    </row>
    <row r="170" spans="1:38" x14ac:dyDescent="0.35">
      <c r="C170" s="3"/>
      <c r="D170" s="3"/>
      <c r="E170" t="s">
        <v>89</v>
      </c>
      <c r="F170" t="s">
        <v>87</v>
      </c>
      <c r="G170" s="12"/>
      <c r="H170" s="13">
        <f t="shared" ref="H170:AK170" si="71">G170*(1+$G$16)*(1+H166)</f>
        <v>0</v>
      </c>
      <c r="I170" s="13">
        <f t="shared" si="71"/>
        <v>0</v>
      </c>
      <c r="J170" s="13">
        <f t="shared" si="71"/>
        <v>0</v>
      </c>
      <c r="K170" s="13">
        <f t="shared" si="71"/>
        <v>0</v>
      </c>
      <c r="L170" s="13">
        <f t="shared" si="71"/>
        <v>0</v>
      </c>
      <c r="M170" s="13">
        <f t="shared" si="71"/>
        <v>0</v>
      </c>
      <c r="N170" s="13">
        <f t="shared" si="71"/>
        <v>0</v>
      </c>
      <c r="O170" s="13">
        <f t="shared" si="71"/>
        <v>0</v>
      </c>
      <c r="P170" s="13">
        <f t="shared" si="71"/>
        <v>0</v>
      </c>
      <c r="Q170" s="13">
        <f t="shared" si="71"/>
        <v>0</v>
      </c>
      <c r="R170" s="13">
        <f t="shared" si="71"/>
        <v>0</v>
      </c>
      <c r="S170" s="13">
        <f t="shared" si="71"/>
        <v>0</v>
      </c>
      <c r="T170" s="13">
        <f t="shared" si="71"/>
        <v>0</v>
      </c>
      <c r="U170" s="13">
        <f t="shared" si="71"/>
        <v>0</v>
      </c>
      <c r="V170" s="13">
        <f t="shared" si="71"/>
        <v>0</v>
      </c>
      <c r="W170" s="13">
        <f t="shared" si="71"/>
        <v>0</v>
      </c>
      <c r="X170" s="13">
        <f t="shared" si="71"/>
        <v>0</v>
      </c>
      <c r="Y170" s="13">
        <f t="shared" si="71"/>
        <v>0</v>
      </c>
      <c r="Z170" s="13">
        <f t="shared" si="71"/>
        <v>0</v>
      </c>
      <c r="AA170" s="13">
        <f t="shared" si="71"/>
        <v>0</v>
      </c>
      <c r="AB170" s="13">
        <f t="shared" si="71"/>
        <v>0</v>
      </c>
      <c r="AC170" s="13">
        <f t="shared" si="71"/>
        <v>0</v>
      </c>
      <c r="AD170" s="13">
        <f t="shared" si="71"/>
        <v>0</v>
      </c>
      <c r="AE170" s="13">
        <f t="shared" si="71"/>
        <v>0</v>
      </c>
      <c r="AF170" s="13">
        <f t="shared" si="71"/>
        <v>0</v>
      </c>
      <c r="AG170" s="13">
        <f t="shared" si="71"/>
        <v>0</v>
      </c>
      <c r="AH170" s="13">
        <f t="shared" si="71"/>
        <v>0</v>
      </c>
      <c r="AI170" s="13">
        <f t="shared" si="71"/>
        <v>0</v>
      </c>
      <c r="AJ170" s="13">
        <f t="shared" si="71"/>
        <v>0</v>
      </c>
      <c r="AK170" s="13">
        <f t="shared" si="71"/>
        <v>0</v>
      </c>
    </row>
    <row r="171" spans="1:38" x14ac:dyDescent="0.35">
      <c r="C171" s="3"/>
      <c r="D171" s="3"/>
    </row>
    <row r="172" spans="1:38" x14ac:dyDescent="0.35">
      <c r="C172" s="3"/>
      <c r="D172" s="3"/>
      <c r="E172" t="s">
        <v>101</v>
      </c>
      <c r="F172" t="s">
        <v>91</v>
      </c>
      <c r="H172" s="10">
        <f t="shared" ref="H172:AK172" si="72">SUM(H163:H165)/1000</f>
        <v>0</v>
      </c>
      <c r="I172" s="10">
        <f t="shared" si="72"/>
        <v>0</v>
      </c>
      <c r="J172" s="10">
        <f t="shared" si="72"/>
        <v>0</v>
      </c>
      <c r="K172" s="10">
        <f t="shared" si="72"/>
        <v>0</v>
      </c>
      <c r="L172" s="10">
        <f t="shared" si="72"/>
        <v>0</v>
      </c>
      <c r="M172" s="10">
        <f t="shared" si="72"/>
        <v>0</v>
      </c>
      <c r="N172" s="10">
        <f t="shared" si="72"/>
        <v>0</v>
      </c>
      <c r="O172" s="10">
        <f t="shared" si="72"/>
        <v>0</v>
      </c>
      <c r="P172" s="10">
        <f t="shared" si="72"/>
        <v>0</v>
      </c>
      <c r="Q172" s="10">
        <f t="shared" si="72"/>
        <v>0</v>
      </c>
      <c r="R172" s="10">
        <f t="shared" si="72"/>
        <v>0</v>
      </c>
      <c r="S172" s="10">
        <f t="shared" si="72"/>
        <v>0</v>
      </c>
      <c r="T172" s="10">
        <f t="shared" si="72"/>
        <v>0</v>
      </c>
      <c r="U172" s="10">
        <f t="shared" si="72"/>
        <v>0</v>
      </c>
      <c r="V172" s="10">
        <f t="shared" si="72"/>
        <v>0</v>
      </c>
      <c r="W172" s="10">
        <f t="shared" si="72"/>
        <v>0</v>
      </c>
      <c r="X172" s="10">
        <f t="shared" si="72"/>
        <v>0</v>
      </c>
      <c r="Y172" s="10">
        <f t="shared" si="72"/>
        <v>0</v>
      </c>
      <c r="Z172" s="10">
        <f t="shared" si="72"/>
        <v>0</v>
      </c>
      <c r="AA172" s="10">
        <f t="shared" si="72"/>
        <v>0</v>
      </c>
      <c r="AB172" s="10">
        <f t="shared" si="72"/>
        <v>0</v>
      </c>
      <c r="AC172" s="10">
        <f t="shared" si="72"/>
        <v>0</v>
      </c>
      <c r="AD172" s="10">
        <f t="shared" si="72"/>
        <v>0</v>
      </c>
      <c r="AE172" s="10">
        <f t="shared" si="72"/>
        <v>0</v>
      </c>
      <c r="AF172" s="10">
        <f t="shared" si="72"/>
        <v>0</v>
      </c>
      <c r="AG172" s="10">
        <f t="shared" si="72"/>
        <v>0</v>
      </c>
      <c r="AH172" s="10">
        <f t="shared" si="72"/>
        <v>0</v>
      </c>
      <c r="AI172" s="10">
        <f t="shared" si="72"/>
        <v>0</v>
      </c>
      <c r="AJ172" s="10">
        <f t="shared" si="72"/>
        <v>0</v>
      </c>
      <c r="AK172" s="10">
        <f t="shared" si="72"/>
        <v>0</v>
      </c>
    </row>
    <row r="173" spans="1:38" x14ac:dyDescent="0.35">
      <c r="C173" s="3"/>
      <c r="D173" s="3"/>
      <c r="E173" t="s">
        <v>102</v>
      </c>
      <c r="F173" t="s">
        <v>53</v>
      </c>
      <c r="H173" s="10">
        <f t="shared" ref="H173:AK173" si="73">H156*H167+H163*H168+H164*H169+H165*H170</f>
        <v>0</v>
      </c>
      <c r="I173" s="10">
        <f t="shared" si="73"/>
        <v>0</v>
      </c>
      <c r="J173" s="10">
        <f t="shared" si="73"/>
        <v>0</v>
      </c>
      <c r="K173" s="10">
        <f t="shared" si="73"/>
        <v>0</v>
      </c>
      <c r="L173" s="10">
        <f t="shared" si="73"/>
        <v>0</v>
      </c>
      <c r="M173" s="10">
        <f t="shared" si="73"/>
        <v>0</v>
      </c>
      <c r="N173" s="10">
        <f t="shared" si="73"/>
        <v>0</v>
      </c>
      <c r="O173" s="10">
        <f t="shared" si="73"/>
        <v>0</v>
      </c>
      <c r="P173" s="10">
        <f t="shared" si="73"/>
        <v>0</v>
      </c>
      <c r="Q173" s="10">
        <f t="shared" si="73"/>
        <v>0</v>
      </c>
      <c r="R173" s="10">
        <f t="shared" si="73"/>
        <v>0</v>
      </c>
      <c r="S173" s="10">
        <f t="shared" si="73"/>
        <v>0</v>
      </c>
      <c r="T173" s="10">
        <f t="shared" si="73"/>
        <v>0</v>
      </c>
      <c r="U173" s="10">
        <f t="shared" si="73"/>
        <v>0</v>
      </c>
      <c r="V173" s="10">
        <f t="shared" si="73"/>
        <v>0</v>
      </c>
      <c r="W173" s="10">
        <f t="shared" si="73"/>
        <v>0</v>
      </c>
      <c r="X173" s="10">
        <f t="shared" si="73"/>
        <v>0</v>
      </c>
      <c r="Y173" s="10">
        <f t="shared" si="73"/>
        <v>0</v>
      </c>
      <c r="Z173" s="10">
        <f t="shared" si="73"/>
        <v>0</v>
      </c>
      <c r="AA173" s="10">
        <f t="shared" si="73"/>
        <v>0</v>
      </c>
      <c r="AB173" s="10">
        <f t="shared" si="73"/>
        <v>0</v>
      </c>
      <c r="AC173" s="10">
        <f t="shared" si="73"/>
        <v>0</v>
      </c>
      <c r="AD173" s="10">
        <f t="shared" si="73"/>
        <v>0</v>
      </c>
      <c r="AE173" s="10">
        <f t="shared" si="73"/>
        <v>0</v>
      </c>
      <c r="AF173" s="10">
        <f t="shared" si="73"/>
        <v>0</v>
      </c>
      <c r="AG173" s="10">
        <f t="shared" si="73"/>
        <v>0</v>
      </c>
      <c r="AH173" s="10">
        <f t="shared" si="73"/>
        <v>0</v>
      </c>
      <c r="AI173" s="10">
        <f t="shared" si="73"/>
        <v>0</v>
      </c>
      <c r="AJ173" s="10">
        <f t="shared" si="73"/>
        <v>0</v>
      </c>
      <c r="AK173" s="10">
        <f t="shared" si="73"/>
        <v>0</v>
      </c>
    </row>
    <row r="174" spans="1:38" x14ac:dyDescent="0.35">
      <c r="C174" s="3"/>
      <c r="D174" s="3"/>
    </row>
    <row r="175" spans="1:38" x14ac:dyDescent="0.35">
      <c r="C175" s="3"/>
      <c r="D175" t="s">
        <v>103</v>
      </c>
    </row>
    <row r="176" spans="1:38" x14ac:dyDescent="0.35">
      <c r="C176" s="3"/>
      <c r="E176" t="s">
        <v>104</v>
      </c>
      <c r="F176" t="s">
        <v>70</v>
      </c>
      <c r="H176" s="4">
        <f t="shared" ref="H176:AK176" si="74">SUM(H95,H137,H158)</f>
        <v>400</v>
      </c>
      <c r="I176" s="4">
        <f t="shared" si="74"/>
        <v>382.70156737311845</v>
      </c>
      <c r="J176" s="4">
        <f t="shared" si="74"/>
        <v>389.95511837183585</v>
      </c>
      <c r="K176" s="4">
        <f t="shared" si="74"/>
        <v>397.38028922483863</v>
      </c>
      <c r="L176" s="4">
        <f t="shared" si="74"/>
        <v>404.94720376701662</v>
      </c>
      <c r="M176" s="4">
        <f t="shared" si="74"/>
        <v>351.00195149385763</v>
      </c>
      <c r="N176" s="4">
        <f t="shared" si="74"/>
        <v>356.6706980036106</v>
      </c>
      <c r="O176" s="4">
        <f t="shared" si="74"/>
        <v>362.42487430782785</v>
      </c>
      <c r="P176" s="4">
        <f t="shared" si="74"/>
        <v>368.27186608894408</v>
      </c>
      <c r="Q176" s="4">
        <f t="shared" si="74"/>
        <v>374.21319231478992</v>
      </c>
      <c r="R176" s="4">
        <f t="shared" si="74"/>
        <v>331.83078826971541</v>
      </c>
      <c r="S176" s="4">
        <f t="shared" si="74"/>
        <v>336.49118851576713</v>
      </c>
      <c r="T176" s="4">
        <f t="shared" si="74"/>
        <v>384.20833106596984</v>
      </c>
      <c r="U176" s="4">
        <f t="shared" si="74"/>
        <v>389.97145603195935</v>
      </c>
      <c r="V176" s="4">
        <f t="shared" si="74"/>
        <v>395.82102787243872</v>
      </c>
      <c r="W176" s="4">
        <f t="shared" si="74"/>
        <v>401.75834329052532</v>
      </c>
      <c r="X176" s="4">
        <f t="shared" si="74"/>
        <v>407.78471843988325</v>
      </c>
      <c r="Y176" s="4">
        <f t="shared" si="74"/>
        <v>413.90148921648148</v>
      </c>
      <c r="Z176" s="4">
        <f t="shared" si="74"/>
        <v>420.11001155472866</v>
      </c>
      <c r="AA176" s="4">
        <f t="shared" si="74"/>
        <v>426.41166172804958</v>
      </c>
      <c r="AB176" s="4">
        <f t="shared" si="74"/>
        <v>432.8078366539703</v>
      </c>
      <c r="AC176" s="4">
        <f t="shared" si="74"/>
        <v>439.29995420377986</v>
      </c>
      <c r="AD176" s="4">
        <f t="shared" si="74"/>
        <v>445.88945351683657</v>
      </c>
      <c r="AE176" s="4">
        <f t="shared" si="74"/>
        <v>452.57779531958914</v>
      </c>
      <c r="AF176" s="4">
        <f t="shared" si="74"/>
        <v>459.36646224938295</v>
      </c>
      <c r="AG176" s="4">
        <f t="shared" si="74"/>
        <v>466.25695918312368</v>
      </c>
      <c r="AH176" s="4">
        <f t="shared" si="74"/>
        <v>473.25081357087055</v>
      </c>
      <c r="AI176" s="4">
        <f t="shared" si="74"/>
        <v>480.34957577443362</v>
      </c>
      <c r="AJ176" s="4">
        <f t="shared" si="74"/>
        <v>487.55481941105012</v>
      </c>
      <c r="AK176" s="4">
        <f t="shared" si="74"/>
        <v>494.86814170221584</v>
      </c>
      <c r="AL176" s="10"/>
    </row>
    <row r="177" spans="1:38" x14ac:dyDescent="0.35">
      <c r="C177" s="3"/>
      <c r="D177" s="3"/>
      <c r="E177" t="s">
        <v>105</v>
      </c>
      <c r="F177" t="s">
        <v>70</v>
      </c>
      <c r="H177" s="4">
        <f t="shared" ref="H177:AK177" si="75">SUM(H96,H138,H159)</f>
        <v>400</v>
      </c>
      <c r="I177" s="4">
        <f t="shared" si="75"/>
        <v>782.70156737311845</v>
      </c>
      <c r="J177" s="4">
        <f t="shared" si="75"/>
        <v>1172.6566857449543</v>
      </c>
      <c r="K177" s="4">
        <f t="shared" si="75"/>
        <v>1570.0369749697929</v>
      </c>
      <c r="L177" s="4">
        <f t="shared" si="75"/>
        <v>1974.9841787368096</v>
      </c>
      <c r="M177" s="4">
        <f t="shared" si="75"/>
        <v>2325.9861302306672</v>
      </c>
      <c r="N177" s="4">
        <f t="shared" si="75"/>
        <v>2682.6568282342778</v>
      </c>
      <c r="O177" s="4">
        <f t="shared" si="75"/>
        <v>3045.0817025421056</v>
      </c>
      <c r="P177" s="4">
        <f t="shared" si="75"/>
        <v>3413.3535686310497</v>
      </c>
      <c r="Q177" s="4">
        <f t="shared" si="75"/>
        <v>3787.5667609458396</v>
      </c>
      <c r="R177" s="4">
        <f t="shared" si="75"/>
        <v>4119.397549215555</v>
      </c>
      <c r="S177" s="4">
        <f t="shared" si="75"/>
        <v>4455.8887377313222</v>
      </c>
      <c r="T177" s="4">
        <f t="shared" si="75"/>
        <v>4840.0970687972922</v>
      </c>
      <c r="U177" s="4">
        <f t="shared" si="75"/>
        <v>5230.0685248292511</v>
      </c>
      <c r="V177" s="4">
        <f t="shared" si="75"/>
        <v>5625.8895527016903</v>
      </c>
      <c r="W177" s="4">
        <f t="shared" si="75"/>
        <v>6027.6478959922151</v>
      </c>
      <c r="X177" s="4">
        <f t="shared" si="75"/>
        <v>6435.4326144320985</v>
      </c>
      <c r="Y177" s="4">
        <f t="shared" si="75"/>
        <v>6849.3341036485799</v>
      </c>
      <c r="Z177" s="4">
        <f t="shared" si="75"/>
        <v>7269.4441152033087</v>
      </c>
      <c r="AA177" s="4">
        <f t="shared" si="75"/>
        <v>7695.8557769313584</v>
      </c>
      <c r="AB177" s="4">
        <f t="shared" si="75"/>
        <v>8128.6636135853287</v>
      </c>
      <c r="AC177" s="4">
        <f t="shared" si="75"/>
        <v>8567.9635677891092</v>
      </c>
      <c r="AD177" s="4">
        <f t="shared" si="75"/>
        <v>9013.8530213059457</v>
      </c>
      <c r="AE177" s="4">
        <f t="shared" si="75"/>
        <v>9466.4308166255341</v>
      </c>
      <c r="AF177" s="4">
        <f t="shared" si="75"/>
        <v>9925.7972788749175</v>
      </c>
      <c r="AG177" s="4">
        <f t="shared" si="75"/>
        <v>10392.054238058041</v>
      </c>
      <c r="AH177" s="4">
        <f t="shared" si="75"/>
        <v>10865.305051628911</v>
      </c>
      <c r="AI177" s="4">
        <f t="shared" si="75"/>
        <v>11345.654627403344</v>
      </c>
      <c r="AJ177" s="4">
        <f t="shared" si="75"/>
        <v>11833.209446814395</v>
      </c>
      <c r="AK177" s="4">
        <f t="shared" si="75"/>
        <v>12328.077588516611</v>
      </c>
      <c r="AL177" s="10"/>
    </row>
    <row r="178" spans="1:38" x14ac:dyDescent="0.35">
      <c r="C178" s="3"/>
      <c r="D178" s="3"/>
      <c r="E178" t="s">
        <v>106</v>
      </c>
      <c r="F178" t="s">
        <v>91</v>
      </c>
      <c r="H178" s="10">
        <f t="shared" ref="H178:AK178" si="76">SUM(H109,H130,H151,H172)</f>
        <v>48.32</v>
      </c>
      <c r="I178" s="10">
        <f t="shared" si="76"/>
        <v>94.550349338672703</v>
      </c>
      <c r="J178" s="10">
        <f t="shared" si="76"/>
        <v>141.65692763799046</v>
      </c>
      <c r="K178" s="10">
        <f t="shared" si="76"/>
        <v>189.66046657635096</v>
      </c>
      <c r="L178" s="10">
        <f t="shared" si="76"/>
        <v>238.5780887914066</v>
      </c>
      <c r="M178" s="10">
        <f t="shared" si="76"/>
        <v>280.97912453186461</v>
      </c>
      <c r="N178" s="10">
        <f t="shared" si="76"/>
        <v>324.06494485070073</v>
      </c>
      <c r="O178" s="10">
        <f t="shared" si="76"/>
        <v>367.84586966708633</v>
      </c>
      <c r="P178" s="10">
        <f t="shared" si="76"/>
        <v>412.33311109063084</v>
      </c>
      <c r="Q178" s="10">
        <f t="shared" si="76"/>
        <v>457.53806472225745</v>
      </c>
      <c r="R178" s="10">
        <f t="shared" si="76"/>
        <v>497.62322394523903</v>
      </c>
      <c r="S178" s="10">
        <f t="shared" si="76"/>
        <v>538.27135951794367</v>
      </c>
      <c r="T178" s="10">
        <f t="shared" si="76"/>
        <v>584.68372591071284</v>
      </c>
      <c r="U178" s="10">
        <f t="shared" si="76"/>
        <v>631.79227779937344</v>
      </c>
      <c r="V178" s="10">
        <f t="shared" si="76"/>
        <v>679.60745796636422</v>
      </c>
      <c r="W178" s="10">
        <f t="shared" si="76"/>
        <v>728.13986583585961</v>
      </c>
      <c r="X178" s="10">
        <f t="shared" si="76"/>
        <v>777.4002598233975</v>
      </c>
      <c r="Y178" s="10">
        <f t="shared" si="76"/>
        <v>827.39955972074847</v>
      </c>
      <c r="Z178" s="10">
        <f t="shared" si="76"/>
        <v>878.14884911655975</v>
      </c>
      <c r="AA178" s="10">
        <f t="shared" si="76"/>
        <v>929.65937785330811</v>
      </c>
      <c r="AB178" s="10">
        <f t="shared" si="76"/>
        <v>981.94256452110767</v>
      </c>
      <c r="AC178" s="10">
        <f t="shared" si="76"/>
        <v>1035.0099989889243</v>
      </c>
      <c r="AD178" s="10">
        <f t="shared" si="76"/>
        <v>1088.8734449737583</v>
      </c>
      <c r="AE178" s="10">
        <f t="shared" si="76"/>
        <v>1143.5448426483647</v>
      </c>
      <c r="AF178" s="10">
        <f t="shared" si="76"/>
        <v>1199.03631128809</v>
      </c>
      <c r="AG178" s="10">
        <f t="shared" si="76"/>
        <v>1255.3601519574113</v>
      </c>
      <c r="AH178" s="10">
        <f t="shared" si="76"/>
        <v>1312.5288502367725</v>
      </c>
      <c r="AI178" s="10">
        <f t="shared" si="76"/>
        <v>1370.5550789903239</v>
      </c>
      <c r="AJ178" s="10">
        <f t="shared" si="76"/>
        <v>1429.4517011751789</v>
      </c>
      <c r="AK178" s="10">
        <f t="shared" si="76"/>
        <v>1489.2317726928065</v>
      </c>
    </row>
    <row r="179" spans="1:38" x14ac:dyDescent="0.35">
      <c r="C179" s="3"/>
      <c r="D179" s="3"/>
      <c r="E179" t="s">
        <v>107</v>
      </c>
      <c r="F179" t="s">
        <v>53</v>
      </c>
      <c r="H179" s="10">
        <f t="shared" ref="H179:AK179" si="77">SUM(H110,H131,H152,H173)</f>
        <v>435368.70400000003</v>
      </c>
      <c r="I179" s="10">
        <f t="shared" si="77"/>
        <v>902612.19888818485</v>
      </c>
      <c r="J179" s="10">
        <f t="shared" si="77"/>
        <v>1408310.5195689038</v>
      </c>
      <c r="K179" s="10">
        <f t="shared" si="77"/>
        <v>1963649.5314007457</v>
      </c>
      <c r="L179" s="10">
        <f t="shared" si="77"/>
        <v>2597653.584765695</v>
      </c>
      <c r="M179" s="10">
        <f t="shared" si="77"/>
        <v>3217315.2587961601</v>
      </c>
      <c r="N179" s="10">
        <f t="shared" si="77"/>
        <v>3902201.7952850964</v>
      </c>
      <c r="O179" s="10">
        <f t="shared" si="77"/>
        <v>4622769.8985057231</v>
      </c>
      <c r="P179" s="10">
        <f t="shared" si="77"/>
        <v>5408082.7277330663</v>
      </c>
      <c r="Q179" s="10">
        <f t="shared" si="77"/>
        <v>6262980.6415911829</v>
      </c>
      <c r="R179" s="10">
        <f t="shared" si="77"/>
        <v>7109076.7328760047</v>
      </c>
      <c r="S179" s="10">
        <f t="shared" si="77"/>
        <v>8025508.4538118718</v>
      </c>
      <c r="T179" s="10">
        <f t="shared" si="77"/>
        <v>8900574.3446583934</v>
      </c>
      <c r="U179" s="10">
        <f t="shared" si="77"/>
        <v>9819674.2639092803</v>
      </c>
      <c r="V179" s="10">
        <f t="shared" si="77"/>
        <v>10784664.683528181</v>
      </c>
      <c r="W179" s="10">
        <f t="shared" si="77"/>
        <v>11797474.898158764</v>
      </c>
      <c r="X179" s="10">
        <f t="shared" si="77"/>
        <v>12860109.783183273</v>
      </c>
      <c r="Y179" s="10">
        <f t="shared" si="77"/>
        <v>13974652.655323502</v>
      </c>
      <c r="Z179" s="10">
        <f t="shared" si="77"/>
        <v>15143268.239558147</v>
      </c>
      <c r="AA179" s="10">
        <f t="shared" si="77"/>
        <v>16368205.746268461</v>
      </c>
      <c r="AB179" s="10">
        <f t="shared" si="77"/>
        <v>17651802.062667362</v>
      </c>
      <c r="AC179" s="10">
        <f t="shared" si="77"/>
        <v>18996485.062715478</v>
      </c>
      <c r="AD179" s="10">
        <f t="shared" si="77"/>
        <v>20404777.039881334</v>
      </c>
      <c r="AE179" s="10">
        <f t="shared" si="77"/>
        <v>21879298.26726234</v>
      </c>
      <c r="AF179" s="10">
        <f t="shared" si="77"/>
        <v>23422770.689748425</v>
      </c>
      <c r="AG179" s="10">
        <f t="shared" si="77"/>
        <v>25038021.75308121</v>
      </c>
      <c r="AH179" s="10">
        <f t="shared" si="77"/>
        <v>26727988.374839351</v>
      </c>
      <c r="AI179" s="10">
        <f t="shared" si="77"/>
        <v>28495721.062564328</v>
      </c>
      <c r="AJ179" s="10">
        <f t="shared" si="77"/>
        <v>30344388.184431795</v>
      </c>
      <c r="AK179" s="10">
        <f t="shared" si="77"/>
        <v>32277280.398070961</v>
      </c>
    </row>
    <row r="180" spans="1:38" x14ac:dyDescent="0.35">
      <c r="C180" s="3"/>
      <c r="D180" s="3"/>
    </row>
    <row r="181" spans="1:38" x14ac:dyDescent="0.35">
      <c r="C181" s="3"/>
      <c r="D181" s="3"/>
      <c r="E181" s="15" t="s">
        <v>108</v>
      </c>
      <c r="F181" s="15" t="s">
        <v>109</v>
      </c>
      <c r="G181" s="15"/>
      <c r="H181" s="16">
        <f t="shared" ref="H181:AK181" si="78">H178*1000/H177</f>
        <v>120.8</v>
      </c>
      <c r="I181" s="16">
        <f t="shared" si="78"/>
        <v>120.8</v>
      </c>
      <c r="J181" s="16">
        <f t="shared" si="78"/>
        <v>120.8</v>
      </c>
      <c r="K181" s="16">
        <f t="shared" si="78"/>
        <v>120.79999999999998</v>
      </c>
      <c r="L181" s="16">
        <f t="shared" si="78"/>
        <v>120.8</v>
      </c>
      <c r="M181" s="16">
        <f t="shared" si="78"/>
        <v>120.8</v>
      </c>
      <c r="N181" s="16">
        <f t="shared" si="78"/>
        <v>120.8</v>
      </c>
      <c r="O181" s="16">
        <f t="shared" si="78"/>
        <v>120.8</v>
      </c>
      <c r="P181" s="16">
        <f t="shared" si="78"/>
        <v>120.8</v>
      </c>
      <c r="Q181" s="16">
        <f t="shared" si="78"/>
        <v>120.8</v>
      </c>
      <c r="R181" s="16">
        <f t="shared" si="78"/>
        <v>120.8</v>
      </c>
      <c r="S181" s="16">
        <f t="shared" si="78"/>
        <v>120.8</v>
      </c>
      <c r="T181" s="16">
        <f t="shared" si="78"/>
        <v>120.79999999999998</v>
      </c>
      <c r="U181" s="16">
        <f t="shared" si="78"/>
        <v>120.8</v>
      </c>
      <c r="V181" s="16">
        <f t="shared" si="78"/>
        <v>120.80000000000001</v>
      </c>
      <c r="W181" s="16">
        <f t="shared" si="78"/>
        <v>120.8</v>
      </c>
      <c r="X181" s="16">
        <f t="shared" si="78"/>
        <v>120.8</v>
      </c>
      <c r="Y181" s="16">
        <f t="shared" si="78"/>
        <v>120.8</v>
      </c>
      <c r="Z181" s="16">
        <f t="shared" si="78"/>
        <v>120.80000000000001</v>
      </c>
      <c r="AA181" s="16">
        <f t="shared" si="78"/>
        <v>120.8</v>
      </c>
      <c r="AB181" s="16">
        <f t="shared" si="78"/>
        <v>120.8</v>
      </c>
      <c r="AC181" s="16">
        <f t="shared" si="78"/>
        <v>120.8</v>
      </c>
      <c r="AD181" s="16">
        <f t="shared" si="78"/>
        <v>120.8</v>
      </c>
      <c r="AE181" s="16">
        <f t="shared" si="78"/>
        <v>120.80000000000001</v>
      </c>
      <c r="AF181" s="16">
        <f t="shared" si="78"/>
        <v>120.8</v>
      </c>
      <c r="AG181" s="16">
        <f t="shared" si="78"/>
        <v>120.8</v>
      </c>
      <c r="AH181" s="16">
        <f t="shared" si="78"/>
        <v>120.80000000000001</v>
      </c>
      <c r="AI181" s="16">
        <f t="shared" si="78"/>
        <v>120.8</v>
      </c>
      <c r="AJ181" s="16">
        <f t="shared" si="78"/>
        <v>120.8</v>
      </c>
      <c r="AK181" s="16">
        <f t="shared" si="78"/>
        <v>120.8</v>
      </c>
    </row>
    <row r="182" spans="1:38" s="37" customFormat="1" x14ac:dyDescent="0.35">
      <c r="A182" s="40"/>
      <c r="C182" s="41"/>
      <c r="D182" s="41"/>
      <c r="E182" s="42" t="s">
        <v>110</v>
      </c>
      <c r="F182" s="42" t="s">
        <v>111</v>
      </c>
      <c r="G182" s="42"/>
      <c r="H182" s="43">
        <f t="shared" ref="H182:AK182" si="79">H179/H177</f>
        <v>1088.4217600000002</v>
      </c>
      <c r="I182" s="43">
        <f t="shared" si="79"/>
        <v>1153.2009599999999</v>
      </c>
      <c r="J182" s="43">
        <f t="shared" si="79"/>
        <v>1200.957225323152</v>
      </c>
      <c r="K182" s="43">
        <f t="shared" si="79"/>
        <v>1250.7027303853947</v>
      </c>
      <c r="L182" s="43">
        <f t="shared" si="79"/>
        <v>1315.2781742419536</v>
      </c>
      <c r="M182" s="43">
        <f t="shared" si="79"/>
        <v>1383.2048338470101</v>
      </c>
      <c r="N182" s="43">
        <f t="shared" si="79"/>
        <v>1454.6034193473497</v>
      </c>
      <c r="O182" s="43">
        <f t="shared" si="79"/>
        <v>1518.110300504097</v>
      </c>
      <c r="P182" s="43">
        <f t="shared" si="79"/>
        <v>1584.3898438865849</v>
      </c>
      <c r="Q182" s="43">
        <f t="shared" si="79"/>
        <v>1653.5631018229701</v>
      </c>
      <c r="R182" s="43">
        <f t="shared" si="79"/>
        <v>1725.7564116941726</v>
      </c>
      <c r="S182" s="43">
        <f t="shared" si="79"/>
        <v>1801.1016266752638</v>
      </c>
      <c r="T182" s="43">
        <f t="shared" si="79"/>
        <v>1838.9247608354437</v>
      </c>
      <c r="U182" s="43">
        <f t="shared" si="79"/>
        <v>1877.5421808129881</v>
      </c>
      <c r="V182" s="43">
        <f t="shared" si="79"/>
        <v>1916.9705666100608</v>
      </c>
      <c r="W182" s="43">
        <f t="shared" si="79"/>
        <v>1957.2269485088718</v>
      </c>
      <c r="X182" s="43">
        <f t="shared" si="79"/>
        <v>1998.3287144275578</v>
      </c>
      <c r="Y182" s="43">
        <f t="shared" si="79"/>
        <v>2040.2936174305364</v>
      </c>
      <c r="Z182" s="43">
        <f t="shared" si="79"/>
        <v>2083.139783396578</v>
      </c>
      <c r="AA182" s="43">
        <f t="shared" si="79"/>
        <v>2126.885718847906</v>
      </c>
      <c r="AB182" s="43">
        <f t="shared" si="79"/>
        <v>2171.5503189437113</v>
      </c>
      <c r="AC182" s="43">
        <f t="shared" si="79"/>
        <v>2217.1528756415291</v>
      </c>
      <c r="AD182" s="43">
        <f t="shared" si="79"/>
        <v>2263.7130860300013</v>
      </c>
      <c r="AE182" s="43">
        <f t="shared" si="79"/>
        <v>2311.251060836631</v>
      </c>
      <c r="AF182" s="43">
        <f t="shared" si="79"/>
        <v>2359.7873331142</v>
      </c>
      <c r="AG182" s="43">
        <f t="shared" si="79"/>
        <v>2409.342867109598</v>
      </c>
      <c r="AH182" s="43">
        <f t="shared" si="79"/>
        <v>2459.9390673188996</v>
      </c>
      <c r="AI182" s="43">
        <f t="shared" si="79"/>
        <v>2511.5977877325959</v>
      </c>
      <c r="AJ182" s="43">
        <f t="shared" si="79"/>
        <v>2564.3413412749806</v>
      </c>
      <c r="AK182" s="43">
        <f t="shared" si="79"/>
        <v>2618.1925094417547</v>
      </c>
    </row>
    <row r="183" spans="1:38" x14ac:dyDescent="0.35">
      <c r="C183" s="3"/>
      <c r="D183" s="3"/>
      <c r="E183" s="15" t="s">
        <v>112</v>
      </c>
      <c r="F183" s="15" t="s">
        <v>113</v>
      </c>
      <c r="G183" s="15"/>
      <c r="H183" s="16">
        <f t="shared" ref="H183:AK183" si="80">G183*(1+$G$5)*(1+H$182)</f>
        <v>0</v>
      </c>
      <c r="I183" s="16">
        <f t="shared" si="80"/>
        <v>0</v>
      </c>
      <c r="J183" s="16">
        <f t="shared" si="80"/>
        <v>0</v>
      </c>
      <c r="K183" s="16">
        <f t="shared" si="80"/>
        <v>0</v>
      </c>
      <c r="L183" s="16">
        <f t="shared" si="80"/>
        <v>0</v>
      </c>
      <c r="M183" s="16">
        <f t="shared" si="80"/>
        <v>0</v>
      </c>
      <c r="N183" s="16">
        <f t="shared" si="80"/>
        <v>0</v>
      </c>
      <c r="O183" s="16">
        <f t="shared" si="80"/>
        <v>0</v>
      </c>
      <c r="P183" s="16">
        <f t="shared" si="80"/>
        <v>0</v>
      </c>
      <c r="Q183" s="16">
        <f t="shared" si="80"/>
        <v>0</v>
      </c>
      <c r="R183" s="16">
        <f t="shared" si="80"/>
        <v>0</v>
      </c>
      <c r="S183" s="16">
        <f t="shared" si="80"/>
        <v>0</v>
      </c>
      <c r="T183" s="16">
        <f t="shared" si="80"/>
        <v>0</v>
      </c>
      <c r="U183" s="16">
        <f t="shared" si="80"/>
        <v>0</v>
      </c>
      <c r="V183" s="16">
        <f t="shared" si="80"/>
        <v>0</v>
      </c>
      <c r="W183" s="16">
        <f t="shared" si="80"/>
        <v>0</v>
      </c>
      <c r="X183" s="16">
        <f t="shared" si="80"/>
        <v>0</v>
      </c>
      <c r="Y183" s="16">
        <f t="shared" si="80"/>
        <v>0</v>
      </c>
      <c r="Z183" s="16">
        <f t="shared" si="80"/>
        <v>0</v>
      </c>
      <c r="AA183" s="16">
        <f t="shared" si="80"/>
        <v>0</v>
      </c>
      <c r="AB183" s="16">
        <f t="shared" si="80"/>
        <v>0</v>
      </c>
      <c r="AC183" s="16">
        <f t="shared" si="80"/>
        <v>0</v>
      </c>
      <c r="AD183" s="16">
        <f t="shared" si="80"/>
        <v>0</v>
      </c>
      <c r="AE183" s="16">
        <f t="shared" si="80"/>
        <v>0</v>
      </c>
      <c r="AF183" s="16">
        <f t="shared" si="80"/>
        <v>0</v>
      </c>
      <c r="AG183" s="16">
        <f t="shared" si="80"/>
        <v>0</v>
      </c>
      <c r="AH183" s="16">
        <f t="shared" si="80"/>
        <v>0</v>
      </c>
      <c r="AI183" s="16">
        <f t="shared" si="80"/>
        <v>0</v>
      </c>
      <c r="AJ183" s="16">
        <f t="shared" si="80"/>
        <v>0</v>
      </c>
      <c r="AK183" s="16">
        <f t="shared" si="8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81">G187*(1+$G$16)*(1+H186)</f>
        <v>0</v>
      </c>
      <c r="I187" s="10">
        <f t="shared" si="81"/>
        <v>0</v>
      </c>
      <c r="J187" s="10">
        <f t="shared" si="81"/>
        <v>0</v>
      </c>
      <c r="K187" s="10">
        <f t="shared" si="81"/>
        <v>0</v>
      </c>
      <c r="L187" s="10">
        <f t="shared" si="81"/>
        <v>0</v>
      </c>
      <c r="M187" s="10">
        <f t="shared" si="81"/>
        <v>0</v>
      </c>
      <c r="N187" s="10">
        <f t="shared" si="81"/>
        <v>0</v>
      </c>
      <c r="O187" s="10">
        <f t="shared" si="81"/>
        <v>0</v>
      </c>
      <c r="P187" s="10">
        <f t="shared" si="81"/>
        <v>0</v>
      </c>
      <c r="Q187" s="10">
        <f t="shared" si="81"/>
        <v>0</v>
      </c>
      <c r="R187" s="10">
        <f t="shared" si="81"/>
        <v>0</v>
      </c>
      <c r="S187" s="10">
        <f t="shared" si="81"/>
        <v>0</v>
      </c>
      <c r="T187" s="10">
        <f t="shared" si="81"/>
        <v>0</v>
      </c>
      <c r="U187" s="10">
        <f t="shared" si="81"/>
        <v>0</v>
      </c>
      <c r="V187" s="10">
        <f t="shared" si="81"/>
        <v>0</v>
      </c>
      <c r="W187" s="10">
        <f t="shared" si="81"/>
        <v>0</v>
      </c>
      <c r="X187" s="10">
        <f t="shared" si="81"/>
        <v>0</v>
      </c>
      <c r="Y187" s="10">
        <f t="shared" si="81"/>
        <v>0</v>
      </c>
      <c r="Z187" s="10">
        <f t="shared" si="81"/>
        <v>0</v>
      </c>
      <c r="AA187" s="10">
        <f t="shared" si="81"/>
        <v>0</v>
      </c>
      <c r="AB187" s="10">
        <f t="shared" si="81"/>
        <v>0</v>
      </c>
      <c r="AC187" s="10">
        <f t="shared" si="81"/>
        <v>0</v>
      </c>
      <c r="AD187" s="10">
        <f t="shared" si="81"/>
        <v>0</v>
      </c>
      <c r="AE187" s="10">
        <f t="shared" si="81"/>
        <v>0</v>
      </c>
      <c r="AF187" s="10">
        <f t="shared" si="81"/>
        <v>0</v>
      </c>
      <c r="AG187" s="10">
        <f t="shared" si="81"/>
        <v>0</v>
      </c>
      <c r="AH187" s="10">
        <f t="shared" si="81"/>
        <v>0</v>
      </c>
      <c r="AI187" s="10">
        <f t="shared" si="81"/>
        <v>0</v>
      </c>
      <c r="AJ187" s="10">
        <f t="shared" si="81"/>
        <v>0</v>
      </c>
      <c r="AK187" s="10">
        <f t="shared" si="8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 t="shared" ref="H189:AK189" si="82">H187*H178+H188</f>
        <v>0</v>
      </c>
      <c r="I189" s="10">
        <f t="shared" si="82"/>
        <v>0</v>
      </c>
      <c r="J189" s="10">
        <f t="shared" si="82"/>
        <v>0</v>
      </c>
      <c r="K189" s="10">
        <f t="shared" si="82"/>
        <v>0</v>
      </c>
      <c r="L189" s="10">
        <f t="shared" si="82"/>
        <v>0</v>
      </c>
      <c r="M189" s="10">
        <f t="shared" si="82"/>
        <v>0</v>
      </c>
      <c r="N189" s="10">
        <f t="shared" si="82"/>
        <v>0</v>
      </c>
      <c r="O189" s="10">
        <f t="shared" si="82"/>
        <v>0</v>
      </c>
      <c r="P189" s="10">
        <f t="shared" si="82"/>
        <v>0</v>
      </c>
      <c r="Q189" s="10">
        <f t="shared" si="82"/>
        <v>0</v>
      </c>
      <c r="R189" s="10">
        <f t="shared" si="82"/>
        <v>0</v>
      </c>
      <c r="S189" s="10">
        <f t="shared" si="82"/>
        <v>0</v>
      </c>
      <c r="T189" s="10">
        <f t="shared" si="82"/>
        <v>0</v>
      </c>
      <c r="U189" s="10">
        <f t="shared" si="82"/>
        <v>0</v>
      </c>
      <c r="V189" s="10">
        <f t="shared" si="82"/>
        <v>0</v>
      </c>
      <c r="W189" s="10">
        <f t="shared" si="82"/>
        <v>0</v>
      </c>
      <c r="X189" s="10">
        <f t="shared" si="82"/>
        <v>0</v>
      </c>
      <c r="Y189" s="10">
        <f t="shared" si="82"/>
        <v>0</v>
      </c>
      <c r="Z189" s="10">
        <f t="shared" si="82"/>
        <v>0</v>
      </c>
      <c r="AA189" s="10">
        <f t="shared" si="82"/>
        <v>0</v>
      </c>
      <c r="AB189" s="10">
        <f t="shared" si="82"/>
        <v>0</v>
      </c>
      <c r="AC189" s="10">
        <f t="shared" si="82"/>
        <v>0</v>
      </c>
      <c r="AD189" s="10">
        <f t="shared" si="82"/>
        <v>0</v>
      </c>
      <c r="AE189" s="10">
        <f t="shared" si="82"/>
        <v>0</v>
      </c>
      <c r="AF189" s="10">
        <f t="shared" si="82"/>
        <v>0</v>
      </c>
      <c r="AG189" s="10">
        <f t="shared" si="82"/>
        <v>0</v>
      </c>
      <c r="AH189" s="10">
        <f t="shared" si="82"/>
        <v>0</v>
      </c>
      <c r="AI189" s="10">
        <f t="shared" si="82"/>
        <v>0</v>
      </c>
      <c r="AJ189" s="10">
        <f t="shared" si="82"/>
        <v>0</v>
      </c>
      <c r="AK189" s="10">
        <f t="shared" si="8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23">
        <f>'[2]Dashboard - Data'!$H$86</f>
        <v>978.87524058265842</v>
      </c>
      <c r="J194" s="23">
        <f>'[2]Dashboard - Data'!I86*[2]KeyAssumptionsPriceControl_FO!AC15</f>
        <v>999.32223471058637</v>
      </c>
      <c r="K194" s="23">
        <f>'[2]Dashboard - Data'!J86*[2]KeyAssumptionsPriceControl_FO!AD15</f>
        <v>1018.66710311627</v>
      </c>
      <c r="L194" s="23">
        <f>'[2]Dashboard - Data'!K86*[2]KeyAssumptionsPriceControl_FO!AE15</f>
        <v>1034.7550529403713</v>
      </c>
      <c r="M194" s="23">
        <f>'[2]Dashboard - Data'!L86*[2]KeyAssumptionsPriceControl_FO!AF15</f>
        <v>1062.4985252403717</v>
      </c>
      <c r="N194" s="23">
        <f>'[2]Dashboard - Data'!M86*[2]KeyAssumptionsPriceControl_FO!AG15</f>
        <v>1073.1580244867812</v>
      </c>
      <c r="O194" s="23">
        <f>'[2]Dashboard - Data'!N86*[2]KeyAssumptionsPriceControl_FO!AH15</f>
        <v>1084.5229660541668</v>
      </c>
      <c r="P194" s="23">
        <f>'[2]Dashboard - Data'!O86*[2]KeyAssumptionsPriceControl_FO!AI15</f>
        <v>1101.6388890226317</v>
      </c>
      <c r="Q194" s="23">
        <f>'[2]Dashboard - Data'!P86*[2]KeyAssumptionsPriceControl_FO!AJ15</f>
        <v>1119.025072159606</v>
      </c>
      <c r="R194" s="23">
        <f>'[2]Dashboard - Data'!Q86*[2]KeyAssumptionsPriceControl_FO!AK15</f>
        <v>1136.676060636777</v>
      </c>
      <c r="S194" s="23">
        <f>'[2]Dashboard - Data'!R86*[2]KeyAssumptionsPriceControl_FO!AL15</f>
        <v>1154.6055915363872</v>
      </c>
      <c r="T194" s="10">
        <f t="shared" ref="T194:AK194" si="83">S194*(1+$G$16)*(1+T$193)</f>
        <v>1178.8523089586513</v>
      </c>
      <c r="U194" s="10">
        <f t="shared" si="83"/>
        <v>1203.6082074467829</v>
      </c>
      <c r="V194" s="10">
        <f t="shared" si="83"/>
        <v>1228.8839798031652</v>
      </c>
      <c r="W194" s="10">
        <f t="shared" si="83"/>
        <v>1254.6905433790316</v>
      </c>
      <c r="X194" s="10">
        <f t="shared" si="83"/>
        <v>1281.0390447899911</v>
      </c>
      <c r="Y194" s="10">
        <f t="shared" si="83"/>
        <v>1307.9408647305809</v>
      </c>
      <c r="Z194" s="10">
        <f t="shared" si="83"/>
        <v>1335.407622889923</v>
      </c>
      <c r="AA194" s="10">
        <f t="shared" si="83"/>
        <v>1363.4511829706112</v>
      </c>
      <c r="AB194" s="10">
        <f t="shared" si="83"/>
        <v>1392.0836578129938</v>
      </c>
      <c r="AC194" s="10">
        <f t="shared" si="83"/>
        <v>1421.3174146270665</v>
      </c>
      <c r="AD194" s="10">
        <f t="shared" si="83"/>
        <v>1451.1650803342347</v>
      </c>
      <c r="AE194" s="10">
        <f t="shared" si="83"/>
        <v>1481.6395470212535</v>
      </c>
      <c r="AF194" s="10">
        <f t="shared" si="83"/>
        <v>1512.7539775086998</v>
      </c>
      <c r="AG194" s="10">
        <f t="shared" si="83"/>
        <v>1544.5218110363824</v>
      </c>
      <c r="AH194" s="10">
        <f t="shared" si="83"/>
        <v>1576.9567690681463</v>
      </c>
      <c r="AI194" s="10">
        <f t="shared" si="83"/>
        <v>1610.0728612185771</v>
      </c>
      <c r="AJ194" s="10">
        <f t="shared" si="83"/>
        <v>1643.8843913041671</v>
      </c>
      <c r="AK194" s="10">
        <f t="shared" si="83"/>
        <v>1678.4059635215544</v>
      </c>
    </row>
    <row r="195" spans="1:39" x14ac:dyDescent="0.35">
      <c r="A195" s="2">
        <v>42</v>
      </c>
      <c r="E195" t="s">
        <v>122</v>
      </c>
      <c r="F195" t="s">
        <v>113</v>
      </c>
      <c r="G195" s="6"/>
      <c r="H195" s="10">
        <f t="shared" ref="H195:S195" si="84">G195*(1+$G$16)*(1+H$193)</f>
        <v>0</v>
      </c>
      <c r="I195" s="10">
        <f t="shared" si="84"/>
        <v>0</v>
      </c>
      <c r="J195" s="10">
        <f t="shared" si="84"/>
        <v>0</v>
      </c>
      <c r="K195" s="10">
        <f t="shared" si="84"/>
        <v>0</v>
      </c>
      <c r="L195" s="10">
        <f t="shared" si="84"/>
        <v>0</v>
      </c>
      <c r="M195" s="10">
        <f t="shared" si="84"/>
        <v>0</v>
      </c>
      <c r="N195" s="10">
        <f t="shared" si="84"/>
        <v>0</v>
      </c>
      <c r="O195" s="10">
        <f t="shared" si="84"/>
        <v>0</v>
      </c>
      <c r="P195" s="10">
        <f t="shared" si="84"/>
        <v>0</v>
      </c>
      <c r="Q195" s="10">
        <f t="shared" si="84"/>
        <v>0</v>
      </c>
      <c r="R195" s="10">
        <f t="shared" si="84"/>
        <v>0</v>
      </c>
      <c r="S195" s="10">
        <f t="shared" si="84"/>
        <v>0</v>
      </c>
      <c r="T195" s="10">
        <f t="shared" ref="T195:AK195" si="85">S195*(1+$G$16)*(1+T$193)</f>
        <v>0</v>
      </c>
      <c r="U195" s="10">
        <f t="shared" si="85"/>
        <v>0</v>
      </c>
      <c r="V195" s="10">
        <f t="shared" si="85"/>
        <v>0</v>
      </c>
      <c r="W195" s="10">
        <f t="shared" si="85"/>
        <v>0</v>
      </c>
      <c r="X195" s="10">
        <f t="shared" si="85"/>
        <v>0</v>
      </c>
      <c r="Y195" s="10">
        <f t="shared" si="85"/>
        <v>0</v>
      </c>
      <c r="Z195" s="10">
        <f t="shared" si="85"/>
        <v>0</v>
      </c>
      <c r="AA195" s="10">
        <f t="shared" si="85"/>
        <v>0</v>
      </c>
      <c r="AB195" s="10">
        <f t="shared" si="85"/>
        <v>0</v>
      </c>
      <c r="AC195" s="10">
        <f t="shared" si="85"/>
        <v>0</v>
      </c>
      <c r="AD195" s="10">
        <f t="shared" si="85"/>
        <v>0</v>
      </c>
      <c r="AE195" s="10">
        <f t="shared" si="85"/>
        <v>0</v>
      </c>
      <c r="AF195" s="10">
        <f t="shared" si="85"/>
        <v>0</v>
      </c>
      <c r="AG195" s="10">
        <f t="shared" si="85"/>
        <v>0</v>
      </c>
      <c r="AH195" s="10">
        <f t="shared" si="85"/>
        <v>0</v>
      </c>
      <c r="AI195" s="10">
        <f t="shared" si="85"/>
        <v>0</v>
      </c>
      <c r="AJ195" s="10">
        <f t="shared" si="85"/>
        <v>0</v>
      </c>
      <c r="AK195" s="10">
        <f t="shared" si="85"/>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 t="shared" ref="H202:AK202" si="86">H194*H177+(H195+H199)*H178+H196+H200</f>
        <v>371047.95720573992</v>
      </c>
      <c r="I202" s="10">
        <f t="shared" si="86"/>
        <v>766167.1850667852</v>
      </c>
      <c r="J202" s="10">
        <f t="shared" si="86"/>
        <v>1171861.8997469575</v>
      </c>
      <c r="K202" s="10">
        <f t="shared" si="86"/>
        <v>1599345.0170779107</v>
      </c>
      <c r="L202" s="10">
        <f t="shared" si="86"/>
        <v>2043624.8584252032</v>
      </c>
      <c r="M202" s="10">
        <f t="shared" si="86"/>
        <v>2471356.8330996432</v>
      </c>
      <c r="N202" s="10">
        <f t="shared" si="86"/>
        <v>2878914.7021638718</v>
      </c>
      <c r="O202" s="10">
        <f t="shared" si="86"/>
        <v>3302461.0399182364</v>
      </c>
      <c r="P202" s="10">
        <f t="shared" si="86"/>
        <v>3760283.0331881447</v>
      </c>
      <c r="Q202" s="10">
        <f t="shared" si="86"/>
        <v>4238382.1679767435</v>
      </c>
      <c r="R202" s="10">
        <f t="shared" si="86"/>
        <v>4682420.5784391314</v>
      </c>
      <c r="S202" s="10">
        <f t="shared" si="86"/>
        <v>5144794.0518485988</v>
      </c>
      <c r="T202" s="10">
        <f t="shared" si="86"/>
        <v>5705759.6051356876</v>
      </c>
      <c r="U202" s="10">
        <f t="shared" si="86"/>
        <v>6294953.4019935755</v>
      </c>
      <c r="V202" s="10">
        <f t="shared" si="86"/>
        <v>6913565.543457102</v>
      </c>
      <c r="W202" s="10">
        <f t="shared" si="86"/>
        <v>7562832.8139199493</v>
      </c>
      <c r="X202" s="10">
        <f t="shared" si="86"/>
        <v>8244040.44920245</v>
      </c>
      <c r="Y202" s="10">
        <f t="shared" si="86"/>
        <v>8958523.9703547824</v>
      </c>
      <c r="Z202" s="10">
        <f t="shared" si="86"/>
        <v>9707671.0856147893</v>
      </c>
      <c r="AA202" s="10">
        <f t="shared" si="86"/>
        <v>10492923.663028272</v>
      </c>
      <c r="AB202" s="10">
        <f t="shared" si="86"/>
        <v>11315779.776331251</v>
      </c>
      <c r="AC202" s="10">
        <f t="shared" si="86"/>
        <v>12177795.826788913</v>
      </c>
      <c r="AD202" s="10">
        <f t="shared" si="86"/>
        <v>13080588.743784428</v>
      </c>
      <c r="AE202" s="10">
        <f t="shared" si="86"/>
        <v>14025838.267053092</v>
      </c>
      <c r="AF202" s="10">
        <f t="shared" si="86"/>
        <v>15015289.31356306</v>
      </c>
      <c r="AG202" s="10">
        <f t="shared" si="86"/>
        <v>16050754.432153719</v>
      </c>
      <c r="AH202" s="10">
        <f t="shared" si="86"/>
        <v>17134116.349156536</v>
      </c>
      <c r="AI202" s="10">
        <f t="shared" si="86"/>
        <v>18267330.608341094</v>
      </c>
      <c r="AJ202" s="10">
        <f t="shared" si="86"/>
        <v>19452428.308651201</v>
      </c>
      <c r="AK202" s="10">
        <f t="shared" si="86"/>
        <v>20691518.943322703</v>
      </c>
      <c r="AL202" s="10">
        <f>SUM(H202:AK202)</f>
        <v>253522370.42600954</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 t="shared" ref="H209:AK209" si="87">SUM(H205:H208)</f>
        <v>0</v>
      </c>
      <c r="I209" s="10">
        <f t="shared" si="87"/>
        <v>0</v>
      </c>
      <c r="J209" s="10">
        <f t="shared" si="87"/>
        <v>0</v>
      </c>
      <c r="K209" s="10">
        <f t="shared" si="87"/>
        <v>0</v>
      </c>
      <c r="L209" s="10">
        <f t="shared" si="87"/>
        <v>0</v>
      </c>
      <c r="M209" s="10">
        <f t="shared" si="87"/>
        <v>0</v>
      </c>
      <c r="N209" s="10">
        <f t="shared" si="87"/>
        <v>0</v>
      </c>
      <c r="O209" s="10">
        <f t="shared" si="87"/>
        <v>0</v>
      </c>
      <c r="P209" s="10">
        <f t="shared" si="87"/>
        <v>0</v>
      </c>
      <c r="Q209" s="10">
        <f t="shared" si="87"/>
        <v>0</v>
      </c>
      <c r="R209" s="10">
        <f t="shared" si="87"/>
        <v>0</v>
      </c>
      <c r="S209" s="10">
        <f t="shared" si="87"/>
        <v>0</v>
      </c>
      <c r="T209" s="10">
        <f t="shared" si="87"/>
        <v>0</v>
      </c>
      <c r="U209" s="10">
        <f t="shared" si="87"/>
        <v>0</v>
      </c>
      <c r="V209" s="10">
        <f t="shared" si="87"/>
        <v>0</v>
      </c>
      <c r="W209" s="10">
        <f t="shared" si="87"/>
        <v>0</v>
      </c>
      <c r="X209" s="10">
        <f t="shared" si="87"/>
        <v>0</v>
      </c>
      <c r="Y209" s="10">
        <f t="shared" si="87"/>
        <v>0</v>
      </c>
      <c r="Z209" s="10">
        <f t="shared" si="87"/>
        <v>0</v>
      </c>
      <c r="AA209" s="10">
        <f t="shared" si="87"/>
        <v>0</v>
      </c>
      <c r="AB209" s="10">
        <f t="shared" si="87"/>
        <v>0</v>
      </c>
      <c r="AC209" s="10">
        <f t="shared" si="87"/>
        <v>0</v>
      </c>
      <c r="AD209" s="10">
        <f t="shared" si="87"/>
        <v>0</v>
      </c>
      <c r="AE209" s="10">
        <f t="shared" si="87"/>
        <v>0</v>
      </c>
      <c r="AF209" s="10">
        <f t="shared" si="87"/>
        <v>0</v>
      </c>
      <c r="AG209" s="10">
        <f t="shared" si="87"/>
        <v>0</v>
      </c>
      <c r="AH209" s="10">
        <f t="shared" si="87"/>
        <v>0</v>
      </c>
      <c r="AI209" s="10">
        <f t="shared" si="87"/>
        <v>0</v>
      </c>
      <c r="AJ209" s="10">
        <f t="shared" si="87"/>
        <v>0</v>
      </c>
      <c r="AK209" s="10">
        <f t="shared" si="8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 t="shared" ref="H216:AK216" si="88">SUM(H212:H215)</f>
        <v>0</v>
      </c>
      <c r="I216" s="10">
        <f t="shared" si="88"/>
        <v>0</v>
      </c>
      <c r="J216" s="10">
        <f t="shared" si="88"/>
        <v>0</v>
      </c>
      <c r="K216" s="10">
        <f t="shared" si="88"/>
        <v>0</v>
      </c>
      <c r="L216" s="10">
        <f t="shared" si="88"/>
        <v>0</v>
      </c>
      <c r="M216" s="10">
        <f t="shared" si="88"/>
        <v>0</v>
      </c>
      <c r="N216" s="10">
        <f t="shared" si="88"/>
        <v>0</v>
      </c>
      <c r="O216" s="10">
        <f t="shared" si="88"/>
        <v>0</v>
      </c>
      <c r="P216" s="10">
        <f t="shared" si="88"/>
        <v>0</v>
      </c>
      <c r="Q216" s="10">
        <f t="shared" si="88"/>
        <v>0</v>
      </c>
      <c r="R216" s="10">
        <f t="shared" si="88"/>
        <v>0</v>
      </c>
      <c r="S216" s="10">
        <f t="shared" si="88"/>
        <v>0</v>
      </c>
      <c r="T216" s="10">
        <f t="shared" si="88"/>
        <v>0</v>
      </c>
      <c r="U216" s="10">
        <f t="shared" si="88"/>
        <v>0</v>
      </c>
      <c r="V216" s="10">
        <f t="shared" si="88"/>
        <v>0</v>
      </c>
      <c r="W216" s="10">
        <f t="shared" si="88"/>
        <v>0</v>
      </c>
      <c r="X216" s="10">
        <f t="shared" si="88"/>
        <v>0</v>
      </c>
      <c r="Y216" s="10">
        <f t="shared" si="88"/>
        <v>0</v>
      </c>
      <c r="Z216" s="10">
        <f t="shared" si="88"/>
        <v>0</v>
      </c>
      <c r="AA216" s="10">
        <f t="shared" si="88"/>
        <v>0</v>
      </c>
      <c r="AB216" s="10">
        <f t="shared" si="88"/>
        <v>0</v>
      </c>
      <c r="AC216" s="10">
        <f t="shared" si="88"/>
        <v>0</v>
      </c>
      <c r="AD216" s="10">
        <f t="shared" si="88"/>
        <v>0</v>
      </c>
      <c r="AE216" s="10">
        <f t="shared" si="88"/>
        <v>0</v>
      </c>
      <c r="AF216" s="10">
        <f t="shared" si="88"/>
        <v>0</v>
      </c>
      <c r="AG216" s="10">
        <f t="shared" si="88"/>
        <v>0</v>
      </c>
      <c r="AH216" s="10">
        <f t="shared" si="88"/>
        <v>0</v>
      </c>
      <c r="AI216" s="10">
        <f t="shared" si="88"/>
        <v>0</v>
      </c>
      <c r="AJ216" s="10">
        <f t="shared" si="88"/>
        <v>0</v>
      </c>
      <c r="AK216" s="10">
        <f t="shared" si="8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6635.7910314013488</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9">H176</f>
        <v>400</v>
      </c>
      <c r="I219" s="10">
        <f t="shared" si="89"/>
        <v>382.70156737311845</v>
      </c>
      <c r="J219" s="10">
        <f t="shared" si="89"/>
        <v>389.95511837183585</v>
      </c>
      <c r="K219" s="10">
        <f t="shared" si="89"/>
        <v>397.38028922483863</v>
      </c>
      <c r="L219" s="10">
        <f t="shared" si="89"/>
        <v>404.94720376701662</v>
      </c>
      <c r="M219" s="10">
        <f t="shared" si="89"/>
        <v>351.00195149385763</v>
      </c>
      <c r="N219" s="10">
        <f t="shared" si="89"/>
        <v>356.6706980036106</v>
      </c>
      <c r="O219" s="10">
        <f t="shared" si="89"/>
        <v>362.42487430782785</v>
      </c>
      <c r="P219" s="10">
        <f t="shared" si="89"/>
        <v>368.27186608894408</v>
      </c>
      <c r="Q219" s="10">
        <f t="shared" si="89"/>
        <v>374.21319231478992</v>
      </c>
      <c r="R219" s="10">
        <f t="shared" si="89"/>
        <v>331.83078826971541</v>
      </c>
      <c r="S219" s="10">
        <f t="shared" si="89"/>
        <v>336.49118851576713</v>
      </c>
      <c r="T219" s="10">
        <f t="shared" si="89"/>
        <v>384.20833106596984</v>
      </c>
      <c r="U219" s="10">
        <f t="shared" si="89"/>
        <v>389.97145603195935</v>
      </c>
      <c r="V219" s="10">
        <f t="shared" si="89"/>
        <v>395.82102787243872</v>
      </c>
      <c r="W219" s="10">
        <f t="shared" si="89"/>
        <v>401.75834329052532</v>
      </c>
      <c r="X219" s="10">
        <f t="shared" si="89"/>
        <v>407.78471843988325</v>
      </c>
      <c r="Y219" s="10">
        <f t="shared" si="89"/>
        <v>413.90148921648148</v>
      </c>
      <c r="Z219" s="10">
        <f t="shared" si="89"/>
        <v>420.11001155472866</v>
      </c>
      <c r="AA219" s="10">
        <f t="shared" si="89"/>
        <v>426.41166172804958</v>
      </c>
      <c r="AB219" s="10">
        <f t="shared" si="89"/>
        <v>432.8078366539703</v>
      </c>
      <c r="AC219" s="10">
        <f t="shared" si="89"/>
        <v>439.29995420377986</v>
      </c>
      <c r="AD219" s="10">
        <f t="shared" si="89"/>
        <v>445.88945351683657</v>
      </c>
      <c r="AE219" s="10">
        <f t="shared" si="89"/>
        <v>452.57779531958914</v>
      </c>
      <c r="AF219" s="10">
        <f t="shared" si="89"/>
        <v>459.36646224938295</v>
      </c>
      <c r="AG219" s="10">
        <f t="shared" si="89"/>
        <v>466.25695918312368</v>
      </c>
      <c r="AH219" s="10">
        <f t="shared" si="89"/>
        <v>473.25081357087055</v>
      </c>
      <c r="AI219" s="10">
        <f t="shared" si="89"/>
        <v>480.34957577443362</v>
      </c>
      <c r="AJ219" s="10">
        <f t="shared" si="89"/>
        <v>487.55481941105012</v>
      </c>
      <c r="AK219" s="10">
        <f t="shared" si="89"/>
        <v>494.86814170221584</v>
      </c>
    </row>
    <row r="220" spans="1:37" x14ac:dyDescent="0.35">
      <c r="E220" t="s">
        <v>138</v>
      </c>
      <c r="F220" t="s">
        <v>111</v>
      </c>
      <c r="G220" s="20">
        <v>4385.4252096171613</v>
      </c>
      <c r="H220" s="10">
        <f t="shared" ref="H220:AK220" si="90">G220*(1+$G$16)</f>
        <v>4477.5191390191212</v>
      </c>
      <c r="I220" s="10">
        <f t="shared" si="90"/>
        <v>4571.5470409385225</v>
      </c>
      <c r="J220" s="10">
        <f t="shared" si="90"/>
        <v>4667.5495287982312</v>
      </c>
      <c r="K220" s="10">
        <f t="shared" si="90"/>
        <v>4765.5680689029932</v>
      </c>
      <c r="L220" s="10">
        <f t="shared" si="90"/>
        <v>4865.644998349956</v>
      </c>
      <c r="M220" s="10">
        <f t="shared" si="90"/>
        <v>4967.823543315305</v>
      </c>
      <c r="N220" s="10">
        <f t="shared" si="90"/>
        <v>5072.1478377249259</v>
      </c>
      <c r="O220" s="10">
        <f t="shared" si="90"/>
        <v>5178.6629423171489</v>
      </c>
      <c r="P220" s="10">
        <f t="shared" si="90"/>
        <v>5287.4148641058082</v>
      </c>
      <c r="Q220" s="10">
        <f t="shared" si="90"/>
        <v>5398.4505762520294</v>
      </c>
      <c r="R220" s="10">
        <f t="shared" si="90"/>
        <v>5511.8180383533218</v>
      </c>
      <c r="S220" s="10">
        <f t="shared" si="90"/>
        <v>5627.566217158741</v>
      </c>
      <c r="T220" s="10">
        <f t="shared" si="90"/>
        <v>5745.7451077190744</v>
      </c>
      <c r="U220" s="10">
        <f t="shared" si="90"/>
        <v>5866.4057549811741</v>
      </c>
      <c r="V220" s="10">
        <f t="shared" si="90"/>
        <v>5989.6002758357781</v>
      </c>
      <c r="W220" s="10">
        <f t="shared" si="90"/>
        <v>6115.3818816283292</v>
      </c>
      <c r="X220" s="10">
        <f t="shared" si="90"/>
        <v>6243.8049011425237</v>
      </c>
      <c r="Y220" s="10">
        <f t="shared" si="90"/>
        <v>6374.9248040665161</v>
      </c>
      <c r="Z220" s="10">
        <f t="shared" si="90"/>
        <v>6508.7982249519127</v>
      </c>
      <c r="AA220" s="10">
        <f t="shared" si="90"/>
        <v>6645.4829876759022</v>
      </c>
      <c r="AB220" s="10">
        <f t="shared" si="90"/>
        <v>6785.038130417096</v>
      </c>
      <c r="AC220" s="10">
        <f t="shared" si="90"/>
        <v>6927.5239311558544</v>
      </c>
      <c r="AD220" s="10">
        <f t="shared" si="90"/>
        <v>7073.0019337101267</v>
      </c>
      <c r="AE220" s="10">
        <f t="shared" si="90"/>
        <v>7221.5349743180386</v>
      </c>
      <c r="AF220" s="10">
        <f t="shared" si="90"/>
        <v>7373.1872087787169</v>
      </c>
      <c r="AG220" s="10">
        <f t="shared" si="90"/>
        <v>7528.0241401630692</v>
      </c>
      <c r="AH220" s="10">
        <f t="shared" si="90"/>
        <v>7686.1126471064927</v>
      </c>
      <c r="AI220" s="10">
        <f t="shared" si="90"/>
        <v>7847.5210126957281</v>
      </c>
      <c r="AJ220" s="10">
        <f t="shared" si="90"/>
        <v>8012.3189539623381</v>
      </c>
      <c r="AK220" s="10">
        <f t="shared" si="90"/>
        <v>8180.5776519955461</v>
      </c>
    </row>
    <row r="221" spans="1:37" x14ac:dyDescent="0.35">
      <c r="E221" t="s">
        <v>139</v>
      </c>
      <c r="F221" t="s">
        <v>53</v>
      </c>
      <c r="H221" s="10">
        <f t="shared" ref="H221:AK221" si="91">H220*H219</f>
        <v>1791007.6556076484</v>
      </c>
      <c r="I221" s="10">
        <f t="shared" si="91"/>
        <v>1749538.2178871143</v>
      </c>
      <c r="J221" s="10">
        <f t="shared" si="91"/>
        <v>1820134.8290089208</v>
      </c>
      <c r="K221" s="10">
        <f t="shared" si="91"/>
        <v>1893742.8175413271</v>
      </c>
      <c r="L221" s="10">
        <f t="shared" si="91"/>
        <v>1970329.3366047849</v>
      </c>
      <c r="M221" s="10">
        <f t="shared" si="91"/>
        <v>1743715.7583808026</v>
      </c>
      <c r="N221" s="10">
        <f t="shared" si="91"/>
        <v>1809086.5096588535</v>
      </c>
      <c r="O221" s="10">
        <f t="shared" si="91"/>
        <v>1876876.2659518986</v>
      </c>
      <c r="P221" s="10">
        <f t="shared" si="91"/>
        <v>1947206.1387906666</v>
      </c>
      <c r="Q221" s="10">
        <f t="shared" si="91"/>
        <v>2020171.423692889</v>
      </c>
      <c r="R221" s="10">
        <f t="shared" si="91"/>
        <v>1828990.9244660193</v>
      </c>
      <c r="S221" s="10">
        <f t="shared" si="91"/>
        <v>1893626.4448629245</v>
      </c>
      <c r="T221" s="10">
        <f t="shared" si="91"/>
        <v>2207563.1385672069</v>
      </c>
      <c r="U221" s="10">
        <f t="shared" si="91"/>
        <v>2287730.7939442741</v>
      </c>
      <c r="V221" s="10">
        <f t="shared" si="91"/>
        <v>2370809.7377263601</v>
      </c>
      <c r="W221" s="10">
        <f t="shared" si="91"/>
        <v>2456905.6933518928</v>
      </c>
      <c r="X221" s="10">
        <f t="shared" si="91"/>
        <v>2546128.2236059671</v>
      </c>
      <c r="Y221" s="10">
        <f t="shared" si="91"/>
        <v>2638590.8700462175</v>
      </c>
      <c r="Z221" s="10">
        <f t="shared" si="91"/>
        <v>2734411.2974919453</v>
      </c>
      <c r="AA221" s="10">
        <f t="shared" si="91"/>
        <v>2833711.4437603652</v>
      </c>
      <c r="AB221" s="10">
        <f t="shared" si="91"/>
        <v>2936617.6748405225</v>
      </c>
      <c r="AC221" s="10">
        <f t="shared" si="91"/>
        <v>3043260.9457023558</v>
      </c>
      <c r="AD221" s="10">
        <f t="shared" si="91"/>
        <v>3153776.9669455369</v>
      </c>
      <c r="AE221" s="10">
        <f t="shared" si="91"/>
        <v>3268306.3775001639</v>
      </c>
      <c r="AF221" s="10">
        <f t="shared" si="91"/>
        <v>3386994.9235990816</v>
      </c>
      <c r="AG221" s="10">
        <f t="shared" si="91"/>
        <v>3509993.6442495817</v>
      </c>
      <c r="AH221" s="10">
        <f t="shared" si="91"/>
        <v>3637459.0634405049</v>
      </c>
      <c r="AI221" s="10">
        <f t="shared" si="91"/>
        <v>3769553.3893293468</v>
      </c>
      <c r="AJ221" s="10">
        <f t="shared" si="91"/>
        <v>3906444.7206628416</v>
      </c>
      <c r="AK221" s="10">
        <f t="shared" si="91"/>
        <v>4048307.2606937122</v>
      </c>
    </row>
    <row r="223" spans="1:37" x14ac:dyDescent="0.35">
      <c r="D223" t="s">
        <v>140</v>
      </c>
    </row>
    <row r="224" spans="1:37" x14ac:dyDescent="0.35">
      <c r="E224" t="s">
        <v>57</v>
      </c>
      <c r="F224" t="s">
        <v>53</v>
      </c>
      <c r="G224" s="10">
        <f t="shared" ref="G224:AK224" si="92">G44</f>
        <v>6232586.4000000004</v>
      </c>
      <c r="H224" s="10">
        <f t="shared" si="92"/>
        <v>4176296</v>
      </c>
      <c r="I224" s="10">
        <f t="shared" si="92"/>
        <v>4176296</v>
      </c>
      <c r="J224" s="10">
        <f t="shared" si="92"/>
        <v>3708144.8957059924</v>
      </c>
      <c r="K224" s="10">
        <f t="shared" si="92"/>
        <v>4504336.2766414043</v>
      </c>
      <c r="L224" s="10">
        <f t="shared" si="92"/>
        <v>5041745.8868422192</v>
      </c>
      <c r="M224" s="10">
        <f t="shared" si="92"/>
        <v>3897175.1222857265</v>
      </c>
      <c r="N224" s="10">
        <f t="shared" si="92"/>
        <v>4806434.9487067796</v>
      </c>
      <c r="O224" s="10">
        <f t="shared" si="92"/>
        <v>4523314.4488175167</v>
      </c>
      <c r="P224" s="10">
        <f t="shared" si="92"/>
        <v>4659013.8822820419</v>
      </c>
      <c r="Q224" s="10">
        <f t="shared" si="92"/>
        <v>4798784.298750503</v>
      </c>
      <c r="R224" s="10">
        <f t="shared" si="92"/>
        <v>4942747.8277130183</v>
      </c>
      <c r="S224" s="10">
        <f t="shared" si="92"/>
        <v>5091030.2625444094</v>
      </c>
      <c r="T224" s="10">
        <f t="shared" si="92"/>
        <v>5243761.1704207417</v>
      </c>
      <c r="U224" s="10">
        <f t="shared" si="92"/>
        <v>5401074.0055333637</v>
      </c>
      <c r="V224" s="10">
        <f t="shared" si="92"/>
        <v>5563106.2256993651</v>
      </c>
      <c r="W224" s="10">
        <f t="shared" si="92"/>
        <v>5729999.4124703463</v>
      </c>
      <c r="X224" s="10">
        <f t="shared" si="92"/>
        <v>5901899.3948444566</v>
      </c>
      <c r="Y224" s="10">
        <f t="shared" si="92"/>
        <v>6078956.3766897907</v>
      </c>
      <c r="Z224" s="10">
        <f t="shared" si="92"/>
        <v>6261325.0679904846</v>
      </c>
      <c r="AA224" s="10">
        <f t="shared" si="92"/>
        <v>6449164.8200301994</v>
      </c>
      <c r="AB224" s="10">
        <f t="shared" si="92"/>
        <v>6642639.7646311056</v>
      </c>
      <c r="AC224" s="10">
        <f t="shared" si="92"/>
        <v>6841918.9575700387</v>
      </c>
      <c r="AD224" s="10">
        <f t="shared" si="92"/>
        <v>7047176.5262971399</v>
      </c>
      <c r="AE224" s="10">
        <f t="shared" si="92"/>
        <v>7258591.8220860539</v>
      </c>
      <c r="AF224" s="10">
        <f t="shared" si="92"/>
        <v>7476349.5767486356</v>
      </c>
      <c r="AG224" s="10">
        <f t="shared" si="92"/>
        <v>7700640.0640510945</v>
      </c>
      <c r="AH224" s="10">
        <f t="shared" si="92"/>
        <v>7931659.2659726273</v>
      </c>
      <c r="AI224" s="10">
        <f t="shared" si="92"/>
        <v>8169609.0439518066</v>
      </c>
      <c r="AJ224" s="10">
        <f t="shared" si="92"/>
        <v>8414697.3152703606</v>
      </c>
      <c r="AK224" s="10">
        <f t="shared" si="92"/>
        <v>8667138.2347284723</v>
      </c>
    </row>
    <row r="225" spans="4:38" x14ac:dyDescent="0.35">
      <c r="E225" t="s">
        <v>141</v>
      </c>
      <c r="F225" t="s">
        <v>53</v>
      </c>
      <c r="G225" s="10">
        <f t="shared" ref="G225:AK225" si="93">G179</f>
        <v>0</v>
      </c>
      <c r="H225" s="10">
        <f t="shared" si="93"/>
        <v>435368.70400000003</v>
      </c>
      <c r="I225" s="10">
        <f t="shared" si="93"/>
        <v>902612.19888818485</v>
      </c>
      <c r="J225" s="10">
        <f t="shared" si="93"/>
        <v>1408310.5195689038</v>
      </c>
      <c r="K225" s="10">
        <f t="shared" si="93"/>
        <v>1963649.5314007457</v>
      </c>
      <c r="L225" s="10">
        <f t="shared" si="93"/>
        <v>2597653.584765695</v>
      </c>
      <c r="M225" s="10">
        <f t="shared" si="93"/>
        <v>3217315.2587961601</v>
      </c>
      <c r="N225" s="10">
        <f t="shared" si="93"/>
        <v>3902201.7952850964</v>
      </c>
      <c r="O225" s="10">
        <f t="shared" si="93"/>
        <v>4622769.8985057231</v>
      </c>
      <c r="P225" s="10">
        <f t="shared" si="93"/>
        <v>5408082.7277330663</v>
      </c>
      <c r="Q225" s="10">
        <f t="shared" si="93"/>
        <v>6262980.6415911829</v>
      </c>
      <c r="R225" s="10">
        <f t="shared" si="93"/>
        <v>7109076.7328760047</v>
      </c>
      <c r="S225" s="10">
        <f t="shared" si="93"/>
        <v>8025508.4538118718</v>
      </c>
      <c r="T225" s="10">
        <f t="shared" si="93"/>
        <v>8900574.3446583934</v>
      </c>
      <c r="U225" s="10">
        <f t="shared" si="93"/>
        <v>9819674.2639092803</v>
      </c>
      <c r="V225" s="10">
        <f t="shared" si="93"/>
        <v>10784664.683528181</v>
      </c>
      <c r="W225" s="10">
        <f t="shared" si="93"/>
        <v>11797474.898158764</v>
      </c>
      <c r="X225" s="10">
        <f t="shared" si="93"/>
        <v>12860109.783183273</v>
      </c>
      <c r="Y225" s="10">
        <f t="shared" si="93"/>
        <v>13974652.655323502</v>
      </c>
      <c r="Z225" s="10">
        <f t="shared" si="93"/>
        <v>15143268.239558147</v>
      </c>
      <c r="AA225" s="10">
        <f t="shared" si="93"/>
        <v>16368205.746268461</v>
      </c>
      <c r="AB225" s="10">
        <f t="shared" si="93"/>
        <v>17651802.062667362</v>
      </c>
      <c r="AC225" s="10">
        <f t="shared" si="93"/>
        <v>18996485.062715478</v>
      </c>
      <c r="AD225" s="10">
        <f t="shared" si="93"/>
        <v>20404777.039881334</v>
      </c>
      <c r="AE225" s="10">
        <f t="shared" si="93"/>
        <v>21879298.26726234</v>
      </c>
      <c r="AF225" s="10">
        <f t="shared" si="93"/>
        <v>23422770.689748425</v>
      </c>
      <c r="AG225" s="10">
        <f t="shared" si="93"/>
        <v>25038021.75308121</v>
      </c>
      <c r="AH225" s="10">
        <f t="shared" si="93"/>
        <v>26727988.374839351</v>
      </c>
      <c r="AI225" s="10">
        <f t="shared" si="93"/>
        <v>28495721.062564328</v>
      </c>
      <c r="AJ225" s="10">
        <f t="shared" si="93"/>
        <v>30344388.184431795</v>
      </c>
      <c r="AK225" s="10">
        <f t="shared" si="93"/>
        <v>32277280.398070961</v>
      </c>
    </row>
    <row r="226" spans="4:38" x14ac:dyDescent="0.35">
      <c r="E226" t="s">
        <v>117</v>
      </c>
      <c r="F226" t="s">
        <v>53</v>
      </c>
      <c r="G226" s="10">
        <f t="shared" ref="G226:AK226" si="94">-G189</f>
        <v>0</v>
      </c>
      <c r="H226" s="10">
        <f t="shared" si="94"/>
        <v>0</v>
      </c>
      <c r="I226" s="10">
        <f t="shared" si="94"/>
        <v>0</v>
      </c>
      <c r="J226" s="10">
        <f t="shared" si="94"/>
        <v>0</v>
      </c>
      <c r="K226" s="10">
        <f t="shared" si="94"/>
        <v>0</v>
      </c>
      <c r="L226" s="10">
        <f t="shared" si="94"/>
        <v>0</v>
      </c>
      <c r="M226" s="10">
        <f t="shared" si="94"/>
        <v>0</v>
      </c>
      <c r="N226" s="10">
        <f t="shared" si="94"/>
        <v>0</v>
      </c>
      <c r="O226" s="10">
        <f t="shared" si="94"/>
        <v>0</v>
      </c>
      <c r="P226" s="10">
        <f t="shared" si="94"/>
        <v>0</v>
      </c>
      <c r="Q226" s="10">
        <f t="shared" si="94"/>
        <v>0</v>
      </c>
      <c r="R226" s="10">
        <f t="shared" si="94"/>
        <v>0</v>
      </c>
      <c r="S226" s="10">
        <f t="shared" si="94"/>
        <v>0</v>
      </c>
      <c r="T226" s="10">
        <f t="shared" si="94"/>
        <v>0</v>
      </c>
      <c r="U226" s="10">
        <f t="shared" si="94"/>
        <v>0</v>
      </c>
      <c r="V226" s="10">
        <f t="shared" si="94"/>
        <v>0</v>
      </c>
      <c r="W226" s="10">
        <f t="shared" si="94"/>
        <v>0</v>
      </c>
      <c r="X226" s="10">
        <f t="shared" si="94"/>
        <v>0</v>
      </c>
      <c r="Y226" s="10">
        <f t="shared" si="94"/>
        <v>0</v>
      </c>
      <c r="Z226" s="10">
        <f t="shared" si="94"/>
        <v>0</v>
      </c>
      <c r="AA226" s="10">
        <f t="shared" si="94"/>
        <v>0</v>
      </c>
      <c r="AB226" s="10">
        <f t="shared" si="94"/>
        <v>0</v>
      </c>
      <c r="AC226" s="10">
        <f t="shared" si="94"/>
        <v>0</v>
      </c>
      <c r="AD226" s="10">
        <f t="shared" si="94"/>
        <v>0</v>
      </c>
      <c r="AE226" s="10">
        <f t="shared" si="94"/>
        <v>0</v>
      </c>
      <c r="AF226" s="10">
        <f t="shared" si="94"/>
        <v>0</v>
      </c>
      <c r="AG226" s="10">
        <f t="shared" si="94"/>
        <v>0</v>
      </c>
      <c r="AH226" s="10">
        <f t="shared" si="94"/>
        <v>0</v>
      </c>
      <c r="AI226" s="10">
        <f t="shared" si="94"/>
        <v>0</v>
      </c>
      <c r="AJ226" s="10">
        <f t="shared" si="94"/>
        <v>0</v>
      </c>
      <c r="AK226" s="10">
        <f t="shared" si="94"/>
        <v>0</v>
      </c>
    </row>
    <row r="227" spans="4:38" x14ac:dyDescent="0.35">
      <c r="E227" t="s">
        <v>118</v>
      </c>
      <c r="F227" t="s">
        <v>53</v>
      </c>
      <c r="G227" s="10">
        <f t="shared" ref="G227:AK227" si="95">-G202</f>
        <v>0</v>
      </c>
      <c r="H227" s="10">
        <f t="shared" si="95"/>
        <v>-371047.95720573992</v>
      </c>
      <c r="I227" s="10">
        <f t="shared" si="95"/>
        <v>-766167.1850667852</v>
      </c>
      <c r="J227" s="10">
        <f t="shared" si="95"/>
        <v>-1171861.8997469575</v>
      </c>
      <c r="K227" s="10">
        <f t="shared" si="95"/>
        <v>-1599345.0170779107</v>
      </c>
      <c r="L227" s="10">
        <f t="shared" si="95"/>
        <v>-2043624.8584252032</v>
      </c>
      <c r="M227" s="10">
        <f t="shared" si="95"/>
        <v>-2471356.8330996432</v>
      </c>
      <c r="N227" s="10">
        <f t="shared" si="95"/>
        <v>-2878914.7021638718</v>
      </c>
      <c r="O227" s="10">
        <f t="shared" si="95"/>
        <v>-3302461.0399182364</v>
      </c>
      <c r="P227" s="10">
        <f t="shared" si="95"/>
        <v>-3760283.0331881447</v>
      </c>
      <c r="Q227" s="10">
        <f t="shared" si="95"/>
        <v>-4238382.1679767435</v>
      </c>
      <c r="R227" s="10">
        <f t="shared" si="95"/>
        <v>-4682420.5784391314</v>
      </c>
      <c r="S227" s="10">
        <f t="shared" si="95"/>
        <v>-5144794.0518485988</v>
      </c>
      <c r="T227" s="10">
        <f t="shared" si="95"/>
        <v>-5705759.6051356876</v>
      </c>
      <c r="U227" s="10">
        <f t="shared" si="95"/>
        <v>-6294953.4019935755</v>
      </c>
      <c r="V227" s="10">
        <f t="shared" si="95"/>
        <v>-6913565.543457102</v>
      </c>
      <c r="W227" s="10">
        <f t="shared" si="95"/>
        <v>-7562832.8139199493</v>
      </c>
      <c r="X227" s="10">
        <f t="shared" si="95"/>
        <v>-8244040.44920245</v>
      </c>
      <c r="Y227" s="10">
        <f t="shared" si="95"/>
        <v>-8958523.9703547824</v>
      </c>
      <c r="Z227" s="10">
        <f t="shared" si="95"/>
        <v>-9707671.0856147893</v>
      </c>
      <c r="AA227" s="10">
        <f t="shared" si="95"/>
        <v>-10492923.663028272</v>
      </c>
      <c r="AB227" s="10">
        <f t="shared" si="95"/>
        <v>-11315779.776331251</v>
      </c>
      <c r="AC227" s="10">
        <f t="shared" si="95"/>
        <v>-12177795.826788913</v>
      </c>
      <c r="AD227" s="10">
        <f t="shared" si="95"/>
        <v>-13080588.743784428</v>
      </c>
      <c r="AE227" s="10">
        <f t="shared" si="95"/>
        <v>-14025838.267053092</v>
      </c>
      <c r="AF227" s="10">
        <f t="shared" si="95"/>
        <v>-15015289.31356306</v>
      </c>
      <c r="AG227" s="10">
        <f t="shared" si="95"/>
        <v>-16050754.432153719</v>
      </c>
      <c r="AH227" s="10">
        <f t="shared" si="95"/>
        <v>-17134116.349156536</v>
      </c>
      <c r="AI227" s="10">
        <f t="shared" si="95"/>
        <v>-18267330.608341094</v>
      </c>
      <c r="AJ227" s="10">
        <f t="shared" si="95"/>
        <v>-19452428.308651201</v>
      </c>
      <c r="AK227" s="10">
        <f t="shared" si="95"/>
        <v>-20691518.943322703</v>
      </c>
    </row>
    <row r="228" spans="4:38" x14ac:dyDescent="0.35">
      <c r="E228" t="s">
        <v>142</v>
      </c>
      <c r="F228" t="s">
        <v>53</v>
      </c>
      <c r="G228" s="10">
        <f t="shared" ref="G228:AK228" si="96">-G36-G52-G87</f>
        <v>-2197616.1825999999</v>
      </c>
      <c r="H228" s="10">
        <f t="shared" si="96"/>
        <v>-2337673.9275834644</v>
      </c>
      <c r="I228" s="10">
        <f t="shared" si="96"/>
        <v>-2724582.235751234</v>
      </c>
      <c r="J228" s="10">
        <f t="shared" si="96"/>
        <v>-3089742.5409422033</v>
      </c>
      <c r="K228" s="10">
        <f t="shared" si="96"/>
        <v>-3594635.3613376045</v>
      </c>
      <c r="L228" s="10">
        <f t="shared" si="96"/>
        <v>-3896682.4488458997</v>
      </c>
      <c r="M228" s="10">
        <f t="shared" si="96"/>
        <v>-4056049.7862640098</v>
      </c>
      <c r="N228" s="10">
        <f t="shared" si="96"/>
        <v>-4251588.8208585456</v>
      </c>
      <c r="O228" s="10">
        <f t="shared" si="96"/>
        <v>-5703476.0239059851</v>
      </c>
      <c r="P228" s="10">
        <f t="shared" si="96"/>
        <v>-6087534.4281305959</v>
      </c>
      <c r="Q228" s="10">
        <f t="shared" si="96"/>
        <v>-6559399.6838687109</v>
      </c>
      <c r="R228" s="10">
        <f t="shared" si="96"/>
        <v>-7269154.9489901103</v>
      </c>
      <c r="S228" s="10">
        <f t="shared" si="96"/>
        <v>-8210448.3481074674</v>
      </c>
      <c r="T228" s="10">
        <f t="shared" si="96"/>
        <v>-8599770.1176291965</v>
      </c>
      <c r="U228" s="10">
        <f t="shared" si="96"/>
        <v>-8998211.5213215556</v>
      </c>
      <c r="V228" s="10">
        <f t="shared" si="96"/>
        <v>-9405992.3878124524</v>
      </c>
      <c r="W228" s="10">
        <f t="shared" si="96"/>
        <v>-9823338.0116202794</v>
      </c>
      <c r="X228" s="10">
        <f t="shared" si="96"/>
        <v>-10250479.293422321</v>
      </c>
      <c r="Y228" s="10">
        <f t="shared" si="96"/>
        <v>-10687652.884033276</v>
      </c>
      <c r="Z228" s="10">
        <f t="shared" si="96"/>
        <v>-11135101.332194861</v>
      </c>
      <c r="AA228" s="10">
        <f t="shared" si="96"/>
        <v>-11593073.236280082</v>
      </c>
      <c r="AB228" s="10">
        <f t="shared" si="96"/>
        <v>-12061823.400018694</v>
      </c>
      <c r="AC228" s="10">
        <f t="shared" si="96"/>
        <v>-12541612.992353454</v>
      </c>
      <c r="AD228" s="10">
        <f t="shared" si="96"/>
        <v>-13032709.711539606</v>
      </c>
      <c r="AE228" s="10">
        <f t="shared" si="96"/>
        <v>-13535387.9536034</v>
      </c>
      <c r="AF228" s="10">
        <f t="shared" si="96"/>
        <v>-12494861.997878509</v>
      </c>
      <c r="AG228" s="10">
        <f t="shared" si="96"/>
        <v>-12987554.134142611</v>
      </c>
      <c r="AH228" s="10">
        <f t="shared" si="96"/>
        <v>-13235254.688927624</v>
      </c>
      <c r="AI228" s="10">
        <f t="shared" si="96"/>
        <v>-13581519.775736086</v>
      </c>
      <c r="AJ228" s="10">
        <f t="shared" si="96"/>
        <v>-13939688.062350553</v>
      </c>
      <c r="AK228" s="10">
        <f t="shared" si="96"/>
        <v>-14363416.592547655</v>
      </c>
    </row>
    <row r="229" spans="4:38" x14ac:dyDescent="0.35">
      <c r="E229" t="s">
        <v>125</v>
      </c>
      <c r="F229" t="s">
        <v>53</v>
      </c>
      <c r="G229" s="10">
        <f t="shared" ref="G229:AK229" si="97">G209</f>
        <v>0</v>
      </c>
      <c r="H229" s="10">
        <f t="shared" si="97"/>
        <v>0</v>
      </c>
      <c r="I229" s="10">
        <f t="shared" si="97"/>
        <v>0</v>
      </c>
      <c r="J229" s="10">
        <f t="shared" si="97"/>
        <v>0</v>
      </c>
      <c r="K229" s="10">
        <f t="shared" si="97"/>
        <v>0</v>
      </c>
      <c r="L229" s="10">
        <f t="shared" si="97"/>
        <v>0</v>
      </c>
      <c r="M229" s="10">
        <f t="shared" si="97"/>
        <v>0</v>
      </c>
      <c r="N229" s="10">
        <f t="shared" si="97"/>
        <v>0</v>
      </c>
      <c r="O229" s="10">
        <f t="shared" si="97"/>
        <v>0</v>
      </c>
      <c r="P229" s="10">
        <f t="shared" si="97"/>
        <v>0</v>
      </c>
      <c r="Q229" s="10">
        <f t="shared" si="97"/>
        <v>0</v>
      </c>
      <c r="R229" s="10">
        <f t="shared" si="97"/>
        <v>0</v>
      </c>
      <c r="S229" s="10">
        <f t="shared" si="97"/>
        <v>0</v>
      </c>
      <c r="T229" s="10">
        <f t="shared" si="97"/>
        <v>0</v>
      </c>
      <c r="U229" s="10">
        <f t="shared" si="97"/>
        <v>0</v>
      </c>
      <c r="V229" s="10">
        <f t="shared" si="97"/>
        <v>0</v>
      </c>
      <c r="W229" s="10">
        <f t="shared" si="97"/>
        <v>0</v>
      </c>
      <c r="X229" s="10">
        <f t="shared" si="97"/>
        <v>0</v>
      </c>
      <c r="Y229" s="10">
        <f t="shared" si="97"/>
        <v>0</v>
      </c>
      <c r="Z229" s="10">
        <f t="shared" si="97"/>
        <v>0</v>
      </c>
      <c r="AA229" s="10">
        <f t="shared" si="97"/>
        <v>0</v>
      </c>
      <c r="AB229" s="10">
        <f t="shared" si="97"/>
        <v>0</v>
      </c>
      <c r="AC229" s="10">
        <f t="shared" si="97"/>
        <v>0</v>
      </c>
      <c r="AD229" s="10">
        <f t="shared" si="97"/>
        <v>0</v>
      </c>
      <c r="AE229" s="10">
        <f t="shared" si="97"/>
        <v>0</v>
      </c>
      <c r="AF229" s="10">
        <f t="shared" si="97"/>
        <v>0</v>
      </c>
      <c r="AG229" s="10">
        <f t="shared" si="97"/>
        <v>0</v>
      </c>
      <c r="AH229" s="10">
        <f t="shared" si="97"/>
        <v>0</v>
      </c>
      <c r="AI229" s="10">
        <f t="shared" si="97"/>
        <v>0</v>
      </c>
      <c r="AJ229" s="10">
        <f t="shared" si="97"/>
        <v>0</v>
      </c>
      <c r="AK229" s="10">
        <f t="shared" si="97"/>
        <v>0</v>
      </c>
    </row>
    <row r="230" spans="4:38" x14ac:dyDescent="0.35">
      <c r="E230" t="s">
        <v>143</v>
      </c>
      <c r="F230" t="s">
        <v>53</v>
      </c>
      <c r="H230" s="10">
        <f t="shared" ref="H230:AK230" si="98">H221</f>
        <v>1791007.6556076484</v>
      </c>
      <c r="I230" s="10">
        <f t="shared" si="98"/>
        <v>1749538.2178871143</v>
      </c>
      <c r="J230" s="10">
        <f t="shared" si="98"/>
        <v>1820134.8290089208</v>
      </c>
      <c r="K230" s="10">
        <f t="shared" si="98"/>
        <v>1893742.8175413271</v>
      </c>
      <c r="L230" s="10">
        <f t="shared" si="98"/>
        <v>1970329.3366047849</v>
      </c>
      <c r="M230" s="10">
        <f t="shared" si="98"/>
        <v>1743715.7583808026</v>
      </c>
      <c r="N230" s="10">
        <f t="shared" si="98"/>
        <v>1809086.5096588535</v>
      </c>
      <c r="O230" s="10">
        <f t="shared" si="98"/>
        <v>1876876.2659518986</v>
      </c>
      <c r="P230" s="10">
        <f t="shared" si="98"/>
        <v>1947206.1387906666</v>
      </c>
      <c r="Q230" s="10">
        <f t="shared" si="98"/>
        <v>2020171.423692889</v>
      </c>
      <c r="R230" s="10">
        <f t="shared" si="98"/>
        <v>1828990.9244660193</v>
      </c>
      <c r="S230" s="10">
        <f t="shared" si="98"/>
        <v>1893626.4448629245</v>
      </c>
      <c r="T230" s="10">
        <f t="shared" si="98"/>
        <v>2207563.1385672069</v>
      </c>
      <c r="U230" s="10">
        <f t="shared" si="98"/>
        <v>2287730.7939442741</v>
      </c>
      <c r="V230" s="10">
        <f t="shared" si="98"/>
        <v>2370809.7377263601</v>
      </c>
      <c r="W230" s="10">
        <f t="shared" si="98"/>
        <v>2456905.6933518928</v>
      </c>
      <c r="X230" s="10">
        <f t="shared" si="98"/>
        <v>2546128.2236059671</v>
      </c>
      <c r="Y230" s="10">
        <f t="shared" si="98"/>
        <v>2638590.8700462175</v>
      </c>
      <c r="Z230" s="10">
        <f t="shared" si="98"/>
        <v>2734411.2974919453</v>
      </c>
      <c r="AA230" s="10">
        <f t="shared" si="98"/>
        <v>2833711.4437603652</v>
      </c>
      <c r="AB230" s="10">
        <f t="shared" si="98"/>
        <v>2936617.6748405225</v>
      </c>
      <c r="AC230" s="10">
        <f t="shared" si="98"/>
        <v>3043260.9457023558</v>
      </c>
      <c r="AD230" s="10">
        <f t="shared" si="98"/>
        <v>3153776.9669455369</v>
      </c>
      <c r="AE230" s="10">
        <f t="shared" si="98"/>
        <v>3268306.3775001639</v>
      </c>
      <c r="AF230" s="10">
        <f t="shared" si="98"/>
        <v>3386994.9235990816</v>
      </c>
      <c r="AG230" s="10">
        <f t="shared" si="98"/>
        <v>3509993.6442495817</v>
      </c>
      <c r="AH230" s="10">
        <f t="shared" si="98"/>
        <v>3637459.0634405049</v>
      </c>
      <c r="AI230" s="10">
        <f t="shared" si="98"/>
        <v>3769553.3893293468</v>
      </c>
      <c r="AJ230" s="10">
        <f t="shared" si="98"/>
        <v>3906444.7206628416</v>
      </c>
      <c r="AK230" s="10">
        <f t="shared" si="98"/>
        <v>4048307.2606937122</v>
      </c>
    </row>
    <row r="232" spans="4:38" x14ac:dyDescent="0.35">
      <c r="E232" t="s">
        <v>144</v>
      </c>
      <c r="F232" t="s">
        <v>53</v>
      </c>
      <c r="G232" s="10">
        <f t="shared" ref="G232:AK232" si="99">SUM(G224:G230)</f>
        <v>4034970.2174000004</v>
      </c>
      <c r="H232" s="10">
        <f t="shared" si="99"/>
        <v>3693950.4748184439</v>
      </c>
      <c r="I232" s="10">
        <f t="shared" si="99"/>
        <v>3337696.9959572791</v>
      </c>
      <c r="J232" s="10">
        <f t="shared" si="99"/>
        <v>2674985.8035946563</v>
      </c>
      <c r="K232" s="10">
        <f t="shared" si="99"/>
        <v>3167748.2471679617</v>
      </c>
      <c r="L232" s="10">
        <f t="shared" si="99"/>
        <v>3669421.500941596</v>
      </c>
      <c r="M232" s="10">
        <f t="shared" si="99"/>
        <v>2330799.5200990364</v>
      </c>
      <c r="N232" s="10">
        <f t="shared" si="99"/>
        <v>3387219.7306283126</v>
      </c>
      <c r="O232" s="10">
        <f t="shared" si="99"/>
        <v>2017023.549450916</v>
      </c>
      <c r="P232" s="10">
        <f t="shared" si="99"/>
        <v>2166485.2874870352</v>
      </c>
      <c r="Q232" s="10">
        <f t="shared" si="99"/>
        <v>2284154.5121891196</v>
      </c>
      <c r="R232" s="10">
        <f t="shared" si="99"/>
        <v>1929239.9576258005</v>
      </c>
      <c r="S232" s="10">
        <f t="shared" si="99"/>
        <v>1654922.7612631395</v>
      </c>
      <c r="T232" s="10">
        <f t="shared" si="99"/>
        <v>2046368.9308814569</v>
      </c>
      <c r="U232" s="10">
        <f t="shared" si="99"/>
        <v>2215314.140071786</v>
      </c>
      <c r="V232" s="10">
        <f t="shared" si="99"/>
        <v>2399022.715684352</v>
      </c>
      <c r="W232" s="10">
        <f t="shared" si="99"/>
        <v>2598209.1784407739</v>
      </c>
      <c r="X232" s="10">
        <f t="shared" si="99"/>
        <v>2813617.6590089267</v>
      </c>
      <c r="Y232" s="10">
        <f t="shared" si="99"/>
        <v>3046023.0476714526</v>
      </c>
      <c r="Z232" s="10">
        <f t="shared" si="99"/>
        <v>3296232.187230926</v>
      </c>
      <c r="AA232" s="10">
        <f t="shared" si="99"/>
        <v>3565085.1107506715</v>
      </c>
      <c r="AB232" s="10">
        <f t="shared" si="99"/>
        <v>3853456.3257890469</v>
      </c>
      <c r="AC232" s="10">
        <f t="shared" si="99"/>
        <v>4162256.1468455051</v>
      </c>
      <c r="AD232" s="10">
        <f t="shared" si="99"/>
        <v>4492432.0777999777</v>
      </c>
      <c r="AE232" s="10">
        <f t="shared" si="99"/>
        <v>4844970.246192066</v>
      </c>
      <c r="AF232" s="10">
        <f t="shared" si="99"/>
        <v>6775963.8786545731</v>
      </c>
      <c r="AG232" s="10">
        <f t="shared" si="99"/>
        <v>7210346.8950855574</v>
      </c>
      <c r="AH232" s="10">
        <f t="shared" si="99"/>
        <v>7927735.6661683246</v>
      </c>
      <c r="AI232" s="10">
        <f t="shared" si="99"/>
        <v>8586033.1117683053</v>
      </c>
      <c r="AJ232" s="10">
        <f t="shared" si="99"/>
        <v>9273413.8493632432</v>
      </c>
      <c r="AK232" s="10">
        <f t="shared" si="99"/>
        <v>9937790.3576227855</v>
      </c>
    </row>
    <row r="233" spans="4:38" x14ac:dyDescent="0.35">
      <c r="E233" t="s">
        <v>145</v>
      </c>
      <c r="F233" t="s">
        <v>53</v>
      </c>
      <c r="G233" s="10">
        <f t="shared" ref="G233:AK233" si="100">-G232*G$20</f>
        <v>0</v>
      </c>
      <c r="H233" s="10">
        <f t="shared" si="100"/>
        <v>0</v>
      </c>
      <c r="I233" s="10">
        <f t="shared" si="100"/>
        <v>0</v>
      </c>
      <c r="J233" s="10">
        <f t="shared" si="100"/>
        <v>0</v>
      </c>
      <c r="K233" s="10">
        <f t="shared" si="100"/>
        <v>0</v>
      </c>
      <c r="L233" s="10">
        <f t="shared" si="100"/>
        <v>0</v>
      </c>
      <c r="M233" s="10">
        <f t="shared" si="100"/>
        <v>0</v>
      </c>
      <c r="N233" s="10">
        <f t="shared" si="100"/>
        <v>0</v>
      </c>
      <c r="O233" s="10">
        <f t="shared" si="100"/>
        <v>0</v>
      </c>
      <c r="P233" s="10">
        <f t="shared" si="100"/>
        <v>0</v>
      </c>
      <c r="Q233" s="10">
        <f t="shared" si="100"/>
        <v>0</v>
      </c>
      <c r="R233" s="10">
        <f t="shared" si="100"/>
        <v>0</v>
      </c>
      <c r="S233" s="10">
        <f t="shared" si="100"/>
        <v>0</v>
      </c>
      <c r="T233" s="10">
        <f t="shared" si="100"/>
        <v>0</v>
      </c>
      <c r="U233" s="10">
        <f t="shared" si="100"/>
        <v>0</v>
      </c>
      <c r="V233" s="10">
        <f t="shared" si="100"/>
        <v>0</v>
      </c>
      <c r="W233" s="10">
        <f t="shared" si="100"/>
        <v>0</v>
      </c>
      <c r="X233" s="10">
        <f t="shared" si="100"/>
        <v>0</v>
      </c>
      <c r="Y233" s="10">
        <f t="shared" si="100"/>
        <v>0</v>
      </c>
      <c r="Z233" s="10">
        <f t="shared" si="100"/>
        <v>0</v>
      </c>
      <c r="AA233" s="10">
        <f t="shared" si="100"/>
        <v>0</v>
      </c>
      <c r="AB233" s="10">
        <f t="shared" si="100"/>
        <v>0</v>
      </c>
      <c r="AC233" s="10">
        <f t="shared" si="100"/>
        <v>0</v>
      </c>
      <c r="AD233" s="10">
        <f t="shared" si="100"/>
        <v>0</v>
      </c>
      <c r="AE233" s="10">
        <f t="shared" si="100"/>
        <v>0</v>
      </c>
      <c r="AF233" s="10">
        <f t="shared" si="100"/>
        <v>0</v>
      </c>
      <c r="AG233" s="10">
        <f t="shared" si="100"/>
        <v>0</v>
      </c>
      <c r="AH233" s="10">
        <f t="shared" si="100"/>
        <v>0</v>
      </c>
      <c r="AI233" s="10">
        <f t="shared" si="100"/>
        <v>0</v>
      </c>
      <c r="AJ233" s="10">
        <f t="shared" si="100"/>
        <v>0</v>
      </c>
      <c r="AK233" s="10">
        <f t="shared" si="100"/>
        <v>0</v>
      </c>
    </row>
    <row r="235" spans="4:38" x14ac:dyDescent="0.35">
      <c r="D235" t="s">
        <v>146</v>
      </c>
    </row>
    <row r="236" spans="4:38" x14ac:dyDescent="0.35">
      <c r="E236" t="s">
        <v>51</v>
      </c>
      <c r="F236" t="s">
        <v>53</v>
      </c>
      <c r="G236" s="10">
        <f t="shared" ref="G236:AK236" si="101">-G28</f>
        <v>-59567074.224999994</v>
      </c>
      <c r="H236" s="10">
        <f t="shared" si="101"/>
        <v>-1976591.24917324</v>
      </c>
      <c r="I236" s="10">
        <f t="shared" si="101"/>
        <v>-7883163.619584416</v>
      </c>
      <c r="J236" s="10">
        <f t="shared" si="101"/>
        <v>-9409287.5461007431</v>
      </c>
      <c r="K236" s="10">
        <f t="shared" si="101"/>
        <v>-15570797.270092202</v>
      </c>
      <c r="L236" s="10">
        <f t="shared" si="101"/>
        <v>-6195642.9597768392</v>
      </c>
      <c r="M236" s="10">
        <f t="shared" si="101"/>
        <v>-3956993.2301738057</v>
      </c>
      <c r="N236" s="10">
        <f t="shared" si="101"/>
        <v>-4168914.5556033193</v>
      </c>
      <c r="O236" s="10">
        <f t="shared" si="101"/>
        <v>-35250848.42832046</v>
      </c>
      <c r="P236" s="10">
        <f t="shared" si="101"/>
        <v>-8466647.9619261511</v>
      </c>
      <c r="Q236" s="10">
        <f t="shared" si="101"/>
        <v>-10782789.125094207</v>
      </c>
      <c r="R236" s="10">
        <f t="shared" si="101"/>
        <v>-21365397.113733616</v>
      </c>
      <c r="S236" s="10">
        <f t="shared" si="101"/>
        <v>-28250333.703977112</v>
      </c>
      <c r="T236" s="10">
        <f t="shared" si="101"/>
        <v>-10256072.65471362</v>
      </c>
      <c r="U236" s="10">
        <f t="shared" si="101"/>
        <v>-10471450.180462604</v>
      </c>
      <c r="V236" s="10">
        <f t="shared" si="101"/>
        <v>-10691350.634252317</v>
      </c>
      <c r="W236" s="10">
        <f t="shared" si="101"/>
        <v>-10915868.997571616</v>
      </c>
      <c r="X236" s="10">
        <f t="shared" si="101"/>
        <v>-11145102.24652062</v>
      </c>
      <c r="Y236" s="10">
        <f t="shared" si="101"/>
        <v>-11379149.393697552</v>
      </c>
      <c r="Z236" s="10">
        <f t="shared" si="101"/>
        <v>-11618111.5309652</v>
      </c>
      <c r="AA236" s="10">
        <f t="shared" si="101"/>
        <v>-11862091.873115469</v>
      </c>
      <c r="AB236" s="10">
        <f t="shared" si="101"/>
        <v>-12111195.802450892</v>
      </c>
      <c r="AC236" s="10">
        <f t="shared" si="101"/>
        <v>-12365530.91430236</v>
      </c>
      <c r="AD236" s="10">
        <f t="shared" si="101"/>
        <v>-12625207.063502707</v>
      </c>
      <c r="AE236" s="10">
        <f t="shared" si="101"/>
        <v>-12890336.411836263</v>
      </c>
      <c r="AF236" s="10">
        <f t="shared" si="101"/>
        <v>-13161033.476484824</v>
      </c>
      <c r="AG236" s="10">
        <f t="shared" si="101"/>
        <v>-13437415.179491002</v>
      </c>
      <c r="AH236" s="10">
        <f t="shared" si="101"/>
        <v>-13719600.898260314</v>
      </c>
      <c r="AI236" s="10">
        <f t="shared" si="101"/>
        <v>-14007712.517123777</v>
      </c>
      <c r="AJ236" s="10">
        <f t="shared" si="101"/>
        <v>-14301874.479983376</v>
      </c>
      <c r="AK236" s="10">
        <f t="shared" si="101"/>
        <v>-14602213.844063025</v>
      </c>
    </row>
    <row r="237" spans="4:38" x14ac:dyDescent="0.35">
      <c r="E237" t="s">
        <v>147</v>
      </c>
      <c r="F237" t="s">
        <v>53</v>
      </c>
      <c r="G237" s="10">
        <f t="shared" ref="G237:AK237" si="102">G86</f>
        <v>0</v>
      </c>
      <c r="H237" s="10">
        <f t="shared" si="102"/>
        <v>0</v>
      </c>
      <c r="I237" s="10">
        <f t="shared" si="102"/>
        <v>0</v>
      </c>
      <c r="J237" s="10">
        <f t="shared" si="102"/>
        <v>0</v>
      </c>
      <c r="K237" s="10">
        <f t="shared" si="102"/>
        <v>0</v>
      </c>
      <c r="L237" s="10">
        <f t="shared" si="102"/>
        <v>0</v>
      </c>
      <c r="M237" s="10">
        <f t="shared" si="102"/>
        <v>0</v>
      </c>
      <c r="N237" s="10">
        <f t="shared" si="102"/>
        <v>0</v>
      </c>
      <c r="O237" s="10">
        <f t="shared" si="102"/>
        <v>0</v>
      </c>
      <c r="P237" s="10">
        <f t="shared" si="102"/>
        <v>0</v>
      </c>
      <c r="Q237" s="10">
        <f t="shared" si="102"/>
        <v>0</v>
      </c>
      <c r="R237" s="10">
        <f t="shared" si="102"/>
        <v>0</v>
      </c>
      <c r="S237" s="10">
        <f t="shared" si="102"/>
        <v>0</v>
      </c>
      <c r="T237" s="10">
        <f t="shared" si="102"/>
        <v>0</v>
      </c>
      <c r="U237" s="10">
        <f t="shared" si="102"/>
        <v>0</v>
      </c>
      <c r="V237" s="10">
        <f t="shared" si="102"/>
        <v>0</v>
      </c>
      <c r="W237" s="10">
        <f t="shared" si="102"/>
        <v>0</v>
      </c>
      <c r="X237" s="10">
        <f t="shared" si="102"/>
        <v>0</v>
      </c>
      <c r="Y237" s="10">
        <f t="shared" si="102"/>
        <v>0</v>
      </c>
      <c r="Z237" s="10">
        <f t="shared" si="102"/>
        <v>0</v>
      </c>
      <c r="AA237" s="10">
        <f t="shared" si="102"/>
        <v>0</v>
      </c>
      <c r="AB237" s="10">
        <f t="shared" si="102"/>
        <v>0</v>
      </c>
      <c r="AC237" s="10">
        <f t="shared" si="102"/>
        <v>0</v>
      </c>
      <c r="AD237" s="10">
        <f t="shared" si="102"/>
        <v>0</v>
      </c>
      <c r="AE237" s="10">
        <f t="shared" si="102"/>
        <v>0</v>
      </c>
      <c r="AF237" s="10">
        <f t="shared" si="102"/>
        <v>0</v>
      </c>
      <c r="AG237" s="10">
        <f t="shared" si="102"/>
        <v>0</v>
      </c>
      <c r="AH237" s="10">
        <f t="shared" si="102"/>
        <v>0</v>
      </c>
      <c r="AI237" s="10">
        <f t="shared" si="102"/>
        <v>0</v>
      </c>
      <c r="AJ237" s="10">
        <f t="shared" si="102"/>
        <v>0</v>
      </c>
      <c r="AK237" s="10">
        <f t="shared" si="102"/>
        <v>0</v>
      </c>
    </row>
    <row r="238" spans="4:38" x14ac:dyDescent="0.35">
      <c r="E238" t="s">
        <v>60</v>
      </c>
      <c r="F238" t="s">
        <v>53</v>
      </c>
      <c r="G238" s="10">
        <f t="shared" ref="G238:AK238" si="103">G55</f>
        <v>30007000</v>
      </c>
      <c r="H238" s="10">
        <f t="shared" si="103"/>
        <v>0</v>
      </c>
      <c r="I238" s="10">
        <f t="shared" si="103"/>
        <v>0</v>
      </c>
      <c r="J238" s="10">
        <f t="shared" si="103"/>
        <v>0</v>
      </c>
      <c r="K238" s="10">
        <f t="shared" si="103"/>
        <v>0</v>
      </c>
      <c r="L238" s="10">
        <f t="shared" si="103"/>
        <v>0</v>
      </c>
      <c r="M238" s="10">
        <f t="shared" si="103"/>
        <v>0</v>
      </c>
      <c r="N238" s="10">
        <f t="shared" si="103"/>
        <v>0</v>
      </c>
      <c r="O238" s="10">
        <f t="shared" si="103"/>
        <v>0</v>
      </c>
      <c r="P238" s="10">
        <f t="shared" si="103"/>
        <v>0</v>
      </c>
      <c r="Q238" s="10">
        <f t="shared" si="103"/>
        <v>0</v>
      </c>
      <c r="R238" s="10">
        <f t="shared" si="103"/>
        <v>0</v>
      </c>
      <c r="S238" s="10">
        <f t="shared" si="103"/>
        <v>0</v>
      </c>
      <c r="T238" s="10">
        <f t="shared" si="103"/>
        <v>0</v>
      </c>
      <c r="U238" s="10">
        <f t="shared" si="103"/>
        <v>0</v>
      </c>
      <c r="V238" s="10">
        <f t="shared" si="103"/>
        <v>0</v>
      </c>
      <c r="W238" s="10">
        <f t="shared" si="103"/>
        <v>0</v>
      </c>
      <c r="X238" s="10">
        <f t="shared" si="103"/>
        <v>0</v>
      </c>
      <c r="Y238" s="10">
        <f t="shared" si="103"/>
        <v>0</v>
      </c>
      <c r="Z238" s="10">
        <f t="shared" si="103"/>
        <v>0</v>
      </c>
      <c r="AA238" s="10">
        <f t="shared" si="103"/>
        <v>0</v>
      </c>
      <c r="AB238" s="10">
        <f t="shared" si="103"/>
        <v>0</v>
      </c>
      <c r="AC238" s="10">
        <f t="shared" si="103"/>
        <v>0</v>
      </c>
      <c r="AD238" s="10">
        <f t="shared" si="103"/>
        <v>0</v>
      </c>
      <c r="AE238" s="10">
        <f t="shared" si="103"/>
        <v>0</v>
      </c>
      <c r="AF238" s="10">
        <f t="shared" si="103"/>
        <v>0</v>
      </c>
      <c r="AG238" s="10">
        <f t="shared" si="103"/>
        <v>0</v>
      </c>
      <c r="AH238" s="10">
        <f t="shared" si="103"/>
        <v>0</v>
      </c>
      <c r="AI238" s="10">
        <f t="shared" si="103"/>
        <v>0</v>
      </c>
      <c r="AJ238" s="10">
        <f t="shared" si="103"/>
        <v>0</v>
      </c>
      <c r="AK238" s="10">
        <f t="shared" si="103"/>
        <v>0</v>
      </c>
    </row>
    <row r="239" spans="4:38" x14ac:dyDescent="0.35">
      <c r="E239" t="s">
        <v>141</v>
      </c>
      <c r="F239" t="s">
        <v>53</v>
      </c>
      <c r="G239" s="10">
        <f t="shared" ref="G239:AK239" si="104">G179</f>
        <v>0</v>
      </c>
      <c r="H239" s="10">
        <f t="shared" si="104"/>
        <v>435368.70400000003</v>
      </c>
      <c r="I239" s="10">
        <f t="shared" si="104"/>
        <v>902612.19888818485</v>
      </c>
      <c r="J239" s="10">
        <f t="shared" si="104"/>
        <v>1408310.5195689038</v>
      </c>
      <c r="K239" s="10">
        <f t="shared" si="104"/>
        <v>1963649.5314007457</v>
      </c>
      <c r="L239" s="10">
        <f t="shared" si="104"/>
        <v>2597653.584765695</v>
      </c>
      <c r="M239" s="10">
        <f t="shared" si="104"/>
        <v>3217315.2587961601</v>
      </c>
      <c r="N239" s="10">
        <f t="shared" si="104"/>
        <v>3902201.7952850964</v>
      </c>
      <c r="O239" s="10">
        <f t="shared" si="104"/>
        <v>4622769.8985057231</v>
      </c>
      <c r="P239" s="10">
        <f t="shared" si="104"/>
        <v>5408082.7277330663</v>
      </c>
      <c r="Q239" s="10">
        <f t="shared" si="104"/>
        <v>6262980.6415911829</v>
      </c>
      <c r="R239" s="10">
        <f t="shared" si="104"/>
        <v>7109076.7328760047</v>
      </c>
      <c r="S239" s="10">
        <f t="shared" si="104"/>
        <v>8025508.4538118718</v>
      </c>
      <c r="T239" s="10">
        <f t="shared" si="104"/>
        <v>8900574.3446583934</v>
      </c>
      <c r="U239" s="10">
        <f t="shared" si="104"/>
        <v>9819674.2639092803</v>
      </c>
      <c r="V239" s="10">
        <f t="shared" si="104"/>
        <v>10784664.683528181</v>
      </c>
      <c r="W239" s="10">
        <f t="shared" si="104"/>
        <v>11797474.898158764</v>
      </c>
      <c r="X239" s="10">
        <f t="shared" si="104"/>
        <v>12860109.783183273</v>
      </c>
      <c r="Y239" s="10">
        <f t="shared" si="104"/>
        <v>13974652.655323502</v>
      </c>
      <c r="Z239" s="10">
        <f t="shared" si="104"/>
        <v>15143268.239558147</v>
      </c>
      <c r="AA239" s="10">
        <f t="shared" si="104"/>
        <v>16368205.746268461</v>
      </c>
      <c r="AB239" s="10">
        <f t="shared" si="104"/>
        <v>17651802.062667362</v>
      </c>
      <c r="AC239" s="10">
        <f t="shared" si="104"/>
        <v>18996485.062715478</v>
      </c>
      <c r="AD239" s="10">
        <f t="shared" si="104"/>
        <v>20404777.039881334</v>
      </c>
      <c r="AE239" s="10">
        <f t="shared" si="104"/>
        <v>21879298.26726234</v>
      </c>
      <c r="AF239" s="10">
        <f t="shared" si="104"/>
        <v>23422770.689748425</v>
      </c>
      <c r="AG239" s="10">
        <f t="shared" si="104"/>
        <v>25038021.75308121</v>
      </c>
      <c r="AH239" s="10">
        <f t="shared" si="104"/>
        <v>26727988.374839351</v>
      </c>
      <c r="AI239" s="10">
        <f t="shared" si="104"/>
        <v>28495721.062564328</v>
      </c>
      <c r="AJ239" s="10">
        <f t="shared" si="104"/>
        <v>30344388.184431795</v>
      </c>
      <c r="AK239" s="10">
        <f t="shared" si="104"/>
        <v>32277280.398070961</v>
      </c>
      <c r="AL239" s="10">
        <f t="shared" ref="AL239:AL245" si="105">IF(AF239=0,0,IF($G$17&gt;(AK239/AF239)^(1/5)-1+2%,AK239*(AK239/AF239)^(1/5)/($G$17-((AK239/AF239)^(1/5)-1)),AK239*(1+$G$16)/$G$18))</f>
        <v>1292356991.6247234</v>
      </c>
    </row>
    <row r="240" spans="4:38" x14ac:dyDescent="0.35">
      <c r="E240" t="s">
        <v>117</v>
      </c>
      <c r="F240" t="s">
        <v>53</v>
      </c>
      <c r="G240" s="10">
        <f t="shared" ref="G240:AK240" si="106">G226</f>
        <v>0</v>
      </c>
      <c r="H240" s="10">
        <f t="shared" si="106"/>
        <v>0</v>
      </c>
      <c r="I240" s="10">
        <f t="shared" si="106"/>
        <v>0</v>
      </c>
      <c r="J240" s="10">
        <f t="shared" si="106"/>
        <v>0</v>
      </c>
      <c r="K240" s="10">
        <f t="shared" si="106"/>
        <v>0</v>
      </c>
      <c r="L240" s="10">
        <f t="shared" si="106"/>
        <v>0</v>
      </c>
      <c r="M240" s="10">
        <f t="shared" si="106"/>
        <v>0</v>
      </c>
      <c r="N240" s="10">
        <f t="shared" si="106"/>
        <v>0</v>
      </c>
      <c r="O240" s="10">
        <f t="shared" si="106"/>
        <v>0</v>
      </c>
      <c r="P240" s="10">
        <f t="shared" si="106"/>
        <v>0</v>
      </c>
      <c r="Q240" s="10">
        <f t="shared" si="106"/>
        <v>0</v>
      </c>
      <c r="R240" s="10">
        <f t="shared" si="106"/>
        <v>0</v>
      </c>
      <c r="S240" s="10">
        <f t="shared" si="106"/>
        <v>0</v>
      </c>
      <c r="T240" s="10">
        <f t="shared" si="106"/>
        <v>0</v>
      </c>
      <c r="U240" s="10">
        <f t="shared" si="106"/>
        <v>0</v>
      </c>
      <c r="V240" s="10">
        <f t="shared" si="106"/>
        <v>0</v>
      </c>
      <c r="W240" s="10">
        <f t="shared" si="106"/>
        <v>0</v>
      </c>
      <c r="X240" s="10">
        <f t="shared" si="106"/>
        <v>0</v>
      </c>
      <c r="Y240" s="10">
        <f t="shared" si="106"/>
        <v>0</v>
      </c>
      <c r="Z240" s="10">
        <f t="shared" si="106"/>
        <v>0</v>
      </c>
      <c r="AA240" s="10">
        <f t="shared" si="106"/>
        <v>0</v>
      </c>
      <c r="AB240" s="10">
        <f t="shared" si="106"/>
        <v>0</v>
      </c>
      <c r="AC240" s="10">
        <f t="shared" si="106"/>
        <v>0</v>
      </c>
      <c r="AD240" s="10">
        <f t="shared" si="106"/>
        <v>0</v>
      </c>
      <c r="AE240" s="10">
        <f t="shared" si="106"/>
        <v>0</v>
      </c>
      <c r="AF240" s="10">
        <f t="shared" si="106"/>
        <v>0</v>
      </c>
      <c r="AG240" s="10">
        <f t="shared" si="106"/>
        <v>0</v>
      </c>
      <c r="AH240" s="10">
        <f t="shared" si="106"/>
        <v>0</v>
      </c>
      <c r="AI240" s="10">
        <f t="shared" si="106"/>
        <v>0</v>
      </c>
      <c r="AJ240" s="10">
        <f t="shared" si="106"/>
        <v>0</v>
      </c>
      <c r="AK240" s="10">
        <f t="shared" si="106"/>
        <v>0</v>
      </c>
      <c r="AL240" s="10">
        <f t="shared" si="105"/>
        <v>0</v>
      </c>
    </row>
    <row r="241" spans="3:40" x14ac:dyDescent="0.35">
      <c r="E241" t="s">
        <v>118</v>
      </c>
      <c r="F241" t="s">
        <v>53</v>
      </c>
      <c r="G241" s="10">
        <f t="shared" ref="G241:AK241" si="107">-G202</f>
        <v>0</v>
      </c>
      <c r="H241" s="10">
        <f t="shared" si="107"/>
        <v>-371047.95720573992</v>
      </c>
      <c r="I241" s="10">
        <f t="shared" si="107"/>
        <v>-766167.1850667852</v>
      </c>
      <c r="J241" s="10">
        <f t="shared" si="107"/>
        <v>-1171861.8997469575</v>
      </c>
      <c r="K241" s="10">
        <f t="shared" si="107"/>
        <v>-1599345.0170779107</v>
      </c>
      <c r="L241" s="10">
        <f t="shared" si="107"/>
        <v>-2043624.8584252032</v>
      </c>
      <c r="M241" s="10">
        <f t="shared" si="107"/>
        <v>-2471356.8330996432</v>
      </c>
      <c r="N241" s="10">
        <f t="shared" si="107"/>
        <v>-2878914.7021638718</v>
      </c>
      <c r="O241" s="10">
        <f t="shared" si="107"/>
        <v>-3302461.0399182364</v>
      </c>
      <c r="P241" s="10">
        <f t="shared" si="107"/>
        <v>-3760283.0331881447</v>
      </c>
      <c r="Q241" s="10">
        <f t="shared" si="107"/>
        <v>-4238382.1679767435</v>
      </c>
      <c r="R241" s="10">
        <f t="shared" si="107"/>
        <v>-4682420.5784391314</v>
      </c>
      <c r="S241" s="10">
        <f t="shared" si="107"/>
        <v>-5144794.0518485988</v>
      </c>
      <c r="T241" s="10">
        <f t="shared" si="107"/>
        <v>-5705759.6051356876</v>
      </c>
      <c r="U241" s="10">
        <f t="shared" si="107"/>
        <v>-6294953.4019935755</v>
      </c>
      <c r="V241" s="10">
        <f t="shared" si="107"/>
        <v>-6913565.543457102</v>
      </c>
      <c r="W241" s="10">
        <f t="shared" si="107"/>
        <v>-7562832.8139199493</v>
      </c>
      <c r="X241" s="10">
        <f t="shared" si="107"/>
        <v>-8244040.44920245</v>
      </c>
      <c r="Y241" s="10">
        <f t="shared" si="107"/>
        <v>-8958523.9703547824</v>
      </c>
      <c r="Z241" s="10">
        <f t="shared" si="107"/>
        <v>-9707671.0856147893</v>
      </c>
      <c r="AA241" s="10">
        <f t="shared" si="107"/>
        <v>-10492923.663028272</v>
      </c>
      <c r="AB241" s="10">
        <f t="shared" si="107"/>
        <v>-11315779.776331251</v>
      </c>
      <c r="AC241" s="10">
        <f t="shared" si="107"/>
        <v>-12177795.826788913</v>
      </c>
      <c r="AD241" s="10">
        <f t="shared" si="107"/>
        <v>-13080588.743784428</v>
      </c>
      <c r="AE241" s="10">
        <f t="shared" si="107"/>
        <v>-14025838.267053092</v>
      </c>
      <c r="AF241" s="10">
        <f t="shared" si="107"/>
        <v>-15015289.31356306</v>
      </c>
      <c r="AG241" s="10">
        <f t="shared" si="107"/>
        <v>-16050754.432153719</v>
      </c>
      <c r="AH241" s="10">
        <f t="shared" si="107"/>
        <v>-17134116.349156536</v>
      </c>
      <c r="AI241" s="10">
        <f t="shared" si="107"/>
        <v>-18267330.608341094</v>
      </c>
      <c r="AJ241" s="10">
        <f t="shared" si="107"/>
        <v>-19452428.308651201</v>
      </c>
      <c r="AK241" s="10">
        <f t="shared" si="107"/>
        <v>-20691518.943322703</v>
      </c>
      <c r="AL241" s="10">
        <f t="shared" si="105"/>
        <v>-828472189.84833252</v>
      </c>
    </row>
    <row r="242" spans="3:40" x14ac:dyDescent="0.35">
      <c r="E242" t="s">
        <v>125</v>
      </c>
      <c r="F242" t="s">
        <v>53</v>
      </c>
      <c r="G242" s="10">
        <f t="shared" ref="G242:AK242" si="108">G209</f>
        <v>0</v>
      </c>
      <c r="H242" s="10">
        <f t="shared" si="108"/>
        <v>0</v>
      </c>
      <c r="I242" s="10">
        <f t="shared" si="108"/>
        <v>0</v>
      </c>
      <c r="J242" s="10">
        <f t="shared" si="108"/>
        <v>0</v>
      </c>
      <c r="K242" s="10">
        <f t="shared" si="108"/>
        <v>0</v>
      </c>
      <c r="L242" s="10">
        <f t="shared" si="108"/>
        <v>0</v>
      </c>
      <c r="M242" s="10">
        <f t="shared" si="108"/>
        <v>0</v>
      </c>
      <c r="N242" s="10">
        <f t="shared" si="108"/>
        <v>0</v>
      </c>
      <c r="O242" s="10">
        <f t="shared" si="108"/>
        <v>0</v>
      </c>
      <c r="P242" s="10">
        <f t="shared" si="108"/>
        <v>0</v>
      </c>
      <c r="Q242" s="10">
        <f t="shared" si="108"/>
        <v>0</v>
      </c>
      <c r="R242" s="10">
        <f t="shared" si="108"/>
        <v>0</v>
      </c>
      <c r="S242" s="10">
        <f t="shared" si="108"/>
        <v>0</v>
      </c>
      <c r="T242" s="10">
        <f t="shared" si="108"/>
        <v>0</v>
      </c>
      <c r="U242" s="10">
        <f t="shared" si="108"/>
        <v>0</v>
      </c>
      <c r="V242" s="10">
        <f t="shared" si="108"/>
        <v>0</v>
      </c>
      <c r="W242" s="10">
        <f t="shared" si="108"/>
        <v>0</v>
      </c>
      <c r="X242" s="10">
        <f t="shared" si="108"/>
        <v>0</v>
      </c>
      <c r="Y242" s="10">
        <f t="shared" si="108"/>
        <v>0</v>
      </c>
      <c r="Z242" s="10">
        <f t="shared" si="108"/>
        <v>0</v>
      </c>
      <c r="AA242" s="10">
        <f t="shared" si="108"/>
        <v>0</v>
      </c>
      <c r="AB242" s="10">
        <f t="shared" si="108"/>
        <v>0</v>
      </c>
      <c r="AC242" s="10">
        <f t="shared" si="108"/>
        <v>0</v>
      </c>
      <c r="AD242" s="10">
        <f t="shared" si="108"/>
        <v>0</v>
      </c>
      <c r="AE242" s="10">
        <f t="shared" si="108"/>
        <v>0</v>
      </c>
      <c r="AF242" s="10">
        <f t="shared" si="108"/>
        <v>0</v>
      </c>
      <c r="AG242" s="10">
        <f t="shared" si="108"/>
        <v>0</v>
      </c>
      <c r="AH242" s="10">
        <f t="shared" si="108"/>
        <v>0</v>
      </c>
      <c r="AI242" s="10">
        <f t="shared" si="108"/>
        <v>0</v>
      </c>
      <c r="AJ242" s="10">
        <f t="shared" si="108"/>
        <v>0</v>
      </c>
      <c r="AK242" s="10">
        <f t="shared" si="108"/>
        <v>0</v>
      </c>
      <c r="AL242" s="10">
        <f t="shared" si="105"/>
        <v>0</v>
      </c>
    </row>
    <row r="243" spans="3:40" x14ac:dyDescent="0.35">
      <c r="E243" t="s">
        <v>131</v>
      </c>
      <c r="F243" t="s">
        <v>53</v>
      </c>
      <c r="G243" s="10">
        <f t="shared" ref="G243:AK243" si="109">G216</f>
        <v>0</v>
      </c>
      <c r="H243" s="10">
        <f t="shared" si="109"/>
        <v>0</v>
      </c>
      <c r="I243" s="10">
        <f t="shared" si="109"/>
        <v>0</v>
      </c>
      <c r="J243" s="10">
        <f t="shared" si="109"/>
        <v>0</v>
      </c>
      <c r="K243" s="10">
        <f t="shared" si="109"/>
        <v>0</v>
      </c>
      <c r="L243" s="10">
        <f t="shared" si="109"/>
        <v>0</v>
      </c>
      <c r="M243" s="10">
        <f t="shared" si="109"/>
        <v>0</v>
      </c>
      <c r="N243" s="10">
        <f t="shared" si="109"/>
        <v>0</v>
      </c>
      <c r="O243" s="10">
        <f t="shared" si="109"/>
        <v>0</v>
      </c>
      <c r="P243" s="10">
        <f t="shared" si="109"/>
        <v>0</v>
      </c>
      <c r="Q243" s="10">
        <f t="shared" si="109"/>
        <v>0</v>
      </c>
      <c r="R243" s="10">
        <f t="shared" si="109"/>
        <v>0</v>
      </c>
      <c r="S243" s="10">
        <f t="shared" si="109"/>
        <v>0</v>
      </c>
      <c r="T243" s="10">
        <f t="shared" si="109"/>
        <v>0</v>
      </c>
      <c r="U243" s="10">
        <f t="shared" si="109"/>
        <v>0</v>
      </c>
      <c r="V243" s="10">
        <f t="shared" si="109"/>
        <v>0</v>
      </c>
      <c r="W243" s="10">
        <f t="shared" si="109"/>
        <v>0</v>
      </c>
      <c r="X243" s="10">
        <f t="shared" si="109"/>
        <v>0</v>
      </c>
      <c r="Y243" s="10">
        <f t="shared" si="109"/>
        <v>0</v>
      </c>
      <c r="Z243" s="10">
        <f t="shared" si="109"/>
        <v>0</v>
      </c>
      <c r="AA243" s="10">
        <f t="shared" si="109"/>
        <v>0</v>
      </c>
      <c r="AB243" s="10">
        <f t="shared" si="109"/>
        <v>0</v>
      </c>
      <c r="AC243" s="10">
        <f t="shared" si="109"/>
        <v>0</v>
      </c>
      <c r="AD243" s="10">
        <f t="shared" si="109"/>
        <v>0</v>
      </c>
      <c r="AE243" s="10">
        <f t="shared" si="109"/>
        <v>0</v>
      </c>
      <c r="AF243" s="10">
        <f t="shared" si="109"/>
        <v>0</v>
      </c>
      <c r="AG243" s="10">
        <f t="shared" si="109"/>
        <v>0</v>
      </c>
      <c r="AH243" s="10">
        <f t="shared" si="109"/>
        <v>0</v>
      </c>
      <c r="AI243" s="10">
        <f t="shared" si="109"/>
        <v>0</v>
      </c>
      <c r="AJ243" s="10">
        <f t="shared" si="109"/>
        <v>0</v>
      </c>
      <c r="AK243" s="10">
        <f t="shared" si="109"/>
        <v>0</v>
      </c>
      <c r="AL243" s="10">
        <f t="shared" si="105"/>
        <v>0</v>
      </c>
    </row>
    <row r="244" spans="3:40" x14ac:dyDescent="0.35">
      <c r="E244" t="s">
        <v>148</v>
      </c>
      <c r="F244" t="s">
        <v>53</v>
      </c>
      <c r="G244" s="10">
        <f t="shared" ref="G244:AK244" si="110">G233</f>
        <v>0</v>
      </c>
      <c r="H244" s="10">
        <f t="shared" si="110"/>
        <v>0</v>
      </c>
      <c r="I244" s="10">
        <f t="shared" si="110"/>
        <v>0</v>
      </c>
      <c r="J244" s="10">
        <f t="shared" si="110"/>
        <v>0</v>
      </c>
      <c r="K244" s="10">
        <f t="shared" si="110"/>
        <v>0</v>
      </c>
      <c r="L244" s="10">
        <f t="shared" si="110"/>
        <v>0</v>
      </c>
      <c r="M244" s="10">
        <f t="shared" si="110"/>
        <v>0</v>
      </c>
      <c r="N244" s="10">
        <f t="shared" si="110"/>
        <v>0</v>
      </c>
      <c r="O244" s="10">
        <f t="shared" si="110"/>
        <v>0</v>
      </c>
      <c r="P244" s="10">
        <f t="shared" si="110"/>
        <v>0</v>
      </c>
      <c r="Q244" s="10">
        <f t="shared" si="110"/>
        <v>0</v>
      </c>
      <c r="R244" s="10">
        <f t="shared" si="110"/>
        <v>0</v>
      </c>
      <c r="S244" s="10">
        <f t="shared" si="110"/>
        <v>0</v>
      </c>
      <c r="T244" s="10">
        <f t="shared" si="110"/>
        <v>0</v>
      </c>
      <c r="U244" s="10">
        <f t="shared" si="110"/>
        <v>0</v>
      </c>
      <c r="V244" s="10">
        <f t="shared" si="110"/>
        <v>0</v>
      </c>
      <c r="W244" s="10">
        <f t="shared" si="110"/>
        <v>0</v>
      </c>
      <c r="X244" s="10">
        <f t="shared" si="110"/>
        <v>0</v>
      </c>
      <c r="Y244" s="10">
        <f t="shared" si="110"/>
        <v>0</v>
      </c>
      <c r="Z244" s="10">
        <f t="shared" si="110"/>
        <v>0</v>
      </c>
      <c r="AA244" s="10">
        <f t="shared" si="110"/>
        <v>0</v>
      </c>
      <c r="AB244" s="10">
        <f t="shared" si="110"/>
        <v>0</v>
      </c>
      <c r="AC244" s="10">
        <f t="shared" si="110"/>
        <v>0</v>
      </c>
      <c r="AD244" s="10">
        <f t="shared" si="110"/>
        <v>0</v>
      </c>
      <c r="AE244" s="10">
        <f t="shared" si="110"/>
        <v>0</v>
      </c>
      <c r="AF244" s="10">
        <f t="shared" si="110"/>
        <v>0</v>
      </c>
      <c r="AG244" s="10">
        <f t="shared" si="110"/>
        <v>0</v>
      </c>
      <c r="AH244" s="10">
        <f t="shared" si="110"/>
        <v>0</v>
      </c>
      <c r="AI244" s="10">
        <f t="shared" si="110"/>
        <v>0</v>
      </c>
      <c r="AJ244" s="10">
        <f t="shared" si="110"/>
        <v>0</v>
      </c>
      <c r="AK244" s="10">
        <f t="shared" si="110"/>
        <v>0</v>
      </c>
      <c r="AL244" s="10">
        <f t="shared" si="105"/>
        <v>0</v>
      </c>
      <c r="AN244" s="8"/>
    </row>
    <row r="245" spans="3:40" x14ac:dyDescent="0.35">
      <c r="E245" t="s">
        <v>149</v>
      </c>
      <c r="F245" t="s">
        <v>53</v>
      </c>
      <c r="G245" s="10">
        <f t="shared" ref="G245:AK245" si="111">-$G$19*G244</f>
        <v>0</v>
      </c>
      <c r="H245" s="10">
        <f t="shared" si="111"/>
        <v>0</v>
      </c>
      <c r="I245" s="10">
        <f t="shared" si="111"/>
        <v>0</v>
      </c>
      <c r="J245" s="10">
        <f t="shared" si="111"/>
        <v>0</v>
      </c>
      <c r="K245" s="10">
        <f t="shared" si="111"/>
        <v>0</v>
      </c>
      <c r="L245" s="10">
        <f t="shared" si="111"/>
        <v>0</v>
      </c>
      <c r="M245" s="10">
        <f t="shared" si="111"/>
        <v>0</v>
      </c>
      <c r="N245" s="10">
        <f t="shared" si="111"/>
        <v>0</v>
      </c>
      <c r="O245" s="10">
        <f t="shared" si="111"/>
        <v>0</v>
      </c>
      <c r="P245" s="10">
        <f t="shared" si="111"/>
        <v>0</v>
      </c>
      <c r="Q245" s="10">
        <f t="shared" si="111"/>
        <v>0</v>
      </c>
      <c r="R245" s="10">
        <f t="shared" si="111"/>
        <v>0</v>
      </c>
      <c r="S245" s="10">
        <f t="shared" si="111"/>
        <v>0</v>
      </c>
      <c r="T245" s="10">
        <f t="shared" si="111"/>
        <v>0</v>
      </c>
      <c r="U245" s="10">
        <f t="shared" si="111"/>
        <v>0</v>
      </c>
      <c r="V245" s="10">
        <f t="shared" si="111"/>
        <v>0</v>
      </c>
      <c r="W245" s="10">
        <f t="shared" si="111"/>
        <v>0</v>
      </c>
      <c r="X245" s="10">
        <f t="shared" si="111"/>
        <v>0</v>
      </c>
      <c r="Y245" s="10">
        <f t="shared" si="111"/>
        <v>0</v>
      </c>
      <c r="Z245" s="10">
        <f t="shared" si="111"/>
        <v>0</v>
      </c>
      <c r="AA245" s="10">
        <f t="shared" si="111"/>
        <v>0</v>
      </c>
      <c r="AB245" s="10">
        <f t="shared" si="111"/>
        <v>0</v>
      </c>
      <c r="AC245" s="10">
        <f t="shared" si="111"/>
        <v>0</v>
      </c>
      <c r="AD245" s="10">
        <f t="shared" si="111"/>
        <v>0</v>
      </c>
      <c r="AE245" s="10">
        <f t="shared" si="111"/>
        <v>0</v>
      </c>
      <c r="AF245" s="10">
        <f t="shared" si="111"/>
        <v>0</v>
      </c>
      <c r="AG245" s="10">
        <f t="shared" si="111"/>
        <v>0</v>
      </c>
      <c r="AH245" s="10">
        <f t="shared" si="111"/>
        <v>0</v>
      </c>
      <c r="AI245" s="10">
        <f t="shared" si="111"/>
        <v>0</v>
      </c>
      <c r="AJ245" s="10">
        <f t="shared" si="111"/>
        <v>0</v>
      </c>
      <c r="AK245" s="10">
        <f t="shared" si="111"/>
        <v>0</v>
      </c>
      <c r="AL245" s="10">
        <f t="shared" si="105"/>
        <v>0</v>
      </c>
    </row>
    <row r="246" spans="3:40" x14ac:dyDescent="0.35">
      <c r="E246" t="s">
        <v>150</v>
      </c>
      <c r="F246" t="s">
        <v>53</v>
      </c>
      <c r="G246" s="10">
        <f t="shared" ref="G246:AL246" si="112">SUM(G236:G245)</f>
        <v>-29560074.224999994</v>
      </c>
      <c r="H246" s="10">
        <f t="shared" si="112"/>
        <v>-1912270.5023789797</v>
      </c>
      <c r="I246" s="10">
        <f t="shared" si="112"/>
        <v>-7746718.6057630163</v>
      </c>
      <c r="J246" s="10">
        <f t="shared" si="112"/>
        <v>-9172838.9262787979</v>
      </c>
      <c r="K246" s="10">
        <f t="shared" si="112"/>
        <v>-15206492.755769368</v>
      </c>
      <c r="L246" s="10">
        <f t="shared" si="112"/>
        <v>-5641614.2334363479</v>
      </c>
      <c r="M246" s="10">
        <f t="shared" si="112"/>
        <v>-3211034.8044772889</v>
      </c>
      <c r="N246" s="10">
        <f t="shared" si="112"/>
        <v>-3145627.4624820948</v>
      </c>
      <c r="O246" s="10">
        <f t="shared" si="112"/>
        <v>-33930539.569732971</v>
      </c>
      <c r="P246" s="10">
        <f t="shared" si="112"/>
        <v>-6818848.2673812294</v>
      </c>
      <c r="Q246" s="10">
        <f t="shared" si="112"/>
        <v>-8758190.6514797676</v>
      </c>
      <c r="R246" s="10">
        <f t="shared" si="112"/>
        <v>-18938740.959296741</v>
      </c>
      <c r="S246" s="10">
        <f t="shared" si="112"/>
        <v>-25369619.302013837</v>
      </c>
      <c r="T246" s="10">
        <f t="shared" si="112"/>
        <v>-7061257.9151909137</v>
      </c>
      <c r="U246" s="10">
        <f t="shared" si="112"/>
        <v>-6946729.3185468996</v>
      </c>
      <c r="V246" s="10">
        <f t="shared" si="112"/>
        <v>-6820251.4941812381</v>
      </c>
      <c r="W246" s="10">
        <f t="shared" si="112"/>
        <v>-6681226.9133328004</v>
      </c>
      <c r="X246" s="10">
        <f t="shared" si="112"/>
        <v>-6529032.9125397969</v>
      </c>
      <c r="Y246" s="10">
        <f t="shared" si="112"/>
        <v>-6363020.7087288331</v>
      </c>
      <c r="Z246" s="10">
        <f t="shared" si="112"/>
        <v>-6182514.3770218417</v>
      </c>
      <c r="AA246" s="10">
        <f t="shared" si="112"/>
        <v>-5986809.7898752801</v>
      </c>
      <c r="AB246" s="10">
        <f t="shared" si="112"/>
        <v>-5775173.5161147807</v>
      </c>
      <c r="AC246" s="10">
        <f t="shared" si="112"/>
        <v>-5546841.6783757955</v>
      </c>
      <c r="AD246" s="10">
        <f t="shared" si="112"/>
        <v>-5301018.7674058005</v>
      </c>
      <c r="AE246" s="10">
        <f t="shared" si="112"/>
        <v>-5036876.4116270151</v>
      </c>
      <c r="AF246" s="10">
        <f t="shared" si="112"/>
        <v>-4753552.100299459</v>
      </c>
      <c r="AG246" s="10">
        <f t="shared" si="112"/>
        <v>-4450147.8585635107</v>
      </c>
      <c r="AH246" s="10">
        <f t="shared" si="112"/>
        <v>-4125728.8725774996</v>
      </c>
      <c r="AI246" s="10">
        <f t="shared" si="112"/>
        <v>-3779322.0629005432</v>
      </c>
      <c r="AJ246" s="10">
        <f t="shared" si="112"/>
        <v>-3409914.6042027827</v>
      </c>
      <c r="AK246" s="10">
        <f t="shared" si="112"/>
        <v>-3016452.389314767</v>
      </c>
      <c r="AL246" s="10">
        <f t="shared" si="112"/>
        <v>463884801.77639091</v>
      </c>
    </row>
    <row r="247" spans="3:40" x14ac:dyDescent="0.35">
      <c r="E247" t="s">
        <v>151</v>
      </c>
      <c r="F247" t="s">
        <v>53</v>
      </c>
      <c r="G247" s="10">
        <f>NPV($G$17,H246:AL246)+G246</f>
        <v>-55660170.424170092</v>
      </c>
    </row>
    <row r="249" spans="3:40" x14ac:dyDescent="0.35">
      <c r="E249" t="s">
        <v>143</v>
      </c>
      <c r="F249" t="s">
        <v>53</v>
      </c>
      <c r="H249" s="10">
        <f t="shared" ref="H249:AK249" si="113">H221</f>
        <v>1791007.6556076484</v>
      </c>
      <c r="I249" s="10">
        <f t="shared" si="113"/>
        <v>1749538.2178871143</v>
      </c>
      <c r="J249" s="10">
        <f t="shared" si="113"/>
        <v>1820134.8290089208</v>
      </c>
      <c r="K249" s="10">
        <f t="shared" si="113"/>
        <v>1893742.8175413271</v>
      </c>
      <c r="L249" s="10">
        <f t="shared" si="113"/>
        <v>1970329.3366047849</v>
      </c>
      <c r="M249" s="10">
        <f t="shared" si="113"/>
        <v>1743715.7583808026</v>
      </c>
      <c r="N249" s="10">
        <f t="shared" si="113"/>
        <v>1809086.5096588535</v>
      </c>
      <c r="O249" s="10">
        <f t="shared" si="113"/>
        <v>1876876.2659518986</v>
      </c>
      <c r="P249" s="10">
        <f t="shared" si="113"/>
        <v>1947206.1387906666</v>
      </c>
      <c r="Q249" s="10">
        <f t="shared" si="113"/>
        <v>2020171.423692889</v>
      </c>
      <c r="R249" s="10">
        <f t="shared" si="113"/>
        <v>1828990.9244660193</v>
      </c>
      <c r="S249" s="10">
        <f t="shared" si="113"/>
        <v>1893626.4448629245</v>
      </c>
      <c r="T249" s="10">
        <f t="shared" si="113"/>
        <v>2207563.1385672069</v>
      </c>
      <c r="U249" s="10">
        <f t="shared" si="113"/>
        <v>2287730.7939442741</v>
      </c>
      <c r="V249" s="10">
        <f t="shared" si="113"/>
        <v>2370809.7377263601</v>
      </c>
      <c r="W249" s="10">
        <f t="shared" si="113"/>
        <v>2456905.6933518928</v>
      </c>
      <c r="X249" s="10">
        <f t="shared" si="113"/>
        <v>2546128.2236059671</v>
      </c>
      <c r="Y249" s="10">
        <f t="shared" si="113"/>
        <v>2638590.8700462175</v>
      </c>
      <c r="Z249" s="10">
        <f t="shared" si="113"/>
        <v>2734411.2974919453</v>
      </c>
      <c r="AA249" s="10">
        <f t="shared" si="113"/>
        <v>2833711.4437603652</v>
      </c>
      <c r="AB249" s="10">
        <f t="shared" si="113"/>
        <v>2936617.6748405225</v>
      </c>
      <c r="AC249" s="10">
        <f t="shared" si="113"/>
        <v>3043260.9457023558</v>
      </c>
      <c r="AD249" s="10">
        <f t="shared" si="113"/>
        <v>3153776.9669455369</v>
      </c>
      <c r="AE249" s="10">
        <f t="shared" si="113"/>
        <v>3268306.3775001639</v>
      </c>
      <c r="AF249" s="10">
        <f t="shared" si="113"/>
        <v>3386994.9235990816</v>
      </c>
      <c r="AG249" s="10">
        <f t="shared" si="113"/>
        <v>3509993.6442495817</v>
      </c>
      <c r="AH249" s="10">
        <f t="shared" si="113"/>
        <v>3637459.0634405049</v>
      </c>
      <c r="AI249" s="10">
        <f t="shared" si="113"/>
        <v>3769553.3893293468</v>
      </c>
      <c r="AJ249" s="10">
        <f t="shared" si="113"/>
        <v>3906444.7206628416</v>
      </c>
      <c r="AK249" s="10">
        <f t="shared" si="113"/>
        <v>4048307.2606937122</v>
      </c>
    </row>
    <row r="250" spans="3:40" x14ac:dyDescent="0.35">
      <c r="E250" t="s">
        <v>152</v>
      </c>
      <c r="F250" t="s">
        <v>53</v>
      </c>
      <c r="G250" s="10">
        <f>NPV($G$17,H249:AL249)+G249</f>
        <v>36784388.386352666</v>
      </c>
    </row>
    <row r="251" spans="3:40" x14ac:dyDescent="0.35">
      <c r="E251" s="15" t="s">
        <v>153</v>
      </c>
      <c r="F251" s="15"/>
      <c r="G251" s="18" t="str">
        <f>IF(G247&gt;0,"N/A",IF(ABS(G247+G250)&gt;1,"Error","OK"))</f>
        <v>Error</v>
      </c>
    </row>
    <row r="253" spans="3:40" x14ac:dyDescent="0.35">
      <c r="C253" s="3" t="s">
        <v>154</v>
      </c>
      <c r="D253" s="3"/>
      <c r="G253" s="10">
        <f>MAX(0,-G281)</f>
        <v>55660170.424170092</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58" si="114">G224</f>
        <v>6232586.4000000004</v>
      </c>
      <c r="H258" s="10">
        <f t="shared" si="114"/>
        <v>4176296</v>
      </c>
      <c r="I258" s="10">
        <f t="shared" si="114"/>
        <v>4176296</v>
      </c>
      <c r="J258" s="10">
        <f t="shared" si="114"/>
        <v>3708144.8957059924</v>
      </c>
      <c r="K258" s="10">
        <f t="shared" si="114"/>
        <v>4504336.2766414043</v>
      </c>
      <c r="L258" s="10">
        <f t="shared" si="114"/>
        <v>5041745.8868422192</v>
      </c>
      <c r="M258" s="10">
        <f t="shared" si="114"/>
        <v>3897175.1222857265</v>
      </c>
      <c r="N258" s="10">
        <f t="shared" si="114"/>
        <v>4806434.9487067796</v>
      </c>
      <c r="O258" s="10">
        <f t="shared" si="114"/>
        <v>4523314.4488175167</v>
      </c>
      <c r="P258" s="10">
        <f t="shared" si="114"/>
        <v>4659013.8822820419</v>
      </c>
      <c r="Q258" s="10">
        <f t="shared" si="114"/>
        <v>4798784.298750503</v>
      </c>
      <c r="R258" s="10">
        <f t="shared" si="114"/>
        <v>4942747.8277130183</v>
      </c>
      <c r="S258" s="10">
        <f t="shared" si="114"/>
        <v>5091030.2625444094</v>
      </c>
      <c r="T258" s="10">
        <f t="shared" si="114"/>
        <v>5243761.1704207417</v>
      </c>
      <c r="U258" s="10">
        <f t="shared" si="114"/>
        <v>5401074.0055333637</v>
      </c>
      <c r="V258" s="10">
        <f t="shared" si="114"/>
        <v>5563106.2256993651</v>
      </c>
      <c r="W258" s="10">
        <f t="shared" si="114"/>
        <v>5729999.4124703463</v>
      </c>
      <c r="X258" s="10">
        <f t="shared" si="114"/>
        <v>5901899.3948444566</v>
      </c>
      <c r="Y258" s="10">
        <f t="shared" si="114"/>
        <v>6078956.3766897907</v>
      </c>
      <c r="Z258" s="10">
        <f t="shared" si="114"/>
        <v>6261325.0679904846</v>
      </c>
      <c r="AA258" s="10">
        <f t="shared" si="114"/>
        <v>6449164.8200301994</v>
      </c>
      <c r="AB258" s="10">
        <f t="shared" si="114"/>
        <v>6642639.7646311056</v>
      </c>
      <c r="AC258" s="10">
        <f t="shared" si="114"/>
        <v>6841918.9575700387</v>
      </c>
      <c r="AD258" s="10">
        <f t="shared" si="114"/>
        <v>7047176.5262971399</v>
      </c>
      <c r="AE258" s="10">
        <f t="shared" si="114"/>
        <v>7258591.8220860539</v>
      </c>
      <c r="AF258" s="10">
        <f t="shared" si="114"/>
        <v>7476349.5767486356</v>
      </c>
      <c r="AG258" s="10">
        <f t="shared" si="114"/>
        <v>7700640.0640510945</v>
      </c>
      <c r="AH258" s="10">
        <f t="shared" si="114"/>
        <v>7931659.2659726273</v>
      </c>
      <c r="AI258" s="10">
        <f t="shared" si="114"/>
        <v>8169609.0439518066</v>
      </c>
      <c r="AJ258" s="10">
        <f t="shared" si="114"/>
        <v>8414697.3152703606</v>
      </c>
      <c r="AK258" s="10">
        <f t="shared" si="114"/>
        <v>8667138.2347284723</v>
      </c>
    </row>
    <row r="259" spans="4:37" x14ac:dyDescent="0.35">
      <c r="E259" t="s">
        <v>141</v>
      </c>
      <c r="F259" t="s">
        <v>53</v>
      </c>
      <c r="G259" s="10">
        <f t="shared" ref="G259:AK259" si="115">G225</f>
        <v>0</v>
      </c>
      <c r="H259" s="10">
        <f t="shared" si="115"/>
        <v>435368.70400000003</v>
      </c>
      <c r="I259" s="10">
        <f t="shared" si="115"/>
        <v>902612.19888818485</v>
      </c>
      <c r="J259" s="10">
        <f t="shared" si="115"/>
        <v>1408310.5195689038</v>
      </c>
      <c r="K259" s="10">
        <f t="shared" si="115"/>
        <v>1963649.5314007457</v>
      </c>
      <c r="L259" s="10">
        <f t="shared" si="115"/>
        <v>2597653.584765695</v>
      </c>
      <c r="M259" s="10">
        <f t="shared" si="115"/>
        <v>3217315.2587961601</v>
      </c>
      <c r="N259" s="10">
        <f t="shared" si="115"/>
        <v>3902201.7952850964</v>
      </c>
      <c r="O259" s="10">
        <f t="shared" si="115"/>
        <v>4622769.8985057231</v>
      </c>
      <c r="P259" s="10">
        <f t="shared" si="115"/>
        <v>5408082.7277330663</v>
      </c>
      <c r="Q259" s="10">
        <f t="shared" si="115"/>
        <v>6262980.6415911829</v>
      </c>
      <c r="R259" s="10">
        <f t="shared" si="115"/>
        <v>7109076.7328760047</v>
      </c>
      <c r="S259" s="10">
        <f t="shared" si="115"/>
        <v>8025508.4538118718</v>
      </c>
      <c r="T259" s="10">
        <f t="shared" si="115"/>
        <v>8900574.3446583934</v>
      </c>
      <c r="U259" s="10">
        <f t="shared" si="115"/>
        <v>9819674.2639092803</v>
      </c>
      <c r="V259" s="10">
        <f t="shared" si="115"/>
        <v>10784664.683528181</v>
      </c>
      <c r="W259" s="10">
        <f t="shared" si="115"/>
        <v>11797474.898158764</v>
      </c>
      <c r="X259" s="10">
        <f t="shared" si="115"/>
        <v>12860109.783183273</v>
      </c>
      <c r="Y259" s="10">
        <f t="shared" si="115"/>
        <v>13974652.655323502</v>
      </c>
      <c r="Z259" s="10">
        <f t="shared" si="115"/>
        <v>15143268.239558147</v>
      </c>
      <c r="AA259" s="10">
        <f t="shared" si="115"/>
        <v>16368205.746268461</v>
      </c>
      <c r="AB259" s="10">
        <f t="shared" si="115"/>
        <v>17651802.062667362</v>
      </c>
      <c r="AC259" s="10">
        <f t="shared" si="115"/>
        <v>18996485.062715478</v>
      </c>
      <c r="AD259" s="10">
        <f t="shared" si="115"/>
        <v>20404777.039881334</v>
      </c>
      <c r="AE259" s="10">
        <f t="shared" si="115"/>
        <v>21879298.26726234</v>
      </c>
      <c r="AF259" s="10">
        <f t="shared" si="115"/>
        <v>23422770.689748425</v>
      </c>
      <c r="AG259" s="10">
        <f t="shared" si="115"/>
        <v>25038021.75308121</v>
      </c>
      <c r="AH259" s="10">
        <f t="shared" si="115"/>
        <v>26727988.374839351</v>
      </c>
      <c r="AI259" s="10">
        <f t="shared" si="115"/>
        <v>28495721.062564328</v>
      </c>
      <c r="AJ259" s="10">
        <f t="shared" si="115"/>
        <v>30344388.184431795</v>
      </c>
      <c r="AK259" s="10">
        <f t="shared" si="115"/>
        <v>32277280.398070961</v>
      </c>
    </row>
    <row r="260" spans="4:37" x14ac:dyDescent="0.35">
      <c r="E260" t="s">
        <v>117</v>
      </c>
      <c r="F260" t="s">
        <v>53</v>
      </c>
      <c r="G260" s="10">
        <f t="shared" ref="G260:AK260" si="116">G226</f>
        <v>0</v>
      </c>
      <c r="H260" s="10">
        <f t="shared" si="116"/>
        <v>0</v>
      </c>
      <c r="I260" s="10">
        <f t="shared" si="116"/>
        <v>0</v>
      </c>
      <c r="J260" s="10">
        <f t="shared" si="116"/>
        <v>0</v>
      </c>
      <c r="K260" s="10">
        <f t="shared" si="116"/>
        <v>0</v>
      </c>
      <c r="L260" s="10">
        <f t="shared" si="116"/>
        <v>0</v>
      </c>
      <c r="M260" s="10">
        <f t="shared" si="116"/>
        <v>0</v>
      </c>
      <c r="N260" s="10">
        <f t="shared" si="116"/>
        <v>0</v>
      </c>
      <c r="O260" s="10">
        <f t="shared" si="116"/>
        <v>0</v>
      </c>
      <c r="P260" s="10">
        <f t="shared" si="116"/>
        <v>0</v>
      </c>
      <c r="Q260" s="10">
        <f t="shared" si="116"/>
        <v>0</v>
      </c>
      <c r="R260" s="10">
        <f t="shared" si="116"/>
        <v>0</v>
      </c>
      <c r="S260" s="10">
        <f t="shared" si="116"/>
        <v>0</v>
      </c>
      <c r="T260" s="10">
        <f t="shared" si="116"/>
        <v>0</v>
      </c>
      <c r="U260" s="10">
        <f t="shared" si="116"/>
        <v>0</v>
      </c>
      <c r="V260" s="10">
        <f t="shared" si="116"/>
        <v>0</v>
      </c>
      <c r="W260" s="10">
        <f t="shared" si="116"/>
        <v>0</v>
      </c>
      <c r="X260" s="10">
        <f t="shared" si="116"/>
        <v>0</v>
      </c>
      <c r="Y260" s="10">
        <f t="shared" si="116"/>
        <v>0</v>
      </c>
      <c r="Z260" s="10">
        <f t="shared" si="116"/>
        <v>0</v>
      </c>
      <c r="AA260" s="10">
        <f t="shared" si="116"/>
        <v>0</v>
      </c>
      <c r="AB260" s="10">
        <f t="shared" si="116"/>
        <v>0</v>
      </c>
      <c r="AC260" s="10">
        <f t="shared" si="116"/>
        <v>0</v>
      </c>
      <c r="AD260" s="10">
        <f t="shared" si="116"/>
        <v>0</v>
      </c>
      <c r="AE260" s="10">
        <f t="shared" si="116"/>
        <v>0</v>
      </c>
      <c r="AF260" s="10">
        <f t="shared" si="116"/>
        <v>0</v>
      </c>
      <c r="AG260" s="10">
        <f t="shared" si="116"/>
        <v>0</v>
      </c>
      <c r="AH260" s="10">
        <f t="shared" si="116"/>
        <v>0</v>
      </c>
      <c r="AI260" s="10">
        <f t="shared" si="116"/>
        <v>0</v>
      </c>
      <c r="AJ260" s="10">
        <f t="shared" si="116"/>
        <v>0</v>
      </c>
      <c r="AK260" s="10">
        <f t="shared" si="116"/>
        <v>0</v>
      </c>
    </row>
    <row r="261" spans="4:37" x14ac:dyDescent="0.35">
      <c r="E261" t="s">
        <v>118</v>
      </c>
      <c r="F261" t="s">
        <v>53</v>
      </c>
      <c r="G261" s="10">
        <f t="shared" ref="G261:AK261" si="117">G227</f>
        <v>0</v>
      </c>
      <c r="H261" s="10">
        <f t="shared" si="117"/>
        <v>-371047.95720573992</v>
      </c>
      <c r="I261" s="10">
        <f t="shared" si="117"/>
        <v>-766167.1850667852</v>
      </c>
      <c r="J261" s="10">
        <f t="shared" si="117"/>
        <v>-1171861.8997469575</v>
      </c>
      <c r="K261" s="10">
        <f t="shared" si="117"/>
        <v>-1599345.0170779107</v>
      </c>
      <c r="L261" s="10">
        <f t="shared" si="117"/>
        <v>-2043624.8584252032</v>
      </c>
      <c r="M261" s="10">
        <f t="shared" si="117"/>
        <v>-2471356.8330996432</v>
      </c>
      <c r="N261" s="10">
        <f t="shared" si="117"/>
        <v>-2878914.7021638718</v>
      </c>
      <c r="O261" s="10">
        <f t="shared" si="117"/>
        <v>-3302461.0399182364</v>
      </c>
      <c r="P261" s="10">
        <f t="shared" si="117"/>
        <v>-3760283.0331881447</v>
      </c>
      <c r="Q261" s="10">
        <f t="shared" si="117"/>
        <v>-4238382.1679767435</v>
      </c>
      <c r="R261" s="10">
        <f t="shared" si="117"/>
        <v>-4682420.5784391314</v>
      </c>
      <c r="S261" s="10">
        <f t="shared" si="117"/>
        <v>-5144794.0518485988</v>
      </c>
      <c r="T261" s="10">
        <f t="shared" si="117"/>
        <v>-5705759.6051356876</v>
      </c>
      <c r="U261" s="10">
        <f t="shared" si="117"/>
        <v>-6294953.4019935755</v>
      </c>
      <c r="V261" s="10">
        <f t="shared" si="117"/>
        <v>-6913565.543457102</v>
      </c>
      <c r="W261" s="10">
        <f t="shared" si="117"/>
        <v>-7562832.8139199493</v>
      </c>
      <c r="X261" s="10">
        <f t="shared" si="117"/>
        <v>-8244040.44920245</v>
      </c>
      <c r="Y261" s="10">
        <f t="shared" si="117"/>
        <v>-8958523.9703547824</v>
      </c>
      <c r="Z261" s="10">
        <f t="shared" si="117"/>
        <v>-9707671.0856147893</v>
      </c>
      <c r="AA261" s="10">
        <f t="shared" si="117"/>
        <v>-10492923.663028272</v>
      </c>
      <c r="AB261" s="10">
        <f t="shared" si="117"/>
        <v>-11315779.776331251</v>
      </c>
      <c r="AC261" s="10">
        <f t="shared" si="117"/>
        <v>-12177795.826788913</v>
      </c>
      <c r="AD261" s="10">
        <f t="shared" si="117"/>
        <v>-13080588.743784428</v>
      </c>
      <c r="AE261" s="10">
        <f t="shared" si="117"/>
        <v>-14025838.267053092</v>
      </c>
      <c r="AF261" s="10">
        <f t="shared" si="117"/>
        <v>-15015289.31356306</v>
      </c>
      <c r="AG261" s="10">
        <f t="shared" si="117"/>
        <v>-16050754.432153719</v>
      </c>
      <c r="AH261" s="10">
        <f t="shared" si="117"/>
        <v>-17134116.349156536</v>
      </c>
      <c r="AI261" s="10">
        <f t="shared" si="117"/>
        <v>-18267330.608341094</v>
      </c>
      <c r="AJ261" s="10">
        <f t="shared" si="117"/>
        <v>-19452428.308651201</v>
      </c>
      <c r="AK261" s="10">
        <f t="shared" si="117"/>
        <v>-20691518.943322703</v>
      </c>
    </row>
    <row r="262" spans="4:37" x14ac:dyDescent="0.35">
      <c r="E262" t="s">
        <v>142</v>
      </c>
      <c r="F262" t="s">
        <v>53</v>
      </c>
      <c r="G262" s="10">
        <f t="shared" ref="G262:AK262" si="118">G228</f>
        <v>-2197616.1825999999</v>
      </c>
      <c r="H262" s="10">
        <f t="shared" si="118"/>
        <v>-2337673.9275834644</v>
      </c>
      <c r="I262" s="10">
        <f t="shared" si="118"/>
        <v>-2724582.235751234</v>
      </c>
      <c r="J262" s="10">
        <f t="shared" si="118"/>
        <v>-3089742.5409422033</v>
      </c>
      <c r="K262" s="10">
        <f t="shared" si="118"/>
        <v>-3594635.3613376045</v>
      </c>
      <c r="L262" s="10">
        <f t="shared" si="118"/>
        <v>-3896682.4488458997</v>
      </c>
      <c r="M262" s="10">
        <f t="shared" si="118"/>
        <v>-4056049.7862640098</v>
      </c>
      <c r="N262" s="10">
        <f t="shared" si="118"/>
        <v>-4251588.8208585456</v>
      </c>
      <c r="O262" s="10">
        <f t="shared" si="118"/>
        <v>-5703476.0239059851</v>
      </c>
      <c r="P262" s="10">
        <f t="shared" si="118"/>
        <v>-6087534.4281305959</v>
      </c>
      <c r="Q262" s="10">
        <f t="shared" si="118"/>
        <v>-6559399.6838687109</v>
      </c>
      <c r="R262" s="10">
        <f t="shared" si="118"/>
        <v>-7269154.9489901103</v>
      </c>
      <c r="S262" s="10">
        <f t="shared" si="118"/>
        <v>-8210448.3481074674</v>
      </c>
      <c r="T262" s="10">
        <f t="shared" si="118"/>
        <v>-8599770.1176291965</v>
      </c>
      <c r="U262" s="10">
        <f t="shared" si="118"/>
        <v>-8998211.5213215556</v>
      </c>
      <c r="V262" s="10">
        <f t="shared" si="118"/>
        <v>-9405992.3878124524</v>
      </c>
      <c r="W262" s="10">
        <f t="shared" si="118"/>
        <v>-9823338.0116202794</v>
      </c>
      <c r="X262" s="10">
        <f t="shared" si="118"/>
        <v>-10250479.293422321</v>
      </c>
      <c r="Y262" s="10">
        <f t="shared" si="118"/>
        <v>-10687652.884033276</v>
      </c>
      <c r="Z262" s="10">
        <f t="shared" si="118"/>
        <v>-11135101.332194861</v>
      </c>
      <c r="AA262" s="10">
        <f t="shared" si="118"/>
        <v>-11593073.236280082</v>
      </c>
      <c r="AB262" s="10">
        <f t="shared" si="118"/>
        <v>-12061823.400018694</v>
      </c>
      <c r="AC262" s="10">
        <f t="shared" si="118"/>
        <v>-12541612.992353454</v>
      </c>
      <c r="AD262" s="10">
        <f t="shared" si="118"/>
        <v>-13032709.711539606</v>
      </c>
      <c r="AE262" s="10">
        <f t="shared" si="118"/>
        <v>-13535387.9536034</v>
      </c>
      <c r="AF262" s="10">
        <f t="shared" si="118"/>
        <v>-12494861.997878509</v>
      </c>
      <c r="AG262" s="10">
        <f t="shared" si="118"/>
        <v>-12987554.134142611</v>
      </c>
      <c r="AH262" s="10">
        <f t="shared" si="118"/>
        <v>-13235254.688927624</v>
      </c>
      <c r="AI262" s="10">
        <f t="shared" si="118"/>
        <v>-13581519.775736086</v>
      </c>
      <c r="AJ262" s="10">
        <f t="shared" si="118"/>
        <v>-13939688.062350553</v>
      </c>
      <c r="AK262" s="10">
        <f t="shared" si="118"/>
        <v>-14363416.592547655</v>
      </c>
    </row>
    <row r="263" spans="4:37" x14ac:dyDescent="0.35">
      <c r="E263" t="s">
        <v>125</v>
      </c>
      <c r="F263" t="s">
        <v>53</v>
      </c>
      <c r="G263" s="10">
        <f t="shared" ref="G263:AK263" si="119">G229</f>
        <v>0</v>
      </c>
      <c r="H263" s="10">
        <f t="shared" si="119"/>
        <v>0</v>
      </c>
      <c r="I263" s="10">
        <f t="shared" si="119"/>
        <v>0</v>
      </c>
      <c r="J263" s="10">
        <f t="shared" si="119"/>
        <v>0</v>
      </c>
      <c r="K263" s="10">
        <f t="shared" si="119"/>
        <v>0</v>
      </c>
      <c r="L263" s="10">
        <f t="shared" si="119"/>
        <v>0</v>
      </c>
      <c r="M263" s="10">
        <f t="shared" si="119"/>
        <v>0</v>
      </c>
      <c r="N263" s="10">
        <f t="shared" si="119"/>
        <v>0</v>
      </c>
      <c r="O263" s="10">
        <f t="shared" si="119"/>
        <v>0</v>
      </c>
      <c r="P263" s="10">
        <f t="shared" si="119"/>
        <v>0</v>
      </c>
      <c r="Q263" s="10">
        <f t="shared" si="119"/>
        <v>0</v>
      </c>
      <c r="R263" s="10">
        <f t="shared" si="119"/>
        <v>0</v>
      </c>
      <c r="S263" s="10">
        <f t="shared" si="119"/>
        <v>0</v>
      </c>
      <c r="T263" s="10">
        <f t="shared" si="119"/>
        <v>0</v>
      </c>
      <c r="U263" s="10">
        <f t="shared" si="119"/>
        <v>0</v>
      </c>
      <c r="V263" s="10">
        <f t="shared" si="119"/>
        <v>0</v>
      </c>
      <c r="W263" s="10">
        <f t="shared" si="119"/>
        <v>0</v>
      </c>
      <c r="X263" s="10">
        <f t="shared" si="119"/>
        <v>0</v>
      </c>
      <c r="Y263" s="10">
        <f t="shared" si="119"/>
        <v>0</v>
      </c>
      <c r="Z263" s="10">
        <f t="shared" si="119"/>
        <v>0</v>
      </c>
      <c r="AA263" s="10">
        <f t="shared" si="119"/>
        <v>0</v>
      </c>
      <c r="AB263" s="10">
        <f t="shared" si="119"/>
        <v>0</v>
      </c>
      <c r="AC263" s="10">
        <f t="shared" si="119"/>
        <v>0</v>
      </c>
      <c r="AD263" s="10">
        <f t="shared" si="119"/>
        <v>0</v>
      </c>
      <c r="AE263" s="10">
        <f t="shared" si="119"/>
        <v>0</v>
      </c>
      <c r="AF263" s="10">
        <f t="shared" si="119"/>
        <v>0</v>
      </c>
      <c r="AG263" s="10">
        <f t="shared" si="119"/>
        <v>0</v>
      </c>
      <c r="AH263" s="10">
        <f t="shared" si="119"/>
        <v>0</v>
      </c>
      <c r="AI263" s="10">
        <f t="shared" si="119"/>
        <v>0</v>
      </c>
      <c r="AJ263" s="10">
        <f t="shared" si="119"/>
        <v>0</v>
      </c>
      <c r="AK263" s="10">
        <f t="shared" si="119"/>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20">SUM(G258:G264)</f>
        <v>106474747.328142</v>
      </c>
      <c r="H266" s="10">
        <f t="shared" si="120"/>
        <v>1902942.8192107957</v>
      </c>
      <c r="I266" s="10">
        <f t="shared" si="120"/>
        <v>1588158.7780701648</v>
      </c>
      <c r="J266" s="10">
        <f t="shared" si="120"/>
        <v>854850.97458573524</v>
      </c>
      <c r="K266" s="10">
        <f t="shared" si="120"/>
        <v>1274005.4296266348</v>
      </c>
      <c r="L266" s="10">
        <f t="shared" si="120"/>
        <v>1699092.1643368108</v>
      </c>
      <c r="M266" s="10">
        <f t="shared" si="120"/>
        <v>587083.76171823405</v>
      </c>
      <c r="N266" s="10">
        <f t="shared" si="120"/>
        <v>1578133.220969459</v>
      </c>
      <c r="O266" s="10">
        <f t="shared" si="120"/>
        <v>140147.28349901736</v>
      </c>
      <c r="P266" s="10">
        <f t="shared" si="120"/>
        <v>219279.14869636856</v>
      </c>
      <c r="Q266" s="10">
        <f t="shared" si="120"/>
        <v>263983.08849623054</v>
      </c>
      <c r="R266" s="10">
        <f t="shared" si="120"/>
        <v>100249.03315978125</v>
      </c>
      <c r="S266" s="10">
        <f t="shared" si="120"/>
        <v>-238703.68359978497</v>
      </c>
      <c r="T266" s="10">
        <f t="shared" si="120"/>
        <v>-161194.20768574998</v>
      </c>
      <c r="U266" s="10">
        <f t="shared" si="120"/>
        <v>-72416.653872488067</v>
      </c>
      <c r="V266" s="10">
        <f t="shared" si="120"/>
        <v>28212.977957991883</v>
      </c>
      <c r="W266" s="10">
        <f t="shared" si="120"/>
        <v>141303.48508888111</v>
      </c>
      <c r="X266" s="10">
        <f t="shared" si="120"/>
        <v>267489.43540295959</v>
      </c>
      <c r="Y266" s="10">
        <f t="shared" si="120"/>
        <v>407432.17762523517</v>
      </c>
      <c r="Z266" s="10">
        <f t="shared" si="120"/>
        <v>561820.88973898068</v>
      </c>
      <c r="AA266" s="10">
        <f t="shared" si="120"/>
        <v>731373.66699030623</v>
      </c>
      <c r="AB266" s="10">
        <f t="shared" si="120"/>
        <v>916838.65094852448</v>
      </c>
      <c r="AC266" s="10">
        <f t="shared" si="120"/>
        <v>1118995.2011431493</v>
      </c>
      <c r="AD266" s="10">
        <f t="shared" si="120"/>
        <v>1338655.1108544413</v>
      </c>
      <c r="AE266" s="10">
        <f t="shared" si="120"/>
        <v>1576663.8686919026</v>
      </c>
      <c r="AF266" s="10">
        <f t="shared" si="120"/>
        <v>3388968.955055492</v>
      </c>
      <c r="AG266" s="10">
        <f t="shared" si="120"/>
        <v>3700353.2508359756</v>
      </c>
      <c r="AH266" s="10">
        <f t="shared" si="120"/>
        <v>4290276.6027278192</v>
      </c>
      <c r="AI266" s="10">
        <f t="shared" si="120"/>
        <v>4816479.7224389575</v>
      </c>
      <c r="AJ266" s="10">
        <f t="shared" si="120"/>
        <v>5366969.1287004016</v>
      </c>
      <c r="AK266" s="10">
        <f t="shared" si="120"/>
        <v>5889483.0969290733</v>
      </c>
    </row>
    <row r="267" spans="4:37" x14ac:dyDescent="0.35">
      <c r="E267" t="s">
        <v>145</v>
      </c>
      <c r="F267" t="s">
        <v>53</v>
      </c>
      <c r="G267" s="10">
        <f t="shared" ref="G267:AK267" si="121">-G266*G$20</f>
        <v>0</v>
      </c>
      <c r="H267" s="10">
        <f t="shared" si="121"/>
        <v>0</v>
      </c>
      <c r="I267" s="10">
        <f t="shared" si="121"/>
        <v>0</v>
      </c>
      <c r="J267" s="10">
        <f t="shared" si="121"/>
        <v>0</v>
      </c>
      <c r="K267" s="10">
        <f t="shared" si="121"/>
        <v>0</v>
      </c>
      <c r="L267" s="10">
        <f t="shared" si="121"/>
        <v>0</v>
      </c>
      <c r="M267" s="10">
        <f t="shared" si="121"/>
        <v>0</v>
      </c>
      <c r="N267" s="10">
        <f t="shared" si="121"/>
        <v>0</v>
      </c>
      <c r="O267" s="10">
        <f t="shared" si="121"/>
        <v>0</v>
      </c>
      <c r="P267" s="10">
        <f t="shared" si="121"/>
        <v>0</v>
      </c>
      <c r="Q267" s="10">
        <f t="shared" si="121"/>
        <v>0</v>
      </c>
      <c r="R267" s="10">
        <f t="shared" si="121"/>
        <v>0</v>
      </c>
      <c r="S267" s="10">
        <f t="shared" si="121"/>
        <v>0</v>
      </c>
      <c r="T267" s="10">
        <f t="shared" si="121"/>
        <v>0</v>
      </c>
      <c r="U267" s="10">
        <f t="shared" si="121"/>
        <v>0</v>
      </c>
      <c r="V267" s="10">
        <f t="shared" si="121"/>
        <v>0</v>
      </c>
      <c r="W267" s="10">
        <f t="shared" si="121"/>
        <v>0</v>
      </c>
      <c r="X267" s="10">
        <f t="shared" si="121"/>
        <v>0</v>
      </c>
      <c r="Y267" s="10">
        <f t="shared" si="121"/>
        <v>0</v>
      </c>
      <c r="Z267" s="10">
        <f t="shared" si="121"/>
        <v>0</v>
      </c>
      <c r="AA267" s="10">
        <f t="shared" si="121"/>
        <v>0</v>
      </c>
      <c r="AB267" s="10">
        <f t="shared" si="121"/>
        <v>0</v>
      </c>
      <c r="AC267" s="10">
        <f t="shared" si="121"/>
        <v>0</v>
      </c>
      <c r="AD267" s="10">
        <f t="shared" si="121"/>
        <v>0</v>
      </c>
      <c r="AE267" s="10">
        <f t="shared" si="121"/>
        <v>0</v>
      </c>
      <c r="AF267" s="10">
        <f t="shared" si="121"/>
        <v>0</v>
      </c>
      <c r="AG267" s="10">
        <f t="shared" si="121"/>
        <v>0</v>
      </c>
      <c r="AH267" s="10">
        <f t="shared" si="121"/>
        <v>0</v>
      </c>
      <c r="AI267" s="10">
        <f t="shared" si="121"/>
        <v>0</v>
      </c>
      <c r="AJ267" s="10">
        <f t="shared" si="121"/>
        <v>0</v>
      </c>
      <c r="AK267" s="10">
        <f t="shared" si="121"/>
        <v>0</v>
      </c>
    </row>
    <row r="269" spans="4:37" x14ac:dyDescent="0.35">
      <c r="D269" t="s">
        <v>146</v>
      </c>
    </row>
    <row r="270" spans="4:37" x14ac:dyDescent="0.35">
      <c r="E270" t="s">
        <v>51</v>
      </c>
      <c r="F270" t="s">
        <v>53</v>
      </c>
      <c r="G270" s="10">
        <f t="shared" ref="G270:AK270" si="122">G236</f>
        <v>-59567074.224999994</v>
      </c>
      <c r="H270" s="10">
        <f t="shared" si="122"/>
        <v>-1976591.24917324</v>
      </c>
      <c r="I270" s="10">
        <f t="shared" si="122"/>
        <v>-7883163.619584416</v>
      </c>
      <c r="J270" s="10">
        <f t="shared" si="122"/>
        <v>-9409287.5461007431</v>
      </c>
      <c r="K270" s="10">
        <f t="shared" si="122"/>
        <v>-15570797.270092202</v>
      </c>
      <c r="L270" s="10">
        <f t="shared" si="122"/>
        <v>-6195642.9597768392</v>
      </c>
      <c r="M270" s="10">
        <f t="shared" si="122"/>
        <v>-3956993.2301738057</v>
      </c>
      <c r="N270" s="10">
        <f t="shared" si="122"/>
        <v>-4168914.5556033193</v>
      </c>
      <c r="O270" s="10">
        <f t="shared" si="122"/>
        <v>-35250848.42832046</v>
      </c>
      <c r="P270" s="10">
        <f t="shared" si="122"/>
        <v>-8466647.9619261511</v>
      </c>
      <c r="Q270" s="10">
        <f t="shared" si="122"/>
        <v>-10782789.125094207</v>
      </c>
      <c r="R270" s="10">
        <f t="shared" si="122"/>
        <v>-21365397.113733616</v>
      </c>
      <c r="S270" s="10">
        <f t="shared" si="122"/>
        <v>-28250333.703977112</v>
      </c>
      <c r="T270" s="10">
        <f t="shared" si="122"/>
        <v>-10256072.65471362</v>
      </c>
      <c r="U270" s="10">
        <f t="shared" si="122"/>
        <v>-10471450.180462604</v>
      </c>
      <c r="V270" s="10">
        <f t="shared" si="122"/>
        <v>-10691350.634252317</v>
      </c>
      <c r="W270" s="10">
        <f t="shared" si="122"/>
        <v>-10915868.997571616</v>
      </c>
      <c r="X270" s="10">
        <f t="shared" si="122"/>
        <v>-11145102.24652062</v>
      </c>
      <c r="Y270" s="10">
        <f t="shared" si="122"/>
        <v>-11379149.393697552</v>
      </c>
      <c r="Z270" s="10">
        <f t="shared" si="122"/>
        <v>-11618111.5309652</v>
      </c>
      <c r="AA270" s="10">
        <f t="shared" si="122"/>
        <v>-11862091.873115469</v>
      </c>
      <c r="AB270" s="10">
        <f t="shared" si="122"/>
        <v>-12111195.802450892</v>
      </c>
      <c r="AC270" s="10">
        <f t="shared" si="122"/>
        <v>-12365530.91430236</v>
      </c>
      <c r="AD270" s="10">
        <f t="shared" si="122"/>
        <v>-12625207.063502707</v>
      </c>
      <c r="AE270" s="10">
        <f t="shared" si="122"/>
        <v>-12890336.411836263</v>
      </c>
      <c r="AF270" s="10">
        <f t="shared" si="122"/>
        <v>-13161033.476484824</v>
      </c>
      <c r="AG270" s="10">
        <f t="shared" si="122"/>
        <v>-13437415.179491002</v>
      </c>
      <c r="AH270" s="10">
        <f t="shared" si="122"/>
        <v>-13719600.898260314</v>
      </c>
      <c r="AI270" s="10">
        <f t="shared" si="122"/>
        <v>-14007712.517123777</v>
      </c>
      <c r="AJ270" s="10">
        <f t="shared" si="122"/>
        <v>-14301874.479983376</v>
      </c>
      <c r="AK270" s="10">
        <f t="shared" si="122"/>
        <v>-14602213.844063025</v>
      </c>
    </row>
    <row r="271" spans="4:37" x14ac:dyDescent="0.35">
      <c r="E271" t="s">
        <v>147</v>
      </c>
      <c r="F271" t="s">
        <v>53</v>
      </c>
      <c r="G271" s="10">
        <f t="shared" ref="G271:AK271" si="123">G237</f>
        <v>0</v>
      </c>
      <c r="H271" s="10">
        <f t="shared" si="123"/>
        <v>0</v>
      </c>
      <c r="I271" s="10">
        <f t="shared" si="123"/>
        <v>0</v>
      </c>
      <c r="J271" s="10">
        <f t="shared" si="123"/>
        <v>0</v>
      </c>
      <c r="K271" s="10">
        <f t="shared" si="123"/>
        <v>0</v>
      </c>
      <c r="L271" s="10">
        <f t="shared" si="123"/>
        <v>0</v>
      </c>
      <c r="M271" s="10">
        <f t="shared" si="123"/>
        <v>0</v>
      </c>
      <c r="N271" s="10">
        <f t="shared" si="123"/>
        <v>0</v>
      </c>
      <c r="O271" s="10">
        <f t="shared" si="123"/>
        <v>0</v>
      </c>
      <c r="P271" s="10">
        <f t="shared" si="123"/>
        <v>0</v>
      </c>
      <c r="Q271" s="10">
        <f t="shared" si="123"/>
        <v>0</v>
      </c>
      <c r="R271" s="10">
        <f t="shared" si="123"/>
        <v>0</v>
      </c>
      <c r="S271" s="10">
        <f t="shared" si="123"/>
        <v>0</v>
      </c>
      <c r="T271" s="10">
        <f t="shared" si="123"/>
        <v>0</v>
      </c>
      <c r="U271" s="10">
        <f t="shared" si="123"/>
        <v>0</v>
      </c>
      <c r="V271" s="10">
        <f t="shared" si="123"/>
        <v>0</v>
      </c>
      <c r="W271" s="10">
        <f t="shared" si="123"/>
        <v>0</v>
      </c>
      <c r="X271" s="10">
        <f t="shared" si="123"/>
        <v>0</v>
      </c>
      <c r="Y271" s="10">
        <f t="shared" si="123"/>
        <v>0</v>
      </c>
      <c r="Z271" s="10">
        <f t="shared" si="123"/>
        <v>0</v>
      </c>
      <c r="AA271" s="10">
        <f t="shared" si="123"/>
        <v>0</v>
      </c>
      <c r="AB271" s="10">
        <f t="shared" si="123"/>
        <v>0</v>
      </c>
      <c r="AC271" s="10">
        <f t="shared" si="123"/>
        <v>0</v>
      </c>
      <c r="AD271" s="10">
        <f t="shared" si="123"/>
        <v>0</v>
      </c>
      <c r="AE271" s="10">
        <f t="shared" si="123"/>
        <v>0</v>
      </c>
      <c r="AF271" s="10">
        <f t="shared" si="123"/>
        <v>0</v>
      </c>
      <c r="AG271" s="10">
        <f t="shared" si="123"/>
        <v>0</v>
      </c>
      <c r="AH271" s="10">
        <f t="shared" si="123"/>
        <v>0</v>
      </c>
      <c r="AI271" s="10">
        <f t="shared" si="123"/>
        <v>0</v>
      </c>
      <c r="AJ271" s="10">
        <f t="shared" si="123"/>
        <v>0</v>
      </c>
      <c r="AK271" s="10">
        <f t="shared" si="123"/>
        <v>0</v>
      </c>
    </row>
    <row r="272" spans="4:37" x14ac:dyDescent="0.35">
      <c r="E272" t="s">
        <v>60</v>
      </c>
      <c r="F272" t="s">
        <v>53</v>
      </c>
      <c r="G272" s="10">
        <f t="shared" ref="G272:AK272" si="124">G238</f>
        <v>30007000</v>
      </c>
      <c r="H272" s="10">
        <f t="shared" si="124"/>
        <v>0</v>
      </c>
      <c r="I272" s="10">
        <f t="shared" si="124"/>
        <v>0</v>
      </c>
      <c r="J272" s="10">
        <f t="shared" si="124"/>
        <v>0</v>
      </c>
      <c r="K272" s="10">
        <f t="shared" si="124"/>
        <v>0</v>
      </c>
      <c r="L272" s="10">
        <f t="shared" si="124"/>
        <v>0</v>
      </c>
      <c r="M272" s="10">
        <f t="shared" si="124"/>
        <v>0</v>
      </c>
      <c r="N272" s="10">
        <f t="shared" si="124"/>
        <v>0</v>
      </c>
      <c r="O272" s="10">
        <f t="shared" si="124"/>
        <v>0</v>
      </c>
      <c r="P272" s="10">
        <f t="shared" si="124"/>
        <v>0</v>
      </c>
      <c r="Q272" s="10">
        <f t="shared" si="124"/>
        <v>0</v>
      </c>
      <c r="R272" s="10">
        <f t="shared" si="124"/>
        <v>0</v>
      </c>
      <c r="S272" s="10">
        <f t="shared" si="124"/>
        <v>0</v>
      </c>
      <c r="T272" s="10">
        <f t="shared" si="124"/>
        <v>0</v>
      </c>
      <c r="U272" s="10">
        <f t="shared" si="124"/>
        <v>0</v>
      </c>
      <c r="V272" s="10">
        <f t="shared" si="124"/>
        <v>0</v>
      </c>
      <c r="W272" s="10">
        <f t="shared" si="124"/>
        <v>0</v>
      </c>
      <c r="X272" s="10">
        <f t="shared" si="124"/>
        <v>0</v>
      </c>
      <c r="Y272" s="10">
        <f t="shared" si="124"/>
        <v>0</v>
      </c>
      <c r="Z272" s="10">
        <f t="shared" si="124"/>
        <v>0</v>
      </c>
      <c r="AA272" s="10">
        <f t="shared" si="124"/>
        <v>0</v>
      </c>
      <c r="AB272" s="10">
        <f t="shared" si="124"/>
        <v>0</v>
      </c>
      <c r="AC272" s="10">
        <f t="shared" si="124"/>
        <v>0</v>
      </c>
      <c r="AD272" s="10">
        <f t="shared" si="124"/>
        <v>0</v>
      </c>
      <c r="AE272" s="10">
        <f t="shared" si="124"/>
        <v>0</v>
      </c>
      <c r="AF272" s="10">
        <f t="shared" si="124"/>
        <v>0</v>
      </c>
      <c r="AG272" s="10">
        <f t="shared" si="124"/>
        <v>0</v>
      </c>
      <c r="AH272" s="10">
        <f t="shared" si="124"/>
        <v>0</v>
      </c>
      <c r="AI272" s="10">
        <f t="shared" si="124"/>
        <v>0</v>
      </c>
      <c r="AJ272" s="10">
        <f t="shared" si="124"/>
        <v>0</v>
      </c>
      <c r="AK272" s="10">
        <f t="shared" si="124"/>
        <v>0</v>
      </c>
    </row>
    <row r="273" spans="1:38" x14ac:dyDescent="0.35">
      <c r="E273" t="s">
        <v>141</v>
      </c>
      <c r="F273" t="s">
        <v>53</v>
      </c>
      <c r="G273" s="10">
        <f t="shared" ref="G273:AK273" si="125">G239</f>
        <v>0</v>
      </c>
      <c r="H273" s="10">
        <f t="shared" si="125"/>
        <v>435368.70400000003</v>
      </c>
      <c r="I273" s="10">
        <f t="shared" si="125"/>
        <v>902612.19888818485</v>
      </c>
      <c r="J273" s="10">
        <f t="shared" si="125"/>
        <v>1408310.5195689038</v>
      </c>
      <c r="K273" s="10">
        <f t="shared" si="125"/>
        <v>1963649.5314007457</v>
      </c>
      <c r="L273" s="10">
        <f t="shared" si="125"/>
        <v>2597653.584765695</v>
      </c>
      <c r="M273" s="10">
        <f t="shared" si="125"/>
        <v>3217315.2587961601</v>
      </c>
      <c r="N273" s="10">
        <f t="shared" si="125"/>
        <v>3902201.7952850964</v>
      </c>
      <c r="O273" s="10">
        <f t="shared" si="125"/>
        <v>4622769.8985057231</v>
      </c>
      <c r="P273" s="10">
        <f t="shared" si="125"/>
        <v>5408082.7277330663</v>
      </c>
      <c r="Q273" s="10">
        <f t="shared" si="125"/>
        <v>6262980.6415911829</v>
      </c>
      <c r="R273" s="10">
        <f t="shared" si="125"/>
        <v>7109076.7328760047</v>
      </c>
      <c r="S273" s="10">
        <f t="shared" si="125"/>
        <v>8025508.4538118718</v>
      </c>
      <c r="T273" s="10">
        <f t="shared" si="125"/>
        <v>8900574.3446583934</v>
      </c>
      <c r="U273" s="10">
        <f t="shared" si="125"/>
        <v>9819674.2639092803</v>
      </c>
      <c r="V273" s="10">
        <f t="shared" si="125"/>
        <v>10784664.683528181</v>
      </c>
      <c r="W273" s="10">
        <f t="shared" si="125"/>
        <v>11797474.898158764</v>
      </c>
      <c r="X273" s="10">
        <f t="shared" si="125"/>
        <v>12860109.783183273</v>
      </c>
      <c r="Y273" s="10">
        <f t="shared" si="125"/>
        <v>13974652.655323502</v>
      </c>
      <c r="Z273" s="10">
        <f t="shared" si="125"/>
        <v>15143268.239558147</v>
      </c>
      <c r="AA273" s="10">
        <f t="shared" si="125"/>
        <v>16368205.746268461</v>
      </c>
      <c r="AB273" s="10">
        <f t="shared" si="125"/>
        <v>17651802.062667362</v>
      </c>
      <c r="AC273" s="10">
        <f t="shared" si="125"/>
        <v>18996485.062715478</v>
      </c>
      <c r="AD273" s="10">
        <f t="shared" si="125"/>
        <v>20404777.039881334</v>
      </c>
      <c r="AE273" s="10">
        <f t="shared" si="125"/>
        <v>21879298.26726234</v>
      </c>
      <c r="AF273" s="10">
        <f t="shared" si="125"/>
        <v>23422770.689748425</v>
      </c>
      <c r="AG273" s="10">
        <f t="shared" si="125"/>
        <v>25038021.75308121</v>
      </c>
      <c r="AH273" s="10">
        <f t="shared" si="125"/>
        <v>26727988.374839351</v>
      </c>
      <c r="AI273" s="10">
        <f t="shared" si="125"/>
        <v>28495721.062564328</v>
      </c>
      <c r="AJ273" s="10">
        <f t="shared" si="125"/>
        <v>30344388.184431795</v>
      </c>
      <c r="AK273" s="10">
        <f t="shared" si="125"/>
        <v>32277280.398070961</v>
      </c>
      <c r="AL273" s="10">
        <f t="shared" ref="AL273:AL279" si="126">IF(AF273=0,0,IF($G$17&gt;(AK273/AF273)^(1/5)-1+2%,AK273*(AK273/AF273)^(1/5)/($G$17-((AK273/AF273)^(1/5)-1)),AK273*(1+$G$16)/$G$18))</f>
        <v>1292356991.6247234</v>
      </c>
    </row>
    <row r="274" spans="1:38" x14ac:dyDescent="0.35">
      <c r="E274" t="s">
        <v>117</v>
      </c>
      <c r="F274" t="s">
        <v>53</v>
      </c>
      <c r="G274" s="10">
        <f t="shared" ref="G274:AK274" si="127">G240</f>
        <v>0</v>
      </c>
      <c r="H274" s="10">
        <f t="shared" si="127"/>
        <v>0</v>
      </c>
      <c r="I274" s="10">
        <f t="shared" si="127"/>
        <v>0</v>
      </c>
      <c r="J274" s="10">
        <f t="shared" si="127"/>
        <v>0</v>
      </c>
      <c r="K274" s="10">
        <f t="shared" si="127"/>
        <v>0</v>
      </c>
      <c r="L274" s="10">
        <f t="shared" si="127"/>
        <v>0</v>
      </c>
      <c r="M274" s="10">
        <f t="shared" si="127"/>
        <v>0</v>
      </c>
      <c r="N274" s="10">
        <f t="shared" si="127"/>
        <v>0</v>
      </c>
      <c r="O274" s="10">
        <f t="shared" si="127"/>
        <v>0</v>
      </c>
      <c r="P274" s="10">
        <f t="shared" si="127"/>
        <v>0</v>
      </c>
      <c r="Q274" s="10">
        <f t="shared" si="127"/>
        <v>0</v>
      </c>
      <c r="R274" s="10">
        <f t="shared" si="127"/>
        <v>0</v>
      </c>
      <c r="S274" s="10">
        <f t="shared" si="127"/>
        <v>0</v>
      </c>
      <c r="T274" s="10">
        <f t="shared" si="127"/>
        <v>0</v>
      </c>
      <c r="U274" s="10">
        <f t="shared" si="127"/>
        <v>0</v>
      </c>
      <c r="V274" s="10">
        <f t="shared" si="127"/>
        <v>0</v>
      </c>
      <c r="W274" s="10">
        <f t="shared" si="127"/>
        <v>0</v>
      </c>
      <c r="X274" s="10">
        <f t="shared" si="127"/>
        <v>0</v>
      </c>
      <c r="Y274" s="10">
        <f t="shared" si="127"/>
        <v>0</v>
      </c>
      <c r="Z274" s="10">
        <f t="shared" si="127"/>
        <v>0</v>
      </c>
      <c r="AA274" s="10">
        <f t="shared" si="127"/>
        <v>0</v>
      </c>
      <c r="AB274" s="10">
        <f t="shared" si="127"/>
        <v>0</v>
      </c>
      <c r="AC274" s="10">
        <f t="shared" si="127"/>
        <v>0</v>
      </c>
      <c r="AD274" s="10">
        <f t="shared" si="127"/>
        <v>0</v>
      </c>
      <c r="AE274" s="10">
        <f t="shared" si="127"/>
        <v>0</v>
      </c>
      <c r="AF274" s="10">
        <f t="shared" si="127"/>
        <v>0</v>
      </c>
      <c r="AG274" s="10">
        <f t="shared" si="127"/>
        <v>0</v>
      </c>
      <c r="AH274" s="10">
        <f t="shared" si="127"/>
        <v>0</v>
      </c>
      <c r="AI274" s="10">
        <f t="shared" si="127"/>
        <v>0</v>
      </c>
      <c r="AJ274" s="10">
        <f t="shared" si="127"/>
        <v>0</v>
      </c>
      <c r="AK274" s="10">
        <f t="shared" si="127"/>
        <v>0</v>
      </c>
      <c r="AL274" s="10">
        <f t="shared" si="126"/>
        <v>0</v>
      </c>
    </row>
    <row r="275" spans="1:38" x14ac:dyDescent="0.35">
      <c r="E275" t="s">
        <v>118</v>
      </c>
      <c r="F275" t="s">
        <v>53</v>
      </c>
      <c r="G275" s="10">
        <f t="shared" ref="G275:AK275" si="128">G241</f>
        <v>0</v>
      </c>
      <c r="H275" s="10">
        <f t="shared" si="128"/>
        <v>-371047.95720573992</v>
      </c>
      <c r="I275" s="10">
        <f t="shared" si="128"/>
        <v>-766167.1850667852</v>
      </c>
      <c r="J275" s="10">
        <f t="shared" si="128"/>
        <v>-1171861.8997469575</v>
      </c>
      <c r="K275" s="10">
        <f t="shared" si="128"/>
        <v>-1599345.0170779107</v>
      </c>
      <c r="L275" s="10">
        <f t="shared" si="128"/>
        <v>-2043624.8584252032</v>
      </c>
      <c r="M275" s="10">
        <f t="shared" si="128"/>
        <v>-2471356.8330996432</v>
      </c>
      <c r="N275" s="10">
        <f t="shared" si="128"/>
        <v>-2878914.7021638718</v>
      </c>
      <c r="O275" s="10">
        <f t="shared" si="128"/>
        <v>-3302461.0399182364</v>
      </c>
      <c r="P275" s="10">
        <f t="shared" si="128"/>
        <v>-3760283.0331881447</v>
      </c>
      <c r="Q275" s="10">
        <f t="shared" si="128"/>
        <v>-4238382.1679767435</v>
      </c>
      <c r="R275" s="10">
        <f t="shared" si="128"/>
        <v>-4682420.5784391314</v>
      </c>
      <c r="S275" s="10">
        <f t="shared" si="128"/>
        <v>-5144794.0518485988</v>
      </c>
      <c r="T275" s="10">
        <f t="shared" si="128"/>
        <v>-5705759.6051356876</v>
      </c>
      <c r="U275" s="10">
        <f t="shared" si="128"/>
        <v>-6294953.4019935755</v>
      </c>
      <c r="V275" s="10">
        <f t="shared" si="128"/>
        <v>-6913565.543457102</v>
      </c>
      <c r="W275" s="10">
        <f t="shared" si="128"/>
        <v>-7562832.8139199493</v>
      </c>
      <c r="X275" s="10">
        <f t="shared" si="128"/>
        <v>-8244040.44920245</v>
      </c>
      <c r="Y275" s="10">
        <f t="shared" si="128"/>
        <v>-8958523.9703547824</v>
      </c>
      <c r="Z275" s="10">
        <f t="shared" si="128"/>
        <v>-9707671.0856147893</v>
      </c>
      <c r="AA275" s="10">
        <f t="shared" si="128"/>
        <v>-10492923.663028272</v>
      </c>
      <c r="AB275" s="10">
        <f t="shared" si="128"/>
        <v>-11315779.776331251</v>
      </c>
      <c r="AC275" s="10">
        <f t="shared" si="128"/>
        <v>-12177795.826788913</v>
      </c>
      <c r="AD275" s="10">
        <f t="shared" si="128"/>
        <v>-13080588.743784428</v>
      </c>
      <c r="AE275" s="10">
        <f t="shared" si="128"/>
        <v>-14025838.267053092</v>
      </c>
      <c r="AF275" s="10">
        <f t="shared" si="128"/>
        <v>-15015289.31356306</v>
      </c>
      <c r="AG275" s="10">
        <f t="shared" si="128"/>
        <v>-16050754.432153719</v>
      </c>
      <c r="AH275" s="10">
        <f t="shared" si="128"/>
        <v>-17134116.349156536</v>
      </c>
      <c r="AI275" s="10">
        <f t="shared" si="128"/>
        <v>-18267330.608341094</v>
      </c>
      <c r="AJ275" s="10">
        <f t="shared" si="128"/>
        <v>-19452428.308651201</v>
      </c>
      <c r="AK275" s="10">
        <f t="shared" si="128"/>
        <v>-20691518.943322703</v>
      </c>
      <c r="AL275" s="10">
        <f t="shared" si="126"/>
        <v>-828472189.84833252</v>
      </c>
    </row>
    <row r="276" spans="1:38" x14ac:dyDescent="0.35">
      <c r="E276" t="s">
        <v>125</v>
      </c>
      <c r="F276" t="s">
        <v>53</v>
      </c>
      <c r="G276" s="10">
        <f t="shared" ref="G276:AK276" si="129">G242</f>
        <v>0</v>
      </c>
      <c r="H276" s="10">
        <f t="shared" si="129"/>
        <v>0</v>
      </c>
      <c r="I276" s="10">
        <f t="shared" si="129"/>
        <v>0</v>
      </c>
      <c r="J276" s="10">
        <f t="shared" si="129"/>
        <v>0</v>
      </c>
      <c r="K276" s="10">
        <f t="shared" si="129"/>
        <v>0</v>
      </c>
      <c r="L276" s="10">
        <f t="shared" si="129"/>
        <v>0</v>
      </c>
      <c r="M276" s="10">
        <f t="shared" si="129"/>
        <v>0</v>
      </c>
      <c r="N276" s="10">
        <f t="shared" si="129"/>
        <v>0</v>
      </c>
      <c r="O276" s="10">
        <f t="shared" si="129"/>
        <v>0</v>
      </c>
      <c r="P276" s="10">
        <f t="shared" si="129"/>
        <v>0</v>
      </c>
      <c r="Q276" s="10">
        <f t="shared" si="129"/>
        <v>0</v>
      </c>
      <c r="R276" s="10">
        <f t="shared" si="129"/>
        <v>0</v>
      </c>
      <c r="S276" s="10">
        <f t="shared" si="129"/>
        <v>0</v>
      </c>
      <c r="T276" s="10">
        <f t="shared" si="129"/>
        <v>0</v>
      </c>
      <c r="U276" s="10">
        <f t="shared" si="129"/>
        <v>0</v>
      </c>
      <c r="V276" s="10">
        <f t="shared" si="129"/>
        <v>0</v>
      </c>
      <c r="W276" s="10">
        <f t="shared" si="129"/>
        <v>0</v>
      </c>
      <c r="X276" s="10">
        <f t="shared" si="129"/>
        <v>0</v>
      </c>
      <c r="Y276" s="10">
        <f t="shared" si="129"/>
        <v>0</v>
      </c>
      <c r="Z276" s="10">
        <f t="shared" si="129"/>
        <v>0</v>
      </c>
      <c r="AA276" s="10">
        <f t="shared" si="129"/>
        <v>0</v>
      </c>
      <c r="AB276" s="10">
        <f t="shared" si="129"/>
        <v>0</v>
      </c>
      <c r="AC276" s="10">
        <f t="shared" si="129"/>
        <v>0</v>
      </c>
      <c r="AD276" s="10">
        <f t="shared" si="129"/>
        <v>0</v>
      </c>
      <c r="AE276" s="10">
        <f t="shared" si="129"/>
        <v>0</v>
      </c>
      <c r="AF276" s="10">
        <f t="shared" si="129"/>
        <v>0</v>
      </c>
      <c r="AG276" s="10">
        <f t="shared" si="129"/>
        <v>0</v>
      </c>
      <c r="AH276" s="10">
        <f t="shared" si="129"/>
        <v>0</v>
      </c>
      <c r="AI276" s="10">
        <f t="shared" si="129"/>
        <v>0</v>
      </c>
      <c r="AJ276" s="10">
        <f t="shared" si="129"/>
        <v>0</v>
      </c>
      <c r="AK276" s="10">
        <f t="shared" si="129"/>
        <v>0</v>
      </c>
      <c r="AL276" s="10">
        <f t="shared" si="126"/>
        <v>0</v>
      </c>
    </row>
    <row r="277" spans="1:38" x14ac:dyDescent="0.35">
      <c r="E277" t="s">
        <v>131</v>
      </c>
      <c r="F277" t="s">
        <v>53</v>
      </c>
      <c r="G277" s="10">
        <f t="shared" ref="G277:AK277" si="130">G243</f>
        <v>0</v>
      </c>
      <c r="H277" s="10">
        <f t="shared" si="130"/>
        <v>0</v>
      </c>
      <c r="I277" s="10">
        <f t="shared" si="130"/>
        <v>0</v>
      </c>
      <c r="J277" s="10">
        <f t="shared" si="130"/>
        <v>0</v>
      </c>
      <c r="K277" s="10">
        <f t="shared" si="130"/>
        <v>0</v>
      </c>
      <c r="L277" s="10">
        <f t="shared" si="130"/>
        <v>0</v>
      </c>
      <c r="M277" s="10">
        <f t="shared" si="130"/>
        <v>0</v>
      </c>
      <c r="N277" s="10">
        <f t="shared" si="130"/>
        <v>0</v>
      </c>
      <c r="O277" s="10">
        <f t="shared" si="130"/>
        <v>0</v>
      </c>
      <c r="P277" s="10">
        <f t="shared" si="130"/>
        <v>0</v>
      </c>
      <c r="Q277" s="10">
        <f t="shared" si="130"/>
        <v>0</v>
      </c>
      <c r="R277" s="10">
        <f t="shared" si="130"/>
        <v>0</v>
      </c>
      <c r="S277" s="10">
        <f t="shared" si="130"/>
        <v>0</v>
      </c>
      <c r="T277" s="10">
        <f t="shared" si="130"/>
        <v>0</v>
      </c>
      <c r="U277" s="10">
        <f t="shared" si="130"/>
        <v>0</v>
      </c>
      <c r="V277" s="10">
        <f t="shared" si="130"/>
        <v>0</v>
      </c>
      <c r="W277" s="10">
        <f t="shared" si="130"/>
        <v>0</v>
      </c>
      <c r="X277" s="10">
        <f t="shared" si="130"/>
        <v>0</v>
      </c>
      <c r="Y277" s="10">
        <f t="shared" si="130"/>
        <v>0</v>
      </c>
      <c r="Z277" s="10">
        <f t="shared" si="130"/>
        <v>0</v>
      </c>
      <c r="AA277" s="10">
        <f t="shared" si="130"/>
        <v>0</v>
      </c>
      <c r="AB277" s="10">
        <f t="shared" si="130"/>
        <v>0</v>
      </c>
      <c r="AC277" s="10">
        <f t="shared" si="130"/>
        <v>0</v>
      </c>
      <c r="AD277" s="10">
        <f t="shared" si="130"/>
        <v>0</v>
      </c>
      <c r="AE277" s="10">
        <f t="shared" si="130"/>
        <v>0</v>
      </c>
      <c r="AF277" s="10">
        <f t="shared" si="130"/>
        <v>0</v>
      </c>
      <c r="AG277" s="10">
        <f t="shared" si="130"/>
        <v>0</v>
      </c>
      <c r="AH277" s="10">
        <f t="shared" si="130"/>
        <v>0</v>
      </c>
      <c r="AI277" s="10">
        <f t="shared" si="130"/>
        <v>0</v>
      </c>
      <c r="AJ277" s="10">
        <f t="shared" si="130"/>
        <v>0</v>
      </c>
      <c r="AK277" s="10">
        <f t="shared" si="130"/>
        <v>0</v>
      </c>
      <c r="AL277" s="10">
        <f t="shared" si="126"/>
        <v>0</v>
      </c>
    </row>
    <row r="278" spans="1:38" x14ac:dyDescent="0.35">
      <c r="E278" t="s">
        <v>148</v>
      </c>
      <c r="F278" t="s">
        <v>53</v>
      </c>
      <c r="G278" s="10">
        <f t="shared" ref="G278:AK278" si="131">G267</f>
        <v>0</v>
      </c>
      <c r="H278" s="10">
        <f t="shared" si="131"/>
        <v>0</v>
      </c>
      <c r="I278" s="10">
        <f t="shared" si="131"/>
        <v>0</v>
      </c>
      <c r="J278" s="10">
        <f t="shared" si="131"/>
        <v>0</v>
      </c>
      <c r="K278" s="10">
        <f t="shared" si="131"/>
        <v>0</v>
      </c>
      <c r="L278" s="10">
        <f t="shared" si="131"/>
        <v>0</v>
      </c>
      <c r="M278" s="10">
        <f t="shared" si="131"/>
        <v>0</v>
      </c>
      <c r="N278" s="10">
        <f t="shared" si="131"/>
        <v>0</v>
      </c>
      <c r="O278" s="10">
        <f t="shared" si="131"/>
        <v>0</v>
      </c>
      <c r="P278" s="10">
        <f t="shared" si="131"/>
        <v>0</v>
      </c>
      <c r="Q278" s="10">
        <f t="shared" si="131"/>
        <v>0</v>
      </c>
      <c r="R278" s="10">
        <f t="shared" si="131"/>
        <v>0</v>
      </c>
      <c r="S278" s="10">
        <f t="shared" si="131"/>
        <v>0</v>
      </c>
      <c r="T278" s="10">
        <f t="shared" si="131"/>
        <v>0</v>
      </c>
      <c r="U278" s="10">
        <f t="shared" si="131"/>
        <v>0</v>
      </c>
      <c r="V278" s="10">
        <f t="shared" si="131"/>
        <v>0</v>
      </c>
      <c r="W278" s="10">
        <f t="shared" si="131"/>
        <v>0</v>
      </c>
      <c r="X278" s="10">
        <f t="shared" si="131"/>
        <v>0</v>
      </c>
      <c r="Y278" s="10">
        <f t="shared" si="131"/>
        <v>0</v>
      </c>
      <c r="Z278" s="10">
        <f t="shared" si="131"/>
        <v>0</v>
      </c>
      <c r="AA278" s="10">
        <f t="shared" si="131"/>
        <v>0</v>
      </c>
      <c r="AB278" s="10">
        <f t="shared" si="131"/>
        <v>0</v>
      </c>
      <c r="AC278" s="10">
        <f t="shared" si="131"/>
        <v>0</v>
      </c>
      <c r="AD278" s="10">
        <f t="shared" si="131"/>
        <v>0</v>
      </c>
      <c r="AE278" s="10">
        <f t="shared" si="131"/>
        <v>0</v>
      </c>
      <c r="AF278" s="10">
        <f t="shared" si="131"/>
        <v>0</v>
      </c>
      <c r="AG278" s="10">
        <f t="shared" si="131"/>
        <v>0</v>
      </c>
      <c r="AH278" s="10">
        <f t="shared" si="131"/>
        <v>0</v>
      </c>
      <c r="AI278" s="10">
        <f t="shared" si="131"/>
        <v>0</v>
      </c>
      <c r="AJ278" s="10">
        <f t="shared" si="131"/>
        <v>0</v>
      </c>
      <c r="AK278" s="10">
        <f t="shared" si="131"/>
        <v>0</v>
      </c>
      <c r="AL278" s="10">
        <f t="shared" si="126"/>
        <v>0</v>
      </c>
    </row>
    <row r="279" spans="1:38" x14ac:dyDescent="0.35">
      <c r="E279" t="s">
        <v>149</v>
      </c>
      <c r="F279" t="s">
        <v>53</v>
      </c>
      <c r="G279" s="10">
        <f t="shared" ref="G279:AK279" si="132">-$G$19*G278</f>
        <v>0</v>
      </c>
      <c r="H279" s="10">
        <f t="shared" si="132"/>
        <v>0</v>
      </c>
      <c r="I279" s="10">
        <f t="shared" si="132"/>
        <v>0</v>
      </c>
      <c r="J279" s="10">
        <f t="shared" si="132"/>
        <v>0</v>
      </c>
      <c r="K279" s="10">
        <f t="shared" si="132"/>
        <v>0</v>
      </c>
      <c r="L279" s="10">
        <f t="shared" si="132"/>
        <v>0</v>
      </c>
      <c r="M279" s="10">
        <f t="shared" si="132"/>
        <v>0</v>
      </c>
      <c r="N279" s="10">
        <f t="shared" si="132"/>
        <v>0</v>
      </c>
      <c r="O279" s="10">
        <f t="shared" si="132"/>
        <v>0</v>
      </c>
      <c r="P279" s="10">
        <f t="shared" si="132"/>
        <v>0</v>
      </c>
      <c r="Q279" s="10">
        <f t="shared" si="132"/>
        <v>0</v>
      </c>
      <c r="R279" s="10">
        <f t="shared" si="132"/>
        <v>0</v>
      </c>
      <c r="S279" s="10">
        <f t="shared" si="132"/>
        <v>0</v>
      </c>
      <c r="T279" s="10">
        <f t="shared" si="132"/>
        <v>0</v>
      </c>
      <c r="U279" s="10">
        <f t="shared" si="132"/>
        <v>0</v>
      </c>
      <c r="V279" s="10">
        <f t="shared" si="132"/>
        <v>0</v>
      </c>
      <c r="W279" s="10">
        <f t="shared" si="132"/>
        <v>0</v>
      </c>
      <c r="X279" s="10">
        <f t="shared" si="132"/>
        <v>0</v>
      </c>
      <c r="Y279" s="10">
        <f t="shared" si="132"/>
        <v>0</v>
      </c>
      <c r="Z279" s="10">
        <f t="shared" si="132"/>
        <v>0</v>
      </c>
      <c r="AA279" s="10">
        <f t="shared" si="132"/>
        <v>0</v>
      </c>
      <c r="AB279" s="10">
        <f t="shared" si="132"/>
        <v>0</v>
      </c>
      <c r="AC279" s="10">
        <f t="shared" si="132"/>
        <v>0</v>
      </c>
      <c r="AD279" s="10">
        <f t="shared" si="132"/>
        <v>0</v>
      </c>
      <c r="AE279" s="10">
        <f t="shared" si="132"/>
        <v>0</v>
      </c>
      <c r="AF279" s="10">
        <f t="shared" si="132"/>
        <v>0</v>
      </c>
      <c r="AG279" s="10">
        <f t="shared" si="132"/>
        <v>0</v>
      </c>
      <c r="AH279" s="10">
        <f t="shared" si="132"/>
        <v>0</v>
      </c>
      <c r="AI279" s="10">
        <f t="shared" si="132"/>
        <v>0</v>
      </c>
      <c r="AJ279" s="10">
        <f t="shared" si="132"/>
        <v>0</v>
      </c>
      <c r="AK279" s="10">
        <f t="shared" si="132"/>
        <v>0</v>
      </c>
      <c r="AL279" s="10">
        <f t="shared" si="126"/>
        <v>0</v>
      </c>
    </row>
    <row r="280" spans="1:38" x14ac:dyDescent="0.35">
      <c r="E280" t="s">
        <v>150</v>
      </c>
      <c r="F280" t="s">
        <v>53</v>
      </c>
      <c r="G280" s="10">
        <f t="shared" ref="G280:AL280" si="133">SUM(G270:G279)</f>
        <v>-29560074.224999994</v>
      </c>
      <c r="H280" s="10">
        <f t="shared" si="133"/>
        <v>-1912270.5023789797</v>
      </c>
      <c r="I280" s="10">
        <f t="shared" si="133"/>
        <v>-7746718.6057630163</v>
      </c>
      <c r="J280" s="10">
        <f t="shared" si="133"/>
        <v>-9172838.9262787979</v>
      </c>
      <c r="K280" s="10">
        <f t="shared" si="133"/>
        <v>-15206492.755769368</v>
      </c>
      <c r="L280" s="10">
        <f t="shared" si="133"/>
        <v>-5641614.2334363479</v>
      </c>
      <c r="M280" s="10">
        <f t="shared" si="133"/>
        <v>-3211034.8044772889</v>
      </c>
      <c r="N280" s="10">
        <f t="shared" si="133"/>
        <v>-3145627.4624820948</v>
      </c>
      <c r="O280" s="10">
        <f t="shared" si="133"/>
        <v>-33930539.569732971</v>
      </c>
      <c r="P280" s="10">
        <f t="shared" si="133"/>
        <v>-6818848.2673812294</v>
      </c>
      <c r="Q280" s="10">
        <f t="shared" si="133"/>
        <v>-8758190.6514797676</v>
      </c>
      <c r="R280" s="10">
        <f t="shared" si="133"/>
        <v>-18938740.959296741</v>
      </c>
      <c r="S280" s="10">
        <f t="shared" si="133"/>
        <v>-25369619.302013837</v>
      </c>
      <c r="T280" s="10">
        <f t="shared" si="133"/>
        <v>-7061257.9151909137</v>
      </c>
      <c r="U280" s="10">
        <f t="shared" si="133"/>
        <v>-6946729.3185468996</v>
      </c>
      <c r="V280" s="10">
        <f t="shared" si="133"/>
        <v>-6820251.4941812381</v>
      </c>
      <c r="W280" s="10">
        <f t="shared" si="133"/>
        <v>-6681226.9133328004</v>
      </c>
      <c r="X280" s="10">
        <f t="shared" si="133"/>
        <v>-6529032.9125397969</v>
      </c>
      <c r="Y280" s="10">
        <f t="shared" si="133"/>
        <v>-6363020.7087288331</v>
      </c>
      <c r="Z280" s="10">
        <f t="shared" si="133"/>
        <v>-6182514.3770218417</v>
      </c>
      <c r="AA280" s="10">
        <f t="shared" si="133"/>
        <v>-5986809.7898752801</v>
      </c>
      <c r="AB280" s="10">
        <f t="shared" si="133"/>
        <v>-5775173.5161147807</v>
      </c>
      <c r="AC280" s="10">
        <f t="shared" si="133"/>
        <v>-5546841.6783757955</v>
      </c>
      <c r="AD280" s="10">
        <f t="shared" si="133"/>
        <v>-5301018.7674058005</v>
      </c>
      <c r="AE280" s="10">
        <f t="shared" si="133"/>
        <v>-5036876.4116270151</v>
      </c>
      <c r="AF280" s="10">
        <f t="shared" si="133"/>
        <v>-4753552.100299459</v>
      </c>
      <c r="AG280" s="10">
        <f t="shared" si="133"/>
        <v>-4450147.8585635107</v>
      </c>
      <c r="AH280" s="10">
        <f t="shared" si="133"/>
        <v>-4125728.8725774996</v>
      </c>
      <c r="AI280" s="10">
        <f t="shared" si="133"/>
        <v>-3779322.0629005432</v>
      </c>
      <c r="AJ280" s="10">
        <f t="shared" si="133"/>
        <v>-3409914.6042027827</v>
      </c>
      <c r="AK280" s="10">
        <f t="shared" si="133"/>
        <v>-3016452.389314767</v>
      </c>
      <c r="AL280" s="10">
        <f t="shared" si="133"/>
        <v>463884801.77639091</v>
      </c>
    </row>
    <row r="281" spans="1:38" x14ac:dyDescent="0.35">
      <c r="E281" t="s">
        <v>151</v>
      </c>
      <c r="F281" t="s">
        <v>53</v>
      </c>
      <c r="G281" s="10">
        <f>NPV($G$17,H280:AL280)+G280</f>
        <v>-55660170.424170092</v>
      </c>
    </row>
    <row r="282" spans="1:38" x14ac:dyDescent="0.35">
      <c r="E282" s="15" t="s">
        <v>153</v>
      </c>
      <c r="F282" s="15"/>
      <c r="G282" s="18" t="str">
        <f>IF(G281&gt;0,"N/A",IF(ABS(G281+G255)&gt;1,"Error","OK"))</f>
        <v>Error</v>
      </c>
    </row>
    <row r="284" spans="1:38" x14ac:dyDescent="0.35">
      <c r="C284" s="3" t="s">
        <v>155</v>
      </c>
      <c r="D284" s="3"/>
      <c r="G284">
        <f>MAX(0,-G313/(NPV($G$18,H285:AA285)+G285))</f>
        <v>9870313.573086923</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34">G286*(1+$G$16)</f>
        <v>17579235.372820001</v>
      </c>
      <c r="I286" s="10">
        <f t="shared" si="134"/>
        <v>17948399.315649219</v>
      </c>
      <c r="J286" s="10">
        <f t="shared" si="134"/>
        <v>18325315.701277852</v>
      </c>
      <c r="K286" s="10">
        <f t="shared" si="134"/>
        <v>18710147.331004687</v>
      </c>
      <c r="L286" s="10">
        <f t="shared" si="134"/>
        <v>19103060.424955782</v>
      </c>
      <c r="M286" s="10">
        <f t="shared" si="134"/>
        <v>19504224.69387985</v>
      </c>
      <c r="N286" s="10">
        <f t="shared" si="134"/>
        <v>19913813.412451327</v>
      </c>
      <c r="O286" s="10">
        <f t="shared" si="134"/>
        <v>20332003.494112805</v>
      </c>
      <c r="P286" s="10">
        <f t="shared" si="134"/>
        <v>20758975.567489173</v>
      </c>
      <c r="Q286" s="10">
        <f t="shared" si="134"/>
        <v>21194914.054406445</v>
      </c>
      <c r="R286" s="10">
        <f t="shared" si="134"/>
        <v>21640007.249548979</v>
      </c>
      <c r="S286" s="10">
        <f t="shared" si="134"/>
        <v>22094447.401789505</v>
      </c>
      <c r="T286" s="10">
        <f t="shared" si="134"/>
        <v>22558430.797227081</v>
      </c>
      <c r="U286" s="10">
        <f t="shared" si="134"/>
        <v>23032157.843968846</v>
      </c>
      <c r="V286" s="10">
        <f t="shared" si="134"/>
        <v>23515833.158692189</v>
      </c>
      <c r="W286" s="10">
        <f t="shared" si="134"/>
        <v>24009665.655024722</v>
      </c>
      <c r="X286" s="10">
        <f t="shared" si="134"/>
        <v>24513868.633780241</v>
      </c>
      <c r="Y286" s="10">
        <f t="shared" si="134"/>
        <v>25028659.875089623</v>
      </c>
      <c r="Z286" s="10">
        <f t="shared" si="134"/>
        <v>25554261.732466504</v>
      </c>
      <c r="AA286" s="10">
        <f t="shared" si="134"/>
        <v>26090901.228848297</v>
      </c>
      <c r="AB286" s="10">
        <f t="shared" si="134"/>
        <v>26638810.154654108</v>
      </c>
      <c r="AC286" s="10">
        <f t="shared" si="134"/>
        <v>27198225.16790184</v>
      </c>
      <c r="AD286" s="10">
        <f t="shared" si="134"/>
        <v>27769387.896427777</v>
      </c>
      <c r="AE286" s="10">
        <f t="shared" si="134"/>
        <v>28352545.042252757</v>
      </c>
      <c r="AF286" s="10">
        <f t="shared" si="134"/>
        <v>28947948.488140061</v>
      </c>
      <c r="AG286" s="10">
        <f t="shared" si="134"/>
        <v>29555855.406390999</v>
      </c>
      <c r="AH286" s="10">
        <f t="shared" si="134"/>
        <v>30176528.369925208</v>
      </c>
      <c r="AI286" s="10">
        <f t="shared" si="134"/>
        <v>30810235.465693634</v>
      </c>
      <c r="AJ286" s="10">
        <f t="shared" si="134"/>
        <v>31457250.410473198</v>
      </c>
      <c r="AK286" s="10">
        <f t="shared" si="134"/>
        <v>32117852.669093132</v>
      </c>
    </row>
    <row r="287" spans="1:38" x14ac:dyDescent="0.35">
      <c r="E287" t="s">
        <v>139</v>
      </c>
      <c r="F287" t="s">
        <v>53</v>
      </c>
      <c r="G287" s="10">
        <f t="shared" ref="G287:AK287" si="135">G285*G286</f>
        <v>17217664.420000002</v>
      </c>
      <c r="H287" s="10">
        <f t="shared" si="135"/>
        <v>17579235.372820001</v>
      </c>
      <c r="I287" s="10">
        <f t="shared" si="135"/>
        <v>17948399.315649219</v>
      </c>
      <c r="J287" s="10">
        <f t="shared" si="135"/>
        <v>18325315.701277852</v>
      </c>
      <c r="K287" s="10">
        <f t="shared" si="135"/>
        <v>18710147.331004687</v>
      </c>
      <c r="L287" s="10">
        <f t="shared" si="135"/>
        <v>19103060.424955782</v>
      </c>
      <c r="M287" s="10">
        <f t="shared" si="135"/>
        <v>0</v>
      </c>
      <c r="N287" s="10">
        <f t="shared" si="135"/>
        <v>0</v>
      </c>
      <c r="O287" s="10">
        <f t="shared" si="135"/>
        <v>0</v>
      </c>
      <c r="P287" s="10">
        <f t="shared" si="135"/>
        <v>0</v>
      </c>
      <c r="Q287" s="10">
        <f t="shared" si="135"/>
        <v>0</v>
      </c>
      <c r="R287" s="10">
        <f t="shared" si="135"/>
        <v>0</v>
      </c>
      <c r="S287" s="10">
        <f t="shared" si="135"/>
        <v>0</v>
      </c>
      <c r="T287" s="10">
        <f t="shared" si="135"/>
        <v>0</v>
      </c>
      <c r="U287" s="10">
        <f t="shared" si="135"/>
        <v>0</v>
      </c>
      <c r="V287" s="10">
        <f t="shared" si="135"/>
        <v>0</v>
      </c>
      <c r="W287" s="10">
        <f t="shared" si="135"/>
        <v>0</v>
      </c>
      <c r="X287" s="10">
        <f t="shared" si="135"/>
        <v>0</v>
      </c>
      <c r="Y287" s="10">
        <f t="shared" si="135"/>
        <v>0</v>
      </c>
      <c r="Z287" s="10">
        <f t="shared" si="135"/>
        <v>0</v>
      </c>
      <c r="AA287" s="10">
        <f t="shared" si="135"/>
        <v>0</v>
      </c>
      <c r="AB287" s="10">
        <f t="shared" si="135"/>
        <v>0</v>
      </c>
      <c r="AC287" s="10">
        <f t="shared" si="135"/>
        <v>0</v>
      </c>
      <c r="AD287" s="10">
        <f t="shared" si="135"/>
        <v>0</v>
      </c>
      <c r="AE287" s="10">
        <f t="shared" si="135"/>
        <v>0</v>
      </c>
      <c r="AF287" s="10">
        <f t="shared" si="135"/>
        <v>0</v>
      </c>
      <c r="AG287" s="10">
        <f t="shared" si="135"/>
        <v>0</v>
      </c>
      <c r="AH287" s="10">
        <f t="shared" si="135"/>
        <v>0</v>
      </c>
      <c r="AI287" s="10">
        <f t="shared" si="135"/>
        <v>0</v>
      </c>
      <c r="AJ287" s="10">
        <f t="shared" si="135"/>
        <v>0</v>
      </c>
      <c r="AK287" s="10">
        <f t="shared" si="135"/>
        <v>0</v>
      </c>
    </row>
    <row r="289" spans="4:37" x14ac:dyDescent="0.35">
      <c r="D289" t="s">
        <v>140</v>
      </c>
    </row>
    <row r="290" spans="4:37" x14ac:dyDescent="0.35">
      <c r="E290" t="s">
        <v>57</v>
      </c>
      <c r="F290" t="s">
        <v>53</v>
      </c>
      <c r="G290" s="10">
        <f t="shared" ref="G290:AK290" si="136">G224</f>
        <v>6232586.4000000004</v>
      </c>
      <c r="H290" s="10">
        <f t="shared" si="136"/>
        <v>4176296</v>
      </c>
      <c r="I290" s="10">
        <f t="shared" si="136"/>
        <v>4176296</v>
      </c>
      <c r="J290" s="10">
        <f t="shared" si="136"/>
        <v>3708144.8957059924</v>
      </c>
      <c r="K290" s="10">
        <f t="shared" si="136"/>
        <v>4504336.2766414043</v>
      </c>
      <c r="L290" s="10">
        <f t="shared" si="136"/>
        <v>5041745.8868422192</v>
      </c>
      <c r="M290" s="10">
        <f t="shared" si="136"/>
        <v>3897175.1222857265</v>
      </c>
      <c r="N290" s="10">
        <f t="shared" si="136"/>
        <v>4806434.9487067796</v>
      </c>
      <c r="O290" s="10">
        <f t="shared" si="136"/>
        <v>4523314.4488175167</v>
      </c>
      <c r="P290" s="10">
        <f t="shared" si="136"/>
        <v>4659013.8822820419</v>
      </c>
      <c r="Q290" s="10">
        <f t="shared" si="136"/>
        <v>4798784.298750503</v>
      </c>
      <c r="R290" s="10">
        <f t="shared" si="136"/>
        <v>4942747.8277130183</v>
      </c>
      <c r="S290" s="10">
        <f t="shared" si="136"/>
        <v>5091030.2625444094</v>
      </c>
      <c r="T290" s="10">
        <f t="shared" si="136"/>
        <v>5243761.1704207417</v>
      </c>
      <c r="U290" s="10">
        <f t="shared" si="136"/>
        <v>5401074.0055333637</v>
      </c>
      <c r="V290" s="10">
        <f t="shared" si="136"/>
        <v>5563106.2256993651</v>
      </c>
      <c r="W290" s="10">
        <f t="shared" si="136"/>
        <v>5729999.4124703463</v>
      </c>
      <c r="X290" s="10">
        <f t="shared" si="136"/>
        <v>5901899.3948444566</v>
      </c>
      <c r="Y290" s="10">
        <f t="shared" si="136"/>
        <v>6078956.3766897907</v>
      </c>
      <c r="Z290" s="10">
        <f t="shared" si="136"/>
        <v>6261325.0679904846</v>
      </c>
      <c r="AA290" s="10">
        <f t="shared" si="136"/>
        <v>6449164.8200301994</v>
      </c>
      <c r="AB290" s="10">
        <f t="shared" si="136"/>
        <v>6642639.7646311056</v>
      </c>
      <c r="AC290" s="10">
        <f t="shared" si="136"/>
        <v>6841918.9575700387</v>
      </c>
      <c r="AD290" s="10">
        <f t="shared" si="136"/>
        <v>7047176.5262971399</v>
      </c>
      <c r="AE290" s="10">
        <f t="shared" si="136"/>
        <v>7258591.8220860539</v>
      </c>
      <c r="AF290" s="10">
        <f t="shared" si="136"/>
        <v>7476349.5767486356</v>
      </c>
      <c r="AG290" s="10">
        <f t="shared" si="136"/>
        <v>7700640.0640510945</v>
      </c>
      <c r="AH290" s="10">
        <f t="shared" si="136"/>
        <v>7931659.2659726273</v>
      </c>
      <c r="AI290" s="10">
        <f t="shared" si="136"/>
        <v>8169609.0439518066</v>
      </c>
      <c r="AJ290" s="10">
        <f t="shared" si="136"/>
        <v>8414697.3152703606</v>
      </c>
      <c r="AK290" s="10">
        <f t="shared" si="136"/>
        <v>8667138.2347284723</v>
      </c>
    </row>
    <row r="291" spans="4:37" x14ac:dyDescent="0.35">
      <c r="E291" t="s">
        <v>141</v>
      </c>
      <c r="F291" t="s">
        <v>53</v>
      </c>
      <c r="G291" s="10">
        <f t="shared" ref="G291:AK291" si="137">G225</f>
        <v>0</v>
      </c>
      <c r="H291" s="10">
        <f t="shared" si="137"/>
        <v>435368.70400000003</v>
      </c>
      <c r="I291" s="10">
        <f t="shared" si="137"/>
        <v>902612.19888818485</v>
      </c>
      <c r="J291" s="10">
        <f t="shared" si="137"/>
        <v>1408310.5195689038</v>
      </c>
      <c r="K291" s="10">
        <f t="shared" si="137"/>
        <v>1963649.5314007457</v>
      </c>
      <c r="L291" s="10">
        <f t="shared" si="137"/>
        <v>2597653.584765695</v>
      </c>
      <c r="M291" s="10">
        <f t="shared" si="137"/>
        <v>3217315.2587961601</v>
      </c>
      <c r="N291" s="10">
        <f t="shared" si="137"/>
        <v>3902201.7952850964</v>
      </c>
      <c r="O291" s="10">
        <f t="shared" si="137"/>
        <v>4622769.8985057231</v>
      </c>
      <c r="P291" s="10">
        <f t="shared" si="137"/>
        <v>5408082.7277330663</v>
      </c>
      <c r="Q291" s="10">
        <f t="shared" si="137"/>
        <v>6262980.6415911829</v>
      </c>
      <c r="R291" s="10">
        <f t="shared" si="137"/>
        <v>7109076.7328760047</v>
      </c>
      <c r="S291" s="10">
        <f t="shared" si="137"/>
        <v>8025508.4538118718</v>
      </c>
      <c r="T291" s="10">
        <f t="shared" si="137"/>
        <v>8900574.3446583934</v>
      </c>
      <c r="U291" s="10">
        <f t="shared" si="137"/>
        <v>9819674.2639092803</v>
      </c>
      <c r="V291" s="10">
        <f t="shared" si="137"/>
        <v>10784664.683528181</v>
      </c>
      <c r="W291" s="10">
        <f t="shared" si="137"/>
        <v>11797474.898158764</v>
      </c>
      <c r="X291" s="10">
        <f t="shared" si="137"/>
        <v>12860109.783183273</v>
      </c>
      <c r="Y291" s="10">
        <f t="shared" si="137"/>
        <v>13974652.655323502</v>
      </c>
      <c r="Z291" s="10">
        <f t="shared" si="137"/>
        <v>15143268.239558147</v>
      </c>
      <c r="AA291" s="10">
        <f t="shared" si="137"/>
        <v>16368205.746268461</v>
      </c>
      <c r="AB291" s="10">
        <f t="shared" si="137"/>
        <v>17651802.062667362</v>
      </c>
      <c r="AC291" s="10">
        <f t="shared" si="137"/>
        <v>18996485.062715478</v>
      </c>
      <c r="AD291" s="10">
        <f t="shared" si="137"/>
        <v>20404777.039881334</v>
      </c>
      <c r="AE291" s="10">
        <f t="shared" si="137"/>
        <v>21879298.26726234</v>
      </c>
      <c r="AF291" s="10">
        <f t="shared" si="137"/>
        <v>23422770.689748425</v>
      </c>
      <c r="AG291" s="10">
        <f t="shared" si="137"/>
        <v>25038021.75308121</v>
      </c>
      <c r="AH291" s="10">
        <f t="shared" si="137"/>
        <v>26727988.374839351</v>
      </c>
      <c r="AI291" s="10">
        <f t="shared" si="137"/>
        <v>28495721.062564328</v>
      </c>
      <c r="AJ291" s="10">
        <f t="shared" si="137"/>
        <v>30344388.184431795</v>
      </c>
      <c r="AK291" s="10">
        <f t="shared" si="137"/>
        <v>32277280.398070961</v>
      </c>
    </row>
    <row r="292" spans="4:37" x14ac:dyDescent="0.35">
      <c r="E292" t="s">
        <v>117</v>
      </c>
      <c r="F292" t="s">
        <v>53</v>
      </c>
      <c r="G292" s="10">
        <f t="shared" ref="G292:AK292" si="138">G226</f>
        <v>0</v>
      </c>
      <c r="H292" s="10">
        <f t="shared" si="138"/>
        <v>0</v>
      </c>
      <c r="I292" s="10">
        <f t="shared" si="138"/>
        <v>0</v>
      </c>
      <c r="J292" s="10">
        <f t="shared" si="138"/>
        <v>0</v>
      </c>
      <c r="K292" s="10">
        <f t="shared" si="138"/>
        <v>0</v>
      </c>
      <c r="L292" s="10">
        <f t="shared" si="138"/>
        <v>0</v>
      </c>
      <c r="M292" s="10">
        <f t="shared" si="138"/>
        <v>0</v>
      </c>
      <c r="N292" s="10">
        <f t="shared" si="138"/>
        <v>0</v>
      </c>
      <c r="O292" s="10">
        <f t="shared" si="138"/>
        <v>0</v>
      </c>
      <c r="P292" s="10">
        <f t="shared" si="138"/>
        <v>0</v>
      </c>
      <c r="Q292" s="10">
        <f t="shared" si="138"/>
        <v>0</v>
      </c>
      <c r="R292" s="10">
        <f t="shared" si="138"/>
        <v>0</v>
      </c>
      <c r="S292" s="10">
        <f t="shared" si="138"/>
        <v>0</v>
      </c>
      <c r="T292" s="10">
        <f t="shared" si="138"/>
        <v>0</v>
      </c>
      <c r="U292" s="10">
        <f t="shared" si="138"/>
        <v>0</v>
      </c>
      <c r="V292" s="10">
        <f t="shared" si="138"/>
        <v>0</v>
      </c>
      <c r="W292" s="10">
        <f t="shared" si="138"/>
        <v>0</v>
      </c>
      <c r="X292" s="10">
        <f t="shared" si="138"/>
        <v>0</v>
      </c>
      <c r="Y292" s="10">
        <f t="shared" si="138"/>
        <v>0</v>
      </c>
      <c r="Z292" s="10">
        <f t="shared" si="138"/>
        <v>0</v>
      </c>
      <c r="AA292" s="10">
        <f t="shared" si="138"/>
        <v>0</v>
      </c>
      <c r="AB292" s="10">
        <f t="shared" si="138"/>
        <v>0</v>
      </c>
      <c r="AC292" s="10">
        <f t="shared" si="138"/>
        <v>0</v>
      </c>
      <c r="AD292" s="10">
        <f t="shared" si="138"/>
        <v>0</v>
      </c>
      <c r="AE292" s="10">
        <f t="shared" si="138"/>
        <v>0</v>
      </c>
      <c r="AF292" s="10">
        <f t="shared" si="138"/>
        <v>0</v>
      </c>
      <c r="AG292" s="10">
        <f t="shared" si="138"/>
        <v>0</v>
      </c>
      <c r="AH292" s="10">
        <f t="shared" si="138"/>
        <v>0</v>
      </c>
      <c r="AI292" s="10">
        <f t="shared" si="138"/>
        <v>0</v>
      </c>
      <c r="AJ292" s="10">
        <f t="shared" si="138"/>
        <v>0</v>
      </c>
      <c r="AK292" s="10">
        <f t="shared" si="138"/>
        <v>0</v>
      </c>
    </row>
    <row r="293" spans="4:37" x14ac:dyDescent="0.35">
      <c r="E293" t="s">
        <v>118</v>
      </c>
      <c r="F293" t="s">
        <v>53</v>
      </c>
      <c r="G293" s="10">
        <f t="shared" ref="G293:AK293" si="139">G227</f>
        <v>0</v>
      </c>
      <c r="H293" s="10">
        <f t="shared" si="139"/>
        <v>-371047.95720573992</v>
      </c>
      <c r="I293" s="10">
        <f t="shared" si="139"/>
        <v>-766167.1850667852</v>
      </c>
      <c r="J293" s="10">
        <f t="shared" si="139"/>
        <v>-1171861.8997469575</v>
      </c>
      <c r="K293" s="10">
        <f t="shared" si="139"/>
        <v>-1599345.0170779107</v>
      </c>
      <c r="L293" s="10">
        <f t="shared" si="139"/>
        <v>-2043624.8584252032</v>
      </c>
      <c r="M293" s="10">
        <f t="shared" si="139"/>
        <v>-2471356.8330996432</v>
      </c>
      <c r="N293" s="10">
        <f t="shared" si="139"/>
        <v>-2878914.7021638718</v>
      </c>
      <c r="O293" s="10">
        <f t="shared" si="139"/>
        <v>-3302461.0399182364</v>
      </c>
      <c r="P293" s="10">
        <f t="shared" si="139"/>
        <v>-3760283.0331881447</v>
      </c>
      <c r="Q293" s="10">
        <f t="shared" si="139"/>
        <v>-4238382.1679767435</v>
      </c>
      <c r="R293" s="10">
        <f t="shared" si="139"/>
        <v>-4682420.5784391314</v>
      </c>
      <c r="S293" s="10">
        <f t="shared" si="139"/>
        <v>-5144794.0518485988</v>
      </c>
      <c r="T293" s="10">
        <f t="shared" si="139"/>
        <v>-5705759.6051356876</v>
      </c>
      <c r="U293" s="10">
        <f t="shared" si="139"/>
        <v>-6294953.4019935755</v>
      </c>
      <c r="V293" s="10">
        <f t="shared" si="139"/>
        <v>-6913565.543457102</v>
      </c>
      <c r="W293" s="10">
        <f t="shared" si="139"/>
        <v>-7562832.8139199493</v>
      </c>
      <c r="X293" s="10">
        <f t="shared" si="139"/>
        <v>-8244040.44920245</v>
      </c>
      <c r="Y293" s="10">
        <f t="shared" si="139"/>
        <v>-8958523.9703547824</v>
      </c>
      <c r="Z293" s="10">
        <f t="shared" si="139"/>
        <v>-9707671.0856147893</v>
      </c>
      <c r="AA293" s="10">
        <f t="shared" si="139"/>
        <v>-10492923.663028272</v>
      </c>
      <c r="AB293" s="10">
        <f t="shared" si="139"/>
        <v>-11315779.776331251</v>
      </c>
      <c r="AC293" s="10">
        <f t="shared" si="139"/>
        <v>-12177795.826788913</v>
      </c>
      <c r="AD293" s="10">
        <f t="shared" si="139"/>
        <v>-13080588.743784428</v>
      </c>
      <c r="AE293" s="10">
        <f t="shared" si="139"/>
        <v>-14025838.267053092</v>
      </c>
      <c r="AF293" s="10">
        <f t="shared" si="139"/>
        <v>-15015289.31356306</v>
      </c>
      <c r="AG293" s="10">
        <f t="shared" si="139"/>
        <v>-16050754.432153719</v>
      </c>
      <c r="AH293" s="10">
        <f t="shared" si="139"/>
        <v>-17134116.349156536</v>
      </c>
      <c r="AI293" s="10">
        <f t="shared" si="139"/>
        <v>-18267330.608341094</v>
      </c>
      <c r="AJ293" s="10">
        <f t="shared" si="139"/>
        <v>-19452428.308651201</v>
      </c>
      <c r="AK293" s="10">
        <f t="shared" si="139"/>
        <v>-20691518.943322703</v>
      </c>
    </row>
    <row r="294" spans="4:37" x14ac:dyDescent="0.35">
      <c r="E294" t="s">
        <v>142</v>
      </c>
      <c r="F294" t="s">
        <v>53</v>
      </c>
      <c r="G294" s="10">
        <f t="shared" ref="G294:AK294" si="140">G228</f>
        <v>-2197616.1825999999</v>
      </c>
      <c r="H294" s="10">
        <f t="shared" si="140"/>
        <v>-2337673.9275834644</v>
      </c>
      <c r="I294" s="10">
        <f t="shared" si="140"/>
        <v>-2724582.235751234</v>
      </c>
      <c r="J294" s="10">
        <f t="shared" si="140"/>
        <v>-3089742.5409422033</v>
      </c>
      <c r="K294" s="10">
        <f t="shared" si="140"/>
        <v>-3594635.3613376045</v>
      </c>
      <c r="L294" s="10">
        <f t="shared" si="140"/>
        <v>-3896682.4488458997</v>
      </c>
      <c r="M294" s="10">
        <f t="shared" si="140"/>
        <v>-4056049.7862640098</v>
      </c>
      <c r="N294" s="10">
        <f t="shared" si="140"/>
        <v>-4251588.8208585456</v>
      </c>
      <c r="O294" s="10">
        <f t="shared" si="140"/>
        <v>-5703476.0239059851</v>
      </c>
      <c r="P294" s="10">
        <f t="shared" si="140"/>
        <v>-6087534.4281305959</v>
      </c>
      <c r="Q294" s="10">
        <f t="shared" si="140"/>
        <v>-6559399.6838687109</v>
      </c>
      <c r="R294" s="10">
        <f t="shared" si="140"/>
        <v>-7269154.9489901103</v>
      </c>
      <c r="S294" s="10">
        <f t="shared" si="140"/>
        <v>-8210448.3481074674</v>
      </c>
      <c r="T294" s="10">
        <f t="shared" si="140"/>
        <v>-8599770.1176291965</v>
      </c>
      <c r="U294" s="10">
        <f t="shared" si="140"/>
        <v>-8998211.5213215556</v>
      </c>
      <c r="V294" s="10">
        <f t="shared" si="140"/>
        <v>-9405992.3878124524</v>
      </c>
      <c r="W294" s="10">
        <f t="shared" si="140"/>
        <v>-9823338.0116202794</v>
      </c>
      <c r="X294" s="10">
        <f t="shared" si="140"/>
        <v>-10250479.293422321</v>
      </c>
      <c r="Y294" s="10">
        <f t="shared" si="140"/>
        <v>-10687652.884033276</v>
      </c>
      <c r="Z294" s="10">
        <f t="shared" si="140"/>
        <v>-11135101.332194861</v>
      </c>
      <c r="AA294" s="10">
        <f t="shared" si="140"/>
        <v>-11593073.236280082</v>
      </c>
      <c r="AB294" s="10">
        <f t="shared" si="140"/>
        <v>-12061823.400018694</v>
      </c>
      <c r="AC294" s="10">
        <f t="shared" si="140"/>
        <v>-12541612.992353454</v>
      </c>
      <c r="AD294" s="10">
        <f t="shared" si="140"/>
        <v>-13032709.711539606</v>
      </c>
      <c r="AE294" s="10">
        <f t="shared" si="140"/>
        <v>-13535387.9536034</v>
      </c>
      <c r="AF294" s="10">
        <f t="shared" si="140"/>
        <v>-12494861.997878509</v>
      </c>
      <c r="AG294" s="10">
        <f t="shared" si="140"/>
        <v>-12987554.134142611</v>
      </c>
      <c r="AH294" s="10">
        <f t="shared" si="140"/>
        <v>-13235254.688927624</v>
      </c>
      <c r="AI294" s="10">
        <f t="shared" si="140"/>
        <v>-13581519.775736086</v>
      </c>
      <c r="AJ294" s="10">
        <f t="shared" si="140"/>
        <v>-13939688.062350553</v>
      </c>
      <c r="AK294" s="10">
        <f t="shared" si="140"/>
        <v>-14363416.592547655</v>
      </c>
    </row>
    <row r="295" spans="4:37" x14ac:dyDescent="0.35">
      <c r="E295" t="s">
        <v>125</v>
      </c>
      <c r="F295" t="s">
        <v>53</v>
      </c>
      <c r="G295" s="10">
        <f t="shared" ref="G295:AK295" si="141">G229</f>
        <v>0</v>
      </c>
      <c r="H295" s="10">
        <f t="shared" si="141"/>
        <v>0</v>
      </c>
      <c r="I295" s="10">
        <f t="shared" si="141"/>
        <v>0</v>
      </c>
      <c r="J295" s="10">
        <f t="shared" si="141"/>
        <v>0</v>
      </c>
      <c r="K295" s="10">
        <f t="shared" si="141"/>
        <v>0</v>
      </c>
      <c r="L295" s="10">
        <f t="shared" si="141"/>
        <v>0</v>
      </c>
      <c r="M295" s="10">
        <f t="shared" si="141"/>
        <v>0</v>
      </c>
      <c r="N295" s="10">
        <f t="shared" si="141"/>
        <v>0</v>
      </c>
      <c r="O295" s="10">
        <f t="shared" si="141"/>
        <v>0</v>
      </c>
      <c r="P295" s="10">
        <f t="shared" si="141"/>
        <v>0</v>
      </c>
      <c r="Q295" s="10">
        <f t="shared" si="141"/>
        <v>0</v>
      </c>
      <c r="R295" s="10">
        <f t="shared" si="141"/>
        <v>0</v>
      </c>
      <c r="S295" s="10">
        <f t="shared" si="141"/>
        <v>0</v>
      </c>
      <c r="T295" s="10">
        <f t="shared" si="141"/>
        <v>0</v>
      </c>
      <c r="U295" s="10">
        <f t="shared" si="141"/>
        <v>0</v>
      </c>
      <c r="V295" s="10">
        <f t="shared" si="141"/>
        <v>0</v>
      </c>
      <c r="W295" s="10">
        <f t="shared" si="141"/>
        <v>0</v>
      </c>
      <c r="X295" s="10">
        <f t="shared" si="141"/>
        <v>0</v>
      </c>
      <c r="Y295" s="10">
        <f t="shared" si="141"/>
        <v>0</v>
      </c>
      <c r="Z295" s="10">
        <f t="shared" si="141"/>
        <v>0</v>
      </c>
      <c r="AA295" s="10">
        <f t="shared" si="141"/>
        <v>0</v>
      </c>
      <c r="AB295" s="10">
        <f t="shared" si="141"/>
        <v>0</v>
      </c>
      <c r="AC295" s="10">
        <f t="shared" si="141"/>
        <v>0</v>
      </c>
      <c r="AD295" s="10">
        <f t="shared" si="141"/>
        <v>0</v>
      </c>
      <c r="AE295" s="10">
        <f t="shared" si="141"/>
        <v>0</v>
      </c>
      <c r="AF295" s="10">
        <f t="shared" si="141"/>
        <v>0</v>
      </c>
      <c r="AG295" s="10">
        <f t="shared" si="141"/>
        <v>0</v>
      </c>
      <c r="AH295" s="10">
        <f t="shared" si="141"/>
        <v>0</v>
      </c>
      <c r="AI295" s="10">
        <f t="shared" si="141"/>
        <v>0</v>
      </c>
      <c r="AJ295" s="10">
        <f t="shared" si="141"/>
        <v>0</v>
      </c>
      <c r="AK295" s="10">
        <f t="shared" si="141"/>
        <v>0</v>
      </c>
    </row>
    <row r="296" spans="4:37" x14ac:dyDescent="0.35">
      <c r="E296" t="s">
        <v>143</v>
      </c>
      <c r="F296" t="s">
        <v>53</v>
      </c>
      <c r="G296" s="10">
        <f t="shared" ref="G296:AK296" si="142">G287</f>
        <v>17217664.420000002</v>
      </c>
      <c r="H296" s="10">
        <f t="shared" si="142"/>
        <v>17579235.372820001</v>
      </c>
      <c r="I296" s="10">
        <f t="shared" si="142"/>
        <v>17948399.315649219</v>
      </c>
      <c r="J296" s="10">
        <f t="shared" si="142"/>
        <v>18325315.701277852</v>
      </c>
      <c r="K296" s="10">
        <f t="shared" si="142"/>
        <v>18710147.331004687</v>
      </c>
      <c r="L296" s="10">
        <f t="shared" si="142"/>
        <v>19103060.424955782</v>
      </c>
      <c r="M296" s="10">
        <f t="shared" si="142"/>
        <v>0</v>
      </c>
      <c r="N296" s="10">
        <f t="shared" si="142"/>
        <v>0</v>
      </c>
      <c r="O296" s="10">
        <f t="shared" si="142"/>
        <v>0</v>
      </c>
      <c r="P296" s="10">
        <f t="shared" si="142"/>
        <v>0</v>
      </c>
      <c r="Q296" s="10">
        <f t="shared" si="142"/>
        <v>0</v>
      </c>
      <c r="R296" s="10">
        <f t="shared" si="142"/>
        <v>0</v>
      </c>
      <c r="S296" s="10">
        <f t="shared" si="142"/>
        <v>0</v>
      </c>
      <c r="T296" s="10">
        <f t="shared" si="142"/>
        <v>0</v>
      </c>
      <c r="U296" s="10">
        <f t="shared" si="142"/>
        <v>0</v>
      </c>
      <c r="V296" s="10">
        <f t="shared" si="142"/>
        <v>0</v>
      </c>
      <c r="W296" s="10">
        <f t="shared" si="142"/>
        <v>0</v>
      </c>
      <c r="X296" s="10">
        <f t="shared" si="142"/>
        <v>0</v>
      </c>
      <c r="Y296" s="10">
        <f t="shared" si="142"/>
        <v>0</v>
      </c>
      <c r="Z296" s="10">
        <f t="shared" si="142"/>
        <v>0</v>
      </c>
      <c r="AA296" s="10">
        <f t="shared" si="142"/>
        <v>0</v>
      </c>
      <c r="AB296" s="10">
        <f t="shared" si="142"/>
        <v>0</v>
      </c>
      <c r="AC296" s="10">
        <f t="shared" si="142"/>
        <v>0</v>
      </c>
      <c r="AD296" s="10">
        <f t="shared" si="142"/>
        <v>0</v>
      </c>
      <c r="AE296" s="10">
        <f t="shared" si="142"/>
        <v>0</v>
      </c>
      <c r="AF296" s="10">
        <f t="shared" si="142"/>
        <v>0</v>
      </c>
      <c r="AG296" s="10">
        <f t="shared" si="142"/>
        <v>0</v>
      </c>
      <c r="AH296" s="10">
        <f t="shared" si="142"/>
        <v>0</v>
      </c>
      <c r="AI296" s="10">
        <f t="shared" si="142"/>
        <v>0</v>
      </c>
      <c r="AJ296" s="10">
        <f t="shared" si="142"/>
        <v>0</v>
      </c>
      <c r="AK296" s="10">
        <f t="shared" si="142"/>
        <v>0</v>
      </c>
    </row>
    <row r="298" spans="4:37" x14ac:dyDescent="0.35">
      <c r="E298" t="s">
        <v>144</v>
      </c>
      <c r="F298" t="s">
        <v>53</v>
      </c>
      <c r="G298" s="10">
        <f t="shared" ref="G298:AK298" si="143">SUM(G290:G296)</f>
        <v>21252634.637400001</v>
      </c>
      <c r="H298" s="10">
        <f t="shared" si="143"/>
        <v>19482178.192030795</v>
      </c>
      <c r="I298" s="10">
        <f t="shared" si="143"/>
        <v>19536558.093719386</v>
      </c>
      <c r="J298" s="10">
        <f t="shared" si="143"/>
        <v>19180166.675863586</v>
      </c>
      <c r="K298" s="10">
        <f t="shared" si="143"/>
        <v>19984152.760631323</v>
      </c>
      <c r="L298" s="10">
        <f t="shared" si="143"/>
        <v>20802152.589292593</v>
      </c>
      <c r="M298" s="10">
        <f t="shared" si="143"/>
        <v>587083.76171823405</v>
      </c>
      <c r="N298" s="10">
        <f t="shared" si="143"/>
        <v>1578133.220969459</v>
      </c>
      <c r="O298" s="10">
        <f t="shared" si="143"/>
        <v>140147.28349901736</v>
      </c>
      <c r="P298" s="10">
        <f t="shared" si="143"/>
        <v>219279.14869636856</v>
      </c>
      <c r="Q298" s="10">
        <f t="shared" si="143"/>
        <v>263983.08849623054</v>
      </c>
      <c r="R298" s="10">
        <f t="shared" si="143"/>
        <v>100249.03315978125</v>
      </c>
      <c r="S298" s="10">
        <f t="shared" si="143"/>
        <v>-238703.68359978497</v>
      </c>
      <c r="T298" s="10">
        <f t="shared" si="143"/>
        <v>-161194.20768574998</v>
      </c>
      <c r="U298" s="10">
        <f t="shared" si="143"/>
        <v>-72416.653872488067</v>
      </c>
      <c r="V298" s="10">
        <f t="shared" si="143"/>
        <v>28212.977957991883</v>
      </c>
      <c r="W298" s="10">
        <f t="shared" si="143"/>
        <v>141303.48508888111</v>
      </c>
      <c r="X298" s="10">
        <f t="shared" si="143"/>
        <v>267489.43540295959</v>
      </c>
      <c r="Y298" s="10">
        <f t="shared" si="143"/>
        <v>407432.17762523517</v>
      </c>
      <c r="Z298" s="10">
        <f t="shared" si="143"/>
        <v>561820.88973898068</v>
      </c>
      <c r="AA298" s="10">
        <f t="shared" si="143"/>
        <v>731373.66699030623</v>
      </c>
      <c r="AB298" s="10">
        <f t="shared" si="143"/>
        <v>916838.65094852448</v>
      </c>
      <c r="AC298" s="10">
        <f t="shared" si="143"/>
        <v>1118995.2011431493</v>
      </c>
      <c r="AD298" s="10">
        <f t="shared" si="143"/>
        <v>1338655.1108544413</v>
      </c>
      <c r="AE298" s="10">
        <f t="shared" si="143"/>
        <v>1576663.8686919026</v>
      </c>
      <c r="AF298" s="10">
        <f t="shared" si="143"/>
        <v>3388968.955055492</v>
      </c>
      <c r="AG298" s="10">
        <f t="shared" si="143"/>
        <v>3700353.2508359756</v>
      </c>
      <c r="AH298" s="10">
        <f t="shared" si="143"/>
        <v>4290276.6027278192</v>
      </c>
      <c r="AI298" s="10">
        <f t="shared" si="143"/>
        <v>4816479.7224389575</v>
      </c>
      <c r="AJ298" s="10">
        <f t="shared" si="143"/>
        <v>5366969.1287004016</v>
      </c>
      <c r="AK298" s="10">
        <f t="shared" si="143"/>
        <v>5889483.0969290733</v>
      </c>
    </row>
    <row r="299" spans="4:37" x14ac:dyDescent="0.35">
      <c r="E299" t="s">
        <v>145</v>
      </c>
      <c r="F299" t="s">
        <v>53</v>
      </c>
      <c r="G299" s="10">
        <f t="shared" ref="G299:AK299" si="144">-G298*G$20</f>
        <v>0</v>
      </c>
      <c r="H299" s="10">
        <f t="shared" si="144"/>
        <v>0</v>
      </c>
      <c r="I299" s="10">
        <f t="shared" si="144"/>
        <v>0</v>
      </c>
      <c r="J299" s="10">
        <f t="shared" si="144"/>
        <v>0</v>
      </c>
      <c r="K299" s="10">
        <f t="shared" si="144"/>
        <v>0</v>
      </c>
      <c r="L299" s="10">
        <f t="shared" si="144"/>
        <v>0</v>
      </c>
      <c r="M299" s="10">
        <f t="shared" si="144"/>
        <v>0</v>
      </c>
      <c r="N299" s="10">
        <f t="shared" si="144"/>
        <v>0</v>
      </c>
      <c r="O299" s="10">
        <f t="shared" si="144"/>
        <v>0</v>
      </c>
      <c r="P299" s="10">
        <f t="shared" si="144"/>
        <v>0</v>
      </c>
      <c r="Q299" s="10">
        <f t="shared" si="144"/>
        <v>0</v>
      </c>
      <c r="R299" s="10">
        <f t="shared" si="144"/>
        <v>0</v>
      </c>
      <c r="S299" s="10">
        <f t="shared" si="144"/>
        <v>0</v>
      </c>
      <c r="T299" s="10">
        <f t="shared" si="144"/>
        <v>0</v>
      </c>
      <c r="U299" s="10">
        <f t="shared" si="144"/>
        <v>0</v>
      </c>
      <c r="V299" s="10">
        <f t="shared" si="144"/>
        <v>0</v>
      </c>
      <c r="W299" s="10">
        <f t="shared" si="144"/>
        <v>0</v>
      </c>
      <c r="X299" s="10">
        <f t="shared" si="144"/>
        <v>0</v>
      </c>
      <c r="Y299" s="10">
        <f t="shared" si="144"/>
        <v>0</v>
      </c>
      <c r="Z299" s="10">
        <f t="shared" si="144"/>
        <v>0</v>
      </c>
      <c r="AA299" s="10">
        <f t="shared" si="144"/>
        <v>0</v>
      </c>
      <c r="AB299" s="10">
        <f t="shared" si="144"/>
        <v>0</v>
      </c>
      <c r="AC299" s="10">
        <f t="shared" si="144"/>
        <v>0</v>
      </c>
      <c r="AD299" s="10">
        <f t="shared" si="144"/>
        <v>0</v>
      </c>
      <c r="AE299" s="10">
        <f t="shared" si="144"/>
        <v>0</v>
      </c>
      <c r="AF299" s="10">
        <f t="shared" si="144"/>
        <v>0</v>
      </c>
      <c r="AG299" s="10">
        <f t="shared" si="144"/>
        <v>0</v>
      </c>
      <c r="AH299" s="10">
        <f t="shared" si="144"/>
        <v>0</v>
      </c>
      <c r="AI299" s="10">
        <f t="shared" si="144"/>
        <v>0</v>
      </c>
      <c r="AJ299" s="10">
        <f t="shared" si="144"/>
        <v>0</v>
      </c>
      <c r="AK299" s="10">
        <f t="shared" si="144"/>
        <v>0</v>
      </c>
    </row>
    <row r="301" spans="4:37" x14ac:dyDescent="0.35">
      <c r="D301" t="s">
        <v>146</v>
      </c>
    </row>
    <row r="302" spans="4:37" x14ac:dyDescent="0.35">
      <c r="E302" t="s">
        <v>51</v>
      </c>
      <c r="F302" t="s">
        <v>53</v>
      </c>
      <c r="G302" s="10">
        <f t="shared" ref="G302:AK302" si="145">G236</f>
        <v>-59567074.224999994</v>
      </c>
      <c r="H302" s="10">
        <f t="shared" si="145"/>
        <v>-1976591.24917324</v>
      </c>
      <c r="I302" s="10">
        <f t="shared" si="145"/>
        <v>-7883163.619584416</v>
      </c>
      <c r="J302" s="10">
        <f t="shared" si="145"/>
        <v>-9409287.5461007431</v>
      </c>
      <c r="K302" s="10">
        <f t="shared" si="145"/>
        <v>-15570797.270092202</v>
      </c>
      <c r="L302" s="10">
        <f t="shared" si="145"/>
        <v>-6195642.9597768392</v>
      </c>
      <c r="M302" s="10">
        <f t="shared" si="145"/>
        <v>-3956993.2301738057</v>
      </c>
      <c r="N302" s="10">
        <f t="shared" si="145"/>
        <v>-4168914.5556033193</v>
      </c>
      <c r="O302" s="10">
        <f t="shared" si="145"/>
        <v>-35250848.42832046</v>
      </c>
      <c r="P302" s="10">
        <f t="shared" si="145"/>
        <v>-8466647.9619261511</v>
      </c>
      <c r="Q302" s="10">
        <f t="shared" si="145"/>
        <v>-10782789.125094207</v>
      </c>
      <c r="R302" s="10">
        <f t="shared" si="145"/>
        <v>-21365397.113733616</v>
      </c>
      <c r="S302" s="10">
        <f t="shared" si="145"/>
        <v>-28250333.703977112</v>
      </c>
      <c r="T302" s="10">
        <f t="shared" si="145"/>
        <v>-10256072.65471362</v>
      </c>
      <c r="U302" s="10">
        <f t="shared" si="145"/>
        <v>-10471450.180462604</v>
      </c>
      <c r="V302" s="10">
        <f t="shared" si="145"/>
        <v>-10691350.634252317</v>
      </c>
      <c r="W302" s="10">
        <f t="shared" si="145"/>
        <v>-10915868.997571616</v>
      </c>
      <c r="X302" s="10">
        <f t="shared" si="145"/>
        <v>-11145102.24652062</v>
      </c>
      <c r="Y302" s="10">
        <f t="shared" si="145"/>
        <v>-11379149.393697552</v>
      </c>
      <c r="Z302" s="10">
        <f t="shared" si="145"/>
        <v>-11618111.5309652</v>
      </c>
      <c r="AA302" s="10">
        <f t="shared" si="145"/>
        <v>-11862091.873115469</v>
      </c>
      <c r="AB302" s="10">
        <f t="shared" si="145"/>
        <v>-12111195.802450892</v>
      </c>
      <c r="AC302" s="10">
        <f t="shared" si="145"/>
        <v>-12365530.91430236</v>
      </c>
      <c r="AD302" s="10">
        <f t="shared" si="145"/>
        <v>-12625207.063502707</v>
      </c>
      <c r="AE302" s="10">
        <f t="shared" si="145"/>
        <v>-12890336.411836263</v>
      </c>
      <c r="AF302" s="10">
        <f t="shared" si="145"/>
        <v>-13161033.476484824</v>
      </c>
      <c r="AG302" s="10">
        <f t="shared" si="145"/>
        <v>-13437415.179491002</v>
      </c>
      <c r="AH302" s="10">
        <f t="shared" si="145"/>
        <v>-13719600.898260314</v>
      </c>
      <c r="AI302" s="10">
        <f t="shared" si="145"/>
        <v>-14007712.517123777</v>
      </c>
      <c r="AJ302" s="10">
        <f t="shared" si="145"/>
        <v>-14301874.479983376</v>
      </c>
      <c r="AK302" s="10">
        <f t="shared" si="145"/>
        <v>-14602213.844063025</v>
      </c>
    </row>
    <row r="303" spans="4:37" x14ac:dyDescent="0.35">
      <c r="E303" t="s">
        <v>147</v>
      </c>
      <c r="F303" t="s">
        <v>53</v>
      </c>
      <c r="G303" s="10">
        <f t="shared" ref="G303:AK303" si="146">G237</f>
        <v>0</v>
      </c>
      <c r="H303" s="10">
        <f t="shared" si="146"/>
        <v>0</v>
      </c>
      <c r="I303" s="10">
        <f t="shared" si="146"/>
        <v>0</v>
      </c>
      <c r="J303" s="10">
        <f t="shared" si="146"/>
        <v>0</v>
      </c>
      <c r="K303" s="10">
        <f t="shared" si="146"/>
        <v>0</v>
      </c>
      <c r="L303" s="10">
        <f t="shared" si="146"/>
        <v>0</v>
      </c>
      <c r="M303" s="10">
        <f t="shared" si="146"/>
        <v>0</v>
      </c>
      <c r="N303" s="10">
        <f t="shared" si="146"/>
        <v>0</v>
      </c>
      <c r="O303" s="10">
        <f t="shared" si="146"/>
        <v>0</v>
      </c>
      <c r="P303" s="10">
        <f t="shared" si="146"/>
        <v>0</v>
      </c>
      <c r="Q303" s="10">
        <f t="shared" si="146"/>
        <v>0</v>
      </c>
      <c r="R303" s="10">
        <f t="shared" si="146"/>
        <v>0</v>
      </c>
      <c r="S303" s="10">
        <f t="shared" si="146"/>
        <v>0</v>
      </c>
      <c r="T303" s="10">
        <f t="shared" si="146"/>
        <v>0</v>
      </c>
      <c r="U303" s="10">
        <f t="shared" si="146"/>
        <v>0</v>
      </c>
      <c r="V303" s="10">
        <f t="shared" si="146"/>
        <v>0</v>
      </c>
      <c r="W303" s="10">
        <f t="shared" si="146"/>
        <v>0</v>
      </c>
      <c r="X303" s="10">
        <f t="shared" si="146"/>
        <v>0</v>
      </c>
      <c r="Y303" s="10">
        <f t="shared" si="146"/>
        <v>0</v>
      </c>
      <c r="Z303" s="10">
        <f t="shared" si="146"/>
        <v>0</v>
      </c>
      <c r="AA303" s="10">
        <f t="shared" si="146"/>
        <v>0</v>
      </c>
      <c r="AB303" s="10">
        <f t="shared" si="146"/>
        <v>0</v>
      </c>
      <c r="AC303" s="10">
        <f t="shared" si="146"/>
        <v>0</v>
      </c>
      <c r="AD303" s="10">
        <f t="shared" si="146"/>
        <v>0</v>
      </c>
      <c r="AE303" s="10">
        <f t="shared" si="146"/>
        <v>0</v>
      </c>
      <c r="AF303" s="10">
        <f t="shared" si="146"/>
        <v>0</v>
      </c>
      <c r="AG303" s="10">
        <f t="shared" si="146"/>
        <v>0</v>
      </c>
      <c r="AH303" s="10">
        <f t="shared" si="146"/>
        <v>0</v>
      </c>
      <c r="AI303" s="10">
        <f t="shared" si="146"/>
        <v>0</v>
      </c>
      <c r="AJ303" s="10">
        <f t="shared" si="146"/>
        <v>0</v>
      </c>
      <c r="AK303" s="10">
        <f t="shared" si="146"/>
        <v>0</v>
      </c>
    </row>
    <row r="304" spans="4:37" x14ac:dyDescent="0.35">
      <c r="E304" t="s">
        <v>60</v>
      </c>
      <c r="F304" t="s">
        <v>53</v>
      </c>
      <c r="G304" s="10">
        <f t="shared" ref="G304:AK304" si="147">G238</f>
        <v>30007000</v>
      </c>
      <c r="H304" s="10">
        <f t="shared" si="147"/>
        <v>0</v>
      </c>
      <c r="I304" s="10">
        <f t="shared" si="147"/>
        <v>0</v>
      </c>
      <c r="J304" s="10">
        <f t="shared" si="147"/>
        <v>0</v>
      </c>
      <c r="K304" s="10">
        <f t="shared" si="147"/>
        <v>0</v>
      </c>
      <c r="L304" s="10">
        <f t="shared" si="147"/>
        <v>0</v>
      </c>
      <c r="M304" s="10">
        <f t="shared" si="147"/>
        <v>0</v>
      </c>
      <c r="N304" s="10">
        <f t="shared" si="147"/>
        <v>0</v>
      </c>
      <c r="O304" s="10">
        <f t="shared" si="147"/>
        <v>0</v>
      </c>
      <c r="P304" s="10">
        <f t="shared" si="147"/>
        <v>0</v>
      </c>
      <c r="Q304" s="10">
        <f t="shared" si="147"/>
        <v>0</v>
      </c>
      <c r="R304" s="10">
        <f t="shared" si="147"/>
        <v>0</v>
      </c>
      <c r="S304" s="10">
        <f t="shared" si="147"/>
        <v>0</v>
      </c>
      <c r="T304" s="10">
        <f t="shared" si="147"/>
        <v>0</v>
      </c>
      <c r="U304" s="10">
        <f t="shared" si="147"/>
        <v>0</v>
      </c>
      <c r="V304" s="10">
        <f t="shared" si="147"/>
        <v>0</v>
      </c>
      <c r="W304" s="10">
        <f t="shared" si="147"/>
        <v>0</v>
      </c>
      <c r="X304" s="10">
        <f t="shared" si="147"/>
        <v>0</v>
      </c>
      <c r="Y304" s="10">
        <f t="shared" si="147"/>
        <v>0</v>
      </c>
      <c r="Z304" s="10">
        <f t="shared" si="147"/>
        <v>0</v>
      </c>
      <c r="AA304" s="10">
        <f t="shared" si="147"/>
        <v>0</v>
      </c>
      <c r="AB304" s="10">
        <f t="shared" si="147"/>
        <v>0</v>
      </c>
      <c r="AC304" s="10">
        <f t="shared" si="147"/>
        <v>0</v>
      </c>
      <c r="AD304" s="10">
        <f t="shared" si="147"/>
        <v>0</v>
      </c>
      <c r="AE304" s="10">
        <f t="shared" si="147"/>
        <v>0</v>
      </c>
      <c r="AF304" s="10">
        <f t="shared" si="147"/>
        <v>0</v>
      </c>
      <c r="AG304" s="10">
        <f t="shared" si="147"/>
        <v>0</v>
      </c>
      <c r="AH304" s="10">
        <f t="shared" si="147"/>
        <v>0</v>
      </c>
      <c r="AI304" s="10">
        <f t="shared" si="147"/>
        <v>0</v>
      </c>
      <c r="AJ304" s="10">
        <f t="shared" si="147"/>
        <v>0</v>
      </c>
      <c r="AK304" s="10">
        <f t="shared" si="147"/>
        <v>0</v>
      </c>
    </row>
    <row r="305" spans="3:38" x14ac:dyDescent="0.35">
      <c r="E305" t="s">
        <v>141</v>
      </c>
      <c r="F305" t="s">
        <v>53</v>
      </c>
      <c r="G305" s="10">
        <f t="shared" ref="G305:AK305" si="148">G239</f>
        <v>0</v>
      </c>
      <c r="H305" s="10">
        <f t="shared" si="148"/>
        <v>435368.70400000003</v>
      </c>
      <c r="I305" s="10">
        <f t="shared" si="148"/>
        <v>902612.19888818485</v>
      </c>
      <c r="J305" s="10">
        <f t="shared" si="148"/>
        <v>1408310.5195689038</v>
      </c>
      <c r="K305" s="10">
        <f t="shared" si="148"/>
        <v>1963649.5314007457</v>
      </c>
      <c r="L305" s="10">
        <f t="shared" si="148"/>
        <v>2597653.584765695</v>
      </c>
      <c r="M305" s="10">
        <f t="shared" si="148"/>
        <v>3217315.2587961601</v>
      </c>
      <c r="N305" s="10">
        <f t="shared" si="148"/>
        <v>3902201.7952850964</v>
      </c>
      <c r="O305" s="10">
        <f t="shared" si="148"/>
        <v>4622769.8985057231</v>
      </c>
      <c r="P305" s="10">
        <f t="shared" si="148"/>
        <v>5408082.7277330663</v>
      </c>
      <c r="Q305" s="10">
        <f t="shared" si="148"/>
        <v>6262980.6415911829</v>
      </c>
      <c r="R305" s="10">
        <f t="shared" si="148"/>
        <v>7109076.7328760047</v>
      </c>
      <c r="S305" s="10">
        <f t="shared" si="148"/>
        <v>8025508.4538118718</v>
      </c>
      <c r="T305" s="10">
        <f t="shared" si="148"/>
        <v>8900574.3446583934</v>
      </c>
      <c r="U305" s="10">
        <f t="shared" si="148"/>
        <v>9819674.2639092803</v>
      </c>
      <c r="V305" s="10">
        <f t="shared" si="148"/>
        <v>10784664.683528181</v>
      </c>
      <c r="W305" s="10">
        <f t="shared" si="148"/>
        <v>11797474.898158764</v>
      </c>
      <c r="X305" s="10">
        <f t="shared" si="148"/>
        <v>12860109.783183273</v>
      </c>
      <c r="Y305" s="10">
        <f t="shared" si="148"/>
        <v>13974652.655323502</v>
      </c>
      <c r="Z305" s="10">
        <f t="shared" si="148"/>
        <v>15143268.239558147</v>
      </c>
      <c r="AA305" s="10">
        <f t="shared" si="148"/>
        <v>16368205.746268461</v>
      </c>
      <c r="AB305" s="10">
        <f t="shared" si="148"/>
        <v>17651802.062667362</v>
      </c>
      <c r="AC305" s="10">
        <f t="shared" si="148"/>
        <v>18996485.062715478</v>
      </c>
      <c r="AD305" s="10">
        <f t="shared" si="148"/>
        <v>20404777.039881334</v>
      </c>
      <c r="AE305" s="10">
        <f t="shared" si="148"/>
        <v>21879298.26726234</v>
      </c>
      <c r="AF305" s="10">
        <f t="shared" si="148"/>
        <v>23422770.689748425</v>
      </c>
      <c r="AG305" s="10">
        <f t="shared" si="148"/>
        <v>25038021.75308121</v>
      </c>
      <c r="AH305" s="10">
        <f t="shared" si="148"/>
        <v>26727988.374839351</v>
      </c>
      <c r="AI305" s="10">
        <f t="shared" si="148"/>
        <v>28495721.062564328</v>
      </c>
      <c r="AJ305" s="10">
        <f t="shared" si="148"/>
        <v>30344388.184431795</v>
      </c>
      <c r="AK305" s="10">
        <f t="shared" si="148"/>
        <v>32277280.398070961</v>
      </c>
      <c r="AL305" s="10">
        <f t="shared" ref="AL305:AL311" si="149">IF(AF305=0,0,IF($G$17&gt;(AK305/AF305)^(1/5)-1+2%,AK305*(AK305/AF305)^(1/5)/($G$17-((AK305/AF305)^(1/5)-1)),AK305*(1+$G$16)/$G$18))</f>
        <v>1292356991.6247234</v>
      </c>
    </row>
    <row r="306" spans="3:38" x14ac:dyDescent="0.35">
      <c r="E306" t="s">
        <v>117</v>
      </c>
      <c r="F306" t="s">
        <v>53</v>
      </c>
      <c r="G306" s="10">
        <f t="shared" ref="G306:AK306" si="150">G240</f>
        <v>0</v>
      </c>
      <c r="H306" s="10">
        <f t="shared" si="150"/>
        <v>0</v>
      </c>
      <c r="I306" s="10">
        <f t="shared" si="150"/>
        <v>0</v>
      </c>
      <c r="J306" s="10">
        <f t="shared" si="150"/>
        <v>0</v>
      </c>
      <c r="K306" s="10">
        <f t="shared" si="150"/>
        <v>0</v>
      </c>
      <c r="L306" s="10">
        <f t="shared" si="150"/>
        <v>0</v>
      </c>
      <c r="M306" s="10">
        <f t="shared" si="150"/>
        <v>0</v>
      </c>
      <c r="N306" s="10">
        <f t="shared" si="150"/>
        <v>0</v>
      </c>
      <c r="O306" s="10">
        <f t="shared" si="150"/>
        <v>0</v>
      </c>
      <c r="P306" s="10">
        <f t="shared" si="150"/>
        <v>0</v>
      </c>
      <c r="Q306" s="10">
        <f t="shared" si="150"/>
        <v>0</v>
      </c>
      <c r="R306" s="10">
        <f t="shared" si="150"/>
        <v>0</v>
      </c>
      <c r="S306" s="10">
        <f t="shared" si="150"/>
        <v>0</v>
      </c>
      <c r="T306" s="10">
        <f t="shared" si="150"/>
        <v>0</v>
      </c>
      <c r="U306" s="10">
        <f t="shared" si="150"/>
        <v>0</v>
      </c>
      <c r="V306" s="10">
        <f t="shared" si="150"/>
        <v>0</v>
      </c>
      <c r="W306" s="10">
        <f t="shared" si="150"/>
        <v>0</v>
      </c>
      <c r="X306" s="10">
        <f t="shared" si="150"/>
        <v>0</v>
      </c>
      <c r="Y306" s="10">
        <f t="shared" si="150"/>
        <v>0</v>
      </c>
      <c r="Z306" s="10">
        <f t="shared" si="150"/>
        <v>0</v>
      </c>
      <c r="AA306" s="10">
        <f t="shared" si="150"/>
        <v>0</v>
      </c>
      <c r="AB306" s="10">
        <f t="shared" si="150"/>
        <v>0</v>
      </c>
      <c r="AC306" s="10">
        <f t="shared" si="150"/>
        <v>0</v>
      </c>
      <c r="AD306" s="10">
        <f t="shared" si="150"/>
        <v>0</v>
      </c>
      <c r="AE306" s="10">
        <f t="shared" si="150"/>
        <v>0</v>
      </c>
      <c r="AF306" s="10">
        <f t="shared" si="150"/>
        <v>0</v>
      </c>
      <c r="AG306" s="10">
        <f t="shared" si="150"/>
        <v>0</v>
      </c>
      <c r="AH306" s="10">
        <f t="shared" si="150"/>
        <v>0</v>
      </c>
      <c r="AI306" s="10">
        <f t="shared" si="150"/>
        <v>0</v>
      </c>
      <c r="AJ306" s="10">
        <f t="shared" si="150"/>
        <v>0</v>
      </c>
      <c r="AK306" s="10">
        <f t="shared" si="150"/>
        <v>0</v>
      </c>
      <c r="AL306" s="10">
        <f t="shared" si="149"/>
        <v>0</v>
      </c>
    </row>
    <row r="307" spans="3:38" x14ac:dyDescent="0.35">
      <c r="E307" t="s">
        <v>118</v>
      </c>
      <c r="F307" t="s">
        <v>53</v>
      </c>
      <c r="G307" s="10">
        <f t="shared" ref="G307:AK307" si="151">G241</f>
        <v>0</v>
      </c>
      <c r="H307" s="10">
        <f t="shared" si="151"/>
        <v>-371047.95720573992</v>
      </c>
      <c r="I307" s="10">
        <f t="shared" si="151"/>
        <v>-766167.1850667852</v>
      </c>
      <c r="J307" s="10">
        <f t="shared" si="151"/>
        <v>-1171861.8997469575</v>
      </c>
      <c r="K307" s="10">
        <f t="shared" si="151"/>
        <v>-1599345.0170779107</v>
      </c>
      <c r="L307" s="10">
        <f t="shared" si="151"/>
        <v>-2043624.8584252032</v>
      </c>
      <c r="M307" s="10">
        <f t="shared" si="151"/>
        <v>-2471356.8330996432</v>
      </c>
      <c r="N307" s="10">
        <f t="shared" si="151"/>
        <v>-2878914.7021638718</v>
      </c>
      <c r="O307" s="10">
        <f t="shared" si="151"/>
        <v>-3302461.0399182364</v>
      </c>
      <c r="P307" s="10">
        <f t="shared" si="151"/>
        <v>-3760283.0331881447</v>
      </c>
      <c r="Q307" s="10">
        <f t="shared" si="151"/>
        <v>-4238382.1679767435</v>
      </c>
      <c r="R307" s="10">
        <f t="shared" si="151"/>
        <v>-4682420.5784391314</v>
      </c>
      <c r="S307" s="10">
        <f t="shared" si="151"/>
        <v>-5144794.0518485988</v>
      </c>
      <c r="T307" s="10">
        <f t="shared" si="151"/>
        <v>-5705759.6051356876</v>
      </c>
      <c r="U307" s="10">
        <f t="shared" si="151"/>
        <v>-6294953.4019935755</v>
      </c>
      <c r="V307" s="10">
        <f t="shared" si="151"/>
        <v>-6913565.543457102</v>
      </c>
      <c r="W307" s="10">
        <f t="shared" si="151"/>
        <v>-7562832.8139199493</v>
      </c>
      <c r="X307" s="10">
        <f t="shared" si="151"/>
        <v>-8244040.44920245</v>
      </c>
      <c r="Y307" s="10">
        <f t="shared" si="151"/>
        <v>-8958523.9703547824</v>
      </c>
      <c r="Z307" s="10">
        <f t="shared" si="151"/>
        <v>-9707671.0856147893</v>
      </c>
      <c r="AA307" s="10">
        <f t="shared" si="151"/>
        <v>-10492923.663028272</v>
      </c>
      <c r="AB307" s="10">
        <f t="shared" si="151"/>
        <v>-11315779.776331251</v>
      </c>
      <c r="AC307" s="10">
        <f t="shared" si="151"/>
        <v>-12177795.826788913</v>
      </c>
      <c r="AD307" s="10">
        <f t="shared" si="151"/>
        <v>-13080588.743784428</v>
      </c>
      <c r="AE307" s="10">
        <f t="shared" si="151"/>
        <v>-14025838.267053092</v>
      </c>
      <c r="AF307" s="10">
        <f t="shared" si="151"/>
        <v>-15015289.31356306</v>
      </c>
      <c r="AG307" s="10">
        <f t="shared" si="151"/>
        <v>-16050754.432153719</v>
      </c>
      <c r="AH307" s="10">
        <f t="shared" si="151"/>
        <v>-17134116.349156536</v>
      </c>
      <c r="AI307" s="10">
        <f t="shared" si="151"/>
        <v>-18267330.608341094</v>
      </c>
      <c r="AJ307" s="10">
        <f t="shared" si="151"/>
        <v>-19452428.308651201</v>
      </c>
      <c r="AK307" s="10">
        <f t="shared" si="151"/>
        <v>-20691518.943322703</v>
      </c>
      <c r="AL307" s="10">
        <f t="shared" si="149"/>
        <v>-828472189.84833252</v>
      </c>
    </row>
    <row r="308" spans="3:38" x14ac:dyDescent="0.35">
      <c r="E308" t="s">
        <v>125</v>
      </c>
      <c r="F308" t="s">
        <v>53</v>
      </c>
      <c r="G308" s="10">
        <f t="shared" ref="G308:AK308" si="152">G242</f>
        <v>0</v>
      </c>
      <c r="H308" s="10">
        <f t="shared" si="152"/>
        <v>0</v>
      </c>
      <c r="I308" s="10">
        <f t="shared" si="152"/>
        <v>0</v>
      </c>
      <c r="J308" s="10">
        <f t="shared" si="152"/>
        <v>0</v>
      </c>
      <c r="K308" s="10">
        <f t="shared" si="152"/>
        <v>0</v>
      </c>
      <c r="L308" s="10">
        <f t="shared" si="152"/>
        <v>0</v>
      </c>
      <c r="M308" s="10">
        <f t="shared" si="152"/>
        <v>0</v>
      </c>
      <c r="N308" s="10">
        <f t="shared" si="152"/>
        <v>0</v>
      </c>
      <c r="O308" s="10">
        <f t="shared" si="152"/>
        <v>0</v>
      </c>
      <c r="P308" s="10">
        <f t="shared" si="152"/>
        <v>0</v>
      </c>
      <c r="Q308" s="10">
        <f t="shared" si="152"/>
        <v>0</v>
      </c>
      <c r="R308" s="10">
        <f t="shared" si="152"/>
        <v>0</v>
      </c>
      <c r="S308" s="10">
        <f t="shared" si="152"/>
        <v>0</v>
      </c>
      <c r="T308" s="10">
        <f t="shared" si="152"/>
        <v>0</v>
      </c>
      <c r="U308" s="10">
        <f t="shared" si="152"/>
        <v>0</v>
      </c>
      <c r="V308" s="10">
        <f t="shared" si="152"/>
        <v>0</v>
      </c>
      <c r="W308" s="10">
        <f t="shared" si="152"/>
        <v>0</v>
      </c>
      <c r="X308" s="10">
        <f t="shared" si="152"/>
        <v>0</v>
      </c>
      <c r="Y308" s="10">
        <f t="shared" si="152"/>
        <v>0</v>
      </c>
      <c r="Z308" s="10">
        <f t="shared" si="152"/>
        <v>0</v>
      </c>
      <c r="AA308" s="10">
        <f t="shared" si="152"/>
        <v>0</v>
      </c>
      <c r="AB308" s="10">
        <f t="shared" si="152"/>
        <v>0</v>
      </c>
      <c r="AC308" s="10">
        <f t="shared" si="152"/>
        <v>0</v>
      </c>
      <c r="AD308" s="10">
        <f t="shared" si="152"/>
        <v>0</v>
      </c>
      <c r="AE308" s="10">
        <f t="shared" si="152"/>
        <v>0</v>
      </c>
      <c r="AF308" s="10">
        <f t="shared" si="152"/>
        <v>0</v>
      </c>
      <c r="AG308" s="10">
        <f t="shared" si="152"/>
        <v>0</v>
      </c>
      <c r="AH308" s="10">
        <f t="shared" si="152"/>
        <v>0</v>
      </c>
      <c r="AI308" s="10">
        <f t="shared" si="152"/>
        <v>0</v>
      </c>
      <c r="AJ308" s="10">
        <f t="shared" si="152"/>
        <v>0</v>
      </c>
      <c r="AK308" s="10">
        <f t="shared" si="152"/>
        <v>0</v>
      </c>
      <c r="AL308" s="10">
        <f t="shared" si="149"/>
        <v>0</v>
      </c>
    </row>
    <row r="309" spans="3:38" x14ac:dyDescent="0.35">
      <c r="E309" t="s">
        <v>131</v>
      </c>
      <c r="F309" t="s">
        <v>53</v>
      </c>
      <c r="G309" s="10">
        <f t="shared" ref="G309:AK309" si="153">G243</f>
        <v>0</v>
      </c>
      <c r="H309" s="10">
        <f t="shared" si="153"/>
        <v>0</v>
      </c>
      <c r="I309" s="10">
        <f t="shared" si="153"/>
        <v>0</v>
      </c>
      <c r="J309" s="10">
        <f t="shared" si="153"/>
        <v>0</v>
      </c>
      <c r="K309" s="10">
        <f t="shared" si="153"/>
        <v>0</v>
      </c>
      <c r="L309" s="10">
        <f t="shared" si="153"/>
        <v>0</v>
      </c>
      <c r="M309" s="10">
        <f t="shared" si="153"/>
        <v>0</v>
      </c>
      <c r="N309" s="10">
        <f t="shared" si="153"/>
        <v>0</v>
      </c>
      <c r="O309" s="10">
        <f t="shared" si="153"/>
        <v>0</v>
      </c>
      <c r="P309" s="10">
        <f t="shared" si="153"/>
        <v>0</v>
      </c>
      <c r="Q309" s="10">
        <f t="shared" si="153"/>
        <v>0</v>
      </c>
      <c r="R309" s="10">
        <f t="shared" si="153"/>
        <v>0</v>
      </c>
      <c r="S309" s="10">
        <f t="shared" si="153"/>
        <v>0</v>
      </c>
      <c r="T309" s="10">
        <f t="shared" si="153"/>
        <v>0</v>
      </c>
      <c r="U309" s="10">
        <f t="shared" si="153"/>
        <v>0</v>
      </c>
      <c r="V309" s="10">
        <f t="shared" si="153"/>
        <v>0</v>
      </c>
      <c r="W309" s="10">
        <f t="shared" si="153"/>
        <v>0</v>
      </c>
      <c r="X309" s="10">
        <f t="shared" si="153"/>
        <v>0</v>
      </c>
      <c r="Y309" s="10">
        <f t="shared" si="153"/>
        <v>0</v>
      </c>
      <c r="Z309" s="10">
        <f t="shared" si="153"/>
        <v>0</v>
      </c>
      <c r="AA309" s="10">
        <f t="shared" si="153"/>
        <v>0</v>
      </c>
      <c r="AB309" s="10">
        <f t="shared" si="153"/>
        <v>0</v>
      </c>
      <c r="AC309" s="10">
        <f t="shared" si="153"/>
        <v>0</v>
      </c>
      <c r="AD309" s="10">
        <f t="shared" si="153"/>
        <v>0</v>
      </c>
      <c r="AE309" s="10">
        <f t="shared" si="153"/>
        <v>0</v>
      </c>
      <c r="AF309" s="10">
        <f t="shared" si="153"/>
        <v>0</v>
      </c>
      <c r="AG309" s="10">
        <f t="shared" si="153"/>
        <v>0</v>
      </c>
      <c r="AH309" s="10">
        <f t="shared" si="153"/>
        <v>0</v>
      </c>
      <c r="AI309" s="10">
        <f t="shared" si="153"/>
        <v>0</v>
      </c>
      <c r="AJ309" s="10">
        <f t="shared" si="153"/>
        <v>0</v>
      </c>
      <c r="AK309" s="10">
        <f t="shared" si="153"/>
        <v>0</v>
      </c>
      <c r="AL309" s="10">
        <f t="shared" si="149"/>
        <v>0</v>
      </c>
    </row>
    <row r="310" spans="3:38" x14ac:dyDescent="0.35">
      <c r="E310" t="s">
        <v>148</v>
      </c>
      <c r="F310" t="s">
        <v>53</v>
      </c>
      <c r="G310" s="10">
        <f t="shared" ref="G310:AK310" si="154">G299</f>
        <v>0</v>
      </c>
      <c r="H310" s="10">
        <f t="shared" si="154"/>
        <v>0</v>
      </c>
      <c r="I310" s="10">
        <f t="shared" si="154"/>
        <v>0</v>
      </c>
      <c r="J310" s="10">
        <f t="shared" si="154"/>
        <v>0</v>
      </c>
      <c r="K310" s="10">
        <f t="shared" si="154"/>
        <v>0</v>
      </c>
      <c r="L310" s="10">
        <f t="shared" si="154"/>
        <v>0</v>
      </c>
      <c r="M310" s="10">
        <f t="shared" si="154"/>
        <v>0</v>
      </c>
      <c r="N310" s="10">
        <f t="shared" si="154"/>
        <v>0</v>
      </c>
      <c r="O310" s="10">
        <f t="shared" si="154"/>
        <v>0</v>
      </c>
      <c r="P310" s="10">
        <f t="shared" si="154"/>
        <v>0</v>
      </c>
      <c r="Q310" s="10">
        <f t="shared" si="154"/>
        <v>0</v>
      </c>
      <c r="R310" s="10">
        <f t="shared" si="154"/>
        <v>0</v>
      </c>
      <c r="S310" s="10">
        <f t="shared" si="154"/>
        <v>0</v>
      </c>
      <c r="T310" s="10">
        <f t="shared" si="154"/>
        <v>0</v>
      </c>
      <c r="U310" s="10">
        <f t="shared" si="154"/>
        <v>0</v>
      </c>
      <c r="V310" s="10">
        <f t="shared" si="154"/>
        <v>0</v>
      </c>
      <c r="W310" s="10">
        <f t="shared" si="154"/>
        <v>0</v>
      </c>
      <c r="X310" s="10">
        <f t="shared" si="154"/>
        <v>0</v>
      </c>
      <c r="Y310" s="10">
        <f t="shared" si="154"/>
        <v>0</v>
      </c>
      <c r="Z310" s="10">
        <f t="shared" si="154"/>
        <v>0</v>
      </c>
      <c r="AA310" s="10">
        <f t="shared" si="154"/>
        <v>0</v>
      </c>
      <c r="AB310" s="10">
        <f t="shared" si="154"/>
        <v>0</v>
      </c>
      <c r="AC310" s="10">
        <f t="shared" si="154"/>
        <v>0</v>
      </c>
      <c r="AD310" s="10">
        <f t="shared" si="154"/>
        <v>0</v>
      </c>
      <c r="AE310" s="10">
        <f t="shared" si="154"/>
        <v>0</v>
      </c>
      <c r="AF310" s="10">
        <f t="shared" si="154"/>
        <v>0</v>
      </c>
      <c r="AG310" s="10">
        <f t="shared" si="154"/>
        <v>0</v>
      </c>
      <c r="AH310" s="10">
        <f t="shared" si="154"/>
        <v>0</v>
      </c>
      <c r="AI310" s="10">
        <f t="shared" si="154"/>
        <v>0</v>
      </c>
      <c r="AJ310" s="10">
        <f t="shared" si="154"/>
        <v>0</v>
      </c>
      <c r="AK310" s="10">
        <f t="shared" si="154"/>
        <v>0</v>
      </c>
      <c r="AL310" s="10">
        <f t="shared" si="149"/>
        <v>0</v>
      </c>
    </row>
    <row r="311" spans="3:38" x14ac:dyDescent="0.35">
      <c r="E311" t="s">
        <v>149</v>
      </c>
      <c r="F311" t="s">
        <v>53</v>
      </c>
      <c r="G311" s="10">
        <f t="shared" ref="G311:AK311" si="155">-$G$19*G310</f>
        <v>0</v>
      </c>
      <c r="H311" s="10">
        <f t="shared" si="155"/>
        <v>0</v>
      </c>
      <c r="I311" s="10">
        <f t="shared" si="155"/>
        <v>0</v>
      </c>
      <c r="J311" s="10">
        <f t="shared" si="155"/>
        <v>0</v>
      </c>
      <c r="K311" s="10">
        <f t="shared" si="155"/>
        <v>0</v>
      </c>
      <c r="L311" s="10">
        <f t="shared" si="155"/>
        <v>0</v>
      </c>
      <c r="M311" s="10">
        <f t="shared" si="155"/>
        <v>0</v>
      </c>
      <c r="N311" s="10">
        <f t="shared" si="155"/>
        <v>0</v>
      </c>
      <c r="O311" s="10">
        <f t="shared" si="155"/>
        <v>0</v>
      </c>
      <c r="P311" s="10">
        <f t="shared" si="155"/>
        <v>0</v>
      </c>
      <c r="Q311" s="10">
        <f t="shared" si="155"/>
        <v>0</v>
      </c>
      <c r="R311" s="10">
        <f t="shared" si="155"/>
        <v>0</v>
      </c>
      <c r="S311" s="10">
        <f t="shared" si="155"/>
        <v>0</v>
      </c>
      <c r="T311" s="10">
        <f t="shared" si="155"/>
        <v>0</v>
      </c>
      <c r="U311" s="10">
        <f t="shared" si="155"/>
        <v>0</v>
      </c>
      <c r="V311" s="10">
        <f t="shared" si="155"/>
        <v>0</v>
      </c>
      <c r="W311" s="10">
        <f t="shared" si="155"/>
        <v>0</v>
      </c>
      <c r="X311" s="10">
        <f t="shared" si="155"/>
        <v>0</v>
      </c>
      <c r="Y311" s="10">
        <f t="shared" si="155"/>
        <v>0</v>
      </c>
      <c r="Z311" s="10">
        <f t="shared" si="155"/>
        <v>0</v>
      </c>
      <c r="AA311" s="10">
        <f t="shared" si="155"/>
        <v>0</v>
      </c>
      <c r="AB311" s="10">
        <f t="shared" si="155"/>
        <v>0</v>
      </c>
      <c r="AC311" s="10">
        <f t="shared" si="155"/>
        <v>0</v>
      </c>
      <c r="AD311" s="10">
        <f t="shared" si="155"/>
        <v>0</v>
      </c>
      <c r="AE311" s="10">
        <f t="shared" si="155"/>
        <v>0</v>
      </c>
      <c r="AF311" s="10">
        <f t="shared" si="155"/>
        <v>0</v>
      </c>
      <c r="AG311" s="10">
        <f t="shared" si="155"/>
        <v>0</v>
      </c>
      <c r="AH311" s="10">
        <f t="shared" si="155"/>
        <v>0</v>
      </c>
      <c r="AI311" s="10">
        <f t="shared" si="155"/>
        <v>0</v>
      </c>
      <c r="AJ311" s="10">
        <f t="shared" si="155"/>
        <v>0</v>
      </c>
      <c r="AK311" s="10">
        <f t="shared" si="155"/>
        <v>0</v>
      </c>
      <c r="AL311" s="10">
        <f t="shared" si="149"/>
        <v>0</v>
      </c>
    </row>
    <row r="312" spans="3:38" x14ac:dyDescent="0.35">
      <c r="E312" t="s">
        <v>150</v>
      </c>
      <c r="F312" t="s">
        <v>53</v>
      </c>
      <c r="G312" s="10">
        <f t="shared" ref="G312:AL312" si="156">SUM(G302:G311)</f>
        <v>-29560074.224999994</v>
      </c>
      <c r="H312" s="10">
        <f t="shared" si="156"/>
        <v>-1912270.5023789797</v>
      </c>
      <c r="I312" s="10">
        <f t="shared" si="156"/>
        <v>-7746718.6057630163</v>
      </c>
      <c r="J312" s="10">
        <f t="shared" si="156"/>
        <v>-9172838.9262787979</v>
      </c>
      <c r="K312" s="10">
        <f t="shared" si="156"/>
        <v>-15206492.755769368</v>
      </c>
      <c r="L312" s="10">
        <f t="shared" si="156"/>
        <v>-5641614.2334363479</v>
      </c>
      <c r="M312" s="10">
        <f t="shared" si="156"/>
        <v>-3211034.8044772889</v>
      </c>
      <c r="N312" s="10">
        <f t="shared" si="156"/>
        <v>-3145627.4624820948</v>
      </c>
      <c r="O312" s="10">
        <f t="shared" si="156"/>
        <v>-33930539.569732971</v>
      </c>
      <c r="P312" s="10">
        <f t="shared" si="156"/>
        <v>-6818848.2673812294</v>
      </c>
      <c r="Q312" s="10">
        <f t="shared" si="156"/>
        <v>-8758190.6514797676</v>
      </c>
      <c r="R312" s="10">
        <f t="shared" si="156"/>
        <v>-18938740.959296741</v>
      </c>
      <c r="S312" s="10">
        <f t="shared" si="156"/>
        <v>-25369619.302013837</v>
      </c>
      <c r="T312" s="10">
        <f t="shared" si="156"/>
        <v>-7061257.9151909137</v>
      </c>
      <c r="U312" s="10">
        <f t="shared" si="156"/>
        <v>-6946729.3185468996</v>
      </c>
      <c r="V312" s="10">
        <f t="shared" si="156"/>
        <v>-6820251.4941812381</v>
      </c>
      <c r="W312" s="10">
        <f t="shared" si="156"/>
        <v>-6681226.9133328004</v>
      </c>
      <c r="X312" s="10">
        <f t="shared" si="156"/>
        <v>-6529032.9125397969</v>
      </c>
      <c r="Y312" s="10">
        <f t="shared" si="156"/>
        <v>-6363020.7087288331</v>
      </c>
      <c r="Z312" s="10">
        <f t="shared" si="156"/>
        <v>-6182514.3770218417</v>
      </c>
      <c r="AA312" s="10">
        <f t="shared" si="156"/>
        <v>-5986809.7898752801</v>
      </c>
      <c r="AB312" s="10">
        <f t="shared" si="156"/>
        <v>-5775173.5161147807</v>
      </c>
      <c r="AC312" s="10">
        <f t="shared" si="156"/>
        <v>-5546841.6783757955</v>
      </c>
      <c r="AD312" s="10">
        <f t="shared" si="156"/>
        <v>-5301018.7674058005</v>
      </c>
      <c r="AE312" s="10">
        <f t="shared" si="156"/>
        <v>-5036876.4116270151</v>
      </c>
      <c r="AF312" s="10">
        <f t="shared" si="156"/>
        <v>-4753552.100299459</v>
      </c>
      <c r="AG312" s="10">
        <f t="shared" si="156"/>
        <v>-4450147.8585635107</v>
      </c>
      <c r="AH312" s="10">
        <f t="shared" si="156"/>
        <v>-4125728.8725774996</v>
      </c>
      <c r="AI312" s="10">
        <f t="shared" si="156"/>
        <v>-3779322.0629005432</v>
      </c>
      <c r="AJ312" s="10">
        <f t="shared" si="156"/>
        <v>-3409914.6042027827</v>
      </c>
      <c r="AK312" s="10">
        <f t="shared" si="156"/>
        <v>-3016452.389314767</v>
      </c>
      <c r="AL312" s="10">
        <f t="shared" si="156"/>
        <v>463884801.77639091</v>
      </c>
    </row>
    <row r="313" spans="3:38" x14ac:dyDescent="0.35">
      <c r="E313" t="s">
        <v>151</v>
      </c>
      <c r="F313" t="s">
        <v>53</v>
      </c>
      <c r="G313" s="10">
        <f>NPV($G$17,H312:AL312)+G312</f>
        <v>-55660170.424170092</v>
      </c>
    </row>
    <row r="315" spans="3:38" x14ac:dyDescent="0.35">
      <c r="E315" t="s">
        <v>143</v>
      </c>
      <c r="F315" t="s">
        <v>53</v>
      </c>
      <c r="G315" s="10">
        <f t="shared" ref="G315:AK315" si="157">G287</f>
        <v>17217664.420000002</v>
      </c>
      <c r="H315" s="10">
        <f t="shared" si="157"/>
        <v>17579235.372820001</v>
      </c>
      <c r="I315" s="10">
        <f t="shared" si="157"/>
        <v>17948399.315649219</v>
      </c>
      <c r="J315" s="10">
        <f t="shared" si="157"/>
        <v>18325315.701277852</v>
      </c>
      <c r="K315" s="10">
        <f t="shared" si="157"/>
        <v>18710147.331004687</v>
      </c>
      <c r="L315" s="10">
        <f t="shared" si="157"/>
        <v>19103060.424955782</v>
      </c>
      <c r="M315" s="10">
        <f t="shared" si="157"/>
        <v>0</v>
      </c>
      <c r="N315" s="10">
        <f t="shared" si="157"/>
        <v>0</v>
      </c>
      <c r="O315" s="10">
        <f t="shared" si="157"/>
        <v>0</v>
      </c>
      <c r="P315" s="10">
        <f t="shared" si="157"/>
        <v>0</v>
      </c>
      <c r="Q315" s="10">
        <f t="shared" si="157"/>
        <v>0</v>
      </c>
      <c r="R315" s="10">
        <f t="shared" si="157"/>
        <v>0</v>
      </c>
      <c r="S315" s="10">
        <f t="shared" si="157"/>
        <v>0</v>
      </c>
      <c r="T315" s="10">
        <f t="shared" si="157"/>
        <v>0</v>
      </c>
      <c r="U315" s="10">
        <f t="shared" si="157"/>
        <v>0</v>
      </c>
      <c r="V315" s="10">
        <f t="shared" si="157"/>
        <v>0</v>
      </c>
      <c r="W315" s="10">
        <f t="shared" si="157"/>
        <v>0</v>
      </c>
      <c r="X315" s="10">
        <f t="shared" si="157"/>
        <v>0</v>
      </c>
      <c r="Y315" s="10">
        <f t="shared" si="157"/>
        <v>0</v>
      </c>
      <c r="Z315" s="10">
        <f t="shared" si="157"/>
        <v>0</v>
      </c>
      <c r="AA315" s="10">
        <f t="shared" si="157"/>
        <v>0</v>
      </c>
      <c r="AB315" s="10">
        <f t="shared" si="157"/>
        <v>0</v>
      </c>
      <c r="AC315" s="10">
        <f t="shared" si="157"/>
        <v>0</v>
      </c>
      <c r="AD315" s="10">
        <f t="shared" si="157"/>
        <v>0</v>
      </c>
      <c r="AE315" s="10">
        <f t="shared" si="157"/>
        <v>0</v>
      </c>
      <c r="AF315" s="10">
        <f t="shared" si="157"/>
        <v>0</v>
      </c>
      <c r="AG315" s="10">
        <f t="shared" si="157"/>
        <v>0</v>
      </c>
      <c r="AH315" s="10">
        <f t="shared" si="157"/>
        <v>0</v>
      </c>
      <c r="AI315" s="10">
        <f t="shared" si="157"/>
        <v>0</v>
      </c>
      <c r="AJ315" s="10">
        <f t="shared" si="157"/>
        <v>0</v>
      </c>
      <c r="AK315" s="10">
        <f t="shared" si="15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D8547854-7D6E-4497-878F-21CFDFA1067A}">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BBE4-0ECF-430A-B1A3-09C32D4D11C7}">
  <sheetPr>
    <tabColor rgb="FFFFC000"/>
    <pageSetUpPr fitToPage="1"/>
  </sheetPr>
  <dimension ref="A1:AN324"/>
  <sheetViews>
    <sheetView zoomScale="85" zoomScaleNormal="85" workbookViewId="0">
      <pane xSplit="6" ySplit="4" topLeftCell="G205"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c r="F1" t="s">
        <v>174</v>
      </c>
      <c r="G1">
        <v>2023</v>
      </c>
      <c r="H1">
        <v>2024</v>
      </c>
      <c r="I1" t="s">
        <v>177</v>
      </c>
      <c r="J1" t="s">
        <v>178</v>
      </c>
      <c r="K1" t="s">
        <v>179</v>
      </c>
      <c r="L1" t="s">
        <v>180</v>
      </c>
      <c r="M1" t="s">
        <v>181</v>
      </c>
      <c r="N1" t="s">
        <v>182</v>
      </c>
      <c r="O1" t="s">
        <v>183</v>
      </c>
      <c r="P1" t="s">
        <v>184</v>
      </c>
      <c r="Q1" t="s">
        <v>185</v>
      </c>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c r="G3" s="4">
        <v>2023</v>
      </c>
      <c r="H3" s="4">
        <v>2024</v>
      </c>
      <c r="I3" s="4">
        <v>2025</v>
      </c>
      <c r="J3" s="4">
        <v>2026</v>
      </c>
      <c r="K3" s="4">
        <v>2027</v>
      </c>
      <c r="L3" s="4">
        <v>2028</v>
      </c>
      <c r="M3" s="4">
        <v>2029</v>
      </c>
      <c r="N3" s="4">
        <v>2030</v>
      </c>
      <c r="O3" s="4">
        <v>2031</v>
      </c>
      <c r="P3" s="4">
        <v>2032</v>
      </c>
      <c r="Q3" s="4">
        <v>2033</v>
      </c>
      <c r="R3" s="4">
        <v>2034</v>
      </c>
      <c r="S3" s="4">
        <v>2035</v>
      </c>
      <c r="T3" s="4">
        <v>2036</v>
      </c>
      <c r="U3" s="4">
        <v>2037</v>
      </c>
      <c r="V3" s="4">
        <v>2038</v>
      </c>
      <c r="W3" s="4">
        <v>2039</v>
      </c>
      <c r="X3" s="4">
        <v>2040</v>
      </c>
      <c r="Y3" s="4">
        <v>2041</v>
      </c>
      <c r="Z3" s="4">
        <v>2042</v>
      </c>
      <c r="AA3" s="4">
        <v>2043</v>
      </c>
      <c r="AB3" s="4">
        <v>2044</v>
      </c>
      <c r="AC3" s="4">
        <v>2045</v>
      </c>
      <c r="AD3" s="4">
        <v>2046</v>
      </c>
      <c r="AE3" s="4">
        <v>2047</v>
      </c>
      <c r="AF3" s="4">
        <v>2048</v>
      </c>
      <c r="AG3" s="4">
        <v>2049</v>
      </c>
      <c r="AH3" s="4">
        <v>2050</v>
      </c>
      <c r="AI3" s="4">
        <v>2051</v>
      </c>
      <c r="AJ3" s="4">
        <v>2052</v>
      </c>
      <c r="AK3" s="4">
        <v>2053</v>
      </c>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5943.5595514305214</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s="54">
        <f>[2]KeyAssumptionsPriceControl_FO!AB15</f>
        <v>1</v>
      </c>
      <c r="H22" s="54">
        <f>[2]KeyAssumptionsPriceControl_FO!AC15</f>
        <v>1.03</v>
      </c>
      <c r="I22" s="54">
        <f>[2]KeyAssumptionsPriceControl_FO!AD15</f>
        <v>1.0609</v>
      </c>
      <c r="J22" s="54">
        <f>[2]KeyAssumptionsPriceControl_FO!AE15</f>
        <v>1.092727</v>
      </c>
      <c r="K22" s="54">
        <f>[2]KeyAssumptionsPriceControl_FO!AF15</f>
        <v>1.1255088100000001</v>
      </c>
      <c r="L22" s="54">
        <f>[2]KeyAssumptionsPriceControl_FO!AG15</f>
        <v>1.1592740743000001</v>
      </c>
      <c r="M22" s="54">
        <f>[2]KeyAssumptionsPriceControl_FO!AH15</f>
        <v>1.1940522965290001</v>
      </c>
      <c r="N22" s="54">
        <f>[2]KeyAssumptionsPriceControl_FO!AI15</f>
        <v>1.2298738654248702</v>
      </c>
      <c r="O22" s="54">
        <f>[2]KeyAssumptionsPriceControl_FO!AJ15</f>
        <v>1.2667700813876164</v>
      </c>
      <c r="P22" s="54">
        <f>[2]KeyAssumptionsPriceControl_FO!AK15</f>
        <v>1.3047731838292449</v>
      </c>
      <c r="Q22" s="54">
        <f>[2]KeyAssumptionsPriceControl_FO!AL15</f>
        <v>1.3439163793441222</v>
      </c>
      <c r="R22" s="55">
        <f>Q22*(1+[2]KeyAssumptionsPriceControl_FO!$AL$14)</f>
        <v>1.3842338707244459</v>
      </c>
      <c r="S22" s="55">
        <f>R22*(1+[2]KeyAssumptionsPriceControl_FO!$AL$14)</f>
        <v>1.4257608868461793</v>
      </c>
      <c r="T22" s="55">
        <f>S22*(1+[2]KeyAssumptionsPriceControl_FO!$AL$14)</f>
        <v>1.4685337134515648</v>
      </c>
      <c r="U22" s="55">
        <f>T22*(1+[2]KeyAssumptionsPriceControl_FO!$AL$14)</f>
        <v>1.5125897248551119</v>
      </c>
      <c r="V22" s="55">
        <f>U22*(1+[2]KeyAssumptionsPriceControl_FO!$AL$14)</f>
        <v>1.5579674166007653</v>
      </c>
      <c r="W22" s="55">
        <f>V22*(1+[2]KeyAssumptionsPriceControl_FO!$AL$14)</f>
        <v>1.6047064390987884</v>
      </c>
      <c r="X22" s="55">
        <f>W22*(1+[2]KeyAssumptionsPriceControl_FO!$AL$14)</f>
        <v>1.652847632271752</v>
      </c>
      <c r="Y22" s="55">
        <f>X22*(1+[2]KeyAssumptionsPriceControl_FO!$AL$14)</f>
        <v>1.7024330612399046</v>
      </c>
      <c r="Z22" s="55">
        <f>Y22*(1+[2]KeyAssumptionsPriceControl_FO!$AL$14)</f>
        <v>1.7535060530771018</v>
      </c>
      <c r="AA22" s="55">
        <f>Z22*(1+[2]KeyAssumptionsPriceControl_FO!$AL$14)</f>
        <v>1.806111234669415</v>
      </c>
      <c r="AB22" s="55">
        <f>AA22*(1+[2]KeyAssumptionsPriceControl_FO!$AL$14)</f>
        <v>1.8602945717094976</v>
      </c>
      <c r="AC22" s="55">
        <f>AB22*(1+[2]KeyAssumptionsPriceControl_FO!$AL$14)</f>
        <v>1.9161034088607827</v>
      </c>
      <c r="AD22" s="55">
        <f>AC22*(1+[2]KeyAssumptionsPriceControl_FO!$AL$14)</f>
        <v>1.9735865111266062</v>
      </c>
      <c r="AE22" s="55">
        <f>AD22*(1+[2]KeyAssumptionsPriceControl_FO!$AL$14)</f>
        <v>2.0327941064604045</v>
      </c>
      <c r="AF22" s="55">
        <f>AE22*(1+[2]KeyAssumptionsPriceControl_FO!$AL$14)</f>
        <v>2.0937779296542165</v>
      </c>
      <c r="AG22" s="55">
        <f>AF22*(1+[2]KeyAssumptionsPriceControl_FO!$AL$14)</f>
        <v>2.1565912675438432</v>
      </c>
      <c r="AH22" s="55">
        <f>AG22*(1+[2]KeyAssumptionsPriceControl_FO!$AL$14)</f>
        <v>2.2212890055701586</v>
      </c>
      <c r="AI22" s="55">
        <f>AH22*(1+[2]KeyAssumptionsPriceControl_FO!$AL$14)</f>
        <v>2.2879276757372633</v>
      </c>
      <c r="AJ22" s="55">
        <f>AI22*(1+[2]KeyAssumptionsPriceControl_FO!$AL$14)</f>
        <v>2.3565655060093813</v>
      </c>
      <c r="AK22" s="55">
        <f>AJ22*(1+[2]KeyAssumptionsPriceControl_FO!$AL$14)</f>
        <v>2.4272624711896627</v>
      </c>
    </row>
    <row r="23" spans="1:40" x14ac:dyDescent="0.35">
      <c r="E23" s="10" t="str">
        <f>E9</f>
        <v>Pipes</v>
      </c>
      <c r="F23" t="s">
        <v>53</v>
      </c>
      <c r="G23" s="6">
        <f>'[12]year 0 capex'!$P$100+'[8]Capital Plan'!$D$159+'[8]Capital Plan'!$E$159</f>
        <v>61290873.304953575</v>
      </c>
      <c r="H23" s="50">
        <f>'[8]Capital Plan'!F159</f>
        <v>4268704.7283590147</v>
      </c>
      <c r="I23" s="50">
        <f>'[8]Capital Plan'!G159</f>
        <v>10401289.797055755</v>
      </c>
      <c r="J23" s="50">
        <f>'[8]Capital Plan'!H159</f>
        <v>2330677.4309811369</v>
      </c>
      <c r="K23" s="50">
        <f>'[8]Capital Plan'!I159</f>
        <v>3842794.711727838</v>
      </c>
      <c r="L23" s="50">
        <f>'[8]Capital Plan'!J159</f>
        <v>3367312.3301866553</v>
      </c>
      <c r="M23" s="50">
        <f>'[8]Capital Plan'!K159</f>
        <v>2430651.1530864546</v>
      </c>
      <c r="N23" s="50">
        <f>'[8]Capital Plan'!L159</f>
        <v>2389389.5949038081</v>
      </c>
      <c r="O23" s="50">
        <f>'[8]Capital Plan'!M159</f>
        <v>2771099.7620331342</v>
      </c>
      <c r="P23" s="50">
        <f>'[8]Capital Plan'!N159</f>
        <v>12185778.799110288</v>
      </c>
      <c r="Q23" s="50">
        <f>'[8]Capital Plan'!O159</f>
        <v>14527027.714630771</v>
      </c>
      <c r="R23" s="56">
        <f>'[8]Capital Plan'!$J$168*R22</f>
        <v>6345262.041013157</v>
      </c>
      <c r="S23" s="56">
        <f>'[8]Capital Plan'!$J$168*S22</f>
        <v>6535619.9022435518</v>
      </c>
      <c r="T23" s="56">
        <f>'[8]Capital Plan'!$J$168*T22</f>
        <v>6731688.4993108585</v>
      </c>
      <c r="U23" s="56">
        <f>'[8]Capital Plan'!$J$168*U22</f>
        <v>6933639.1542901853</v>
      </c>
      <c r="V23" s="56">
        <f>'[8]Capital Plan'!$J$168*V22</f>
        <v>7141648.328918891</v>
      </c>
      <c r="W23" s="56">
        <f>'[8]Capital Plan'!$J$168*W22</f>
        <v>7355897.7787864581</v>
      </c>
      <c r="X23" s="56">
        <f>'[8]Capital Plan'!$J$168*X22</f>
        <v>7576574.7121500522</v>
      </c>
      <c r="Y23" s="56">
        <f>'[8]Capital Plan'!$J$168*Y22</f>
        <v>7803871.9535145536</v>
      </c>
      <c r="Z23" s="56">
        <f>'[8]Capital Plan'!$J$168*Z22</f>
        <v>8037988.1121199904</v>
      </c>
      <c r="AA23" s="56">
        <f>'[8]Capital Plan'!$J$168*AA22</f>
        <v>8279127.755483591</v>
      </c>
      <c r="AB23" s="56">
        <f>'[8]Capital Plan'!$J$168*AB22</f>
        <v>8527501.5881480984</v>
      </c>
      <c r="AC23" s="56">
        <f>'[8]Capital Plan'!$J$168*AC22</f>
        <v>8783326.6357925422</v>
      </c>
      <c r="AD23" s="56">
        <f>'[8]Capital Plan'!$J$168*AD22</f>
        <v>9046826.4348663185</v>
      </c>
      <c r="AE23" s="56">
        <f>'[8]Capital Plan'!$J$168*AE22</f>
        <v>9318231.2279123086</v>
      </c>
      <c r="AF23" s="56">
        <f>'[8]Capital Plan'!$J$168*AF22</f>
        <v>9597778.1647496782</v>
      </c>
      <c r="AG23" s="56">
        <f>'[8]Capital Plan'!$J$168*AG22</f>
        <v>9885711.5096921697</v>
      </c>
      <c r="AH23" s="56">
        <f>'[8]Capital Plan'!$J$168*AH22</f>
        <v>10182282.854982935</v>
      </c>
      <c r="AI23" s="56">
        <f>'[8]Capital Plan'!$J$168*AI22</f>
        <v>10487751.340632422</v>
      </c>
      <c r="AJ23" s="56">
        <f>'[8]Capital Plan'!$J$168*AJ22</f>
        <v>10802383.880851395</v>
      </c>
      <c r="AK23" s="56">
        <f>'[8]Capital Plan'!$J$168*AK22</f>
        <v>11126455.397276938</v>
      </c>
    </row>
    <row r="24" spans="1:40" x14ac:dyDescent="0.35">
      <c r="E24" s="10" t="str">
        <f>E10</f>
        <v>Pumps</v>
      </c>
      <c r="F24" t="s">
        <v>53</v>
      </c>
      <c r="G24" s="6">
        <f>'[8]Capital Plan'!$D$160+'[8]Capital Plan'!$E$160</f>
        <v>8135955.788804071</v>
      </c>
      <c r="H24" s="50">
        <f>'[8]Capital Plan'!F160</f>
        <v>5140582.8177417293</v>
      </c>
      <c r="I24" s="50">
        <f>'[8]Capital Plan'!G160</f>
        <v>5169507.4730364475</v>
      </c>
      <c r="J24" s="50">
        <f>'[8]Capital Plan'!H160</f>
        <v>3864965.5287957019</v>
      </c>
      <c r="K24" s="50">
        <f>'[8]Capital Plan'!I160</f>
        <v>114198.51844596762</v>
      </c>
      <c r="L24" s="50">
        <f>'[8]Capital Plan'!J160</f>
        <v>801602.22541666392</v>
      </c>
      <c r="M24" s="50">
        <f>'[8]Capital Plan'!K160</f>
        <v>32820197.275234003</v>
      </c>
      <c r="N24" s="50">
        <f>'[8]Capital Plan'!L160</f>
        <v>6077258.3670223439</v>
      </c>
      <c r="O24" s="50">
        <f>'[8]Capital Plan'!M160</f>
        <v>8011689.3630610723</v>
      </c>
      <c r="P24" s="50">
        <f>'[8]Capital Plan'!N160</f>
        <v>9179618.3146233279</v>
      </c>
      <c r="Q24" s="50">
        <f>'[8]Capital Plan'!O160</f>
        <v>13723305.98934634</v>
      </c>
      <c r="R24" s="56">
        <f>'[8]Capital Plan'!$J$169*R22</f>
        <v>4001216.7389623849</v>
      </c>
      <c r="S24" s="56">
        <f>'[8]Capital Plan'!$J$169*S22</f>
        <v>4121253.2411312563</v>
      </c>
      <c r="T24" s="56">
        <f>'[8]Capital Plan'!$J$169*T22</f>
        <v>4244890.8383651944</v>
      </c>
      <c r="U24" s="56">
        <f>'[8]Capital Plan'!$J$169*U22</f>
        <v>4372237.5635161502</v>
      </c>
      <c r="V24" s="56">
        <f>'[8]Capital Plan'!$J$169*V22</f>
        <v>4503404.6904216353</v>
      </c>
      <c r="W24" s="56">
        <f>'[8]Capital Plan'!$J$169*W22</f>
        <v>4638506.8311342848</v>
      </c>
      <c r="X24" s="56">
        <f>'[8]Capital Plan'!$J$169*X22</f>
        <v>4777662.0360683128</v>
      </c>
      <c r="Y24" s="56">
        <f>'[8]Capital Plan'!$J$169*Y22</f>
        <v>4920991.8971503628</v>
      </c>
      <c r="Z24" s="56">
        <f>'[8]Capital Plan'!$J$169*Z22</f>
        <v>5068621.6540648742</v>
      </c>
      <c r="AA24" s="56">
        <f>'[8]Capital Plan'!$J$169*AA22</f>
        <v>5220680.3036868209</v>
      </c>
      <c r="AB24" s="56">
        <f>'[8]Capital Plan'!$J$169*AB22</f>
        <v>5377300.7127974257</v>
      </c>
      <c r="AC24" s="56">
        <f>'[8]Capital Plan'!$J$169*AC22</f>
        <v>5538619.7341813482</v>
      </c>
      <c r="AD24" s="56">
        <f>'[8]Capital Plan'!$J$169*AD22</f>
        <v>5704778.3262067894</v>
      </c>
      <c r="AE24" s="56">
        <f>'[8]Capital Plan'!$J$169*AE22</f>
        <v>5875921.6759929936</v>
      </c>
      <c r="AF24" s="56">
        <f>'[8]Capital Plan'!$J$169*AF22</f>
        <v>6052199.3262727829</v>
      </c>
      <c r="AG24" s="56">
        <f>'[8]Capital Plan'!$J$169*AG22</f>
        <v>6233765.306060967</v>
      </c>
      <c r="AH24" s="56">
        <f>'[8]Capital Plan'!$J$169*AH22</f>
        <v>6420778.2652427964</v>
      </c>
      <c r="AI24" s="56">
        <f>'[8]Capital Plan'!$J$169*AI22</f>
        <v>6613401.6132000796</v>
      </c>
      <c r="AJ24" s="56">
        <f>'[8]Capital Plan'!$J$169*AJ22</f>
        <v>6811803.6615960822</v>
      </c>
      <c r="AK24" s="56">
        <f>'[8]Capital Plan'!$J$169*AK22</f>
        <v>7016157.7714439649</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44">
        <f>SUM(G23:G27)</f>
        <v>69426829.093757644</v>
      </c>
      <c r="H28" s="44">
        <f>SUM(H23:H27)</f>
        <v>9409287.5461007431</v>
      </c>
      <c r="I28" s="44">
        <f t="shared" ref="I28:S28" si="1">SUM(I23:I27)</f>
        <v>15570797.270092202</v>
      </c>
      <c r="J28" s="44">
        <f t="shared" si="1"/>
        <v>6195642.9597768392</v>
      </c>
      <c r="K28" s="44">
        <f t="shared" si="1"/>
        <v>3956993.2301738057</v>
      </c>
      <c r="L28" s="44">
        <f t="shared" si="1"/>
        <v>4168914.5556033193</v>
      </c>
      <c r="M28" s="44">
        <f t="shared" si="1"/>
        <v>35250848.42832046</v>
      </c>
      <c r="N28" s="44">
        <f t="shared" si="1"/>
        <v>8466647.9619261511</v>
      </c>
      <c r="O28" s="44">
        <f t="shared" si="1"/>
        <v>10782789.125094207</v>
      </c>
      <c r="P28" s="44">
        <f t="shared" si="1"/>
        <v>21365397.113733616</v>
      </c>
      <c r="Q28" s="44">
        <f t="shared" si="1"/>
        <v>28250333.703977112</v>
      </c>
      <c r="R28" s="57">
        <f t="shared" si="1"/>
        <v>10346478.779975541</v>
      </c>
      <c r="S28" s="57">
        <f t="shared" si="1"/>
        <v>10656873.143374808</v>
      </c>
      <c r="T28" s="57">
        <f>SUM(T23:T27)</f>
        <v>10976579.337676052</v>
      </c>
      <c r="U28" s="57">
        <f t="shared" ref="U28:AK28" si="2">SUM(U23:U27)</f>
        <v>11305876.717806336</v>
      </c>
      <c r="V28" s="57">
        <f t="shared" si="2"/>
        <v>11645053.019340526</v>
      </c>
      <c r="W28" s="57">
        <f t="shared" si="2"/>
        <v>11994404.609920744</v>
      </c>
      <c r="X28" s="57">
        <f t="shared" si="2"/>
        <v>12354236.748218365</v>
      </c>
      <c r="Y28" s="57">
        <f t="shared" si="2"/>
        <v>12724863.850664917</v>
      </c>
      <c r="Z28" s="57">
        <f t="shared" si="2"/>
        <v>13106609.766184865</v>
      </c>
      <c r="AA28" s="57">
        <f t="shared" si="2"/>
        <v>13499808.059170412</v>
      </c>
      <c r="AB28" s="57">
        <f t="shared" si="2"/>
        <v>13904802.300945524</v>
      </c>
      <c r="AC28" s="57">
        <f t="shared" si="2"/>
        <v>14321946.36997389</v>
      </c>
      <c r="AD28" s="57">
        <f t="shared" si="2"/>
        <v>14751604.761073109</v>
      </c>
      <c r="AE28" s="57">
        <f t="shared" si="2"/>
        <v>15194152.903905302</v>
      </c>
      <c r="AF28" s="57">
        <f t="shared" si="2"/>
        <v>15649977.49102246</v>
      </c>
      <c r="AG28" s="57">
        <f t="shared" si="2"/>
        <v>16119476.815753136</v>
      </c>
      <c r="AH28" s="57">
        <f t="shared" si="2"/>
        <v>16603061.120225731</v>
      </c>
      <c r="AI28" s="57">
        <f t="shared" si="2"/>
        <v>17101152.9538325</v>
      </c>
      <c r="AJ28" s="57">
        <f t="shared" si="2"/>
        <v>17614187.542447478</v>
      </c>
      <c r="AK28" s="57">
        <f t="shared" si="2"/>
        <v>18142613.168720901</v>
      </c>
      <c r="AL28" s="10">
        <f>SUM(G28:AK28)</f>
        <v>490858240.4487887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193930313.74890363</v>
      </c>
      <c r="AM30">
        <f>AL30/(AK93+AK114)</f>
        <v>7721.6972420716411</v>
      </c>
      <c r="AN30" t="s">
        <v>169</v>
      </c>
    </row>
    <row r="31" spans="1:40" x14ac:dyDescent="0.35">
      <c r="E31" s="10" t="str">
        <f>E23</f>
        <v>Pipes</v>
      </c>
      <c r="F31" t="s">
        <v>53</v>
      </c>
      <c r="G31" s="10">
        <f t="shared" ref="G31:AK34" si="3">G23/$G9+IF((G$4-$G9+1)&gt;0,-INDEX($G23:$AK23,1,(G$4-$G9+1))/$G9,0)</f>
        <v>1225817.4660990715</v>
      </c>
      <c r="H31" s="10">
        <f t="shared" si="3"/>
        <v>85374.094567180291</v>
      </c>
      <c r="I31" s="10">
        <f t="shared" si="3"/>
        <v>208025.7959411151</v>
      </c>
      <c r="J31" s="10">
        <f t="shared" si="3"/>
        <v>46613.548619622736</v>
      </c>
      <c r="K31" s="10">
        <f t="shared" si="3"/>
        <v>76855.894234556763</v>
      </c>
      <c r="L31" s="10">
        <f t="shared" si="3"/>
        <v>67346.246603733103</v>
      </c>
      <c r="M31" s="10">
        <f t="shared" si="3"/>
        <v>48613.023061729094</v>
      </c>
      <c r="N31" s="10">
        <f t="shared" si="3"/>
        <v>47787.791898076161</v>
      </c>
      <c r="O31" s="10">
        <f t="shared" si="3"/>
        <v>55421.995240662683</v>
      </c>
      <c r="P31" s="10">
        <f t="shared" si="3"/>
        <v>243715.57598220574</v>
      </c>
      <c r="Q31" s="10">
        <f t="shared" si="3"/>
        <v>290540.55429261544</v>
      </c>
      <c r="R31" s="10">
        <f t="shared" si="3"/>
        <v>126905.24082026313</v>
      </c>
      <c r="S31" s="10">
        <f t="shared" si="3"/>
        <v>130712.39804487104</v>
      </c>
      <c r="T31" s="10">
        <f t="shared" si="3"/>
        <v>134633.76998621717</v>
      </c>
      <c r="U31" s="10">
        <f t="shared" si="3"/>
        <v>138672.78308580371</v>
      </c>
      <c r="V31" s="10">
        <f t="shared" si="3"/>
        <v>142832.96657837782</v>
      </c>
      <c r="W31" s="10">
        <f t="shared" si="3"/>
        <v>147117.95557572917</v>
      </c>
      <c r="X31" s="10">
        <f t="shared" si="3"/>
        <v>151531.49424300104</v>
      </c>
      <c r="Y31" s="10">
        <f t="shared" si="3"/>
        <v>156077.43907029106</v>
      </c>
      <c r="Z31" s="10">
        <f t="shared" si="3"/>
        <v>160759.7622423998</v>
      </c>
      <c r="AA31" s="10">
        <f t="shared" si="3"/>
        <v>165582.55510967181</v>
      </c>
      <c r="AB31" s="10">
        <f t="shared" si="3"/>
        <v>170550.03176296197</v>
      </c>
      <c r="AC31" s="10">
        <f t="shared" si="3"/>
        <v>175666.53271585086</v>
      </c>
      <c r="AD31" s="10">
        <f t="shared" si="3"/>
        <v>180936.52869732637</v>
      </c>
      <c r="AE31" s="10">
        <f t="shared" si="3"/>
        <v>186364.62455824617</v>
      </c>
      <c r="AF31" s="10">
        <f t="shared" si="3"/>
        <v>191955.56329499357</v>
      </c>
      <c r="AG31" s="10">
        <f t="shared" si="3"/>
        <v>197714.2301938434</v>
      </c>
      <c r="AH31" s="10">
        <f t="shared" si="3"/>
        <v>203645.65709965871</v>
      </c>
      <c r="AI31" s="10">
        <f t="shared" si="3"/>
        <v>209755.02681264843</v>
      </c>
      <c r="AJ31" s="10">
        <f t="shared" si="3"/>
        <v>216047.67761702792</v>
      </c>
      <c r="AK31" s="10">
        <f t="shared" si="3"/>
        <v>222529.10794553877</v>
      </c>
    </row>
    <row r="32" spans="1:40" x14ac:dyDescent="0.35">
      <c r="E32" s="10" t="str">
        <f t="shared" ref="E32:E34" si="4">E24</f>
        <v>Pumps</v>
      </c>
      <c r="F32" t="s">
        <v>53</v>
      </c>
      <c r="G32" s="10">
        <f t="shared" si="3"/>
        <v>325438.23155216285</v>
      </c>
      <c r="H32" s="10">
        <f t="shared" si="3"/>
        <v>205623.31270966918</v>
      </c>
      <c r="I32" s="10">
        <f t="shared" si="3"/>
        <v>206780.2989214579</v>
      </c>
      <c r="J32" s="10">
        <f t="shared" si="3"/>
        <v>154598.62115182809</v>
      </c>
      <c r="K32" s="10">
        <f t="shared" si="3"/>
        <v>4567.940737838705</v>
      </c>
      <c r="L32" s="10">
        <f t="shared" si="3"/>
        <v>32064.089016666556</v>
      </c>
      <c r="M32" s="10">
        <f t="shared" si="3"/>
        <v>1312807.8910093601</v>
      </c>
      <c r="N32" s="10">
        <f t="shared" si="3"/>
        <v>243090.33468089375</v>
      </c>
      <c r="O32" s="10">
        <f t="shared" si="3"/>
        <v>320467.57452244288</v>
      </c>
      <c r="P32" s="10">
        <f t="shared" si="3"/>
        <v>367184.73258493311</v>
      </c>
      <c r="Q32" s="10">
        <f t="shared" si="3"/>
        <v>548932.23957385356</v>
      </c>
      <c r="R32" s="10">
        <f t="shared" si="3"/>
        <v>160048.6695584954</v>
      </c>
      <c r="S32" s="10">
        <f t="shared" si="3"/>
        <v>164850.12964525024</v>
      </c>
      <c r="T32" s="10">
        <f t="shared" si="3"/>
        <v>169795.63353460777</v>
      </c>
      <c r="U32" s="10">
        <f t="shared" si="3"/>
        <v>174889.502540646</v>
      </c>
      <c r="V32" s="10">
        <f t="shared" si="3"/>
        <v>180136.18761686541</v>
      </c>
      <c r="W32" s="10">
        <f t="shared" si="3"/>
        <v>185540.27324537138</v>
      </c>
      <c r="X32" s="10">
        <f t="shared" si="3"/>
        <v>191106.4814427325</v>
      </c>
      <c r="Y32" s="10">
        <f t="shared" si="3"/>
        <v>196839.67588601451</v>
      </c>
      <c r="Z32" s="10">
        <f t="shared" si="3"/>
        <v>202744.86616259496</v>
      </c>
      <c r="AA32" s="10">
        <f t="shared" si="3"/>
        <v>208827.21214747283</v>
      </c>
      <c r="AB32" s="10">
        <f t="shared" si="3"/>
        <v>215092.02851189702</v>
      </c>
      <c r="AC32" s="10">
        <f t="shared" si="3"/>
        <v>221544.78936725392</v>
      </c>
      <c r="AD32" s="10">
        <f t="shared" si="3"/>
        <v>228191.13304827159</v>
      </c>
      <c r="AE32" s="10">
        <f t="shared" si="3"/>
        <v>235036.86703971974</v>
      </c>
      <c r="AF32" s="10">
        <f t="shared" si="3"/>
        <v>-83350.258501251519</v>
      </c>
      <c r="AG32" s="10">
        <f t="shared" si="3"/>
        <v>43727.29953276951</v>
      </c>
      <c r="AH32" s="10">
        <f t="shared" si="3"/>
        <v>50050.831688253966</v>
      </c>
      <c r="AI32" s="10">
        <f t="shared" si="3"/>
        <v>109937.44337617507</v>
      </c>
      <c r="AJ32" s="10">
        <f t="shared" si="3"/>
        <v>267904.20572600461</v>
      </c>
      <c r="AK32" s="10">
        <f t="shared" si="3"/>
        <v>248582.22184109208</v>
      </c>
    </row>
    <row r="33" spans="1:39" x14ac:dyDescent="0.35">
      <c r="E33" s="10" t="str">
        <f t="shared" si="4"/>
        <v>Valves and Meters</v>
      </c>
      <c r="F33" t="s">
        <v>53</v>
      </c>
      <c r="G33" s="10">
        <f t="shared" si="3"/>
        <v>0</v>
      </c>
      <c r="H33" s="10">
        <f t="shared" si="3"/>
        <v>0</v>
      </c>
      <c r="I33" s="10">
        <f t="shared" si="3"/>
        <v>0</v>
      </c>
      <c r="J33" s="10">
        <f t="shared" si="3"/>
        <v>0</v>
      </c>
      <c r="K33" s="10">
        <f t="shared" si="3"/>
        <v>0</v>
      </c>
      <c r="L33" s="10">
        <f t="shared" si="3"/>
        <v>0</v>
      </c>
      <c r="M33" s="10">
        <f t="shared" si="3"/>
        <v>0</v>
      </c>
      <c r="N33" s="10">
        <f t="shared" si="3"/>
        <v>0</v>
      </c>
      <c r="O33" s="10">
        <f t="shared" si="3"/>
        <v>0</v>
      </c>
      <c r="P33" s="10">
        <f t="shared" si="3"/>
        <v>0</v>
      </c>
      <c r="Q33" s="10">
        <f t="shared" si="3"/>
        <v>0</v>
      </c>
      <c r="R33" s="10">
        <f t="shared" si="3"/>
        <v>0</v>
      </c>
      <c r="S33" s="10">
        <f t="shared" si="3"/>
        <v>0</v>
      </c>
      <c r="T33" s="10">
        <f t="shared" si="3"/>
        <v>0</v>
      </c>
      <c r="U33" s="10">
        <f t="shared" si="3"/>
        <v>0</v>
      </c>
      <c r="V33" s="10">
        <f t="shared" si="3"/>
        <v>0</v>
      </c>
      <c r="W33" s="10">
        <f t="shared" si="3"/>
        <v>0</v>
      </c>
      <c r="X33" s="10">
        <f t="shared" si="3"/>
        <v>0</v>
      </c>
      <c r="Y33" s="10">
        <f t="shared" si="3"/>
        <v>0</v>
      </c>
      <c r="Z33" s="10">
        <f t="shared" si="3"/>
        <v>0</v>
      </c>
      <c r="AA33" s="10">
        <f t="shared" si="3"/>
        <v>0</v>
      </c>
      <c r="AB33" s="10">
        <f t="shared" si="3"/>
        <v>0</v>
      </c>
      <c r="AC33" s="10">
        <f t="shared" si="3"/>
        <v>0</v>
      </c>
      <c r="AD33" s="10">
        <f t="shared" si="3"/>
        <v>0</v>
      </c>
      <c r="AE33" s="10">
        <f t="shared" si="3"/>
        <v>0</v>
      </c>
      <c r="AF33" s="10">
        <f t="shared" si="3"/>
        <v>0</v>
      </c>
      <c r="AG33" s="10">
        <f t="shared" si="3"/>
        <v>0</v>
      </c>
      <c r="AH33" s="10">
        <f t="shared" si="3"/>
        <v>0</v>
      </c>
      <c r="AI33" s="10">
        <f t="shared" si="3"/>
        <v>0</v>
      </c>
      <c r="AJ33" s="10">
        <f t="shared" si="3"/>
        <v>0</v>
      </c>
      <c r="AK33" s="10">
        <f t="shared" si="3"/>
        <v>0</v>
      </c>
    </row>
    <row r="34" spans="1:39" x14ac:dyDescent="0.35">
      <c r="E34" s="10" t="str">
        <f t="shared" si="4"/>
        <v>Temporary Assets</v>
      </c>
      <c r="F34" t="s">
        <v>53</v>
      </c>
      <c r="G34" s="10">
        <f t="shared" si="3"/>
        <v>0</v>
      </c>
      <c r="H34" s="10">
        <f t="shared" si="3"/>
        <v>0</v>
      </c>
      <c r="I34" s="10">
        <f t="shared" si="3"/>
        <v>0</v>
      </c>
      <c r="J34" s="10">
        <f t="shared" si="3"/>
        <v>0</v>
      </c>
      <c r="K34" s="10">
        <f t="shared" si="3"/>
        <v>0</v>
      </c>
      <c r="L34" s="10">
        <f t="shared" si="3"/>
        <v>0</v>
      </c>
      <c r="M34" s="10">
        <f t="shared" si="3"/>
        <v>0</v>
      </c>
      <c r="N34" s="10">
        <f t="shared" si="3"/>
        <v>0</v>
      </c>
      <c r="O34" s="10">
        <f t="shared" si="3"/>
        <v>0</v>
      </c>
      <c r="P34" s="10">
        <f t="shared" si="3"/>
        <v>0</v>
      </c>
      <c r="Q34" s="10">
        <f t="shared" si="3"/>
        <v>0</v>
      </c>
      <c r="R34" s="10">
        <f t="shared" si="3"/>
        <v>0</v>
      </c>
      <c r="S34" s="10">
        <f t="shared" si="3"/>
        <v>0</v>
      </c>
      <c r="T34" s="10">
        <f t="shared" si="3"/>
        <v>0</v>
      </c>
      <c r="U34" s="10">
        <f t="shared" si="3"/>
        <v>0</v>
      </c>
      <c r="V34" s="10">
        <f t="shared" si="3"/>
        <v>0</v>
      </c>
      <c r="W34" s="10">
        <f t="shared" si="3"/>
        <v>0</v>
      </c>
      <c r="X34" s="10">
        <f t="shared" si="3"/>
        <v>0</v>
      </c>
      <c r="Y34" s="10">
        <f t="shared" si="3"/>
        <v>0</v>
      </c>
      <c r="Z34" s="10">
        <f t="shared" si="3"/>
        <v>0</v>
      </c>
      <c r="AA34" s="10">
        <f t="shared" si="3"/>
        <v>0</v>
      </c>
      <c r="AB34" s="10">
        <f t="shared" si="3"/>
        <v>0</v>
      </c>
      <c r="AC34" s="10">
        <f t="shared" si="3"/>
        <v>0</v>
      </c>
      <c r="AD34" s="10">
        <f t="shared" si="3"/>
        <v>0</v>
      </c>
      <c r="AE34" s="10">
        <f t="shared" si="3"/>
        <v>0</v>
      </c>
      <c r="AF34" s="10">
        <f t="shared" si="3"/>
        <v>0</v>
      </c>
      <c r="AG34" s="10">
        <f t="shared" si="3"/>
        <v>0</v>
      </c>
      <c r="AH34" s="10">
        <f t="shared" si="3"/>
        <v>0</v>
      </c>
      <c r="AI34" s="10">
        <f t="shared" si="3"/>
        <v>0</v>
      </c>
      <c r="AJ34" s="10">
        <f t="shared" si="3"/>
        <v>0</v>
      </c>
      <c r="AK34" s="10">
        <f t="shared" si="3"/>
        <v>0</v>
      </c>
    </row>
    <row r="35" spans="1:39" x14ac:dyDescent="0.35">
      <c r="G35" s="10"/>
      <c r="H35" s="10"/>
      <c r="I35" s="10"/>
      <c r="J35" s="10"/>
      <c r="K35" s="10"/>
      <c r="L35" s="10"/>
      <c r="M35" s="10"/>
      <c r="N35" s="10"/>
      <c r="O35" s="10"/>
      <c r="P35" s="10"/>
      <c r="Q35" s="10"/>
    </row>
    <row r="36" spans="1:39" x14ac:dyDescent="0.35">
      <c r="D36" t="s">
        <v>56</v>
      </c>
      <c r="F36" t="s">
        <v>53</v>
      </c>
      <c r="G36" s="10">
        <f>SUM($G$31:G34)</f>
        <v>1551255.6976512345</v>
      </c>
      <c r="H36" s="10">
        <f>SUM($G$31:H34)</f>
        <v>1842253.104928084</v>
      </c>
      <c r="I36" s="10">
        <f>SUM($G$31:I34)</f>
        <v>2257059.199790657</v>
      </c>
      <c r="J36" s="10">
        <f>SUM($G$31:J34)</f>
        <v>2458271.3695621081</v>
      </c>
      <c r="K36" s="10">
        <f>SUM($G$31:K34)</f>
        <v>2539695.2045345036</v>
      </c>
      <c r="L36" s="10">
        <f>SUM($G$31:L34)</f>
        <v>2639105.5401549037</v>
      </c>
      <c r="M36" s="10">
        <f>SUM($G$31:M34)</f>
        <v>4000526.4542259928</v>
      </c>
      <c r="N36" s="10">
        <f>SUM($G$31:N34)</f>
        <v>4291404.5808049627</v>
      </c>
      <c r="O36" s="10">
        <f>SUM($G$31:O34)</f>
        <v>4667294.150568068</v>
      </c>
      <c r="P36" s="10">
        <f>SUM($G$31:P34)</f>
        <v>5278194.4591352064</v>
      </c>
      <c r="Q36" s="10">
        <f>SUM($G$31:Q34)</f>
        <v>6117667.253001675</v>
      </c>
      <c r="R36" s="10">
        <f>SUM($G$31:R34)</f>
        <v>6404621.1633804347</v>
      </c>
      <c r="S36" s="10">
        <f>SUM($G$31:S34)</f>
        <v>6700183.6910705557</v>
      </c>
      <c r="T36" s="10">
        <f>SUM($G$31:T34)</f>
        <v>7004613.0945913792</v>
      </c>
      <c r="U36" s="10">
        <f>SUM($G$31:U34)</f>
        <v>7318175.3802178297</v>
      </c>
      <c r="V36" s="10">
        <f>SUM($G$31:V34)</f>
        <v>7641144.5344130723</v>
      </c>
      <c r="W36" s="10">
        <f>SUM($G$31:W34)</f>
        <v>7973802.763234172</v>
      </c>
      <c r="X36" s="10">
        <f>SUM($G$31:X34)</f>
        <v>8316440.7389199063</v>
      </c>
      <c r="Y36" s="10">
        <f>SUM($G$31:Y34)</f>
        <v>8669357.8538762126</v>
      </c>
      <c r="Z36" s="10">
        <f>SUM($G$31:Z34)</f>
        <v>9032862.4822812062</v>
      </c>
      <c r="AA36" s="10">
        <f>SUM($G$31:AA34)</f>
        <v>9407272.2495383527</v>
      </c>
      <c r="AB36" s="10">
        <f>SUM($G$31:AB34)</f>
        <v>9792914.3098132107</v>
      </c>
      <c r="AC36" s="10">
        <f>SUM($G$31:AC34)</f>
        <v>10190125.631896317</v>
      </c>
      <c r="AD36" s="10">
        <f>SUM($G$31:AD34)</f>
        <v>10599253.293641917</v>
      </c>
      <c r="AE36" s="10">
        <f>SUM($G$31:AE34)</f>
        <v>11020654.785239883</v>
      </c>
      <c r="AF36" s="10">
        <f>SUM($G$31:AF34)</f>
        <v>11129260.090033624</v>
      </c>
      <c r="AG36" s="10">
        <f>SUM($G$31:AG34)</f>
        <v>11370701.619760236</v>
      </c>
      <c r="AH36" s="10">
        <f>SUM($G$31:AH34)</f>
        <v>11624398.108548148</v>
      </c>
      <c r="AI36" s="10">
        <f>SUM($G$31:AI34)</f>
        <v>11944090.57873697</v>
      </c>
      <c r="AJ36" s="10">
        <f>SUM($G$31:AJ34)</f>
        <v>12428042.462080002</v>
      </c>
      <c r="AK36" s="10">
        <f>SUM($G$31:AK34)</f>
        <v>12899153.791866632</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5">P39*Q21</f>
        <v>4798784.298750503</v>
      </c>
      <c r="R39" s="6">
        <f t="shared" si="5"/>
        <v>4942747.8277130183</v>
      </c>
      <c r="S39" s="6">
        <f t="shared" si="5"/>
        <v>5091030.2625444094</v>
      </c>
      <c r="T39" s="6">
        <f t="shared" si="5"/>
        <v>5243761.1704207417</v>
      </c>
      <c r="U39" s="6">
        <f t="shared" si="5"/>
        <v>5401074.0055333637</v>
      </c>
      <c r="V39" s="6">
        <f t="shared" si="5"/>
        <v>5563106.2256993651</v>
      </c>
      <c r="W39" s="6">
        <f t="shared" si="5"/>
        <v>5729999.4124703463</v>
      </c>
      <c r="X39" s="6">
        <f t="shared" si="5"/>
        <v>5901899.3948444566</v>
      </c>
      <c r="Y39" s="6">
        <f t="shared" si="5"/>
        <v>6078956.3766897907</v>
      </c>
      <c r="Z39" s="6">
        <f t="shared" si="5"/>
        <v>6261325.0679904846</v>
      </c>
      <c r="AA39" s="6">
        <f t="shared" si="5"/>
        <v>6449164.8200301994</v>
      </c>
      <c r="AB39" s="6">
        <f t="shared" si="5"/>
        <v>6642639.7646311056</v>
      </c>
      <c r="AC39" s="6">
        <f t="shared" si="5"/>
        <v>6841918.9575700387</v>
      </c>
      <c r="AD39" s="6">
        <f t="shared" si="5"/>
        <v>7047176.5262971399</v>
      </c>
      <c r="AE39" s="6">
        <f t="shared" si="5"/>
        <v>7258591.8220860539</v>
      </c>
      <c r="AF39" s="6">
        <f t="shared" si="5"/>
        <v>7476349.5767486356</v>
      </c>
      <c r="AG39" s="6">
        <f t="shared" si="5"/>
        <v>7700640.0640510945</v>
      </c>
      <c r="AH39" s="6">
        <f t="shared" si="5"/>
        <v>7931659.2659726273</v>
      </c>
      <c r="AI39" s="6">
        <f t="shared" si="5"/>
        <v>8169609.0439518066</v>
      </c>
      <c r="AJ39" s="6">
        <f t="shared" si="5"/>
        <v>8414697.3152703606</v>
      </c>
      <c r="AK39" s="6">
        <f t="shared" si="5"/>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6">SUM(H39:H43)</f>
        <v>4176296</v>
      </c>
      <c r="I44" s="10">
        <f t="shared" si="6"/>
        <v>4176296</v>
      </c>
      <c r="J44" s="10">
        <f t="shared" si="6"/>
        <v>3708144.8957059924</v>
      </c>
      <c r="K44" s="10">
        <f t="shared" si="6"/>
        <v>4504336.2766414043</v>
      </c>
      <c r="L44" s="10">
        <f t="shared" si="6"/>
        <v>5041745.8868422192</v>
      </c>
      <c r="M44" s="10">
        <f t="shared" si="6"/>
        <v>3897175.1222857265</v>
      </c>
      <c r="N44" s="10">
        <f t="shared" si="6"/>
        <v>4806434.9487067796</v>
      </c>
      <c r="O44" s="10">
        <f t="shared" si="6"/>
        <v>4523314.4488175167</v>
      </c>
      <c r="P44" s="10">
        <f t="shared" si="6"/>
        <v>4659013.8822820419</v>
      </c>
      <c r="Q44" s="10">
        <f t="shared" si="6"/>
        <v>4798784.298750503</v>
      </c>
      <c r="R44" s="10">
        <f t="shared" si="6"/>
        <v>4942747.8277130183</v>
      </c>
      <c r="S44" s="10">
        <f t="shared" si="6"/>
        <v>5091030.2625444094</v>
      </c>
      <c r="T44" s="10">
        <f t="shared" si="6"/>
        <v>5243761.1704207417</v>
      </c>
      <c r="U44" s="10">
        <f t="shared" si="6"/>
        <v>5401074.0055333637</v>
      </c>
      <c r="V44" s="10">
        <f t="shared" si="6"/>
        <v>5563106.2256993651</v>
      </c>
      <c r="W44" s="10">
        <f t="shared" si="6"/>
        <v>5729999.4124703463</v>
      </c>
      <c r="X44" s="10">
        <f t="shared" si="6"/>
        <v>5901899.3948444566</v>
      </c>
      <c r="Y44" s="10">
        <f t="shared" si="6"/>
        <v>6078956.3766897907</v>
      </c>
      <c r="Z44" s="10">
        <f t="shared" si="6"/>
        <v>6261325.0679904846</v>
      </c>
      <c r="AA44" s="10">
        <f t="shared" si="6"/>
        <v>6449164.8200301994</v>
      </c>
      <c r="AB44" s="10">
        <f t="shared" si="6"/>
        <v>6642639.7646311056</v>
      </c>
      <c r="AC44" s="10">
        <f t="shared" si="6"/>
        <v>6841918.9575700387</v>
      </c>
      <c r="AD44" s="10">
        <f t="shared" si="6"/>
        <v>7047176.5262971399</v>
      </c>
      <c r="AE44" s="10">
        <f t="shared" si="6"/>
        <v>7258591.8220860539</v>
      </c>
      <c r="AF44" s="10">
        <f t="shared" si="6"/>
        <v>7476349.5767486356</v>
      </c>
      <c r="AG44" s="10">
        <f t="shared" si="6"/>
        <v>7700640.0640510945</v>
      </c>
      <c r="AH44" s="10">
        <f t="shared" si="6"/>
        <v>7931659.2659726273</v>
      </c>
      <c r="AI44" s="10">
        <f t="shared" si="6"/>
        <v>8169609.0439518066</v>
      </c>
      <c r="AJ44" s="10">
        <f t="shared" si="6"/>
        <v>8414697.3152703606</v>
      </c>
      <c r="AK44" s="10">
        <f t="shared" si="6"/>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7">G39/$G9+IF((G$4-$G9+1)&gt;0,-INDEX($G39:$AK39,1,(G$4-$G9+1))/$G9,0)</f>
        <v>124651.728</v>
      </c>
      <c r="H47" s="10">
        <f t="shared" si="7"/>
        <v>83525.919999999998</v>
      </c>
      <c r="I47" s="10">
        <f t="shared" si="7"/>
        <v>83525.919999999998</v>
      </c>
      <c r="J47" s="10">
        <f t="shared" si="7"/>
        <v>74162.897914119851</v>
      </c>
      <c r="K47" s="10">
        <f t="shared" si="7"/>
        <v>90086.725532828088</v>
      </c>
      <c r="L47" s="10">
        <f t="shared" si="7"/>
        <v>100834.91773684438</v>
      </c>
      <c r="M47" s="10">
        <f t="shared" si="7"/>
        <v>77943.502445714534</v>
      </c>
      <c r="N47" s="10">
        <f t="shared" si="7"/>
        <v>96128.698974135594</v>
      </c>
      <c r="O47" s="10">
        <f t="shared" si="7"/>
        <v>90466.288976350334</v>
      </c>
      <c r="P47" s="10">
        <f t="shared" si="7"/>
        <v>93180.277645640832</v>
      </c>
      <c r="Q47" s="10">
        <f t="shared" si="7"/>
        <v>95975.685975010056</v>
      </c>
      <c r="R47" s="10">
        <f t="shared" si="7"/>
        <v>98854.956554260367</v>
      </c>
      <c r="S47" s="10">
        <f t="shared" si="7"/>
        <v>101820.60525088818</v>
      </c>
      <c r="T47" s="10">
        <f t="shared" si="7"/>
        <v>104875.22340841484</v>
      </c>
      <c r="U47" s="10">
        <f t="shared" si="7"/>
        <v>108021.48011066727</v>
      </c>
      <c r="V47" s="10">
        <f t="shared" si="7"/>
        <v>111262.12451398731</v>
      </c>
      <c r="W47" s="10">
        <f t="shared" si="7"/>
        <v>114599.98824940693</v>
      </c>
      <c r="X47" s="10">
        <f t="shared" si="7"/>
        <v>118037.98789688913</v>
      </c>
      <c r="Y47" s="10">
        <f t="shared" si="7"/>
        <v>121579.12753379582</v>
      </c>
      <c r="Z47" s="10">
        <f t="shared" si="7"/>
        <v>125226.5013598097</v>
      </c>
      <c r="AA47" s="10">
        <f t="shared" si="7"/>
        <v>128983.29640060398</v>
      </c>
      <c r="AB47" s="10">
        <f t="shared" si="7"/>
        <v>132852.79529262212</v>
      </c>
      <c r="AC47" s="10">
        <f t="shared" si="7"/>
        <v>136838.37915140076</v>
      </c>
      <c r="AD47" s="10">
        <f t="shared" si="7"/>
        <v>140943.5305259428</v>
      </c>
      <c r="AE47" s="10">
        <f t="shared" si="7"/>
        <v>145171.83644172107</v>
      </c>
      <c r="AF47" s="10">
        <f t="shared" si="7"/>
        <v>149526.99153497271</v>
      </c>
      <c r="AG47" s="10">
        <f t="shared" si="7"/>
        <v>154012.80128102188</v>
      </c>
      <c r="AH47" s="10">
        <f t="shared" si="7"/>
        <v>158633.18531945255</v>
      </c>
      <c r="AI47" s="10">
        <f t="shared" si="7"/>
        <v>163392.18087903614</v>
      </c>
      <c r="AJ47" s="10">
        <f t="shared" si="7"/>
        <v>168293.94630540721</v>
      </c>
      <c r="AK47" s="10">
        <f t="shared" si="7"/>
        <v>173342.76469456946</v>
      </c>
    </row>
    <row r="48" spans="1:39" x14ac:dyDescent="0.35">
      <c r="E48" s="10" t="str">
        <f t="shared" ref="E48:E50" si="8">E40</f>
        <v>Pumps</v>
      </c>
      <c r="F48" t="s">
        <v>53</v>
      </c>
      <c r="G48" s="10">
        <f t="shared" si="7"/>
        <v>0</v>
      </c>
      <c r="H48" s="10">
        <f t="shared" si="7"/>
        <v>0</v>
      </c>
      <c r="I48" s="10">
        <f t="shared" si="7"/>
        <v>0</v>
      </c>
      <c r="J48" s="10">
        <f t="shared" si="7"/>
        <v>0</v>
      </c>
      <c r="K48" s="10">
        <f t="shared" si="7"/>
        <v>0</v>
      </c>
      <c r="L48" s="10">
        <f t="shared" si="7"/>
        <v>0</v>
      </c>
      <c r="M48" s="10">
        <f t="shared" si="7"/>
        <v>0</v>
      </c>
      <c r="N48" s="10">
        <f t="shared" si="7"/>
        <v>0</v>
      </c>
      <c r="O48" s="10">
        <f t="shared" si="7"/>
        <v>0</v>
      </c>
      <c r="P48" s="10">
        <f t="shared" si="7"/>
        <v>0</v>
      </c>
      <c r="Q48" s="10">
        <f t="shared" si="7"/>
        <v>0</v>
      </c>
      <c r="R48" s="10">
        <f t="shared" si="7"/>
        <v>0</v>
      </c>
      <c r="S48" s="10">
        <f t="shared" si="7"/>
        <v>0</v>
      </c>
      <c r="T48" s="10">
        <f t="shared" si="7"/>
        <v>0</v>
      </c>
      <c r="U48" s="10">
        <f t="shared" si="7"/>
        <v>0</v>
      </c>
      <c r="V48" s="10">
        <f t="shared" si="7"/>
        <v>0</v>
      </c>
      <c r="W48" s="10">
        <f t="shared" si="7"/>
        <v>0</v>
      </c>
      <c r="X48" s="10">
        <f t="shared" si="7"/>
        <v>0</v>
      </c>
      <c r="Y48" s="10">
        <f t="shared" si="7"/>
        <v>0</v>
      </c>
      <c r="Z48" s="10">
        <f t="shared" si="7"/>
        <v>0</v>
      </c>
      <c r="AA48" s="10">
        <f t="shared" si="7"/>
        <v>0</v>
      </c>
      <c r="AB48" s="10">
        <f t="shared" si="7"/>
        <v>0</v>
      </c>
      <c r="AC48" s="10">
        <f t="shared" si="7"/>
        <v>0</v>
      </c>
      <c r="AD48" s="10">
        <f t="shared" si="7"/>
        <v>0</v>
      </c>
      <c r="AE48" s="10">
        <f t="shared" si="7"/>
        <v>0</v>
      </c>
      <c r="AF48" s="10">
        <f t="shared" si="7"/>
        <v>0</v>
      </c>
      <c r="AG48" s="10">
        <f t="shared" si="7"/>
        <v>0</v>
      </c>
      <c r="AH48" s="10">
        <f t="shared" si="7"/>
        <v>0</v>
      </c>
      <c r="AI48" s="10">
        <f t="shared" si="7"/>
        <v>0</v>
      </c>
      <c r="AJ48" s="10">
        <f t="shared" si="7"/>
        <v>0</v>
      </c>
      <c r="AK48" s="10">
        <f t="shared" si="7"/>
        <v>0</v>
      </c>
    </row>
    <row r="49" spans="1:37" x14ac:dyDescent="0.35">
      <c r="E49" s="10" t="str">
        <f t="shared" si="8"/>
        <v>Valves and Meters</v>
      </c>
      <c r="F49" t="s">
        <v>53</v>
      </c>
      <c r="G49" s="10">
        <f t="shared" si="7"/>
        <v>0</v>
      </c>
      <c r="H49" s="10">
        <f t="shared" si="7"/>
        <v>0</v>
      </c>
      <c r="I49" s="10">
        <f t="shared" si="7"/>
        <v>0</v>
      </c>
      <c r="J49" s="10">
        <f t="shared" si="7"/>
        <v>0</v>
      </c>
      <c r="K49" s="10">
        <f t="shared" si="7"/>
        <v>0</v>
      </c>
      <c r="L49" s="10">
        <f t="shared" si="7"/>
        <v>0</v>
      </c>
      <c r="M49" s="10">
        <f t="shared" si="7"/>
        <v>0</v>
      </c>
      <c r="N49" s="10">
        <f t="shared" si="7"/>
        <v>0</v>
      </c>
      <c r="O49" s="10">
        <f t="shared" si="7"/>
        <v>0</v>
      </c>
      <c r="P49" s="10">
        <f t="shared" si="7"/>
        <v>0</v>
      </c>
      <c r="Q49" s="10">
        <f t="shared" si="7"/>
        <v>0</v>
      </c>
      <c r="R49" s="10">
        <f t="shared" si="7"/>
        <v>0</v>
      </c>
      <c r="S49" s="10">
        <f t="shared" si="7"/>
        <v>0</v>
      </c>
      <c r="T49" s="10">
        <f t="shared" si="7"/>
        <v>0</v>
      </c>
      <c r="U49" s="10">
        <f t="shared" si="7"/>
        <v>0</v>
      </c>
      <c r="V49" s="10">
        <f t="shared" si="7"/>
        <v>0</v>
      </c>
      <c r="W49" s="10">
        <f t="shared" si="7"/>
        <v>0</v>
      </c>
      <c r="X49" s="10">
        <f t="shared" si="7"/>
        <v>0</v>
      </c>
      <c r="Y49" s="10">
        <f t="shared" si="7"/>
        <v>0</v>
      </c>
      <c r="Z49" s="10">
        <f t="shared" si="7"/>
        <v>0</v>
      </c>
      <c r="AA49" s="10">
        <f t="shared" si="7"/>
        <v>0</v>
      </c>
      <c r="AB49" s="10">
        <f t="shared" si="7"/>
        <v>0</v>
      </c>
      <c r="AC49" s="10">
        <f t="shared" si="7"/>
        <v>0</v>
      </c>
      <c r="AD49" s="10">
        <f t="shared" si="7"/>
        <v>0</v>
      </c>
      <c r="AE49" s="10">
        <f t="shared" si="7"/>
        <v>0</v>
      </c>
      <c r="AF49" s="10">
        <f t="shared" si="7"/>
        <v>0</v>
      </c>
      <c r="AG49" s="10">
        <f t="shared" si="7"/>
        <v>0</v>
      </c>
      <c r="AH49" s="10">
        <f t="shared" si="7"/>
        <v>0</v>
      </c>
      <c r="AI49" s="10">
        <f t="shared" si="7"/>
        <v>0</v>
      </c>
      <c r="AJ49" s="10">
        <f t="shared" si="7"/>
        <v>0</v>
      </c>
      <c r="AK49" s="10">
        <f t="shared" si="7"/>
        <v>0</v>
      </c>
    </row>
    <row r="50" spans="1:37" x14ac:dyDescent="0.35">
      <c r="E50" s="10" t="str">
        <f t="shared" si="8"/>
        <v>Temporary Assets</v>
      </c>
      <c r="F50" t="s">
        <v>53</v>
      </c>
      <c r="G50" s="10">
        <f t="shared" si="7"/>
        <v>0</v>
      </c>
      <c r="H50" s="10">
        <f t="shared" si="7"/>
        <v>0</v>
      </c>
      <c r="I50" s="10">
        <f t="shared" si="7"/>
        <v>0</v>
      </c>
      <c r="J50" s="10">
        <f t="shared" si="7"/>
        <v>0</v>
      </c>
      <c r="K50" s="10">
        <f t="shared" si="7"/>
        <v>0</v>
      </c>
      <c r="L50" s="10">
        <f t="shared" si="7"/>
        <v>0</v>
      </c>
      <c r="M50" s="10">
        <f t="shared" si="7"/>
        <v>0</v>
      </c>
      <c r="N50" s="10">
        <f t="shared" si="7"/>
        <v>0</v>
      </c>
      <c r="O50" s="10">
        <f t="shared" si="7"/>
        <v>0</v>
      </c>
      <c r="P50" s="10">
        <f t="shared" si="7"/>
        <v>0</v>
      </c>
      <c r="Q50" s="10">
        <f t="shared" si="7"/>
        <v>0</v>
      </c>
      <c r="R50" s="10">
        <f t="shared" si="7"/>
        <v>0</v>
      </c>
      <c r="S50" s="10">
        <f t="shared" si="7"/>
        <v>0</v>
      </c>
      <c r="T50" s="10">
        <f t="shared" si="7"/>
        <v>0</v>
      </c>
      <c r="U50" s="10">
        <f t="shared" si="7"/>
        <v>0</v>
      </c>
      <c r="V50" s="10">
        <f t="shared" si="7"/>
        <v>0</v>
      </c>
      <c r="W50" s="10">
        <f t="shared" si="7"/>
        <v>0</v>
      </c>
      <c r="X50" s="10">
        <f t="shared" si="7"/>
        <v>0</v>
      </c>
      <c r="Y50" s="10">
        <f t="shared" si="7"/>
        <v>0</v>
      </c>
      <c r="Z50" s="10">
        <f t="shared" si="7"/>
        <v>0</v>
      </c>
      <c r="AA50" s="10">
        <f t="shared" si="7"/>
        <v>0</v>
      </c>
      <c r="AB50" s="10">
        <f t="shared" si="7"/>
        <v>0</v>
      </c>
      <c r="AC50" s="10">
        <f t="shared" si="7"/>
        <v>0</v>
      </c>
      <c r="AD50" s="10">
        <f t="shared" si="7"/>
        <v>0</v>
      </c>
      <c r="AE50" s="10">
        <f t="shared" si="7"/>
        <v>0</v>
      </c>
      <c r="AF50" s="10">
        <f t="shared" si="7"/>
        <v>0</v>
      </c>
      <c r="AG50" s="10">
        <f t="shared" si="7"/>
        <v>0</v>
      </c>
      <c r="AH50" s="10">
        <f t="shared" si="7"/>
        <v>0</v>
      </c>
      <c r="AI50" s="10">
        <f t="shared" si="7"/>
        <v>0</v>
      </c>
      <c r="AJ50" s="10">
        <f t="shared" si="7"/>
        <v>0</v>
      </c>
      <c r="AK50" s="10">
        <f t="shared" si="7"/>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9">SUM(H59:H62)</f>
        <v>0</v>
      </c>
      <c r="I63" s="10">
        <f t="shared" si="9"/>
        <v>0</v>
      </c>
      <c r="J63" s="10">
        <f t="shared" si="9"/>
        <v>0</v>
      </c>
      <c r="K63" s="10">
        <f t="shared" si="9"/>
        <v>0</v>
      </c>
      <c r="L63" s="10">
        <f t="shared" si="9"/>
        <v>0</v>
      </c>
      <c r="M63" s="10">
        <f t="shared" si="9"/>
        <v>0</v>
      </c>
      <c r="N63" s="10">
        <f t="shared" si="9"/>
        <v>0</v>
      </c>
      <c r="O63" s="10">
        <f t="shared" si="9"/>
        <v>0</v>
      </c>
      <c r="P63" s="10">
        <f t="shared" si="9"/>
        <v>0</v>
      </c>
      <c r="Q63" s="10">
        <f t="shared" si="9"/>
        <v>0</v>
      </c>
      <c r="R63" s="10">
        <f t="shared" si="9"/>
        <v>0</v>
      </c>
      <c r="S63" s="10">
        <f t="shared" si="9"/>
        <v>0</v>
      </c>
      <c r="T63" s="10">
        <f t="shared" si="9"/>
        <v>0</v>
      </c>
      <c r="U63" s="10">
        <f t="shared" si="9"/>
        <v>0</v>
      </c>
      <c r="V63" s="10">
        <f t="shared" si="9"/>
        <v>0</v>
      </c>
      <c r="W63" s="10">
        <f t="shared" si="9"/>
        <v>0</v>
      </c>
      <c r="X63" s="10">
        <f t="shared" si="9"/>
        <v>0</v>
      </c>
      <c r="Y63" s="10">
        <f t="shared" si="9"/>
        <v>0</v>
      </c>
      <c r="Z63" s="10">
        <f t="shared" si="9"/>
        <v>0</v>
      </c>
      <c r="AA63" s="10">
        <f t="shared" si="9"/>
        <v>0</v>
      </c>
      <c r="AB63" s="10">
        <f t="shared" si="9"/>
        <v>0</v>
      </c>
      <c r="AC63" s="10">
        <f t="shared" si="9"/>
        <v>0</v>
      </c>
      <c r="AD63" s="10">
        <f t="shared" si="9"/>
        <v>0</v>
      </c>
      <c r="AE63" s="10">
        <f t="shared" si="9"/>
        <v>0</v>
      </c>
      <c r="AF63" s="10">
        <f t="shared" si="9"/>
        <v>0</v>
      </c>
      <c r="AG63" s="10">
        <f t="shared" si="9"/>
        <v>0</v>
      </c>
      <c r="AH63" s="10">
        <f t="shared" si="9"/>
        <v>0</v>
      </c>
      <c r="AI63" s="10">
        <f t="shared" si="9"/>
        <v>0</v>
      </c>
      <c r="AJ63" s="10">
        <f t="shared" si="9"/>
        <v>0</v>
      </c>
      <c r="AK63" s="10">
        <f t="shared" si="9"/>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0">G59/$G9+IF((G$4-$G9+1)&gt;0,-INDEX($G59:$AK59,1,(G$4-$G9+1))/$G9,0)</f>
        <v>0</v>
      </c>
      <c r="H66" s="10">
        <f t="shared" si="10"/>
        <v>0</v>
      </c>
      <c r="I66" s="10">
        <f t="shared" si="10"/>
        <v>0</v>
      </c>
      <c r="J66" s="10">
        <f t="shared" si="10"/>
        <v>0</v>
      </c>
      <c r="K66" s="10">
        <f t="shared" si="10"/>
        <v>0</v>
      </c>
      <c r="L66" s="10">
        <f t="shared" si="10"/>
        <v>0</v>
      </c>
      <c r="M66" s="10">
        <f t="shared" si="10"/>
        <v>0</v>
      </c>
      <c r="N66" s="10">
        <f t="shared" si="10"/>
        <v>0</v>
      </c>
      <c r="O66" s="10">
        <f t="shared" si="10"/>
        <v>0</v>
      </c>
      <c r="P66" s="10">
        <f t="shared" si="10"/>
        <v>0</v>
      </c>
      <c r="Q66" s="10">
        <f t="shared" si="10"/>
        <v>0</v>
      </c>
      <c r="R66" s="10">
        <f t="shared" si="10"/>
        <v>0</v>
      </c>
      <c r="S66" s="10">
        <f t="shared" si="10"/>
        <v>0</v>
      </c>
      <c r="T66" s="10">
        <f t="shared" si="10"/>
        <v>0</v>
      </c>
      <c r="U66" s="10">
        <f t="shared" si="10"/>
        <v>0</v>
      </c>
      <c r="V66" s="10">
        <f t="shared" si="10"/>
        <v>0</v>
      </c>
      <c r="W66" s="10">
        <f t="shared" si="10"/>
        <v>0</v>
      </c>
      <c r="X66" s="10">
        <f t="shared" si="10"/>
        <v>0</v>
      </c>
      <c r="Y66" s="10">
        <f t="shared" si="10"/>
        <v>0</v>
      </c>
      <c r="Z66" s="10">
        <f t="shared" si="10"/>
        <v>0</v>
      </c>
      <c r="AA66" s="10">
        <f t="shared" si="10"/>
        <v>0</v>
      </c>
      <c r="AB66" s="10">
        <f t="shared" si="10"/>
        <v>0</v>
      </c>
      <c r="AC66" s="10">
        <f t="shared" si="10"/>
        <v>0</v>
      </c>
      <c r="AD66" s="10">
        <f t="shared" si="10"/>
        <v>0</v>
      </c>
      <c r="AE66" s="10">
        <f t="shared" si="10"/>
        <v>0</v>
      </c>
      <c r="AF66" s="10">
        <f t="shared" si="10"/>
        <v>0</v>
      </c>
      <c r="AG66" s="10">
        <f t="shared" si="10"/>
        <v>0</v>
      </c>
      <c r="AH66" s="10">
        <f t="shared" si="10"/>
        <v>0</v>
      </c>
      <c r="AI66" s="10">
        <f t="shared" si="10"/>
        <v>0</v>
      </c>
      <c r="AJ66" s="10">
        <f t="shared" si="10"/>
        <v>0</v>
      </c>
      <c r="AK66" s="10">
        <f t="shared" si="10"/>
        <v>0</v>
      </c>
    </row>
    <row r="67" spans="1:37" x14ac:dyDescent="0.35">
      <c r="E67" s="10" t="str">
        <f t="shared" ref="E67:E68" si="11">E60</f>
        <v>Pumps</v>
      </c>
      <c r="F67" t="s">
        <v>53</v>
      </c>
      <c r="G67" s="10">
        <f t="shared" si="10"/>
        <v>0</v>
      </c>
      <c r="H67" s="10">
        <f t="shared" si="10"/>
        <v>0</v>
      </c>
      <c r="I67" s="10">
        <f t="shared" si="10"/>
        <v>0</v>
      </c>
      <c r="J67" s="10">
        <f t="shared" si="10"/>
        <v>0</v>
      </c>
      <c r="K67" s="10">
        <f t="shared" si="10"/>
        <v>0</v>
      </c>
      <c r="L67" s="10">
        <f t="shared" si="10"/>
        <v>0</v>
      </c>
      <c r="M67" s="10">
        <f t="shared" si="10"/>
        <v>0</v>
      </c>
      <c r="N67" s="10">
        <f t="shared" si="10"/>
        <v>0</v>
      </c>
      <c r="O67" s="10">
        <f t="shared" si="10"/>
        <v>0</v>
      </c>
      <c r="P67" s="10">
        <f t="shared" si="10"/>
        <v>0</v>
      </c>
      <c r="Q67" s="10">
        <f t="shared" si="10"/>
        <v>0</v>
      </c>
      <c r="R67" s="10">
        <f t="shared" si="10"/>
        <v>0</v>
      </c>
      <c r="S67" s="10">
        <f t="shared" si="10"/>
        <v>0</v>
      </c>
      <c r="T67" s="10">
        <f t="shared" si="10"/>
        <v>0</v>
      </c>
      <c r="U67" s="10">
        <f t="shared" si="10"/>
        <v>0</v>
      </c>
      <c r="V67" s="10">
        <f t="shared" si="10"/>
        <v>0</v>
      </c>
      <c r="W67" s="10">
        <f t="shared" si="10"/>
        <v>0</v>
      </c>
      <c r="X67" s="10">
        <f t="shared" si="10"/>
        <v>0</v>
      </c>
      <c r="Y67" s="10">
        <f t="shared" si="10"/>
        <v>0</v>
      </c>
      <c r="Z67" s="10">
        <f t="shared" si="10"/>
        <v>0</v>
      </c>
      <c r="AA67" s="10">
        <f t="shared" si="10"/>
        <v>0</v>
      </c>
      <c r="AB67" s="10">
        <f t="shared" si="10"/>
        <v>0</v>
      </c>
      <c r="AC67" s="10">
        <f t="shared" si="10"/>
        <v>0</v>
      </c>
      <c r="AD67" s="10">
        <f t="shared" si="10"/>
        <v>0</v>
      </c>
      <c r="AE67" s="10">
        <f t="shared" si="10"/>
        <v>0</v>
      </c>
      <c r="AF67" s="10">
        <f t="shared" si="10"/>
        <v>0</v>
      </c>
      <c r="AG67" s="10">
        <f t="shared" si="10"/>
        <v>0</v>
      </c>
      <c r="AH67" s="10">
        <f t="shared" si="10"/>
        <v>0</v>
      </c>
      <c r="AI67" s="10">
        <f t="shared" si="10"/>
        <v>0</v>
      </c>
      <c r="AJ67" s="10">
        <f t="shared" si="10"/>
        <v>0</v>
      </c>
      <c r="AK67" s="10">
        <f t="shared" si="10"/>
        <v>0</v>
      </c>
    </row>
    <row r="68" spans="1:37" x14ac:dyDescent="0.35">
      <c r="E68" s="10" t="str">
        <f t="shared" si="11"/>
        <v>Valves and Meters</v>
      </c>
      <c r="F68" t="s">
        <v>53</v>
      </c>
      <c r="G68" s="10">
        <f t="shared" si="10"/>
        <v>0</v>
      </c>
      <c r="H68" s="10">
        <f t="shared" si="10"/>
        <v>0</v>
      </c>
      <c r="I68" s="10">
        <f t="shared" si="10"/>
        <v>0</v>
      </c>
      <c r="J68" s="10">
        <f t="shared" si="10"/>
        <v>0</v>
      </c>
      <c r="K68" s="10">
        <f t="shared" si="10"/>
        <v>0</v>
      </c>
      <c r="L68" s="10">
        <f t="shared" si="10"/>
        <v>0</v>
      </c>
      <c r="M68" s="10">
        <f t="shared" si="10"/>
        <v>0</v>
      </c>
      <c r="N68" s="10">
        <f t="shared" si="10"/>
        <v>0</v>
      </c>
      <c r="O68" s="10">
        <f t="shared" si="10"/>
        <v>0</v>
      </c>
      <c r="P68" s="10">
        <f t="shared" si="10"/>
        <v>0</v>
      </c>
      <c r="Q68" s="10">
        <f t="shared" si="10"/>
        <v>0</v>
      </c>
      <c r="R68" s="10">
        <f t="shared" si="10"/>
        <v>0</v>
      </c>
      <c r="S68" s="10">
        <f t="shared" si="10"/>
        <v>0</v>
      </c>
      <c r="T68" s="10">
        <f t="shared" si="10"/>
        <v>0</v>
      </c>
      <c r="U68" s="10">
        <f t="shared" si="10"/>
        <v>0</v>
      </c>
      <c r="V68" s="10">
        <f t="shared" si="10"/>
        <v>0</v>
      </c>
      <c r="W68" s="10">
        <f t="shared" si="10"/>
        <v>0</v>
      </c>
      <c r="X68" s="10">
        <f t="shared" si="10"/>
        <v>0</v>
      </c>
      <c r="Y68" s="10">
        <f t="shared" si="10"/>
        <v>0</v>
      </c>
      <c r="Z68" s="10">
        <f t="shared" si="10"/>
        <v>0</v>
      </c>
      <c r="AA68" s="10">
        <f t="shared" si="10"/>
        <v>0</v>
      </c>
      <c r="AB68" s="10">
        <f t="shared" si="10"/>
        <v>0</v>
      </c>
      <c r="AC68" s="10">
        <f t="shared" si="10"/>
        <v>0</v>
      </c>
      <c r="AD68" s="10">
        <f t="shared" si="10"/>
        <v>0</v>
      </c>
      <c r="AE68" s="10">
        <f t="shared" si="10"/>
        <v>0</v>
      </c>
      <c r="AF68" s="10">
        <f t="shared" si="10"/>
        <v>0</v>
      </c>
      <c r="AG68" s="10">
        <f t="shared" si="10"/>
        <v>0</v>
      </c>
      <c r="AH68" s="10">
        <f t="shared" si="10"/>
        <v>0</v>
      </c>
      <c r="AI68" s="10">
        <f t="shared" si="10"/>
        <v>0</v>
      </c>
      <c r="AJ68" s="10">
        <f t="shared" si="10"/>
        <v>0</v>
      </c>
      <c r="AK68" s="10">
        <f t="shared" si="10"/>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2">SUM(H73:H76)</f>
        <v>0</v>
      </c>
      <c r="I77" s="10">
        <f t="shared" si="12"/>
        <v>0</v>
      </c>
      <c r="J77" s="10">
        <f t="shared" si="12"/>
        <v>0</v>
      </c>
      <c r="K77" s="10">
        <f t="shared" si="12"/>
        <v>0</v>
      </c>
      <c r="L77" s="10">
        <f t="shared" si="12"/>
        <v>0</v>
      </c>
      <c r="M77" s="10">
        <f t="shared" si="12"/>
        <v>0</v>
      </c>
      <c r="N77" s="10">
        <f t="shared" si="12"/>
        <v>0</v>
      </c>
      <c r="O77" s="10">
        <f t="shared" si="12"/>
        <v>0</v>
      </c>
      <c r="P77" s="10">
        <f t="shared" si="12"/>
        <v>0</v>
      </c>
      <c r="Q77" s="10">
        <f t="shared" si="12"/>
        <v>0</v>
      </c>
      <c r="R77" s="10">
        <f t="shared" si="12"/>
        <v>0</v>
      </c>
      <c r="S77" s="10">
        <f t="shared" si="12"/>
        <v>0</v>
      </c>
      <c r="T77" s="10">
        <f t="shared" si="12"/>
        <v>0</v>
      </c>
      <c r="U77" s="10">
        <f t="shared" si="12"/>
        <v>0</v>
      </c>
      <c r="V77" s="10">
        <f t="shared" si="12"/>
        <v>0</v>
      </c>
      <c r="W77" s="10">
        <f t="shared" si="12"/>
        <v>0</v>
      </c>
      <c r="X77" s="10">
        <f t="shared" si="12"/>
        <v>0</v>
      </c>
      <c r="Y77" s="10">
        <f t="shared" si="12"/>
        <v>0</v>
      </c>
      <c r="Z77" s="10">
        <f t="shared" si="12"/>
        <v>0</v>
      </c>
      <c r="AA77" s="10">
        <f t="shared" si="12"/>
        <v>0</v>
      </c>
      <c r="AB77" s="10">
        <f t="shared" si="12"/>
        <v>0</v>
      </c>
      <c r="AC77" s="10">
        <f t="shared" si="12"/>
        <v>0</v>
      </c>
      <c r="AD77" s="10">
        <f t="shared" si="12"/>
        <v>0</v>
      </c>
      <c r="AE77" s="10">
        <f t="shared" si="12"/>
        <v>0</v>
      </c>
      <c r="AF77" s="10">
        <f t="shared" si="12"/>
        <v>0</v>
      </c>
      <c r="AG77" s="10">
        <f t="shared" si="12"/>
        <v>0</v>
      </c>
      <c r="AH77" s="10">
        <f t="shared" si="12"/>
        <v>0</v>
      </c>
      <c r="AI77" s="10">
        <f t="shared" si="12"/>
        <v>0</v>
      </c>
      <c r="AJ77" s="10">
        <f t="shared" si="12"/>
        <v>0</v>
      </c>
      <c r="AK77" s="10">
        <f t="shared" si="12"/>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3">G73/$G9+IF((G$4-$G9+1)&gt;0,-INDEX($G73:$AK73,1,(G$4-$G9+1))/$G9,0)</f>
        <v>0</v>
      </c>
      <c r="H80" s="10">
        <f t="shared" si="13"/>
        <v>0</v>
      </c>
      <c r="I80" s="10">
        <f t="shared" si="13"/>
        <v>0</v>
      </c>
      <c r="J80" s="10">
        <f t="shared" si="13"/>
        <v>0</v>
      </c>
      <c r="K80" s="10">
        <f t="shared" si="13"/>
        <v>0</v>
      </c>
      <c r="L80" s="10">
        <f t="shared" si="13"/>
        <v>0</v>
      </c>
      <c r="M80" s="10">
        <f t="shared" si="13"/>
        <v>0</v>
      </c>
      <c r="N80" s="10">
        <f t="shared" si="13"/>
        <v>0</v>
      </c>
      <c r="O80" s="10">
        <f t="shared" si="13"/>
        <v>0</v>
      </c>
      <c r="P80" s="10">
        <f t="shared" si="13"/>
        <v>0</v>
      </c>
      <c r="Q80" s="10">
        <f t="shared" si="13"/>
        <v>0</v>
      </c>
      <c r="R80" s="10">
        <f t="shared" si="13"/>
        <v>0</v>
      </c>
      <c r="S80" s="10">
        <f t="shared" si="13"/>
        <v>0</v>
      </c>
      <c r="T80" s="10">
        <f t="shared" si="13"/>
        <v>0</v>
      </c>
      <c r="U80" s="10">
        <f t="shared" si="13"/>
        <v>0</v>
      </c>
      <c r="V80" s="10">
        <f t="shared" si="13"/>
        <v>0</v>
      </c>
      <c r="W80" s="10">
        <f t="shared" si="13"/>
        <v>0</v>
      </c>
      <c r="X80" s="10">
        <f t="shared" si="13"/>
        <v>0</v>
      </c>
      <c r="Y80" s="10">
        <f t="shared" si="13"/>
        <v>0</v>
      </c>
      <c r="Z80" s="10">
        <f t="shared" si="13"/>
        <v>0</v>
      </c>
      <c r="AA80" s="10">
        <f t="shared" si="13"/>
        <v>0</v>
      </c>
      <c r="AB80" s="10">
        <f t="shared" si="13"/>
        <v>0</v>
      </c>
      <c r="AC80" s="10">
        <f t="shared" si="13"/>
        <v>0</v>
      </c>
      <c r="AD80" s="10">
        <f t="shared" si="13"/>
        <v>0</v>
      </c>
      <c r="AE80" s="10">
        <f t="shared" si="13"/>
        <v>0</v>
      </c>
      <c r="AF80" s="10">
        <f t="shared" si="13"/>
        <v>0</v>
      </c>
      <c r="AG80" s="10">
        <f t="shared" si="13"/>
        <v>0</v>
      </c>
      <c r="AH80" s="10">
        <f t="shared" si="13"/>
        <v>0</v>
      </c>
      <c r="AI80" s="10">
        <f t="shared" si="13"/>
        <v>0</v>
      </c>
      <c r="AJ80" s="10">
        <f t="shared" si="13"/>
        <v>0</v>
      </c>
      <c r="AK80" s="10">
        <f t="shared" si="13"/>
        <v>0</v>
      </c>
    </row>
    <row r="81" spans="1:38" x14ac:dyDescent="0.35">
      <c r="E81" s="10" t="str">
        <f t="shared" ref="E81:E82" si="14">E74</f>
        <v>Pumps</v>
      </c>
      <c r="F81" t="s">
        <v>53</v>
      </c>
      <c r="G81" s="10">
        <f t="shared" si="13"/>
        <v>0</v>
      </c>
      <c r="H81" s="10">
        <f t="shared" si="13"/>
        <v>0</v>
      </c>
      <c r="I81" s="10">
        <f t="shared" si="13"/>
        <v>0</v>
      </c>
      <c r="J81" s="10">
        <f t="shared" si="13"/>
        <v>0</v>
      </c>
      <c r="K81" s="10">
        <f t="shared" si="13"/>
        <v>0</v>
      </c>
      <c r="L81" s="10">
        <f t="shared" si="13"/>
        <v>0</v>
      </c>
      <c r="M81" s="10">
        <f t="shared" si="13"/>
        <v>0</v>
      </c>
      <c r="N81" s="10">
        <f t="shared" si="13"/>
        <v>0</v>
      </c>
      <c r="O81" s="10">
        <f t="shared" si="13"/>
        <v>0</v>
      </c>
      <c r="P81" s="10">
        <f t="shared" si="13"/>
        <v>0</v>
      </c>
      <c r="Q81" s="10">
        <f t="shared" si="13"/>
        <v>0</v>
      </c>
      <c r="R81" s="10">
        <f t="shared" si="13"/>
        <v>0</v>
      </c>
      <c r="S81" s="10">
        <f t="shared" si="13"/>
        <v>0</v>
      </c>
      <c r="T81" s="10">
        <f t="shared" si="13"/>
        <v>0</v>
      </c>
      <c r="U81" s="10">
        <f t="shared" si="13"/>
        <v>0</v>
      </c>
      <c r="V81" s="10">
        <f t="shared" si="13"/>
        <v>0</v>
      </c>
      <c r="W81" s="10">
        <f t="shared" si="13"/>
        <v>0</v>
      </c>
      <c r="X81" s="10">
        <f t="shared" si="13"/>
        <v>0</v>
      </c>
      <c r="Y81" s="10">
        <f t="shared" si="13"/>
        <v>0</v>
      </c>
      <c r="Z81" s="10">
        <f t="shared" si="13"/>
        <v>0</v>
      </c>
      <c r="AA81" s="10">
        <f t="shared" si="13"/>
        <v>0</v>
      </c>
      <c r="AB81" s="10">
        <f t="shared" si="13"/>
        <v>0</v>
      </c>
      <c r="AC81" s="10">
        <f t="shared" si="13"/>
        <v>0</v>
      </c>
      <c r="AD81" s="10">
        <f t="shared" si="13"/>
        <v>0</v>
      </c>
      <c r="AE81" s="10">
        <f t="shared" si="13"/>
        <v>0</v>
      </c>
      <c r="AF81" s="10">
        <f t="shared" si="13"/>
        <v>0</v>
      </c>
      <c r="AG81" s="10">
        <f t="shared" si="13"/>
        <v>0</v>
      </c>
      <c r="AH81" s="10">
        <f t="shared" si="13"/>
        <v>0</v>
      </c>
      <c r="AI81" s="10">
        <f t="shared" si="13"/>
        <v>0</v>
      </c>
      <c r="AJ81" s="10">
        <f t="shared" si="13"/>
        <v>0</v>
      </c>
      <c r="AK81" s="10">
        <f t="shared" si="13"/>
        <v>0</v>
      </c>
    </row>
    <row r="82" spans="1:38" x14ac:dyDescent="0.35">
      <c r="E82" s="10" t="str">
        <f t="shared" si="14"/>
        <v>Valves and Meters</v>
      </c>
      <c r="F82" t="s">
        <v>53</v>
      </c>
      <c r="G82" s="10">
        <f t="shared" si="13"/>
        <v>0</v>
      </c>
      <c r="H82" s="10">
        <f t="shared" si="13"/>
        <v>0</v>
      </c>
      <c r="I82" s="10">
        <f t="shared" si="13"/>
        <v>0</v>
      </c>
      <c r="J82" s="10">
        <f t="shared" si="13"/>
        <v>0</v>
      </c>
      <c r="K82" s="10">
        <f t="shared" si="13"/>
        <v>0</v>
      </c>
      <c r="L82" s="10">
        <f t="shared" si="13"/>
        <v>0</v>
      </c>
      <c r="M82" s="10">
        <f t="shared" si="13"/>
        <v>0</v>
      </c>
      <c r="N82" s="10">
        <f t="shared" si="13"/>
        <v>0</v>
      </c>
      <c r="O82" s="10">
        <f t="shared" si="13"/>
        <v>0</v>
      </c>
      <c r="P82" s="10">
        <f t="shared" si="13"/>
        <v>0</v>
      </c>
      <c r="Q82" s="10">
        <f t="shared" si="13"/>
        <v>0</v>
      </c>
      <c r="R82" s="10">
        <f t="shared" si="13"/>
        <v>0</v>
      </c>
      <c r="S82" s="10">
        <f t="shared" si="13"/>
        <v>0</v>
      </c>
      <c r="T82" s="10">
        <f t="shared" si="13"/>
        <v>0</v>
      </c>
      <c r="U82" s="10">
        <f t="shared" si="13"/>
        <v>0</v>
      </c>
      <c r="V82" s="10">
        <f t="shared" si="13"/>
        <v>0</v>
      </c>
      <c r="W82" s="10">
        <f t="shared" si="13"/>
        <v>0</v>
      </c>
      <c r="X82" s="10">
        <f t="shared" si="13"/>
        <v>0</v>
      </c>
      <c r="Y82" s="10">
        <f t="shared" si="13"/>
        <v>0</v>
      </c>
      <c r="Z82" s="10">
        <f t="shared" si="13"/>
        <v>0</v>
      </c>
      <c r="AA82" s="10">
        <f t="shared" si="13"/>
        <v>0</v>
      </c>
      <c r="AB82" s="10">
        <f t="shared" si="13"/>
        <v>0</v>
      </c>
      <c r="AC82" s="10">
        <f t="shared" si="13"/>
        <v>0</v>
      </c>
      <c r="AD82" s="10">
        <f t="shared" si="13"/>
        <v>0</v>
      </c>
      <c r="AE82" s="10">
        <f t="shared" si="13"/>
        <v>0</v>
      </c>
      <c r="AF82" s="10">
        <f t="shared" si="13"/>
        <v>0</v>
      </c>
      <c r="AG82" s="10">
        <f t="shared" si="13"/>
        <v>0</v>
      </c>
      <c r="AH82" s="10">
        <f t="shared" si="13"/>
        <v>0</v>
      </c>
      <c r="AI82" s="10">
        <f t="shared" si="13"/>
        <v>0</v>
      </c>
      <c r="AJ82" s="10">
        <f t="shared" si="13"/>
        <v>0</v>
      </c>
      <c r="AK82" s="10">
        <f t="shared" si="13"/>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5">G63-G77</f>
        <v>0</v>
      </c>
      <c r="H86" s="10">
        <f t="shared" si="15"/>
        <v>0</v>
      </c>
      <c r="I86" s="10">
        <f t="shared" si="15"/>
        <v>0</v>
      </c>
      <c r="J86" s="10">
        <f t="shared" si="15"/>
        <v>0</v>
      </c>
      <c r="K86" s="10">
        <f t="shared" si="15"/>
        <v>0</v>
      </c>
      <c r="L86" s="10">
        <f t="shared" si="15"/>
        <v>0</v>
      </c>
      <c r="M86" s="10">
        <f t="shared" si="15"/>
        <v>0</v>
      </c>
      <c r="N86" s="10">
        <f t="shared" si="15"/>
        <v>0</v>
      </c>
      <c r="O86" s="10">
        <f t="shared" si="15"/>
        <v>0</v>
      </c>
      <c r="P86" s="10">
        <f t="shared" si="15"/>
        <v>0</v>
      </c>
      <c r="Q86" s="10">
        <f t="shared" si="15"/>
        <v>0</v>
      </c>
      <c r="R86" s="10">
        <f t="shared" si="15"/>
        <v>0</v>
      </c>
      <c r="S86" s="10">
        <f t="shared" si="15"/>
        <v>0</v>
      </c>
      <c r="T86" s="10">
        <f t="shared" si="15"/>
        <v>0</v>
      </c>
      <c r="U86" s="10">
        <f t="shared" si="15"/>
        <v>0</v>
      </c>
      <c r="V86" s="10">
        <f t="shared" si="15"/>
        <v>0</v>
      </c>
      <c r="W86" s="10">
        <f t="shared" si="15"/>
        <v>0</v>
      </c>
      <c r="X86" s="10">
        <f t="shared" si="15"/>
        <v>0</v>
      </c>
      <c r="Y86" s="10">
        <f t="shared" si="15"/>
        <v>0</v>
      </c>
      <c r="Z86" s="10">
        <f t="shared" si="15"/>
        <v>0</v>
      </c>
      <c r="AA86" s="10">
        <f t="shared" si="15"/>
        <v>0</v>
      </c>
      <c r="AB86" s="10">
        <f t="shared" si="15"/>
        <v>0</v>
      </c>
      <c r="AC86" s="10">
        <f t="shared" si="15"/>
        <v>0</v>
      </c>
      <c r="AD86" s="10">
        <f t="shared" si="15"/>
        <v>0</v>
      </c>
      <c r="AE86" s="10">
        <f t="shared" si="15"/>
        <v>0</v>
      </c>
      <c r="AF86" s="10">
        <f t="shared" si="15"/>
        <v>0</v>
      </c>
      <c r="AG86" s="10">
        <f t="shared" si="15"/>
        <v>0</v>
      </c>
      <c r="AH86" s="10">
        <f t="shared" si="15"/>
        <v>0</v>
      </c>
      <c r="AI86" s="10">
        <f t="shared" si="15"/>
        <v>0</v>
      </c>
      <c r="AJ86" s="10">
        <f t="shared" si="15"/>
        <v>0</v>
      </c>
      <c r="AK86" s="10">
        <f t="shared" si="15"/>
        <v>0</v>
      </c>
    </row>
    <row r="87" spans="1:38" x14ac:dyDescent="0.35">
      <c r="D87" t="s">
        <v>67</v>
      </c>
      <c r="F87" t="s">
        <v>53</v>
      </c>
      <c r="G87" s="10">
        <f t="shared" ref="G87:AK87" si="16">-G70+G84</f>
        <v>0</v>
      </c>
      <c r="H87" s="10">
        <f t="shared" si="16"/>
        <v>0</v>
      </c>
      <c r="I87" s="10">
        <f t="shared" si="16"/>
        <v>0</v>
      </c>
      <c r="J87" s="10">
        <f t="shared" si="16"/>
        <v>0</v>
      </c>
      <c r="K87" s="10">
        <f t="shared" si="16"/>
        <v>0</v>
      </c>
      <c r="L87" s="10">
        <f t="shared" si="16"/>
        <v>0</v>
      </c>
      <c r="M87" s="10">
        <f t="shared" si="16"/>
        <v>0</v>
      </c>
      <c r="N87" s="10">
        <f t="shared" si="16"/>
        <v>0</v>
      </c>
      <c r="O87" s="10">
        <f t="shared" si="16"/>
        <v>0</v>
      </c>
      <c r="P87" s="10">
        <f t="shared" si="16"/>
        <v>0</v>
      </c>
      <c r="Q87" s="10">
        <f t="shared" si="16"/>
        <v>0</v>
      </c>
      <c r="R87" s="10">
        <f t="shared" si="16"/>
        <v>0</v>
      </c>
      <c r="S87" s="10">
        <f t="shared" si="16"/>
        <v>0</v>
      </c>
      <c r="T87" s="10">
        <f t="shared" si="16"/>
        <v>0</v>
      </c>
      <c r="U87" s="10">
        <f t="shared" si="16"/>
        <v>0</v>
      </c>
      <c r="V87" s="10">
        <f t="shared" si="16"/>
        <v>0</v>
      </c>
      <c r="W87" s="10">
        <f t="shared" si="16"/>
        <v>0</v>
      </c>
      <c r="X87" s="10">
        <f t="shared" si="16"/>
        <v>0</v>
      </c>
      <c r="Y87" s="10">
        <f t="shared" si="16"/>
        <v>0</v>
      </c>
      <c r="Z87" s="10">
        <f t="shared" si="16"/>
        <v>0</v>
      </c>
      <c r="AA87" s="10">
        <f t="shared" si="16"/>
        <v>0</v>
      </c>
      <c r="AB87" s="10">
        <f t="shared" si="16"/>
        <v>0</v>
      </c>
      <c r="AC87" s="10">
        <f t="shared" si="16"/>
        <v>0</v>
      </c>
      <c r="AD87" s="10">
        <f t="shared" si="16"/>
        <v>0</v>
      </c>
      <c r="AE87" s="10">
        <f t="shared" si="16"/>
        <v>0</v>
      </c>
      <c r="AF87" s="10">
        <f t="shared" si="16"/>
        <v>0</v>
      </c>
      <c r="AG87" s="10">
        <f t="shared" si="16"/>
        <v>0</v>
      </c>
      <c r="AH87" s="10">
        <f t="shared" si="16"/>
        <v>0</v>
      </c>
      <c r="AI87" s="10">
        <f t="shared" si="16"/>
        <v>0</v>
      </c>
      <c r="AJ87" s="10">
        <f t="shared" si="16"/>
        <v>0</v>
      </c>
      <c r="AK87" s="10">
        <f t="shared" si="16"/>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50">
        <f>H113</f>
        <v>389.95511837183585</v>
      </c>
      <c r="I92" s="50">
        <f t="shared" ref="I92:AK92" si="17">I113</f>
        <v>397.38028922483863</v>
      </c>
      <c r="J92" s="50">
        <f t="shared" si="17"/>
        <v>404.94720376701662</v>
      </c>
      <c r="K92" s="50">
        <f t="shared" si="17"/>
        <v>351.00195149385763</v>
      </c>
      <c r="L92" s="50">
        <f t="shared" si="17"/>
        <v>356.6706980036106</v>
      </c>
      <c r="M92" s="50">
        <f t="shared" si="17"/>
        <v>362.42487430782785</v>
      </c>
      <c r="N92" s="50">
        <f t="shared" si="17"/>
        <v>368.27186608894408</v>
      </c>
      <c r="O92" s="50">
        <f t="shared" si="17"/>
        <v>374.21319231478992</v>
      </c>
      <c r="P92" s="50">
        <f t="shared" si="17"/>
        <v>331.83078826971541</v>
      </c>
      <c r="Q92" s="50">
        <f t="shared" si="17"/>
        <v>336.49118851576713</v>
      </c>
      <c r="R92" s="58">
        <f t="shared" si="17"/>
        <v>384.20833106596984</v>
      </c>
      <c r="S92" s="58">
        <f t="shared" si="17"/>
        <v>389.97145603195935</v>
      </c>
      <c r="T92" s="58">
        <f t="shared" si="17"/>
        <v>395.82102787243872</v>
      </c>
      <c r="U92" s="58">
        <f t="shared" si="17"/>
        <v>401.75834329052532</v>
      </c>
      <c r="V92" s="58">
        <f t="shared" si="17"/>
        <v>407.78471843988325</v>
      </c>
      <c r="W92" s="58">
        <f t="shared" si="17"/>
        <v>413.90148921648148</v>
      </c>
      <c r="X92" s="58">
        <f t="shared" si="17"/>
        <v>420.11001155472866</v>
      </c>
      <c r="Y92" s="58">
        <f t="shared" si="17"/>
        <v>426.41166172804958</v>
      </c>
      <c r="Z92" s="58">
        <f t="shared" si="17"/>
        <v>432.8078366539703</v>
      </c>
      <c r="AA92" s="58">
        <f t="shared" si="17"/>
        <v>439.29995420377986</v>
      </c>
      <c r="AB92" s="58">
        <f t="shared" si="17"/>
        <v>445.88945351683657</v>
      </c>
      <c r="AC92" s="58">
        <f t="shared" si="17"/>
        <v>452.57779531958914</v>
      </c>
      <c r="AD92" s="58">
        <f t="shared" si="17"/>
        <v>459.36646224938295</v>
      </c>
      <c r="AE92" s="58">
        <f t="shared" si="17"/>
        <v>466.25695918312368</v>
      </c>
      <c r="AF92" s="58">
        <f t="shared" si="17"/>
        <v>473.25081357087055</v>
      </c>
      <c r="AG92" s="58">
        <f t="shared" si="17"/>
        <v>480.34957577443362</v>
      </c>
      <c r="AH92" s="58">
        <f t="shared" si="17"/>
        <v>487.55481941105012</v>
      </c>
      <c r="AI92" s="58">
        <f t="shared" si="17"/>
        <v>494.86814170221584</v>
      </c>
      <c r="AJ92" s="58">
        <f t="shared" si="17"/>
        <v>502.29116382774907</v>
      </c>
      <c r="AK92" s="58">
        <f t="shared" si="17"/>
        <v>509.82553128516537</v>
      </c>
    </row>
    <row r="93" spans="1:38" x14ac:dyDescent="0.35">
      <c r="C93" s="3"/>
      <c r="D93" s="3"/>
      <c r="E93" t="s">
        <v>71</v>
      </c>
      <c r="F93" t="s">
        <v>70</v>
      </c>
      <c r="H93" s="10">
        <f>G93+H92</f>
        <v>389.95511837183585</v>
      </c>
      <c r="I93" s="10">
        <f t="shared" ref="I93:AK93" si="18">H93+I92</f>
        <v>787.33540759667449</v>
      </c>
      <c r="J93" s="10">
        <f t="shared" si="18"/>
        <v>1192.2826113636911</v>
      </c>
      <c r="K93" s="10">
        <f t="shared" si="18"/>
        <v>1543.2845628575487</v>
      </c>
      <c r="L93" s="10">
        <f t="shared" si="18"/>
        <v>1899.9552608611593</v>
      </c>
      <c r="M93" s="10">
        <f t="shared" si="18"/>
        <v>2262.3801351689872</v>
      </c>
      <c r="N93" s="10">
        <f t="shared" si="18"/>
        <v>2630.6520012579313</v>
      </c>
      <c r="O93" s="10">
        <f t="shared" si="18"/>
        <v>3004.8651935727212</v>
      </c>
      <c r="P93" s="10">
        <f t="shared" si="18"/>
        <v>3336.6959818424366</v>
      </c>
      <c r="Q93" s="10">
        <f t="shared" si="18"/>
        <v>3673.1871703582037</v>
      </c>
      <c r="R93" s="10">
        <f t="shared" si="18"/>
        <v>4057.3955014241737</v>
      </c>
      <c r="S93" s="10">
        <f t="shared" si="18"/>
        <v>4447.3669574561327</v>
      </c>
      <c r="T93" s="10">
        <f t="shared" si="18"/>
        <v>4843.1879853285718</v>
      </c>
      <c r="U93" s="10">
        <f t="shared" si="18"/>
        <v>5244.9463286190967</v>
      </c>
      <c r="V93" s="10">
        <f t="shared" si="18"/>
        <v>5652.73104705898</v>
      </c>
      <c r="W93" s="10">
        <f t="shared" si="18"/>
        <v>6066.6325362754615</v>
      </c>
      <c r="X93" s="10">
        <f t="shared" si="18"/>
        <v>6486.7425478301902</v>
      </c>
      <c r="Y93" s="10">
        <f t="shared" si="18"/>
        <v>6913.1542095582399</v>
      </c>
      <c r="Z93" s="10">
        <f t="shared" si="18"/>
        <v>7345.9620462122102</v>
      </c>
      <c r="AA93" s="10">
        <f t="shared" si="18"/>
        <v>7785.2620004159899</v>
      </c>
      <c r="AB93" s="10">
        <f t="shared" si="18"/>
        <v>8231.1514539328273</v>
      </c>
      <c r="AC93" s="10">
        <f t="shared" si="18"/>
        <v>8683.7292492524157</v>
      </c>
      <c r="AD93" s="10">
        <f t="shared" si="18"/>
        <v>9143.0957115017991</v>
      </c>
      <c r="AE93" s="10">
        <f t="shared" si="18"/>
        <v>9609.3526706849225</v>
      </c>
      <c r="AF93" s="10">
        <f t="shared" si="18"/>
        <v>10082.603484255793</v>
      </c>
      <c r="AG93" s="10">
        <f>AF93+AG92</f>
        <v>10562.953060030226</v>
      </c>
      <c r="AH93" s="10">
        <f t="shared" si="18"/>
        <v>11050.507879441277</v>
      </c>
      <c r="AI93" s="10">
        <f t="shared" si="18"/>
        <v>11545.376021143493</v>
      </c>
      <c r="AJ93" s="10">
        <f t="shared" si="18"/>
        <v>12047.667184971242</v>
      </c>
      <c r="AK93" s="10">
        <f t="shared" si="18"/>
        <v>12557.492716256407</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s="59">
        <f>H92*$G94</f>
        <v>389.95511837183585</v>
      </c>
      <c r="I95" s="10">
        <f t="shared" ref="I95:AK95" si="19">I92*$G94</f>
        <v>397.38028922483863</v>
      </c>
      <c r="J95" s="10">
        <f t="shared" si="19"/>
        <v>404.94720376701662</v>
      </c>
      <c r="K95" s="10">
        <f t="shared" si="19"/>
        <v>351.00195149385763</v>
      </c>
      <c r="L95" s="10">
        <f t="shared" si="19"/>
        <v>356.6706980036106</v>
      </c>
      <c r="M95" s="10">
        <f t="shared" si="19"/>
        <v>362.42487430782785</v>
      </c>
      <c r="N95" s="10">
        <f t="shared" si="19"/>
        <v>368.27186608894408</v>
      </c>
      <c r="O95" s="10">
        <f t="shared" si="19"/>
        <v>374.21319231478992</v>
      </c>
      <c r="P95" s="10">
        <f t="shared" si="19"/>
        <v>331.83078826971541</v>
      </c>
      <c r="Q95" s="10">
        <f t="shared" si="19"/>
        <v>336.49118851576713</v>
      </c>
      <c r="R95" s="10">
        <f t="shared" si="19"/>
        <v>384.20833106596984</v>
      </c>
      <c r="S95" s="10">
        <f t="shared" si="19"/>
        <v>389.97145603195935</v>
      </c>
      <c r="T95" s="10">
        <f t="shared" si="19"/>
        <v>395.82102787243872</v>
      </c>
      <c r="U95" s="10">
        <f t="shared" si="19"/>
        <v>401.75834329052532</v>
      </c>
      <c r="V95" s="10">
        <f t="shared" si="19"/>
        <v>407.78471843988325</v>
      </c>
      <c r="W95" s="10">
        <f t="shared" si="19"/>
        <v>413.90148921648148</v>
      </c>
      <c r="X95" s="10">
        <f t="shared" si="19"/>
        <v>420.11001155472866</v>
      </c>
      <c r="Y95" s="10">
        <f t="shared" si="19"/>
        <v>426.41166172804958</v>
      </c>
      <c r="Z95" s="10">
        <f t="shared" si="19"/>
        <v>432.8078366539703</v>
      </c>
      <c r="AA95" s="10">
        <f t="shared" si="19"/>
        <v>439.29995420377986</v>
      </c>
      <c r="AB95" s="10">
        <f t="shared" si="19"/>
        <v>445.88945351683657</v>
      </c>
      <c r="AC95" s="10">
        <f t="shared" si="19"/>
        <v>452.57779531958914</v>
      </c>
      <c r="AD95" s="10">
        <f t="shared" si="19"/>
        <v>459.36646224938295</v>
      </c>
      <c r="AE95" s="10">
        <f t="shared" si="19"/>
        <v>466.25695918312368</v>
      </c>
      <c r="AF95" s="10">
        <f t="shared" si="19"/>
        <v>473.25081357087055</v>
      </c>
      <c r="AG95" s="10">
        <f t="shared" si="19"/>
        <v>480.34957577443362</v>
      </c>
      <c r="AH95" s="10">
        <f t="shared" si="19"/>
        <v>487.55481941105012</v>
      </c>
      <c r="AI95" s="10">
        <f t="shared" si="19"/>
        <v>494.86814170221584</v>
      </c>
      <c r="AJ95" s="10">
        <f t="shared" si="19"/>
        <v>502.29116382774907</v>
      </c>
      <c r="AK95" s="10">
        <f t="shared" si="19"/>
        <v>509.82553128516537</v>
      </c>
    </row>
    <row r="96" spans="1:38" x14ac:dyDescent="0.35">
      <c r="C96" s="3"/>
      <c r="D96" s="3"/>
      <c r="E96" t="s">
        <v>74</v>
      </c>
      <c r="F96" t="s">
        <v>70</v>
      </c>
      <c r="H96" s="59">
        <f>H93*$G94</f>
        <v>389.95511837183585</v>
      </c>
      <c r="I96" s="10">
        <f t="shared" ref="I96:AK96" si="20">I93*$G94</f>
        <v>787.33540759667449</v>
      </c>
      <c r="J96" s="10">
        <f t="shared" si="20"/>
        <v>1192.2826113636911</v>
      </c>
      <c r="K96" s="10">
        <f t="shared" si="20"/>
        <v>1543.2845628575487</v>
      </c>
      <c r="L96" s="10">
        <f t="shared" si="20"/>
        <v>1899.9552608611593</v>
      </c>
      <c r="M96" s="10">
        <f t="shared" si="20"/>
        <v>2262.3801351689872</v>
      </c>
      <c r="N96" s="10">
        <f t="shared" si="20"/>
        <v>2630.6520012579313</v>
      </c>
      <c r="O96" s="10">
        <f t="shared" si="20"/>
        <v>3004.8651935727212</v>
      </c>
      <c r="P96" s="10">
        <f t="shared" si="20"/>
        <v>3336.6959818424366</v>
      </c>
      <c r="Q96" s="10">
        <f t="shared" si="20"/>
        <v>3673.1871703582037</v>
      </c>
      <c r="R96" s="10">
        <f t="shared" si="20"/>
        <v>4057.3955014241737</v>
      </c>
      <c r="S96" s="10">
        <f t="shared" si="20"/>
        <v>4447.3669574561327</v>
      </c>
      <c r="T96" s="10">
        <f t="shared" si="20"/>
        <v>4843.1879853285718</v>
      </c>
      <c r="U96" s="10">
        <f t="shared" si="20"/>
        <v>5244.9463286190967</v>
      </c>
      <c r="V96" s="10">
        <f t="shared" si="20"/>
        <v>5652.73104705898</v>
      </c>
      <c r="W96" s="10">
        <f t="shared" si="20"/>
        <v>6066.6325362754615</v>
      </c>
      <c r="X96" s="10">
        <f t="shared" si="20"/>
        <v>6486.7425478301902</v>
      </c>
      <c r="Y96" s="10">
        <f t="shared" si="20"/>
        <v>6913.1542095582399</v>
      </c>
      <c r="Z96" s="10">
        <f t="shared" si="20"/>
        <v>7345.9620462122102</v>
      </c>
      <c r="AA96" s="10">
        <f t="shared" si="20"/>
        <v>7785.2620004159899</v>
      </c>
      <c r="AB96" s="10">
        <f t="shared" si="20"/>
        <v>8231.1514539328273</v>
      </c>
      <c r="AC96" s="10">
        <f t="shared" si="20"/>
        <v>8683.7292492524157</v>
      </c>
      <c r="AD96" s="10">
        <f t="shared" si="20"/>
        <v>9143.0957115017991</v>
      </c>
      <c r="AE96" s="10">
        <f t="shared" si="20"/>
        <v>9609.3526706849225</v>
      </c>
      <c r="AF96" s="10">
        <f t="shared" si="20"/>
        <v>10082.603484255793</v>
      </c>
      <c r="AG96" s="10">
        <f t="shared" si="20"/>
        <v>10562.953060030226</v>
      </c>
      <c r="AH96" s="10">
        <f t="shared" si="20"/>
        <v>11050.507879441277</v>
      </c>
      <c r="AI96" s="10">
        <f t="shared" si="20"/>
        <v>11545.376021143493</v>
      </c>
      <c r="AJ96" s="10">
        <f t="shared" si="20"/>
        <v>12047.667184971242</v>
      </c>
      <c r="AK96" s="10">
        <f t="shared" si="20"/>
        <v>12557.492716256407</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32">
        <f>[6]Revenue!F72</f>
        <v>1.9992085700556661E-2</v>
      </c>
      <c r="I103" s="32">
        <f>[6]Revenue!G72</f>
        <v>2.0001514291054789E-2</v>
      </c>
      <c r="J103" s="32">
        <f>[6]Revenue!H72</f>
        <v>3.0001301432320604E-2</v>
      </c>
      <c r="K103" s="32">
        <f>[6]Revenue!I72</f>
        <v>3.0014034911576726E-2</v>
      </c>
      <c r="L103" s="32">
        <f>[6]Revenue!J72</f>
        <v>2.9988472263009047E-2</v>
      </c>
      <c r="M103" s="32">
        <f>[6]Revenue!K72</f>
        <v>2.2193184073974644E-2</v>
      </c>
      <c r="N103" s="32">
        <f>[6]Revenue!L72</f>
        <v>2.2193184073974644E-2</v>
      </c>
      <c r="O103" s="32">
        <f>[6]Revenue!M72</f>
        <v>2.2193184073974644E-2</v>
      </c>
      <c r="P103" s="32">
        <f>[6]Revenue!N72</f>
        <v>2.2193184073974644E-2</v>
      </c>
      <c r="Q103" s="32">
        <f>[6]Revenue!O72</f>
        <v>2.2193184073974644E-2</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[6]Revenue!$D$153</f>
        <v>540.89</v>
      </c>
      <c r="H104" s="30">
        <f t="shared" ref="H104" si="24">G104*(1+$G$16)*(1+H103)</f>
        <v>563.28929313850006</v>
      </c>
      <c r="I104" s="30">
        <f t="shared" ref="I104" si="25">H104*(1+$G$16)*(1+I103)</f>
        <v>586.62160655689718</v>
      </c>
      <c r="J104" s="30">
        <f t="shared" ref="J104:AK104" si="26">I104*(1+$G$16)*(1+J103)</f>
        <v>616.90965958416314</v>
      </c>
      <c r="K104" s="30">
        <f t="shared" si="26"/>
        <v>648.76954540473946</v>
      </c>
      <c r="L104" s="30">
        <f t="shared" si="26"/>
        <v>682.25788113356055</v>
      </c>
      <c r="M104" s="30">
        <f t="shared" si="26"/>
        <v>712.04474234886254</v>
      </c>
      <c r="N104" s="30">
        <f t="shared" si="26"/>
        <v>743.13207531479577</v>
      </c>
      <c r="O104" s="30">
        <f t="shared" si="26"/>
        <v>775.57665764085584</v>
      </c>
      <c r="P104" s="30">
        <f t="shared" si="26"/>
        <v>809.43774580387174</v>
      </c>
      <c r="Q104" s="30">
        <f>P104*(1+$G$16)*(1+Q103)</f>
        <v>844.77718337347142</v>
      </c>
      <c r="R104" s="30">
        <f>Q104*(1+$G$16)*(1+R103)</f>
        <v>862.51750422431428</v>
      </c>
      <c r="S104" s="30">
        <f t="shared" si="26"/>
        <v>880.63037181302479</v>
      </c>
      <c r="T104" s="10">
        <f t="shared" si="26"/>
        <v>899.12360962109824</v>
      </c>
      <c r="U104" s="10">
        <f t="shared" si="26"/>
        <v>918.00520542314121</v>
      </c>
      <c r="V104" s="10">
        <f t="shared" si="26"/>
        <v>937.28331473702713</v>
      </c>
      <c r="W104" s="10">
        <f t="shared" si="26"/>
        <v>956.96626434650466</v>
      </c>
      <c r="X104" s="10">
        <f t="shared" si="26"/>
        <v>977.06255589778118</v>
      </c>
      <c r="Y104" s="10">
        <f t="shared" si="26"/>
        <v>997.58086957163448</v>
      </c>
      <c r="Z104" s="10">
        <f t="shared" si="26"/>
        <v>1018.5300678326387</v>
      </c>
      <c r="AA104" s="10">
        <f t="shared" si="26"/>
        <v>1039.9191992571241</v>
      </c>
      <c r="AB104" s="10">
        <f t="shared" si="26"/>
        <v>1061.7575024415237</v>
      </c>
      <c r="AC104" s="10">
        <f t="shared" si="26"/>
        <v>1084.0544099927956</v>
      </c>
      <c r="AD104" s="10">
        <f t="shared" si="26"/>
        <v>1106.8195526026443</v>
      </c>
      <c r="AE104" s="10">
        <f t="shared" si="26"/>
        <v>1130.0627632072997</v>
      </c>
      <c r="AF104" s="10">
        <f t="shared" si="26"/>
        <v>1153.7940812346528</v>
      </c>
      <c r="AG104" s="10">
        <f>AF104*(1+$G$16)*(1+AG103)</f>
        <v>1178.0237569405804</v>
      </c>
      <c r="AH104" s="10">
        <f t="shared" si="26"/>
        <v>1202.7622558363325</v>
      </c>
      <c r="AI104" s="10">
        <f t="shared" si="26"/>
        <v>1228.0202632088954</v>
      </c>
      <c r="AJ104" s="10">
        <f t="shared" si="26"/>
        <v>1253.808688736282</v>
      </c>
      <c r="AK104" s="10">
        <f t="shared" si="26"/>
        <v>1280.1386711997438</v>
      </c>
      <c r="AL104" s="28">
        <f>'[7]All Developments - Total'!$AK$104</f>
        <v>1025.5333388122431</v>
      </c>
    </row>
    <row r="105" spans="1:39" x14ac:dyDescent="0.35">
      <c r="C105" s="3"/>
      <c r="D105" s="3"/>
      <c r="E105" t="s">
        <v>86</v>
      </c>
      <c r="F105" t="s">
        <v>87</v>
      </c>
      <c r="G105" s="12"/>
      <c r="H105" s="13">
        <f>G105*(1+$G$16)*(1+H103)</f>
        <v>0</v>
      </c>
      <c r="I105" s="13">
        <f t="shared" ref="I105:AK105" si="27">H105*(1+$G$16)*(1+I103)</f>
        <v>0</v>
      </c>
      <c r="J105" s="13">
        <f t="shared" si="27"/>
        <v>0</v>
      </c>
      <c r="K105" s="13">
        <f t="shared" si="27"/>
        <v>0</v>
      </c>
      <c r="L105" s="13">
        <f t="shared" si="27"/>
        <v>0</v>
      </c>
      <c r="M105" s="13">
        <f t="shared" si="27"/>
        <v>0</v>
      </c>
      <c r="N105" s="13">
        <f t="shared" si="27"/>
        <v>0</v>
      </c>
      <c r="O105" s="13">
        <f t="shared" si="27"/>
        <v>0</v>
      </c>
      <c r="P105" s="13">
        <f t="shared" si="27"/>
        <v>0</v>
      </c>
      <c r="Q105" s="13">
        <f t="shared" si="27"/>
        <v>0</v>
      </c>
      <c r="R105" s="13">
        <f t="shared" si="27"/>
        <v>0</v>
      </c>
      <c r="S105" s="13">
        <f t="shared" si="27"/>
        <v>0</v>
      </c>
      <c r="T105" s="13">
        <f t="shared" si="27"/>
        <v>0</v>
      </c>
      <c r="U105" s="13">
        <f t="shared" si="27"/>
        <v>0</v>
      </c>
      <c r="V105" s="13">
        <f t="shared" si="27"/>
        <v>0</v>
      </c>
      <c r="W105" s="13">
        <f t="shared" si="27"/>
        <v>0</v>
      </c>
      <c r="X105" s="13">
        <f t="shared" si="27"/>
        <v>0</v>
      </c>
      <c r="Y105" s="13">
        <f t="shared" si="27"/>
        <v>0</v>
      </c>
      <c r="Z105" s="13">
        <f t="shared" si="27"/>
        <v>0</v>
      </c>
      <c r="AA105" s="13">
        <f t="shared" si="27"/>
        <v>0</v>
      </c>
      <c r="AB105" s="13">
        <f t="shared" si="27"/>
        <v>0</v>
      </c>
      <c r="AC105" s="13">
        <f t="shared" si="27"/>
        <v>0</v>
      </c>
      <c r="AD105" s="13">
        <f t="shared" si="27"/>
        <v>0</v>
      </c>
      <c r="AE105" s="13">
        <f t="shared" si="27"/>
        <v>0</v>
      </c>
      <c r="AF105" s="13">
        <f t="shared" si="27"/>
        <v>0</v>
      </c>
      <c r="AG105" s="13">
        <f>AF105*(1+$G$16)*(1+AG103)</f>
        <v>0</v>
      </c>
      <c r="AH105" s="13">
        <f t="shared" si="27"/>
        <v>0</v>
      </c>
      <c r="AI105" s="13">
        <f t="shared" si="27"/>
        <v>0</v>
      </c>
      <c r="AJ105" s="13">
        <f t="shared" si="27"/>
        <v>0</v>
      </c>
      <c r="AK105" s="13">
        <f t="shared" si="27"/>
        <v>0</v>
      </c>
    </row>
    <row r="106" spans="1:39" x14ac:dyDescent="0.35">
      <c r="C106" s="3"/>
      <c r="D106" s="3"/>
      <c r="E106" t="s">
        <v>88</v>
      </c>
      <c r="F106" t="s">
        <v>87</v>
      </c>
      <c r="G106" s="12"/>
      <c r="H106" s="13">
        <f>G106*(1+$G$16)*(1+H103)</f>
        <v>0</v>
      </c>
      <c r="I106" s="13">
        <f t="shared" ref="I106:AK106" si="28">H106*(1+$G$16)*(1+I103)</f>
        <v>0</v>
      </c>
      <c r="J106" s="13">
        <f t="shared" si="28"/>
        <v>0</v>
      </c>
      <c r="K106" s="13">
        <f t="shared" si="28"/>
        <v>0</v>
      </c>
      <c r="L106" s="13">
        <f t="shared" si="28"/>
        <v>0</v>
      </c>
      <c r="M106" s="13">
        <f t="shared" si="28"/>
        <v>0</v>
      </c>
      <c r="N106" s="13">
        <f t="shared" si="28"/>
        <v>0</v>
      </c>
      <c r="O106" s="13">
        <f t="shared" si="28"/>
        <v>0</v>
      </c>
      <c r="P106" s="13">
        <f t="shared" si="28"/>
        <v>0</v>
      </c>
      <c r="Q106" s="13">
        <f t="shared" si="28"/>
        <v>0</v>
      </c>
      <c r="R106" s="13">
        <f t="shared" si="28"/>
        <v>0</v>
      </c>
      <c r="S106" s="13">
        <f t="shared" si="28"/>
        <v>0</v>
      </c>
      <c r="T106" s="13">
        <f t="shared" si="28"/>
        <v>0</v>
      </c>
      <c r="U106" s="13">
        <f t="shared" si="28"/>
        <v>0</v>
      </c>
      <c r="V106" s="13">
        <f t="shared" si="28"/>
        <v>0</v>
      </c>
      <c r="W106" s="13">
        <f t="shared" si="28"/>
        <v>0</v>
      </c>
      <c r="X106" s="13">
        <f t="shared" si="28"/>
        <v>0</v>
      </c>
      <c r="Y106" s="13">
        <f t="shared" si="28"/>
        <v>0</v>
      </c>
      <c r="Z106" s="13">
        <f t="shared" si="28"/>
        <v>0</v>
      </c>
      <c r="AA106" s="13">
        <f t="shared" si="28"/>
        <v>0</v>
      </c>
      <c r="AB106" s="13">
        <f t="shared" si="28"/>
        <v>0</v>
      </c>
      <c r="AC106" s="13">
        <f t="shared" si="28"/>
        <v>0</v>
      </c>
      <c r="AD106" s="13">
        <f t="shared" si="28"/>
        <v>0</v>
      </c>
      <c r="AE106" s="13">
        <f t="shared" si="28"/>
        <v>0</v>
      </c>
      <c r="AF106" s="13">
        <f t="shared" si="28"/>
        <v>0</v>
      </c>
      <c r="AG106" s="13">
        <f>AF106*(1+$G$16)*(1+AG103)</f>
        <v>0</v>
      </c>
      <c r="AH106" s="13">
        <f t="shared" si="28"/>
        <v>0</v>
      </c>
      <c r="AI106" s="13">
        <f t="shared" si="28"/>
        <v>0</v>
      </c>
      <c r="AJ106" s="13">
        <f t="shared" si="28"/>
        <v>0</v>
      </c>
      <c r="AK106" s="13">
        <f t="shared" si="28"/>
        <v>0</v>
      </c>
    </row>
    <row r="107" spans="1:39" x14ac:dyDescent="0.35">
      <c r="C107" s="3"/>
      <c r="D107" s="3"/>
      <c r="E107" t="s">
        <v>89</v>
      </c>
      <c r="F107" t="s">
        <v>87</v>
      </c>
      <c r="G107" s="12"/>
      <c r="H107" s="13">
        <f>G107*(1+$G$16)*(1+H103)</f>
        <v>0</v>
      </c>
      <c r="I107" s="13">
        <f t="shared" ref="I107:AK107" si="29">H107*(1+$G$16)*(1+I103)</f>
        <v>0</v>
      </c>
      <c r="J107" s="13">
        <f t="shared" si="29"/>
        <v>0</v>
      </c>
      <c r="K107" s="13">
        <f t="shared" si="29"/>
        <v>0</v>
      </c>
      <c r="L107" s="13">
        <f t="shared" si="29"/>
        <v>0</v>
      </c>
      <c r="M107" s="13">
        <f t="shared" si="29"/>
        <v>0</v>
      </c>
      <c r="N107" s="13">
        <f t="shared" si="29"/>
        <v>0</v>
      </c>
      <c r="O107" s="13">
        <f t="shared" si="29"/>
        <v>0</v>
      </c>
      <c r="P107" s="13">
        <f t="shared" si="29"/>
        <v>0</v>
      </c>
      <c r="Q107" s="13">
        <f t="shared" si="29"/>
        <v>0</v>
      </c>
      <c r="R107" s="13">
        <f t="shared" si="29"/>
        <v>0</v>
      </c>
      <c r="S107" s="13">
        <f t="shared" si="29"/>
        <v>0</v>
      </c>
      <c r="T107" s="13">
        <f t="shared" si="29"/>
        <v>0</v>
      </c>
      <c r="U107" s="13">
        <f t="shared" si="29"/>
        <v>0</v>
      </c>
      <c r="V107" s="13">
        <f t="shared" si="29"/>
        <v>0</v>
      </c>
      <c r="W107" s="13">
        <f t="shared" si="29"/>
        <v>0</v>
      </c>
      <c r="X107" s="13">
        <f t="shared" si="29"/>
        <v>0</v>
      </c>
      <c r="Y107" s="13">
        <f t="shared" si="29"/>
        <v>0</v>
      </c>
      <c r="Z107" s="13">
        <f t="shared" si="29"/>
        <v>0</v>
      </c>
      <c r="AA107" s="13">
        <f t="shared" si="29"/>
        <v>0</v>
      </c>
      <c r="AB107" s="13">
        <f t="shared" si="29"/>
        <v>0</v>
      </c>
      <c r="AC107" s="13">
        <f t="shared" si="29"/>
        <v>0</v>
      </c>
      <c r="AD107" s="13">
        <f t="shared" si="29"/>
        <v>0</v>
      </c>
      <c r="AE107" s="13">
        <f t="shared" si="29"/>
        <v>0</v>
      </c>
      <c r="AF107" s="13">
        <f t="shared" si="29"/>
        <v>0</v>
      </c>
      <c r="AG107" s="13">
        <f>AF107*(1+$G$16)*(1+AG103)</f>
        <v>0</v>
      </c>
      <c r="AH107" s="13">
        <f t="shared" si="29"/>
        <v>0</v>
      </c>
      <c r="AI107" s="13">
        <f t="shared" si="29"/>
        <v>0</v>
      </c>
      <c r="AJ107" s="13">
        <f t="shared" si="29"/>
        <v>0</v>
      </c>
      <c r="AK107" s="13">
        <f t="shared" si="29"/>
        <v>0</v>
      </c>
    </row>
    <row r="108" spans="1:39" x14ac:dyDescent="0.35">
      <c r="C108" s="3"/>
      <c r="D108" s="3"/>
    </row>
    <row r="109" spans="1:39" x14ac:dyDescent="0.35">
      <c r="C109" s="3"/>
      <c r="D109" s="3"/>
      <c r="E109" t="s">
        <v>90</v>
      </c>
      <c r="F109" t="s">
        <v>91</v>
      </c>
      <c r="H109" s="10">
        <f>SUM(H100:H102)/1000</f>
        <v>0</v>
      </c>
      <c r="I109" s="10">
        <f t="shared" ref="I109:AK109" si="30">SUM(I100:I102)/1000</f>
        <v>0</v>
      </c>
      <c r="J109" s="10">
        <f t="shared" si="30"/>
        <v>0</v>
      </c>
      <c r="K109" s="10">
        <f t="shared" si="30"/>
        <v>0</v>
      </c>
      <c r="L109" s="10">
        <f t="shared" si="30"/>
        <v>0</v>
      </c>
      <c r="M109" s="10">
        <f t="shared" si="30"/>
        <v>0</v>
      </c>
      <c r="N109" s="10">
        <f t="shared" si="30"/>
        <v>0</v>
      </c>
      <c r="O109" s="10">
        <f t="shared" si="30"/>
        <v>0</v>
      </c>
      <c r="P109" s="10">
        <f t="shared" si="30"/>
        <v>0</v>
      </c>
      <c r="Q109" s="10">
        <f t="shared" si="30"/>
        <v>0</v>
      </c>
      <c r="R109" s="10">
        <f t="shared" si="30"/>
        <v>0</v>
      </c>
      <c r="S109" s="10">
        <f t="shared" si="30"/>
        <v>0</v>
      </c>
      <c r="T109" s="10">
        <f t="shared" si="30"/>
        <v>0</v>
      </c>
      <c r="U109" s="10">
        <f t="shared" si="30"/>
        <v>0</v>
      </c>
      <c r="V109" s="10">
        <f t="shared" si="30"/>
        <v>0</v>
      </c>
      <c r="W109" s="10">
        <f t="shared" si="30"/>
        <v>0</v>
      </c>
      <c r="X109" s="10">
        <f t="shared" si="30"/>
        <v>0</v>
      </c>
      <c r="Y109" s="10">
        <f t="shared" si="30"/>
        <v>0</v>
      </c>
      <c r="Z109" s="10">
        <f t="shared" si="30"/>
        <v>0</v>
      </c>
      <c r="AA109" s="10">
        <f t="shared" si="30"/>
        <v>0</v>
      </c>
      <c r="AB109" s="10">
        <f t="shared" si="30"/>
        <v>0</v>
      </c>
      <c r="AC109" s="10">
        <f t="shared" si="30"/>
        <v>0</v>
      </c>
      <c r="AD109" s="10">
        <f t="shared" si="30"/>
        <v>0</v>
      </c>
      <c r="AE109" s="10">
        <f t="shared" si="30"/>
        <v>0</v>
      </c>
      <c r="AF109" s="10">
        <f t="shared" si="30"/>
        <v>0</v>
      </c>
      <c r="AG109" s="10">
        <f t="shared" si="30"/>
        <v>0</v>
      </c>
      <c r="AH109" s="10">
        <f t="shared" si="30"/>
        <v>0</v>
      </c>
      <c r="AI109" s="10">
        <f t="shared" si="30"/>
        <v>0</v>
      </c>
      <c r="AJ109" s="10">
        <f t="shared" si="30"/>
        <v>0</v>
      </c>
      <c r="AK109" s="10">
        <f t="shared" si="30"/>
        <v>0</v>
      </c>
    </row>
    <row r="110" spans="1:39" x14ac:dyDescent="0.35">
      <c r="C110" s="3"/>
      <c r="D110" s="3"/>
      <c r="E110" t="s">
        <v>92</v>
      </c>
      <c r="F110" t="s">
        <v>53</v>
      </c>
      <c r="H110" s="30">
        <f>H93*H104+H100*H105+H101*H106+H102*H107</f>
        <v>219657.54298341152</v>
      </c>
      <c r="I110" s="10">
        <f t="shared" ref="I110:AK110" si="31">I93*I104+I100*I105+I101*I106+I102*I107</f>
        <v>461867.96170349064</v>
      </c>
      <c r="J110" s="10">
        <f t="shared" si="31"/>
        <v>735530.65990449174</v>
      </c>
      <c r="K110" s="10">
        <f t="shared" si="31"/>
        <v>1001236.024275244</v>
      </c>
      <c r="L110" s="10">
        <f t="shared" si="31"/>
        <v>1296259.4505236959</v>
      </c>
      <c r="M110" s="10">
        <f t="shared" si="31"/>
        <v>1610915.8804415863</v>
      </c>
      <c r="N110" s="10">
        <f t="shared" si="31"/>
        <v>1954921.8811258271</v>
      </c>
      <c r="O110" s="10">
        <f t="shared" si="31"/>
        <v>2330503.3034924744</v>
      </c>
      <c r="P110" s="10">
        <f t="shared" si="31"/>
        <v>2700847.6739753783</v>
      </c>
      <c r="Q110" s="10">
        <f t="shared" si="31"/>
        <v>3103024.7117787749</v>
      </c>
      <c r="R110" s="10">
        <f t="shared" si="31"/>
        <v>3499574.6415393385</v>
      </c>
      <c r="S110" s="10">
        <f t="shared" si="31"/>
        <v>3916486.4173335549</v>
      </c>
      <c r="T110" s="10">
        <f t="shared" si="31"/>
        <v>4354624.66344216</v>
      </c>
      <c r="U110" s="10">
        <f t="shared" si="31"/>
        <v>4814888.0318373237</v>
      </c>
      <c r="V110" s="10">
        <f t="shared" si="31"/>
        <v>5298210.493104347</v>
      </c>
      <c r="W110" s="10">
        <f t="shared" si="31"/>
        <v>5805562.6754024895</v>
      </c>
      <c r="X110" s="10">
        <f t="shared" si="31"/>
        <v>6337953.2532338509</v>
      </c>
      <c r="Y110" s="10">
        <f t="shared" si="31"/>
        <v>6896430.3878539139</v>
      </c>
      <c r="Z110" s="10">
        <f t="shared" si="31"/>
        <v>7482083.221224512</v>
      </c>
      <c r="AA110" s="10">
        <f t="shared" si="31"/>
        <v>8096043.4254795127</v>
      </c>
      <c r="AB110" s="10">
        <f t="shared" si="31"/>
        <v>8739486.8099456355</v>
      </c>
      <c r="AC110" s="10">
        <f t="shared" si="31"/>
        <v>9413634.9878355097</v>
      </c>
      <c r="AD110" s="10">
        <f t="shared" si="31"/>
        <v>10119757.104807578</v>
      </c>
      <c r="AE110" s="10">
        <f t="shared" si="31"/>
        <v>10859171.631667648</v>
      </c>
      <c r="AF110" s="10">
        <f t="shared" si="31"/>
        <v>11633248.223570222</v>
      </c>
      <c r="AG110" s="10">
        <f t="shared" si="31"/>
        <v>12443409.648163807</v>
      </c>
      <c r="AH110" s="10">
        <f t="shared" si="31"/>
        <v>13291133.785213957</v>
      </c>
      <c r="AI110" s="10">
        <f t="shared" si="31"/>
        <v>14177955.7003303</v>
      </c>
      <c r="AJ110" s="10">
        <f t="shared" si="31"/>
        <v>15105469.795519926</v>
      </c>
      <c r="AK110" s="10">
        <f t="shared" si="31"/>
        <v>16075332.03938894</v>
      </c>
      <c r="AL110" s="10">
        <f>SUM(H110:AK110)</f>
        <v>193775222.02709883</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c r="Q112" s="25">
        <f>[2]RevenuePriceCap_FO!$AL$82</f>
        <v>25613.888737731322</v>
      </c>
      <c r="R112" s="53">
        <f>Q112+R113</f>
        <v>25998.097068797291</v>
      </c>
      <c r="S112" s="53">
        <f t="shared" ref="S112:AK112" si="32">R112+S113</f>
        <v>26388.06852482925</v>
      </c>
      <c r="T112" s="53">
        <f t="shared" si="32"/>
        <v>26783.88955270169</v>
      </c>
      <c r="U112" s="53">
        <f t="shared" si="32"/>
        <v>27185.647895992217</v>
      </c>
      <c r="V112" s="53">
        <f t="shared" si="32"/>
        <v>27593.432614432098</v>
      </c>
      <c r="W112" s="53">
        <f t="shared" si="32"/>
        <v>28007.33410364858</v>
      </c>
      <c r="X112" s="53">
        <f t="shared" si="32"/>
        <v>28427.444115203307</v>
      </c>
      <c r="Y112" s="53">
        <f t="shared" si="32"/>
        <v>28853.855776931356</v>
      </c>
      <c r="Z112" s="53">
        <f t="shared" si="32"/>
        <v>29286.663613585326</v>
      </c>
      <c r="AA112" s="53">
        <f t="shared" si="32"/>
        <v>29725.963567789106</v>
      </c>
      <c r="AB112" s="53">
        <f t="shared" si="32"/>
        <v>30171.853021305942</v>
      </c>
      <c r="AC112" s="53">
        <f t="shared" si="32"/>
        <v>30624.430816625532</v>
      </c>
      <c r="AD112" s="53">
        <f t="shared" si="32"/>
        <v>31083.797278874914</v>
      </c>
      <c r="AE112" s="53">
        <f t="shared" si="32"/>
        <v>31550.054238058037</v>
      </c>
      <c r="AF112" s="53">
        <f t="shared" si="32"/>
        <v>32023.305051628908</v>
      </c>
      <c r="AG112" s="53">
        <f t="shared" si="32"/>
        <v>32503.654627403343</v>
      </c>
      <c r="AH112" s="53">
        <f>AG112+AH113</f>
        <v>32991.209446814391</v>
      </c>
      <c r="AI112" s="53">
        <f t="shared" si="32"/>
        <v>33486.077588516608</v>
      </c>
      <c r="AJ112" s="53">
        <f t="shared" si="32"/>
        <v>33988.368752344359</v>
      </c>
      <c r="AK112" s="53">
        <f t="shared" si="32"/>
        <v>34498.194283629527</v>
      </c>
    </row>
    <row r="113" spans="1:39" x14ac:dyDescent="0.35">
      <c r="A113" s="2">
        <v>20</v>
      </c>
      <c r="C113" s="3"/>
      <c r="D113" s="3"/>
      <c r="E113" t="s">
        <v>69</v>
      </c>
      <c r="F113" t="s">
        <v>70</v>
      </c>
      <c r="G113" s="11">
        <v>1.4999999999999999E-2</v>
      </c>
      <c r="H113" s="50">
        <f>[2]RevenuePriceCap_FO!AC82-[2]RevenuePriceCap_FO!AB82</f>
        <v>389.95511837183585</v>
      </c>
      <c r="I113" s="50">
        <f>[2]RevenuePriceCap_FO!AD82-[2]RevenuePriceCap_FO!AC82</f>
        <v>397.38028922483863</v>
      </c>
      <c r="J113" s="50">
        <f>[2]RevenuePriceCap_FO!AE82-[2]RevenuePriceCap_FO!AD82</f>
        <v>404.94720376701662</v>
      </c>
      <c r="K113" s="50">
        <f>[2]RevenuePriceCap_FO!AF82-[2]RevenuePriceCap_FO!AE82</f>
        <v>351.00195149385763</v>
      </c>
      <c r="L113" s="50">
        <f>[2]RevenuePriceCap_FO!AG82-[2]RevenuePriceCap_FO!AF82</f>
        <v>356.6706980036106</v>
      </c>
      <c r="M113" s="50">
        <f>[2]RevenuePriceCap_FO!AH82-[2]RevenuePriceCap_FO!AG82</f>
        <v>362.42487430782785</v>
      </c>
      <c r="N113" s="50">
        <f>[2]RevenuePriceCap_FO!AI82-[2]RevenuePriceCap_FO!AH82</f>
        <v>368.27186608894408</v>
      </c>
      <c r="O113" s="50">
        <f>[2]RevenuePriceCap_FO!AJ82-[2]RevenuePriceCap_FO!AI82</f>
        <v>374.21319231478992</v>
      </c>
      <c r="P113" s="50">
        <f>[2]RevenuePriceCap_FO!AK82-[2]RevenuePriceCap_FO!AJ82</f>
        <v>331.83078826971541</v>
      </c>
      <c r="Q113" s="50">
        <f>[2]RevenuePriceCap_FO!AL82-[2]RevenuePriceCap_FO!AK82</f>
        <v>336.49118851576713</v>
      </c>
      <c r="R113" s="58">
        <f>Q112*$G$113</f>
        <v>384.20833106596984</v>
      </c>
      <c r="S113" s="58">
        <f t="shared" ref="S113:AK113" si="33">R112*$G$113</f>
        <v>389.97145603195935</v>
      </c>
      <c r="T113" s="58">
        <f t="shared" si="33"/>
        <v>395.82102787243872</v>
      </c>
      <c r="U113" s="58">
        <f t="shared" si="33"/>
        <v>401.75834329052532</v>
      </c>
      <c r="V113" s="58">
        <f t="shared" si="33"/>
        <v>407.78471843988325</v>
      </c>
      <c r="W113" s="58">
        <f t="shared" si="33"/>
        <v>413.90148921648148</v>
      </c>
      <c r="X113" s="58">
        <f t="shared" si="33"/>
        <v>420.11001155472866</v>
      </c>
      <c r="Y113" s="58">
        <f t="shared" si="33"/>
        <v>426.41166172804958</v>
      </c>
      <c r="Z113" s="58">
        <f t="shared" si="33"/>
        <v>432.8078366539703</v>
      </c>
      <c r="AA113" s="58">
        <f t="shared" si="33"/>
        <v>439.29995420377986</v>
      </c>
      <c r="AB113" s="58">
        <f t="shared" si="33"/>
        <v>445.88945351683657</v>
      </c>
      <c r="AC113" s="58">
        <f t="shared" si="33"/>
        <v>452.57779531958914</v>
      </c>
      <c r="AD113" s="58">
        <f t="shared" si="33"/>
        <v>459.36646224938295</v>
      </c>
      <c r="AE113" s="58">
        <f t="shared" si="33"/>
        <v>466.25695918312368</v>
      </c>
      <c r="AF113" s="58">
        <f t="shared" si="33"/>
        <v>473.25081357087055</v>
      </c>
      <c r="AG113" s="58">
        <f t="shared" si="33"/>
        <v>480.34957577443362</v>
      </c>
      <c r="AH113" s="58">
        <f>AG112*$G$113</f>
        <v>487.55481941105012</v>
      </c>
      <c r="AI113" s="58">
        <f t="shared" si="33"/>
        <v>494.86814170221584</v>
      </c>
      <c r="AJ113" s="58">
        <f t="shared" si="33"/>
        <v>502.29116382774907</v>
      </c>
      <c r="AK113" s="58">
        <f t="shared" si="33"/>
        <v>509.82553128516537</v>
      </c>
      <c r="AL113" s="29" t="s">
        <v>168</v>
      </c>
    </row>
    <row r="114" spans="1:39" x14ac:dyDescent="0.35">
      <c r="C114" s="3"/>
      <c r="D114" s="3"/>
      <c r="E114" t="s">
        <v>71</v>
      </c>
      <c r="F114" t="s">
        <v>70</v>
      </c>
      <c r="H114" s="10">
        <f>G114+H113</f>
        <v>389.95511837183585</v>
      </c>
      <c r="I114" s="10">
        <f t="shared" ref="I114:AK114" si="34">H114+I113</f>
        <v>787.33540759667449</v>
      </c>
      <c r="J114" s="10">
        <f t="shared" si="34"/>
        <v>1192.2826113636911</v>
      </c>
      <c r="K114" s="10">
        <f t="shared" si="34"/>
        <v>1543.2845628575487</v>
      </c>
      <c r="L114" s="10">
        <f t="shared" si="34"/>
        <v>1899.9552608611593</v>
      </c>
      <c r="M114" s="10">
        <f t="shared" si="34"/>
        <v>2262.3801351689872</v>
      </c>
      <c r="N114" s="10">
        <f t="shared" si="34"/>
        <v>2630.6520012579313</v>
      </c>
      <c r="O114" s="10">
        <f t="shared" si="34"/>
        <v>3004.8651935727212</v>
      </c>
      <c r="P114" s="10">
        <f t="shared" si="34"/>
        <v>3336.6959818424366</v>
      </c>
      <c r="Q114" s="10">
        <f t="shared" si="34"/>
        <v>3673.1871703582037</v>
      </c>
      <c r="R114" s="10">
        <f t="shared" si="34"/>
        <v>4057.3955014241737</v>
      </c>
      <c r="S114" s="10">
        <f t="shared" si="34"/>
        <v>4447.3669574561327</v>
      </c>
      <c r="T114" s="10">
        <f t="shared" si="34"/>
        <v>4843.1879853285718</v>
      </c>
      <c r="U114" s="10">
        <f t="shared" si="34"/>
        <v>5244.9463286190967</v>
      </c>
      <c r="V114" s="10">
        <f t="shared" si="34"/>
        <v>5652.73104705898</v>
      </c>
      <c r="W114" s="10">
        <f t="shared" si="34"/>
        <v>6066.6325362754615</v>
      </c>
      <c r="X114" s="10">
        <f t="shared" si="34"/>
        <v>6486.7425478301902</v>
      </c>
      <c r="Y114" s="10">
        <f t="shared" si="34"/>
        <v>6913.1542095582399</v>
      </c>
      <c r="Z114" s="10">
        <f t="shared" si="34"/>
        <v>7345.9620462122102</v>
      </c>
      <c r="AA114" s="10">
        <f t="shared" si="34"/>
        <v>7785.2620004159899</v>
      </c>
      <c r="AB114" s="10">
        <f t="shared" si="34"/>
        <v>8231.1514539328273</v>
      </c>
      <c r="AC114" s="10">
        <f t="shared" si="34"/>
        <v>8683.7292492524157</v>
      </c>
      <c r="AD114" s="10">
        <f t="shared" si="34"/>
        <v>9143.0957115017991</v>
      </c>
      <c r="AE114" s="10">
        <f t="shared" si="34"/>
        <v>9609.3526706849225</v>
      </c>
      <c r="AF114" s="10">
        <f t="shared" si="34"/>
        <v>10082.603484255793</v>
      </c>
      <c r="AG114" s="10">
        <f>AF114+AG113</f>
        <v>10562.953060030226</v>
      </c>
      <c r="AH114" s="10">
        <f t="shared" si="34"/>
        <v>11050.507879441277</v>
      </c>
      <c r="AI114" s="10">
        <f t="shared" si="34"/>
        <v>11545.376021143493</v>
      </c>
      <c r="AJ114" s="10">
        <f t="shared" si="34"/>
        <v>12047.667184971242</v>
      </c>
      <c r="AK114" s="10">
        <f t="shared" si="34"/>
        <v>12557.492716256407</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389.95511837183585</v>
      </c>
      <c r="I116" s="10">
        <f t="shared" ref="I116:AK116" si="35">I113*$G115</f>
        <v>397.38028922483863</v>
      </c>
      <c r="J116" s="10">
        <f t="shared" si="35"/>
        <v>404.94720376701662</v>
      </c>
      <c r="K116" s="10">
        <f t="shared" si="35"/>
        <v>351.00195149385763</v>
      </c>
      <c r="L116" s="10">
        <f t="shared" si="35"/>
        <v>356.6706980036106</v>
      </c>
      <c r="M116" s="10">
        <f t="shared" si="35"/>
        <v>362.42487430782785</v>
      </c>
      <c r="N116" s="10">
        <f t="shared" si="35"/>
        <v>368.27186608894408</v>
      </c>
      <c r="O116" s="10">
        <f t="shared" si="35"/>
        <v>374.21319231478992</v>
      </c>
      <c r="P116" s="10">
        <f t="shared" si="35"/>
        <v>331.83078826971541</v>
      </c>
      <c r="Q116" s="10">
        <f t="shared" si="35"/>
        <v>336.49118851576713</v>
      </c>
      <c r="R116" s="10">
        <f t="shared" si="35"/>
        <v>384.20833106596984</v>
      </c>
      <c r="S116" s="10">
        <f t="shared" si="35"/>
        <v>389.97145603195935</v>
      </c>
      <c r="T116" s="10">
        <f t="shared" si="35"/>
        <v>395.82102787243872</v>
      </c>
      <c r="U116" s="10">
        <f t="shared" si="35"/>
        <v>401.75834329052532</v>
      </c>
      <c r="V116" s="10">
        <f t="shared" si="35"/>
        <v>407.78471843988325</v>
      </c>
      <c r="W116" s="10">
        <f t="shared" si="35"/>
        <v>413.90148921648148</v>
      </c>
      <c r="X116" s="10">
        <f t="shared" si="35"/>
        <v>420.11001155472866</v>
      </c>
      <c r="Y116" s="10">
        <f t="shared" si="35"/>
        <v>426.41166172804958</v>
      </c>
      <c r="Z116" s="10">
        <f t="shared" si="35"/>
        <v>432.8078366539703</v>
      </c>
      <c r="AA116" s="10">
        <f t="shared" si="35"/>
        <v>439.29995420377986</v>
      </c>
      <c r="AB116" s="10">
        <f t="shared" si="35"/>
        <v>445.88945351683657</v>
      </c>
      <c r="AC116" s="10">
        <f t="shared" si="35"/>
        <v>452.57779531958914</v>
      </c>
      <c r="AD116" s="10">
        <f t="shared" si="35"/>
        <v>459.36646224938295</v>
      </c>
      <c r="AE116" s="10">
        <f t="shared" si="35"/>
        <v>466.25695918312368</v>
      </c>
      <c r="AF116" s="10">
        <f t="shared" si="35"/>
        <v>473.25081357087055</v>
      </c>
      <c r="AG116" s="10">
        <f t="shared" si="35"/>
        <v>480.34957577443362</v>
      </c>
      <c r="AH116" s="10">
        <f t="shared" si="35"/>
        <v>487.55481941105012</v>
      </c>
      <c r="AI116" s="10">
        <f t="shared" si="35"/>
        <v>494.86814170221584</v>
      </c>
      <c r="AJ116" s="10">
        <f t="shared" si="35"/>
        <v>502.29116382774907</v>
      </c>
      <c r="AK116" s="10">
        <f t="shared" si="35"/>
        <v>509.82553128516537</v>
      </c>
      <c r="AL116" s="10"/>
      <c r="AM116" s="10"/>
    </row>
    <row r="117" spans="1:39" x14ac:dyDescent="0.35">
      <c r="C117" s="3"/>
      <c r="D117" s="3"/>
      <c r="E117" t="s">
        <v>74</v>
      </c>
      <c r="F117" t="s">
        <v>70</v>
      </c>
      <c r="H117">
        <f>H114*$G115</f>
        <v>389.95511837183585</v>
      </c>
      <c r="I117" s="10">
        <f t="shared" ref="I117:AK117" si="36">I114*$G115</f>
        <v>787.33540759667449</v>
      </c>
      <c r="J117" s="10">
        <f t="shared" si="36"/>
        <v>1192.2826113636911</v>
      </c>
      <c r="K117" s="10">
        <f t="shared" si="36"/>
        <v>1543.2845628575487</v>
      </c>
      <c r="L117" s="10">
        <f t="shared" si="36"/>
        <v>1899.9552608611593</v>
      </c>
      <c r="M117" s="10">
        <f t="shared" si="36"/>
        <v>2262.3801351689872</v>
      </c>
      <c r="N117" s="10">
        <f t="shared" si="36"/>
        <v>2630.6520012579313</v>
      </c>
      <c r="O117" s="10">
        <f t="shared" si="36"/>
        <v>3004.8651935727212</v>
      </c>
      <c r="P117" s="10">
        <f t="shared" si="36"/>
        <v>3336.6959818424366</v>
      </c>
      <c r="Q117" s="10">
        <f t="shared" si="36"/>
        <v>3673.1871703582037</v>
      </c>
      <c r="R117" s="10">
        <f t="shared" si="36"/>
        <v>4057.3955014241737</v>
      </c>
      <c r="S117" s="10">
        <f t="shared" si="36"/>
        <v>4447.3669574561327</v>
      </c>
      <c r="T117" s="10">
        <f t="shared" si="36"/>
        <v>4843.1879853285718</v>
      </c>
      <c r="U117" s="10">
        <f t="shared" si="36"/>
        <v>5244.9463286190967</v>
      </c>
      <c r="V117" s="10">
        <f t="shared" si="36"/>
        <v>5652.73104705898</v>
      </c>
      <c r="W117" s="10">
        <f t="shared" si="36"/>
        <v>6066.6325362754615</v>
      </c>
      <c r="X117" s="10">
        <f t="shared" si="36"/>
        <v>6486.7425478301902</v>
      </c>
      <c r="Y117" s="10">
        <f t="shared" si="36"/>
        <v>6913.1542095582399</v>
      </c>
      <c r="Z117" s="10">
        <f t="shared" si="36"/>
        <v>7345.9620462122102</v>
      </c>
      <c r="AA117" s="10">
        <f t="shared" si="36"/>
        <v>7785.2620004159899</v>
      </c>
      <c r="AB117" s="10">
        <f t="shared" si="36"/>
        <v>8231.1514539328273</v>
      </c>
      <c r="AC117" s="10">
        <f t="shared" si="36"/>
        <v>8683.7292492524157</v>
      </c>
      <c r="AD117" s="10">
        <f t="shared" si="36"/>
        <v>9143.0957115017991</v>
      </c>
      <c r="AE117" s="10">
        <f t="shared" si="36"/>
        <v>9609.3526706849225</v>
      </c>
      <c r="AF117" s="10">
        <f t="shared" si="36"/>
        <v>10082.603484255793</v>
      </c>
      <c r="AG117" s="10">
        <f t="shared" si="36"/>
        <v>10562.953060030226</v>
      </c>
      <c r="AH117" s="10">
        <f t="shared" si="36"/>
        <v>11050.507879441277</v>
      </c>
      <c r="AI117" s="10">
        <f t="shared" si="36"/>
        <v>11545.376021143493</v>
      </c>
      <c r="AJ117" s="10">
        <f t="shared" si="36"/>
        <v>12047.667184971242</v>
      </c>
      <c r="AK117" s="10">
        <f t="shared" si="36"/>
        <v>12557.492716256407</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47106.578299317771</v>
      </c>
      <c r="I121" s="10">
        <f t="shared" ref="I121:AK121" si="37">I114*I118</f>
        <v>95110.117237678278</v>
      </c>
      <c r="J121" s="10">
        <f t="shared" si="37"/>
        <v>144027.73945273389</v>
      </c>
      <c r="K121" s="10">
        <f t="shared" si="37"/>
        <v>186428.77519319189</v>
      </c>
      <c r="L121" s="10">
        <f t="shared" si="37"/>
        <v>229514.59551202806</v>
      </c>
      <c r="M121" s="10">
        <f t="shared" si="37"/>
        <v>273295.52032841364</v>
      </c>
      <c r="N121" s="10">
        <f t="shared" si="37"/>
        <v>317782.76175195811</v>
      </c>
      <c r="O121" s="10">
        <f t="shared" si="37"/>
        <v>362987.71538358473</v>
      </c>
      <c r="P121" s="10">
        <f t="shared" si="37"/>
        <v>403072.87460656633</v>
      </c>
      <c r="Q121" s="10">
        <f t="shared" si="37"/>
        <v>443721.01017927099</v>
      </c>
      <c r="R121" s="10">
        <f t="shared" si="37"/>
        <v>490133.3765720402</v>
      </c>
      <c r="S121" s="10">
        <f t="shared" si="37"/>
        <v>537241.92846070079</v>
      </c>
      <c r="T121" s="10">
        <f t="shared" si="37"/>
        <v>585057.10862769152</v>
      </c>
      <c r="U121" s="10">
        <f t="shared" si="37"/>
        <v>633589.51649718685</v>
      </c>
      <c r="V121" s="10">
        <f t="shared" si="37"/>
        <v>682849.91048472479</v>
      </c>
      <c r="W121" s="10">
        <f t="shared" si="37"/>
        <v>732849.21038207575</v>
      </c>
      <c r="X121" s="10">
        <f t="shared" si="37"/>
        <v>783598.49977788702</v>
      </c>
      <c r="Y121" s="10">
        <f t="shared" si="37"/>
        <v>835109.0285146354</v>
      </c>
      <c r="Z121" s="10">
        <f t="shared" si="37"/>
        <v>887392.215182435</v>
      </c>
      <c r="AA121" s="10">
        <f t="shared" si="37"/>
        <v>940459.64965025161</v>
      </c>
      <c r="AB121" s="10">
        <f t="shared" si="37"/>
        <v>994323.09563508548</v>
      </c>
      <c r="AC121" s="10">
        <f t="shared" si="37"/>
        <v>1048994.4933096918</v>
      </c>
      <c r="AD121" s="10">
        <f t="shared" si="37"/>
        <v>1104485.9619494174</v>
      </c>
      <c r="AE121" s="10">
        <f t="shared" si="37"/>
        <v>1160809.8026187385</v>
      </c>
      <c r="AF121" s="10">
        <f t="shared" si="37"/>
        <v>1217978.5008980997</v>
      </c>
      <c r="AG121" s="10">
        <f t="shared" si="37"/>
        <v>1276004.7296516513</v>
      </c>
      <c r="AH121" s="10">
        <f t="shared" si="37"/>
        <v>1334901.3518365063</v>
      </c>
      <c r="AI121" s="10">
        <f t="shared" si="37"/>
        <v>1394681.423354134</v>
      </c>
      <c r="AJ121" s="10">
        <f t="shared" si="37"/>
        <v>1455358.195944526</v>
      </c>
      <c r="AK121" s="10">
        <f t="shared" si="37"/>
        <v>1516945.120123774</v>
      </c>
      <c r="AL121" s="10">
        <f>SUM(H121:AK121)</f>
        <v>22115810.807415999</v>
      </c>
      <c r="AM121" s="28">
        <f>SUM('[7]All Developments - Total'!$H$121:$AK$121)</f>
        <v>23344158.033819217</v>
      </c>
    </row>
    <row r="122" spans="1:39" x14ac:dyDescent="0.35">
      <c r="C122" s="3"/>
      <c r="D122" s="3"/>
      <c r="E122" t="s">
        <v>81</v>
      </c>
      <c r="F122" t="s">
        <v>80</v>
      </c>
      <c r="H122" s="10">
        <f>H114*H119</f>
        <v>0</v>
      </c>
      <c r="I122" s="10">
        <f t="shared" ref="I122:AK122" si="38">I114*I119</f>
        <v>0</v>
      </c>
      <c r="J122" s="10">
        <f t="shared" si="38"/>
        <v>0</v>
      </c>
      <c r="K122" s="10">
        <f t="shared" si="38"/>
        <v>0</v>
      </c>
      <c r="L122" s="10">
        <f t="shared" si="38"/>
        <v>0</v>
      </c>
      <c r="M122" s="10">
        <f t="shared" si="38"/>
        <v>0</v>
      </c>
      <c r="N122" s="10">
        <f t="shared" si="38"/>
        <v>0</v>
      </c>
      <c r="O122" s="10">
        <f t="shared" si="38"/>
        <v>0</v>
      </c>
      <c r="P122" s="10">
        <f t="shared" si="38"/>
        <v>0</v>
      </c>
      <c r="Q122" s="10">
        <f t="shared" si="38"/>
        <v>0</v>
      </c>
      <c r="R122" s="10">
        <f t="shared" si="38"/>
        <v>0</v>
      </c>
      <c r="S122" s="10">
        <f t="shared" si="38"/>
        <v>0</v>
      </c>
      <c r="T122" s="10">
        <f t="shared" si="38"/>
        <v>0</v>
      </c>
      <c r="U122" s="10">
        <f t="shared" si="38"/>
        <v>0</v>
      </c>
      <c r="V122" s="10">
        <f t="shared" si="38"/>
        <v>0</v>
      </c>
      <c r="W122" s="10">
        <f t="shared" si="38"/>
        <v>0</v>
      </c>
      <c r="X122" s="10">
        <f t="shared" si="38"/>
        <v>0</v>
      </c>
      <c r="Y122" s="10">
        <f t="shared" si="38"/>
        <v>0</v>
      </c>
      <c r="Z122" s="10">
        <f t="shared" si="38"/>
        <v>0</v>
      </c>
      <c r="AA122" s="10">
        <f t="shared" si="38"/>
        <v>0</v>
      </c>
      <c r="AB122" s="10">
        <f t="shared" si="38"/>
        <v>0</v>
      </c>
      <c r="AC122" s="10">
        <f t="shared" si="38"/>
        <v>0</v>
      </c>
      <c r="AD122" s="10">
        <f t="shared" si="38"/>
        <v>0</v>
      </c>
      <c r="AE122" s="10">
        <f t="shared" si="38"/>
        <v>0</v>
      </c>
      <c r="AF122" s="10">
        <f t="shared" si="38"/>
        <v>0</v>
      </c>
      <c r="AG122" s="10">
        <f t="shared" si="38"/>
        <v>0</v>
      </c>
      <c r="AH122" s="10">
        <f t="shared" si="38"/>
        <v>0</v>
      </c>
      <c r="AI122" s="10">
        <f t="shared" si="38"/>
        <v>0</v>
      </c>
      <c r="AJ122" s="10">
        <f t="shared" si="38"/>
        <v>0</v>
      </c>
      <c r="AK122" s="10">
        <f t="shared" si="38"/>
        <v>0</v>
      </c>
      <c r="AL122" s="10"/>
    </row>
    <row r="123" spans="1:39" x14ac:dyDescent="0.35">
      <c r="C123" s="3"/>
      <c r="D123" s="3"/>
      <c r="E123" t="s">
        <v>82</v>
      </c>
      <c r="F123" t="s">
        <v>80</v>
      </c>
      <c r="H123" s="10">
        <f>H114*H120</f>
        <v>0</v>
      </c>
      <c r="I123" s="10">
        <f t="shared" ref="I123:AK123" si="39">I114*I120</f>
        <v>0</v>
      </c>
      <c r="J123" s="10">
        <f t="shared" si="39"/>
        <v>0</v>
      </c>
      <c r="K123" s="10">
        <f t="shared" si="39"/>
        <v>0</v>
      </c>
      <c r="L123" s="10">
        <f t="shared" si="39"/>
        <v>0</v>
      </c>
      <c r="M123" s="10">
        <f t="shared" si="39"/>
        <v>0</v>
      </c>
      <c r="N123" s="10">
        <f t="shared" si="39"/>
        <v>0</v>
      </c>
      <c r="O123" s="10">
        <f t="shared" si="39"/>
        <v>0</v>
      </c>
      <c r="P123" s="10">
        <f t="shared" si="39"/>
        <v>0</v>
      </c>
      <c r="Q123" s="10">
        <f t="shared" si="39"/>
        <v>0</v>
      </c>
      <c r="R123" s="10">
        <f t="shared" si="39"/>
        <v>0</v>
      </c>
      <c r="S123" s="10">
        <f t="shared" si="39"/>
        <v>0</v>
      </c>
      <c r="T123" s="10">
        <f t="shared" si="39"/>
        <v>0</v>
      </c>
      <c r="U123" s="10">
        <f t="shared" si="39"/>
        <v>0</v>
      </c>
      <c r="V123" s="10">
        <f t="shared" si="39"/>
        <v>0</v>
      </c>
      <c r="W123" s="10">
        <f t="shared" si="39"/>
        <v>0</v>
      </c>
      <c r="X123" s="10">
        <f t="shared" si="39"/>
        <v>0</v>
      </c>
      <c r="Y123" s="10">
        <f t="shared" si="39"/>
        <v>0</v>
      </c>
      <c r="Z123" s="10">
        <f t="shared" si="39"/>
        <v>0</v>
      </c>
      <c r="AA123" s="10">
        <f t="shared" si="39"/>
        <v>0</v>
      </c>
      <c r="AB123" s="10">
        <f t="shared" si="39"/>
        <v>0</v>
      </c>
      <c r="AC123" s="10">
        <f t="shared" si="39"/>
        <v>0</v>
      </c>
      <c r="AD123" s="10">
        <f t="shared" si="39"/>
        <v>0</v>
      </c>
      <c r="AE123" s="10">
        <f t="shared" si="39"/>
        <v>0</v>
      </c>
      <c r="AF123" s="10">
        <f t="shared" si="39"/>
        <v>0</v>
      </c>
      <c r="AG123" s="10">
        <f t="shared" si="39"/>
        <v>0</v>
      </c>
      <c r="AH123" s="10">
        <f t="shared" si="39"/>
        <v>0</v>
      </c>
      <c r="AI123" s="10">
        <f t="shared" si="39"/>
        <v>0</v>
      </c>
      <c r="AJ123" s="10">
        <f t="shared" si="39"/>
        <v>0</v>
      </c>
      <c r="AK123" s="10">
        <f t="shared" si="39"/>
        <v>0</v>
      </c>
    </row>
    <row r="124" spans="1:39" x14ac:dyDescent="0.35">
      <c r="A124" s="2">
        <v>23</v>
      </c>
      <c r="C124" s="3"/>
      <c r="D124" s="3"/>
      <c r="E124" t="s">
        <v>83</v>
      </c>
      <c r="F124" t="s">
        <v>44</v>
      </c>
      <c r="H124" s="32">
        <f>[6]Revenue!F71</f>
        <v>1.9992085700556661E-2</v>
      </c>
      <c r="I124" s="32">
        <f>[6]Revenue!G71</f>
        <v>2.0001514291054789E-2</v>
      </c>
      <c r="J124" s="32">
        <f>[6]Revenue!H71</f>
        <v>3.0001301432320604E-2</v>
      </c>
      <c r="K124" s="32">
        <f>[6]Revenue!I71</f>
        <v>3.0014034911576726E-2</v>
      </c>
      <c r="L124" s="32">
        <f>[6]Revenue!J71</f>
        <v>2.9988472263009047E-2</v>
      </c>
      <c r="M124" s="32">
        <f>[6]Revenue!K71</f>
        <v>2.2193184073974644E-2</v>
      </c>
      <c r="N124" s="32">
        <f>[6]Revenue!L71</f>
        <v>2.2193184073974644E-2</v>
      </c>
      <c r="O124" s="32">
        <f>[6]Revenue!M71</f>
        <v>2.2193184073974644E-2</v>
      </c>
      <c r="P124" s="32">
        <f>[6]Revenue!N71</f>
        <v>2.2193184073974644E-2</v>
      </c>
      <c r="Q124" s="32">
        <f>[6]Revenue!O71</f>
        <v>2.2193184073974644E-2</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[6]Revenue!$D$87</f>
        <v>348.52</v>
      </c>
      <c r="H125" s="10">
        <f t="shared" ref="H125" si="40">G125*(1+$G$16)*(1+H124)</f>
        <v>362.95288218423349</v>
      </c>
      <c r="I125" s="10">
        <f t="shared" ref="I125" si="41">H125*(1+$G$16)*(1+I124)</f>
        <v>377.98695172254958</v>
      </c>
      <c r="J125" s="10">
        <f t="shared" ref="J125" si="42">I125*(1+$G$16)*(1+J124)</f>
        <v>397.5029202948337</v>
      </c>
      <c r="K125" s="10">
        <f t="shared" ref="K125:AK125" si="43">J125*(1+$G$16)*(1+K124)</f>
        <v>418.03169214527884</v>
      </c>
      <c r="L125" s="10">
        <f t="shared" si="43"/>
        <v>439.60974825319119</v>
      </c>
      <c r="M125" s="10">
        <f t="shared" si="43"/>
        <v>458.80277617154252</v>
      </c>
      <c r="N125" s="10">
        <f t="shared" si="43"/>
        <v>478.83375712014021</v>
      </c>
      <c r="O125" s="10">
        <f t="shared" si="43"/>
        <v>499.73927549222788</v>
      </c>
      <c r="P125" s="10">
        <f t="shared" si="43"/>
        <v>521.55751292788818</v>
      </c>
      <c r="Q125" s="10">
        <f t="shared" si="43"/>
        <v>544.32831804862792</v>
      </c>
      <c r="R125" s="10">
        <f t="shared" si="43"/>
        <v>555.75921272764901</v>
      </c>
      <c r="S125" s="10">
        <f t="shared" si="43"/>
        <v>567.43015619492962</v>
      </c>
      <c r="T125" s="10">
        <f t="shared" si="43"/>
        <v>579.34618947502304</v>
      </c>
      <c r="U125" s="10">
        <f t="shared" si="43"/>
        <v>591.51245945399842</v>
      </c>
      <c r="V125" s="10">
        <f t="shared" si="43"/>
        <v>603.93422110253232</v>
      </c>
      <c r="W125" s="10">
        <f t="shared" si="43"/>
        <v>616.61683974568541</v>
      </c>
      <c r="X125" s="10">
        <f t="shared" si="43"/>
        <v>629.56579338034476</v>
      </c>
      <c r="Y125" s="10">
        <f t="shared" si="43"/>
        <v>642.78667504133193</v>
      </c>
      <c r="Z125" s="10">
        <f t="shared" si="43"/>
        <v>656.28519521719988</v>
      </c>
      <c r="AA125" s="10">
        <f t="shared" si="43"/>
        <v>670.06718431676097</v>
      </c>
      <c r="AB125" s="10">
        <f t="shared" si="43"/>
        <v>684.13859518741288</v>
      </c>
      <c r="AC125" s="10">
        <f t="shared" si="43"/>
        <v>698.50550568634844</v>
      </c>
      <c r="AD125" s="10">
        <f t="shared" si="43"/>
        <v>713.17412130576167</v>
      </c>
      <c r="AE125" s="10">
        <f t="shared" si="43"/>
        <v>728.1507778531826</v>
      </c>
      <c r="AF125" s="10">
        <f t="shared" si="43"/>
        <v>743.44194418809934</v>
      </c>
      <c r="AG125" s="10">
        <f>AF125*(1+$G$16)*(1+AG124)</f>
        <v>759.05422501604937</v>
      </c>
      <c r="AH125" s="10">
        <f t="shared" si="43"/>
        <v>774.99436374138634</v>
      </c>
      <c r="AI125" s="10">
        <f t="shared" si="43"/>
        <v>791.26924537995535</v>
      </c>
      <c r="AJ125" s="10">
        <f t="shared" si="43"/>
        <v>807.88589953293433</v>
      </c>
      <c r="AK125" s="10">
        <f t="shared" si="43"/>
        <v>824.85150342312591</v>
      </c>
    </row>
    <row r="126" spans="1:39" x14ac:dyDescent="0.35">
      <c r="C126" s="3"/>
      <c r="D126" s="3"/>
      <c r="E126" t="s">
        <v>86</v>
      </c>
      <c r="F126" t="s">
        <v>87</v>
      </c>
      <c r="G126" s="12">
        <f>[6]Revenue!$D$374</f>
        <v>2.1837</v>
      </c>
      <c r="H126" s="13">
        <f t="shared" ref="H126" si="44">G126*(1+$G$16)*(1+H124)</f>
        <v>2.2741312086127361</v>
      </c>
      <c r="I126" s="13">
        <f t="shared" ref="I126" si="45">H126*(1+$G$16)*(1+I124)</f>
        <v>2.3683292392876494</v>
      </c>
      <c r="J126" s="13">
        <f t="shared" ref="J126" si="46">I126*(1+$G$16)*(1+J124)</f>
        <v>2.4906092248589129</v>
      </c>
      <c r="K126" s="13">
        <f t="shared" ref="K126:AK126" si="47">J126*(1+$G$16)*(1+K124)</f>
        <v>2.6192350686837065</v>
      </c>
      <c r="L126" s="13">
        <f t="shared" si="47"/>
        <v>2.754435347355944</v>
      </c>
      <c r="M126" s="13">
        <f t="shared" si="47"/>
        <v>2.8746919038385097</v>
      </c>
      <c r="N126" s="13">
        <f t="shared" si="47"/>
        <v>3.0001987702951056</v>
      </c>
      <c r="O126" s="13">
        <f t="shared" si="47"/>
        <v>3.1311851712738954</v>
      </c>
      <c r="P126" s="13">
        <f t="shared" si="47"/>
        <v>3.2678903390928196</v>
      </c>
      <c r="Q126" s="13">
        <f t="shared" si="47"/>
        <v>3.4105639507712286</v>
      </c>
      <c r="R126" s="13">
        <f t="shared" si="47"/>
        <v>3.4821857937374241</v>
      </c>
      <c r="S126" s="13">
        <f t="shared" si="47"/>
        <v>3.5553116954059099</v>
      </c>
      <c r="T126" s="13">
        <f t="shared" si="47"/>
        <v>3.6299732410094334</v>
      </c>
      <c r="U126" s="13">
        <f t="shared" si="47"/>
        <v>3.7062026790706311</v>
      </c>
      <c r="V126" s="13">
        <f t="shared" si="47"/>
        <v>3.7840329353311142</v>
      </c>
      <c r="W126" s="13">
        <f t="shared" si="47"/>
        <v>3.8634976269730674</v>
      </c>
      <c r="X126" s="13">
        <f t="shared" si="47"/>
        <v>3.9446310771395017</v>
      </c>
      <c r="Y126" s="13">
        <f t="shared" si="47"/>
        <v>4.0274683297594311</v>
      </c>
      <c r="Z126" s="13">
        <f t="shared" si="47"/>
        <v>4.1120451646843792</v>
      </c>
      <c r="AA126" s="13">
        <f t="shared" si="47"/>
        <v>4.1983981131427504</v>
      </c>
      <c r="AB126" s="13">
        <f t="shared" si="47"/>
        <v>4.286564473518748</v>
      </c>
      <c r="AC126" s="13">
        <f t="shared" si="47"/>
        <v>4.376582327462641</v>
      </c>
      <c r="AD126" s="13">
        <f t="shared" si="47"/>
        <v>4.468490556339356</v>
      </c>
      <c r="AE126" s="13">
        <f t="shared" si="47"/>
        <v>4.5623288580224823</v>
      </c>
      <c r="AF126" s="13">
        <f t="shared" si="47"/>
        <v>4.658137764040954</v>
      </c>
      <c r="AG126" s="13">
        <f>AF126*(1+$G$16)*(1+AG124)</f>
        <v>4.7559586570858139</v>
      </c>
      <c r="AH126" s="13">
        <f t="shared" si="47"/>
        <v>4.8558337888846159</v>
      </c>
      <c r="AI126" s="13">
        <f t="shared" si="47"/>
        <v>4.9578062984511924</v>
      </c>
      <c r="AJ126" s="13">
        <f t="shared" si="47"/>
        <v>5.061920230718667</v>
      </c>
      <c r="AK126" s="13">
        <f t="shared" si="47"/>
        <v>5.1682205555637584</v>
      </c>
    </row>
    <row r="127" spans="1:39" x14ac:dyDescent="0.35">
      <c r="C127" s="3"/>
      <c r="D127" s="3"/>
      <c r="E127" t="s">
        <v>88</v>
      </c>
      <c r="F127" t="s">
        <v>87</v>
      </c>
      <c r="G127" s="12"/>
      <c r="H127" s="13">
        <f>G127*(1+$G$16)*(1+H124)</f>
        <v>0</v>
      </c>
      <c r="I127" s="13">
        <f t="shared" ref="I127:AK127" si="48">H127*(1+$G$16)*(1+I124)</f>
        <v>0</v>
      </c>
      <c r="J127" s="13">
        <f t="shared" si="48"/>
        <v>0</v>
      </c>
      <c r="K127" s="13">
        <f t="shared" si="48"/>
        <v>0</v>
      </c>
      <c r="L127" s="13">
        <f t="shared" si="48"/>
        <v>0</v>
      </c>
      <c r="M127" s="13">
        <f t="shared" si="48"/>
        <v>0</v>
      </c>
      <c r="N127" s="13">
        <f t="shared" si="48"/>
        <v>0</v>
      </c>
      <c r="O127" s="13">
        <f t="shared" si="48"/>
        <v>0</v>
      </c>
      <c r="P127" s="13">
        <f t="shared" si="48"/>
        <v>0</v>
      </c>
      <c r="Q127" s="13">
        <f t="shared" si="48"/>
        <v>0</v>
      </c>
      <c r="R127" s="13">
        <f t="shared" si="48"/>
        <v>0</v>
      </c>
      <c r="S127" s="13">
        <f t="shared" si="48"/>
        <v>0</v>
      </c>
      <c r="T127" s="13">
        <f t="shared" si="48"/>
        <v>0</v>
      </c>
      <c r="U127" s="13">
        <f t="shared" si="48"/>
        <v>0</v>
      </c>
      <c r="V127" s="13">
        <f t="shared" si="48"/>
        <v>0</v>
      </c>
      <c r="W127" s="13">
        <f t="shared" si="48"/>
        <v>0</v>
      </c>
      <c r="X127" s="13">
        <f t="shared" si="48"/>
        <v>0</v>
      </c>
      <c r="Y127" s="13">
        <f t="shared" si="48"/>
        <v>0</v>
      </c>
      <c r="Z127" s="13">
        <f t="shared" si="48"/>
        <v>0</v>
      </c>
      <c r="AA127" s="13">
        <f t="shared" si="48"/>
        <v>0</v>
      </c>
      <c r="AB127" s="13">
        <f t="shared" si="48"/>
        <v>0</v>
      </c>
      <c r="AC127" s="13">
        <f t="shared" si="48"/>
        <v>0</v>
      </c>
      <c r="AD127" s="13">
        <f t="shared" si="48"/>
        <v>0</v>
      </c>
      <c r="AE127" s="13">
        <f t="shared" si="48"/>
        <v>0</v>
      </c>
      <c r="AF127" s="13">
        <f t="shared" si="48"/>
        <v>0</v>
      </c>
      <c r="AG127" s="13">
        <f>AF127*(1+$G$16)*(1+AG124)</f>
        <v>0</v>
      </c>
      <c r="AH127" s="13">
        <f t="shared" si="48"/>
        <v>0</v>
      </c>
      <c r="AI127" s="13">
        <f t="shared" si="48"/>
        <v>0</v>
      </c>
      <c r="AJ127" s="13">
        <f t="shared" si="48"/>
        <v>0</v>
      </c>
      <c r="AK127" s="13">
        <f t="shared" si="48"/>
        <v>0</v>
      </c>
    </row>
    <row r="128" spans="1:39" x14ac:dyDescent="0.35">
      <c r="C128" s="3"/>
      <c r="D128" s="3"/>
      <c r="E128" t="s">
        <v>89</v>
      </c>
      <c r="F128" t="s">
        <v>87</v>
      </c>
      <c r="G128" s="12"/>
      <c r="H128" s="13">
        <f>G128*(1+$G$16)*(1+H124)</f>
        <v>0</v>
      </c>
      <c r="I128" s="13">
        <f t="shared" ref="I128:AK128" si="49">H128*(1+$G$16)*(1+I124)</f>
        <v>0</v>
      </c>
      <c r="J128" s="13">
        <f t="shared" si="49"/>
        <v>0</v>
      </c>
      <c r="K128" s="13">
        <f t="shared" si="49"/>
        <v>0</v>
      </c>
      <c r="L128" s="13">
        <f t="shared" si="49"/>
        <v>0</v>
      </c>
      <c r="M128" s="13">
        <f t="shared" si="49"/>
        <v>0</v>
      </c>
      <c r="N128" s="13">
        <f t="shared" si="49"/>
        <v>0</v>
      </c>
      <c r="O128" s="13">
        <f t="shared" si="49"/>
        <v>0</v>
      </c>
      <c r="P128" s="13">
        <f t="shared" si="49"/>
        <v>0</v>
      </c>
      <c r="Q128" s="13">
        <f t="shared" si="49"/>
        <v>0</v>
      </c>
      <c r="R128" s="13">
        <f t="shared" si="49"/>
        <v>0</v>
      </c>
      <c r="S128" s="13">
        <f t="shared" si="49"/>
        <v>0</v>
      </c>
      <c r="T128" s="13">
        <f t="shared" si="49"/>
        <v>0</v>
      </c>
      <c r="U128" s="13">
        <f t="shared" si="49"/>
        <v>0</v>
      </c>
      <c r="V128" s="13">
        <f t="shared" si="49"/>
        <v>0</v>
      </c>
      <c r="W128" s="13">
        <f t="shared" si="49"/>
        <v>0</v>
      </c>
      <c r="X128" s="13">
        <f t="shared" si="49"/>
        <v>0</v>
      </c>
      <c r="Y128" s="13">
        <f t="shared" si="49"/>
        <v>0</v>
      </c>
      <c r="Z128" s="13">
        <f t="shared" si="49"/>
        <v>0</v>
      </c>
      <c r="AA128" s="13">
        <f t="shared" si="49"/>
        <v>0</v>
      </c>
      <c r="AB128" s="13">
        <f t="shared" si="49"/>
        <v>0</v>
      </c>
      <c r="AC128" s="13">
        <f t="shared" si="49"/>
        <v>0</v>
      </c>
      <c r="AD128" s="13">
        <f t="shared" si="49"/>
        <v>0</v>
      </c>
      <c r="AE128" s="13">
        <f t="shared" si="49"/>
        <v>0</v>
      </c>
      <c r="AF128" s="13">
        <f t="shared" si="49"/>
        <v>0</v>
      </c>
      <c r="AG128" s="13">
        <f>AF128*(1+$G$16)*(1+AG124)</f>
        <v>0</v>
      </c>
      <c r="AH128" s="13">
        <f t="shared" si="49"/>
        <v>0</v>
      </c>
      <c r="AI128" s="13">
        <f t="shared" si="49"/>
        <v>0</v>
      </c>
      <c r="AJ128" s="13">
        <f t="shared" si="49"/>
        <v>0</v>
      </c>
      <c r="AK128" s="13">
        <f t="shared" si="49"/>
        <v>0</v>
      </c>
    </row>
    <row r="129" spans="1:39" x14ac:dyDescent="0.35">
      <c r="C129" s="3"/>
      <c r="D129" s="3"/>
    </row>
    <row r="130" spans="1:39" x14ac:dyDescent="0.35">
      <c r="C130" s="3"/>
      <c r="D130" s="3"/>
      <c r="E130" t="s">
        <v>95</v>
      </c>
      <c r="F130" t="s">
        <v>91</v>
      </c>
      <c r="H130" s="10">
        <f>SUM(H121:H123)/1000</f>
        <v>47.106578299317768</v>
      </c>
      <c r="I130" s="10">
        <f t="shared" ref="I130:AK130" si="50">SUM(I121:I123)/1000</f>
        <v>95.110117237678281</v>
      </c>
      <c r="J130" s="10">
        <f t="shared" si="50"/>
        <v>144.0277394527339</v>
      </c>
      <c r="K130" s="10">
        <f t="shared" si="50"/>
        <v>186.42877519319188</v>
      </c>
      <c r="L130" s="10">
        <f t="shared" si="50"/>
        <v>229.51459551202805</v>
      </c>
      <c r="M130" s="10">
        <f t="shared" si="50"/>
        <v>273.29552032841366</v>
      </c>
      <c r="N130" s="10">
        <f t="shared" si="50"/>
        <v>317.78276175195811</v>
      </c>
      <c r="O130" s="10">
        <f t="shared" si="50"/>
        <v>362.98771538358471</v>
      </c>
      <c r="P130" s="10">
        <f t="shared" si="50"/>
        <v>403.0728746065663</v>
      </c>
      <c r="Q130" s="10">
        <f t="shared" si="50"/>
        <v>443.72101017927099</v>
      </c>
      <c r="R130" s="10">
        <f t="shared" si="50"/>
        <v>490.13337657204022</v>
      </c>
      <c r="S130" s="10">
        <f t="shared" si="50"/>
        <v>537.24192846070082</v>
      </c>
      <c r="T130" s="10">
        <f t="shared" si="50"/>
        <v>585.05710862769149</v>
      </c>
      <c r="U130" s="10">
        <f t="shared" si="50"/>
        <v>633.58951649718688</v>
      </c>
      <c r="V130" s="10">
        <f t="shared" si="50"/>
        <v>682.84991048472477</v>
      </c>
      <c r="W130" s="10">
        <f t="shared" si="50"/>
        <v>732.84921038207574</v>
      </c>
      <c r="X130" s="10">
        <f t="shared" si="50"/>
        <v>783.59849977788701</v>
      </c>
      <c r="Y130" s="10">
        <f t="shared" si="50"/>
        <v>835.10902851463538</v>
      </c>
      <c r="Z130" s="10">
        <f t="shared" si="50"/>
        <v>887.39221518243505</v>
      </c>
      <c r="AA130" s="10">
        <f t="shared" si="50"/>
        <v>940.45964965025166</v>
      </c>
      <c r="AB130" s="10">
        <f t="shared" si="50"/>
        <v>994.32309563508545</v>
      </c>
      <c r="AC130" s="10">
        <f t="shared" si="50"/>
        <v>1048.9944933096917</v>
      </c>
      <c r="AD130" s="10">
        <f t="shared" si="50"/>
        <v>1104.4859619494173</v>
      </c>
      <c r="AE130" s="10">
        <f t="shared" si="50"/>
        <v>1160.8098026187386</v>
      </c>
      <c r="AF130" s="10">
        <f t="shared" si="50"/>
        <v>1217.9785008980998</v>
      </c>
      <c r="AG130" s="10">
        <f t="shared" si="50"/>
        <v>1276.0047296516514</v>
      </c>
      <c r="AH130" s="10">
        <f t="shared" si="50"/>
        <v>1334.9013518365064</v>
      </c>
      <c r="AI130" s="10">
        <f t="shared" si="50"/>
        <v>1394.681423354134</v>
      </c>
      <c r="AJ130" s="10">
        <f t="shared" si="50"/>
        <v>1455.358195944526</v>
      </c>
      <c r="AK130" s="10">
        <f t="shared" si="50"/>
        <v>1516.9451201237741</v>
      </c>
    </row>
    <row r="131" spans="1:39" x14ac:dyDescent="0.35">
      <c r="C131" s="3"/>
      <c r="D131" s="3"/>
      <c r="E131" t="s">
        <v>96</v>
      </c>
      <c r="F131" t="s">
        <v>53</v>
      </c>
      <c r="H131" s="30">
        <f>H114*H125+H121*H126+H122*H127+H123*H128</f>
        <v>248661.87397698977</v>
      </c>
      <c r="I131" s="10">
        <f t="shared" ref="I131:AK131" si="51">I114*I125+I121*I126+I122*I127+I123*I128</f>
        <v>522854.58230676781</v>
      </c>
      <c r="J131" s="10">
        <f t="shared" si="51"/>
        <v>832652.63635037257</v>
      </c>
      <c r="K131" s="10">
        <f t="shared" si="51"/>
        <v>1133442.6430707872</v>
      </c>
      <c r="L131" s="10">
        <f t="shared" si="51"/>
        <v>1467421.9685319324</v>
      </c>
      <c r="M131" s="10">
        <f t="shared" si="51"/>
        <v>1823626.7064143044</v>
      </c>
      <c r="N131" s="10">
        <f t="shared" si="51"/>
        <v>2213056.4324671584</v>
      </c>
      <c r="O131" s="10">
        <f t="shared" si="51"/>
        <v>2638230.9065515148</v>
      </c>
      <c r="P131" s="10">
        <f t="shared" si="51"/>
        <v>3057476.8105633887</v>
      </c>
      <c r="Q131" s="10">
        <f t="shared" si="51"/>
        <v>3512758.6758360947</v>
      </c>
      <c r="R131" s="10">
        <f t="shared" si="51"/>
        <v>3961670.4105319167</v>
      </c>
      <c r="S131" s="10">
        <f t="shared" si="51"/>
        <v>4433632.6388442572</v>
      </c>
      <c r="T131" s="10">
        <f t="shared" si="51"/>
        <v>4929624.1529921908</v>
      </c>
      <c r="U131" s="10">
        <f t="shared" si="51"/>
        <v>5450662.2660186412</v>
      </c>
      <c r="V131" s="10">
        <f t="shared" si="51"/>
        <v>5997804.273169769</v>
      </c>
      <c r="W131" s="10">
        <f t="shared" si="51"/>
        <v>6572148.9676567633</v>
      </c>
      <c r="X131" s="10">
        <f t="shared" si="51"/>
        <v>7174838.2128024967</v>
      </c>
      <c r="Y131" s="10">
        <f t="shared" si="51"/>
        <v>7807058.5726487879</v>
      </c>
      <c r="Z131" s="10">
        <f t="shared" si="51"/>
        <v>8470043.0031760149</v>
      </c>
      <c r="AA131" s="10">
        <f t="shared" si="51"/>
        <v>9165072.6063655242</v>
      </c>
      <c r="AB131" s="10">
        <f t="shared" si="51"/>
        <v>9893478.4494169764</v>
      </c>
      <c r="AC131" s="10">
        <f t="shared" si="51"/>
        <v>10656643.451517217</v>
      </c>
      <c r="AD131" s="10">
        <f t="shared" si="51"/>
        <v>11456004.340645134</v>
      </c>
      <c r="AE131" s="10">
        <f t="shared" si="51"/>
        <v>12293053.682987638</v>
      </c>
      <c r="AF131" s="10">
        <f t="shared" si="51"/>
        <v>13169341.987636259</v>
      </c>
      <c r="AG131" s="10">
        <f t="shared" si="51"/>
        <v>14086479.889331365</v>
      </c>
      <c r="AH131" s="10">
        <f t="shared" si="51"/>
        <v>15046140.412122227</v>
      </c>
      <c r="AI131" s="10">
        <f t="shared" si="51"/>
        <v>16050061.316916041</v>
      </c>
      <c r="AJ131" s="10">
        <f t="shared" si="51"/>
        <v>17100047.535997726</v>
      </c>
      <c r="AK131" s="10">
        <f t="shared" si="51"/>
        <v>18197973.697714873</v>
      </c>
      <c r="AL131" s="10">
        <f>SUM(H131:AK131)</f>
        <v>219361963.10456112</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52">H135+I134</f>
        <v>0</v>
      </c>
      <c r="J135" s="10">
        <f t="shared" si="52"/>
        <v>0</v>
      </c>
      <c r="K135" s="10">
        <f t="shared" si="52"/>
        <v>0</v>
      </c>
      <c r="L135" s="10">
        <f t="shared" si="52"/>
        <v>0</v>
      </c>
      <c r="M135" s="10">
        <f t="shared" si="52"/>
        <v>0</v>
      </c>
      <c r="N135" s="10">
        <f t="shared" si="52"/>
        <v>0</v>
      </c>
      <c r="O135" s="10">
        <f t="shared" si="52"/>
        <v>0</v>
      </c>
      <c r="P135" s="10">
        <f t="shared" si="52"/>
        <v>0</v>
      </c>
      <c r="Q135" s="10">
        <f t="shared" si="52"/>
        <v>0</v>
      </c>
      <c r="R135" s="10">
        <f t="shared" si="52"/>
        <v>0</v>
      </c>
      <c r="S135" s="10">
        <f t="shared" si="52"/>
        <v>0</v>
      </c>
      <c r="T135" s="10">
        <f t="shared" si="52"/>
        <v>0</v>
      </c>
      <c r="U135" s="10">
        <f t="shared" si="52"/>
        <v>0</v>
      </c>
      <c r="V135" s="10">
        <f t="shared" si="52"/>
        <v>0</v>
      </c>
      <c r="W135" s="10">
        <f t="shared" si="52"/>
        <v>0</v>
      </c>
      <c r="X135" s="10">
        <f t="shared" si="52"/>
        <v>0</v>
      </c>
      <c r="Y135" s="10">
        <f t="shared" si="52"/>
        <v>0</v>
      </c>
      <c r="Z135" s="10">
        <f t="shared" si="52"/>
        <v>0</v>
      </c>
      <c r="AA135" s="10">
        <f t="shared" si="52"/>
        <v>0</v>
      </c>
      <c r="AB135" s="10">
        <f t="shared" si="52"/>
        <v>0</v>
      </c>
      <c r="AC135" s="10">
        <f t="shared" si="52"/>
        <v>0</v>
      </c>
      <c r="AD135" s="10">
        <f t="shared" si="52"/>
        <v>0</v>
      </c>
      <c r="AE135" s="10">
        <f t="shared" si="52"/>
        <v>0</v>
      </c>
      <c r="AF135" s="10">
        <f t="shared" si="52"/>
        <v>0</v>
      </c>
      <c r="AG135" s="10">
        <f>AF135+AG134</f>
        <v>0</v>
      </c>
      <c r="AH135" s="10">
        <f t="shared" si="52"/>
        <v>0</v>
      </c>
      <c r="AI135" s="10">
        <f t="shared" si="52"/>
        <v>0</v>
      </c>
      <c r="AJ135" s="10">
        <f t="shared" si="52"/>
        <v>0</v>
      </c>
      <c r="AK135" s="10">
        <f t="shared" si="5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53">I134*$G136</f>
        <v>0</v>
      </c>
      <c r="J137">
        <f t="shared" si="53"/>
        <v>0</v>
      </c>
      <c r="K137">
        <f t="shared" si="53"/>
        <v>0</v>
      </c>
      <c r="L137">
        <f t="shared" si="53"/>
        <v>0</v>
      </c>
      <c r="M137">
        <f t="shared" si="53"/>
        <v>0</v>
      </c>
      <c r="N137">
        <f t="shared" si="53"/>
        <v>0</v>
      </c>
      <c r="O137">
        <f t="shared" si="53"/>
        <v>0</v>
      </c>
      <c r="P137">
        <f t="shared" si="53"/>
        <v>0</v>
      </c>
      <c r="Q137">
        <f t="shared" si="53"/>
        <v>0</v>
      </c>
      <c r="R137">
        <f t="shared" si="53"/>
        <v>0</v>
      </c>
      <c r="S137">
        <f t="shared" si="53"/>
        <v>0</v>
      </c>
      <c r="T137">
        <f t="shared" si="53"/>
        <v>0</v>
      </c>
      <c r="U137">
        <f t="shared" si="53"/>
        <v>0</v>
      </c>
      <c r="V137">
        <f t="shared" si="53"/>
        <v>0</v>
      </c>
      <c r="W137">
        <f t="shared" si="53"/>
        <v>0</v>
      </c>
      <c r="X137">
        <f t="shared" si="53"/>
        <v>0</v>
      </c>
      <c r="Y137">
        <f t="shared" si="53"/>
        <v>0</v>
      </c>
      <c r="Z137">
        <f t="shared" si="53"/>
        <v>0</v>
      </c>
      <c r="AA137">
        <f t="shared" si="53"/>
        <v>0</v>
      </c>
      <c r="AB137">
        <f t="shared" si="53"/>
        <v>0</v>
      </c>
      <c r="AC137">
        <f t="shared" si="53"/>
        <v>0</v>
      </c>
      <c r="AD137">
        <f t="shared" si="53"/>
        <v>0</v>
      </c>
      <c r="AE137">
        <f t="shared" si="53"/>
        <v>0</v>
      </c>
      <c r="AF137">
        <f t="shared" si="53"/>
        <v>0</v>
      </c>
      <c r="AG137">
        <f t="shared" si="53"/>
        <v>0</v>
      </c>
      <c r="AH137">
        <f t="shared" si="53"/>
        <v>0</v>
      </c>
      <c r="AI137">
        <f t="shared" si="53"/>
        <v>0</v>
      </c>
      <c r="AJ137">
        <f t="shared" si="53"/>
        <v>0</v>
      </c>
      <c r="AK137">
        <f t="shared" si="53"/>
        <v>0</v>
      </c>
    </row>
    <row r="138" spans="1:39" x14ac:dyDescent="0.35">
      <c r="C138" s="3"/>
      <c r="D138" s="3"/>
      <c r="E138" t="s">
        <v>74</v>
      </c>
      <c r="F138" t="s">
        <v>70</v>
      </c>
      <c r="H138">
        <f>H135*$G136</f>
        <v>0</v>
      </c>
      <c r="I138">
        <f t="shared" ref="I138:AK138" si="54">I135*$G136</f>
        <v>0</v>
      </c>
      <c r="J138">
        <f t="shared" si="54"/>
        <v>0</v>
      </c>
      <c r="K138">
        <f t="shared" si="54"/>
        <v>0</v>
      </c>
      <c r="L138">
        <f t="shared" si="54"/>
        <v>0</v>
      </c>
      <c r="M138">
        <f t="shared" si="54"/>
        <v>0</v>
      </c>
      <c r="N138">
        <f t="shared" si="54"/>
        <v>0</v>
      </c>
      <c r="O138">
        <f t="shared" si="54"/>
        <v>0</v>
      </c>
      <c r="P138">
        <f t="shared" si="54"/>
        <v>0</v>
      </c>
      <c r="Q138">
        <f t="shared" si="54"/>
        <v>0</v>
      </c>
      <c r="R138">
        <f t="shared" si="54"/>
        <v>0</v>
      </c>
      <c r="S138">
        <f t="shared" si="54"/>
        <v>0</v>
      </c>
      <c r="T138">
        <f t="shared" si="54"/>
        <v>0</v>
      </c>
      <c r="U138">
        <f t="shared" si="54"/>
        <v>0</v>
      </c>
      <c r="V138">
        <f t="shared" si="54"/>
        <v>0</v>
      </c>
      <c r="W138">
        <f t="shared" si="54"/>
        <v>0</v>
      </c>
      <c r="X138">
        <f t="shared" si="54"/>
        <v>0</v>
      </c>
      <c r="Y138">
        <f t="shared" si="54"/>
        <v>0</v>
      </c>
      <c r="Z138">
        <f t="shared" si="54"/>
        <v>0</v>
      </c>
      <c r="AA138">
        <f t="shared" si="54"/>
        <v>0</v>
      </c>
      <c r="AB138">
        <f t="shared" si="54"/>
        <v>0</v>
      </c>
      <c r="AC138">
        <f t="shared" si="54"/>
        <v>0</v>
      </c>
      <c r="AD138">
        <f t="shared" si="54"/>
        <v>0</v>
      </c>
      <c r="AE138">
        <f t="shared" si="54"/>
        <v>0</v>
      </c>
      <c r="AF138">
        <f t="shared" si="54"/>
        <v>0</v>
      </c>
      <c r="AG138">
        <f t="shared" si="54"/>
        <v>0</v>
      </c>
      <c r="AH138">
        <f t="shared" si="54"/>
        <v>0</v>
      </c>
      <c r="AI138">
        <f t="shared" si="54"/>
        <v>0</v>
      </c>
      <c r="AJ138">
        <f t="shared" si="54"/>
        <v>0</v>
      </c>
      <c r="AK138">
        <f t="shared" si="5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55">I135*I139</f>
        <v>0</v>
      </c>
      <c r="J142" s="10">
        <f t="shared" si="55"/>
        <v>0</v>
      </c>
      <c r="K142" s="10">
        <f t="shared" si="55"/>
        <v>0</v>
      </c>
      <c r="L142" s="10">
        <f t="shared" si="55"/>
        <v>0</v>
      </c>
      <c r="M142" s="10">
        <f t="shared" si="55"/>
        <v>0</v>
      </c>
      <c r="N142" s="10">
        <f t="shared" si="55"/>
        <v>0</v>
      </c>
      <c r="O142" s="10">
        <f t="shared" si="55"/>
        <v>0</v>
      </c>
      <c r="P142" s="10">
        <f t="shared" si="55"/>
        <v>0</v>
      </c>
      <c r="Q142" s="10">
        <f t="shared" si="55"/>
        <v>0</v>
      </c>
      <c r="R142" s="10">
        <f t="shared" si="55"/>
        <v>0</v>
      </c>
      <c r="S142" s="10">
        <f t="shared" si="55"/>
        <v>0</v>
      </c>
      <c r="T142" s="10">
        <f t="shared" si="55"/>
        <v>0</v>
      </c>
      <c r="U142" s="10">
        <f t="shared" si="55"/>
        <v>0</v>
      </c>
      <c r="V142" s="10">
        <f t="shared" si="55"/>
        <v>0</v>
      </c>
      <c r="W142" s="10">
        <f t="shared" si="55"/>
        <v>0</v>
      </c>
      <c r="X142" s="10">
        <f t="shared" si="55"/>
        <v>0</v>
      </c>
      <c r="Y142" s="10">
        <f t="shared" si="55"/>
        <v>0</v>
      </c>
      <c r="Z142" s="10">
        <f t="shared" si="55"/>
        <v>0</v>
      </c>
      <c r="AA142" s="10">
        <f t="shared" si="55"/>
        <v>0</v>
      </c>
      <c r="AB142" s="10">
        <f t="shared" si="55"/>
        <v>0</v>
      </c>
      <c r="AC142" s="10">
        <f t="shared" si="55"/>
        <v>0</v>
      </c>
      <c r="AD142" s="10">
        <f t="shared" si="55"/>
        <v>0</v>
      </c>
      <c r="AE142" s="10">
        <f t="shared" si="55"/>
        <v>0</v>
      </c>
      <c r="AF142" s="10">
        <f t="shared" si="55"/>
        <v>0</v>
      </c>
      <c r="AG142" s="10">
        <f t="shared" si="55"/>
        <v>0</v>
      </c>
      <c r="AH142" s="10">
        <f t="shared" si="55"/>
        <v>0</v>
      </c>
      <c r="AI142" s="10">
        <f t="shared" si="55"/>
        <v>0</v>
      </c>
      <c r="AJ142" s="10">
        <f t="shared" si="55"/>
        <v>0</v>
      </c>
      <c r="AK142" s="10">
        <f t="shared" si="55"/>
        <v>0</v>
      </c>
    </row>
    <row r="143" spans="1:39" x14ac:dyDescent="0.35">
      <c r="C143" s="3"/>
      <c r="D143" s="3"/>
      <c r="E143" t="s">
        <v>81</v>
      </c>
      <c r="F143" t="s">
        <v>80</v>
      </c>
      <c r="H143" s="10">
        <f>H135*H140</f>
        <v>0</v>
      </c>
      <c r="I143" s="10">
        <f t="shared" ref="I143:AK143" si="56">I135*I140</f>
        <v>0</v>
      </c>
      <c r="J143" s="10">
        <f t="shared" si="56"/>
        <v>0</v>
      </c>
      <c r="K143" s="10">
        <f t="shared" si="56"/>
        <v>0</v>
      </c>
      <c r="L143" s="10">
        <f t="shared" si="56"/>
        <v>0</v>
      </c>
      <c r="M143" s="10">
        <f t="shared" si="56"/>
        <v>0</v>
      </c>
      <c r="N143" s="10">
        <f t="shared" si="56"/>
        <v>0</v>
      </c>
      <c r="O143" s="10">
        <f t="shared" si="56"/>
        <v>0</v>
      </c>
      <c r="P143" s="10">
        <f t="shared" si="56"/>
        <v>0</v>
      </c>
      <c r="Q143" s="10">
        <f t="shared" si="56"/>
        <v>0</v>
      </c>
      <c r="R143" s="10">
        <f t="shared" si="56"/>
        <v>0</v>
      </c>
      <c r="S143" s="10">
        <f t="shared" si="56"/>
        <v>0</v>
      </c>
      <c r="T143" s="10">
        <f t="shared" si="56"/>
        <v>0</v>
      </c>
      <c r="U143" s="10">
        <f t="shared" si="56"/>
        <v>0</v>
      </c>
      <c r="V143" s="10">
        <f t="shared" si="56"/>
        <v>0</v>
      </c>
      <c r="W143" s="10">
        <f t="shared" si="56"/>
        <v>0</v>
      </c>
      <c r="X143" s="10">
        <f t="shared" si="56"/>
        <v>0</v>
      </c>
      <c r="Y143" s="10">
        <f t="shared" si="56"/>
        <v>0</v>
      </c>
      <c r="Z143" s="10">
        <f t="shared" si="56"/>
        <v>0</v>
      </c>
      <c r="AA143" s="10">
        <f t="shared" si="56"/>
        <v>0</v>
      </c>
      <c r="AB143" s="10">
        <f t="shared" si="56"/>
        <v>0</v>
      </c>
      <c r="AC143" s="10">
        <f t="shared" si="56"/>
        <v>0</v>
      </c>
      <c r="AD143" s="10">
        <f t="shared" si="56"/>
        <v>0</v>
      </c>
      <c r="AE143" s="10">
        <f t="shared" si="56"/>
        <v>0</v>
      </c>
      <c r="AF143" s="10">
        <f t="shared" si="56"/>
        <v>0</v>
      </c>
      <c r="AG143" s="10">
        <f t="shared" si="56"/>
        <v>0</v>
      </c>
      <c r="AH143" s="10">
        <f t="shared" si="56"/>
        <v>0</v>
      </c>
      <c r="AI143" s="10">
        <f t="shared" si="56"/>
        <v>0</v>
      </c>
      <c r="AJ143" s="10">
        <f t="shared" si="56"/>
        <v>0</v>
      </c>
      <c r="AK143" s="10">
        <f t="shared" si="56"/>
        <v>0</v>
      </c>
    </row>
    <row r="144" spans="1:39" x14ac:dyDescent="0.35">
      <c r="C144" s="3"/>
      <c r="D144" s="3"/>
      <c r="E144" t="s">
        <v>82</v>
      </c>
      <c r="F144" t="s">
        <v>80</v>
      </c>
      <c r="H144" s="10">
        <f>H135*H141</f>
        <v>0</v>
      </c>
      <c r="I144" s="10">
        <f t="shared" ref="I144:AK144" si="57">I135*I141</f>
        <v>0</v>
      </c>
      <c r="J144" s="10">
        <f t="shared" si="57"/>
        <v>0</v>
      </c>
      <c r="K144" s="10">
        <f t="shared" si="57"/>
        <v>0</v>
      </c>
      <c r="L144" s="10">
        <f t="shared" si="57"/>
        <v>0</v>
      </c>
      <c r="M144" s="10">
        <f t="shared" si="57"/>
        <v>0</v>
      </c>
      <c r="N144" s="10">
        <f t="shared" si="57"/>
        <v>0</v>
      </c>
      <c r="O144" s="10">
        <f t="shared" si="57"/>
        <v>0</v>
      </c>
      <c r="P144" s="10">
        <f t="shared" si="57"/>
        <v>0</v>
      </c>
      <c r="Q144" s="10">
        <f t="shared" si="57"/>
        <v>0</v>
      </c>
      <c r="R144" s="10">
        <f t="shared" si="57"/>
        <v>0</v>
      </c>
      <c r="S144" s="10">
        <f t="shared" si="57"/>
        <v>0</v>
      </c>
      <c r="T144" s="10">
        <f t="shared" si="57"/>
        <v>0</v>
      </c>
      <c r="U144" s="10">
        <f t="shared" si="57"/>
        <v>0</v>
      </c>
      <c r="V144" s="10">
        <f t="shared" si="57"/>
        <v>0</v>
      </c>
      <c r="W144" s="10">
        <f t="shared" si="57"/>
        <v>0</v>
      </c>
      <c r="X144" s="10">
        <f t="shared" si="57"/>
        <v>0</v>
      </c>
      <c r="Y144" s="10">
        <f t="shared" si="57"/>
        <v>0</v>
      </c>
      <c r="Z144" s="10">
        <f t="shared" si="57"/>
        <v>0</v>
      </c>
      <c r="AA144" s="10">
        <f t="shared" si="57"/>
        <v>0</v>
      </c>
      <c r="AB144" s="10">
        <f t="shared" si="57"/>
        <v>0</v>
      </c>
      <c r="AC144" s="10">
        <f t="shared" si="57"/>
        <v>0</v>
      </c>
      <c r="AD144" s="10">
        <f t="shared" si="57"/>
        <v>0</v>
      </c>
      <c r="AE144" s="10">
        <f t="shared" si="57"/>
        <v>0</v>
      </c>
      <c r="AF144" s="10">
        <f t="shared" si="57"/>
        <v>0</v>
      </c>
      <c r="AG144" s="10">
        <f t="shared" si="57"/>
        <v>0</v>
      </c>
      <c r="AH144" s="10">
        <f t="shared" si="57"/>
        <v>0</v>
      </c>
      <c r="AI144" s="10">
        <f t="shared" si="57"/>
        <v>0</v>
      </c>
      <c r="AJ144" s="10">
        <f t="shared" si="57"/>
        <v>0</v>
      </c>
      <c r="AK144" s="10">
        <f t="shared" si="5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8">H146*(1+$G$16)*(1+I145)</f>
        <v>0</v>
      </c>
      <c r="J146" s="10">
        <f t="shared" si="58"/>
        <v>0</v>
      </c>
      <c r="K146" s="10">
        <f t="shared" si="58"/>
        <v>0</v>
      </c>
      <c r="L146" s="10">
        <f t="shared" si="58"/>
        <v>0</v>
      </c>
      <c r="M146" s="10">
        <f t="shared" si="58"/>
        <v>0</v>
      </c>
      <c r="N146" s="10">
        <f t="shared" si="58"/>
        <v>0</v>
      </c>
      <c r="O146" s="10">
        <f t="shared" si="58"/>
        <v>0</v>
      </c>
      <c r="P146" s="10">
        <f t="shared" si="58"/>
        <v>0</v>
      </c>
      <c r="Q146" s="10">
        <f t="shared" si="58"/>
        <v>0</v>
      </c>
      <c r="R146" s="10">
        <f t="shared" si="58"/>
        <v>0</v>
      </c>
      <c r="S146" s="10">
        <f t="shared" si="58"/>
        <v>0</v>
      </c>
      <c r="T146" s="10">
        <f t="shared" si="58"/>
        <v>0</v>
      </c>
      <c r="U146" s="10">
        <f t="shared" si="58"/>
        <v>0</v>
      </c>
      <c r="V146" s="10">
        <f t="shared" si="58"/>
        <v>0</v>
      </c>
      <c r="W146" s="10">
        <f t="shared" si="58"/>
        <v>0</v>
      </c>
      <c r="X146" s="10">
        <f t="shared" si="58"/>
        <v>0</v>
      </c>
      <c r="Y146" s="10">
        <f t="shared" si="58"/>
        <v>0</v>
      </c>
      <c r="Z146" s="10">
        <f t="shared" si="58"/>
        <v>0</v>
      </c>
      <c r="AA146" s="10">
        <f t="shared" si="58"/>
        <v>0</v>
      </c>
      <c r="AB146" s="10">
        <f t="shared" si="58"/>
        <v>0</v>
      </c>
      <c r="AC146" s="10">
        <f t="shared" si="58"/>
        <v>0</v>
      </c>
      <c r="AD146" s="10">
        <f t="shared" si="58"/>
        <v>0</v>
      </c>
      <c r="AE146" s="10">
        <f t="shared" si="58"/>
        <v>0</v>
      </c>
      <c r="AF146" s="10">
        <f t="shared" si="58"/>
        <v>0</v>
      </c>
      <c r="AG146" s="10">
        <f>AF146*(1+$G$16)*(1+AG145)</f>
        <v>0</v>
      </c>
      <c r="AH146" s="10">
        <f t="shared" si="58"/>
        <v>0</v>
      </c>
      <c r="AI146" s="10">
        <f t="shared" si="58"/>
        <v>0</v>
      </c>
      <c r="AJ146" s="10">
        <f t="shared" si="58"/>
        <v>0</v>
      </c>
      <c r="AK146" s="10">
        <f t="shared" si="58"/>
        <v>0</v>
      </c>
    </row>
    <row r="147" spans="1:37" x14ac:dyDescent="0.35">
      <c r="C147" s="3"/>
      <c r="D147" s="3"/>
      <c r="E147" t="s">
        <v>86</v>
      </c>
      <c r="F147" t="s">
        <v>87</v>
      </c>
      <c r="G147" s="12"/>
      <c r="H147" s="13">
        <f>G147*(1+$G$16)*(1+H145)</f>
        <v>0</v>
      </c>
      <c r="I147" s="13">
        <f t="shared" ref="I147:AK147" si="59">H147*(1+$G$16)*(1+I145)</f>
        <v>0</v>
      </c>
      <c r="J147" s="13">
        <f t="shared" si="59"/>
        <v>0</v>
      </c>
      <c r="K147" s="13">
        <f t="shared" si="59"/>
        <v>0</v>
      </c>
      <c r="L147" s="13">
        <f t="shared" si="59"/>
        <v>0</v>
      </c>
      <c r="M147" s="13">
        <f t="shared" si="59"/>
        <v>0</v>
      </c>
      <c r="N147" s="13">
        <f t="shared" si="59"/>
        <v>0</v>
      </c>
      <c r="O147" s="13">
        <f t="shared" si="59"/>
        <v>0</v>
      </c>
      <c r="P147" s="13">
        <f t="shared" si="59"/>
        <v>0</v>
      </c>
      <c r="Q147" s="13">
        <f t="shared" si="59"/>
        <v>0</v>
      </c>
      <c r="R147" s="13">
        <f t="shared" si="59"/>
        <v>0</v>
      </c>
      <c r="S147" s="13">
        <f t="shared" si="59"/>
        <v>0</v>
      </c>
      <c r="T147" s="13">
        <f t="shared" si="59"/>
        <v>0</v>
      </c>
      <c r="U147" s="13">
        <f t="shared" si="59"/>
        <v>0</v>
      </c>
      <c r="V147" s="13">
        <f t="shared" si="59"/>
        <v>0</v>
      </c>
      <c r="W147" s="13">
        <f t="shared" si="59"/>
        <v>0</v>
      </c>
      <c r="X147" s="13">
        <f t="shared" si="59"/>
        <v>0</v>
      </c>
      <c r="Y147" s="13">
        <f t="shared" si="59"/>
        <v>0</v>
      </c>
      <c r="Z147" s="13">
        <f t="shared" si="59"/>
        <v>0</v>
      </c>
      <c r="AA147" s="13">
        <f t="shared" si="59"/>
        <v>0</v>
      </c>
      <c r="AB147" s="13">
        <f t="shared" si="59"/>
        <v>0</v>
      </c>
      <c r="AC147" s="13">
        <f t="shared" si="59"/>
        <v>0</v>
      </c>
      <c r="AD147" s="13">
        <f t="shared" si="59"/>
        <v>0</v>
      </c>
      <c r="AE147" s="13">
        <f t="shared" si="59"/>
        <v>0</v>
      </c>
      <c r="AF147" s="13">
        <f t="shared" si="59"/>
        <v>0</v>
      </c>
      <c r="AG147" s="13">
        <f>AF147*(1+$G$16)*(1+AG145)</f>
        <v>0</v>
      </c>
      <c r="AH147" s="13">
        <f t="shared" si="59"/>
        <v>0</v>
      </c>
      <c r="AI147" s="13">
        <f t="shared" si="59"/>
        <v>0</v>
      </c>
      <c r="AJ147" s="13">
        <f t="shared" si="59"/>
        <v>0</v>
      </c>
      <c r="AK147" s="13">
        <f t="shared" si="59"/>
        <v>0</v>
      </c>
    </row>
    <row r="148" spans="1:37" x14ac:dyDescent="0.35">
      <c r="C148" s="3"/>
      <c r="D148" s="3"/>
      <c r="E148" t="s">
        <v>88</v>
      </c>
      <c r="F148" t="s">
        <v>87</v>
      </c>
      <c r="G148" s="12"/>
      <c r="H148" s="13">
        <f>G148*(1+$G$16)*(1+H145)</f>
        <v>0</v>
      </c>
      <c r="I148" s="13">
        <f t="shared" ref="I148:AK148" si="60">H148*(1+$G$16)*(1+I145)</f>
        <v>0</v>
      </c>
      <c r="J148" s="13">
        <f t="shared" si="60"/>
        <v>0</v>
      </c>
      <c r="K148" s="13">
        <f t="shared" si="60"/>
        <v>0</v>
      </c>
      <c r="L148" s="13">
        <f t="shared" si="60"/>
        <v>0</v>
      </c>
      <c r="M148" s="13">
        <f t="shared" si="60"/>
        <v>0</v>
      </c>
      <c r="N148" s="13">
        <f t="shared" si="60"/>
        <v>0</v>
      </c>
      <c r="O148" s="13">
        <f t="shared" si="60"/>
        <v>0</v>
      </c>
      <c r="P148" s="13">
        <f t="shared" si="60"/>
        <v>0</v>
      </c>
      <c r="Q148" s="13">
        <f t="shared" si="60"/>
        <v>0</v>
      </c>
      <c r="R148" s="13">
        <f t="shared" si="60"/>
        <v>0</v>
      </c>
      <c r="S148" s="13">
        <f t="shared" si="60"/>
        <v>0</v>
      </c>
      <c r="T148" s="13">
        <f t="shared" si="60"/>
        <v>0</v>
      </c>
      <c r="U148" s="13">
        <f t="shared" si="60"/>
        <v>0</v>
      </c>
      <c r="V148" s="13">
        <f t="shared" si="60"/>
        <v>0</v>
      </c>
      <c r="W148" s="13">
        <f t="shared" si="60"/>
        <v>0</v>
      </c>
      <c r="X148" s="13">
        <f t="shared" si="60"/>
        <v>0</v>
      </c>
      <c r="Y148" s="13">
        <f t="shared" si="60"/>
        <v>0</v>
      </c>
      <c r="Z148" s="13">
        <f t="shared" si="60"/>
        <v>0</v>
      </c>
      <c r="AA148" s="13">
        <f t="shared" si="60"/>
        <v>0</v>
      </c>
      <c r="AB148" s="13">
        <f t="shared" si="60"/>
        <v>0</v>
      </c>
      <c r="AC148" s="13">
        <f t="shared" si="60"/>
        <v>0</v>
      </c>
      <c r="AD148" s="13">
        <f t="shared" si="60"/>
        <v>0</v>
      </c>
      <c r="AE148" s="13">
        <f t="shared" si="60"/>
        <v>0</v>
      </c>
      <c r="AF148" s="13">
        <f t="shared" si="60"/>
        <v>0</v>
      </c>
      <c r="AG148" s="13">
        <f>AF148*(1+$G$16)*(1+AG145)</f>
        <v>0</v>
      </c>
      <c r="AH148" s="13">
        <f t="shared" si="60"/>
        <v>0</v>
      </c>
      <c r="AI148" s="13">
        <f t="shared" si="60"/>
        <v>0</v>
      </c>
      <c r="AJ148" s="13">
        <f t="shared" si="60"/>
        <v>0</v>
      </c>
      <c r="AK148" s="13">
        <f t="shared" si="60"/>
        <v>0</v>
      </c>
    </row>
    <row r="149" spans="1:37" x14ac:dyDescent="0.35">
      <c r="C149" s="3"/>
      <c r="D149" s="3"/>
      <c r="E149" t="s">
        <v>89</v>
      </c>
      <c r="F149" t="s">
        <v>87</v>
      </c>
      <c r="G149" s="12"/>
      <c r="H149" s="13">
        <f>G149*(1+$G$16)*(1+H145)</f>
        <v>0</v>
      </c>
      <c r="I149" s="13">
        <f t="shared" ref="I149:AK149" si="61">H149*(1+$G$16)*(1+I145)</f>
        <v>0</v>
      </c>
      <c r="J149" s="13">
        <f t="shared" si="61"/>
        <v>0</v>
      </c>
      <c r="K149" s="13">
        <f t="shared" si="61"/>
        <v>0</v>
      </c>
      <c r="L149" s="13">
        <f t="shared" si="61"/>
        <v>0</v>
      </c>
      <c r="M149" s="13">
        <f t="shared" si="61"/>
        <v>0</v>
      </c>
      <c r="N149" s="13">
        <f t="shared" si="61"/>
        <v>0</v>
      </c>
      <c r="O149" s="13">
        <f t="shared" si="61"/>
        <v>0</v>
      </c>
      <c r="P149" s="13">
        <f t="shared" si="61"/>
        <v>0</v>
      </c>
      <c r="Q149" s="13">
        <f t="shared" si="61"/>
        <v>0</v>
      </c>
      <c r="R149" s="13">
        <f t="shared" si="61"/>
        <v>0</v>
      </c>
      <c r="S149" s="13">
        <f t="shared" si="61"/>
        <v>0</v>
      </c>
      <c r="T149" s="13">
        <f t="shared" si="61"/>
        <v>0</v>
      </c>
      <c r="U149" s="13">
        <f t="shared" si="61"/>
        <v>0</v>
      </c>
      <c r="V149" s="13">
        <f t="shared" si="61"/>
        <v>0</v>
      </c>
      <c r="W149" s="13">
        <f t="shared" si="61"/>
        <v>0</v>
      </c>
      <c r="X149" s="13">
        <f t="shared" si="61"/>
        <v>0</v>
      </c>
      <c r="Y149" s="13">
        <f t="shared" si="61"/>
        <v>0</v>
      </c>
      <c r="Z149" s="13">
        <f t="shared" si="61"/>
        <v>0</v>
      </c>
      <c r="AA149" s="13">
        <f t="shared" si="61"/>
        <v>0</v>
      </c>
      <c r="AB149" s="13">
        <f t="shared" si="61"/>
        <v>0</v>
      </c>
      <c r="AC149" s="13">
        <f t="shared" si="61"/>
        <v>0</v>
      </c>
      <c r="AD149" s="13">
        <f t="shared" si="61"/>
        <v>0</v>
      </c>
      <c r="AE149" s="13">
        <f t="shared" si="61"/>
        <v>0</v>
      </c>
      <c r="AF149" s="13">
        <f t="shared" si="61"/>
        <v>0</v>
      </c>
      <c r="AG149" s="13">
        <f>AF149*(1+$G$16)*(1+AG145)</f>
        <v>0</v>
      </c>
      <c r="AH149" s="13">
        <f t="shared" si="61"/>
        <v>0</v>
      </c>
      <c r="AI149" s="13">
        <f t="shared" si="61"/>
        <v>0</v>
      </c>
      <c r="AJ149" s="13">
        <f t="shared" si="61"/>
        <v>0</v>
      </c>
      <c r="AK149" s="13">
        <f t="shared" si="61"/>
        <v>0</v>
      </c>
    </row>
    <row r="150" spans="1:37" x14ac:dyDescent="0.35">
      <c r="C150" s="3"/>
      <c r="D150" s="3"/>
    </row>
    <row r="151" spans="1:37" x14ac:dyDescent="0.35">
      <c r="C151" s="3"/>
      <c r="D151" s="3"/>
      <c r="E151" t="s">
        <v>98</v>
      </c>
      <c r="F151" t="s">
        <v>91</v>
      </c>
      <c r="H151" s="10">
        <f>SUM(H142:H144)/1000</f>
        <v>0</v>
      </c>
      <c r="I151" s="10">
        <f t="shared" ref="I151:AK151" si="62">SUM(I142:I144)/1000</f>
        <v>0</v>
      </c>
      <c r="J151" s="10">
        <f t="shared" si="62"/>
        <v>0</v>
      </c>
      <c r="K151" s="10">
        <f t="shared" si="62"/>
        <v>0</v>
      </c>
      <c r="L151" s="10">
        <f t="shared" si="62"/>
        <v>0</v>
      </c>
      <c r="M151" s="10">
        <f t="shared" si="62"/>
        <v>0</v>
      </c>
      <c r="N151" s="10">
        <f t="shared" si="62"/>
        <v>0</v>
      </c>
      <c r="O151" s="10">
        <f t="shared" si="62"/>
        <v>0</v>
      </c>
      <c r="P151" s="10">
        <f t="shared" si="62"/>
        <v>0</v>
      </c>
      <c r="Q151" s="10">
        <f t="shared" si="62"/>
        <v>0</v>
      </c>
      <c r="R151" s="10">
        <f t="shared" si="62"/>
        <v>0</v>
      </c>
      <c r="S151" s="10">
        <f t="shared" si="62"/>
        <v>0</v>
      </c>
      <c r="T151" s="10">
        <f t="shared" si="62"/>
        <v>0</v>
      </c>
      <c r="U151" s="10">
        <f t="shared" si="62"/>
        <v>0</v>
      </c>
      <c r="V151" s="10">
        <f t="shared" si="62"/>
        <v>0</v>
      </c>
      <c r="W151" s="10">
        <f t="shared" si="62"/>
        <v>0</v>
      </c>
      <c r="X151" s="10">
        <f t="shared" si="62"/>
        <v>0</v>
      </c>
      <c r="Y151" s="10">
        <f t="shared" si="62"/>
        <v>0</v>
      </c>
      <c r="Z151" s="10">
        <f t="shared" si="62"/>
        <v>0</v>
      </c>
      <c r="AA151" s="10">
        <f t="shared" si="62"/>
        <v>0</v>
      </c>
      <c r="AB151" s="10">
        <f t="shared" si="62"/>
        <v>0</v>
      </c>
      <c r="AC151" s="10">
        <f t="shared" si="62"/>
        <v>0</v>
      </c>
      <c r="AD151" s="10">
        <f t="shared" si="62"/>
        <v>0</v>
      </c>
      <c r="AE151" s="10">
        <f t="shared" si="62"/>
        <v>0</v>
      </c>
      <c r="AF151" s="10">
        <f t="shared" si="62"/>
        <v>0</v>
      </c>
      <c r="AG151" s="10">
        <f t="shared" si="62"/>
        <v>0</v>
      </c>
      <c r="AH151" s="10">
        <f t="shared" si="62"/>
        <v>0</v>
      </c>
      <c r="AI151" s="10">
        <f t="shared" si="62"/>
        <v>0</v>
      </c>
      <c r="AJ151" s="10">
        <f t="shared" si="62"/>
        <v>0</v>
      </c>
      <c r="AK151" s="10">
        <f t="shared" si="62"/>
        <v>0</v>
      </c>
    </row>
    <row r="152" spans="1:37" x14ac:dyDescent="0.35">
      <c r="C152" s="3"/>
      <c r="D152" s="3"/>
      <c r="E152" t="s">
        <v>99</v>
      </c>
      <c r="F152" t="s">
        <v>53</v>
      </c>
      <c r="H152" s="10">
        <f>H135*H146+H142*H147+H143*H148+H144*H149</f>
        <v>0</v>
      </c>
      <c r="I152" s="10">
        <f t="shared" ref="I152:AK152" si="63">I135*I146+I142*I147+I143*I148+I144*I149</f>
        <v>0</v>
      </c>
      <c r="J152" s="10">
        <f t="shared" si="63"/>
        <v>0</v>
      </c>
      <c r="K152" s="10">
        <f t="shared" si="63"/>
        <v>0</v>
      </c>
      <c r="L152" s="10">
        <f t="shared" si="63"/>
        <v>0</v>
      </c>
      <c r="M152" s="10">
        <f t="shared" si="63"/>
        <v>0</v>
      </c>
      <c r="N152" s="10">
        <f t="shared" si="63"/>
        <v>0</v>
      </c>
      <c r="O152" s="10">
        <f t="shared" si="63"/>
        <v>0</v>
      </c>
      <c r="P152" s="10">
        <f t="shared" si="63"/>
        <v>0</v>
      </c>
      <c r="Q152" s="10">
        <f t="shared" si="63"/>
        <v>0</v>
      </c>
      <c r="R152" s="10">
        <f t="shared" si="63"/>
        <v>0</v>
      </c>
      <c r="S152" s="10">
        <f t="shared" si="63"/>
        <v>0</v>
      </c>
      <c r="T152" s="10">
        <f t="shared" si="63"/>
        <v>0</v>
      </c>
      <c r="U152" s="10">
        <f t="shared" si="63"/>
        <v>0</v>
      </c>
      <c r="V152" s="10">
        <f t="shared" si="63"/>
        <v>0</v>
      </c>
      <c r="W152" s="10">
        <f t="shared" si="63"/>
        <v>0</v>
      </c>
      <c r="X152" s="10">
        <f t="shared" si="63"/>
        <v>0</v>
      </c>
      <c r="Y152" s="10">
        <f t="shared" si="63"/>
        <v>0</v>
      </c>
      <c r="Z152" s="10">
        <f t="shared" si="63"/>
        <v>0</v>
      </c>
      <c r="AA152" s="10">
        <f t="shared" si="63"/>
        <v>0</v>
      </c>
      <c r="AB152" s="10">
        <f t="shared" si="63"/>
        <v>0</v>
      </c>
      <c r="AC152" s="10">
        <f t="shared" si="63"/>
        <v>0</v>
      </c>
      <c r="AD152" s="10">
        <f t="shared" si="63"/>
        <v>0</v>
      </c>
      <c r="AE152" s="10">
        <f t="shared" si="63"/>
        <v>0</v>
      </c>
      <c r="AF152" s="10">
        <f t="shared" si="63"/>
        <v>0</v>
      </c>
      <c r="AG152" s="10">
        <f t="shared" si="63"/>
        <v>0</v>
      </c>
      <c r="AH152" s="10">
        <f t="shared" si="63"/>
        <v>0</v>
      </c>
      <c r="AI152" s="10">
        <f t="shared" si="63"/>
        <v>0</v>
      </c>
      <c r="AJ152" s="10">
        <f t="shared" si="63"/>
        <v>0</v>
      </c>
      <c r="AK152" s="10">
        <f t="shared" si="6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64">H156+I155</f>
        <v>0</v>
      </c>
      <c r="J156" s="10">
        <f t="shared" si="64"/>
        <v>0</v>
      </c>
      <c r="K156" s="10">
        <f t="shared" si="64"/>
        <v>0</v>
      </c>
      <c r="L156" s="10">
        <f t="shared" si="64"/>
        <v>0</v>
      </c>
      <c r="M156" s="10">
        <f t="shared" si="64"/>
        <v>0</v>
      </c>
      <c r="N156" s="10">
        <f t="shared" si="64"/>
        <v>0</v>
      </c>
      <c r="O156" s="10">
        <f t="shared" si="64"/>
        <v>0</v>
      </c>
      <c r="P156" s="10">
        <f t="shared" si="64"/>
        <v>0</v>
      </c>
      <c r="Q156" s="10">
        <f t="shared" si="64"/>
        <v>0</v>
      </c>
      <c r="R156" s="10">
        <f t="shared" si="64"/>
        <v>0</v>
      </c>
      <c r="S156" s="10">
        <f t="shared" si="64"/>
        <v>0</v>
      </c>
      <c r="T156" s="10">
        <f t="shared" si="64"/>
        <v>0</v>
      </c>
      <c r="U156" s="10">
        <f t="shared" si="64"/>
        <v>0</v>
      </c>
      <c r="V156" s="10">
        <f t="shared" si="64"/>
        <v>0</v>
      </c>
      <c r="W156" s="10">
        <f t="shared" si="64"/>
        <v>0</v>
      </c>
      <c r="X156" s="10">
        <f t="shared" si="64"/>
        <v>0</v>
      </c>
      <c r="Y156" s="10">
        <f t="shared" si="64"/>
        <v>0</v>
      </c>
      <c r="Z156" s="10">
        <f t="shared" si="64"/>
        <v>0</v>
      </c>
      <c r="AA156" s="10">
        <f t="shared" si="64"/>
        <v>0</v>
      </c>
      <c r="AB156" s="10">
        <f t="shared" si="64"/>
        <v>0</v>
      </c>
      <c r="AC156" s="10">
        <f t="shared" si="64"/>
        <v>0</v>
      </c>
      <c r="AD156" s="10">
        <f t="shared" si="64"/>
        <v>0</v>
      </c>
      <c r="AE156" s="10">
        <f t="shared" si="64"/>
        <v>0</v>
      </c>
      <c r="AF156" s="10">
        <f t="shared" si="64"/>
        <v>0</v>
      </c>
      <c r="AG156" s="10">
        <f>AF156+AG155</f>
        <v>0</v>
      </c>
      <c r="AH156" s="10">
        <f t="shared" si="64"/>
        <v>0</v>
      </c>
      <c r="AI156" s="10">
        <f t="shared" si="64"/>
        <v>0</v>
      </c>
      <c r="AJ156" s="10">
        <f t="shared" si="64"/>
        <v>0</v>
      </c>
      <c r="AK156" s="10">
        <f t="shared" si="6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65">I155*$G157</f>
        <v>0</v>
      </c>
      <c r="J158">
        <f t="shared" si="65"/>
        <v>0</v>
      </c>
      <c r="K158">
        <f t="shared" si="65"/>
        <v>0</v>
      </c>
      <c r="L158">
        <f t="shared" si="65"/>
        <v>0</v>
      </c>
      <c r="M158">
        <f t="shared" si="65"/>
        <v>0</v>
      </c>
      <c r="N158">
        <f t="shared" si="65"/>
        <v>0</v>
      </c>
      <c r="O158">
        <f t="shared" si="65"/>
        <v>0</v>
      </c>
      <c r="P158">
        <f t="shared" si="65"/>
        <v>0</v>
      </c>
      <c r="Q158">
        <f t="shared" si="65"/>
        <v>0</v>
      </c>
      <c r="R158">
        <f t="shared" si="65"/>
        <v>0</v>
      </c>
      <c r="S158">
        <f t="shared" si="65"/>
        <v>0</v>
      </c>
      <c r="T158">
        <f t="shared" si="65"/>
        <v>0</v>
      </c>
      <c r="U158">
        <f t="shared" si="65"/>
        <v>0</v>
      </c>
      <c r="V158">
        <f t="shared" si="65"/>
        <v>0</v>
      </c>
      <c r="W158">
        <f t="shared" si="65"/>
        <v>0</v>
      </c>
      <c r="X158">
        <f t="shared" si="65"/>
        <v>0</v>
      </c>
      <c r="Y158">
        <f t="shared" si="65"/>
        <v>0</v>
      </c>
      <c r="Z158">
        <f t="shared" si="65"/>
        <v>0</v>
      </c>
      <c r="AA158">
        <f t="shared" si="65"/>
        <v>0</v>
      </c>
      <c r="AB158">
        <f t="shared" si="65"/>
        <v>0</v>
      </c>
      <c r="AC158">
        <f t="shared" si="65"/>
        <v>0</v>
      </c>
      <c r="AD158">
        <f t="shared" si="65"/>
        <v>0</v>
      </c>
      <c r="AE158">
        <f t="shared" si="65"/>
        <v>0</v>
      </c>
      <c r="AF158">
        <f t="shared" si="65"/>
        <v>0</v>
      </c>
      <c r="AG158">
        <f t="shared" si="65"/>
        <v>0</v>
      </c>
      <c r="AH158">
        <f t="shared" si="65"/>
        <v>0</v>
      </c>
      <c r="AI158">
        <f t="shared" si="65"/>
        <v>0</v>
      </c>
      <c r="AJ158">
        <f t="shared" si="65"/>
        <v>0</v>
      </c>
      <c r="AK158">
        <f t="shared" si="65"/>
        <v>0</v>
      </c>
    </row>
    <row r="159" spans="1:37" x14ac:dyDescent="0.35">
      <c r="C159" s="3"/>
      <c r="D159" s="3"/>
      <c r="E159" t="s">
        <v>74</v>
      </c>
      <c r="F159" t="s">
        <v>70</v>
      </c>
      <c r="H159">
        <f>H156*$G157</f>
        <v>0</v>
      </c>
      <c r="I159">
        <f t="shared" ref="I159:AK159" si="66">I156*$G157</f>
        <v>0</v>
      </c>
      <c r="J159">
        <f t="shared" si="66"/>
        <v>0</v>
      </c>
      <c r="K159">
        <f t="shared" si="66"/>
        <v>0</v>
      </c>
      <c r="L159">
        <f t="shared" si="66"/>
        <v>0</v>
      </c>
      <c r="M159">
        <f t="shared" si="66"/>
        <v>0</v>
      </c>
      <c r="N159">
        <f t="shared" si="66"/>
        <v>0</v>
      </c>
      <c r="O159">
        <f t="shared" si="66"/>
        <v>0</v>
      </c>
      <c r="P159">
        <f t="shared" si="66"/>
        <v>0</v>
      </c>
      <c r="Q159">
        <f t="shared" si="66"/>
        <v>0</v>
      </c>
      <c r="R159">
        <f t="shared" si="66"/>
        <v>0</v>
      </c>
      <c r="S159">
        <f t="shared" si="66"/>
        <v>0</v>
      </c>
      <c r="T159">
        <f t="shared" si="66"/>
        <v>0</v>
      </c>
      <c r="U159">
        <f t="shared" si="66"/>
        <v>0</v>
      </c>
      <c r="V159">
        <f t="shared" si="66"/>
        <v>0</v>
      </c>
      <c r="W159">
        <f t="shared" si="66"/>
        <v>0</v>
      </c>
      <c r="X159">
        <f t="shared" si="66"/>
        <v>0</v>
      </c>
      <c r="Y159">
        <f t="shared" si="66"/>
        <v>0</v>
      </c>
      <c r="Z159">
        <f t="shared" si="66"/>
        <v>0</v>
      </c>
      <c r="AA159">
        <f t="shared" si="66"/>
        <v>0</v>
      </c>
      <c r="AB159">
        <f t="shared" si="66"/>
        <v>0</v>
      </c>
      <c r="AC159">
        <f t="shared" si="66"/>
        <v>0</v>
      </c>
      <c r="AD159">
        <f t="shared" si="66"/>
        <v>0</v>
      </c>
      <c r="AE159">
        <f t="shared" si="66"/>
        <v>0</v>
      </c>
      <c r="AF159">
        <f t="shared" si="66"/>
        <v>0</v>
      </c>
      <c r="AG159">
        <f t="shared" si="66"/>
        <v>0</v>
      </c>
      <c r="AH159">
        <f t="shared" si="66"/>
        <v>0</v>
      </c>
      <c r="AI159">
        <f t="shared" si="66"/>
        <v>0</v>
      </c>
      <c r="AJ159">
        <f t="shared" si="66"/>
        <v>0</v>
      </c>
      <c r="AK159">
        <f t="shared" si="6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67">I156*I160</f>
        <v>0</v>
      </c>
      <c r="J163" s="10">
        <f t="shared" si="67"/>
        <v>0</v>
      </c>
      <c r="K163" s="10">
        <f t="shared" si="67"/>
        <v>0</v>
      </c>
      <c r="L163" s="10">
        <f t="shared" si="67"/>
        <v>0</v>
      </c>
      <c r="M163" s="10">
        <f t="shared" si="67"/>
        <v>0</v>
      </c>
      <c r="N163" s="10">
        <f t="shared" si="67"/>
        <v>0</v>
      </c>
      <c r="O163" s="10">
        <f t="shared" si="67"/>
        <v>0</v>
      </c>
      <c r="P163" s="10">
        <f t="shared" si="67"/>
        <v>0</v>
      </c>
      <c r="Q163" s="10">
        <f t="shared" si="67"/>
        <v>0</v>
      </c>
      <c r="R163" s="10">
        <f t="shared" si="67"/>
        <v>0</v>
      </c>
      <c r="S163" s="10">
        <f t="shared" si="67"/>
        <v>0</v>
      </c>
      <c r="T163" s="10">
        <f t="shared" si="67"/>
        <v>0</v>
      </c>
      <c r="U163" s="10">
        <f t="shared" si="67"/>
        <v>0</v>
      </c>
      <c r="V163" s="10">
        <f t="shared" si="67"/>
        <v>0</v>
      </c>
      <c r="W163" s="10">
        <f t="shared" si="67"/>
        <v>0</v>
      </c>
      <c r="X163" s="10">
        <f t="shared" si="67"/>
        <v>0</v>
      </c>
      <c r="Y163" s="10">
        <f t="shared" si="67"/>
        <v>0</v>
      </c>
      <c r="Z163" s="10">
        <f t="shared" si="67"/>
        <v>0</v>
      </c>
      <c r="AA163" s="10">
        <f t="shared" si="67"/>
        <v>0</v>
      </c>
      <c r="AB163" s="10">
        <f t="shared" si="67"/>
        <v>0</v>
      </c>
      <c r="AC163" s="10">
        <f t="shared" si="67"/>
        <v>0</v>
      </c>
      <c r="AD163" s="10">
        <f t="shared" si="67"/>
        <v>0</v>
      </c>
      <c r="AE163" s="10">
        <f t="shared" si="67"/>
        <v>0</v>
      </c>
      <c r="AF163" s="10">
        <f t="shared" si="67"/>
        <v>0</v>
      </c>
      <c r="AG163" s="10">
        <f t="shared" si="67"/>
        <v>0</v>
      </c>
      <c r="AH163" s="10">
        <f t="shared" si="67"/>
        <v>0</v>
      </c>
      <c r="AI163" s="10">
        <f t="shared" si="67"/>
        <v>0</v>
      </c>
      <c r="AJ163" s="10">
        <f t="shared" si="67"/>
        <v>0</v>
      </c>
      <c r="AK163" s="10">
        <f t="shared" si="67"/>
        <v>0</v>
      </c>
    </row>
    <row r="164" spans="1:38" x14ac:dyDescent="0.35">
      <c r="C164" s="3"/>
      <c r="D164" s="3"/>
      <c r="E164" t="s">
        <v>81</v>
      </c>
      <c r="F164" t="s">
        <v>80</v>
      </c>
      <c r="H164" s="10">
        <f>H156*H161</f>
        <v>0</v>
      </c>
      <c r="I164" s="10">
        <f t="shared" ref="I164:AK164" si="68">I156*I161</f>
        <v>0</v>
      </c>
      <c r="J164" s="10">
        <f t="shared" si="68"/>
        <v>0</v>
      </c>
      <c r="K164" s="10">
        <f t="shared" si="68"/>
        <v>0</v>
      </c>
      <c r="L164" s="10">
        <f t="shared" si="68"/>
        <v>0</v>
      </c>
      <c r="M164" s="10">
        <f t="shared" si="68"/>
        <v>0</v>
      </c>
      <c r="N164" s="10">
        <f t="shared" si="68"/>
        <v>0</v>
      </c>
      <c r="O164" s="10">
        <f t="shared" si="68"/>
        <v>0</v>
      </c>
      <c r="P164" s="10">
        <f t="shared" si="68"/>
        <v>0</v>
      </c>
      <c r="Q164" s="10">
        <f t="shared" si="68"/>
        <v>0</v>
      </c>
      <c r="R164" s="10">
        <f t="shared" si="68"/>
        <v>0</v>
      </c>
      <c r="S164" s="10">
        <f t="shared" si="68"/>
        <v>0</v>
      </c>
      <c r="T164" s="10">
        <f t="shared" si="68"/>
        <v>0</v>
      </c>
      <c r="U164" s="10">
        <f t="shared" si="68"/>
        <v>0</v>
      </c>
      <c r="V164" s="10">
        <f t="shared" si="68"/>
        <v>0</v>
      </c>
      <c r="W164" s="10">
        <f t="shared" si="68"/>
        <v>0</v>
      </c>
      <c r="X164" s="10">
        <f t="shared" si="68"/>
        <v>0</v>
      </c>
      <c r="Y164" s="10">
        <f t="shared" si="68"/>
        <v>0</v>
      </c>
      <c r="Z164" s="10">
        <f t="shared" si="68"/>
        <v>0</v>
      </c>
      <c r="AA164" s="10">
        <f t="shared" si="68"/>
        <v>0</v>
      </c>
      <c r="AB164" s="10">
        <f t="shared" si="68"/>
        <v>0</v>
      </c>
      <c r="AC164" s="10">
        <f t="shared" si="68"/>
        <v>0</v>
      </c>
      <c r="AD164" s="10">
        <f t="shared" si="68"/>
        <v>0</v>
      </c>
      <c r="AE164" s="10">
        <f t="shared" si="68"/>
        <v>0</v>
      </c>
      <c r="AF164" s="10">
        <f t="shared" si="68"/>
        <v>0</v>
      </c>
      <c r="AG164" s="10">
        <f t="shared" si="68"/>
        <v>0</v>
      </c>
      <c r="AH164" s="10">
        <f t="shared" si="68"/>
        <v>0</v>
      </c>
      <c r="AI164" s="10">
        <f t="shared" si="68"/>
        <v>0</v>
      </c>
      <c r="AJ164" s="10">
        <f t="shared" si="68"/>
        <v>0</v>
      </c>
      <c r="AK164" s="10">
        <f t="shared" si="68"/>
        <v>0</v>
      </c>
    </row>
    <row r="165" spans="1:38" x14ac:dyDescent="0.35">
      <c r="C165" s="3"/>
      <c r="D165" s="3"/>
      <c r="E165" t="s">
        <v>82</v>
      </c>
      <c r="F165" t="s">
        <v>80</v>
      </c>
      <c r="H165" s="10">
        <f>H156*H162</f>
        <v>0</v>
      </c>
      <c r="I165" s="10">
        <f t="shared" ref="I165:AK165" si="69">I156*I162</f>
        <v>0</v>
      </c>
      <c r="J165" s="10">
        <f t="shared" si="69"/>
        <v>0</v>
      </c>
      <c r="K165" s="10">
        <f t="shared" si="69"/>
        <v>0</v>
      </c>
      <c r="L165" s="10">
        <f t="shared" si="69"/>
        <v>0</v>
      </c>
      <c r="M165" s="10">
        <f t="shared" si="69"/>
        <v>0</v>
      </c>
      <c r="N165" s="10">
        <f t="shared" si="69"/>
        <v>0</v>
      </c>
      <c r="O165" s="10">
        <f t="shared" si="69"/>
        <v>0</v>
      </c>
      <c r="P165" s="10">
        <f t="shared" si="69"/>
        <v>0</v>
      </c>
      <c r="Q165" s="10">
        <f t="shared" si="69"/>
        <v>0</v>
      </c>
      <c r="R165" s="10">
        <f t="shared" si="69"/>
        <v>0</v>
      </c>
      <c r="S165" s="10">
        <f t="shared" si="69"/>
        <v>0</v>
      </c>
      <c r="T165" s="10">
        <f t="shared" si="69"/>
        <v>0</v>
      </c>
      <c r="U165" s="10">
        <f t="shared" si="69"/>
        <v>0</v>
      </c>
      <c r="V165" s="10">
        <f t="shared" si="69"/>
        <v>0</v>
      </c>
      <c r="W165" s="10">
        <f t="shared" si="69"/>
        <v>0</v>
      </c>
      <c r="X165" s="10">
        <f t="shared" si="69"/>
        <v>0</v>
      </c>
      <c r="Y165" s="10">
        <f t="shared" si="69"/>
        <v>0</v>
      </c>
      <c r="Z165" s="10">
        <f t="shared" si="69"/>
        <v>0</v>
      </c>
      <c r="AA165" s="10">
        <f t="shared" si="69"/>
        <v>0</v>
      </c>
      <c r="AB165" s="10">
        <f t="shared" si="69"/>
        <v>0</v>
      </c>
      <c r="AC165" s="10">
        <f t="shared" si="69"/>
        <v>0</v>
      </c>
      <c r="AD165" s="10">
        <f t="shared" si="69"/>
        <v>0</v>
      </c>
      <c r="AE165" s="10">
        <f t="shared" si="69"/>
        <v>0</v>
      </c>
      <c r="AF165" s="10">
        <f t="shared" si="69"/>
        <v>0</v>
      </c>
      <c r="AG165" s="10">
        <f t="shared" si="69"/>
        <v>0</v>
      </c>
      <c r="AH165" s="10">
        <f t="shared" si="69"/>
        <v>0</v>
      </c>
      <c r="AI165" s="10">
        <f t="shared" si="69"/>
        <v>0</v>
      </c>
      <c r="AJ165" s="10">
        <f t="shared" si="69"/>
        <v>0</v>
      </c>
      <c r="AK165" s="10">
        <f t="shared" si="6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70">H167*(1+$G$16)*(1+I166)</f>
        <v>0</v>
      </c>
      <c r="J167" s="10">
        <f t="shared" si="70"/>
        <v>0</v>
      </c>
      <c r="K167" s="10">
        <f t="shared" si="70"/>
        <v>0</v>
      </c>
      <c r="L167" s="10">
        <f t="shared" si="70"/>
        <v>0</v>
      </c>
      <c r="M167" s="10">
        <f t="shared" si="70"/>
        <v>0</v>
      </c>
      <c r="N167" s="10">
        <f t="shared" si="70"/>
        <v>0</v>
      </c>
      <c r="O167" s="10">
        <f t="shared" si="70"/>
        <v>0</v>
      </c>
      <c r="P167" s="10">
        <f t="shared" si="70"/>
        <v>0</v>
      </c>
      <c r="Q167" s="10">
        <f t="shared" si="70"/>
        <v>0</v>
      </c>
      <c r="R167" s="10">
        <f t="shared" si="70"/>
        <v>0</v>
      </c>
      <c r="S167" s="10">
        <f t="shared" si="70"/>
        <v>0</v>
      </c>
      <c r="T167" s="10">
        <f t="shared" si="70"/>
        <v>0</v>
      </c>
      <c r="U167" s="10">
        <f t="shared" si="70"/>
        <v>0</v>
      </c>
      <c r="V167" s="10">
        <f t="shared" si="70"/>
        <v>0</v>
      </c>
      <c r="W167" s="10">
        <f t="shared" si="70"/>
        <v>0</v>
      </c>
      <c r="X167" s="10">
        <f t="shared" si="70"/>
        <v>0</v>
      </c>
      <c r="Y167" s="10">
        <f t="shared" si="70"/>
        <v>0</v>
      </c>
      <c r="Z167" s="10">
        <f t="shared" si="70"/>
        <v>0</v>
      </c>
      <c r="AA167" s="10">
        <f t="shared" si="70"/>
        <v>0</v>
      </c>
      <c r="AB167" s="10">
        <f t="shared" si="70"/>
        <v>0</v>
      </c>
      <c r="AC167" s="10">
        <f t="shared" si="70"/>
        <v>0</v>
      </c>
      <c r="AD167" s="10">
        <f t="shared" si="70"/>
        <v>0</v>
      </c>
      <c r="AE167" s="10">
        <f t="shared" si="70"/>
        <v>0</v>
      </c>
      <c r="AF167" s="10">
        <f t="shared" si="70"/>
        <v>0</v>
      </c>
      <c r="AG167" s="10">
        <f>AF167*(1+$G$16)*(1+AG166)</f>
        <v>0</v>
      </c>
      <c r="AH167" s="10">
        <f t="shared" si="70"/>
        <v>0</v>
      </c>
      <c r="AI167" s="10">
        <f t="shared" si="70"/>
        <v>0</v>
      </c>
      <c r="AJ167" s="10">
        <f t="shared" si="70"/>
        <v>0</v>
      </c>
      <c r="AK167" s="10">
        <f t="shared" si="70"/>
        <v>0</v>
      </c>
    </row>
    <row r="168" spans="1:38" x14ac:dyDescent="0.35">
      <c r="C168" s="3"/>
      <c r="D168" s="3"/>
      <c r="E168" t="s">
        <v>86</v>
      </c>
      <c r="F168" t="s">
        <v>87</v>
      </c>
      <c r="G168" s="12"/>
      <c r="H168" s="13">
        <f>G168*(1+$G$16)*(1+H166)</f>
        <v>0</v>
      </c>
      <c r="I168" s="13">
        <f t="shared" ref="I168:AK168" si="71">H168*(1+$G$16)*(1+I166)</f>
        <v>0</v>
      </c>
      <c r="J168" s="13">
        <f t="shared" si="71"/>
        <v>0</v>
      </c>
      <c r="K168" s="13">
        <f t="shared" si="71"/>
        <v>0</v>
      </c>
      <c r="L168" s="13">
        <f t="shared" si="71"/>
        <v>0</v>
      </c>
      <c r="M168" s="13">
        <f t="shared" si="71"/>
        <v>0</v>
      </c>
      <c r="N168" s="13">
        <f t="shared" si="71"/>
        <v>0</v>
      </c>
      <c r="O168" s="13">
        <f t="shared" si="71"/>
        <v>0</v>
      </c>
      <c r="P168" s="13">
        <f t="shared" si="71"/>
        <v>0</v>
      </c>
      <c r="Q168" s="13">
        <f t="shared" si="71"/>
        <v>0</v>
      </c>
      <c r="R168" s="13">
        <f t="shared" si="71"/>
        <v>0</v>
      </c>
      <c r="S168" s="13">
        <f t="shared" si="71"/>
        <v>0</v>
      </c>
      <c r="T168" s="13">
        <f t="shared" si="71"/>
        <v>0</v>
      </c>
      <c r="U168" s="13">
        <f t="shared" si="71"/>
        <v>0</v>
      </c>
      <c r="V168" s="13">
        <f t="shared" si="71"/>
        <v>0</v>
      </c>
      <c r="W168" s="13">
        <f t="shared" si="71"/>
        <v>0</v>
      </c>
      <c r="X168" s="13">
        <f t="shared" si="71"/>
        <v>0</v>
      </c>
      <c r="Y168" s="13">
        <f t="shared" si="71"/>
        <v>0</v>
      </c>
      <c r="Z168" s="13">
        <f t="shared" si="71"/>
        <v>0</v>
      </c>
      <c r="AA168" s="13">
        <f t="shared" si="71"/>
        <v>0</v>
      </c>
      <c r="AB168" s="13">
        <f t="shared" si="71"/>
        <v>0</v>
      </c>
      <c r="AC168" s="13">
        <f t="shared" si="71"/>
        <v>0</v>
      </c>
      <c r="AD168" s="13">
        <f t="shared" si="71"/>
        <v>0</v>
      </c>
      <c r="AE168" s="13">
        <f t="shared" si="71"/>
        <v>0</v>
      </c>
      <c r="AF168" s="13">
        <f t="shared" si="71"/>
        <v>0</v>
      </c>
      <c r="AG168" s="13">
        <f>AF168*(1+$G$16)*(1+AG166)</f>
        <v>0</v>
      </c>
      <c r="AH168" s="13">
        <f t="shared" si="71"/>
        <v>0</v>
      </c>
      <c r="AI168" s="13">
        <f t="shared" si="71"/>
        <v>0</v>
      </c>
      <c r="AJ168" s="13">
        <f t="shared" si="71"/>
        <v>0</v>
      </c>
      <c r="AK168" s="13">
        <f t="shared" si="71"/>
        <v>0</v>
      </c>
    </row>
    <row r="169" spans="1:38" x14ac:dyDescent="0.35">
      <c r="C169" s="3"/>
      <c r="D169" s="3"/>
      <c r="E169" t="s">
        <v>88</v>
      </c>
      <c r="F169" t="s">
        <v>87</v>
      </c>
      <c r="G169" s="12"/>
      <c r="H169" s="13">
        <f>G169*(1+$G$16)*(1+H166)</f>
        <v>0</v>
      </c>
      <c r="I169" s="13">
        <f t="shared" ref="I169:AK169" si="72">H169*(1+$G$16)*(1+I166)</f>
        <v>0</v>
      </c>
      <c r="J169" s="13">
        <f t="shared" si="72"/>
        <v>0</v>
      </c>
      <c r="K169" s="13">
        <f t="shared" si="72"/>
        <v>0</v>
      </c>
      <c r="L169" s="13">
        <f t="shared" si="72"/>
        <v>0</v>
      </c>
      <c r="M169" s="13">
        <f t="shared" si="72"/>
        <v>0</v>
      </c>
      <c r="N169" s="13">
        <f t="shared" si="72"/>
        <v>0</v>
      </c>
      <c r="O169" s="13">
        <f t="shared" si="72"/>
        <v>0</v>
      </c>
      <c r="P169" s="13">
        <f t="shared" si="72"/>
        <v>0</v>
      </c>
      <c r="Q169" s="13">
        <f t="shared" si="72"/>
        <v>0</v>
      </c>
      <c r="R169" s="13">
        <f t="shared" si="72"/>
        <v>0</v>
      </c>
      <c r="S169" s="13">
        <f t="shared" si="72"/>
        <v>0</v>
      </c>
      <c r="T169" s="13">
        <f t="shared" si="72"/>
        <v>0</v>
      </c>
      <c r="U169" s="13">
        <f t="shared" si="72"/>
        <v>0</v>
      </c>
      <c r="V169" s="13">
        <f t="shared" si="72"/>
        <v>0</v>
      </c>
      <c r="W169" s="13">
        <f t="shared" si="72"/>
        <v>0</v>
      </c>
      <c r="X169" s="13">
        <f t="shared" si="72"/>
        <v>0</v>
      </c>
      <c r="Y169" s="13">
        <f t="shared" si="72"/>
        <v>0</v>
      </c>
      <c r="Z169" s="13">
        <f t="shared" si="72"/>
        <v>0</v>
      </c>
      <c r="AA169" s="13">
        <f t="shared" si="72"/>
        <v>0</v>
      </c>
      <c r="AB169" s="13">
        <f t="shared" si="72"/>
        <v>0</v>
      </c>
      <c r="AC169" s="13">
        <f t="shared" si="72"/>
        <v>0</v>
      </c>
      <c r="AD169" s="13">
        <f t="shared" si="72"/>
        <v>0</v>
      </c>
      <c r="AE169" s="13">
        <f t="shared" si="72"/>
        <v>0</v>
      </c>
      <c r="AF169" s="13">
        <f t="shared" si="72"/>
        <v>0</v>
      </c>
      <c r="AG169" s="13">
        <f>AF169*(1+$G$16)*(1+AG166)</f>
        <v>0</v>
      </c>
      <c r="AH169" s="13">
        <f t="shared" si="72"/>
        <v>0</v>
      </c>
      <c r="AI169" s="13">
        <f t="shared" si="72"/>
        <v>0</v>
      </c>
      <c r="AJ169" s="13">
        <f t="shared" si="72"/>
        <v>0</v>
      </c>
      <c r="AK169" s="13">
        <f t="shared" si="72"/>
        <v>0</v>
      </c>
    </row>
    <row r="170" spans="1:38" x14ac:dyDescent="0.35">
      <c r="C170" s="3"/>
      <c r="D170" s="3"/>
      <c r="E170" t="s">
        <v>89</v>
      </c>
      <c r="F170" t="s">
        <v>87</v>
      </c>
      <c r="G170" s="12"/>
      <c r="H170" s="13">
        <f>G170*(1+$G$16)*(1+H166)</f>
        <v>0</v>
      </c>
      <c r="I170" s="13">
        <f t="shared" ref="I170:AK170" si="73">H170*(1+$G$16)*(1+I166)</f>
        <v>0</v>
      </c>
      <c r="J170" s="13">
        <f t="shared" si="73"/>
        <v>0</v>
      </c>
      <c r="K170" s="13">
        <f t="shared" si="73"/>
        <v>0</v>
      </c>
      <c r="L170" s="13">
        <f t="shared" si="73"/>
        <v>0</v>
      </c>
      <c r="M170" s="13">
        <f t="shared" si="73"/>
        <v>0</v>
      </c>
      <c r="N170" s="13">
        <f t="shared" si="73"/>
        <v>0</v>
      </c>
      <c r="O170" s="13">
        <f t="shared" si="73"/>
        <v>0</v>
      </c>
      <c r="P170" s="13">
        <f t="shared" si="73"/>
        <v>0</v>
      </c>
      <c r="Q170" s="13">
        <f t="shared" si="73"/>
        <v>0</v>
      </c>
      <c r="R170" s="13">
        <f t="shared" si="73"/>
        <v>0</v>
      </c>
      <c r="S170" s="13">
        <f t="shared" si="73"/>
        <v>0</v>
      </c>
      <c r="T170" s="13">
        <f t="shared" si="73"/>
        <v>0</v>
      </c>
      <c r="U170" s="13">
        <f t="shared" si="73"/>
        <v>0</v>
      </c>
      <c r="V170" s="13">
        <f t="shared" si="73"/>
        <v>0</v>
      </c>
      <c r="W170" s="13">
        <f t="shared" si="73"/>
        <v>0</v>
      </c>
      <c r="X170" s="13">
        <f t="shared" si="73"/>
        <v>0</v>
      </c>
      <c r="Y170" s="13">
        <f t="shared" si="73"/>
        <v>0</v>
      </c>
      <c r="Z170" s="13">
        <f t="shared" si="73"/>
        <v>0</v>
      </c>
      <c r="AA170" s="13">
        <f t="shared" si="73"/>
        <v>0</v>
      </c>
      <c r="AB170" s="13">
        <f t="shared" si="73"/>
        <v>0</v>
      </c>
      <c r="AC170" s="13">
        <f t="shared" si="73"/>
        <v>0</v>
      </c>
      <c r="AD170" s="13">
        <f t="shared" si="73"/>
        <v>0</v>
      </c>
      <c r="AE170" s="13">
        <f t="shared" si="73"/>
        <v>0</v>
      </c>
      <c r="AF170" s="13">
        <f t="shared" si="73"/>
        <v>0</v>
      </c>
      <c r="AG170" s="13">
        <f>AF170*(1+$G$16)*(1+AG166)</f>
        <v>0</v>
      </c>
      <c r="AH170" s="13">
        <f t="shared" si="73"/>
        <v>0</v>
      </c>
      <c r="AI170" s="13">
        <f t="shared" si="73"/>
        <v>0</v>
      </c>
      <c r="AJ170" s="13">
        <f t="shared" si="73"/>
        <v>0</v>
      </c>
      <c r="AK170" s="13">
        <f t="shared" si="73"/>
        <v>0</v>
      </c>
    </row>
    <row r="171" spans="1:38" x14ac:dyDescent="0.35">
      <c r="C171" s="3"/>
      <c r="D171" s="3"/>
    </row>
    <row r="172" spans="1:38" x14ac:dyDescent="0.35">
      <c r="C172" s="3"/>
      <c r="D172" s="3"/>
      <c r="E172" t="s">
        <v>101</v>
      </c>
      <c r="F172" t="s">
        <v>91</v>
      </c>
      <c r="H172" s="10">
        <f>SUM(H163:H165)/1000</f>
        <v>0</v>
      </c>
      <c r="I172" s="10">
        <f t="shared" ref="I172:AK172" si="74">SUM(I163:I165)/1000</f>
        <v>0</v>
      </c>
      <c r="J172" s="10">
        <f t="shared" si="74"/>
        <v>0</v>
      </c>
      <c r="K172" s="10">
        <f t="shared" si="74"/>
        <v>0</v>
      </c>
      <c r="L172" s="10">
        <f t="shared" si="74"/>
        <v>0</v>
      </c>
      <c r="M172" s="10">
        <f t="shared" si="74"/>
        <v>0</v>
      </c>
      <c r="N172" s="10">
        <f t="shared" si="74"/>
        <v>0</v>
      </c>
      <c r="O172" s="10">
        <f t="shared" si="74"/>
        <v>0</v>
      </c>
      <c r="P172" s="10">
        <f t="shared" si="74"/>
        <v>0</v>
      </c>
      <c r="Q172" s="10">
        <f t="shared" si="74"/>
        <v>0</v>
      </c>
      <c r="R172" s="10">
        <f t="shared" si="74"/>
        <v>0</v>
      </c>
      <c r="S172" s="10">
        <f t="shared" si="74"/>
        <v>0</v>
      </c>
      <c r="T172" s="10">
        <f t="shared" si="74"/>
        <v>0</v>
      </c>
      <c r="U172" s="10">
        <f t="shared" si="74"/>
        <v>0</v>
      </c>
      <c r="V172" s="10">
        <f t="shared" si="74"/>
        <v>0</v>
      </c>
      <c r="W172" s="10">
        <f t="shared" si="74"/>
        <v>0</v>
      </c>
      <c r="X172" s="10">
        <f t="shared" si="74"/>
        <v>0</v>
      </c>
      <c r="Y172" s="10">
        <f t="shared" si="74"/>
        <v>0</v>
      </c>
      <c r="Z172" s="10">
        <f t="shared" si="74"/>
        <v>0</v>
      </c>
      <c r="AA172" s="10">
        <f t="shared" si="74"/>
        <v>0</v>
      </c>
      <c r="AB172" s="10">
        <f t="shared" si="74"/>
        <v>0</v>
      </c>
      <c r="AC172" s="10">
        <f t="shared" si="74"/>
        <v>0</v>
      </c>
      <c r="AD172" s="10">
        <f t="shared" si="74"/>
        <v>0</v>
      </c>
      <c r="AE172" s="10">
        <f t="shared" si="74"/>
        <v>0</v>
      </c>
      <c r="AF172" s="10">
        <f t="shared" si="74"/>
        <v>0</v>
      </c>
      <c r="AG172" s="10">
        <f t="shared" si="74"/>
        <v>0</v>
      </c>
      <c r="AH172" s="10">
        <f t="shared" si="74"/>
        <v>0</v>
      </c>
      <c r="AI172" s="10">
        <f t="shared" si="74"/>
        <v>0</v>
      </c>
      <c r="AJ172" s="10">
        <f t="shared" si="74"/>
        <v>0</v>
      </c>
      <c r="AK172" s="10">
        <f t="shared" si="74"/>
        <v>0</v>
      </c>
    </row>
    <row r="173" spans="1:38" x14ac:dyDescent="0.35">
      <c r="C173" s="3"/>
      <c r="D173" s="3"/>
      <c r="E173" t="s">
        <v>102</v>
      </c>
      <c r="F173" t="s">
        <v>53</v>
      </c>
      <c r="H173" s="10">
        <f>H156*H167+H163*H168+H164*H169+H165*H170</f>
        <v>0</v>
      </c>
      <c r="I173" s="10">
        <f t="shared" ref="I173:AK173" si="75">I156*I167+I163*I168+I164*I169+I165*I170</f>
        <v>0</v>
      </c>
      <c r="J173" s="10">
        <f t="shared" si="75"/>
        <v>0</v>
      </c>
      <c r="K173" s="10">
        <f t="shared" si="75"/>
        <v>0</v>
      </c>
      <c r="L173" s="10">
        <f t="shared" si="75"/>
        <v>0</v>
      </c>
      <c r="M173" s="10">
        <f t="shared" si="75"/>
        <v>0</v>
      </c>
      <c r="N173" s="10">
        <f t="shared" si="75"/>
        <v>0</v>
      </c>
      <c r="O173" s="10">
        <f t="shared" si="75"/>
        <v>0</v>
      </c>
      <c r="P173" s="10">
        <f t="shared" si="75"/>
        <v>0</v>
      </c>
      <c r="Q173" s="10">
        <f t="shared" si="75"/>
        <v>0</v>
      </c>
      <c r="R173" s="10">
        <f t="shared" si="75"/>
        <v>0</v>
      </c>
      <c r="S173" s="10">
        <f t="shared" si="75"/>
        <v>0</v>
      </c>
      <c r="T173" s="10">
        <f t="shared" si="75"/>
        <v>0</v>
      </c>
      <c r="U173" s="10">
        <f t="shared" si="75"/>
        <v>0</v>
      </c>
      <c r="V173" s="10">
        <f t="shared" si="75"/>
        <v>0</v>
      </c>
      <c r="W173" s="10">
        <f t="shared" si="75"/>
        <v>0</v>
      </c>
      <c r="X173" s="10">
        <f t="shared" si="75"/>
        <v>0</v>
      </c>
      <c r="Y173" s="10">
        <f t="shared" si="75"/>
        <v>0</v>
      </c>
      <c r="Z173" s="10">
        <f t="shared" si="75"/>
        <v>0</v>
      </c>
      <c r="AA173" s="10">
        <f t="shared" si="75"/>
        <v>0</v>
      </c>
      <c r="AB173" s="10">
        <f t="shared" si="75"/>
        <v>0</v>
      </c>
      <c r="AC173" s="10">
        <f t="shared" si="75"/>
        <v>0</v>
      </c>
      <c r="AD173" s="10">
        <f t="shared" si="75"/>
        <v>0</v>
      </c>
      <c r="AE173" s="10">
        <f t="shared" si="75"/>
        <v>0</v>
      </c>
      <c r="AF173" s="10">
        <f t="shared" si="75"/>
        <v>0</v>
      </c>
      <c r="AG173" s="10">
        <f t="shared" si="75"/>
        <v>0</v>
      </c>
      <c r="AH173" s="10">
        <f t="shared" si="75"/>
        <v>0</v>
      </c>
      <c r="AI173" s="10">
        <f t="shared" si="75"/>
        <v>0</v>
      </c>
      <c r="AJ173" s="10">
        <f t="shared" si="75"/>
        <v>0</v>
      </c>
      <c r="AK173" s="10">
        <f t="shared" si="75"/>
        <v>0</v>
      </c>
    </row>
    <row r="174" spans="1:38" x14ac:dyDescent="0.35">
      <c r="C174" s="3"/>
      <c r="D174" s="3"/>
    </row>
    <row r="175" spans="1:38" x14ac:dyDescent="0.35">
      <c r="C175" s="3"/>
      <c r="D175" t="s">
        <v>103</v>
      </c>
    </row>
    <row r="176" spans="1:38" x14ac:dyDescent="0.35">
      <c r="C176" s="3"/>
      <c r="E176" t="s">
        <v>104</v>
      </c>
      <c r="F176" t="s">
        <v>70</v>
      </c>
      <c r="H176" s="4">
        <f>SUM(H95,H137,H158)</f>
        <v>389.95511837183585</v>
      </c>
      <c r="I176" s="4">
        <f>SUM(I95,I137,I158)</f>
        <v>397.38028922483863</v>
      </c>
      <c r="J176" s="4">
        <f t="shared" ref="J176:AK177" si="76">SUM(J95,J137,J158)</f>
        <v>404.94720376701662</v>
      </c>
      <c r="K176" s="4">
        <f t="shared" si="76"/>
        <v>351.00195149385763</v>
      </c>
      <c r="L176" s="4">
        <f t="shared" si="76"/>
        <v>356.6706980036106</v>
      </c>
      <c r="M176" s="4">
        <f t="shared" si="76"/>
        <v>362.42487430782785</v>
      </c>
      <c r="N176" s="4">
        <f t="shared" si="76"/>
        <v>368.27186608894408</v>
      </c>
      <c r="O176" s="4">
        <f t="shared" si="76"/>
        <v>374.21319231478992</v>
      </c>
      <c r="P176" s="4">
        <f t="shared" si="76"/>
        <v>331.83078826971541</v>
      </c>
      <c r="Q176" s="4">
        <f t="shared" si="76"/>
        <v>336.49118851576713</v>
      </c>
      <c r="R176" s="4">
        <f t="shared" si="76"/>
        <v>384.20833106596984</v>
      </c>
      <c r="S176" s="4">
        <f t="shared" si="76"/>
        <v>389.97145603195935</v>
      </c>
      <c r="T176" s="4">
        <f t="shared" si="76"/>
        <v>395.82102787243872</v>
      </c>
      <c r="U176" s="4">
        <f t="shared" si="76"/>
        <v>401.75834329052532</v>
      </c>
      <c r="V176" s="4">
        <f t="shared" si="76"/>
        <v>407.78471843988325</v>
      </c>
      <c r="W176" s="4">
        <f t="shared" si="76"/>
        <v>413.90148921648148</v>
      </c>
      <c r="X176" s="4">
        <f t="shared" si="76"/>
        <v>420.11001155472866</v>
      </c>
      <c r="Y176" s="4">
        <f t="shared" si="76"/>
        <v>426.41166172804958</v>
      </c>
      <c r="Z176" s="4">
        <f t="shared" si="76"/>
        <v>432.8078366539703</v>
      </c>
      <c r="AA176" s="4">
        <f t="shared" si="76"/>
        <v>439.29995420377986</v>
      </c>
      <c r="AB176" s="4">
        <f t="shared" si="76"/>
        <v>445.88945351683657</v>
      </c>
      <c r="AC176" s="4">
        <f t="shared" si="76"/>
        <v>452.57779531958914</v>
      </c>
      <c r="AD176" s="4">
        <f t="shared" si="76"/>
        <v>459.36646224938295</v>
      </c>
      <c r="AE176" s="4">
        <f t="shared" si="76"/>
        <v>466.25695918312368</v>
      </c>
      <c r="AF176" s="4">
        <f t="shared" si="76"/>
        <v>473.25081357087055</v>
      </c>
      <c r="AG176" s="4">
        <f t="shared" si="76"/>
        <v>480.34957577443362</v>
      </c>
      <c r="AH176" s="4">
        <f t="shared" si="76"/>
        <v>487.55481941105012</v>
      </c>
      <c r="AI176" s="4">
        <f t="shared" si="76"/>
        <v>494.86814170221584</v>
      </c>
      <c r="AJ176" s="4">
        <f t="shared" si="76"/>
        <v>502.29116382774907</v>
      </c>
      <c r="AK176" s="4">
        <f t="shared" si="76"/>
        <v>509.82553128516537</v>
      </c>
      <c r="AL176" s="10"/>
    </row>
    <row r="177" spans="1:38" x14ac:dyDescent="0.35">
      <c r="C177" s="3"/>
      <c r="D177" s="3"/>
      <c r="E177" t="s">
        <v>105</v>
      </c>
      <c r="F177" t="s">
        <v>70</v>
      </c>
      <c r="H177" s="4">
        <f>SUM(H96,H138,H159)</f>
        <v>389.95511837183585</v>
      </c>
      <c r="I177" s="4">
        <f>SUM(I96,I138,I159)</f>
        <v>787.33540759667449</v>
      </c>
      <c r="J177" s="4">
        <f t="shared" si="76"/>
        <v>1192.2826113636911</v>
      </c>
      <c r="K177" s="4">
        <f t="shared" si="76"/>
        <v>1543.2845628575487</v>
      </c>
      <c r="L177" s="4">
        <f t="shared" si="76"/>
        <v>1899.9552608611593</v>
      </c>
      <c r="M177" s="4">
        <f t="shared" si="76"/>
        <v>2262.3801351689872</v>
      </c>
      <c r="N177" s="4">
        <f t="shared" si="76"/>
        <v>2630.6520012579313</v>
      </c>
      <c r="O177" s="4">
        <f t="shared" si="76"/>
        <v>3004.8651935727212</v>
      </c>
      <c r="P177" s="4">
        <f t="shared" si="76"/>
        <v>3336.6959818424366</v>
      </c>
      <c r="Q177" s="4">
        <f t="shared" si="76"/>
        <v>3673.1871703582037</v>
      </c>
      <c r="R177" s="4">
        <f t="shared" si="76"/>
        <v>4057.3955014241737</v>
      </c>
      <c r="S177" s="4">
        <f t="shared" si="76"/>
        <v>4447.3669574561327</v>
      </c>
      <c r="T177" s="4">
        <f t="shared" si="76"/>
        <v>4843.1879853285718</v>
      </c>
      <c r="U177" s="4">
        <f t="shared" si="76"/>
        <v>5244.9463286190967</v>
      </c>
      <c r="V177" s="4">
        <f t="shared" si="76"/>
        <v>5652.73104705898</v>
      </c>
      <c r="W177" s="4">
        <f t="shared" si="76"/>
        <v>6066.6325362754615</v>
      </c>
      <c r="X177" s="4">
        <f t="shared" si="76"/>
        <v>6486.7425478301902</v>
      </c>
      <c r="Y177" s="4">
        <f t="shared" si="76"/>
        <v>6913.1542095582399</v>
      </c>
      <c r="Z177" s="4">
        <f t="shared" si="76"/>
        <v>7345.9620462122102</v>
      </c>
      <c r="AA177" s="4">
        <f t="shared" si="76"/>
        <v>7785.2620004159899</v>
      </c>
      <c r="AB177" s="4">
        <f t="shared" si="76"/>
        <v>8231.1514539328273</v>
      </c>
      <c r="AC177" s="4">
        <f t="shared" si="76"/>
        <v>8683.7292492524157</v>
      </c>
      <c r="AD177" s="4">
        <f t="shared" si="76"/>
        <v>9143.0957115017991</v>
      </c>
      <c r="AE177" s="4">
        <f t="shared" si="76"/>
        <v>9609.3526706849225</v>
      </c>
      <c r="AF177" s="4">
        <f t="shared" si="76"/>
        <v>10082.603484255793</v>
      </c>
      <c r="AG177" s="4">
        <f t="shared" si="76"/>
        <v>10562.953060030226</v>
      </c>
      <c r="AH177" s="4">
        <f t="shared" si="76"/>
        <v>11050.507879441277</v>
      </c>
      <c r="AI177" s="4">
        <f t="shared" si="76"/>
        <v>11545.376021143493</v>
      </c>
      <c r="AJ177" s="4">
        <f t="shared" si="76"/>
        <v>12047.667184971242</v>
      </c>
      <c r="AK177" s="4">
        <f t="shared" si="76"/>
        <v>12557.492716256407</v>
      </c>
      <c r="AL177" s="10"/>
    </row>
    <row r="178" spans="1:38" x14ac:dyDescent="0.35">
      <c r="C178" s="3"/>
      <c r="D178" s="3"/>
      <c r="E178" t="s">
        <v>106</v>
      </c>
      <c r="F178" t="s">
        <v>91</v>
      </c>
      <c r="H178" s="10">
        <f t="shared" ref="H178:AK179" si="77">SUM(H109,H130,H151,H172)</f>
        <v>47.106578299317768</v>
      </c>
      <c r="I178" s="10">
        <f t="shared" si="77"/>
        <v>95.110117237678281</v>
      </c>
      <c r="J178" s="10">
        <f t="shared" si="77"/>
        <v>144.0277394527339</v>
      </c>
      <c r="K178" s="10">
        <f t="shared" si="77"/>
        <v>186.42877519319188</v>
      </c>
      <c r="L178" s="10">
        <f t="shared" si="77"/>
        <v>229.51459551202805</v>
      </c>
      <c r="M178" s="10">
        <f t="shared" si="77"/>
        <v>273.29552032841366</v>
      </c>
      <c r="N178" s="10">
        <f t="shared" si="77"/>
        <v>317.78276175195811</v>
      </c>
      <c r="O178" s="10">
        <f t="shared" si="77"/>
        <v>362.98771538358471</v>
      </c>
      <c r="P178" s="10">
        <f t="shared" si="77"/>
        <v>403.0728746065663</v>
      </c>
      <c r="Q178" s="10">
        <f t="shared" si="77"/>
        <v>443.72101017927099</v>
      </c>
      <c r="R178" s="10">
        <f t="shared" si="77"/>
        <v>490.13337657204022</v>
      </c>
      <c r="S178" s="10">
        <f t="shared" si="77"/>
        <v>537.24192846070082</v>
      </c>
      <c r="T178" s="10">
        <f t="shared" si="77"/>
        <v>585.05710862769149</v>
      </c>
      <c r="U178" s="10">
        <f t="shared" si="77"/>
        <v>633.58951649718688</v>
      </c>
      <c r="V178" s="10">
        <f t="shared" si="77"/>
        <v>682.84991048472477</v>
      </c>
      <c r="W178" s="10">
        <f t="shared" si="77"/>
        <v>732.84921038207574</v>
      </c>
      <c r="X178" s="10">
        <f t="shared" si="77"/>
        <v>783.59849977788701</v>
      </c>
      <c r="Y178" s="10">
        <f t="shared" si="77"/>
        <v>835.10902851463538</v>
      </c>
      <c r="Z178" s="10">
        <f t="shared" si="77"/>
        <v>887.39221518243505</v>
      </c>
      <c r="AA178" s="10">
        <f t="shared" si="77"/>
        <v>940.45964965025166</v>
      </c>
      <c r="AB178" s="10">
        <f t="shared" si="77"/>
        <v>994.32309563508545</v>
      </c>
      <c r="AC178" s="10">
        <f t="shared" si="77"/>
        <v>1048.9944933096917</v>
      </c>
      <c r="AD178" s="10">
        <f t="shared" si="77"/>
        <v>1104.4859619494173</v>
      </c>
      <c r="AE178" s="10">
        <f t="shared" si="77"/>
        <v>1160.8098026187386</v>
      </c>
      <c r="AF178" s="10">
        <f t="shared" si="77"/>
        <v>1217.9785008980998</v>
      </c>
      <c r="AG178" s="10">
        <f t="shared" si="77"/>
        <v>1276.0047296516514</v>
      </c>
      <c r="AH178" s="10">
        <f t="shared" si="77"/>
        <v>1334.9013518365064</v>
      </c>
      <c r="AI178" s="10">
        <f t="shared" si="77"/>
        <v>1394.681423354134</v>
      </c>
      <c r="AJ178" s="10">
        <f t="shared" si="77"/>
        <v>1455.358195944526</v>
      </c>
      <c r="AK178" s="10">
        <f t="shared" si="77"/>
        <v>1516.9451201237741</v>
      </c>
    </row>
    <row r="179" spans="1:38" x14ac:dyDescent="0.35">
      <c r="C179" s="3"/>
      <c r="D179" s="3"/>
      <c r="E179" t="s">
        <v>107</v>
      </c>
      <c r="F179" t="s">
        <v>53</v>
      </c>
      <c r="H179" s="10">
        <f t="shared" si="77"/>
        <v>468319.41696040129</v>
      </c>
      <c r="I179" s="10">
        <f t="shared" si="77"/>
        <v>984722.54401025851</v>
      </c>
      <c r="J179" s="10">
        <f t="shared" si="77"/>
        <v>1568183.2962548644</v>
      </c>
      <c r="K179" s="10">
        <f t="shared" si="77"/>
        <v>2134678.6673460314</v>
      </c>
      <c r="L179" s="10">
        <f t="shared" si="77"/>
        <v>2763681.4190556286</v>
      </c>
      <c r="M179" s="10">
        <f t="shared" si="77"/>
        <v>3434542.5868558907</v>
      </c>
      <c r="N179" s="10">
        <f t="shared" si="77"/>
        <v>4167978.3135929853</v>
      </c>
      <c r="O179" s="10">
        <f t="shared" si="77"/>
        <v>4968734.2100439891</v>
      </c>
      <c r="P179" s="10">
        <f t="shared" si="77"/>
        <v>5758324.4845387675</v>
      </c>
      <c r="Q179" s="10">
        <f t="shared" si="77"/>
        <v>6615783.3876148695</v>
      </c>
      <c r="R179" s="10">
        <f t="shared" si="77"/>
        <v>7461245.0520712547</v>
      </c>
      <c r="S179" s="10">
        <f t="shared" si="77"/>
        <v>8350119.0561778117</v>
      </c>
      <c r="T179" s="10">
        <f t="shared" si="77"/>
        <v>9284248.8164343499</v>
      </c>
      <c r="U179" s="10">
        <f t="shared" si="77"/>
        <v>10265550.297855966</v>
      </c>
      <c r="V179" s="10">
        <f t="shared" si="77"/>
        <v>11296014.766274117</v>
      </c>
      <c r="W179" s="10">
        <f t="shared" si="77"/>
        <v>12377711.643059254</v>
      </c>
      <c r="X179" s="10">
        <f t="shared" si="77"/>
        <v>13512791.466036348</v>
      </c>
      <c r="Y179" s="10">
        <f t="shared" si="77"/>
        <v>14703488.960502703</v>
      </c>
      <c r="Z179" s="10">
        <f t="shared" si="77"/>
        <v>15952126.224400528</v>
      </c>
      <c r="AA179" s="10">
        <f t="shared" si="77"/>
        <v>17261116.031845037</v>
      </c>
      <c r="AB179" s="10">
        <f t="shared" si="77"/>
        <v>18632965.259362612</v>
      </c>
      <c r="AC179" s="10">
        <f t="shared" si="77"/>
        <v>20070278.439352728</v>
      </c>
      <c r="AD179" s="10">
        <f t="shared" si="77"/>
        <v>21575761.445452712</v>
      </c>
      <c r="AE179" s="10">
        <f t="shared" si="77"/>
        <v>23152225.314655285</v>
      </c>
      <c r="AF179" s="10">
        <f t="shared" si="77"/>
        <v>24802590.211206481</v>
      </c>
      <c r="AG179" s="10">
        <f t="shared" si="77"/>
        <v>26529889.537495174</v>
      </c>
      <c r="AH179" s="10">
        <f t="shared" si="77"/>
        <v>28337274.197336182</v>
      </c>
      <c r="AI179" s="10">
        <f t="shared" si="77"/>
        <v>30228017.017246343</v>
      </c>
      <c r="AJ179" s="10">
        <f t="shared" si="77"/>
        <v>32205517.331517652</v>
      </c>
      <c r="AK179" s="10">
        <f t="shared" si="77"/>
        <v>34273305.737103812</v>
      </c>
    </row>
    <row r="180" spans="1:38" x14ac:dyDescent="0.35">
      <c r="C180" s="3"/>
      <c r="D180" s="3"/>
    </row>
    <row r="181" spans="1:38" x14ac:dyDescent="0.35">
      <c r="C181" s="3"/>
      <c r="D181" s="3"/>
      <c r="E181" s="15" t="s">
        <v>108</v>
      </c>
      <c r="F181" s="15" t="s">
        <v>109</v>
      </c>
      <c r="G181" s="15"/>
      <c r="H181" s="16">
        <f>H178*1000/H177</f>
        <v>120.8</v>
      </c>
      <c r="I181" s="16">
        <f t="shared" ref="I181:AK181" si="78">I178*1000/I177</f>
        <v>120.8</v>
      </c>
      <c r="J181" s="16">
        <f t="shared" si="78"/>
        <v>120.80000000000001</v>
      </c>
      <c r="K181" s="16">
        <f t="shared" si="78"/>
        <v>120.8</v>
      </c>
      <c r="L181" s="16">
        <f t="shared" si="78"/>
        <v>120.80000000000001</v>
      </c>
      <c r="M181" s="16">
        <f t="shared" si="78"/>
        <v>120.8</v>
      </c>
      <c r="N181" s="16">
        <f t="shared" si="78"/>
        <v>120.80000000000001</v>
      </c>
      <c r="O181" s="16">
        <f t="shared" si="78"/>
        <v>120.8</v>
      </c>
      <c r="P181" s="16">
        <f t="shared" si="78"/>
        <v>120.8</v>
      </c>
      <c r="Q181" s="16">
        <f t="shared" si="78"/>
        <v>120.8</v>
      </c>
      <c r="R181" s="16">
        <f t="shared" si="78"/>
        <v>120.8</v>
      </c>
      <c r="S181" s="16">
        <f t="shared" si="78"/>
        <v>120.8</v>
      </c>
      <c r="T181" s="16">
        <f t="shared" si="78"/>
        <v>120.80000000000001</v>
      </c>
      <c r="U181" s="16">
        <f t="shared" si="78"/>
        <v>120.8</v>
      </c>
      <c r="V181" s="16">
        <f t="shared" si="78"/>
        <v>120.8</v>
      </c>
      <c r="W181" s="16">
        <f t="shared" si="78"/>
        <v>120.8</v>
      </c>
      <c r="X181" s="16">
        <f t="shared" si="78"/>
        <v>120.80000000000001</v>
      </c>
      <c r="Y181" s="16">
        <f t="shared" si="78"/>
        <v>120.8</v>
      </c>
      <c r="Z181" s="16">
        <f t="shared" si="78"/>
        <v>120.8</v>
      </c>
      <c r="AA181" s="16">
        <f t="shared" si="78"/>
        <v>120.80000000000001</v>
      </c>
      <c r="AB181" s="16">
        <f t="shared" si="78"/>
        <v>120.8</v>
      </c>
      <c r="AC181" s="16">
        <f t="shared" si="78"/>
        <v>120.8</v>
      </c>
      <c r="AD181" s="16">
        <f t="shared" si="78"/>
        <v>120.8</v>
      </c>
      <c r="AE181" s="16">
        <f t="shared" si="78"/>
        <v>120.79999999999998</v>
      </c>
      <c r="AF181" s="16">
        <f t="shared" si="78"/>
        <v>120.8</v>
      </c>
      <c r="AG181" s="16">
        <f t="shared" si="78"/>
        <v>120.80000000000001</v>
      </c>
      <c r="AH181" s="16">
        <f t="shared" si="78"/>
        <v>120.80000000000001</v>
      </c>
      <c r="AI181" s="16">
        <f t="shared" si="78"/>
        <v>120.8</v>
      </c>
      <c r="AJ181" s="16">
        <f t="shared" si="78"/>
        <v>120.8</v>
      </c>
      <c r="AK181" s="16">
        <f t="shared" si="78"/>
        <v>120.80000000000001</v>
      </c>
    </row>
    <row r="182" spans="1:38" s="37" customFormat="1" x14ac:dyDescent="0.35">
      <c r="A182" s="40"/>
      <c r="C182" s="41"/>
      <c r="D182" s="41"/>
      <c r="E182" s="42" t="s">
        <v>110</v>
      </c>
      <c r="F182" s="42" t="s">
        <v>111</v>
      </c>
      <c r="G182" s="42"/>
      <c r="H182" s="43">
        <f>H179/H177</f>
        <v>1200.957225323152</v>
      </c>
      <c r="I182" s="43">
        <f t="shared" ref="I182:AK182" si="79">I179/I177</f>
        <v>1250.7027303853947</v>
      </c>
      <c r="J182" s="43">
        <f t="shared" si="79"/>
        <v>1315.2781742419536</v>
      </c>
      <c r="K182" s="43">
        <f t="shared" si="79"/>
        <v>1383.2048338470101</v>
      </c>
      <c r="L182" s="43">
        <f t="shared" si="79"/>
        <v>1454.6034193473499</v>
      </c>
      <c r="M182" s="43">
        <f t="shared" si="79"/>
        <v>1518.110300504097</v>
      </c>
      <c r="N182" s="43">
        <f t="shared" si="79"/>
        <v>1584.3898438865847</v>
      </c>
      <c r="O182" s="43">
        <f t="shared" si="79"/>
        <v>1653.5631018229703</v>
      </c>
      <c r="P182" s="43">
        <f t="shared" si="79"/>
        <v>1725.7564116941726</v>
      </c>
      <c r="Q182" s="43">
        <f t="shared" si="79"/>
        <v>1801.1016266752636</v>
      </c>
      <c r="R182" s="43">
        <f t="shared" si="79"/>
        <v>1838.924760835444</v>
      </c>
      <c r="S182" s="43">
        <f t="shared" si="79"/>
        <v>1877.5421808129881</v>
      </c>
      <c r="T182" s="43">
        <f t="shared" si="79"/>
        <v>1916.9705666100606</v>
      </c>
      <c r="U182" s="43">
        <f t="shared" si="79"/>
        <v>1957.2269485088721</v>
      </c>
      <c r="V182" s="43">
        <f t="shared" si="79"/>
        <v>1998.3287144275582</v>
      </c>
      <c r="W182" s="43">
        <f t="shared" si="79"/>
        <v>2040.2936174305369</v>
      </c>
      <c r="X182" s="43">
        <f t="shared" si="79"/>
        <v>2083.139783396578</v>
      </c>
      <c r="Y182" s="43">
        <f t="shared" si="79"/>
        <v>2126.8857188479055</v>
      </c>
      <c r="Z182" s="43">
        <f t="shared" si="79"/>
        <v>2171.5503189437118</v>
      </c>
      <c r="AA182" s="43">
        <f t="shared" si="79"/>
        <v>2217.1528756415291</v>
      </c>
      <c r="AB182" s="43">
        <f t="shared" si="79"/>
        <v>2263.7130860300013</v>
      </c>
      <c r="AC182" s="43">
        <f t="shared" si="79"/>
        <v>2311.251060836631</v>
      </c>
      <c r="AD182" s="43">
        <f t="shared" si="79"/>
        <v>2359.7873331142005</v>
      </c>
      <c r="AE182" s="43">
        <f t="shared" si="79"/>
        <v>2409.342867109598</v>
      </c>
      <c r="AF182" s="43">
        <f t="shared" si="79"/>
        <v>2459.9390673188996</v>
      </c>
      <c r="AG182" s="43">
        <f t="shared" si="79"/>
        <v>2511.5977877325963</v>
      </c>
      <c r="AH182" s="43">
        <f t="shared" si="79"/>
        <v>2564.3413412749806</v>
      </c>
      <c r="AI182" s="43">
        <f t="shared" si="79"/>
        <v>2618.1925094417547</v>
      </c>
      <c r="AJ182" s="43">
        <f t="shared" si="79"/>
        <v>2673.1745521400312</v>
      </c>
      <c r="AK182" s="43">
        <f t="shared" si="79"/>
        <v>2729.3112177349717</v>
      </c>
    </row>
    <row r="183" spans="1:38" x14ac:dyDescent="0.35">
      <c r="C183" s="3"/>
      <c r="D183" s="3"/>
      <c r="E183" s="15" t="s">
        <v>112</v>
      </c>
      <c r="F183" s="15" t="s">
        <v>113</v>
      </c>
      <c r="G183" s="15"/>
      <c r="H183" s="16">
        <f>G183*(1+$G$5)*(1+H$182)</f>
        <v>0</v>
      </c>
      <c r="I183" s="16">
        <f t="shared" ref="I183:AK183" si="80">H183*(1+$G$5)*(1+I$182)</f>
        <v>0</v>
      </c>
      <c r="J183" s="16">
        <f t="shared" si="80"/>
        <v>0</v>
      </c>
      <c r="K183" s="16">
        <f t="shared" si="80"/>
        <v>0</v>
      </c>
      <c r="L183" s="16">
        <f t="shared" si="80"/>
        <v>0</v>
      </c>
      <c r="M183" s="16">
        <f t="shared" si="80"/>
        <v>0</v>
      </c>
      <c r="N183" s="16">
        <f t="shared" si="80"/>
        <v>0</v>
      </c>
      <c r="O183" s="16">
        <f t="shared" si="80"/>
        <v>0</v>
      </c>
      <c r="P183" s="16">
        <f t="shared" si="80"/>
        <v>0</v>
      </c>
      <c r="Q183" s="16">
        <f t="shared" si="80"/>
        <v>0</v>
      </c>
      <c r="R183" s="16">
        <f t="shared" si="80"/>
        <v>0</v>
      </c>
      <c r="S183" s="16">
        <f t="shared" si="80"/>
        <v>0</v>
      </c>
      <c r="T183" s="16">
        <f t="shared" si="80"/>
        <v>0</v>
      </c>
      <c r="U183" s="16">
        <f t="shared" si="80"/>
        <v>0</v>
      </c>
      <c r="V183" s="16">
        <f t="shared" si="80"/>
        <v>0</v>
      </c>
      <c r="W183" s="16">
        <f t="shared" si="80"/>
        <v>0</v>
      </c>
      <c r="X183" s="16">
        <f t="shared" si="80"/>
        <v>0</v>
      </c>
      <c r="Y183" s="16">
        <f t="shared" si="80"/>
        <v>0</v>
      </c>
      <c r="Z183" s="16">
        <f t="shared" si="80"/>
        <v>0</v>
      </c>
      <c r="AA183" s="16">
        <f t="shared" si="80"/>
        <v>0</v>
      </c>
      <c r="AB183" s="16">
        <f t="shared" si="80"/>
        <v>0</v>
      </c>
      <c r="AC183" s="16">
        <f t="shared" si="80"/>
        <v>0</v>
      </c>
      <c r="AD183" s="16">
        <f t="shared" si="80"/>
        <v>0</v>
      </c>
      <c r="AE183" s="16">
        <f t="shared" si="80"/>
        <v>0</v>
      </c>
      <c r="AF183" s="16">
        <f t="shared" si="80"/>
        <v>0</v>
      </c>
      <c r="AG183" s="16">
        <f t="shared" si="80"/>
        <v>0</v>
      </c>
      <c r="AH183" s="16">
        <f t="shared" si="80"/>
        <v>0</v>
      </c>
      <c r="AI183" s="16">
        <f t="shared" si="80"/>
        <v>0</v>
      </c>
      <c r="AJ183" s="16">
        <f t="shared" si="80"/>
        <v>0</v>
      </c>
      <c r="AK183" s="16">
        <f t="shared" si="8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81">G187*(1+$G$16)*(1+H186)</f>
        <v>0</v>
      </c>
      <c r="I187" s="10">
        <f t="shared" si="81"/>
        <v>0</v>
      </c>
      <c r="J187" s="10">
        <f t="shared" si="81"/>
        <v>0</v>
      </c>
      <c r="K187" s="10">
        <f t="shared" si="81"/>
        <v>0</v>
      </c>
      <c r="L187" s="10">
        <f t="shared" si="81"/>
        <v>0</v>
      </c>
      <c r="M187" s="10">
        <f t="shared" si="81"/>
        <v>0</v>
      </c>
      <c r="N187" s="10">
        <f t="shared" si="81"/>
        <v>0</v>
      </c>
      <c r="O187" s="10">
        <f t="shared" si="81"/>
        <v>0</v>
      </c>
      <c r="P187" s="10">
        <f t="shared" si="81"/>
        <v>0</v>
      </c>
      <c r="Q187" s="10">
        <f t="shared" si="81"/>
        <v>0</v>
      </c>
      <c r="R187" s="10">
        <f t="shared" si="81"/>
        <v>0</v>
      </c>
      <c r="S187" s="10">
        <f t="shared" si="81"/>
        <v>0</v>
      </c>
      <c r="T187" s="10">
        <f t="shared" si="81"/>
        <v>0</v>
      </c>
      <c r="U187" s="10">
        <f t="shared" si="81"/>
        <v>0</v>
      </c>
      <c r="V187" s="10">
        <f t="shared" si="81"/>
        <v>0</v>
      </c>
      <c r="W187" s="10">
        <f t="shared" si="81"/>
        <v>0</v>
      </c>
      <c r="X187" s="10">
        <f t="shared" si="81"/>
        <v>0</v>
      </c>
      <c r="Y187" s="10">
        <f t="shared" si="81"/>
        <v>0</v>
      </c>
      <c r="Z187" s="10">
        <f t="shared" si="81"/>
        <v>0</v>
      </c>
      <c r="AA187" s="10">
        <f t="shared" si="81"/>
        <v>0</v>
      </c>
      <c r="AB187" s="10">
        <f t="shared" si="81"/>
        <v>0</v>
      </c>
      <c r="AC187" s="10">
        <f t="shared" si="81"/>
        <v>0</v>
      </c>
      <c r="AD187" s="10">
        <f t="shared" si="81"/>
        <v>0</v>
      </c>
      <c r="AE187" s="10">
        <f t="shared" si="81"/>
        <v>0</v>
      </c>
      <c r="AF187" s="10">
        <f t="shared" si="81"/>
        <v>0</v>
      </c>
      <c r="AG187" s="10">
        <f>AF187*(1+$G$16)*(1+AG186)</f>
        <v>0</v>
      </c>
      <c r="AH187" s="10">
        <f t="shared" si="81"/>
        <v>0</v>
      </c>
      <c r="AI187" s="10">
        <f t="shared" si="81"/>
        <v>0</v>
      </c>
      <c r="AJ187" s="10">
        <f t="shared" si="81"/>
        <v>0</v>
      </c>
      <c r="AK187" s="10">
        <f t="shared" si="8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82">I187*I178+I188</f>
        <v>0</v>
      </c>
      <c r="J189" s="10">
        <f t="shared" si="82"/>
        <v>0</v>
      </c>
      <c r="K189" s="10">
        <f t="shared" si="82"/>
        <v>0</v>
      </c>
      <c r="L189" s="10">
        <f t="shared" si="82"/>
        <v>0</v>
      </c>
      <c r="M189" s="10">
        <f t="shared" si="82"/>
        <v>0</v>
      </c>
      <c r="N189" s="10">
        <f t="shared" si="82"/>
        <v>0</v>
      </c>
      <c r="O189" s="10">
        <f t="shared" si="82"/>
        <v>0</v>
      </c>
      <c r="P189" s="10">
        <f t="shared" si="82"/>
        <v>0</v>
      </c>
      <c r="Q189" s="10">
        <f t="shared" si="82"/>
        <v>0</v>
      </c>
      <c r="R189" s="10">
        <f t="shared" si="82"/>
        <v>0</v>
      </c>
      <c r="S189" s="10">
        <f t="shared" si="82"/>
        <v>0</v>
      </c>
      <c r="T189" s="10">
        <f t="shared" si="82"/>
        <v>0</v>
      </c>
      <c r="U189" s="10">
        <f t="shared" si="82"/>
        <v>0</v>
      </c>
      <c r="V189" s="10">
        <f t="shared" si="82"/>
        <v>0</v>
      </c>
      <c r="W189" s="10">
        <f t="shared" si="82"/>
        <v>0</v>
      </c>
      <c r="X189" s="10">
        <f t="shared" si="82"/>
        <v>0</v>
      </c>
      <c r="Y189" s="10">
        <f t="shared" si="82"/>
        <v>0</v>
      </c>
      <c r="Z189" s="10">
        <f t="shared" si="82"/>
        <v>0</v>
      </c>
      <c r="AA189" s="10">
        <f t="shared" si="82"/>
        <v>0</v>
      </c>
      <c r="AB189" s="10">
        <f t="shared" si="82"/>
        <v>0</v>
      </c>
      <c r="AC189" s="10">
        <f t="shared" si="82"/>
        <v>0</v>
      </c>
      <c r="AD189" s="10">
        <f t="shared" si="82"/>
        <v>0</v>
      </c>
      <c r="AE189" s="10">
        <f t="shared" si="82"/>
        <v>0</v>
      </c>
      <c r="AF189" s="10">
        <f t="shared" si="82"/>
        <v>0</v>
      </c>
      <c r="AG189" s="10">
        <f t="shared" si="82"/>
        <v>0</v>
      </c>
      <c r="AH189" s="10">
        <f t="shared" si="82"/>
        <v>0</v>
      </c>
      <c r="AI189" s="10">
        <f t="shared" si="82"/>
        <v>0</v>
      </c>
      <c r="AJ189" s="10">
        <f t="shared" si="82"/>
        <v>0</v>
      </c>
      <c r="AK189" s="10">
        <f t="shared" si="8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Data'!H86</f>
        <v>978.87524058265842</v>
      </c>
      <c r="H194" s="50">
        <f>'[2]Dashboard - Data'!I86*H22</f>
        <v>999.32223471058637</v>
      </c>
      <c r="I194" s="50">
        <f>'[2]Dashboard - Data'!J86*I22</f>
        <v>1018.66710311627</v>
      </c>
      <c r="J194" s="50">
        <f>'[2]Dashboard - Data'!K86*J22</f>
        <v>1034.7550529403713</v>
      </c>
      <c r="K194" s="50">
        <f>'[2]Dashboard - Data'!L86*K22</f>
        <v>1062.4985252403717</v>
      </c>
      <c r="L194" s="50">
        <f>'[2]Dashboard - Data'!M86*L22</f>
        <v>1073.1580244867812</v>
      </c>
      <c r="M194" s="50">
        <f>'[2]Dashboard - Data'!N86*M22</f>
        <v>1084.5229660541668</v>
      </c>
      <c r="N194" s="50">
        <f>'[2]Dashboard - Data'!O86*N22</f>
        <v>1101.6388890226317</v>
      </c>
      <c r="O194" s="50">
        <f>'[2]Dashboard - Data'!P86*O22</f>
        <v>1119.025072159606</v>
      </c>
      <c r="P194" s="50">
        <f>'[2]Dashboard - Data'!Q86*P22</f>
        <v>1136.676060636777</v>
      </c>
      <c r="Q194" s="50">
        <f>'[2]Dashboard - Data'!R86*Q22</f>
        <v>1154.6055915363872</v>
      </c>
      <c r="R194" s="10">
        <f>Q194*(1+$G$16)*(1+R$193)</f>
        <v>1178.8523089586513</v>
      </c>
      <c r="S194" s="10">
        <f t="shared" ref="S194" si="83">R194*(1+$G$16)*(1+S$193)</f>
        <v>1203.6082074467829</v>
      </c>
      <c r="T194" s="10">
        <f t="shared" ref="T194:AI194" si="84">S194*(1+$G$16)*(1+T$193)</f>
        <v>1228.8839798031652</v>
      </c>
      <c r="U194" s="10">
        <f t="shared" si="84"/>
        <v>1254.6905433790316</v>
      </c>
      <c r="V194" s="10">
        <f t="shared" si="84"/>
        <v>1281.0390447899911</v>
      </c>
      <c r="W194" s="10">
        <f t="shared" si="84"/>
        <v>1307.9408647305809</v>
      </c>
      <c r="X194" s="10">
        <f t="shared" si="84"/>
        <v>1335.407622889923</v>
      </c>
      <c r="Y194" s="10">
        <f t="shared" si="84"/>
        <v>1363.4511829706112</v>
      </c>
      <c r="Z194" s="10">
        <f t="shared" si="84"/>
        <v>1392.0836578129938</v>
      </c>
      <c r="AA194" s="10">
        <f t="shared" si="84"/>
        <v>1421.3174146270665</v>
      </c>
      <c r="AB194" s="10">
        <f t="shared" si="84"/>
        <v>1451.1650803342347</v>
      </c>
      <c r="AC194" s="10">
        <f t="shared" si="84"/>
        <v>1481.6395470212535</v>
      </c>
      <c r="AD194" s="10">
        <f t="shared" si="84"/>
        <v>1512.7539775086998</v>
      </c>
      <c r="AE194" s="10">
        <f t="shared" si="84"/>
        <v>1544.5218110363824</v>
      </c>
      <c r="AF194" s="10">
        <f t="shared" si="84"/>
        <v>1576.9567690681463</v>
      </c>
      <c r="AG194" s="10">
        <f t="shared" si="84"/>
        <v>1610.0728612185771</v>
      </c>
      <c r="AH194" s="10">
        <f t="shared" si="84"/>
        <v>1643.8843913041671</v>
      </c>
      <c r="AI194" s="10">
        <f t="shared" si="84"/>
        <v>1678.4059635215544</v>
      </c>
      <c r="AJ194" s="10">
        <f t="shared" ref="Y194:AK195" si="85">AI194*(1+$G$16)*(1+AJ$193)</f>
        <v>1713.652488755507</v>
      </c>
      <c r="AK194" s="10">
        <f t="shared" si="85"/>
        <v>1749.6391910193724</v>
      </c>
    </row>
    <row r="195" spans="1:39" x14ac:dyDescent="0.35">
      <c r="A195" s="2">
        <v>42</v>
      </c>
      <c r="E195" t="s">
        <v>122</v>
      </c>
      <c r="F195" t="s">
        <v>113</v>
      </c>
      <c r="G195" s="6"/>
      <c r="H195" s="10">
        <f>G195*(1+$G$16)*(1+H$193)</f>
        <v>0</v>
      </c>
      <c r="I195" s="10">
        <f t="shared" ref="I195:X195" si="86">H195*(1+$G$16)*(1+I$193)</f>
        <v>0</v>
      </c>
      <c r="J195" s="10">
        <f t="shared" si="86"/>
        <v>0</v>
      </c>
      <c r="K195" s="10">
        <f t="shared" si="86"/>
        <v>0</v>
      </c>
      <c r="L195" s="10">
        <f t="shared" si="86"/>
        <v>0</v>
      </c>
      <c r="M195" s="10">
        <f t="shared" si="86"/>
        <v>0</v>
      </c>
      <c r="N195" s="10">
        <f t="shared" si="86"/>
        <v>0</v>
      </c>
      <c r="O195" s="10">
        <f t="shared" si="86"/>
        <v>0</v>
      </c>
      <c r="P195" s="10">
        <f t="shared" si="86"/>
        <v>0</v>
      </c>
      <c r="Q195" s="10">
        <f t="shared" si="86"/>
        <v>0</v>
      </c>
      <c r="R195" s="10">
        <f t="shared" si="86"/>
        <v>0</v>
      </c>
      <c r="S195" s="10">
        <f t="shared" si="86"/>
        <v>0</v>
      </c>
      <c r="T195" s="10">
        <f t="shared" si="86"/>
        <v>0</v>
      </c>
      <c r="U195" s="10">
        <f t="shared" si="86"/>
        <v>0</v>
      </c>
      <c r="V195" s="10">
        <f t="shared" si="86"/>
        <v>0</v>
      </c>
      <c r="W195" s="10">
        <f t="shared" si="86"/>
        <v>0</v>
      </c>
      <c r="X195" s="10">
        <f t="shared" si="86"/>
        <v>0</v>
      </c>
      <c r="Y195" s="10">
        <f t="shared" si="85"/>
        <v>0</v>
      </c>
      <c r="Z195" s="10">
        <f t="shared" si="85"/>
        <v>0</v>
      </c>
      <c r="AA195" s="10">
        <f t="shared" si="85"/>
        <v>0</v>
      </c>
      <c r="AB195" s="10">
        <f t="shared" si="85"/>
        <v>0</v>
      </c>
      <c r="AC195" s="10">
        <f t="shared" si="85"/>
        <v>0</v>
      </c>
      <c r="AD195" s="10">
        <f t="shared" si="85"/>
        <v>0</v>
      </c>
      <c r="AE195" s="10">
        <f t="shared" si="85"/>
        <v>0</v>
      </c>
      <c r="AF195" s="10">
        <f t="shared" si="85"/>
        <v>0</v>
      </c>
      <c r="AG195" s="10">
        <f>AF195*(1+$G$16)*(1+AG$193)</f>
        <v>0</v>
      </c>
      <c r="AH195" s="10">
        <f t="shared" si="85"/>
        <v>0</v>
      </c>
      <c r="AI195" s="10">
        <f t="shared" si="85"/>
        <v>0</v>
      </c>
      <c r="AJ195" s="10">
        <f t="shared" si="85"/>
        <v>0</v>
      </c>
      <c r="AK195" s="10">
        <f t="shared" si="85"/>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389690.82032817422</v>
      </c>
      <c r="I202" s="10">
        <f t="shared" ref="I202:AK202" si="87">I194*I177+(I195+I199)*I178+I196+I200</f>
        <v>802032.67883737211</v>
      </c>
      <c r="J202" s="10">
        <f t="shared" si="87"/>
        <v>1233720.4566415204</v>
      </c>
      <c r="K202" s="10">
        <f t="shared" si="87"/>
        <v>1639737.5720623774</v>
      </c>
      <c r="L202" s="10">
        <f t="shared" si="87"/>
        <v>2038952.2343590287</v>
      </c>
      <c r="M202" s="10">
        <f t="shared" si="87"/>
        <v>2453603.2145354967</v>
      </c>
      <c r="N202" s="10">
        <f t="shared" si="87"/>
        <v>2898028.54807095</v>
      </c>
      <c r="O202" s="10">
        <f t="shared" si="87"/>
        <v>3362519.4900676026</v>
      </c>
      <c r="P202" s="10">
        <f t="shared" si="87"/>
        <v>3792742.4441832239</v>
      </c>
      <c r="Q202" s="10">
        <f t="shared" si="87"/>
        <v>4241082.4456553021</v>
      </c>
      <c r="R202" s="10">
        <f t="shared" si="87"/>
        <v>4783070.0552123319</v>
      </c>
      <c r="S202" s="10">
        <f t="shared" si="87"/>
        <v>5352887.3715218287</v>
      </c>
      <c r="T202" s="10">
        <f t="shared" si="87"/>
        <v>5951716.1263454491</v>
      </c>
      <c r="U202" s="10">
        <f t="shared" si="87"/>
        <v>6580784.5590489516</v>
      </c>
      <c r="V202" s="10">
        <f t="shared" si="87"/>
        <v>7241369.1809791615</v>
      </c>
      <c r="W202" s="10">
        <f t="shared" si="87"/>
        <v>7934796.6054988038</v>
      </c>
      <c r="X202" s="10">
        <f t="shared" si="87"/>
        <v>8662445.4460968375</v>
      </c>
      <c r="Y202" s="10">
        <f t="shared" si="87"/>
        <v>9425748.2850804422</v>
      </c>
      <c r="Z202" s="10">
        <f t="shared" si="87"/>
        <v>10226193.715446519</v>
      </c>
      <c r="AA202" s="10">
        <f t="shared" si="87"/>
        <v>11065328.458625598</v>
      </c>
      <c r="AB202" s="10">
        <f t="shared" si="87"/>
        <v>11944759.560889684</v>
      </c>
      <c r="AC202" s="10">
        <f t="shared" si="87"/>
        <v>12866156.671317559</v>
      </c>
      <c r="AD202" s="10">
        <f t="shared" si="87"/>
        <v>13831254.404317083</v>
      </c>
      <c r="AE202" s="10">
        <f t="shared" si="87"/>
        <v>14841854.789813574</v>
      </c>
      <c r="AF202" s="10">
        <f t="shared" si="87"/>
        <v>15899829.814327249</v>
      </c>
      <c r="AG202" s="10">
        <f t="shared" si="87"/>
        <v>17007124.056280389</v>
      </c>
      <c r="AH202" s="10">
        <f t="shared" si="87"/>
        <v>18165757.418997224</v>
      </c>
      <c r="AI202" s="10">
        <f t="shared" si="87"/>
        <v>19377827.964985993</v>
      </c>
      <c r="AJ202" s="10">
        <f t="shared" si="87"/>
        <v>20645514.855224021</v>
      </c>
      <c r="AK202" s="10">
        <f t="shared" si="87"/>
        <v>21971081.397302523</v>
      </c>
      <c r="AL202" s="10">
        <f>SUM(H202:AK202)</f>
        <v>266627610.64205229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88">SUM(I205:I208)</f>
        <v>0</v>
      </c>
      <c r="J209" s="10">
        <f t="shared" si="88"/>
        <v>0</v>
      </c>
      <c r="K209" s="10">
        <f t="shared" si="88"/>
        <v>0</v>
      </c>
      <c r="L209" s="10">
        <f t="shared" si="88"/>
        <v>0</v>
      </c>
      <c r="M209" s="10">
        <f t="shared" si="88"/>
        <v>0</v>
      </c>
      <c r="N209" s="10">
        <f t="shared" si="88"/>
        <v>0</v>
      </c>
      <c r="O209" s="10">
        <f t="shared" si="88"/>
        <v>0</v>
      </c>
      <c r="P209" s="10">
        <f t="shared" si="88"/>
        <v>0</v>
      </c>
      <c r="Q209" s="10">
        <f t="shared" si="88"/>
        <v>0</v>
      </c>
      <c r="R209" s="10">
        <f t="shared" si="88"/>
        <v>0</v>
      </c>
      <c r="S209" s="10">
        <f t="shared" si="88"/>
        <v>0</v>
      </c>
      <c r="T209" s="10">
        <f t="shared" si="88"/>
        <v>0</v>
      </c>
      <c r="U209" s="10">
        <f t="shared" si="88"/>
        <v>0</v>
      </c>
      <c r="V209" s="10">
        <f t="shared" si="88"/>
        <v>0</v>
      </c>
      <c r="W209" s="10">
        <f t="shared" si="88"/>
        <v>0</v>
      </c>
      <c r="X209" s="10">
        <f t="shared" si="88"/>
        <v>0</v>
      </c>
      <c r="Y209" s="10">
        <f t="shared" si="88"/>
        <v>0</v>
      </c>
      <c r="Z209" s="10">
        <f t="shared" si="88"/>
        <v>0</v>
      </c>
      <c r="AA209" s="10">
        <f t="shared" si="88"/>
        <v>0</v>
      </c>
      <c r="AB209" s="10">
        <f t="shared" si="88"/>
        <v>0</v>
      </c>
      <c r="AC209" s="10">
        <f t="shared" si="88"/>
        <v>0</v>
      </c>
      <c r="AD209" s="10">
        <f t="shared" si="88"/>
        <v>0</v>
      </c>
      <c r="AE209" s="10">
        <f t="shared" si="88"/>
        <v>0</v>
      </c>
      <c r="AF209" s="10">
        <f t="shared" si="88"/>
        <v>0</v>
      </c>
      <c r="AG209" s="10">
        <f t="shared" si="88"/>
        <v>0</v>
      </c>
      <c r="AH209" s="10">
        <f t="shared" si="88"/>
        <v>0</v>
      </c>
      <c r="AI209" s="10">
        <f t="shared" si="88"/>
        <v>0</v>
      </c>
      <c r="AJ209" s="10">
        <f t="shared" si="88"/>
        <v>0</v>
      </c>
      <c r="AK209" s="10">
        <f t="shared" si="8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9">SUM(I212:I215)</f>
        <v>0</v>
      </c>
      <c r="J216" s="10">
        <f t="shared" si="89"/>
        <v>0</v>
      </c>
      <c r="K216" s="10">
        <f t="shared" si="89"/>
        <v>0</v>
      </c>
      <c r="L216" s="10">
        <f t="shared" si="89"/>
        <v>0</v>
      </c>
      <c r="M216" s="10">
        <f t="shared" si="89"/>
        <v>0</v>
      </c>
      <c r="N216" s="10">
        <f t="shared" si="89"/>
        <v>0</v>
      </c>
      <c r="O216" s="10">
        <f t="shared" si="89"/>
        <v>0</v>
      </c>
      <c r="P216" s="10">
        <f t="shared" si="89"/>
        <v>0</v>
      </c>
      <c r="Q216" s="10">
        <f t="shared" si="89"/>
        <v>0</v>
      </c>
      <c r="R216" s="10">
        <f t="shared" si="89"/>
        <v>0</v>
      </c>
      <c r="S216" s="10">
        <f t="shared" si="89"/>
        <v>0</v>
      </c>
      <c r="T216" s="10">
        <f t="shared" si="89"/>
        <v>0</v>
      </c>
      <c r="U216" s="10">
        <f t="shared" si="89"/>
        <v>0</v>
      </c>
      <c r="V216" s="10">
        <f t="shared" si="89"/>
        <v>0</v>
      </c>
      <c r="W216" s="10">
        <f t="shared" si="89"/>
        <v>0</v>
      </c>
      <c r="X216" s="10">
        <f t="shared" si="89"/>
        <v>0</v>
      </c>
      <c r="Y216" s="10">
        <f t="shared" si="89"/>
        <v>0</v>
      </c>
      <c r="Z216" s="10">
        <f t="shared" si="89"/>
        <v>0</v>
      </c>
      <c r="AA216" s="10">
        <f t="shared" si="89"/>
        <v>0</v>
      </c>
      <c r="AB216" s="10">
        <f t="shared" si="89"/>
        <v>0</v>
      </c>
      <c r="AC216" s="10">
        <f t="shared" si="89"/>
        <v>0</v>
      </c>
      <c r="AD216" s="10">
        <f t="shared" si="89"/>
        <v>0</v>
      </c>
      <c r="AE216" s="10">
        <f t="shared" si="89"/>
        <v>0</v>
      </c>
      <c r="AF216" s="10">
        <f t="shared" si="89"/>
        <v>0</v>
      </c>
      <c r="AG216" s="10">
        <f t="shared" si="89"/>
        <v>0</v>
      </c>
      <c r="AH216" s="10">
        <f t="shared" si="89"/>
        <v>0</v>
      </c>
      <c r="AI216" s="10">
        <f t="shared" si="89"/>
        <v>0</v>
      </c>
      <c r="AJ216" s="10">
        <f t="shared" si="89"/>
        <v>0</v>
      </c>
      <c r="AK216" s="10">
        <f t="shared" si="8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9349.583634713752</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90">H176</f>
        <v>389.95511837183585</v>
      </c>
      <c r="I219" s="10">
        <f t="shared" si="90"/>
        <v>397.38028922483863</v>
      </c>
      <c r="J219" s="10">
        <f t="shared" si="90"/>
        <v>404.94720376701662</v>
      </c>
      <c r="K219" s="10">
        <f t="shared" si="90"/>
        <v>351.00195149385763</v>
      </c>
      <c r="L219" s="10">
        <f t="shared" si="90"/>
        <v>356.6706980036106</v>
      </c>
      <c r="M219" s="10">
        <f t="shared" si="90"/>
        <v>362.42487430782785</v>
      </c>
      <c r="N219" s="10">
        <f t="shared" si="90"/>
        <v>368.27186608894408</v>
      </c>
      <c r="O219" s="10">
        <f t="shared" si="90"/>
        <v>374.21319231478992</v>
      </c>
      <c r="P219" s="10">
        <f t="shared" si="90"/>
        <v>331.83078826971541</v>
      </c>
      <c r="Q219" s="10">
        <f t="shared" si="90"/>
        <v>336.49118851576713</v>
      </c>
      <c r="R219" s="10">
        <f t="shared" si="90"/>
        <v>384.20833106596984</v>
      </c>
      <c r="S219" s="10">
        <f t="shared" si="90"/>
        <v>389.97145603195935</v>
      </c>
      <c r="T219" s="10">
        <f t="shared" si="90"/>
        <v>395.82102787243872</v>
      </c>
      <c r="U219" s="10">
        <f t="shared" si="90"/>
        <v>401.75834329052532</v>
      </c>
      <c r="V219" s="10">
        <f t="shared" si="90"/>
        <v>407.78471843988325</v>
      </c>
      <c r="W219" s="10">
        <f t="shared" si="90"/>
        <v>413.90148921648148</v>
      </c>
      <c r="X219" s="10">
        <f t="shared" si="90"/>
        <v>420.11001155472866</v>
      </c>
      <c r="Y219" s="10">
        <f t="shared" si="90"/>
        <v>426.41166172804958</v>
      </c>
      <c r="Z219" s="10">
        <f t="shared" si="90"/>
        <v>432.8078366539703</v>
      </c>
      <c r="AA219" s="10">
        <f t="shared" si="90"/>
        <v>439.29995420377986</v>
      </c>
      <c r="AB219" s="10">
        <f t="shared" si="90"/>
        <v>445.88945351683657</v>
      </c>
      <c r="AC219" s="10">
        <f t="shared" si="90"/>
        <v>452.57779531958914</v>
      </c>
      <c r="AD219" s="10">
        <f t="shared" si="90"/>
        <v>459.36646224938295</v>
      </c>
      <c r="AE219" s="10">
        <f t="shared" si="90"/>
        <v>466.25695918312368</v>
      </c>
      <c r="AF219" s="10">
        <f t="shared" si="90"/>
        <v>473.25081357087055</v>
      </c>
      <c r="AG219" s="10">
        <f t="shared" si="90"/>
        <v>480.34957577443362</v>
      </c>
      <c r="AH219" s="10">
        <f t="shared" si="90"/>
        <v>487.55481941105012</v>
      </c>
      <c r="AI219" s="10">
        <f t="shared" si="90"/>
        <v>494.86814170221584</v>
      </c>
      <c r="AJ219" s="10">
        <f t="shared" si="90"/>
        <v>502.29116382774907</v>
      </c>
      <c r="AK219" s="10">
        <f t="shared" si="90"/>
        <v>509.82553128516537</v>
      </c>
    </row>
    <row r="220" spans="1:37" x14ac:dyDescent="0.35">
      <c r="E220" t="s">
        <v>138</v>
      </c>
      <c r="F220" t="s">
        <v>111</v>
      </c>
      <c r="G220" s="60">
        <v>5943.5595514305214</v>
      </c>
      <c r="H220" s="10">
        <f>G220*(1+$G$16)</f>
        <v>6068.3743020105621</v>
      </c>
      <c r="I220" s="10">
        <f t="shared" ref="I220:AK220" si="91">H220*(1+$G$16)</f>
        <v>6195.8101623527837</v>
      </c>
      <c r="J220" s="10">
        <f>I220*(1+$G$16)</f>
        <v>6325.9221757621917</v>
      </c>
      <c r="K220" s="10">
        <f t="shared" si="91"/>
        <v>6458.7665414531975</v>
      </c>
      <c r="L220" s="10">
        <f t="shared" si="91"/>
        <v>6594.400638823714</v>
      </c>
      <c r="M220" s="10">
        <f t="shared" si="91"/>
        <v>6732.8830522390117</v>
      </c>
      <c r="N220" s="10">
        <f t="shared" si="91"/>
        <v>6874.2735963360301</v>
      </c>
      <c r="O220" s="10">
        <f t="shared" si="91"/>
        <v>7018.6333418590857</v>
      </c>
      <c r="P220" s="10">
        <f t="shared" si="91"/>
        <v>7166.0246420381254</v>
      </c>
      <c r="Q220" s="10">
        <f t="shared" si="91"/>
        <v>7316.5111595209255</v>
      </c>
      <c r="R220" s="10">
        <f t="shared" si="91"/>
        <v>7470.1578938708644</v>
      </c>
      <c r="S220" s="10">
        <f t="shared" si="91"/>
        <v>7627.0312096421521</v>
      </c>
      <c r="T220" s="10">
        <f t="shared" si="91"/>
        <v>7787.1988650446365</v>
      </c>
      <c r="U220" s="10">
        <f t="shared" si="91"/>
        <v>7950.7300412105733</v>
      </c>
      <c r="V220" s="10">
        <f t="shared" si="91"/>
        <v>8117.6953720759948</v>
      </c>
      <c r="W220" s="10">
        <f t="shared" si="91"/>
        <v>8288.1669748895893</v>
      </c>
      <c r="X220" s="10">
        <f t="shared" si="91"/>
        <v>8462.2184813622698</v>
      </c>
      <c r="Y220" s="10">
        <f t="shared" si="91"/>
        <v>8639.9250694708771</v>
      </c>
      <c r="Z220" s="10">
        <f t="shared" si="91"/>
        <v>8821.3634959297651</v>
      </c>
      <c r="AA220" s="10">
        <f t="shared" si="91"/>
        <v>9006.6121293442902</v>
      </c>
      <c r="AB220" s="10">
        <f t="shared" si="91"/>
        <v>9195.7509840605198</v>
      </c>
      <c r="AC220" s="10">
        <f t="shared" si="91"/>
        <v>9388.8617547257891</v>
      </c>
      <c r="AD220" s="10">
        <f t="shared" si="91"/>
        <v>9586.0278515750306</v>
      </c>
      <c r="AE220" s="10">
        <f t="shared" si="91"/>
        <v>9787.3344364581062</v>
      </c>
      <c r="AF220" s="10">
        <f t="shared" si="91"/>
        <v>9992.8684596237254</v>
      </c>
      <c r="AG220" s="10">
        <f>AF220*(1+$G$16)</f>
        <v>10202.718697275823</v>
      </c>
      <c r="AH220" s="10">
        <f t="shared" si="91"/>
        <v>10416.975789918613</v>
      </c>
      <c r="AI220" s="10">
        <f t="shared" si="91"/>
        <v>10635.732281506904</v>
      </c>
      <c r="AJ220" s="10">
        <f t="shared" si="91"/>
        <v>10859.082659418547</v>
      </c>
      <c r="AK220" s="10">
        <f t="shared" si="91"/>
        <v>11087.123395266335</v>
      </c>
    </row>
    <row r="221" spans="1:37" x14ac:dyDescent="0.35">
      <c r="E221" t="s">
        <v>139</v>
      </c>
      <c r="F221" t="s">
        <v>53</v>
      </c>
      <c r="H221" s="10">
        <f>H220*H219</f>
        <v>2366393.6192651354</v>
      </c>
      <c r="I221" s="10">
        <f>I220*I219</f>
        <v>2462092.8342979434</v>
      </c>
      <c r="J221" s="10">
        <f t="shared" ref="J221:AK221" si="92">J220*J219</f>
        <v>2561664.4963226612</v>
      </c>
      <c r="K221" s="10">
        <f t="shared" si="92"/>
        <v>2267039.6602933058</v>
      </c>
      <c r="L221" s="10">
        <f t="shared" si="92"/>
        <v>2352029.4787647096</v>
      </c>
      <c r="M221" s="10">
        <f t="shared" si="92"/>
        <v>2440164.2939370279</v>
      </c>
      <c r="N221" s="10">
        <f t="shared" si="92"/>
        <v>2531601.5653286264</v>
      </c>
      <c r="O221" s="10">
        <f t="shared" si="92"/>
        <v>2626465.1885441109</v>
      </c>
      <c r="P221" s="10">
        <f t="shared" si="92"/>
        <v>2377907.6057277163</v>
      </c>
      <c r="Q221" s="10">
        <f t="shared" si="92"/>
        <v>2461941.5358560695</v>
      </c>
      <c r="R221" s="10">
        <f t="shared" si="92"/>
        <v>2870096.8972034049</v>
      </c>
      <c r="S221" s="10">
        <f t="shared" si="92"/>
        <v>2974324.4660253464</v>
      </c>
      <c r="T221" s="10">
        <f t="shared" si="92"/>
        <v>3082337.0590090561</v>
      </c>
      <c r="U221" s="10">
        <f t="shared" si="92"/>
        <v>3194272.1293069702</v>
      </c>
      <c r="V221" s="10">
        <f t="shared" si="92"/>
        <v>3310272.1216827529</v>
      </c>
      <c r="W221" s="10">
        <f t="shared" si="92"/>
        <v>3430484.6537816613</v>
      </c>
      <c r="X221" s="10">
        <f t="shared" si="92"/>
        <v>3555062.7039837413</v>
      </c>
      <c r="Y221" s="10">
        <f t="shared" si="92"/>
        <v>3684164.8060789108</v>
      </c>
      <c r="Z221" s="10">
        <f t="shared" si="92"/>
        <v>3817955.2510116664</v>
      </c>
      <c r="AA221" s="10">
        <f t="shared" si="92"/>
        <v>3956604.2959521548</v>
      </c>
      <c r="AB221" s="10">
        <f t="shared" si="92"/>
        <v>4100288.3809596575</v>
      </c>
      <c r="AC221" s="10">
        <f t="shared" si="92"/>
        <v>4249190.3535142066</v>
      </c>
      <c r="AD221" s="10">
        <f t="shared" si="92"/>
        <v>4403499.701202075</v>
      </c>
      <c r="AE221" s="10">
        <f t="shared" si="92"/>
        <v>4563412.7928512283</v>
      </c>
      <c r="AF221" s="10">
        <f t="shared" si="92"/>
        <v>4729133.12842362</v>
      </c>
      <c r="AG221" s="10">
        <f t="shared" si="92"/>
        <v>4900871.5979823237</v>
      </c>
      <c r="AH221" s="10">
        <f t="shared" si="92"/>
        <v>5078846.7500630505</v>
      </c>
      <c r="AI221" s="10">
        <f t="shared" si="92"/>
        <v>5263285.0697915899</v>
      </c>
      <c r="AJ221" s="10">
        <f t="shared" si="92"/>
        <v>5454421.2671010708</v>
      </c>
      <c r="AK221" s="10">
        <f t="shared" si="92"/>
        <v>5652498.575415846</v>
      </c>
    </row>
    <row r="223" spans="1:37" x14ac:dyDescent="0.35">
      <c r="D223" t="s">
        <v>140</v>
      </c>
    </row>
    <row r="224" spans="1:37" x14ac:dyDescent="0.35">
      <c r="E224" t="s">
        <v>57</v>
      </c>
      <c r="F224" t="s">
        <v>53</v>
      </c>
      <c r="G224" s="10">
        <f t="shared" ref="G224:AK224" si="93">G44</f>
        <v>6232586.4000000004</v>
      </c>
      <c r="H224" s="10">
        <f t="shared" si="93"/>
        <v>4176296</v>
      </c>
      <c r="I224" s="10">
        <f t="shared" si="93"/>
        <v>4176296</v>
      </c>
      <c r="J224" s="10">
        <f t="shared" si="93"/>
        <v>3708144.8957059924</v>
      </c>
      <c r="K224" s="10">
        <f t="shared" si="93"/>
        <v>4504336.2766414043</v>
      </c>
      <c r="L224" s="10">
        <f t="shared" si="93"/>
        <v>5041745.8868422192</v>
      </c>
      <c r="M224" s="10">
        <f t="shared" si="93"/>
        <v>3897175.1222857265</v>
      </c>
      <c r="N224" s="10">
        <f t="shared" si="93"/>
        <v>4806434.9487067796</v>
      </c>
      <c r="O224" s="10">
        <f t="shared" si="93"/>
        <v>4523314.4488175167</v>
      </c>
      <c r="P224" s="10">
        <f t="shared" si="93"/>
        <v>4659013.8822820419</v>
      </c>
      <c r="Q224" s="10">
        <f t="shared" si="93"/>
        <v>4798784.298750503</v>
      </c>
      <c r="R224" s="10">
        <f t="shared" si="93"/>
        <v>4942747.8277130183</v>
      </c>
      <c r="S224" s="10">
        <f t="shared" si="93"/>
        <v>5091030.2625444094</v>
      </c>
      <c r="T224" s="10">
        <f t="shared" si="93"/>
        <v>5243761.1704207417</v>
      </c>
      <c r="U224" s="10">
        <f t="shared" si="93"/>
        <v>5401074.0055333637</v>
      </c>
      <c r="V224" s="10">
        <f t="shared" si="93"/>
        <v>5563106.2256993651</v>
      </c>
      <c r="W224" s="10">
        <f t="shared" si="93"/>
        <v>5729999.4124703463</v>
      </c>
      <c r="X224" s="10">
        <f t="shared" si="93"/>
        <v>5901899.3948444566</v>
      </c>
      <c r="Y224" s="10">
        <f t="shared" si="93"/>
        <v>6078956.3766897907</v>
      </c>
      <c r="Z224" s="10">
        <f t="shared" si="93"/>
        <v>6261325.0679904846</v>
      </c>
      <c r="AA224" s="10">
        <f t="shared" si="93"/>
        <v>6449164.8200301994</v>
      </c>
      <c r="AB224" s="10">
        <f t="shared" si="93"/>
        <v>6642639.7646311056</v>
      </c>
      <c r="AC224" s="10">
        <f t="shared" si="93"/>
        <v>6841918.9575700387</v>
      </c>
      <c r="AD224" s="10">
        <f t="shared" si="93"/>
        <v>7047176.5262971399</v>
      </c>
      <c r="AE224" s="10">
        <f t="shared" si="93"/>
        <v>7258591.8220860539</v>
      </c>
      <c r="AF224" s="10">
        <f t="shared" si="93"/>
        <v>7476349.5767486356</v>
      </c>
      <c r="AG224" s="10">
        <f t="shared" si="93"/>
        <v>7700640.0640510945</v>
      </c>
      <c r="AH224" s="10">
        <f t="shared" si="93"/>
        <v>7931659.2659726273</v>
      </c>
      <c r="AI224" s="10">
        <f t="shared" si="93"/>
        <v>8169609.0439518066</v>
      </c>
      <c r="AJ224" s="10">
        <f t="shared" si="93"/>
        <v>8414697.3152703606</v>
      </c>
      <c r="AK224" s="10">
        <f t="shared" si="93"/>
        <v>8667138.2347284723</v>
      </c>
    </row>
    <row r="225" spans="4:38" x14ac:dyDescent="0.35">
      <c r="E225" t="s">
        <v>141</v>
      </c>
      <c r="F225" t="s">
        <v>53</v>
      </c>
      <c r="G225" s="10">
        <f t="shared" ref="G225:AK225" si="94">G179</f>
        <v>0</v>
      </c>
      <c r="H225" s="10">
        <f t="shared" si="94"/>
        <v>468319.41696040129</v>
      </c>
      <c r="I225" s="10">
        <f t="shared" si="94"/>
        <v>984722.54401025851</v>
      </c>
      <c r="J225" s="10">
        <f t="shared" si="94"/>
        <v>1568183.2962548644</v>
      </c>
      <c r="K225" s="10">
        <f t="shared" si="94"/>
        <v>2134678.6673460314</v>
      </c>
      <c r="L225" s="10">
        <f t="shared" si="94"/>
        <v>2763681.4190556286</v>
      </c>
      <c r="M225" s="10">
        <f t="shared" si="94"/>
        <v>3434542.5868558907</v>
      </c>
      <c r="N225" s="10">
        <f t="shared" si="94"/>
        <v>4167978.3135929853</v>
      </c>
      <c r="O225" s="10">
        <f t="shared" si="94"/>
        <v>4968734.2100439891</v>
      </c>
      <c r="P225" s="10">
        <f t="shared" si="94"/>
        <v>5758324.4845387675</v>
      </c>
      <c r="Q225" s="10">
        <f t="shared" si="94"/>
        <v>6615783.3876148695</v>
      </c>
      <c r="R225" s="10">
        <f t="shared" si="94"/>
        <v>7461245.0520712547</v>
      </c>
      <c r="S225" s="10">
        <f t="shared" si="94"/>
        <v>8350119.0561778117</v>
      </c>
      <c r="T225" s="10">
        <f t="shared" si="94"/>
        <v>9284248.8164343499</v>
      </c>
      <c r="U225" s="10">
        <f t="shared" si="94"/>
        <v>10265550.297855966</v>
      </c>
      <c r="V225" s="10">
        <f t="shared" si="94"/>
        <v>11296014.766274117</v>
      </c>
      <c r="W225" s="10">
        <f t="shared" si="94"/>
        <v>12377711.643059254</v>
      </c>
      <c r="X225" s="10">
        <f t="shared" si="94"/>
        <v>13512791.466036348</v>
      </c>
      <c r="Y225" s="10">
        <f t="shared" si="94"/>
        <v>14703488.960502703</v>
      </c>
      <c r="Z225" s="10">
        <f t="shared" si="94"/>
        <v>15952126.224400528</v>
      </c>
      <c r="AA225" s="10">
        <f t="shared" si="94"/>
        <v>17261116.031845037</v>
      </c>
      <c r="AB225" s="10">
        <f t="shared" si="94"/>
        <v>18632965.259362612</v>
      </c>
      <c r="AC225" s="10">
        <f t="shared" si="94"/>
        <v>20070278.439352728</v>
      </c>
      <c r="AD225" s="10">
        <f t="shared" si="94"/>
        <v>21575761.445452712</v>
      </c>
      <c r="AE225" s="10">
        <f t="shared" si="94"/>
        <v>23152225.314655285</v>
      </c>
      <c r="AF225" s="10">
        <f t="shared" si="94"/>
        <v>24802590.211206481</v>
      </c>
      <c r="AG225" s="10">
        <f t="shared" si="94"/>
        <v>26529889.537495174</v>
      </c>
      <c r="AH225" s="10">
        <f t="shared" si="94"/>
        <v>28337274.197336182</v>
      </c>
      <c r="AI225" s="10">
        <f t="shared" si="94"/>
        <v>30228017.017246343</v>
      </c>
      <c r="AJ225" s="10">
        <f t="shared" si="94"/>
        <v>32205517.331517652</v>
      </c>
      <c r="AK225" s="10">
        <f t="shared" si="94"/>
        <v>34273305.737103812</v>
      </c>
    </row>
    <row r="226" spans="4:38" x14ac:dyDescent="0.35">
      <c r="E226" t="s">
        <v>117</v>
      </c>
      <c r="F226" t="s">
        <v>53</v>
      </c>
      <c r="G226" s="10">
        <f t="shared" ref="G226:AK226" si="95">-G189</f>
        <v>0</v>
      </c>
      <c r="H226" s="10">
        <f t="shared" si="95"/>
        <v>0</v>
      </c>
      <c r="I226" s="10">
        <f t="shared" si="95"/>
        <v>0</v>
      </c>
      <c r="J226" s="10">
        <f t="shared" si="95"/>
        <v>0</v>
      </c>
      <c r="K226" s="10">
        <f t="shared" si="95"/>
        <v>0</v>
      </c>
      <c r="L226" s="10">
        <f t="shared" si="95"/>
        <v>0</v>
      </c>
      <c r="M226" s="10">
        <f t="shared" si="95"/>
        <v>0</v>
      </c>
      <c r="N226" s="10">
        <f t="shared" si="95"/>
        <v>0</v>
      </c>
      <c r="O226" s="10">
        <f t="shared" si="95"/>
        <v>0</v>
      </c>
      <c r="P226" s="10">
        <f t="shared" si="95"/>
        <v>0</v>
      </c>
      <c r="Q226" s="10">
        <f t="shared" si="95"/>
        <v>0</v>
      </c>
      <c r="R226" s="10">
        <f t="shared" si="95"/>
        <v>0</v>
      </c>
      <c r="S226" s="10">
        <f t="shared" si="95"/>
        <v>0</v>
      </c>
      <c r="T226" s="10">
        <f t="shared" si="95"/>
        <v>0</v>
      </c>
      <c r="U226" s="10">
        <f t="shared" si="95"/>
        <v>0</v>
      </c>
      <c r="V226" s="10">
        <f t="shared" si="95"/>
        <v>0</v>
      </c>
      <c r="W226" s="10">
        <f t="shared" si="95"/>
        <v>0</v>
      </c>
      <c r="X226" s="10">
        <f t="shared" si="95"/>
        <v>0</v>
      </c>
      <c r="Y226" s="10">
        <f t="shared" si="95"/>
        <v>0</v>
      </c>
      <c r="Z226" s="10">
        <f t="shared" si="95"/>
        <v>0</v>
      </c>
      <c r="AA226" s="10">
        <f t="shared" si="95"/>
        <v>0</v>
      </c>
      <c r="AB226" s="10">
        <f t="shared" si="95"/>
        <v>0</v>
      </c>
      <c r="AC226" s="10">
        <f t="shared" si="95"/>
        <v>0</v>
      </c>
      <c r="AD226" s="10">
        <f t="shared" si="95"/>
        <v>0</v>
      </c>
      <c r="AE226" s="10">
        <f t="shared" si="95"/>
        <v>0</v>
      </c>
      <c r="AF226" s="10">
        <f t="shared" si="95"/>
        <v>0</v>
      </c>
      <c r="AG226" s="10">
        <f t="shared" si="95"/>
        <v>0</v>
      </c>
      <c r="AH226" s="10">
        <f t="shared" si="95"/>
        <v>0</v>
      </c>
      <c r="AI226" s="10">
        <f t="shared" si="95"/>
        <v>0</v>
      </c>
      <c r="AJ226" s="10">
        <f t="shared" si="95"/>
        <v>0</v>
      </c>
      <c r="AK226" s="10">
        <f t="shared" si="95"/>
        <v>0</v>
      </c>
    </row>
    <row r="227" spans="4:38" x14ac:dyDescent="0.35">
      <c r="E227" t="s">
        <v>118</v>
      </c>
      <c r="F227" t="s">
        <v>53</v>
      </c>
      <c r="G227" s="10">
        <f t="shared" ref="G227:AK227" si="96">-G202</f>
        <v>0</v>
      </c>
      <c r="H227" s="10">
        <f t="shared" si="96"/>
        <v>-389690.82032817422</v>
      </c>
      <c r="I227" s="10">
        <f t="shared" si="96"/>
        <v>-802032.67883737211</v>
      </c>
      <c r="J227" s="10">
        <f t="shared" si="96"/>
        <v>-1233720.4566415204</v>
      </c>
      <c r="K227" s="10">
        <f t="shared" si="96"/>
        <v>-1639737.5720623774</v>
      </c>
      <c r="L227" s="10">
        <f t="shared" si="96"/>
        <v>-2038952.2343590287</v>
      </c>
      <c r="M227" s="10">
        <f t="shared" si="96"/>
        <v>-2453603.2145354967</v>
      </c>
      <c r="N227" s="10">
        <f t="shared" si="96"/>
        <v>-2898028.54807095</v>
      </c>
      <c r="O227" s="10">
        <f t="shared" si="96"/>
        <v>-3362519.4900676026</v>
      </c>
      <c r="P227" s="10">
        <f t="shared" si="96"/>
        <v>-3792742.4441832239</v>
      </c>
      <c r="Q227" s="10">
        <f t="shared" si="96"/>
        <v>-4241082.4456553021</v>
      </c>
      <c r="R227" s="10">
        <f t="shared" si="96"/>
        <v>-4783070.0552123319</v>
      </c>
      <c r="S227" s="10">
        <f t="shared" si="96"/>
        <v>-5352887.3715218287</v>
      </c>
      <c r="T227" s="10">
        <f t="shared" si="96"/>
        <v>-5951716.1263454491</v>
      </c>
      <c r="U227" s="10">
        <f t="shared" si="96"/>
        <v>-6580784.5590489516</v>
      </c>
      <c r="V227" s="10">
        <f t="shared" si="96"/>
        <v>-7241369.1809791615</v>
      </c>
      <c r="W227" s="10">
        <f t="shared" si="96"/>
        <v>-7934796.6054988038</v>
      </c>
      <c r="X227" s="10">
        <f t="shared" si="96"/>
        <v>-8662445.4460968375</v>
      </c>
      <c r="Y227" s="10">
        <f t="shared" si="96"/>
        <v>-9425748.2850804422</v>
      </c>
      <c r="Z227" s="10">
        <f t="shared" si="96"/>
        <v>-10226193.715446519</v>
      </c>
      <c r="AA227" s="10">
        <f t="shared" si="96"/>
        <v>-11065328.458625598</v>
      </c>
      <c r="AB227" s="10">
        <f t="shared" si="96"/>
        <v>-11944759.560889684</v>
      </c>
      <c r="AC227" s="10">
        <f t="shared" si="96"/>
        <v>-12866156.671317559</v>
      </c>
      <c r="AD227" s="10">
        <f t="shared" si="96"/>
        <v>-13831254.404317083</v>
      </c>
      <c r="AE227" s="10">
        <f t="shared" si="96"/>
        <v>-14841854.789813574</v>
      </c>
      <c r="AF227" s="10">
        <f t="shared" si="96"/>
        <v>-15899829.814327249</v>
      </c>
      <c r="AG227" s="10">
        <f t="shared" si="96"/>
        <v>-17007124.056280389</v>
      </c>
      <c r="AH227" s="10">
        <f t="shared" si="96"/>
        <v>-18165757.418997224</v>
      </c>
      <c r="AI227" s="10">
        <f t="shared" si="96"/>
        <v>-19377827.964985993</v>
      </c>
      <c r="AJ227" s="10">
        <f t="shared" si="96"/>
        <v>-20645514.855224021</v>
      </c>
      <c r="AK227" s="10">
        <f t="shared" si="96"/>
        <v>-21971081.397302523</v>
      </c>
    </row>
    <row r="228" spans="4:38" x14ac:dyDescent="0.35">
      <c r="E228" t="s">
        <v>142</v>
      </c>
      <c r="F228" t="s">
        <v>53</v>
      </c>
      <c r="G228" s="10">
        <f t="shared" ref="G228:AK228" si="97">-G36-G52-G87</f>
        <v>-1675907.4256512346</v>
      </c>
      <c r="H228" s="10">
        <f t="shared" si="97"/>
        <v>-2050430.752928084</v>
      </c>
      <c r="I228" s="10">
        <f t="shared" si="97"/>
        <v>-2548762.767790657</v>
      </c>
      <c r="J228" s="10">
        <f t="shared" si="97"/>
        <v>-2824137.835476228</v>
      </c>
      <c r="K228" s="10">
        <f t="shared" si="97"/>
        <v>-2995648.3959814515</v>
      </c>
      <c r="L228" s="10">
        <f t="shared" si="97"/>
        <v>-3195893.6493386962</v>
      </c>
      <c r="M228" s="10">
        <f t="shared" si="97"/>
        <v>-4635258.0658554994</v>
      </c>
      <c r="N228" s="10">
        <f t="shared" si="97"/>
        <v>-5022264.8914086055</v>
      </c>
      <c r="O228" s="10">
        <f t="shared" si="97"/>
        <v>-5488620.7501480607</v>
      </c>
      <c r="P228" s="10">
        <f t="shared" si="97"/>
        <v>-6192701.3363608401</v>
      </c>
      <c r="Q228" s="10">
        <f t="shared" si="97"/>
        <v>-7128149.8162023183</v>
      </c>
      <c r="R228" s="10">
        <f t="shared" si="97"/>
        <v>-7513958.6831353381</v>
      </c>
      <c r="S228" s="10">
        <f t="shared" si="97"/>
        <v>-7911341.8160763476</v>
      </c>
      <c r="T228" s="10">
        <f t="shared" si="97"/>
        <v>-8320646.443005586</v>
      </c>
      <c r="U228" s="10">
        <f t="shared" si="97"/>
        <v>-8742230.2087427042</v>
      </c>
      <c r="V228" s="10">
        <f t="shared" si="97"/>
        <v>-9176461.4874519333</v>
      </c>
      <c r="W228" s="10">
        <f t="shared" si="97"/>
        <v>-9623719.7045224402</v>
      </c>
      <c r="X228" s="10">
        <f t="shared" si="97"/>
        <v>-10084395.668105064</v>
      </c>
      <c r="Y228" s="10">
        <f t="shared" si="97"/>
        <v>-10558891.910595166</v>
      </c>
      <c r="Z228" s="10">
        <f t="shared" si="97"/>
        <v>-11047623.040359968</v>
      </c>
      <c r="AA228" s="10">
        <f t="shared" si="97"/>
        <v>-11551016.10401772</v>
      </c>
      <c r="AB228" s="10">
        <f t="shared" si="97"/>
        <v>-12069510.959585199</v>
      </c>
      <c r="AC228" s="10">
        <f t="shared" si="97"/>
        <v>-12603560.660819706</v>
      </c>
      <c r="AD228" s="10">
        <f t="shared" si="97"/>
        <v>-13153631.853091249</v>
      </c>
      <c r="AE228" s="10">
        <f t="shared" si="97"/>
        <v>-13720205.181130936</v>
      </c>
      <c r="AF228" s="10">
        <f t="shared" si="97"/>
        <v>-13978337.47745965</v>
      </c>
      <c r="AG228" s="10">
        <f t="shared" si="97"/>
        <v>-14373791.808467284</v>
      </c>
      <c r="AH228" s="10">
        <f t="shared" si="97"/>
        <v>-14786121.482574649</v>
      </c>
      <c r="AI228" s="10">
        <f t="shared" si="97"/>
        <v>-15269206.133642506</v>
      </c>
      <c r="AJ228" s="10">
        <f t="shared" si="97"/>
        <v>-15921451.963290945</v>
      </c>
      <c r="AK228" s="10">
        <f t="shared" si="97"/>
        <v>-16565906.057772145</v>
      </c>
    </row>
    <row r="229" spans="4:38" x14ac:dyDescent="0.35">
      <c r="E229" t="s">
        <v>125</v>
      </c>
      <c r="F229" t="s">
        <v>53</v>
      </c>
      <c r="G229" s="10">
        <f t="shared" ref="G229:AK229" si="98">G209</f>
        <v>0</v>
      </c>
      <c r="H229" s="10">
        <f t="shared" si="98"/>
        <v>0</v>
      </c>
      <c r="I229" s="10">
        <f t="shared" si="98"/>
        <v>0</v>
      </c>
      <c r="J229" s="10">
        <f t="shared" si="98"/>
        <v>0</v>
      </c>
      <c r="K229" s="10">
        <f t="shared" si="98"/>
        <v>0</v>
      </c>
      <c r="L229" s="10">
        <f t="shared" si="98"/>
        <v>0</v>
      </c>
      <c r="M229" s="10">
        <f t="shared" si="98"/>
        <v>0</v>
      </c>
      <c r="N229" s="10">
        <f t="shared" si="98"/>
        <v>0</v>
      </c>
      <c r="O229" s="10">
        <f t="shared" si="98"/>
        <v>0</v>
      </c>
      <c r="P229" s="10">
        <f t="shared" si="98"/>
        <v>0</v>
      </c>
      <c r="Q229" s="10">
        <f t="shared" si="98"/>
        <v>0</v>
      </c>
      <c r="R229" s="10">
        <f t="shared" si="98"/>
        <v>0</v>
      </c>
      <c r="S229" s="10">
        <f t="shared" si="98"/>
        <v>0</v>
      </c>
      <c r="T229" s="10">
        <f t="shared" si="98"/>
        <v>0</v>
      </c>
      <c r="U229" s="10">
        <f t="shared" si="98"/>
        <v>0</v>
      </c>
      <c r="V229" s="10">
        <f t="shared" si="98"/>
        <v>0</v>
      </c>
      <c r="W229" s="10">
        <f t="shared" si="98"/>
        <v>0</v>
      </c>
      <c r="X229" s="10">
        <f t="shared" si="98"/>
        <v>0</v>
      </c>
      <c r="Y229" s="10">
        <f t="shared" si="98"/>
        <v>0</v>
      </c>
      <c r="Z229" s="10">
        <f t="shared" si="98"/>
        <v>0</v>
      </c>
      <c r="AA229" s="10">
        <f t="shared" si="98"/>
        <v>0</v>
      </c>
      <c r="AB229" s="10">
        <f t="shared" si="98"/>
        <v>0</v>
      </c>
      <c r="AC229" s="10">
        <f t="shared" si="98"/>
        <v>0</v>
      </c>
      <c r="AD229" s="10">
        <f t="shared" si="98"/>
        <v>0</v>
      </c>
      <c r="AE229" s="10">
        <f t="shared" si="98"/>
        <v>0</v>
      </c>
      <c r="AF229" s="10">
        <f t="shared" si="98"/>
        <v>0</v>
      </c>
      <c r="AG229" s="10">
        <f t="shared" si="98"/>
        <v>0</v>
      </c>
      <c r="AH229" s="10">
        <f t="shared" si="98"/>
        <v>0</v>
      </c>
      <c r="AI229" s="10">
        <f t="shared" si="98"/>
        <v>0</v>
      </c>
      <c r="AJ229" s="10">
        <f t="shared" si="98"/>
        <v>0</v>
      </c>
      <c r="AK229" s="10">
        <f t="shared" si="98"/>
        <v>0</v>
      </c>
    </row>
    <row r="230" spans="4:38" x14ac:dyDescent="0.35">
      <c r="E230" t="s">
        <v>143</v>
      </c>
      <c r="F230" t="s">
        <v>53</v>
      </c>
      <c r="H230" s="10">
        <f t="shared" ref="H230:AK230" si="99">H221</f>
        <v>2366393.6192651354</v>
      </c>
      <c r="I230" s="10">
        <f t="shared" si="99"/>
        <v>2462092.8342979434</v>
      </c>
      <c r="J230" s="10">
        <f t="shared" si="99"/>
        <v>2561664.4963226612</v>
      </c>
      <c r="K230" s="10">
        <f t="shared" si="99"/>
        <v>2267039.6602933058</v>
      </c>
      <c r="L230" s="10">
        <f t="shared" si="99"/>
        <v>2352029.4787647096</v>
      </c>
      <c r="M230" s="10">
        <f t="shared" si="99"/>
        <v>2440164.2939370279</v>
      </c>
      <c r="N230" s="10">
        <f t="shared" si="99"/>
        <v>2531601.5653286264</v>
      </c>
      <c r="O230" s="10">
        <f t="shared" si="99"/>
        <v>2626465.1885441109</v>
      </c>
      <c r="P230" s="10">
        <f t="shared" si="99"/>
        <v>2377907.6057277163</v>
      </c>
      <c r="Q230" s="10">
        <f t="shared" si="99"/>
        <v>2461941.5358560695</v>
      </c>
      <c r="R230" s="10">
        <f t="shared" si="99"/>
        <v>2870096.8972034049</v>
      </c>
      <c r="S230" s="10">
        <f t="shared" si="99"/>
        <v>2974324.4660253464</v>
      </c>
      <c r="T230" s="10">
        <f t="shared" si="99"/>
        <v>3082337.0590090561</v>
      </c>
      <c r="U230" s="10">
        <f t="shared" si="99"/>
        <v>3194272.1293069702</v>
      </c>
      <c r="V230" s="10">
        <f t="shared" si="99"/>
        <v>3310272.1216827529</v>
      </c>
      <c r="W230" s="10">
        <f t="shared" si="99"/>
        <v>3430484.6537816613</v>
      </c>
      <c r="X230" s="10">
        <f t="shared" si="99"/>
        <v>3555062.7039837413</v>
      </c>
      <c r="Y230" s="10">
        <f t="shared" si="99"/>
        <v>3684164.8060789108</v>
      </c>
      <c r="Z230" s="10">
        <f t="shared" si="99"/>
        <v>3817955.2510116664</v>
      </c>
      <c r="AA230" s="10">
        <f t="shared" si="99"/>
        <v>3956604.2959521548</v>
      </c>
      <c r="AB230" s="10">
        <f t="shared" si="99"/>
        <v>4100288.3809596575</v>
      </c>
      <c r="AC230" s="10">
        <f t="shared" si="99"/>
        <v>4249190.3535142066</v>
      </c>
      <c r="AD230" s="10">
        <f t="shared" si="99"/>
        <v>4403499.701202075</v>
      </c>
      <c r="AE230" s="10">
        <f t="shared" si="99"/>
        <v>4563412.7928512283</v>
      </c>
      <c r="AF230" s="10">
        <f t="shared" si="99"/>
        <v>4729133.12842362</v>
      </c>
      <c r="AG230" s="10">
        <f t="shared" si="99"/>
        <v>4900871.5979823237</v>
      </c>
      <c r="AH230" s="10">
        <f t="shared" si="99"/>
        <v>5078846.7500630505</v>
      </c>
      <c r="AI230" s="10">
        <f t="shared" si="99"/>
        <v>5263285.0697915899</v>
      </c>
      <c r="AJ230" s="10">
        <f t="shared" si="99"/>
        <v>5454421.2671010708</v>
      </c>
      <c r="AK230" s="10">
        <f t="shared" si="99"/>
        <v>5652498.575415846</v>
      </c>
    </row>
    <row r="232" spans="4:38" x14ac:dyDescent="0.35">
      <c r="E232" t="s">
        <v>144</v>
      </c>
      <c r="F232" t="s">
        <v>53</v>
      </c>
      <c r="G232" s="10">
        <f t="shared" ref="G232:AK232" si="100">SUM(G224:G230)</f>
        <v>4556678.9743487658</v>
      </c>
      <c r="H232" s="10">
        <f t="shared" si="100"/>
        <v>4570887.4629692789</v>
      </c>
      <c r="I232" s="10">
        <f t="shared" si="100"/>
        <v>4272315.9316801727</v>
      </c>
      <c r="J232" s="10">
        <f t="shared" si="100"/>
        <v>3780134.3961657691</v>
      </c>
      <c r="K232" s="10">
        <f t="shared" si="100"/>
        <v>4270668.6362369116</v>
      </c>
      <c r="L232" s="10">
        <f t="shared" si="100"/>
        <v>4922610.9009648319</v>
      </c>
      <c r="M232" s="10">
        <f t="shared" si="100"/>
        <v>2683020.7226876491</v>
      </c>
      <c r="N232" s="10">
        <f t="shared" si="100"/>
        <v>3585721.3881488354</v>
      </c>
      <c r="O232" s="10">
        <f t="shared" si="100"/>
        <v>3267373.6071899538</v>
      </c>
      <c r="P232" s="10">
        <f t="shared" si="100"/>
        <v>2809802.1920044608</v>
      </c>
      <c r="Q232" s="10">
        <f t="shared" si="100"/>
        <v>2507276.9603638225</v>
      </c>
      <c r="R232" s="10">
        <f t="shared" si="100"/>
        <v>2977061.0386400078</v>
      </c>
      <c r="S232" s="10">
        <f t="shared" si="100"/>
        <v>3151244.5971493921</v>
      </c>
      <c r="T232" s="10">
        <f t="shared" si="100"/>
        <v>3337984.4765131115</v>
      </c>
      <c r="U232" s="10">
        <f t="shared" si="100"/>
        <v>3537881.6649046447</v>
      </c>
      <c r="V232" s="10">
        <f t="shared" si="100"/>
        <v>3751562.4452251391</v>
      </c>
      <c r="W232" s="10">
        <f t="shared" si="100"/>
        <v>3979679.3992900192</v>
      </c>
      <c r="X232" s="10">
        <f t="shared" si="100"/>
        <v>4222912.4506626427</v>
      </c>
      <c r="Y232" s="10">
        <f t="shared" si="100"/>
        <v>4481969.9475957975</v>
      </c>
      <c r="Z232" s="10">
        <f t="shared" si="100"/>
        <v>4757589.7875961922</v>
      </c>
      <c r="AA232" s="10">
        <f t="shared" si="100"/>
        <v>5050540.5851840749</v>
      </c>
      <c r="AB232" s="10">
        <f t="shared" si="100"/>
        <v>5361622.8844784908</v>
      </c>
      <c r="AC232" s="10">
        <f t="shared" si="100"/>
        <v>5691670.4182997094</v>
      </c>
      <c r="AD232" s="10">
        <f t="shared" si="100"/>
        <v>6041551.4155435963</v>
      </c>
      <c r="AE232" s="10">
        <f t="shared" si="100"/>
        <v>6412169.9586480577</v>
      </c>
      <c r="AF232" s="10">
        <f t="shared" si="100"/>
        <v>7129905.6245918367</v>
      </c>
      <c r="AG232" s="10">
        <f t="shared" si="100"/>
        <v>7750485.3347809156</v>
      </c>
      <c r="AH232" s="10">
        <f t="shared" si="100"/>
        <v>8395901.3117999882</v>
      </c>
      <c r="AI232" s="10">
        <f t="shared" si="100"/>
        <v>9013877.0323612429</v>
      </c>
      <c r="AJ232" s="10">
        <f t="shared" si="100"/>
        <v>9507669.0953741223</v>
      </c>
      <c r="AK232" s="10">
        <f t="shared" si="100"/>
        <v>10055955.092173461</v>
      </c>
    </row>
    <row r="233" spans="4:38" x14ac:dyDescent="0.35">
      <c r="E233" t="s">
        <v>145</v>
      </c>
      <c r="F233" t="s">
        <v>53</v>
      </c>
      <c r="G233" s="10">
        <f>-G232*G$20</f>
        <v>0</v>
      </c>
      <c r="H233" s="10">
        <f t="shared" ref="H233:AK233" si="101">-H232*H$20</f>
        <v>0</v>
      </c>
      <c r="I233" s="10">
        <f t="shared" si="101"/>
        <v>0</v>
      </c>
      <c r="J233" s="10">
        <f t="shared" si="101"/>
        <v>0</v>
      </c>
      <c r="K233" s="10">
        <f t="shared" si="101"/>
        <v>0</v>
      </c>
      <c r="L233" s="10">
        <f t="shared" si="101"/>
        <v>0</v>
      </c>
      <c r="M233" s="10">
        <f t="shared" si="101"/>
        <v>0</v>
      </c>
      <c r="N233" s="10">
        <f t="shared" si="101"/>
        <v>0</v>
      </c>
      <c r="O233" s="10">
        <f t="shared" si="101"/>
        <v>0</v>
      </c>
      <c r="P233" s="10">
        <f t="shared" si="101"/>
        <v>0</v>
      </c>
      <c r="Q233" s="10">
        <f t="shared" si="101"/>
        <v>0</v>
      </c>
      <c r="R233" s="10">
        <f t="shared" si="101"/>
        <v>0</v>
      </c>
      <c r="S233" s="10">
        <f t="shared" si="101"/>
        <v>0</v>
      </c>
      <c r="T233" s="10">
        <f t="shared" si="101"/>
        <v>0</v>
      </c>
      <c r="U233" s="10">
        <f t="shared" si="101"/>
        <v>0</v>
      </c>
      <c r="V233" s="10">
        <f t="shared" si="101"/>
        <v>0</v>
      </c>
      <c r="W233" s="10">
        <f t="shared" si="101"/>
        <v>0</v>
      </c>
      <c r="X233" s="10">
        <f t="shared" si="101"/>
        <v>0</v>
      </c>
      <c r="Y233" s="10">
        <f t="shared" si="101"/>
        <v>0</v>
      </c>
      <c r="Z233" s="10">
        <f t="shared" si="101"/>
        <v>0</v>
      </c>
      <c r="AA233" s="10">
        <f t="shared" si="101"/>
        <v>0</v>
      </c>
      <c r="AB233" s="10">
        <f t="shared" si="101"/>
        <v>0</v>
      </c>
      <c r="AC233" s="10">
        <f t="shared" si="101"/>
        <v>0</v>
      </c>
      <c r="AD233" s="10">
        <f t="shared" si="101"/>
        <v>0</v>
      </c>
      <c r="AE233" s="10">
        <f t="shared" si="101"/>
        <v>0</v>
      </c>
      <c r="AF233" s="10">
        <f t="shared" si="101"/>
        <v>0</v>
      </c>
      <c r="AG233" s="10">
        <f t="shared" si="101"/>
        <v>0</v>
      </c>
      <c r="AH233" s="10">
        <f t="shared" si="101"/>
        <v>0</v>
      </c>
      <c r="AI233" s="10">
        <f t="shared" si="101"/>
        <v>0</v>
      </c>
      <c r="AJ233" s="10">
        <f t="shared" si="101"/>
        <v>0</v>
      </c>
      <c r="AK233" s="10">
        <f t="shared" si="101"/>
        <v>0</v>
      </c>
    </row>
    <row r="235" spans="4:38" x14ac:dyDescent="0.35">
      <c r="D235" t="s">
        <v>146</v>
      </c>
    </row>
    <row r="236" spans="4:38" x14ac:dyDescent="0.35">
      <c r="E236" t="s">
        <v>51</v>
      </c>
      <c r="F236" t="s">
        <v>53</v>
      </c>
      <c r="G236" s="10">
        <f>-G28</f>
        <v>-69426829.093757644</v>
      </c>
      <c r="H236" s="10">
        <f t="shared" ref="H236:AK236" si="102">-H28</f>
        <v>-9409287.5461007431</v>
      </c>
      <c r="I236" s="10">
        <f t="shared" si="102"/>
        <v>-15570797.270092202</v>
      </c>
      <c r="J236" s="10">
        <f t="shared" si="102"/>
        <v>-6195642.9597768392</v>
      </c>
      <c r="K236" s="10">
        <f t="shared" si="102"/>
        <v>-3956993.2301738057</v>
      </c>
      <c r="L236" s="10">
        <f t="shared" si="102"/>
        <v>-4168914.5556033193</v>
      </c>
      <c r="M236" s="10">
        <f t="shared" si="102"/>
        <v>-35250848.42832046</v>
      </c>
      <c r="N236" s="10">
        <f t="shared" si="102"/>
        <v>-8466647.9619261511</v>
      </c>
      <c r="O236" s="10">
        <f t="shared" si="102"/>
        <v>-10782789.125094207</v>
      </c>
      <c r="P236" s="10">
        <f t="shared" si="102"/>
        <v>-21365397.113733616</v>
      </c>
      <c r="Q236" s="10">
        <f t="shared" si="102"/>
        <v>-28250333.703977112</v>
      </c>
      <c r="R236" s="10">
        <f t="shared" si="102"/>
        <v>-10346478.779975541</v>
      </c>
      <c r="S236" s="10">
        <f t="shared" si="102"/>
        <v>-10656873.143374808</v>
      </c>
      <c r="T236" s="10">
        <f t="shared" si="102"/>
        <v>-10976579.337676052</v>
      </c>
      <c r="U236" s="10">
        <f t="shared" si="102"/>
        <v>-11305876.717806336</v>
      </c>
      <c r="V236" s="10">
        <f t="shared" si="102"/>
        <v>-11645053.019340526</v>
      </c>
      <c r="W236" s="10">
        <f t="shared" si="102"/>
        <v>-11994404.609920744</v>
      </c>
      <c r="X236" s="10">
        <f t="shared" si="102"/>
        <v>-12354236.748218365</v>
      </c>
      <c r="Y236" s="10">
        <f t="shared" si="102"/>
        <v>-12724863.850664917</v>
      </c>
      <c r="Z236" s="10">
        <f t="shared" si="102"/>
        <v>-13106609.766184865</v>
      </c>
      <c r="AA236" s="10">
        <f t="shared" si="102"/>
        <v>-13499808.059170412</v>
      </c>
      <c r="AB236" s="10">
        <f t="shared" si="102"/>
        <v>-13904802.300945524</v>
      </c>
      <c r="AC236" s="10">
        <f t="shared" si="102"/>
        <v>-14321946.36997389</v>
      </c>
      <c r="AD236" s="10">
        <f t="shared" si="102"/>
        <v>-14751604.761073109</v>
      </c>
      <c r="AE236" s="10">
        <f t="shared" si="102"/>
        <v>-15194152.903905302</v>
      </c>
      <c r="AF236" s="10">
        <f t="shared" si="102"/>
        <v>-15649977.49102246</v>
      </c>
      <c r="AG236" s="10">
        <f t="shared" si="102"/>
        <v>-16119476.815753136</v>
      </c>
      <c r="AH236" s="10">
        <f t="shared" si="102"/>
        <v>-16603061.120225731</v>
      </c>
      <c r="AI236" s="10">
        <f t="shared" si="102"/>
        <v>-17101152.9538325</v>
      </c>
      <c r="AJ236" s="10">
        <f t="shared" si="102"/>
        <v>-17614187.542447478</v>
      </c>
      <c r="AK236" s="10">
        <f t="shared" si="102"/>
        <v>-18142613.168720901</v>
      </c>
    </row>
    <row r="237" spans="4:38" x14ac:dyDescent="0.35">
      <c r="E237" t="s">
        <v>147</v>
      </c>
      <c r="F237" t="s">
        <v>53</v>
      </c>
      <c r="G237" s="10">
        <f t="shared" ref="G237:AK237" si="103">G86</f>
        <v>0</v>
      </c>
      <c r="H237" s="10">
        <f t="shared" si="103"/>
        <v>0</v>
      </c>
      <c r="I237" s="10">
        <f t="shared" si="103"/>
        <v>0</v>
      </c>
      <c r="J237" s="10">
        <f t="shared" si="103"/>
        <v>0</v>
      </c>
      <c r="K237" s="10">
        <f t="shared" si="103"/>
        <v>0</v>
      </c>
      <c r="L237" s="10">
        <f t="shared" si="103"/>
        <v>0</v>
      </c>
      <c r="M237" s="10">
        <f t="shared" si="103"/>
        <v>0</v>
      </c>
      <c r="N237" s="10">
        <f t="shared" si="103"/>
        <v>0</v>
      </c>
      <c r="O237" s="10">
        <f t="shared" si="103"/>
        <v>0</v>
      </c>
      <c r="P237" s="10">
        <f t="shared" si="103"/>
        <v>0</v>
      </c>
      <c r="Q237" s="10">
        <f t="shared" si="103"/>
        <v>0</v>
      </c>
      <c r="R237" s="10">
        <f t="shared" si="103"/>
        <v>0</v>
      </c>
      <c r="S237" s="10">
        <f t="shared" si="103"/>
        <v>0</v>
      </c>
      <c r="T237" s="10">
        <f t="shared" si="103"/>
        <v>0</v>
      </c>
      <c r="U237" s="10">
        <f t="shared" si="103"/>
        <v>0</v>
      </c>
      <c r="V237" s="10">
        <f t="shared" si="103"/>
        <v>0</v>
      </c>
      <c r="W237" s="10">
        <f t="shared" si="103"/>
        <v>0</v>
      </c>
      <c r="X237" s="10">
        <f t="shared" si="103"/>
        <v>0</v>
      </c>
      <c r="Y237" s="10">
        <f t="shared" si="103"/>
        <v>0</v>
      </c>
      <c r="Z237" s="10">
        <f t="shared" si="103"/>
        <v>0</v>
      </c>
      <c r="AA237" s="10">
        <f t="shared" si="103"/>
        <v>0</v>
      </c>
      <c r="AB237" s="10">
        <f t="shared" si="103"/>
        <v>0</v>
      </c>
      <c r="AC237" s="10">
        <f t="shared" si="103"/>
        <v>0</v>
      </c>
      <c r="AD237" s="10">
        <f t="shared" si="103"/>
        <v>0</v>
      </c>
      <c r="AE237" s="10">
        <f t="shared" si="103"/>
        <v>0</v>
      </c>
      <c r="AF237" s="10">
        <f t="shared" si="103"/>
        <v>0</v>
      </c>
      <c r="AG237" s="10">
        <f t="shared" si="103"/>
        <v>0</v>
      </c>
      <c r="AH237" s="10">
        <f t="shared" si="103"/>
        <v>0</v>
      </c>
      <c r="AI237" s="10">
        <f t="shared" si="103"/>
        <v>0</v>
      </c>
      <c r="AJ237" s="10">
        <f t="shared" si="103"/>
        <v>0</v>
      </c>
      <c r="AK237" s="10">
        <f t="shared" si="103"/>
        <v>0</v>
      </c>
    </row>
    <row r="238" spans="4:38" x14ac:dyDescent="0.35">
      <c r="E238" t="s">
        <v>60</v>
      </c>
      <c r="F238" t="s">
        <v>53</v>
      </c>
      <c r="G238" s="10">
        <f t="shared" ref="G238:AK238" si="104">G55</f>
        <v>30007000</v>
      </c>
      <c r="H238" s="10">
        <f t="shared" si="104"/>
        <v>0</v>
      </c>
      <c r="I238" s="10">
        <f t="shared" si="104"/>
        <v>0</v>
      </c>
      <c r="J238" s="10">
        <f t="shared" si="104"/>
        <v>0</v>
      </c>
      <c r="K238" s="10">
        <f t="shared" si="104"/>
        <v>0</v>
      </c>
      <c r="L238" s="10">
        <f t="shared" si="104"/>
        <v>0</v>
      </c>
      <c r="M238" s="10">
        <f t="shared" si="104"/>
        <v>0</v>
      </c>
      <c r="N238" s="10">
        <f t="shared" si="104"/>
        <v>0</v>
      </c>
      <c r="O238" s="10">
        <f t="shared" si="104"/>
        <v>0</v>
      </c>
      <c r="P238" s="10">
        <f t="shared" si="104"/>
        <v>0</v>
      </c>
      <c r="Q238" s="10">
        <f t="shared" si="104"/>
        <v>0</v>
      </c>
      <c r="R238" s="10">
        <f t="shared" si="104"/>
        <v>0</v>
      </c>
      <c r="S238" s="10">
        <f t="shared" si="104"/>
        <v>0</v>
      </c>
      <c r="T238" s="10">
        <f t="shared" si="104"/>
        <v>0</v>
      </c>
      <c r="U238" s="10">
        <f t="shared" si="104"/>
        <v>0</v>
      </c>
      <c r="V238" s="10">
        <f t="shared" si="104"/>
        <v>0</v>
      </c>
      <c r="W238" s="10">
        <f t="shared" si="104"/>
        <v>0</v>
      </c>
      <c r="X238" s="10">
        <f t="shared" si="104"/>
        <v>0</v>
      </c>
      <c r="Y238" s="10">
        <f t="shared" si="104"/>
        <v>0</v>
      </c>
      <c r="Z238" s="10">
        <f t="shared" si="104"/>
        <v>0</v>
      </c>
      <c r="AA238" s="10">
        <f t="shared" si="104"/>
        <v>0</v>
      </c>
      <c r="AB238" s="10">
        <f t="shared" si="104"/>
        <v>0</v>
      </c>
      <c r="AC238" s="10">
        <f t="shared" si="104"/>
        <v>0</v>
      </c>
      <c r="AD238" s="10">
        <f t="shared" si="104"/>
        <v>0</v>
      </c>
      <c r="AE238" s="10">
        <f t="shared" si="104"/>
        <v>0</v>
      </c>
      <c r="AF238" s="10">
        <f t="shared" si="104"/>
        <v>0</v>
      </c>
      <c r="AG238" s="10">
        <f t="shared" si="104"/>
        <v>0</v>
      </c>
      <c r="AH238" s="10">
        <f t="shared" si="104"/>
        <v>0</v>
      </c>
      <c r="AI238" s="10">
        <f t="shared" si="104"/>
        <v>0</v>
      </c>
      <c r="AJ238" s="10">
        <f t="shared" si="104"/>
        <v>0</v>
      </c>
      <c r="AK238" s="10">
        <f t="shared" si="104"/>
        <v>0</v>
      </c>
    </row>
    <row r="239" spans="4:38" x14ac:dyDescent="0.35">
      <c r="E239" t="s">
        <v>141</v>
      </c>
      <c r="F239" t="s">
        <v>53</v>
      </c>
      <c r="G239" s="10">
        <f t="shared" ref="G239:AK239" si="105">G179</f>
        <v>0</v>
      </c>
      <c r="H239" s="10">
        <f t="shared" si="105"/>
        <v>468319.41696040129</v>
      </c>
      <c r="I239" s="10">
        <f t="shared" si="105"/>
        <v>984722.54401025851</v>
      </c>
      <c r="J239" s="10">
        <f t="shared" si="105"/>
        <v>1568183.2962548644</v>
      </c>
      <c r="K239" s="10">
        <f t="shared" si="105"/>
        <v>2134678.6673460314</v>
      </c>
      <c r="L239" s="10">
        <f t="shared" si="105"/>
        <v>2763681.4190556286</v>
      </c>
      <c r="M239" s="10">
        <f t="shared" si="105"/>
        <v>3434542.5868558907</v>
      </c>
      <c r="N239" s="10">
        <f t="shared" si="105"/>
        <v>4167978.3135929853</v>
      </c>
      <c r="O239" s="10">
        <f t="shared" si="105"/>
        <v>4968734.2100439891</v>
      </c>
      <c r="P239" s="10">
        <f t="shared" si="105"/>
        <v>5758324.4845387675</v>
      </c>
      <c r="Q239" s="10">
        <f t="shared" si="105"/>
        <v>6615783.3876148695</v>
      </c>
      <c r="R239" s="10">
        <f t="shared" si="105"/>
        <v>7461245.0520712547</v>
      </c>
      <c r="S239" s="10">
        <f t="shared" si="105"/>
        <v>8350119.0561778117</v>
      </c>
      <c r="T239" s="10">
        <f t="shared" si="105"/>
        <v>9284248.8164343499</v>
      </c>
      <c r="U239" s="10">
        <f t="shared" si="105"/>
        <v>10265550.297855966</v>
      </c>
      <c r="V239" s="10">
        <f t="shared" si="105"/>
        <v>11296014.766274117</v>
      </c>
      <c r="W239" s="10">
        <f t="shared" si="105"/>
        <v>12377711.643059254</v>
      </c>
      <c r="X239" s="10">
        <f t="shared" si="105"/>
        <v>13512791.466036348</v>
      </c>
      <c r="Y239" s="10">
        <f t="shared" si="105"/>
        <v>14703488.960502703</v>
      </c>
      <c r="Z239" s="10">
        <f t="shared" si="105"/>
        <v>15952126.224400528</v>
      </c>
      <c r="AA239" s="10">
        <f t="shared" si="105"/>
        <v>17261116.031845037</v>
      </c>
      <c r="AB239" s="10">
        <f t="shared" si="105"/>
        <v>18632965.259362612</v>
      </c>
      <c r="AC239" s="10">
        <f t="shared" si="105"/>
        <v>20070278.439352728</v>
      </c>
      <c r="AD239" s="10">
        <f t="shared" si="105"/>
        <v>21575761.445452712</v>
      </c>
      <c r="AE239" s="10">
        <f t="shared" si="105"/>
        <v>23152225.314655285</v>
      </c>
      <c r="AF239" s="10">
        <f t="shared" si="105"/>
        <v>24802590.211206481</v>
      </c>
      <c r="AG239" s="10">
        <f t="shared" si="105"/>
        <v>26529889.537495174</v>
      </c>
      <c r="AH239" s="10">
        <f t="shared" si="105"/>
        <v>28337274.197336182</v>
      </c>
      <c r="AI239" s="10">
        <f t="shared" si="105"/>
        <v>30228017.017246343</v>
      </c>
      <c r="AJ239" s="10">
        <f t="shared" si="105"/>
        <v>32205517.331517652</v>
      </c>
      <c r="AK239" s="10">
        <f t="shared" si="105"/>
        <v>34273305.737103812</v>
      </c>
      <c r="AL239" s="10">
        <f t="shared" ref="AL239:AL243" si="106">IF(AF239=0,0,IF($G$17&gt;(AK239/AF239)^(1/5)-1+2%,AK239*(AK239/AF239)^(1/5)/($G$17-((AK239/AF239)^(1/5)-1)),AK239*(1+$G$16)/$G$18))</f>
        <v>1372276280.6895292</v>
      </c>
    </row>
    <row r="240" spans="4:38" x14ac:dyDescent="0.35">
      <c r="E240" t="s">
        <v>117</v>
      </c>
      <c r="F240" t="s">
        <v>53</v>
      </c>
      <c r="G240" s="10">
        <f t="shared" ref="G240:AK240" si="107">G226</f>
        <v>0</v>
      </c>
      <c r="H240" s="10">
        <f t="shared" si="107"/>
        <v>0</v>
      </c>
      <c r="I240" s="10">
        <f t="shared" si="107"/>
        <v>0</v>
      </c>
      <c r="J240" s="10">
        <f t="shared" si="107"/>
        <v>0</v>
      </c>
      <c r="K240" s="10">
        <f t="shared" si="107"/>
        <v>0</v>
      </c>
      <c r="L240" s="10">
        <f t="shared" si="107"/>
        <v>0</v>
      </c>
      <c r="M240" s="10">
        <f t="shared" si="107"/>
        <v>0</v>
      </c>
      <c r="N240" s="10">
        <f t="shared" si="107"/>
        <v>0</v>
      </c>
      <c r="O240" s="10">
        <f t="shared" si="107"/>
        <v>0</v>
      </c>
      <c r="P240" s="10">
        <f t="shared" si="107"/>
        <v>0</v>
      </c>
      <c r="Q240" s="10">
        <f t="shared" si="107"/>
        <v>0</v>
      </c>
      <c r="R240" s="10">
        <f t="shared" si="107"/>
        <v>0</v>
      </c>
      <c r="S240" s="10">
        <f t="shared" si="107"/>
        <v>0</v>
      </c>
      <c r="T240" s="10">
        <f t="shared" si="107"/>
        <v>0</v>
      </c>
      <c r="U240" s="10">
        <f t="shared" si="107"/>
        <v>0</v>
      </c>
      <c r="V240" s="10">
        <f t="shared" si="107"/>
        <v>0</v>
      </c>
      <c r="W240" s="10">
        <f t="shared" si="107"/>
        <v>0</v>
      </c>
      <c r="X240" s="10">
        <f t="shared" si="107"/>
        <v>0</v>
      </c>
      <c r="Y240" s="10">
        <f t="shared" si="107"/>
        <v>0</v>
      </c>
      <c r="Z240" s="10">
        <f t="shared" si="107"/>
        <v>0</v>
      </c>
      <c r="AA240" s="10">
        <f t="shared" si="107"/>
        <v>0</v>
      </c>
      <c r="AB240" s="10">
        <f t="shared" si="107"/>
        <v>0</v>
      </c>
      <c r="AC240" s="10">
        <f t="shared" si="107"/>
        <v>0</v>
      </c>
      <c r="AD240" s="10">
        <f t="shared" si="107"/>
        <v>0</v>
      </c>
      <c r="AE240" s="10">
        <f t="shared" si="107"/>
        <v>0</v>
      </c>
      <c r="AF240" s="10">
        <f t="shared" si="107"/>
        <v>0</v>
      </c>
      <c r="AG240" s="10">
        <f t="shared" si="107"/>
        <v>0</v>
      </c>
      <c r="AH240" s="10">
        <f t="shared" si="107"/>
        <v>0</v>
      </c>
      <c r="AI240" s="10">
        <f t="shared" si="107"/>
        <v>0</v>
      </c>
      <c r="AJ240" s="10">
        <f t="shared" si="107"/>
        <v>0</v>
      </c>
      <c r="AK240" s="10">
        <f t="shared" si="107"/>
        <v>0</v>
      </c>
      <c r="AL240" s="10">
        <f t="shared" si="106"/>
        <v>0</v>
      </c>
    </row>
    <row r="241" spans="3:40" x14ac:dyDescent="0.35">
      <c r="E241" t="s">
        <v>118</v>
      </c>
      <c r="F241" t="s">
        <v>53</v>
      </c>
      <c r="G241" s="10">
        <f t="shared" ref="G241:AK241" si="108">-G202</f>
        <v>0</v>
      </c>
      <c r="H241" s="10">
        <f t="shared" si="108"/>
        <v>-389690.82032817422</v>
      </c>
      <c r="I241" s="10">
        <f t="shared" si="108"/>
        <v>-802032.67883737211</v>
      </c>
      <c r="J241" s="10">
        <f t="shared" si="108"/>
        <v>-1233720.4566415204</v>
      </c>
      <c r="K241" s="10">
        <f t="shared" si="108"/>
        <v>-1639737.5720623774</v>
      </c>
      <c r="L241" s="10">
        <f t="shared" si="108"/>
        <v>-2038952.2343590287</v>
      </c>
      <c r="M241" s="10">
        <f t="shared" si="108"/>
        <v>-2453603.2145354967</v>
      </c>
      <c r="N241" s="10">
        <f t="shared" si="108"/>
        <v>-2898028.54807095</v>
      </c>
      <c r="O241" s="10">
        <f t="shared" si="108"/>
        <v>-3362519.4900676026</v>
      </c>
      <c r="P241" s="10">
        <f t="shared" si="108"/>
        <v>-3792742.4441832239</v>
      </c>
      <c r="Q241" s="10">
        <f t="shared" si="108"/>
        <v>-4241082.4456553021</v>
      </c>
      <c r="R241" s="10">
        <f t="shared" si="108"/>
        <v>-4783070.0552123319</v>
      </c>
      <c r="S241" s="10">
        <f t="shared" si="108"/>
        <v>-5352887.3715218287</v>
      </c>
      <c r="T241" s="10">
        <f t="shared" si="108"/>
        <v>-5951716.1263454491</v>
      </c>
      <c r="U241" s="10">
        <f t="shared" si="108"/>
        <v>-6580784.5590489516</v>
      </c>
      <c r="V241" s="10">
        <f t="shared" si="108"/>
        <v>-7241369.1809791615</v>
      </c>
      <c r="W241" s="10">
        <f t="shared" si="108"/>
        <v>-7934796.6054988038</v>
      </c>
      <c r="X241" s="10">
        <f t="shared" si="108"/>
        <v>-8662445.4460968375</v>
      </c>
      <c r="Y241" s="10">
        <f t="shared" si="108"/>
        <v>-9425748.2850804422</v>
      </c>
      <c r="Z241" s="10">
        <f t="shared" si="108"/>
        <v>-10226193.715446519</v>
      </c>
      <c r="AA241" s="10">
        <f t="shared" si="108"/>
        <v>-11065328.458625598</v>
      </c>
      <c r="AB241" s="10">
        <f t="shared" si="108"/>
        <v>-11944759.560889684</v>
      </c>
      <c r="AC241" s="10">
        <f t="shared" si="108"/>
        <v>-12866156.671317559</v>
      </c>
      <c r="AD241" s="10">
        <f t="shared" si="108"/>
        <v>-13831254.404317083</v>
      </c>
      <c r="AE241" s="10">
        <f t="shared" si="108"/>
        <v>-14841854.789813574</v>
      </c>
      <c r="AF241" s="10">
        <f t="shared" si="108"/>
        <v>-15899829.814327249</v>
      </c>
      <c r="AG241" s="10">
        <f t="shared" si="108"/>
        <v>-17007124.056280389</v>
      </c>
      <c r="AH241" s="10">
        <f t="shared" si="108"/>
        <v>-18165757.418997224</v>
      </c>
      <c r="AI241" s="10">
        <f t="shared" si="108"/>
        <v>-19377827.964985993</v>
      </c>
      <c r="AJ241" s="10">
        <f t="shared" si="108"/>
        <v>-20645514.855224021</v>
      </c>
      <c r="AK241" s="10">
        <f t="shared" si="108"/>
        <v>-21971081.397302523</v>
      </c>
      <c r="AL241" s="10">
        <f t="shared" si="106"/>
        <v>-879704866.92728925</v>
      </c>
    </row>
    <row r="242" spans="3:40" x14ac:dyDescent="0.35">
      <c r="E242" t="s">
        <v>125</v>
      </c>
      <c r="F242" t="s">
        <v>53</v>
      </c>
      <c r="G242" s="10">
        <f t="shared" ref="G242:AK242" si="109">G209</f>
        <v>0</v>
      </c>
      <c r="H242" s="10">
        <f t="shared" si="109"/>
        <v>0</v>
      </c>
      <c r="I242" s="10">
        <f t="shared" si="109"/>
        <v>0</v>
      </c>
      <c r="J242" s="10">
        <f t="shared" si="109"/>
        <v>0</v>
      </c>
      <c r="K242" s="10">
        <f t="shared" si="109"/>
        <v>0</v>
      </c>
      <c r="L242" s="10">
        <f t="shared" si="109"/>
        <v>0</v>
      </c>
      <c r="M242" s="10">
        <f t="shared" si="109"/>
        <v>0</v>
      </c>
      <c r="N242" s="10">
        <f t="shared" si="109"/>
        <v>0</v>
      </c>
      <c r="O242" s="10">
        <f t="shared" si="109"/>
        <v>0</v>
      </c>
      <c r="P242" s="10">
        <f t="shared" si="109"/>
        <v>0</v>
      </c>
      <c r="Q242" s="10">
        <f t="shared" si="109"/>
        <v>0</v>
      </c>
      <c r="R242" s="10">
        <f t="shared" si="109"/>
        <v>0</v>
      </c>
      <c r="S242" s="10">
        <f t="shared" si="109"/>
        <v>0</v>
      </c>
      <c r="T242" s="10">
        <f t="shared" si="109"/>
        <v>0</v>
      </c>
      <c r="U242" s="10">
        <f t="shared" si="109"/>
        <v>0</v>
      </c>
      <c r="V242" s="10">
        <f t="shared" si="109"/>
        <v>0</v>
      </c>
      <c r="W242" s="10">
        <f t="shared" si="109"/>
        <v>0</v>
      </c>
      <c r="X242" s="10">
        <f t="shared" si="109"/>
        <v>0</v>
      </c>
      <c r="Y242" s="10">
        <f t="shared" si="109"/>
        <v>0</v>
      </c>
      <c r="Z242" s="10">
        <f t="shared" si="109"/>
        <v>0</v>
      </c>
      <c r="AA242" s="10">
        <f t="shared" si="109"/>
        <v>0</v>
      </c>
      <c r="AB242" s="10">
        <f t="shared" si="109"/>
        <v>0</v>
      </c>
      <c r="AC242" s="10">
        <f t="shared" si="109"/>
        <v>0</v>
      </c>
      <c r="AD242" s="10">
        <f t="shared" si="109"/>
        <v>0</v>
      </c>
      <c r="AE242" s="10">
        <f t="shared" si="109"/>
        <v>0</v>
      </c>
      <c r="AF242" s="10">
        <f t="shared" si="109"/>
        <v>0</v>
      </c>
      <c r="AG242" s="10">
        <f t="shared" si="109"/>
        <v>0</v>
      </c>
      <c r="AH242" s="10">
        <f t="shared" si="109"/>
        <v>0</v>
      </c>
      <c r="AI242" s="10">
        <f t="shared" si="109"/>
        <v>0</v>
      </c>
      <c r="AJ242" s="10">
        <f t="shared" si="109"/>
        <v>0</v>
      </c>
      <c r="AK242" s="10">
        <f t="shared" si="109"/>
        <v>0</v>
      </c>
      <c r="AL242" s="10">
        <f t="shared" si="106"/>
        <v>0</v>
      </c>
    </row>
    <row r="243" spans="3:40" x14ac:dyDescent="0.35">
      <c r="E243" t="s">
        <v>131</v>
      </c>
      <c r="F243" t="s">
        <v>53</v>
      </c>
      <c r="G243" s="10">
        <f t="shared" ref="G243:AK243" si="110">G216</f>
        <v>0</v>
      </c>
      <c r="H243" s="10">
        <f t="shared" si="110"/>
        <v>0</v>
      </c>
      <c r="I243" s="10">
        <f t="shared" si="110"/>
        <v>0</v>
      </c>
      <c r="J243" s="10">
        <f t="shared" si="110"/>
        <v>0</v>
      </c>
      <c r="K243" s="10">
        <f t="shared" si="110"/>
        <v>0</v>
      </c>
      <c r="L243" s="10">
        <f t="shared" si="110"/>
        <v>0</v>
      </c>
      <c r="M243" s="10">
        <f t="shared" si="110"/>
        <v>0</v>
      </c>
      <c r="N243" s="10">
        <f t="shared" si="110"/>
        <v>0</v>
      </c>
      <c r="O243" s="10">
        <f t="shared" si="110"/>
        <v>0</v>
      </c>
      <c r="P243" s="10">
        <f t="shared" si="110"/>
        <v>0</v>
      </c>
      <c r="Q243" s="10">
        <f t="shared" si="110"/>
        <v>0</v>
      </c>
      <c r="R243" s="10">
        <f t="shared" si="110"/>
        <v>0</v>
      </c>
      <c r="S243" s="10">
        <f t="shared" si="110"/>
        <v>0</v>
      </c>
      <c r="T243" s="10">
        <f t="shared" si="110"/>
        <v>0</v>
      </c>
      <c r="U243" s="10">
        <f t="shared" si="110"/>
        <v>0</v>
      </c>
      <c r="V243" s="10">
        <f t="shared" si="110"/>
        <v>0</v>
      </c>
      <c r="W243" s="10">
        <f t="shared" si="110"/>
        <v>0</v>
      </c>
      <c r="X243" s="10">
        <f t="shared" si="110"/>
        <v>0</v>
      </c>
      <c r="Y243" s="10">
        <f t="shared" si="110"/>
        <v>0</v>
      </c>
      <c r="Z243" s="10">
        <f t="shared" si="110"/>
        <v>0</v>
      </c>
      <c r="AA243" s="10">
        <f t="shared" si="110"/>
        <v>0</v>
      </c>
      <c r="AB243" s="10">
        <f t="shared" si="110"/>
        <v>0</v>
      </c>
      <c r="AC243" s="10">
        <f t="shared" si="110"/>
        <v>0</v>
      </c>
      <c r="AD243" s="10">
        <f t="shared" si="110"/>
        <v>0</v>
      </c>
      <c r="AE243" s="10">
        <f t="shared" si="110"/>
        <v>0</v>
      </c>
      <c r="AF243" s="10">
        <f t="shared" si="110"/>
        <v>0</v>
      </c>
      <c r="AG243" s="10">
        <f t="shared" si="110"/>
        <v>0</v>
      </c>
      <c r="AH243" s="10">
        <f t="shared" si="110"/>
        <v>0</v>
      </c>
      <c r="AI243" s="10">
        <f t="shared" si="110"/>
        <v>0</v>
      </c>
      <c r="AJ243" s="10">
        <f t="shared" si="110"/>
        <v>0</v>
      </c>
      <c r="AK243" s="10">
        <f t="shared" si="110"/>
        <v>0</v>
      </c>
      <c r="AL243" s="10">
        <f t="shared" si="106"/>
        <v>0</v>
      </c>
    </row>
    <row r="244" spans="3:40" x14ac:dyDescent="0.35">
      <c r="E244" t="s">
        <v>148</v>
      </c>
      <c r="F244" t="s">
        <v>53</v>
      </c>
      <c r="G244" s="10">
        <f t="shared" ref="G244:AK244" si="111">G233</f>
        <v>0</v>
      </c>
      <c r="H244" s="10">
        <f t="shared" si="111"/>
        <v>0</v>
      </c>
      <c r="I244" s="10">
        <f t="shared" si="111"/>
        <v>0</v>
      </c>
      <c r="J244" s="10">
        <f t="shared" si="111"/>
        <v>0</v>
      </c>
      <c r="K244" s="10">
        <f t="shared" si="111"/>
        <v>0</v>
      </c>
      <c r="L244" s="10">
        <f t="shared" si="111"/>
        <v>0</v>
      </c>
      <c r="M244" s="10">
        <f t="shared" si="111"/>
        <v>0</v>
      </c>
      <c r="N244" s="10">
        <f t="shared" si="111"/>
        <v>0</v>
      </c>
      <c r="O244" s="10">
        <f t="shared" si="111"/>
        <v>0</v>
      </c>
      <c r="P244" s="10">
        <f t="shared" si="111"/>
        <v>0</v>
      </c>
      <c r="Q244" s="10">
        <f t="shared" si="111"/>
        <v>0</v>
      </c>
      <c r="R244" s="10">
        <f t="shared" si="111"/>
        <v>0</v>
      </c>
      <c r="S244" s="10">
        <f t="shared" si="111"/>
        <v>0</v>
      </c>
      <c r="T244" s="10">
        <f t="shared" si="111"/>
        <v>0</v>
      </c>
      <c r="U244" s="10">
        <f t="shared" si="111"/>
        <v>0</v>
      </c>
      <c r="V244" s="10">
        <f t="shared" si="111"/>
        <v>0</v>
      </c>
      <c r="W244" s="10">
        <f t="shared" si="111"/>
        <v>0</v>
      </c>
      <c r="X244" s="10">
        <f t="shared" si="111"/>
        <v>0</v>
      </c>
      <c r="Y244" s="10">
        <f t="shared" si="111"/>
        <v>0</v>
      </c>
      <c r="Z244" s="10">
        <f t="shared" si="111"/>
        <v>0</v>
      </c>
      <c r="AA244" s="10">
        <f t="shared" si="111"/>
        <v>0</v>
      </c>
      <c r="AB244" s="10">
        <f t="shared" si="111"/>
        <v>0</v>
      </c>
      <c r="AC244" s="10">
        <f t="shared" si="111"/>
        <v>0</v>
      </c>
      <c r="AD244" s="10">
        <f t="shared" si="111"/>
        <v>0</v>
      </c>
      <c r="AE244" s="10">
        <f t="shared" si="111"/>
        <v>0</v>
      </c>
      <c r="AF244" s="10">
        <f t="shared" si="111"/>
        <v>0</v>
      </c>
      <c r="AG244" s="10">
        <f t="shared" si="111"/>
        <v>0</v>
      </c>
      <c r="AH244" s="10">
        <f t="shared" si="111"/>
        <v>0</v>
      </c>
      <c r="AI244" s="10">
        <f t="shared" si="111"/>
        <v>0</v>
      </c>
      <c r="AJ244" s="10">
        <f t="shared" si="111"/>
        <v>0</v>
      </c>
      <c r="AK244" s="10">
        <f t="shared" si="111"/>
        <v>0</v>
      </c>
      <c r="AL244" s="10">
        <f>IF(AF244=0,0,IF($G$17&gt;(AK244/AF244)^(1/5)-1+2%,AK244*(AK244/AF244)^(1/5)/($G$17-((AK244/AF244)^(1/5)-1)),AK244*(1+$G$16)/$G$18))</f>
        <v>0</v>
      </c>
      <c r="AN244" s="8"/>
    </row>
    <row r="245" spans="3:40" x14ac:dyDescent="0.35">
      <c r="E245" t="s">
        <v>149</v>
      </c>
      <c r="F245" t="s">
        <v>53</v>
      </c>
      <c r="G245" s="10">
        <f>-$G$19*G244</f>
        <v>0</v>
      </c>
      <c r="H245" s="10">
        <f t="shared" ref="H245:AK245" si="112">-$G$19*H244</f>
        <v>0</v>
      </c>
      <c r="I245" s="10">
        <f t="shared" si="112"/>
        <v>0</v>
      </c>
      <c r="J245" s="10">
        <f t="shared" si="112"/>
        <v>0</v>
      </c>
      <c r="K245" s="10">
        <f t="shared" si="112"/>
        <v>0</v>
      </c>
      <c r="L245" s="10">
        <f t="shared" si="112"/>
        <v>0</v>
      </c>
      <c r="M245" s="10">
        <f t="shared" si="112"/>
        <v>0</v>
      </c>
      <c r="N245" s="10">
        <f t="shared" si="112"/>
        <v>0</v>
      </c>
      <c r="O245" s="10">
        <f t="shared" si="112"/>
        <v>0</v>
      </c>
      <c r="P245" s="10">
        <f t="shared" si="112"/>
        <v>0</v>
      </c>
      <c r="Q245" s="10">
        <f t="shared" si="112"/>
        <v>0</v>
      </c>
      <c r="R245" s="10">
        <f t="shared" si="112"/>
        <v>0</v>
      </c>
      <c r="S245" s="10">
        <f t="shared" si="112"/>
        <v>0</v>
      </c>
      <c r="T245" s="10">
        <f t="shared" si="112"/>
        <v>0</v>
      </c>
      <c r="U245" s="10">
        <f t="shared" si="112"/>
        <v>0</v>
      </c>
      <c r="V245" s="10">
        <f t="shared" si="112"/>
        <v>0</v>
      </c>
      <c r="W245" s="10">
        <f t="shared" si="112"/>
        <v>0</v>
      </c>
      <c r="X245" s="10">
        <f t="shared" si="112"/>
        <v>0</v>
      </c>
      <c r="Y245" s="10">
        <f t="shared" si="112"/>
        <v>0</v>
      </c>
      <c r="Z245" s="10">
        <f t="shared" si="112"/>
        <v>0</v>
      </c>
      <c r="AA245" s="10">
        <f t="shared" si="112"/>
        <v>0</v>
      </c>
      <c r="AB245" s="10">
        <f t="shared" si="112"/>
        <v>0</v>
      </c>
      <c r="AC245" s="10">
        <f t="shared" si="112"/>
        <v>0</v>
      </c>
      <c r="AD245" s="10">
        <f t="shared" si="112"/>
        <v>0</v>
      </c>
      <c r="AE245" s="10">
        <f t="shared" si="112"/>
        <v>0</v>
      </c>
      <c r="AF245" s="10">
        <f t="shared" si="112"/>
        <v>0</v>
      </c>
      <c r="AG245" s="10">
        <f t="shared" si="112"/>
        <v>0</v>
      </c>
      <c r="AH245" s="10">
        <f t="shared" si="112"/>
        <v>0</v>
      </c>
      <c r="AI245" s="10">
        <f t="shared" si="112"/>
        <v>0</v>
      </c>
      <c r="AJ245" s="10">
        <f t="shared" si="112"/>
        <v>0</v>
      </c>
      <c r="AK245" s="10">
        <f t="shared" si="112"/>
        <v>0</v>
      </c>
      <c r="AL245" s="10">
        <f t="shared" ref="AL245" si="113">IF(AF245=0,0,IF($G$17&gt;(AK245/AF245)^(1/5)-1+2%,AK245*(AK245/AF245)^(1/5)/($G$17-((AK245/AF245)^(1/5)-1)),AK245*(1+$G$16)/$G$18))</f>
        <v>0</v>
      </c>
    </row>
    <row r="246" spans="3:40" x14ac:dyDescent="0.35">
      <c r="E246" t="s">
        <v>150</v>
      </c>
      <c r="F246" t="s">
        <v>53</v>
      </c>
      <c r="G246" s="10">
        <f>SUM(G236:G245)</f>
        <v>-39419829.093757644</v>
      </c>
      <c r="H246" s="10">
        <f t="shared" ref="H246:AL246" si="114">SUM(H236:H245)</f>
        <v>-9330658.9494685158</v>
      </c>
      <c r="I246" s="10">
        <f t="shared" si="114"/>
        <v>-15388107.404919315</v>
      </c>
      <c r="J246" s="10">
        <f t="shared" si="114"/>
        <v>-5861180.1201634957</v>
      </c>
      <c r="K246" s="10">
        <f t="shared" si="114"/>
        <v>-3462052.1348901517</v>
      </c>
      <c r="L246" s="10">
        <f t="shared" si="114"/>
        <v>-3444185.3709067195</v>
      </c>
      <c r="M246" s="10">
        <f t="shared" si="114"/>
        <v>-34269909.056000061</v>
      </c>
      <c r="N246" s="10">
        <f t="shared" si="114"/>
        <v>-7196698.1964041162</v>
      </c>
      <c r="O246" s="10">
        <f t="shared" si="114"/>
        <v>-9176574.4051178209</v>
      </c>
      <c r="P246" s="10">
        <f t="shared" si="114"/>
        <v>-19399815.073378071</v>
      </c>
      <c r="Q246" s="10">
        <f t="shared" si="114"/>
        <v>-25875632.762017544</v>
      </c>
      <c r="R246" s="10">
        <f t="shared" si="114"/>
        <v>-7668303.7831166182</v>
      </c>
      <c r="S246" s="10">
        <f t="shared" si="114"/>
        <v>-7659641.4587188251</v>
      </c>
      <c r="T246" s="10">
        <f t="shared" si="114"/>
        <v>-7644046.6475871513</v>
      </c>
      <c r="U246" s="10">
        <f t="shared" si="114"/>
        <v>-7621110.9789993213</v>
      </c>
      <c r="V246" s="10">
        <f t="shared" si="114"/>
        <v>-7590407.4340455709</v>
      </c>
      <c r="W246" s="10">
        <f t="shared" si="114"/>
        <v>-7551489.5723602939</v>
      </c>
      <c r="X246" s="10">
        <f t="shared" si="114"/>
        <v>-7503890.7282788549</v>
      </c>
      <c r="Y246" s="10">
        <f t="shared" si="114"/>
        <v>-7447123.1752426568</v>
      </c>
      <c r="Z246" s="10">
        <f t="shared" si="114"/>
        <v>-7380677.2572308555</v>
      </c>
      <c r="AA246" s="10">
        <f t="shared" si="114"/>
        <v>-7304020.4859509729</v>
      </c>
      <c r="AB246" s="10">
        <f t="shared" si="114"/>
        <v>-7216596.6024725959</v>
      </c>
      <c r="AC246" s="10">
        <f t="shared" si="114"/>
        <v>-7117824.6019387208</v>
      </c>
      <c r="AD246" s="10">
        <f t="shared" si="114"/>
        <v>-7007097.7199374791</v>
      </c>
      <c r="AE246" s="10">
        <f t="shared" si="114"/>
        <v>-6883782.3790635914</v>
      </c>
      <c r="AF246" s="10">
        <f t="shared" si="114"/>
        <v>-6747217.0941432286</v>
      </c>
      <c r="AG246" s="10">
        <f t="shared" si="114"/>
        <v>-6596711.3345383517</v>
      </c>
      <c r="AH246" s="10">
        <f t="shared" si="114"/>
        <v>-6431544.3418867737</v>
      </c>
      <c r="AI246" s="10">
        <f t="shared" si="114"/>
        <v>-6250963.9015721492</v>
      </c>
      <c r="AJ246" s="10">
        <f t="shared" si="114"/>
        <v>-6054185.0661538467</v>
      </c>
      <c r="AK246" s="10">
        <f t="shared" si="114"/>
        <v>-5840388.8289196119</v>
      </c>
      <c r="AL246" s="10">
        <f t="shared" si="114"/>
        <v>492571413.76223993</v>
      </c>
    </row>
    <row r="247" spans="3:40" x14ac:dyDescent="0.35">
      <c r="E247" t="s">
        <v>151</v>
      </c>
      <c r="F247" t="s">
        <v>53</v>
      </c>
      <c r="G247" s="10">
        <f>NPV($G$17,H246:AL246)+G246</f>
        <v>-79562484.459534839</v>
      </c>
    </row>
    <row r="249" spans="3:40" x14ac:dyDescent="0.35">
      <c r="E249" t="s">
        <v>143</v>
      </c>
      <c r="F249" t="s">
        <v>53</v>
      </c>
      <c r="H249" s="10">
        <f>H221</f>
        <v>2366393.6192651354</v>
      </c>
      <c r="I249" s="10">
        <f t="shared" ref="I249:AK249" si="115">I221</f>
        <v>2462092.8342979434</v>
      </c>
      <c r="J249" s="10">
        <f t="shared" si="115"/>
        <v>2561664.4963226612</v>
      </c>
      <c r="K249" s="10">
        <f t="shared" si="115"/>
        <v>2267039.6602933058</v>
      </c>
      <c r="L249" s="10">
        <f t="shared" si="115"/>
        <v>2352029.4787647096</v>
      </c>
      <c r="M249" s="10">
        <f t="shared" si="115"/>
        <v>2440164.2939370279</v>
      </c>
      <c r="N249" s="10">
        <f t="shared" si="115"/>
        <v>2531601.5653286264</v>
      </c>
      <c r="O249" s="10">
        <f t="shared" si="115"/>
        <v>2626465.1885441109</v>
      </c>
      <c r="P249" s="10">
        <f t="shared" si="115"/>
        <v>2377907.6057277163</v>
      </c>
      <c r="Q249" s="10">
        <f t="shared" si="115"/>
        <v>2461941.5358560695</v>
      </c>
      <c r="R249" s="10">
        <f t="shared" si="115"/>
        <v>2870096.8972034049</v>
      </c>
      <c r="S249" s="10">
        <f t="shared" si="115"/>
        <v>2974324.4660253464</v>
      </c>
      <c r="T249" s="10">
        <f t="shared" si="115"/>
        <v>3082337.0590090561</v>
      </c>
      <c r="U249" s="10">
        <f t="shared" si="115"/>
        <v>3194272.1293069702</v>
      </c>
      <c r="V249" s="10">
        <f t="shared" si="115"/>
        <v>3310272.1216827529</v>
      </c>
      <c r="W249" s="10">
        <f t="shared" si="115"/>
        <v>3430484.6537816613</v>
      </c>
      <c r="X249" s="10">
        <f t="shared" si="115"/>
        <v>3555062.7039837413</v>
      </c>
      <c r="Y249" s="10">
        <f t="shared" si="115"/>
        <v>3684164.8060789108</v>
      </c>
      <c r="Z249" s="10">
        <f t="shared" si="115"/>
        <v>3817955.2510116664</v>
      </c>
      <c r="AA249" s="10">
        <f t="shared" si="115"/>
        <v>3956604.2959521548</v>
      </c>
      <c r="AB249" s="10">
        <f t="shared" si="115"/>
        <v>4100288.3809596575</v>
      </c>
      <c r="AC249" s="10">
        <f t="shared" si="115"/>
        <v>4249190.3535142066</v>
      </c>
      <c r="AD249" s="10">
        <f t="shared" si="115"/>
        <v>4403499.701202075</v>
      </c>
      <c r="AE249" s="10">
        <f t="shared" si="115"/>
        <v>4563412.7928512283</v>
      </c>
      <c r="AF249" s="10">
        <f t="shared" si="115"/>
        <v>4729133.12842362</v>
      </c>
      <c r="AG249" s="10">
        <f t="shared" si="115"/>
        <v>4900871.5979823237</v>
      </c>
      <c r="AH249" s="10">
        <f t="shared" si="115"/>
        <v>5078846.7500630505</v>
      </c>
      <c r="AI249" s="10">
        <f t="shared" si="115"/>
        <v>5263285.0697915899</v>
      </c>
      <c r="AJ249" s="10">
        <f t="shared" si="115"/>
        <v>5454421.2671010708</v>
      </c>
      <c r="AK249" s="10">
        <f t="shared" si="115"/>
        <v>5652498.575415846</v>
      </c>
    </row>
    <row r="250" spans="3:40" x14ac:dyDescent="0.35">
      <c r="E250" t="s">
        <v>152</v>
      </c>
      <c r="F250" t="s">
        <v>53</v>
      </c>
      <c r="G250" s="10">
        <f>NPV($G$17,H249:AL249)+G249</f>
        <v>50578120.151709676</v>
      </c>
    </row>
    <row r="251" spans="3:40" x14ac:dyDescent="0.35">
      <c r="E251" s="15" t="s">
        <v>153</v>
      </c>
      <c r="F251" s="15"/>
      <c r="G251" s="18" t="str">
        <f>IF(G247&gt;0,"N/A",IF(ABS(G247+G250)&gt;1,"Error","OK"))</f>
        <v>Error</v>
      </c>
    </row>
    <row r="253" spans="3:40" x14ac:dyDescent="0.35">
      <c r="C253" s="3" t="s">
        <v>154</v>
      </c>
      <c r="D253" s="3"/>
      <c r="G253" s="10">
        <f>MAX(0,-G281)</f>
        <v>79562484.459534839</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16">G224</f>
        <v>6232586.4000000004</v>
      </c>
      <c r="H258" s="10">
        <f t="shared" si="116"/>
        <v>4176296</v>
      </c>
      <c r="I258" s="10">
        <f t="shared" si="116"/>
        <v>4176296</v>
      </c>
      <c r="J258" s="10">
        <f t="shared" si="116"/>
        <v>3708144.8957059924</v>
      </c>
      <c r="K258" s="10">
        <f t="shared" si="116"/>
        <v>4504336.2766414043</v>
      </c>
      <c r="L258" s="10">
        <f t="shared" si="116"/>
        <v>5041745.8868422192</v>
      </c>
      <c r="M258" s="10">
        <f t="shared" si="116"/>
        <v>3897175.1222857265</v>
      </c>
      <c r="N258" s="10">
        <f t="shared" si="116"/>
        <v>4806434.9487067796</v>
      </c>
      <c r="O258" s="10">
        <f t="shared" si="116"/>
        <v>4523314.4488175167</v>
      </c>
      <c r="P258" s="10">
        <f t="shared" si="116"/>
        <v>4659013.8822820419</v>
      </c>
      <c r="Q258" s="10">
        <f t="shared" si="116"/>
        <v>4798784.298750503</v>
      </c>
      <c r="R258" s="10">
        <f t="shared" si="116"/>
        <v>4942747.8277130183</v>
      </c>
      <c r="S258" s="10">
        <f t="shared" si="116"/>
        <v>5091030.2625444094</v>
      </c>
      <c r="T258" s="10">
        <f t="shared" si="116"/>
        <v>5243761.1704207417</v>
      </c>
      <c r="U258" s="10">
        <f t="shared" si="116"/>
        <v>5401074.0055333637</v>
      </c>
      <c r="V258" s="10">
        <f t="shared" si="116"/>
        <v>5563106.2256993651</v>
      </c>
      <c r="W258" s="10">
        <f t="shared" si="116"/>
        <v>5729999.4124703463</v>
      </c>
      <c r="X258" s="10">
        <f t="shared" si="116"/>
        <v>5901899.3948444566</v>
      </c>
      <c r="Y258" s="10">
        <f t="shared" si="116"/>
        <v>6078956.3766897907</v>
      </c>
      <c r="Z258" s="10">
        <f t="shared" si="116"/>
        <v>6261325.0679904846</v>
      </c>
      <c r="AA258" s="10">
        <f t="shared" si="116"/>
        <v>6449164.8200301994</v>
      </c>
      <c r="AB258" s="10">
        <f t="shared" si="116"/>
        <v>6642639.7646311056</v>
      </c>
      <c r="AC258" s="10">
        <f t="shared" si="116"/>
        <v>6841918.9575700387</v>
      </c>
      <c r="AD258" s="10">
        <f t="shared" si="116"/>
        <v>7047176.5262971399</v>
      </c>
      <c r="AE258" s="10">
        <f t="shared" si="116"/>
        <v>7258591.8220860539</v>
      </c>
      <c r="AF258" s="10">
        <f t="shared" si="116"/>
        <v>7476349.5767486356</v>
      </c>
      <c r="AG258" s="10">
        <f t="shared" si="116"/>
        <v>7700640.0640510945</v>
      </c>
      <c r="AH258" s="10">
        <f t="shared" si="116"/>
        <v>7931659.2659726273</v>
      </c>
      <c r="AI258" s="10">
        <f t="shared" si="116"/>
        <v>8169609.0439518066</v>
      </c>
      <c r="AJ258" s="10">
        <f t="shared" si="116"/>
        <v>8414697.3152703606</v>
      </c>
      <c r="AK258" s="10">
        <f t="shared" si="116"/>
        <v>8667138.2347284723</v>
      </c>
    </row>
    <row r="259" spans="4:37" x14ac:dyDescent="0.35">
      <c r="E259" t="s">
        <v>141</v>
      </c>
      <c r="F259" t="s">
        <v>53</v>
      </c>
      <c r="G259" s="10">
        <f t="shared" si="116"/>
        <v>0</v>
      </c>
      <c r="H259" s="10">
        <f t="shared" si="116"/>
        <v>468319.41696040129</v>
      </c>
      <c r="I259" s="10">
        <f t="shared" si="116"/>
        <v>984722.54401025851</v>
      </c>
      <c r="J259" s="10">
        <f t="shared" si="116"/>
        <v>1568183.2962548644</v>
      </c>
      <c r="K259" s="10">
        <f t="shared" si="116"/>
        <v>2134678.6673460314</v>
      </c>
      <c r="L259" s="10">
        <f t="shared" si="116"/>
        <v>2763681.4190556286</v>
      </c>
      <c r="M259" s="10">
        <f t="shared" si="116"/>
        <v>3434542.5868558907</v>
      </c>
      <c r="N259" s="10">
        <f t="shared" si="116"/>
        <v>4167978.3135929853</v>
      </c>
      <c r="O259" s="10">
        <f t="shared" si="116"/>
        <v>4968734.2100439891</v>
      </c>
      <c r="P259" s="10">
        <f t="shared" si="116"/>
        <v>5758324.4845387675</v>
      </c>
      <c r="Q259" s="10">
        <f t="shared" si="116"/>
        <v>6615783.3876148695</v>
      </c>
      <c r="R259" s="10">
        <f t="shared" si="116"/>
        <v>7461245.0520712547</v>
      </c>
      <c r="S259" s="10">
        <f t="shared" si="116"/>
        <v>8350119.0561778117</v>
      </c>
      <c r="T259" s="10">
        <f t="shared" si="116"/>
        <v>9284248.8164343499</v>
      </c>
      <c r="U259" s="10">
        <f t="shared" si="116"/>
        <v>10265550.297855966</v>
      </c>
      <c r="V259" s="10">
        <f t="shared" si="116"/>
        <v>11296014.766274117</v>
      </c>
      <c r="W259" s="10">
        <f t="shared" si="116"/>
        <v>12377711.643059254</v>
      </c>
      <c r="X259" s="10">
        <f t="shared" si="116"/>
        <v>13512791.466036348</v>
      </c>
      <c r="Y259" s="10">
        <f t="shared" si="116"/>
        <v>14703488.960502703</v>
      </c>
      <c r="Z259" s="10">
        <f t="shared" si="116"/>
        <v>15952126.224400528</v>
      </c>
      <c r="AA259" s="10">
        <f t="shared" si="116"/>
        <v>17261116.031845037</v>
      </c>
      <c r="AB259" s="10">
        <f t="shared" si="116"/>
        <v>18632965.259362612</v>
      </c>
      <c r="AC259" s="10">
        <f t="shared" si="116"/>
        <v>20070278.439352728</v>
      </c>
      <c r="AD259" s="10">
        <f t="shared" si="116"/>
        <v>21575761.445452712</v>
      </c>
      <c r="AE259" s="10">
        <f t="shared" si="116"/>
        <v>23152225.314655285</v>
      </c>
      <c r="AF259" s="10">
        <f t="shared" si="116"/>
        <v>24802590.211206481</v>
      </c>
      <c r="AG259" s="10">
        <f t="shared" si="116"/>
        <v>26529889.537495174</v>
      </c>
      <c r="AH259" s="10">
        <f t="shared" si="116"/>
        <v>28337274.197336182</v>
      </c>
      <c r="AI259" s="10">
        <f t="shared" si="116"/>
        <v>30228017.017246343</v>
      </c>
      <c r="AJ259" s="10">
        <f t="shared" si="116"/>
        <v>32205517.331517652</v>
      </c>
      <c r="AK259" s="10">
        <f t="shared" si="116"/>
        <v>34273305.737103812</v>
      </c>
    </row>
    <row r="260" spans="4:37" x14ac:dyDescent="0.35">
      <c r="E260" t="s">
        <v>117</v>
      </c>
      <c r="F260" t="s">
        <v>53</v>
      </c>
      <c r="G260" s="10">
        <f t="shared" si="116"/>
        <v>0</v>
      </c>
      <c r="H260" s="10">
        <f t="shared" si="116"/>
        <v>0</v>
      </c>
      <c r="I260" s="10">
        <f t="shared" si="116"/>
        <v>0</v>
      </c>
      <c r="J260" s="10">
        <f t="shared" si="116"/>
        <v>0</v>
      </c>
      <c r="K260" s="10">
        <f t="shared" si="116"/>
        <v>0</v>
      </c>
      <c r="L260" s="10">
        <f t="shared" si="116"/>
        <v>0</v>
      </c>
      <c r="M260" s="10">
        <f t="shared" si="116"/>
        <v>0</v>
      </c>
      <c r="N260" s="10">
        <f t="shared" si="116"/>
        <v>0</v>
      </c>
      <c r="O260" s="10">
        <f t="shared" si="116"/>
        <v>0</v>
      </c>
      <c r="P260" s="10">
        <f t="shared" si="116"/>
        <v>0</v>
      </c>
      <c r="Q260" s="10">
        <f t="shared" si="116"/>
        <v>0</v>
      </c>
      <c r="R260" s="10">
        <f t="shared" si="116"/>
        <v>0</v>
      </c>
      <c r="S260" s="10">
        <f t="shared" si="116"/>
        <v>0</v>
      </c>
      <c r="T260" s="10">
        <f t="shared" si="116"/>
        <v>0</v>
      </c>
      <c r="U260" s="10">
        <f t="shared" si="116"/>
        <v>0</v>
      </c>
      <c r="V260" s="10">
        <f t="shared" si="116"/>
        <v>0</v>
      </c>
      <c r="W260" s="10">
        <f t="shared" si="116"/>
        <v>0</v>
      </c>
      <c r="X260" s="10">
        <f t="shared" si="116"/>
        <v>0</v>
      </c>
      <c r="Y260" s="10">
        <f t="shared" si="116"/>
        <v>0</v>
      </c>
      <c r="Z260" s="10">
        <f t="shared" si="116"/>
        <v>0</v>
      </c>
      <c r="AA260" s="10">
        <f t="shared" si="116"/>
        <v>0</v>
      </c>
      <c r="AB260" s="10">
        <f t="shared" si="116"/>
        <v>0</v>
      </c>
      <c r="AC260" s="10">
        <f t="shared" si="116"/>
        <v>0</v>
      </c>
      <c r="AD260" s="10">
        <f t="shared" si="116"/>
        <v>0</v>
      </c>
      <c r="AE260" s="10">
        <f t="shared" si="116"/>
        <v>0</v>
      </c>
      <c r="AF260" s="10">
        <f t="shared" si="116"/>
        <v>0</v>
      </c>
      <c r="AG260" s="10">
        <f t="shared" si="116"/>
        <v>0</v>
      </c>
      <c r="AH260" s="10">
        <f t="shared" si="116"/>
        <v>0</v>
      </c>
      <c r="AI260" s="10">
        <f t="shared" si="116"/>
        <v>0</v>
      </c>
      <c r="AJ260" s="10">
        <f t="shared" si="116"/>
        <v>0</v>
      </c>
      <c r="AK260" s="10">
        <f t="shared" si="116"/>
        <v>0</v>
      </c>
    </row>
    <row r="261" spans="4:37" x14ac:dyDescent="0.35">
      <c r="E261" t="s">
        <v>118</v>
      </c>
      <c r="F261" t="s">
        <v>53</v>
      </c>
      <c r="G261" s="10">
        <f t="shared" si="116"/>
        <v>0</v>
      </c>
      <c r="H261" s="10">
        <f t="shared" si="116"/>
        <v>-389690.82032817422</v>
      </c>
      <c r="I261" s="10">
        <f t="shared" si="116"/>
        <v>-802032.67883737211</v>
      </c>
      <c r="J261" s="10">
        <f t="shared" si="116"/>
        <v>-1233720.4566415204</v>
      </c>
      <c r="K261" s="10">
        <f t="shared" si="116"/>
        <v>-1639737.5720623774</v>
      </c>
      <c r="L261" s="10">
        <f t="shared" si="116"/>
        <v>-2038952.2343590287</v>
      </c>
      <c r="M261" s="10">
        <f t="shared" si="116"/>
        <v>-2453603.2145354967</v>
      </c>
      <c r="N261" s="10">
        <f t="shared" si="116"/>
        <v>-2898028.54807095</v>
      </c>
      <c r="O261" s="10">
        <f t="shared" si="116"/>
        <v>-3362519.4900676026</v>
      </c>
      <c r="P261" s="10">
        <f t="shared" si="116"/>
        <v>-3792742.4441832239</v>
      </c>
      <c r="Q261" s="10">
        <f t="shared" si="116"/>
        <v>-4241082.4456553021</v>
      </c>
      <c r="R261" s="10">
        <f t="shared" si="116"/>
        <v>-4783070.0552123319</v>
      </c>
      <c r="S261" s="10">
        <f t="shared" si="116"/>
        <v>-5352887.3715218287</v>
      </c>
      <c r="T261" s="10">
        <f t="shared" si="116"/>
        <v>-5951716.1263454491</v>
      </c>
      <c r="U261" s="10">
        <f t="shared" si="116"/>
        <v>-6580784.5590489516</v>
      </c>
      <c r="V261" s="10">
        <f t="shared" si="116"/>
        <v>-7241369.1809791615</v>
      </c>
      <c r="W261" s="10">
        <f t="shared" si="116"/>
        <v>-7934796.6054988038</v>
      </c>
      <c r="X261" s="10">
        <f t="shared" si="116"/>
        <v>-8662445.4460968375</v>
      </c>
      <c r="Y261" s="10">
        <f t="shared" si="116"/>
        <v>-9425748.2850804422</v>
      </c>
      <c r="Z261" s="10">
        <f t="shared" si="116"/>
        <v>-10226193.715446519</v>
      </c>
      <c r="AA261" s="10">
        <f t="shared" si="116"/>
        <v>-11065328.458625598</v>
      </c>
      <c r="AB261" s="10">
        <f t="shared" si="116"/>
        <v>-11944759.560889684</v>
      </c>
      <c r="AC261" s="10">
        <f t="shared" si="116"/>
        <v>-12866156.671317559</v>
      </c>
      <c r="AD261" s="10">
        <f t="shared" si="116"/>
        <v>-13831254.404317083</v>
      </c>
      <c r="AE261" s="10">
        <f t="shared" si="116"/>
        <v>-14841854.789813574</v>
      </c>
      <c r="AF261" s="10">
        <f t="shared" si="116"/>
        <v>-15899829.814327249</v>
      </c>
      <c r="AG261" s="10">
        <f t="shared" si="116"/>
        <v>-17007124.056280389</v>
      </c>
      <c r="AH261" s="10">
        <f t="shared" si="116"/>
        <v>-18165757.418997224</v>
      </c>
      <c r="AI261" s="10">
        <f t="shared" si="116"/>
        <v>-19377827.964985993</v>
      </c>
      <c r="AJ261" s="10">
        <f t="shared" si="116"/>
        <v>-20645514.855224021</v>
      </c>
      <c r="AK261" s="10">
        <f t="shared" si="116"/>
        <v>-21971081.397302523</v>
      </c>
    </row>
    <row r="262" spans="4:37" x14ac:dyDescent="0.35">
      <c r="E262" t="s">
        <v>142</v>
      </c>
      <c r="F262" t="s">
        <v>53</v>
      </c>
      <c r="G262" s="10">
        <f t="shared" si="116"/>
        <v>-1675907.4256512346</v>
      </c>
      <c r="H262" s="10">
        <f t="shared" si="116"/>
        <v>-2050430.752928084</v>
      </c>
      <c r="I262" s="10">
        <f t="shared" si="116"/>
        <v>-2548762.767790657</v>
      </c>
      <c r="J262" s="10">
        <f t="shared" si="116"/>
        <v>-2824137.835476228</v>
      </c>
      <c r="K262" s="10">
        <f t="shared" si="116"/>
        <v>-2995648.3959814515</v>
      </c>
      <c r="L262" s="10">
        <f t="shared" si="116"/>
        <v>-3195893.6493386962</v>
      </c>
      <c r="M262" s="10">
        <f t="shared" si="116"/>
        <v>-4635258.0658554994</v>
      </c>
      <c r="N262" s="10">
        <f t="shared" si="116"/>
        <v>-5022264.8914086055</v>
      </c>
      <c r="O262" s="10">
        <f t="shared" si="116"/>
        <v>-5488620.7501480607</v>
      </c>
      <c r="P262" s="10">
        <f t="shared" si="116"/>
        <v>-6192701.3363608401</v>
      </c>
      <c r="Q262" s="10">
        <f t="shared" si="116"/>
        <v>-7128149.8162023183</v>
      </c>
      <c r="R262" s="10">
        <f t="shared" si="116"/>
        <v>-7513958.6831353381</v>
      </c>
      <c r="S262" s="10">
        <f t="shared" si="116"/>
        <v>-7911341.8160763476</v>
      </c>
      <c r="T262" s="10">
        <f t="shared" si="116"/>
        <v>-8320646.443005586</v>
      </c>
      <c r="U262" s="10">
        <f t="shared" si="116"/>
        <v>-8742230.2087427042</v>
      </c>
      <c r="V262" s="10">
        <f t="shared" si="116"/>
        <v>-9176461.4874519333</v>
      </c>
      <c r="W262" s="10">
        <f t="shared" si="116"/>
        <v>-9623719.7045224402</v>
      </c>
      <c r="X262" s="10">
        <f t="shared" si="116"/>
        <v>-10084395.668105064</v>
      </c>
      <c r="Y262" s="10">
        <f t="shared" si="116"/>
        <v>-10558891.910595166</v>
      </c>
      <c r="Z262" s="10">
        <f t="shared" si="116"/>
        <v>-11047623.040359968</v>
      </c>
      <c r="AA262" s="10">
        <f t="shared" si="116"/>
        <v>-11551016.10401772</v>
      </c>
      <c r="AB262" s="10">
        <f t="shared" si="116"/>
        <v>-12069510.959585199</v>
      </c>
      <c r="AC262" s="10">
        <f t="shared" si="116"/>
        <v>-12603560.660819706</v>
      </c>
      <c r="AD262" s="10">
        <f t="shared" si="116"/>
        <v>-13153631.853091249</v>
      </c>
      <c r="AE262" s="10">
        <f t="shared" si="116"/>
        <v>-13720205.181130936</v>
      </c>
      <c r="AF262" s="10">
        <f t="shared" si="116"/>
        <v>-13978337.47745965</v>
      </c>
      <c r="AG262" s="10">
        <f t="shared" si="116"/>
        <v>-14373791.808467284</v>
      </c>
      <c r="AH262" s="10">
        <f t="shared" si="116"/>
        <v>-14786121.482574649</v>
      </c>
      <c r="AI262" s="10">
        <f t="shared" si="116"/>
        <v>-15269206.133642506</v>
      </c>
      <c r="AJ262" s="10">
        <f t="shared" si="116"/>
        <v>-15921451.963290945</v>
      </c>
      <c r="AK262" s="10">
        <f t="shared" si="116"/>
        <v>-16565906.057772145</v>
      </c>
    </row>
    <row r="263" spans="4:37" x14ac:dyDescent="0.35">
      <c r="E263" t="s">
        <v>125</v>
      </c>
      <c r="F263" t="s">
        <v>53</v>
      </c>
      <c r="G263" s="10">
        <f t="shared" si="116"/>
        <v>0</v>
      </c>
      <c r="H263" s="10">
        <f t="shared" si="116"/>
        <v>0</v>
      </c>
      <c r="I263" s="10">
        <f t="shared" si="116"/>
        <v>0</v>
      </c>
      <c r="J263" s="10">
        <f t="shared" si="116"/>
        <v>0</v>
      </c>
      <c r="K263" s="10">
        <f t="shared" si="116"/>
        <v>0</v>
      </c>
      <c r="L263" s="10">
        <f t="shared" si="116"/>
        <v>0</v>
      </c>
      <c r="M263" s="10">
        <f t="shared" si="116"/>
        <v>0</v>
      </c>
      <c r="N263" s="10">
        <f t="shared" si="116"/>
        <v>0</v>
      </c>
      <c r="O263" s="10">
        <f t="shared" si="116"/>
        <v>0</v>
      </c>
      <c r="P263" s="10">
        <f t="shared" si="116"/>
        <v>0</v>
      </c>
      <c r="Q263" s="10">
        <f t="shared" si="116"/>
        <v>0</v>
      </c>
      <c r="R263" s="10">
        <f t="shared" si="116"/>
        <v>0</v>
      </c>
      <c r="S263" s="10">
        <f t="shared" si="116"/>
        <v>0</v>
      </c>
      <c r="T263" s="10">
        <f t="shared" si="116"/>
        <v>0</v>
      </c>
      <c r="U263" s="10">
        <f t="shared" si="116"/>
        <v>0</v>
      </c>
      <c r="V263" s="10">
        <f t="shared" si="116"/>
        <v>0</v>
      </c>
      <c r="W263" s="10">
        <f t="shared" si="116"/>
        <v>0</v>
      </c>
      <c r="X263" s="10">
        <f t="shared" si="116"/>
        <v>0</v>
      </c>
      <c r="Y263" s="10">
        <f t="shared" si="116"/>
        <v>0</v>
      </c>
      <c r="Z263" s="10">
        <f t="shared" si="116"/>
        <v>0</v>
      </c>
      <c r="AA263" s="10">
        <f t="shared" si="116"/>
        <v>0</v>
      </c>
      <c r="AB263" s="10">
        <f t="shared" si="116"/>
        <v>0</v>
      </c>
      <c r="AC263" s="10">
        <f t="shared" si="116"/>
        <v>0</v>
      </c>
      <c r="AD263" s="10">
        <f t="shared" si="116"/>
        <v>0</v>
      </c>
      <c r="AE263" s="10">
        <f t="shared" si="116"/>
        <v>0</v>
      </c>
      <c r="AF263" s="10">
        <f t="shared" si="116"/>
        <v>0</v>
      </c>
      <c r="AG263" s="10">
        <f t="shared" si="116"/>
        <v>0</v>
      </c>
      <c r="AH263" s="10">
        <f t="shared" si="116"/>
        <v>0</v>
      </c>
      <c r="AI263" s="10">
        <f t="shared" si="116"/>
        <v>0</v>
      </c>
      <c r="AJ263" s="10">
        <f t="shared" si="116"/>
        <v>0</v>
      </c>
      <c r="AK263" s="10">
        <f t="shared" si="11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17">SUM(G258:G264)</f>
        <v>106996456.08509077</v>
      </c>
      <c r="H266" s="10">
        <f t="shared" si="117"/>
        <v>2204493.8437041435</v>
      </c>
      <c r="I266" s="10">
        <f t="shared" si="117"/>
        <v>1810223.0973822293</v>
      </c>
      <c r="J266" s="10">
        <f t="shared" si="117"/>
        <v>1218469.8998431079</v>
      </c>
      <c r="K266" s="10">
        <f t="shared" si="117"/>
        <v>2003628.9759436063</v>
      </c>
      <c r="L266" s="10">
        <f t="shared" si="117"/>
        <v>2570581.4222001228</v>
      </c>
      <c r="M266" s="10">
        <f t="shared" si="117"/>
        <v>242856.42875062115</v>
      </c>
      <c r="N266" s="10">
        <f t="shared" si="117"/>
        <v>1054119.822820209</v>
      </c>
      <c r="O266" s="10">
        <f t="shared" si="117"/>
        <v>640908.41864584293</v>
      </c>
      <c r="P266" s="10">
        <f t="shared" si="117"/>
        <v>431894.58627674449</v>
      </c>
      <c r="Q266" s="10">
        <f t="shared" si="117"/>
        <v>45335.424507752992</v>
      </c>
      <c r="R266" s="10">
        <f t="shared" si="117"/>
        <v>106964.14143660292</v>
      </c>
      <c r="S266" s="10">
        <f t="shared" si="117"/>
        <v>176920.1311240457</v>
      </c>
      <c r="T266" s="10">
        <f t="shared" si="117"/>
        <v>255647.41750405543</v>
      </c>
      <c r="U266" s="10">
        <f t="shared" si="117"/>
        <v>343609.53559767455</v>
      </c>
      <c r="V266" s="10">
        <f t="shared" si="117"/>
        <v>441290.32354238629</v>
      </c>
      <c r="W266" s="10">
        <f t="shared" si="117"/>
        <v>549194.74550835788</v>
      </c>
      <c r="X266" s="10">
        <f t="shared" si="117"/>
        <v>667849.74667890184</v>
      </c>
      <c r="Y266" s="10">
        <f t="shared" si="117"/>
        <v>797805.14151688665</v>
      </c>
      <c r="Z266" s="10">
        <f t="shared" si="117"/>
        <v>939634.5365845263</v>
      </c>
      <c r="AA266" s="10">
        <f t="shared" si="117"/>
        <v>1093936.2892319206</v>
      </c>
      <c r="AB266" s="10">
        <f t="shared" si="117"/>
        <v>1261334.5035188328</v>
      </c>
      <c r="AC266" s="10">
        <f t="shared" si="117"/>
        <v>1442480.0647855029</v>
      </c>
      <c r="AD266" s="10">
        <f t="shared" si="117"/>
        <v>1638051.7143415213</v>
      </c>
      <c r="AE266" s="10">
        <f t="shared" si="117"/>
        <v>1848757.1657968294</v>
      </c>
      <c r="AF266" s="10">
        <f t="shared" si="117"/>
        <v>2400772.4961682167</v>
      </c>
      <c r="AG266" s="10">
        <f t="shared" si="117"/>
        <v>2849613.7367985919</v>
      </c>
      <c r="AH266" s="10">
        <f t="shared" si="117"/>
        <v>3317054.5617369376</v>
      </c>
      <c r="AI266" s="10">
        <f t="shared" si="117"/>
        <v>3750591.962569654</v>
      </c>
      <c r="AJ266" s="10">
        <f t="shared" si="117"/>
        <v>4053247.8282730505</v>
      </c>
      <c r="AK266" s="10">
        <f t="shared" si="117"/>
        <v>4403456.5167576149</v>
      </c>
    </row>
    <row r="267" spans="4:37" x14ac:dyDescent="0.35">
      <c r="E267" t="s">
        <v>145</v>
      </c>
      <c r="F267" t="s">
        <v>53</v>
      </c>
      <c r="G267" s="10">
        <f>-G266*G$20</f>
        <v>0</v>
      </c>
      <c r="H267" s="10">
        <f t="shared" ref="H267:AK267" si="118">-H266*H$20</f>
        <v>0</v>
      </c>
      <c r="I267" s="10">
        <f t="shared" si="118"/>
        <v>0</v>
      </c>
      <c r="J267" s="10">
        <f t="shared" si="118"/>
        <v>0</v>
      </c>
      <c r="K267" s="10">
        <f t="shared" si="118"/>
        <v>0</v>
      </c>
      <c r="L267" s="10">
        <f t="shared" si="118"/>
        <v>0</v>
      </c>
      <c r="M267" s="10">
        <f t="shared" si="118"/>
        <v>0</v>
      </c>
      <c r="N267" s="10">
        <f t="shared" si="118"/>
        <v>0</v>
      </c>
      <c r="O267" s="10">
        <f t="shared" si="118"/>
        <v>0</v>
      </c>
      <c r="P267" s="10">
        <f t="shared" si="118"/>
        <v>0</v>
      </c>
      <c r="Q267" s="10">
        <f t="shared" si="118"/>
        <v>0</v>
      </c>
      <c r="R267" s="10">
        <f t="shared" si="118"/>
        <v>0</v>
      </c>
      <c r="S267" s="10">
        <f t="shared" si="118"/>
        <v>0</v>
      </c>
      <c r="T267" s="10">
        <f t="shared" si="118"/>
        <v>0</v>
      </c>
      <c r="U267" s="10">
        <f t="shared" si="118"/>
        <v>0</v>
      </c>
      <c r="V267" s="10">
        <f t="shared" si="118"/>
        <v>0</v>
      </c>
      <c r="W267" s="10">
        <f t="shared" si="118"/>
        <v>0</v>
      </c>
      <c r="X267" s="10">
        <f t="shared" si="118"/>
        <v>0</v>
      </c>
      <c r="Y267" s="10">
        <f t="shared" si="118"/>
        <v>0</v>
      </c>
      <c r="Z267" s="10">
        <f t="shared" si="118"/>
        <v>0</v>
      </c>
      <c r="AA267" s="10">
        <f t="shared" si="118"/>
        <v>0</v>
      </c>
      <c r="AB267" s="10">
        <f t="shared" si="118"/>
        <v>0</v>
      </c>
      <c r="AC267" s="10">
        <f t="shared" si="118"/>
        <v>0</v>
      </c>
      <c r="AD267" s="10">
        <f t="shared" si="118"/>
        <v>0</v>
      </c>
      <c r="AE267" s="10">
        <f t="shared" si="118"/>
        <v>0</v>
      </c>
      <c r="AF267" s="10">
        <f t="shared" si="118"/>
        <v>0</v>
      </c>
      <c r="AG267" s="10">
        <f t="shared" si="118"/>
        <v>0</v>
      </c>
      <c r="AH267" s="10">
        <f t="shared" si="118"/>
        <v>0</v>
      </c>
      <c r="AI267" s="10">
        <f t="shared" si="118"/>
        <v>0</v>
      </c>
      <c r="AJ267" s="10">
        <f t="shared" si="118"/>
        <v>0</v>
      </c>
      <c r="AK267" s="10">
        <f t="shared" si="118"/>
        <v>0</v>
      </c>
    </row>
    <row r="269" spans="4:37" x14ac:dyDescent="0.35">
      <c r="D269" t="s">
        <v>146</v>
      </c>
    </row>
    <row r="270" spans="4:37" x14ac:dyDescent="0.35">
      <c r="E270" t="s">
        <v>51</v>
      </c>
      <c r="F270" t="s">
        <v>53</v>
      </c>
      <c r="G270" s="10">
        <f t="shared" ref="G270:AK277" si="119">G236</f>
        <v>-69426829.093757644</v>
      </c>
      <c r="H270" s="10">
        <f t="shared" si="119"/>
        <v>-9409287.5461007431</v>
      </c>
      <c r="I270" s="10">
        <f t="shared" si="119"/>
        <v>-15570797.270092202</v>
      </c>
      <c r="J270" s="10">
        <f t="shared" si="119"/>
        <v>-6195642.9597768392</v>
      </c>
      <c r="K270" s="10">
        <f t="shared" si="119"/>
        <v>-3956993.2301738057</v>
      </c>
      <c r="L270" s="10">
        <f t="shared" si="119"/>
        <v>-4168914.5556033193</v>
      </c>
      <c r="M270" s="10">
        <f t="shared" si="119"/>
        <v>-35250848.42832046</v>
      </c>
      <c r="N270" s="10">
        <f t="shared" si="119"/>
        <v>-8466647.9619261511</v>
      </c>
      <c r="O270" s="10">
        <f t="shared" si="119"/>
        <v>-10782789.125094207</v>
      </c>
      <c r="P270" s="10">
        <f t="shared" si="119"/>
        <v>-21365397.113733616</v>
      </c>
      <c r="Q270" s="10">
        <f t="shared" si="119"/>
        <v>-28250333.703977112</v>
      </c>
      <c r="R270" s="10">
        <f t="shared" si="119"/>
        <v>-10346478.779975541</v>
      </c>
      <c r="S270" s="10">
        <f t="shared" si="119"/>
        <v>-10656873.143374808</v>
      </c>
      <c r="T270" s="10">
        <f t="shared" si="119"/>
        <v>-10976579.337676052</v>
      </c>
      <c r="U270" s="10">
        <f t="shared" si="119"/>
        <v>-11305876.717806336</v>
      </c>
      <c r="V270" s="10">
        <f t="shared" si="119"/>
        <v>-11645053.019340526</v>
      </c>
      <c r="W270" s="10">
        <f t="shared" si="119"/>
        <v>-11994404.609920744</v>
      </c>
      <c r="X270" s="10">
        <f t="shared" si="119"/>
        <v>-12354236.748218365</v>
      </c>
      <c r="Y270" s="10">
        <f t="shared" si="119"/>
        <v>-12724863.850664917</v>
      </c>
      <c r="Z270" s="10">
        <f t="shared" si="119"/>
        <v>-13106609.766184865</v>
      </c>
      <c r="AA270" s="10">
        <f t="shared" si="119"/>
        <v>-13499808.059170412</v>
      </c>
      <c r="AB270" s="10">
        <f t="shared" si="119"/>
        <v>-13904802.300945524</v>
      </c>
      <c r="AC270" s="10">
        <f t="shared" si="119"/>
        <v>-14321946.36997389</v>
      </c>
      <c r="AD270" s="10">
        <f t="shared" si="119"/>
        <v>-14751604.761073109</v>
      </c>
      <c r="AE270" s="10">
        <f t="shared" si="119"/>
        <v>-15194152.903905302</v>
      </c>
      <c r="AF270" s="10">
        <f t="shared" si="119"/>
        <v>-15649977.49102246</v>
      </c>
      <c r="AG270" s="10">
        <f t="shared" si="119"/>
        <v>-16119476.815753136</v>
      </c>
      <c r="AH270" s="10">
        <f t="shared" si="119"/>
        <v>-16603061.120225731</v>
      </c>
      <c r="AI270" s="10">
        <f t="shared" si="119"/>
        <v>-17101152.9538325</v>
      </c>
      <c r="AJ270" s="10">
        <f t="shared" si="119"/>
        <v>-17614187.542447478</v>
      </c>
      <c r="AK270" s="10">
        <f t="shared" si="119"/>
        <v>-18142613.168720901</v>
      </c>
    </row>
    <row r="271" spans="4:37" x14ac:dyDescent="0.35">
      <c r="E271" t="s">
        <v>147</v>
      </c>
      <c r="F271" t="s">
        <v>53</v>
      </c>
      <c r="G271" s="10">
        <f t="shared" si="119"/>
        <v>0</v>
      </c>
      <c r="H271" s="10">
        <f t="shared" si="119"/>
        <v>0</v>
      </c>
      <c r="I271" s="10">
        <f t="shared" si="119"/>
        <v>0</v>
      </c>
      <c r="J271" s="10">
        <f t="shared" si="119"/>
        <v>0</v>
      </c>
      <c r="K271" s="10">
        <f t="shared" si="119"/>
        <v>0</v>
      </c>
      <c r="L271" s="10">
        <f t="shared" si="119"/>
        <v>0</v>
      </c>
      <c r="M271" s="10">
        <f t="shared" si="119"/>
        <v>0</v>
      </c>
      <c r="N271" s="10">
        <f t="shared" si="119"/>
        <v>0</v>
      </c>
      <c r="O271" s="10">
        <f t="shared" si="119"/>
        <v>0</v>
      </c>
      <c r="P271" s="10">
        <f t="shared" si="119"/>
        <v>0</v>
      </c>
      <c r="Q271" s="10">
        <f t="shared" si="119"/>
        <v>0</v>
      </c>
      <c r="R271" s="10">
        <f t="shared" si="119"/>
        <v>0</v>
      </c>
      <c r="S271" s="10">
        <f t="shared" si="119"/>
        <v>0</v>
      </c>
      <c r="T271" s="10">
        <f t="shared" si="119"/>
        <v>0</v>
      </c>
      <c r="U271" s="10">
        <f t="shared" si="119"/>
        <v>0</v>
      </c>
      <c r="V271" s="10">
        <f t="shared" si="119"/>
        <v>0</v>
      </c>
      <c r="W271" s="10">
        <f t="shared" si="119"/>
        <v>0</v>
      </c>
      <c r="X271" s="10">
        <f t="shared" si="119"/>
        <v>0</v>
      </c>
      <c r="Y271" s="10">
        <f t="shared" si="119"/>
        <v>0</v>
      </c>
      <c r="Z271" s="10">
        <f t="shared" si="119"/>
        <v>0</v>
      </c>
      <c r="AA271" s="10">
        <f t="shared" si="119"/>
        <v>0</v>
      </c>
      <c r="AB271" s="10">
        <f t="shared" si="119"/>
        <v>0</v>
      </c>
      <c r="AC271" s="10">
        <f t="shared" si="119"/>
        <v>0</v>
      </c>
      <c r="AD271" s="10">
        <f t="shared" si="119"/>
        <v>0</v>
      </c>
      <c r="AE271" s="10">
        <f t="shared" si="119"/>
        <v>0</v>
      </c>
      <c r="AF271" s="10">
        <f t="shared" si="119"/>
        <v>0</v>
      </c>
      <c r="AG271" s="10">
        <f t="shared" si="119"/>
        <v>0</v>
      </c>
      <c r="AH271" s="10">
        <f t="shared" si="119"/>
        <v>0</v>
      </c>
      <c r="AI271" s="10">
        <f t="shared" si="119"/>
        <v>0</v>
      </c>
      <c r="AJ271" s="10">
        <f t="shared" si="119"/>
        <v>0</v>
      </c>
      <c r="AK271" s="10">
        <f t="shared" si="119"/>
        <v>0</v>
      </c>
    </row>
    <row r="272" spans="4:37" x14ac:dyDescent="0.35">
      <c r="E272" t="s">
        <v>60</v>
      </c>
      <c r="F272" t="s">
        <v>53</v>
      </c>
      <c r="G272" s="10">
        <f t="shared" si="119"/>
        <v>30007000</v>
      </c>
      <c r="H272" s="10">
        <f t="shared" si="119"/>
        <v>0</v>
      </c>
      <c r="I272" s="10">
        <f t="shared" si="119"/>
        <v>0</v>
      </c>
      <c r="J272" s="10">
        <f t="shared" si="119"/>
        <v>0</v>
      </c>
      <c r="K272" s="10">
        <f t="shared" si="119"/>
        <v>0</v>
      </c>
      <c r="L272" s="10">
        <f t="shared" si="119"/>
        <v>0</v>
      </c>
      <c r="M272" s="10">
        <f t="shared" si="119"/>
        <v>0</v>
      </c>
      <c r="N272" s="10">
        <f t="shared" si="119"/>
        <v>0</v>
      </c>
      <c r="O272" s="10">
        <f t="shared" si="119"/>
        <v>0</v>
      </c>
      <c r="P272" s="10">
        <f t="shared" si="119"/>
        <v>0</v>
      </c>
      <c r="Q272" s="10">
        <f t="shared" si="119"/>
        <v>0</v>
      </c>
      <c r="R272" s="10">
        <f t="shared" si="119"/>
        <v>0</v>
      </c>
      <c r="S272" s="10">
        <f t="shared" si="119"/>
        <v>0</v>
      </c>
      <c r="T272" s="10">
        <f t="shared" si="119"/>
        <v>0</v>
      </c>
      <c r="U272" s="10">
        <f t="shared" si="119"/>
        <v>0</v>
      </c>
      <c r="V272" s="10">
        <f t="shared" si="119"/>
        <v>0</v>
      </c>
      <c r="W272" s="10">
        <f t="shared" si="119"/>
        <v>0</v>
      </c>
      <c r="X272" s="10">
        <f t="shared" si="119"/>
        <v>0</v>
      </c>
      <c r="Y272" s="10">
        <f t="shared" si="119"/>
        <v>0</v>
      </c>
      <c r="Z272" s="10">
        <f t="shared" si="119"/>
        <v>0</v>
      </c>
      <c r="AA272" s="10">
        <f t="shared" si="119"/>
        <v>0</v>
      </c>
      <c r="AB272" s="10">
        <f t="shared" si="119"/>
        <v>0</v>
      </c>
      <c r="AC272" s="10">
        <f t="shared" si="119"/>
        <v>0</v>
      </c>
      <c r="AD272" s="10">
        <f t="shared" si="119"/>
        <v>0</v>
      </c>
      <c r="AE272" s="10">
        <f t="shared" si="119"/>
        <v>0</v>
      </c>
      <c r="AF272" s="10">
        <f t="shared" si="119"/>
        <v>0</v>
      </c>
      <c r="AG272" s="10">
        <f t="shared" si="119"/>
        <v>0</v>
      </c>
      <c r="AH272" s="10">
        <f t="shared" si="119"/>
        <v>0</v>
      </c>
      <c r="AI272" s="10">
        <f t="shared" si="119"/>
        <v>0</v>
      </c>
      <c r="AJ272" s="10">
        <f t="shared" si="119"/>
        <v>0</v>
      </c>
      <c r="AK272" s="10">
        <f t="shared" si="119"/>
        <v>0</v>
      </c>
    </row>
    <row r="273" spans="1:38" x14ac:dyDescent="0.35">
      <c r="E273" t="s">
        <v>141</v>
      </c>
      <c r="F273" t="s">
        <v>53</v>
      </c>
      <c r="G273" s="10">
        <f t="shared" si="119"/>
        <v>0</v>
      </c>
      <c r="H273" s="10">
        <f t="shared" si="119"/>
        <v>468319.41696040129</v>
      </c>
      <c r="I273" s="10">
        <f t="shared" si="119"/>
        <v>984722.54401025851</v>
      </c>
      <c r="J273" s="10">
        <f t="shared" si="119"/>
        <v>1568183.2962548644</v>
      </c>
      <c r="K273" s="10">
        <f t="shared" si="119"/>
        <v>2134678.6673460314</v>
      </c>
      <c r="L273" s="10">
        <f t="shared" si="119"/>
        <v>2763681.4190556286</v>
      </c>
      <c r="M273" s="10">
        <f t="shared" si="119"/>
        <v>3434542.5868558907</v>
      </c>
      <c r="N273" s="10">
        <f t="shared" si="119"/>
        <v>4167978.3135929853</v>
      </c>
      <c r="O273" s="10">
        <f t="shared" si="119"/>
        <v>4968734.2100439891</v>
      </c>
      <c r="P273" s="10">
        <f t="shared" si="119"/>
        <v>5758324.4845387675</v>
      </c>
      <c r="Q273" s="10">
        <f t="shared" si="119"/>
        <v>6615783.3876148695</v>
      </c>
      <c r="R273" s="10">
        <f t="shared" si="119"/>
        <v>7461245.0520712547</v>
      </c>
      <c r="S273" s="10">
        <f t="shared" si="119"/>
        <v>8350119.0561778117</v>
      </c>
      <c r="T273" s="10">
        <f t="shared" si="119"/>
        <v>9284248.8164343499</v>
      </c>
      <c r="U273" s="10">
        <f t="shared" si="119"/>
        <v>10265550.297855966</v>
      </c>
      <c r="V273" s="10">
        <f t="shared" si="119"/>
        <v>11296014.766274117</v>
      </c>
      <c r="W273" s="10">
        <f t="shared" si="119"/>
        <v>12377711.643059254</v>
      </c>
      <c r="X273" s="10">
        <f t="shared" si="119"/>
        <v>13512791.466036348</v>
      </c>
      <c r="Y273" s="10">
        <f t="shared" si="119"/>
        <v>14703488.960502703</v>
      </c>
      <c r="Z273" s="10">
        <f t="shared" si="119"/>
        <v>15952126.224400528</v>
      </c>
      <c r="AA273" s="10">
        <f t="shared" si="119"/>
        <v>17261116.031845037</v>
      </c>
      <c r="AB273" s="10">
        <f t="shared" si="119"/>
        <v>18632965.259362612</v>
      </c>
      <c r="AC273" s="10">
        <f t="shared" si="119"/>
        <v>20070278.439352728</v>
      </c>
      <c r="AD273" s="10">
        <f t="shared" si="119"/>
        <v>21575761.445452712</v>
      </c>
      <c r="AE273" s="10">
        <f t="shared" si="119"/>
        <v>23152225.314655285</v>
      </c>
      <c r="AF273" s="10">
        <f t="shared" si="119"/>
        <v>24802590.211206481</v>
      </c>
      <c r="AG273" s="10">
        <f t="shared" si="119"/>
        <v>26529889.537495174</v>
      </c>
      <c r="AH273" s="10">
        <f t="shared" si="119"/>
        <v>28337274.197336182</v>
      </c>
      <c r="AI273" s="10">
        <f t="shared" si="119"/>
        <v>30228017.017246343</v>
      </c>
      <c r="AJ273" s="10">
        <f t="shared" si="119"/>
        <v>32205517.331517652</v>
      </c>
      <c r="AK273" s="10">
        <f t="shared" si="119"/>
        <v>34273305.737103812</v>
      </c>
      <c r="AL273" s="10">
        <f t="shared" ref="AL273:AL277" si="120">IF(AF273=0,0,IF($G$17&gt;(AK273/AF273)^(1/5)-1+2%,AK273*(AK273/AF273)^(1/5)/($G$17-((AK273/AF273)^(1/5)-1)),AK273*(1+$G$16)/$G$18))</f>
        <v>1372276280.6895292</v>
      </c>
    </row>
    <row r="274" spans="1:38" x14ac:dyDescent="0.35">
      <c r="E274" t="s">
        <v>117</v>
      </c>
      <c r="F274" t="s">
        <v>53</v>
      </c>
      <c r="G274" s="10">
        <f t="shared" si="119"/>
        <v>0</v>
      </c>
      <c r="H274" s="10">
        <f t="shared" si="119"/>
        <v>0</v>
      </c>
      <c r="I274" s="10">
        <f t="shared" si="119"/>
        <v>0</v>
      </c>
      <c r="J274" s="10">
        <f t="shared" si="119"/>
        <v>0</v>
      </c>
      <c r="K274" s="10">
        <f t="shared" si="119"/>
        <v>0</v>
      </c>
      <c r="L274" s="10">
        <f t="shared" si="119"/>
        <v>0</v>
      </c>
      <c r="M274" s="10">
        <f t="shared" si="119"/>
        <v>0</v>
      </c>
      <c r="N274" s="10">
        <f t="shared" si="119"/>
        <v>0</v>
      </c>
      <c r="O274" s="10">
        <f t="shared" si="119"/>
        <v>0</v>
      </c>
      <c r="P274" s="10">
        <f t="shared" si="119"/>
        <v>0</v>
      </c>
      <c r="Q274" s="10">
        <f t="shared" si="119"/>
        <v>0</v>
      </c>
      <c r="R274" s="10">
        <f t="shared" si="119"/>
        <v>0</v>
      </c>
      <c r="S274" s="10">
        <f t="shared" si="119"/>
        <v>0</v>
      </c>
      <c r="T274" s="10">
        <f t="shared" si="119"/>
        <v>0</v>
      </c>
      <c r="U274" s="10">
        <f t="shared" si="119"/>
        <v>0</v>
      </c>
      <c r="V274" s="10">
        <f t="shared" si="119"/>
        <v>0</v>
      </c>
      <c r="W274" s="10">
        <f t="shared" si="119"/>
        <v>0</v>
      </c>
      <c r="X274" s="10">
        <f t="shared" si="119"/>
        <v>0</v>
      </c>
      <c r="Y274" s="10">
        <f t="shared" si="119"/>
        <v>0</v>
      </c>
      <c r="Z274" s="10">
        <f t="shared" si="119"/>
        <v>0</v>
      </c>
      <c r="AA274" s="10">
        <f t="shared" si="119"/>
        <v>0</v>
      </c>
      <c r="AB274" s="10">
        <f t="shared" si="119"/>
        <v>0</v>
      </c>
      <c r="AC274" s="10">
        <f t="shared" si="119"/>
        <v>0</v>
      </c>
      <c r="AD274" s="10">
        <f t="shared" si="119"/>
        <v>0</v>
      </c>
      <c r="AE274" s="10">
        <f t="shared" si="119"/>
        <v>0</v>
      </c>
      <c r="AF274" s="10">
        <f t="shared" si="119"/>
        <v>0</v>
      </c>
      <c r="AG274" s="10">
        <f t="shared" si="119"/>
        <v>0</v>
      </c>
      <c r="AH274" s="10">
        <f t="shared" si="119"/>
        <v>0</v>
      </c>
      <c r="AI274" s="10">
        <f t="shared" si="119"/>
        <v>0</v>
      </c>
      <c r="AJ274" s="10">
        <f t="shared" si="119"/>
        <v>0</v>
      </c>
      <c r="AK274" s="10">
        <f t="shared" si="119"/>
        <v>0</v>
      </c>
      <c r="AL274" s="10">
        <f t="shared" si="120"/>
        <v>0</v>
      </c>
    </row>
    <row r="275" spans="1:38" x14ac:dyDescent="0.35">
      <c r="E275" t="s">
        <v>118</v>
      </c>
      <c r="F275" t="s">
        <v>53</v>
      </c>
      <c r="G275" s="10">
        <f t="shared" si="119"/>
        <v>0</v>
      </c>
      <c r="H275" s="10">
        <f t="shared" si="119"/>
        <v>-389690.82032817422</v>
      </c>
      <c r="I275" s="10">
        <f t="shared" si="119"/>
        <v>-802032.67883737211</v>
      </c>
      <c r="J275" s="10">
        <f t="shared" si="119"/>
        <v>-1233720.4566415204</v>
      </c>
      <c r="K275" s="10">
        <f t="shared" si="119"/>
        <v>-1639737.5720623774</v>
      </c>
      <c r="L275" s="10">
        <f t="shared" si="119"/>
        <v>-2038952.2343590287</v>
      </c>
      <c r="M275" s="10">
        <f t="shared" si="119"/>
        <v>-2453603.2145354967</v>
      </c>
      <c r="N275" s="10">
        <f t="shared" si="119"/>
        <v>-2898028.54807095</v>
      </c>
      <c r="O275" s="10">
        <f t="shared" si="119"/>
        <v>-3362519.4900676026</v>
      </c>
      <c r="P275" s="10">
        <f t="shared" si="119"/>
        <v>-3792742.4441832239</v>
      </c>
      <c r="Q275" s="10">
        <f t="shared" si="119"/>
        <v>-4241082.4456553021</v>
      </c>
      <c r="R275" s="10">
        <f t="shared" si="119"/>
        <v>-4783070.0552123319</v>
      </c>
      <c r="S275" s="10">
        <f t="shared" si="119"/>
        <v>-5352887.3715218287</v>
      </c>
      <c r="T275" s="10">
        <f t="shared" si="119"/>
        <v>-5951716.1263454491</v>
      </c>
      <c r="U275" s="10">
        <f t="shared" si="119"/>
        <v>-6580784.5590489516</v>
      </c>
      <c r="V275" s="10">
        <f t="shared" si="119"/>
        <v>-7241369.1809791615</v>
      </c>
      <c r="W275" s="10">
        <f t="shared" si="119"/>
        <v>-7934796.6054988038</v>
      </c>
      <c r="X275" s="10">
        <f t="shared" si="119"/>
        <v>-8662445.4460968375</v>
      </c>
      <c r="Y275" s="10">
        <f t="shared" si="119"/>
        <v>-9425748.2850804422</v>
      </c>
      <c r="Z275" s="10">
        <f t="shared" si="119"/>
        <v>-10226193.715446519</v>
      </c>
      <c r="AA275" s="10">
        <f t="shared" si="119"/>
        <v>-11065328.458625598</v>
      </c>
      <c r="AB275" s="10">
        <f t="shared" si="119"/>
        <v>-11944759.560889684</v>
      </c>
      <c r="AC275" s="10">
        <f t="shared" si="119"/>
        <v>-12866156.671317559</v>
      </c>
      <c r="AD275" s="10">
        <f t="shared" si="119"/>
        <v>-13831254.404317083</v>
      </c>
      <c r="AE275" s="10">
        <f t="shared" si="119"/>
        <v>-14841854.789813574</v>
      </c>
      <c r="AF275" s="10">
        <f t="shared" si="119"/>
        <v>-15899829.814327249</v>
      </c>
      <c r="AG275" s="10">
        <f t="shared" si="119"/>
        <v>-17007124.056280389</v>
      </c>
      <c r="AH275" s="10">
        <f t="shared" si="119"/>
        <v>-18165757.418997224</v>
      </c>
      <c r="AI275" s="10">
        <f t="shared" si="119"/>
        <v>-19377827.964985993</v>
      </c>
      <c r="AJ275" s="10">
        <f t="shared" si="119"/>
        <v>-20645514.855224021</v>
      </c>
      <c r="AK275" s="10">
        <f t="shared" si="119"/>
        <v>-21971081.397302523</v>
      </c>
      <c r="AL275" s="10">
        <f t="shared" si="120"/>
        <v>-879704866.92728925</v>
      </c>
    </row>
    <row r="276" spans="1:38" x14ac:dyDescent="0.35">
      <c r="E276" t="s">
        <v>125</v>
      </c>
      <c r="F276" t="s">
        <v>53</v>
      </c>
      <c r="G276" s="10">
        <f t="shared" si="119"/>
        <v>0</v>
      </c>
      <c r="H276" s="10">
        <f t="shared" si="119"/>
        <v>0</v>
      </c>
      <c r="I276" s="10">
        <f t="shared" si="119"/>
        <v>0</v>
      </c>
      <c r="J276" s="10">
        <f t="shared" si="119"/>
        <v>0</v>
      </c>
      <c r="K276" s="10">
        <f t="shared" si="119"/>
        <v>0</v>
      </c>
      <c r="L276" s="10">
        <f t="shared" si="119"/>
        <v>0</v>
      </c>
      <c r="M276" s="10">
        <f t="shared" si="119"/>
        <v>0</v>
      </c>
      <c r="N276" s="10">
        <f t="shared" si="119"/>
        <v>0</v>
      </c>
      <c r="O276" s="10">
        <f t="shared" si="119"/>
        <v>0</v>
      </c>
      <c r="P276" s="10">
        <f t="shared" si="119"/>
        <v>0</v>
      </c>
      <c r="Q276" s="10">
        <f t="shared" si="119"/>
        <v>0</v>
      </c>
      <c r="R276" s="10">
        <f t="shared" si="119"/>
        <v>0</v>
      </c>
      <c r="S276" s="10">
        <f t="shared" si="119"/>
        <v>0</v>
      </c>
      <c r="T276" s="10">
        <f t="shared" si="119"/>
        <v>0</v>
      </c>
      <c r="U276" s="10">
        <f t="shared" si="119"/>
        <v>0</v>
      </c>
      <c r="V276" s="10">
        <f t="shared" si="119"/>
        <v>0</v>
      </c>
      <c r="W276" s="10">
        <f t="shared" si="119"/>
        <v>0</v>
      </c>
      <c r="X276" s="10">
        <f t="shared" si="119"/>
        <v>0</v>
      </c>
      <c r="Y276" s="10">
        <f t="shared" si="119"/>
        <v>0</v>
      </c>
      <c r="Z276" s="10">
        <f t="shared" si="119"/>
        <v>0</v>
      </c>
      <c r="AA276" s="10">
        <f t="shared" si="119"/>
        <v>0</v>
      </c>
      <c r="AB276" s="10">
        <f t="shared" si="119"/>
        <v>0</v>
      </c>
      <c r="AC276" s="10">
        <f t="shared" si="119"/>
        <v>0</v>
      </c>
      <c r="AD276" s="10">
        <f t="shared" si="119"/>
        <v>0</v>
      </c>
      <c r="AE276" s="10">
        <f t="shared" si="119"/>
        <v>0</v>
      </c>
      <c r="AF276" s="10">
        <f t="shared" si="119"/>
        <v>0</v>
      </c>
      <c r="AG276" s="10">
        <f t="shared" si="119"/>
        <v>0</v>
      </c>
      <c r="AH276" s="10">
        <f t="shared" si="119"/>
        <v>0</v>
      </c>
      <c r="AI276" s="10">
        <f t="shared" si="119"/>
        <v>0</v>
      </c>
      <c r="AJ276" s="10">
        <f t="shared" si="119"/>
        <v>0</v>
      </c>
      <c r="AK276" s="10">
        <f t="shared" si="119"/>
        <v>0</v>
      </c>
      <c r="AL276" s="10">
        <f t="shared" si="120"/>
        <v>0</v>
      </c>
    </row>
    <row r="277" spans="1:38" x14ac:dyDescent="0.35">
      <c r="E277" t="s">
        <v>131</v>
      </c>
      <c r="F277" t="s">
        <v>53</v>
      </c>
      <c r="G277" s="10">
        <f t="shared" si="119"/>
        <v>0</v>
      </c>
      <c r="H277" s="10">
        <f t="shared" si="119"/>
        <v>0</v>
      </c>
      <c r="I277" s="10">
        <f t="shared" si="119"/>
        <v>0</v>
      </c>
      <c r="J277" s="10">
        <f t="shared" si="119"/>
        <v>0</v>
      </c>
      <c r="K277" s="10">
        <f t="shared" si="119"/>
        <v>0</v>
      </c>
      <c r="L277" s="10">
        <f t="shared" si="119"/>
        <v>0</v>
      </c>
      <c r="M277" s="10">
        <f t="shared" si="119"/>
        <v>0</v>
      </c>
      <c r="N277" s="10">
        <f t="shared" si="119"/>
        <v>0</v>
      </c>
      <c r="O277" s="10">
        <f t="shared" si="119"/>
        <v>0</v>
      </c>
      <c r="P277" s="10">
        <f t="shared" si="119"/>
        <v>0</v>
      </c>
      <c r="Q277" s="10">
        <f t="shared" si="119"/>
        <v>0</v>
      </c>
      <c r="R277" s="10">
        <f t="shared" si="119"/>
        <v>0</v>
      </c>
      <c r="S277" s="10">
        <f t="shared" si="119"/>
        <v>0</v>
      </c>
      <c r="T277" s="10">
        <f t="shared" si="119"/>
        <v>0</v>
      </c>
      <c r="U277" s="10">
        <f t="shared" si="119"/>
        <v>0</v>
      </c>
      <c r="V277" s="10">
        <f t="shared" si="119"/>
        <v>0</v>
      </c>
      <c r="W277" s="10">
        <f t="shared" si="119"/>
        <v>0</v>
      </c>
      <c r="X277" s="10">
        <f t="shared" si="119"/>
        <v>0</v>
      </c>
      <c r="Y277" s="10">
        <f t="shared" si="119"/>
        <v>0</v>
      </c>
      <c r="Z277" s="10">
        <f t="shared" si="119"/>
        <v>0</v>
      </c>
      <c r="AA277" s="10">
        <f t="shared" si="119"/>
        <v>0</v>
      </c>
      <c r="AB277" s="10">
        <f t="shared" si="119"/>
        <v>0</v>
      </c>
      <c r="AC277" s="10">
        <f t="shared" si="119"/>
        <v>0</v>
      </c>
      <c r="AD277" s="10">
        <f t="shared" si="119"/>
        <v>0</v>
      </c>
      <c r="AE277" s="10">
        <f t="shared" si="119"/>
        <v>0</v>
      </c>
      <c r="AF277" s="10">
        <f t="shared" si="119"/>
        <v>0</v>
      </c>
      <c r="AG277" s="10">
        <f t="shared" si="119"/>
        <v>0</v>
      </c>
      <c r="AH277" s="10">
        <f t="shared" si="119"/>
        <v>0</v>
      </c>
      <c r="AI277" s="10">
        <f t="shared" si="119"/>
        <v>0</v>
      </c>
      <c r="AJ277" s="10">
        <f t="shared" si="119"/>
        <v>0</v>
      </c>
      <c r="AK277" s="10">
        <f t="shared" si="119"/>
        <v>0</v>
      </c>
      <c r="AL277" s="10">
        <f t="shared" si="120"/>
        <v>0</v>
      </c>
    </row>
    <row r="278" spans="1:38" x14ac:dyDescent="0.35">
      <c r="E278" t="s">
        <v>148</v>
      </c>
      <c r="F278" t="s">
        <v>53</v>
      </c>
      <c r="G278" s="10">
        <f t="shared" ref="G278:AK278" si="121">G267</f>
        <v>0</v>
      </c>
      <c r="H278" s="10">
        <f t="shared" si="121"/>
        <v>0</v>
      </c>
      <c r="I278" s="10">
        <f t="shared" si="121"/>
        <v>0</v>
      </c>
      <c r="J278" s="10">
        <f t="shared" si="121"/>
        <v>0</v>
      </c>
      <c r="K278" s="10">
        <f t="shared" si="121"/>
        <v>0</v>
      </c>
      <c r="L278" s="10">
        <f t="shared" si="121"/>
        <v>0</v>
      </c>
      <c r="M278" s="10">
        <f t="shared" si="121"/>
        <v>0</v>
      </c>
      <c r="N278" s="10">
        <f t="shared" si="121"/>
        <v>0</v>
      </c>
      <c r="O278" s="10">
        <f t="shared" si="121"/>
        <v>0</v>
      </c>
      <c r="P278" s="10">
        <f t="shared" si="121"/>
        <v>0</v>
      </c>
      <c r="Q278" s="10">
        <f t="shared" si="121"/>
        <v>0</v>
      </c>
      <c r="R278" s="10">
        <f t="shared" si="121"/>
        <v>0</v>
      </c>
      <c r="S278" s="10">
        <f t="shared" si="121"/>
        <v>0</v>
      </c>
      <c r="T278" s="10">
        <f t="shared" si="121"/>
        <v>0</v>
      </c>
      <c r="U278" s="10">
        <f t="shared" si="121"/>
        <v>0</v>
      </c>
      <c r="V278" s="10">
        <f t="shared" si="121"/>
        <v>0</v>
      </c>
      <c r="W278" s="10">
        <f t="shared" si="121"/>
        <v>0</v>
      </c>
      <c r="X278" s="10">
        <f t="shared" si="121"/>
        <v>0</v>
      </c>
      <c r="Y278" s="10">
        <f t="shared" si="121"/>
        <v>0</v>
      </c>
      <c r="Z278" s="10">
        <f t="shared" si="121"/>
        <v>0</v>
      </c>
      <c r="AA278" s="10">
        <f t="shared" si="121"/>
        <v>0</v>
      </c>
      <c r="AB278" s="10">
        <f t="shared" si="121"/>
        <v>0</v>
      </c>
      <c r="AC278" s="10">
        <f t="shared" si="121"/>
        <v>0</v>
      </c>
      <c r="AD278" s="10">
        <f t="shared" si="121"/>
        <v>0</v>
      </c>
      <c r="AE278" s="10">
        <f t="shared" si="121"/>
        <v>0</v>
      </c>
      <c r="AF278" s="10">
        <f t="shared" si="121"/>
        <v>0</v>
      </c>
      <c r="AG278" s="10">
        <f t="shared" si="121"/>
        <v>0</v>
      </c>
      <c r="AH278" s="10">
        <f t="shared" si="121"/>
        <v>0</v>
      </c>
      <c r="AI278" s="10">
        <f t="shared" si="121"/>
        <v>0</v>
      </c>
      <c r="AJ278" s="10">
        <f t="shared" si="121"/>
        <v>0</v>
      </c>
      <c r="AK278" s="10">
        <f t="shared" si="121"/>
        <v>0</v>
      </c>
      <c r="AL278" s="10">
        <f>IF(AF278=0,0,IF($G$17&gt;(AK278/AF278)^(1/5)-1+2%,AK278*(AK278/AF278)^(1/5)/($G$17-((AK278/AF278)^(1/5)-1)),AK278*(1+$G$16)/$G$18))</f>
        <v>0</v>
      </c>
    </row>
    <row r="279" spans="1:38" x14ac:dyDescent="0.35">
      <c r="E279" t="s">
        <v>149</v>
      </c>
      <c r="F279" t="s">
        <v>53</v>
      </c>
      <c r="G279" s="10">
        <f>-$G$19*G278</f>
        <v>0</v>
      </c>
      <c r="H279" s="10">
        <f t="shared" ref="H279:AK279" si="122">-$G$19*H278</f>
        <v>0</v>
      </c>
      <c r="I279" s="10">
        <f t="shared" si="122"/>
        <v>0</v>
      </c>
      <c r="J279" s="10">
        <f t="shared" si="122"/>
        <v>0</v>
      </c>
      <c r="K279" s="10">
        <f t="shared" si="122"/>
        <v>0</v>
      </c>
      <c r="L279" s="10">
        <f t="shared" si="122"/>
        <v>0</v>
      </c>
      <c r="M279" s="10">
        <f t="shared" si="122"/>
        <v>0</v>
      </c>
      <c r="N279" s="10">
        <f t="shared" si="122"/>
        <v>0</v>
      </c>
      <c r="O279" s="10">
        <f t="shared" si="122"/>
        <v>0</v>
      </c>
      <c r="P279" s="10">
        <f t="shared" si="122"/>
        <v>0</v>
      </c>
      <c r="Q279" s="10">
        <f t="shared" si="122"/>
        <v>0</v>
      </c>
      <c r="R279" s="10">
        <f t="shared" si="122"/>
        <v>0</v>
      </c>
      <c r="S279" s="10">
        <f t="shared" si="122"/>
        <v>0</v>
      </c>
      <c r="T279" s="10">
        <f t="shared" si="122"/>
        <v>0</v>
      </c>
      <c r="U279" s="10">
        <f t="shared" si="122"/>
        <v>0</v>
      </c>
      <c r="V279" s="10">
        <f t="shared" si="122"/>
        <v>0</v>
      </c>
      <c r="W279" s="10">
        <f t="shared" si="122"/>
        <v>0</v>
      </c>
      <c r="X279" s="10">
        <f t="shared" si="122"/>
        <v>0</v>
      </c>
      <c r="Y279" s="10">
        <f t="shared" si="122"/>
        <v>0</v>
      </c>
      <c r="Z279" s="10">
        <f t="shared" si="122"/>
        <v>0</v>
      </c>
      <c r="AA279" s="10">
        <f t="shared" si="122"/>
        <v>0</v>
      </c>
      <c r="AB279" s="10">
        <f t="shared" si="122"/>
        <v>0</v>
      </c>
      <c r="AC279" s="10">
        <f t="shared" si="122"/>
        <v>0</v>
      </c>
      <c r="AD279" s="10">
        <f t="shared" si="122"/>
        <v>0</v>
      </c>
      <c r="AE279" s="10">
        <f t="shared" si="122"/>
        <v>0</v>
      </c>
      <c r="AF279" s="10">
        <f t="shared" si="122"/>
        <v>0</v>
      </c>
      <c r="AG279" s="10">
        <f t="shared" si="122"/>
        <v>0</v>
      </c>
      <c r="AH279" s="10">
        <f t="shared" si="122"/>
        <v>0</v>
      </c>
      <c r="AI279" s="10">
        <f t="shared" si="122"/>
        <v>0</v>
      </c>
      <c r="AJ279" s="10">
        <f t="shared" si="122"/>
        <v>0</v>
      </c>
      <c r="AK279" s="10">
        <f t="shared" si="122"/>
        <v>0</v>
      </c>
      <c r="AL279" s="10">
        <f t="shared" ref="AL279" si="123">IF(AF279=0,0,IF($G$17&gt;(AK279/AF279)^(1/5)-1+2%,AK279*(AK279/AF279)^(1/5)/($G$17-((AK279/AF279)^(1/5)-1)),AK279*(1+$G$16)/$G$18))</f>
        <v>0</v>
      </c>
    </row>
    <row r="280" spans="1:38" x14ac:dyDescent="0.35">
      <c r="E280" t="s">
        <v>150</v>
      </c>
      <c r="F280" t="s">
        <v>53</v>
      </c>
      <c r="G280" s="10">
        <f t="shared" ref="G280:AL280" si="124">SUM(G270:G279)</f>
        <v>-39419829.093757644</v>
      </c>
      <c r="H280" s="10">
        <f t="shared" si="124"/>
        <v>-9330658.9494685158</v>
      </c>
      <c r="I280" s="10">
        <f t="shared" si="124"/>
        <v>-15388107.404919315</v>
      </c>
      <c r="J280" s="10">
        <f t="shared" si="124"/>
        <v>-5861180.1201634957</v>
      </c>
      <c r="K280" s="10">
        <f t="shared" si="124"/>
        <v>-3462052.1348901517</v>
      </c>
      <c r="L280" s="10">
        <f t="shared" si="124"/>
        <v>-3444185.3709067195</v>
      </c>
      <c r="M280" s="10">
        <f t="shared" si="124"/>
        <v>-34269909.056000061</v>
      </c>
      <c r="N280" s="10">
        <f t="shared" si="124"/>
        <v>-7196698.1964041162</v>
      </c>
      <c r="O280" s="10">
        <f t="shared" si="124"/>
        <v>-9176574.4051178209</v>
      </c>
      <c r="P280" s="10">
        <f t="shared" si="124"/>
        <v>-19399815.073378071</v>
      </c>
      <c r="Q280" s="10">
        <f t="shared" si="124"/>
        <v>-25875632.762017544</v>
      </c>
      <c r="R280" s="10">
        <f t="shared" si="124"/>
        <v>-7668303.7831166182</v>
      </c>
      <c r="S280" s="10">
        <f t="shared" si="124"/>
        <v>-7659641.4587188251</v>
      </c>
      <c r="T280" s="10">
        <f t="shared" si="124"/>
        <v>-7644046.6475871513</v>
      </c>
      <c r="U280" s="10">
        <f t="shared" si="124"/>
        <v>-7621110.9789993213</v>
      </c>
      <c r="V280" s="10">
        <f t="shared" si="124"/>
        <v>-7590407.4340455709</v>
      </c>
      <c r="W280" s="10">
        <f t="shared" si="124"/>
        <v>-7551489.5723602939</v>
      </c>
      <c r="X280" s="10">
        <f t="shared" si="124"/>
        <v>-7503890.7282788549</v>
      </c>
      <c r="Y280" s="10">
        <f t="shared" si="124"/>
        <v>-7447123.1752426568</v>
      </c>
      <c r="Z280" s="10">
        <f t="shared" si="124"/>
        <v>-7380677.2572308555</v>
      </c>
      <c r="AA280" s="10">
        <f t="shared" si="124"/>
        <v>-7304020.4859509729</v>
      </c>
      <c r="AB280" s="10">
        <f t="shared" si="124"/>
        <v>-7216596.6024725959</v>
      </c>
      <c r="AC280" s="10">
        <f t="shared" si="124"/>
        <v>-7117824.6019387208</v>
      </c>
      <c r="AD280" s="10">
        <f t="shared" si="124"/>
        <v>-7007097.7199374791</v>
      </c>
      <c r="AE280" s="10">
        <f t="shared" si="124"/>
        <v>-6883782.3790635914</v>
      </c>
      <c r="AF280" s="10">
        <f t="shared" si="124"/>
        <v>-6747217.0941432286</v>
      </c>
      <c r="AG280" s="10">
        <f t="shared" si="124"/>
        <v>-6596711.3345383517</v>
      </c>
      <c r="AH280" s="10">
        <f t="shared" si="124"/>
        <v>-6431544.3418867737</v>
      </c>
      <c r="AI280" s="10">
        <f t="shared" si="124"/>
        <v>-6250963.9015721492</v>
      </c>
      <c r="AJ280" s="10">
        <f t="shared" si="124"/>
        <v>-6054185.0661538467</v>
      </c>
      <c r="AK280" s="10">
        <f t="shared" si="124"/>
        <v>-5840388.8289196119</v>
      </c>
      <c r="AL280" s="10">
        <f t="shared" si="124"/>
        <v>492571413.76223993</v>
      </c>
    </row>
    <row r="281" spans="1:38" x14ac:dyDescent="0.35">
      <c r="E281" t="s">
        <v>151</v>
      </c>
      <c r="F281" t="s">
        <v>53</v>
      </c>
      <c r="G281" s="10">
        <f>NPV($G$17,H280:AL280)+G280</f>
        <v>-79562484.459534839</v>
      </c>
    </row>
    <row r="282" spans="1:38" x14ac:dyDescent="0.35">
      <c r="E282" s="15" t="s">
        <v>153</v>
      </c>
      <c r="F282" s="15"/>
      <c r="G282" s="18" t="str">
        <f>IF(G281&gt;0,"N/A",IF(ABS(G281+G255)&gt;1,"Error","OK"))</f>
        <v>Error</v>
      </c>
    </row>
    <row r="284" spans="1:38" x14ac:dyDescent="0.35">
      <c r="C284" s="3" t="s">
        <v>155</v>
      </c>
      <c r="D284" s="3"/>
      <c r="G284">
        <f>MAX(0,-G313/(NPV($G$18,H285:AA285)+G285))</f>
        <v>14108951.954061022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25">G286*(1+$G$16)</f>
        <v>17579235.372820001</v>
      </c>
      <c r="I286" s="10">
        <f t="shared" si="125"/>
        <v>17948399.315649219</v>
      </c>
      <c r="J286" s="10">
        <f t="shared" si="125"/>
        <v>18325315.701277852</v>
      </c>
      <c r="K286" s="10">
        <f t="shared" si="125"/>
        <v>18710147.331004687</v>
      </c>
      <c r="L286" s="10">
        <f t="shared" si="125"/>
        <v>19103060.424955782</v>
      </c>
      <c r="M286" s="10">
        <f t="shared" si="125"/>
        <v>19504224.69387985</v>
      </c>
      <c r="N286" s="10">
        <f t="shared" si="125"/>
        <v>19913813.412451327</v>
      </c>
      <c r="O286" s="10">
        <f t="shared" si="125"/>
        <v>20332003.494112805</v>
      </c>
      <c r="P286" s="10">
        <f t="shared" si="125"/>
        <v>20758975.567489173</v>
      </c>
      <c r="Q286" s="10">
        <f t="shared" si="125"/>
        <v>21194914.054406445</v>
      </c>
      <c r="R286" s="10">
        <f t="shared" si="125"/>
        <v>21640007.249548979</v>
      </c>
      <c r="S286" s="10">
        <f t="shared" si="125"/>
        <v>22094447.401789505</v>
      </c>
      <c r="T286" s="10">
        <f t="shared" si="125"/>
        <v>22558430.797227081</v>
      </c>
      <c r="U286" s="10">
        <f t="shared" si="125"/>
        <v>23032157.843968846</v>
      </c>
      <c r="V286" s="10">
        <f t="shared" si="125"/>
        <v>23515833.158692189</v>
      </c>
      <c r="W286" s="10">
        <f t="shared" si="125"/>
        <v>24009665.655024722</v>
      </c>
      <c r="X286" s="10">
        <f t="shared" si="125"/>
        <v>24513868.633780241</v>
      </c>
      <c r="Y286" s="10">
        <f t="shared" si="125"/>
        <v>25028659.875089623</v>
      </c>
      <c r="Z286" s="10">
        <f t="shared" si="125"/>
        <v>25554261.732466504</v>
      </c>
      <c r="AA286" s="10">
        <f t="shared" si="125"/>
        <v>26090901.228848297</v>
      </c>
      <c r="AB286" s="10">
        <f t="shared" si="125"/>
        <v>26638810.154654108</v>
      </c>
      <c r="AC286" s="10">
        <f t="shared" si="125"/>
        <v>27198225.16790184</v>
      </c>
      <c r="AD286" s="10">
        <f t="shared" si="125"/>
        <v>27769387.896427777</v>
      </c>
      <c r="AE286" s="10">
        <f t="shared" si="125"/>
        <v>28352545.042252757</v>
      </c>
      <c r="AF286" s="10">
        <f t="shared" si="125"/>
        <v>28947948.488140061</v>
      </c>
      <c r="AG286" s="10">
        <f>AF286*(1+$G$16)</f>
        <v>29555855.406390999</v>
      </c>
      <c r="AH286" s="10">
        <f t="shared" si="125"/>
        <v>30176528.369925208</v>
      </c>
      <c r="AI286" s="10">
        <f t="shared" si="125"/>
        <v>30810235.465693634</v>
      </c>
      <c r="AJ286" s="10">
        <f t="shared" si="125"/>
        <v>31457250.410473198</v>
      </c>
      <c r="AK286" s="10">
        <f t="shared" si="125"/>
        <v>32117852.669093132</v>
      </c>
    </row>
    <row r="287" spans="1:38" x14ac:dyDescent="0.35">
      <c r="E287" t="s">
        <v>139</v>
      </c>
      <c r="F287" t="s">
        <v>53</v>
      </c>
      <c r="G287" s="10">
        <f>G285*G286</f>
        <v>17217664.420000002</v>
      </c>
      <c r="H287" s="10">
        <f t="shared" ref="H287:AK287" si="126">H285*H286</f>
        <v>17579235.372820001</v>
      </c>
      <c r="I287" s="10">
        <f t="shared" si="126"/>
        <v>17948399.315649219</v>
      </c>
      <c r="J287" s="10">
        <f t="shared" si="126"/>
        <v>18325315.701277852</v>
      </c>
      <c r="K287" s="10">
        <f t="shared" si="126"/>
        <v>18710147.331004687</v>
      </c>
      <c r="L287" s="10">
        <f t="shared" si="126"/>
        <v>19103060.424955782</v>
      </c>
      <c r="M287" s="10">
        <f t="shared" si="126"/>
        <v>0</v>
      </c>
      <c r="N287" s="10">
        <f t="shared" si="126"/>
        <v>0</v>
      </c>
      <c r="O287" s="10">
        <f t="shared" si="126"/>
        <v>0</v>
      </c>
      <c r="P287" s="10">
        <f t="shared" si="126"/>
        <v>0</v>
      </c>
      <c r="Q287" s="10">
        <f t="shared" si="126"/>
        <v>0</v>
      </c>
      <c r="R287" s="10">
        <f t="shared" si="126"/>
        <v>0</v>
      </c>
      <c r="S287" s="10">
        <f t="shared" si="126"/>
        <v>0</v>
      </c>
      <c r="T287" s="10">
        <f t="shared" si="126"/>
        <v>0</v>
      </c>
      <c r="U287" s="10">
        <f t="shared" si="126"/>
        <v>0</v>
      </c>
      <c r="V287" s="10">
        <f t="shared" si="126"/>
        <v>0</v>
      </c>
      <c r="W287" s="10">
        <f t="shared" si="126"/>
        <v>0</v>
      </c>
      <c r="X287" s="10">
        <f t="shared" si="126"/>
        <v>0</v>
      </c>
      <c r="Y287" s="10">
        <f t="shared" si="126"/>
        <v>0</v>
      </c>
      <c r="Z287" s="10">
        <f t="shared" si="126"/>
        <v>0</v>
      </c>
      <c r="AA287" s="10">
        <f t="shared" si="126"/>
        <v>0</v>
      </c>
      <c r="AB287" s="10">
        <f t="shared" si="126"/>
        <v>0</v>
      </c>
      <c r="AC287" s="10">
        <f t="shared" si="126"/>
        <v>0</v>
      </c>
      <c r="AD287" s="10">
        <f t="shared" si="126"/>
        <v>0</v>
      </c>
      <c r="AE287" s="10">
        <f t="shared" si="126"/>
        <v>0</v>
      </c>
      <c r="AF287" s="10">
        <f t="shared" si="126"/>
        <v>0</v>
      </c>
      <c r="AG287" s="10">
        <f t="shared" si="126"/>
        <v>0</v>
      </c>
      <c r="AH287" s="10">
        <f t="shared" si="126"/>
        <v>0</v>
      </c>
      <c r="AI287" s="10">
        <f t="shared" si="126"/>
        <v>0</v>
      </c>
      <c r="AJ287" s="10">
        <f t="shared" si="126"/>
        <v>0</v>
      </c>
      <c r="AK287" s="10">
        <f t="shared" si="126"/>
        <v>0</v>
      </c>
    </row>
    <row r="289" spans="4:37" x14ac:dyDescent="0.35">
      <c r="D289" t="s">
        <v>140</v>
      </c>
    </row>
    <row r="290" spans="4:37" x14ac:dyDescent="0.35">
      <c r="E290" t="s">
        <v>57</v>
      </c>
      <c r="F290" t="s">
        <v>53</v>
      </c>
      <c r="G290" s="10">
        <f t="shared" ref="G290:AK295" si="127">G224</f>
        <v>6232586.4000000004</v>
      </c>
      <c r="H290" s="10">
        <f t="shared" si="127"/>
        <v>4176296</v>
      </c>
      <c r="I290" s="10">
        <f t="shared" si="127"/>
        <v>4176296</v>
      </c>
      <c r="J290" s="10">
        <f t="shared" si="127"/>
        <v>3708144.8957059924</v>
      </c>
      <c r="K290" s="10">
        <f t="shared" si="127"/>
        <v>4504336.2766414043</v>
      </c>
      <c r="L290" s="10">
        <f t="shared" si="127"/>
        <v>5041745.8868422192</v>
      </c>
      <c r="M290" s="10">
        <f t="shared" si="127"/>
        <v>3897175.1222857265</v>
      </c>
      <c r="N290" s="10">
        <f t="shared" si="127"/>
        <v>4806434.9487067796</v>
      </c>
      <c r="O290" s="10">
        <f t="shared" si="127"/>
        <v>4523314.4488175167</v>
      </c>
      <c r="P290" s="10">
        <f t="shared" si="127"/>
        <v>4659013.8822820419</v>
      </c>
      <c r="Q290" s="10">
        <f t="shared" si="127"/>
        <v>4798784.298750503</v>
      </c>
      <c r="R290" s="10">
        <f t="shared" si="127"/>
        <v>4942747.8277130183</v>
      </c>
      <c r="S290" s="10">
        <f t="shared" si="127"/>
        <v>5091030.2625444094</v>
      </c>
      <c r="T290" s="10">
        <f t="shared" si="127"/>
        <v>5243761.1704207417</v>
      </c>
      <c r="U290" s="10">
        <f t="shared" si="127"/>
        <v>5401074.0055333637</v>
      </c>
      <c r="V290" s="10">
        <f t="shared" si="127"/>
        <v>5563106.2256993651</v>
      </c>
      <c r="W290" s="10">
        <f t="shared" si="127"/>
        <v>5729999.4124703463</v>
      </c>
      <c r="X290" s="10">
        <f t="shared" si="127"/>
        <v>5901899.3948444566</v>
      </c>
      <c r="Y290" s="10">
        <f t="shared" si="127"/>
        <v>6078956.3766897907</v>
      </c>
      <c r="Z290" s="10">
        <f t="shared" si="127"/>
        <v>6261325.0679904846</v>
      </c>
      <c r="AA290" s="10">
        <f t="shared" si="127"/>
        <v>6449164.8200301994</v>
      </c>
      <c r="AB290" s="10">
        <f t="shared" si="127"/>
        <v>6642639.7646311056</v>
      </c>
      <c r="AC290" s="10">
        <f t="shared" si="127"/>
        <v>6841918.9575700387</v>
      </c>
      <c r="AD290" s="10">
        <f t="shared" si="127"/>
        <v>7047176.5262971399</v>
      </c>
      <c r="AE290" s="10">
        <f t="shared" si="127"/>
        <v>7258591.8220860539</v>
      </c>
      <c r="AF290" s="10">
        <f t="shared" si="127"/>
        <v>7476349.5767486356</v>
      </c>
      <c r="AG290" s="10">
        <f t="shared" si="127"/>
        <v>7700640.0640510945</v>
      </c>
      <c r="AH290" s="10">
        <f t="shared" si="127"/>
        <v>7931659.2659726273</v>
      </c>
      <c r="AI290" s="10">
        <f t="shared" si="127"/>
        <v>8169609.0439518066</v>
      </c>
      <c r="AJ290" s="10">
        <f t="shared" si="127"/>
        <v>8414697.3152703606</v>
      </c>
      <c r="AK290" s="10">
        <f t="shared" si="127"/>
        <v>8667138.2347284723</v>
      </c>
    </row>
    <row r="291" spans="4:37" x14ac:dyDescent="0.35">
      <c r="E291" t="s">
        <v>141</v>
      </c>
      <c r="F291" t="s">
        <v>53</v>
      </c>
      <c r="G291" s="10">
        <f t="shared" si="127"/>
        <v>0</v>
      </c>
      <c r="H291" s="10">
        <f t="shared" si="127"/>
        <v>468319.41696040129</v>
      </c>
      <c r="I291" s="10">
        <f t="shared" si="127"/>
        <v>984722.54401025851</v>
      </c>
      <c r="J291" s="10">
        <f t="shared" si="127"/>
        <v>1568183.2962548644</v>
      </c>
      <c r="K291" s="10">
        <f t="shared" si="127"/>
        <v>2134678.6673460314</v>
      </c>
      <c r="L291" s="10">
        <f t="shared" si="127"/>
        <v>2763681.4190556286</v>
      </c>
      <c r="M291" s="10">
        <f t="shared" si="127"/>
        <v>3434542.5868558907</v>
      </c>
      <c r="N291" s="10">
        <f t="shared" si="127"/>
        <v>4167978.3135929853</v>
      </c>
      <c r="O291" s="10">
        <f t="shared" si="127"/>
        <v>4968734.2100439891</v>
      </c>
      <c r="P291" s="10">
        <f t="shared" si="127"/>
        <v>5758324.4845387675</v>
      </c>
      <c r="Q291" s="10">
        <f t="shared" si="127"/>
        <v>6615783.3876148695</v>
      </c>
      <c r="R291" s="10">
        <f t="shared" si="127"/>
        <v>7461245.0520712547</v>
      </c>
      <c r="S291" s="10">
        <f t="shared" si="127"/>
        <v>8350119.0561778117</v>
      </c>
      <c r="T291" s="10">
        <f t="shared" si="127"/>
        <v>9284248.8164343499</v>
      </c>
      <c r="U291" s="10">
        <f t="shared" si="127"/>
        <v>10265550.297855966</v>
      </c>
      <c r="V291" s="10">
        <f t="shared" si="127"/>
        <v>11296014.766274117</v>
      </c>
      <c r="W291" s="10">
        <f t="shared" si="127"/>
        <v>12377711.643059254</v>
      </c>
      <c r="X291" s="10">
        <f t="shared" si="127"/>
        <v>13512791.466036348</v>
      </c>
      <c r="Y291" s="10">
        <f t="shared" si="127"/>
        <v>14703488.960502703</v>
      </c>
      <c r="Z291" s="10">
        <f t="shared" si="127"/>
        <v>15952126.224400528</v>
      </c>
      <c r="AA291" s="10">
        <f t="shared" si="127"/>
        <v>17261116.031845037</v>
      </c>
      <c r="AB291" s="10">
        <f t="shared" si="127"/>
        <v>18632965.259362612</v>
      </c>
      <c r="AC291" s="10">
        <f t="shared" si="127"/>
        <v>20070278.439352728</v>
      </c>
      <c r="AD291" s="10">
        <f t="shared" si="127"/>
        <v>21575761.445452712</v>
      </c>
      <c r="AE291" s="10">
        <f t="shared" si="127"/>
        <v>23152225.314655285</v>
      </c>
      <c r="AF291" s="10">
        <f t="shared" si="127"/>
        <v>24802590.211206481</v>
      </c>
      <c r="AG291" s="10">
        <f t="shared" si="127"/>
        <v>26529889.537495174</v>
      </c>
      <c r="AH291" s="10">
        <f t="shared" si="127"/>
        <v>28337274.197336182</v>
      </c>
      <c r="AI291" s="10">
        <f t="shared" si="127"/>
        <v>30228017.017246343</v>
      </c>
      <c r="AJ291" s="10">
        <f t="shared" si="127"/>
        <v>32205517.331517652</v>
      </c>
      <c r="AK291" s="10">
        <f t="shared" si="127"/>
        <v>34273305.737103812</v>
      </c>
    </row>
    <row r="292" spans="4:37" x14ac:dyDescent="0.35">
      <c r="E292" t="s">
        <v>117</v>
      </c>
      <c r="F292" t="s">
        <v>53</v>
      </c>
      <c r="G292" s="10">
        <f t="shared" si="127"/>
        <v>0</v>
      </c>
      <c r="H292" s="10">
        <f t="shared" si="127"/>
        <v>0</v>
      </c>
      <c r="I292" s="10">
        <f t="shared" si="127"/>
        <v>0</v>
      </c>
      <c r="J292" s="10">
        <f t="shared" si="127"/>
        <v>0</v>
      </c>
      <c r="K292" s="10">
        <f t="shared" si="127"/>
        <v>0</v>
      </c>
      <c r="L292" s="10">
        <f t="shared" si="127"/>
        <v>0</v>
      </c>
      <c r="M292" s="10">
        <f t="shared" si="127"/>
        <v>0</v>
      </c>
      <c r="N292" s="10">
        <f t="shared" si="127"/>
        <v>0</v>
      </c>
      <c r="O292" s="10">
        <f t="shared" si="127"/>
        <v>0</v>
      </c>
      <c r="P292" s="10">
        <f t="shared" si="127"/>
        <v>0</v>
      </c>
      <c r="Q292" s="10">
        <f t="shared" si="127"/>
        <v>0</v>
      </c>
      <c r="R292" s="10">
        <f t="shared" si="127"/>
        <v>0</v>
      </c>
      <c r="S292" s="10">
        <f t="shared" si="127"/>
        <v>0</v>
      </c>
      <c r="T292" s="10">
        <f t="shared" si="127"/>
        <v>0</v>
      </c>
      <c r="U292" s="10">
        <f t="shared" si="127"/>
        <v>0</v>
      </c>
      <c r="V292" s="10">
        <f t="shared" si="127"/>
        <v>0</v>
      </c>
      <c r="W292" s="10">
        <f t="shared" si="127"/>
        <v>0</v>
      </c>
      <c r="X292" s="10">
        <f t="shared" si="127"/>
        <v>0</v>
      </c>
      <c r="Y292" s="10">
        <f t="shared" si="127"/>
        <v>0</v>
      </c>
      <c r="Z292" s="10">
        <f t="shared" si="127"/>
        <v>0</v>
      </c>
      <c r="AA292" s="10">
        <f t="shared" si="127"/>
        <v>0</v>
      </c>
      <c r="AB292" s="10">
        <f t="shared" si="127"/>
        <v>0</v>
      </c>
      <c r="AC292" s="10">
        <f t="shared" si="127"/>
        <v>0</v>
      </c>
      <c r="AD292" s="10">
        <f t="shared" si="127"/>
        <v>0</v>
      </c>
      <c r="AE292" s="10">
        <f t="shared" si="127"/>
        <v>0</v>
      </c>
      <c r="AF292" s="10">
        <f t="shared" si="127"/>
        <v>0</v>
      </c>
      <c r="AG292" s="10">
        <f t="shared" si="127"/>
        <v>0</v>
      </c>
      <c r="AH292" s="10">
        <f t="shared" si="127"/>
        <v>0</v>
      </c>
      <c r="AI292" s="10">
        <f t="shared" si="127"/>
        <v>0</v>
      </c>
      <c r="AJ292" s="10">
        <f t="shared" si="127"/>
        <v>0</v>
      </c>
      <c r="AK292" s="10">
        <f t="shared" si="127"/>
        <v>0</v>
      </c>
    </row>
    <row r="293" spans="4:37" x14ac:dyDescent="0.35">
      <c r="E293" t="s">
        <v>118</v>
      </c>
      <c r="F293" t="s">
        <v>53</v>
      </c>
      <c r="G293" s="10">
        <f t="shared" si="127"/>
        <v>0</v>
      </c>
      <c r="H293" s="10">
        <f t="shared" si="127"/>
        <v>-389690.82032817422</v>
      </c>
      <c r="I293" s="10">
        <f t="shared" si="127"/>
        <v>-802032.67883737211</v>
      </c>
      <c r="J293" s="10">
        <f t="shared" si="127"/>
        <v>-1233720.4566415204</v>
      </c>
      <c r="K293" s="10">
        <f t="shared" si="127"/>
        <v>-1639737.5720623774</v>
      </c>
      <c r="L293" s="10">
        <f t="shared" si="127"/>
        <v>-2038952.2343590287</v>
      </c>
      <c r="M293" s="10">
        <f t="shared" si="127"/>
        <v>-2453603.2145354967</v>
      </c>
      <c r="N293" s="10">
        <f t="shared" si="127"/>
        <v>-2898028.54807095</v>
      </c>
      <c r="O293" s="10">
        <f t="shared" si="127"/>
        <v>-3362519.4900676026</v>
      </c>
      <c r="P293" s="10">
        <f t="shared" si="127"/>
        <v>-3792742.4441832239</v>
      </c>
      <c r="Q293" s="10">
        <f t="shared" si="127"/>
        <v>-4241082.4456553021</v>
      </c>
      <c r="R293" s="10">
        <f t="shared" si="127"/>
        <v>-4783070.0552123319</v>
      </c>
      <c r="S293" s="10">
        <f t="shared" si="127"/>
        <v>-5352887.3715218287</v>
      </c>
      <c r="T293" s="10">
        <f t="shared" si="127"/>
        <v>-5951716.1263454491</v>
      </c>
      <c r="U293" s="10">
        <f t="shared" si="127"/>
        <v>-6580784.5590489516</v>
      </c>
      <c r="V293" s="10">
        <f t="shared" si="127"/>
        <v>-7241369.1809791615</v>
      </c>
      <c r="W293" s="10">
        <f t="shared" si="127"/>
        <v>-7934796.6054988038</v>
      </c>
      <c r="X293" s="10">
        <f t="shared" si="127"/>
        <v>-8662445.4460968375</v>
      </c>
      <c r="Y293" s="10">
        <f t="shared" si="127"/>
        <v>-9425748.2850804422</v>
      </c>
      <c r="Z293" s="10">
        <f t="shared" si="127"/>
        <v>-10226193.715446519</v>
      </c>
      <c r="AA293" s="10">
        <f t="shared" si="127"/>
        <v>-11065328.458625598</v>
      </c>
      <c r="AB293" s="10">
        <f t="shared" si="127"/>
        <v>-11944759.560889684</v>
      </c>
      <c r="AC293" s="10">
        <f t="shared" si="127"/>
        <v>-12866156.671317559</v>
      </c>
      <c r="AD293" s="10">
        <f t="shared" si="127"/>
        <v>-13831254.404317083</v>
      </c>
      <c r="AE293" s="10">
        <f t="shared" si="127"/>
        <v>-14841854.789813574</v>
      </c>
      <c r="AF293" s="10">
        <f t="shared" si="127"/>
        <v>-15899829.814327249</v>
      </c>
      <c r="AG293" s="10">
        <f t="shared" si="127"/>
        <v>-17007124.056280389</v>
      </c>
      <c r="AH293" s="10">
        <f t="shared" si="127"/>
        <v>-18165757.418997224</v>
      </c>
      <c r="AI293" s="10">
        <f t="shared" si="127"/>
        <v>-19377827.964985993</v>
      </c>
      <c r="AJ293" s="10">
        <f t="shared" si="127"/>
        <v>-20645514.855224021</v>
      </c>
      <c r="AK293" s="10">
        <f t="shared" si="127"/>
        <v>-21971081.397302523</v>
      </c>
    </row>
    <row r="294" spans="4:37" x14ac:dyDescent="0.35">
      <c r="E294" t="s">
        <v>142</v>
      </c>
      <c r="F294" t="s">
        <v>53</v>
      </c>
      <c r="G294" s="10">
        <f t="shared" si="127"/>
        <v>-1675907.4256512346</v>
      </c>
      <c r="H294" s="10">
        <f t="shared" si="127"/>
        <v>-2050430.752928084</v>
      </c>
      <c r="I294" s="10">
        <f t="shared" si="127"/>
        <v>-2548762.767790657</v>
      </c>
      <c r="J294" s="10">
        <f t="shared" si="127"/>
        <v>-2824137.835476228</v>
      </c>
      <c r="K294" s="10">
        <f t="shared" si="127"/>
        <v>-2995648.3959814515</v>
      </c>
      <c r="L294" s="10">
        <f t="shared" si="127"/>
        <v>-3195893.6493386962</v>
      </c>
      <c r="M294" s="10">
        <f t="shared" si="127"/>
        <v>-4635258.0658554994</v>
      </c>
      <c r="N294" s="10">
        <f t="shared" si="127"/>
        <v>-5022264.8914086055</v>
      </c>
      <c r="O294" s="10">
        <f t="shared" si="127"/>
        <v>-5488620.7501480607</v>
      </c>
      <c r="P294" s="10">
        <f t="shared" si="127"/>
        <v>-6192701.3363608401</v>
      </c>
      <c r="Q294" s="10">
        <f t="shared" si="127"/>
        <v>-7128149.8162023183</v>
      </c>
      <c r="R294" s="10">
        <f t="shared" si="127"/>
        <v>-7513958.6831353381</v>
      </c>
      <c r="S294" s="10">
        <f t="shared" si="127"/>
        <v>-7911341.8160763476</v>
      </c>
      <c r="T294" s="10">
        <f t="shared" si="127"/>
        <v>-8320646.443005586</v>
      </c>
      <c r="U294" s="10">
        <f t="shared" si="127"/>
        <v>-8742230.2087427042</v>
      </c>
      <c r="V294" s="10">
        <f t="shared" si="127"/>
        <v>-9176461.4874519333</v>
      </c>
      <c r="W294" s="10">
        <f t="shared" si="127"/>
        <v>-9623719.7045224402</v>
      </c>
      <c r="X294" s="10">
        <f t="shared" si="127"/>
        <v>-10084395.668105064</v>
      </c>
      <c r="Y294" s="10">
        <f t="shared" si="127"/>
        <v>-10558891.910595166</v>
      </c>
      <c r="Z294" s="10">
        <f t="shared" si="127"/>
        <v>-11047623.040359968</v>
      </c>
      <c r="AA294" s="10">
        <f t="shared" si="127"/>
        <v>-11551016.10401772</v>
      </c>
      <c r="AB294" s="10">
        <f t="shared" si="127"/>
        <v>-12069510.959585199</v>
      </c>
      <c r="AC294" s="10">
        <f t="shared" si="127"/>
        <v>-12603560.660819706</v>
      </c>
      <c r="AD294" s="10">
        <f t="shared" si="127"/>
        <v>-13153631.853091249</v>
      </c>
      <c r="AE294" s="10">
        <f t="shared" si="127"/>
        <v>-13720205.181130936</v>
      </c>
      <c r="AF294" s="10">
        <f t="shared" si="127"/>
        <v>-13978337.47745965</v>
      </c>
      <c r="AG294" s="10">
        <f t="shared" si="127"/>
        <v>-14373791.808467284</v>
      </c>
      <c r="AH294" s="10">
        <f t="shared" si="127"/>
        <v>-14786121.482574649</v>
      </c>
      <c r="AI294" s="10">
        <f t="shared" si="127"/>
        <v>-15269206.133642506</v>
      </c>
      <c r="AJ294" s="10">
        <f t="shared" si="127"/>
        <v>-15921451.963290945</v>
      </c>
      <c r="AK294" s="10">
        <f t="shared" si="127"/>
        <v>-16565906.057772145</v>
      </c>
    </row>
    <row r="295" spans="4:37" x14ac:dyDescent="0.35">
      <c r="E295" t="s">
        <v>125</v>
      </c>
      <c r="F295" t="s">
        <v>53</v>
      </c>
      <c r="G295" s="10">
        <f t="shared" si="127"/>
        <v>0</v>
      </c>
      <c r="H295" s="10">
        <f t="shared" si="127"/>
        <v>0</v>
      </c>
      <c r="I295" s="10">
        <f t="shared" si="127"/>
        <v>0</v>
      </c>
      <c r="J295" s="10">
        <f t="shared" si="127"/>
        <v>0</v>
      </c>
      <c r="K295" s="10">
        <f t="shared" si="127"/>
        <v>0</v>
      </c>
      <c r="L295" s="10">
        <f t="shared" si="127"/>
        <v>0</v>
      </c>
      <c r="M295" s="10">
        <f t="shared" si="127"/>
        <v>0</v>
      </c>
      <c r="N295" s="10">
        <f t="shared" si="127"/>
        <v>0</v>
      </c>
      <c r="O295" s="10">
        <f t="shared" si="127"/>
        <v>0</v>
      </c>
      <c r="P295" s="10">
        <f t="shared" si="127"/>
        <v>0</v>
      </c>
      <c r="Q295" s="10">
        <f t="shared" si="127"/>
        <v>0</v>
      </c>
      <c r="R295" s="10">
        <f t="shared" si="127"/>
        <v>0</v>
      </c>
      <c r="S295" s="10">
        <f t="shared" si="127"/>
        <v>0</v>
      </c>
      <c r="T295" s="10">
        <f t="shared" si="127"/>
        <v>0</v>
      </c>
      <c r="U295" s="10">
        <f t="shared" si="127"/>
        <v>0</v>
      </c>
      <c r="V295" s="10">
        <f t="shared" si="127"/>
        <v>0</v>
      </c>
      <c r="W295" s="10">
        <f t="shared" si="127"/>
        <v>0</v>
      </c>
      <c r="X295" s="10">
        <f t="shared" si="127"/>
        <v>0</v>
      </c>
      <c r="Y295" s="10">
        <f t="shared" si="127"/>
        <v>0</v>
      </c>
      <c r="Z295" s="10">
        <f t="shared" si="127"/>
        <v>0</v>
      </c>
      <c r="AA295" s="10">
        <f t="shared" si="127"/>
        <v>0</v>
      </c>
      <c r="AB295" s="10">
        <f t="shared" si="127"/>
        <v>0</v>
      </c>
      <c r="AC295" s="10">
        <f t="shared" si="127"/>
        <v>0</v>
      </c>
      <c r="AD295" s="10">
        <f t="shared" si="127"/>
        <v>0</v>
      </c>
      <c r="AE295" s="10">
        <f t="shared" si="127"/>
        <v>0</v>
      </c>
      <c r="AF295" s="10">
        <f t="shared" si="127"/>
        <v>0</v>
      </c>
      <c r="AG295" s="10">
        <f t="shared" si="127"/>
        <v>0</v>
      </c>
      <c r="AH295" s="10">
        <f t="shared" si="127"/>
        <v>0</v>
      </c>
      <c r="AI295" s="10">
        <f t="shared" si="127"/>
        <v>0</v>
      </c>
      <c r="AJ295" s="10">
        <f t="shared" si="127"/>
        <v>0</v>
      </c>
      <c r="AK295" s="10">
        <f t="shared" si="127"/>
        <v>0</v>
      </c>
    </row>
    <row r="296" spans="4:37" x14ac:dyDescent="0.35">
      <c r="E296" t="s">
        <v>143</v>
      </c>
      <c r="F296" t="s">
        <v>53</v>
      </c>
      <c r="G296" s="10">
        <f t="shared" ref="G296:AK296" si="128">G287</f>
        <v>17217664.420000002</v>
      </c>
      <c r="H296" s="10">
        <f t="shared" si="128"/>
        <v>17579235.372820001</v>
      </c>
      <c r="I296" s="10">
        <f t="shared" si="128"/>
        <v>17948399.315649219</v>
      </c>
      <c r="J296" s="10">
        <f t="shared" si="128"/>
        <v>18325315.701277852</v>
      </c>
      <c r="K296" s="10">
        <f t="shared" si="128"/>
        <v>18710147.331004687</v>
      </c>
      <c r="L296" s="10">
        <f t="shared" si="128"/>
        <v>19103060.424955782</v>
      </c>
      <c r="M296" s="10">
        <f t="shared" si="128"/>
        <v>0</v>
      </c>
      <c r="N296" s="10">
        <f t="shared" si="128"/>
        <v>0</v>
      </c>
      <c r="O296" s="10">
        <f t="shared" si="128"/>
        <v>0</v>
      </c>
      <c r="P296" s="10">
        <f t="shared" si="128"/>
        <v>0</v>
      </c>
      <c r="Q296" s="10">
        <f t="shared" si="128"/>
        <v>0</v>
      </c>
      <c r="R296" s="10">
        <f t="shared" si="128"/>
        <v>0</v>
      </c>
      <c r="S296" s="10">
        <f t="shared" si="128"/>
        <v>0</v>
      </c>
      <c r="T296" s="10">
        <f t="shared" si="128"/>
        <v>0</v>
      </c>
      <c r="U296" s="10">
        <f t="shared" si="128"/>
        <v>0</v>
      </c>
      <c r="V296" s="10">
        <f t="shared" si="128"/>
        <v>0</v>
      </c>
      <c r="W296" s="10">
        <f t="shared" si="128"/>
        <v>0</v>
      </c>
      <c r="X296" s="10">
        <f t="shared" si="128"/>
        <v>0</v>
      </c>
      <c r="Y296" s="10">
        <f t="shared" si="128"/>
        <v>0</v>
      </c>
      <c r="Z296" s="10">
        <f t="shared" si="128"/>
        <v>0</v>
      </c>
      <c r="AA296" s="10">
        <f t="shared" si="128"/>
        <v>0</v>
      </c>
      <c r="AB296" s="10">
        <f t="shared" si="128"/>
        <v>0</v>
      </c>
      <c r="AC296" s="10">
        <f t="shared" si="128"/>
        <v>0</v>
      </c>
      <c r="AD296" s="10">
        <f t="shared" si="128"/>
        <v>0</v>
      </c>
      <c r="AE296" s="10">
        <f t="shared" si="128"/>
        <v>0</v>
      </c>
      <c r="AF296" s="10">
        <f t="shared" si="128"/>
        <v>0</v>
      </c>
      <c r="AG296" s="10">
        <f t="shared" si="128"/>
        <v>0</v>
      </c>
      <c r="AH296" s="10">
        <f t="shared" si="128"/>
        <v>0</v>
      </c>
      <c r="AI296" s="10">
        <f t="shared" si="128"/>
        <v>0</v>
      </c>
      <c r="AJ296" s="10">
        <f t="shared" si="128"/>
        <v>0</v>
      </c>
      <c r="AK296" s="10">
        <f t="shared" si="128"/>
        <v>0</v>
      </c>
    </row>
    <row r="298" spans="4:37" x14ac:dyDescent="0.35">
      <c r="E298" t="s">
        <v>144</v>
      </c>
      <c r="F298" t="s">
        <v>53</v>
      </c>
      <c r="G298" s="10">
        <f t="shared" ref="G298:AK298" si="129">SUM(G290:G296)</f>
        <v>21774343.394348767</v>
      </c>
      <c r="H298" s="10">
        <f t="shared" si="129"/>
        <v>19783729.216524146</v>
      </c>
      <c r="I298" s="10">
        <f t="shared" si="129"/>
        <v>19758622.413031448</v>
      </c>
      <c r="J298" s="10">
        <f t="shared" si="129"/>
        <v>19543785.60112096</v>
      </c>
      <c r="K298" s="10">
        <f t="shared" si="129"/>
        <v>20713776.306948293</v>
      </c>
      <c r="L298" s="10">
        <f t="shared" si="129"/>
        <v>21673641.847155906</v>
      </c>
      <c r="M298" s="10">
        <f t="shared" si="129"/>
        <v>242856.42875062115</v>
      </c>
      <c r="N298" s="10">
        <f t="shared" si="129"/>
        <v>1054119.822820209</v>
      </c>
      <c r="O298" s="10">
        <f t="shared" si="129"/>
        <v>640908.41864584293</v>
      </c>
      <c r="P298" s="10">
        <f t="shared" si="129"/>
        <v>431894.58627674449</v>
      </c>
      <c r="Q298" s="10">
        <f t="shared" si="129"/>
        <v>45335.424507752992</v>
      </c>
      <c r="R298" s="10">
        <f t="shared" si="129"/>
        <v>106964.14143660292</v>
      </c>
      <c r="S298" s="10">
        <f t="shared" si="129"/>
        <v>176920.1311240457</v>
      </c>
      <c r="T298" s="10">
        <f t="shared" si="129"/>
        <v>255647.41750405543</v>
      </c>
      <c r="U298" s="10">
        <f t="shared" si="129"/>
        <v>343609.53559767455</v>
      </c>
      <c r="V298" s="10">
        <f t="shared" si="129"/>
        <v>441290.32354238629</v>
      </c>
      <c r="W298" s="10">
        <f t="shared" si="129"/>
        <v>549194.74550835788</v>
      </c>
      <c r="X298" s="10">
        <f t="shared" si="129"/>
        <v>667849.74667890184</v>
      </c>
      <c r="Y298" s="10">
        <f t="shared" si="129"/>
        <v>797805.14151688665</v>
      </c>
      <c r="Z298" s="10">
        <f t="shared" si="129"/>
        <v>939634.5365845263</v>
      </c>
      <c r="AA298" s="10">
        <f t="shared" si="129"/>
        <v>1093936.2892319206</v>
      </c>
      <c r="AB298" s="10">
        <f t="shared" si="129"/>
        <v>1261334.5035188328</v>
      </c>
      <c r="AC298" s="10">
        <f t="shared" si="129"/>
        <v>1442480.0647855029</v>
      </c>
      <c r="AD298" s="10">
        <f t="shared" si="129"/>
        <v>1638051.7143415213</v>
      </c>
      <c r="AE298" s="10">
        <f t="shared" si="129"/>
        <v>1848757.1657968294</v>
      </c>
      <c r="AF298" s="10">
        <f t="shared" si="129"/>
        <v>2400772.4961682167</v>
      </c>
      <c r="AG298" s="10">
        <f t="shared" si="129"/>
        <v>2849613.7367985919</v>
      </c>
      <c r="AH298" s="10">
        <f t="shared" si="129"/>
        <v>3317054.5617369376</v>
      </c>
      <c r="AI298" s="10">
        <f t="shared" si="129"/>
        <v>3750591.962569654</v>
      </c>
      <c r="AJ298" s="10">
        <f t="shared" si="129"/>
        <v>4053247.8282730505</v>
      </c>
      <c r="AK298" s="10">
        <f t="shared" si="129"/>
        <v>4403456.5167576149</v>
      </c>
    </row>
    <row r="299" spans="4:37" x14ac:dyDescent="0.35">
      <c r="E299" t="s">
        <v>145</v>
      </c>
      <c r="F299" t="s">
        <v>53</v>
      </c>
      <c r="G299" s="10">
        <f t="shared" ref="G299:AK299" si="130">-G298*G$20</f>
        <v>0</v>
      </c>
      <c r="H299" s="10">
        <f t="shared" si="130"/>
        <v>0</v>
      </c>
      <c r="I299" s="10">
        <f t="shared" si="130"/>
        <v>0</v>
      </c>
      <c r="J299" s="10">
        <f t="shared" si="130"/>
        <v>0</v>
      </c>
      <c r="K299" s="10">
        <f t="shared" si="130"/>
        <v>0</v>
      </c>
      <c r="L299" s="10">
        <f t="shared" si="130"/>
        <v>0</v>
      </c>
      <c r="M299" s="10">
        <f t="shared" si="130"/>
        <v>0</v>
      </c>
      <c r="N299" s="10">
        <f t="shared" si="130"/>
        <v>0</v>
      </c>
      <c r="O299" s="10">
        <f t="shared" si="130"/>
        <v>0</v>
      </c>
      <c r="P299" s="10">
        <f t="shared" si="130"/>
        <v>0</v>
      </c>
      <c r="Q299" s="10">
        <f t="shared" si="130"/>
        <v>0</v>
      </c>
      <c r="R299" s="10">
        <f t="shared" si="130"/>
        <v>0</v>
      </c>
      <c r="S299" s="10">
        <f t="shared" si="130"/>
        <v>0</v>
      </c>
      <c r="T299" s="10">
        <f t="shared" si="130"/>
        <v>0</v>
      </c>
      <c r="U299" s="10">
        <f t="shared" si="130"/>
        <v>0</v>
      </c>
      <c r="V299" s="10">
        <f t="shared" si="130"/>
        <v>0</v>
      </c>
      <c r="W299" s="10">
        <f t="shared" si="130"/>
        <v>0</v>
      </c>
      <c r="X299" s="10">
        <f t="shared" si="130"/>
        <v>0</v>
      </c>
      <c r="Y299" s="10">
        <f t="shared" si="130"/>
        <v>0</v>
      </c>
      <c r="Z299" s="10">
        <f t="shared" si="130"/>
        <v>0</v>
      </c>
      <c r="AA299" s="10">
        <f t="shared" si="130"/>
        <v>0</v>
      </c>
      <c r="AB299" s="10">
        <f t="shared" si="130"/>
        <v>0</v>
      </c>
      <c r="AC299" s="10">
        <f t="shared" si="130"/>
        <v>0</v>
      </c>
      <c r="AD299" s="10">
        <f t="shared" si="130"/>
        <v>0</v>
      </c>
      <c r="AE299" s="10">
        <f t="shared" si="130"/>
        <v>0</v>
      </c>
      <c r="AF299" s="10">
        <f t="shared" si="130"/>
        <v>0</v>
      </c>
      <c r="AG299" s="10">
        <f t="shared" si="130"/>
        <v>0</v>
      </c>
      <c r="AH299" s="10">
        <f t="shared" si="130"/>
        <v>0</v>
      </c>
      <c r="AI299" s="10">
        <f t="shared" si="130"/>
        <v>0</v>
      </c>
      <c r="AJ299" s="10">
        <f t="shared" si="130"/>
        <v>0</v>
      </c>
      <c r="AK299" s="10">
        <f t="shared" si="130"/>
        <v>0</v>
      </c>
    </row>
    <row r="301" spans="4:37" x14ac:dyDescent="0.35">
      <c r="D301" t="s">
        <v>146</v>
      </c>
    </row>
    <row r="302" spans="4:37" x14ac:dyDescent="0.35">
      <c r="E302" t="s">
        <v>51</v>
      </c>
      <c r="F302" t="s">
        <v>53</v>
      </c>
      <c r="G302" s="10">
        <f t="shared" ref="G302:AK309" si="131">G236</f>
        <v>-69426829.093757644</v>
      </c>
      <c r="H302" s="10">
        <f t="shared" si="131"/>
        <v>-9409287.5461007431</v>
      </c>
      <c r="I302" s="10">
        <f t="shared" si="131"/>
        <v>-15570797.270092202</v>
      </c>
      <c r="J302" s="10">
        <f t="shared" si="131"/>
        <v>-6195642.9597768392</v>
      </c>
      <c r="K302" s="10">
        <f t="shared" si="131"/>
        <v>-3956993.2301738057</v>
      </c>
      <c r="L302" s="10">
        <f t="shared" si="131"/>
        <v>-4168914.5556033193</v>
      </c>
      <c r="M302" s="10">
        <f t="shared" si="131"/>
        <v>-35250848.42832046</v>
      </c>
      <c r="N302" s="10">
        <f t="shared" si="131"/>
        <v>-8466647.9619261511</v>
      </c>
      <c r="O302" s="10">
        <f t="shared" si="131"/>
        <v>-10782789.125094207</v>
      </c>
      <c r="P302" s="10">
        <f t="shared" si="131"/>
        <v>-21365397.113733616</v>
      </c>
      <c r="Q302" s="10">
        <f t="shared" si="131"/>
        <v>-28250333.703977112</v>
      </c>
      <c r="R302" s="10">
        <f t="shared" si="131"/>
        <v>-10346478.779975541</v>
      </c>
      <c r="S302" s="10">
        <f t="shared" si="131"/>
        <v>-10656873.143374808</v>
      </c>
      <c r="T302" s="10">
        <f t="shared" si="131"/>
        <v>-10976579.337676052</v>
      </c>
      <c r="U302" s="10">
        <f t="shared" si="131"/>
        <v>-11305876.717806336</v>
      </c>
      <c r="V302" s="10">
        <f t="shared" si="131"/>
        <v>-11645053.019340526</v>
      </c>
      <c r="W302" s="10">
        <f t="shared" si="131"/>
        <v>-11994404.609920744</v>
      </c>
      <c r="X302" s="10">
        <f t="shared" si="131"/>
        <v>-12354236.748218365</v>
      </c>
      <c r="Y302" s="10">
        <f t="shared" si="131"/>
        <v>-12724863.850664917</v>
      </c>
      <c r="Z302" s="10">
        <f t="shared" si="131"/>
        <v>-13106609.766184865</v>
      </c>
      <c r="AA302" s="10">
        <f t="shared" si="131"/>
        <v>-13499808.059170412</v>
      </c>
      <c r="AB302" s="10">
        <f t="shared" si="131"/>
        <v>-13904802.300945524</v>
      </c>
      <c r="AC302" s="10">
        <f t="shared" si="131"/>
        <v>-14321946.36997389</v>
      </c>
      <c r="AD302" s="10">
        <f t="shared" si="131"/>
        <v>-14751604.761073109</v>
      </c>
      <c r="AE302" s="10">
        <f t="shared" si="131"/>
        <v>-15194152.903905302</v>
      </c>
      <c r="AF302" s="10">
        <f t="shared" si="131"/>
        <v>-15649977.49102246</v>
      </c>
      <c r="AG302" s="10">
        <f t="shared" si="131"/>
        <v>-16119476.815753136</v>
      </c>
      <c r="AH302" s="10">
        <f t="shared" si="131"/>
        <v>-16603061.120225731</v>
      </c>
      <c r="AI302" s="10">
        <f t="shared" si="131"/>
        <v>-17101152.9538325</v>
      </c>
      <c r="AJ302" s="10">
        <f t="shared" si="131"/>
        <v>-17614187.542447478</v>
      </c>
      <c r="AK302" s="10">
        <f t="shared" si="131"/>
        <v>-18142613.168720901</v>
      </c>
    </row>
    <row r="303" spans="4:37" x14ac:dyDescent="0.35">
      <c r="E303" t="s">
        <v>147</v>
      </c>
      <c r="F303" t="s">
        <v>53</v>
      </c>
      <c r="G303" s="10">
        <f t="shared" si="131"/>
        <v>0</v>
      </c>
      <c r="H303" s="10">
        <f t="shared" si="131"/>
        <v>0</v>
      </c>
      <c r="I303" s="10">
        <f t="shared" si="131"/>
        <v>0</v>
      </c>
      <c r="J303" s="10">
        <f t="shared" si="131"/>
        <v>0</v>
      </c>
      <c r="K303" s="10">
        <f t="shared" si="131"/>
        <v>0</v>
      </c>
      <c r="L303" s="10">
        <f t="shared" si="131"/>
        <v>0</v>
      </c>
      <c r="M303" s="10">
        <f t="shared" si="131"/>
        <v>0</v>
      </c>
      <c r="N303" s="10">
        <f t="shared" si="131"/>
        <v>0</v>
      </c>
      <c r="O303" s="10">
        <f t="shared" si="131"/>
        <v>0</v>
      </c>
      <c r="P303" s="10">
        <f t="shared" si="131"/>
        <v>0</v>
      </c>
      <c r="Q303" s="10">
        <f t="shared" si="131"/>
        <v>0</v>
      </c>
      <c r="R303" s="10">
        <f t="shared" si="131"/>
        <v>0</v>
      </c>
      <c r="S303" s="10">
        <f t="shared" si="131"/>
        <v>0</v>
      </c>
      <c r="T303" s="10">
        <f t="shared" si="131"/>
        <v>0</v>
      </c>
      <c r="U303" s="10">
        <f t="shared" si="131"/>
        <v>0</v>
      </c>
      <c r="V303" s="10">
        <f t="shared" si="131"/>
        <v>0</v>
      </c>
      <c r="W303" s="10">
        <f t="shared" si="131"/>
        <v>0</v>
      </c>
      <c r="X303" s="10">
        <f t="shared" si="131"/>
        <v>0</v>
      </c>
      <c r="Y303" s="10">
        <f t="shared" si="131"/>
        <v>0</v>
      </c>
      <c r="Z303" s="10">
        <f t="shared" si="131"/>
        <v>0</v>
      </c>
      <c r="AA303" s="10">
        <f t="shared" si="131"/>
        <v>0</v>
      </c>
      <c r="AB303" s="10">
        <f t="shared" si="131"/>
        <v>0</v>
      </c>
      <c r="AC303" s="10">
        <f t="shared" si="131"/>
        <v>0</v>
      </c>
      <c r="AD303" s="10">
        <f t="shared" si="131"/>
        <v>0</v>
      </c>
      <c r="AE303" s="10">
        <f t="shared" si="131"/>
        <v>0</v>
      </c>
      <c r="AF303" s="10">
        <f t="shared" si="131"/>
        <v>0</v>
      </c>
      <c r="AG303" s="10">
        <f t="shared" si="131"/>
        <v>0</v>
      </c>
      <c r="AH303" s="10">
        <f t="shared" si="131"/>
        <v>0</v>
      </c>
      <c r="AI303" s="10">
        <f t="shared" si="131"/>
        <v>0</v>
      </c>
      <c r="AJ303" s="10">
        <f t="shared" si="131"/>
        <v>0</v>
      </c>
      <c r="AK303" s="10">
        <f t="shared" si="131"/>
        <v>0</v>
      </c>
    </row>
    <row r="304" spans="4:37" x14ac:dyDescent="0.35">
      <c r="E304" t="s">
        <v>60</v>
      </c>
      <c r="F304" t="s">
        <v>53</v>
      </c>
      <c r="G304" s="10">
        <f t="shared" si="131"/>
        <v>30007000</v>
      </c>
      <c r="H304" s="10">
        <f t="shared" si="131"/>
        <v>0</v>
      </c>
      <c r="I304" s="10">
        <f t="shared" si="131"/>
        <v>0</v>
      </c>
      <c r="J304" s="10">
        <f t="shared" si="131"/>
        <v>0</v>
      </c>
      <c r="K304" s="10">
        <f t="shared" si="131"/>
        <v>0</v>
      </c>
      <c r="L304" s="10">
        <f t="shared" si="131"/>
        <v>0</v>
      </c>
      <c r="M304" s="10">
        <f t="shared" si="131"/>
        <v>0</v>
      </c>
      <c r="N304" s="10">
        <f t="shared" si="131"/>
        <v>0</v>
      </c>
      <c r="O304" s="10">
        <f t="shared" si="131"/>
        <v>0</v>
      </c>
      <c r="P304" s="10">
        <f t="shared" si="131"/>
        <v>0</v>
      </c>
      <c r="Q304" s="10">
        <f t="shared" si="131"/>
        <v>0</v>
      </c>
      <c r="R304" s="10">
        <f t="shared" si="131"/>
        <v>0</v>
      </c>
      <c r="S304" s="10">
        <f t="shared" si="131"/>
        <v>0</v>
      </c>
      <c r="T304" s="10">
        <f t="shared" si="131"/>
        <v>0</v>
      </c>
      <c r="U304" s="10">
        <f t="shared" si="131"/>
        <v>0</v>
      </c>
      <c r="V304" s="10">
        <f t="shared" si="131"/>
        <v>0</v>
      </c>
      <c r="W304" s="10">
        <f t="shared" si="131"/>
        <v>0</v>
      </c>
      <c r="X304" s="10">
        <f t="shared" si="131"/>
        <v>0</v>
      </c>
      <c r="Y304" s="10">
        <f t="shared" si="131"/>
        <v>0</v>
      </c>
      <c r="Z304" s="10">
        <f t="shared" si="131"/>
        <v>0</v>
      </c>
      <c r="AA304" s="10">
        <f t="shared" si="131"/>
        <v>0</v>
      </c>
      <c r="AB304" s="10">
        <f t="shared" si="131"/>
        <v>0</v>
      </c>
      <c r="AC304" s="10">
        <f t="shared" si="131"/>
        <v>0</v>
      </c>
      <c r="AD304" s="10">
        <f t="shared" si="131"/>
        <v>0</v>
      </c>
      <c r="AE304" s="10">
        <f t="shared" si="131"/>
        <v>0</v>
      </c>
      <c r="AF304" s="10">
        <f t="shared" si="131"/>
        <v>0</v>
      </c>
      <c r="AG304" s="10">
        <f t="shared" si="131"/>
        <v>0</v>
      </c>
      <c r="AH304" s="10">
        <f t="shared" si="131"/>
        <v>0</v>
      </c>
      <c r="AI304" s="10">
        <f t="shared" si="131"/>
        <v>0</v>
      </c>
      <c r="AJ304" s="10">
        <f t="shared" si="131"/>
        <v>0</v>
      </c>
      <c r="AK304" s="10">
        <f t="shared" si="131"/>
        <v>0</v>
      </c>
    </row>
    <row r="305" spans="3:38" x14ac:dyDescent="0.35">
      <c r="E305" t="s">
        <v>141</v>
      </c>
      <c r="F305" t="s">
        <v>53</v>
      </c>
      <c r="G305" s="10">
        <f t="shared" si="131"/>
        <v>0</v>
      </c>
      <c r="H305" s="10">
        <f t="shared" si="131"/>
        <v>468319.41696040129</v>
      </c>
      <c r="I305" s="10">
        <f t="shared" si="131"/>
        <v>984722.54401025851</v>
      </c>
      <c r="J305" s="10">
        <f t="shared" si="131"/>
        <v>1568183.2962548644</v>
      </c>
      <c r="K305" s="10">
        <f t="shared" si="131"/>
        <v>2134678.6673460314</v>
      </c>
      <c r="L305" s="10">
        <f t="shared" si="131"/>
        <v>2763681.4190556286</v>
      </c>
      <c r="M305" s="10">
        <f t="shared" si="131"/>
        <v>3434542.5868558907</v>
      </c>
      <c r="N305" s="10">
        <f t="shared" si="131"/>
        <v>4167978.3135929853</v>
      </c>
      <c r="O305" s="10">
        <f t="shared" si="131"/>
        <v>4968734.2100439891</v>
      </c>
      <c r="P305" s="10">
        <f t="shared" si="131"/>
        <v>5758324.4845387675</v>
      </c>
      <c r="Q305" s="10">
        <f t="shared" si="131"/>
        <v>6615783.3876148695</v>
      </c>
      <c r="R305" s="10">
        <f t="shared" si="131"/>
        <v>7461245.0520712547</v>
      </c>
      <c r="S305" s="10">
        <f t="shared" si="131"/>
        <v>8350119.0561778117</v>
      </c>
      <c r="T305" s="10">
        <f t="shared" si="131"/>
        <v>9284248.8164343499</v>
      </c>
      <c r="U305" s="10">
        <f t="shared" si="131"/>
        <v>10265550.297855966</v>
      </c>
      <c r="V305" s="10">
        <f t="shared" si="131"/>
        <v>11296014.766274117</v>
      </c>
      <c r="W305" s="10">
        <f t="shared" si="131"/>
        <v>12377711.643059254</v>
      </c>
      <c r="X305" s="10">
        <f t="shared" si="131"/>
        <v>13512791.466036348</v>
      </c>
      <c r="Y305" s="10">
        <f t="shared" si="131"/>
        <v>14703488.960502703</v>
      </c>
      <c r="Z305" s="10">
        <f t="shared" si="131"/>
        <v>15952126.224400528</v>
      </c>
      <c r="AA305" s="10">
        <f t="shared" si="131"/>
        <v>17261116.031845037</v>
      </c>
      <c r="AB305" s="10">
        <f t="shared" si="131"/>
        <v>18632965.259362612</v>
      </c>
      <c r="AC305" s="10">
        <f t="shared" si="131"/>
        <v>20070278.439352728</v>
      </c>
      <c r="AD305" s="10">
        <f t="shared" si="131"/>
        <v>21575761.445452712</v>
      </c>
      <c r="AE305" s="10">
        <f t="shared" si="131"/>
        <v>23152225.314655285</v>
      </c>
      <c r="AF305" s="10">
        <f t="shared" si="131"/>
        <v>24802590.211206481</v>
      </c>
      <c r="AG305" s="10">
        <f t="shared" si="131"/>
        <v>26529889.537495174</v>
      </c>
      <c r="AH305" s="10">
        <f t="shared" si="131"/>
        <v>28337274.197336182</v>
      </c>
      <c r="AI305" s="10">
        <f t="shared" si="131"/>
        <v>30228017.017246343</v>
      </c>
      <c r="AJ305" s="10">
        <f t="shared" si="131"/>
        <v>32205517.331517652</v>
      </c>
      <c r="AK305" s="10">
        <f t="shared" si="131"/>
        <v>34273305.737103812</v>
      </c>
      <c r="AL305" s="10">
        <f t="shared" ref="AL305:AL309" si="132">IF(AF305=0,0,IF($G$17&gt;(AK305/AF305)^(1/5)-1+2%,AK305*(AK305/AF305)^(1/5)/($G$17-((AK305/AF305)^(1/5)-1)),AK305*(1+$G$16)/$G$18))</f>
        <v>1372276280.6895292</v>
      </c>
    </row>
    <row r="306" spans="3:38" x14ac:dyDescent="0.35">
      <c r="E306" t="s">
        <v>117</v>
      </c>
      <c r="F306" t="s">
        <v>53</v>
      </c>
      <c r="G306" s="10">
        <f t="shared" si="131"/>
        <v>0</v>
      </c>
      <c r="H306" s="10">
        <f t="shared" si="131"/>
        <v>0</v>
      </c>
      <c r="I306" s="10">
        <f t="shared" si="131"/>
        <v>0</v>
      </c>
      <c r="J306" s="10">
        <f t="shared" si="131"/>
        <v>0</v>
      </c>
      <c r="K306" s="10">
        <f t="shared" si="131"/>
        <v>0</v>
      </c>
      <c r="L306" s="10">
        <f t="shared" si="131"/>
        <v>0</v>
      </c>
      <c r="M306" s="10">
        <f t="shared" si="131"/>
        <v>0</v>
      </c>
      <c r="N306" s="10">
        <f t="shared" si="131"/>
        <v>0</v>
      </c>
      <c r="O306" s="10">
        <f t="shared" si="131"/>
        <v>0</v>
      </c>
      <c r="P306" s="10">
        <f t="shared" si="131"/>
        <v>0</v>
      </c>
      <c r="Q306" s="10">
        <f t="shared" si="131"/>
        <v>0</v>
      </c>
      <c r="R306" s="10">
        <f t="shared" si="131"/>
        <v>0</v>
      </c>
      <c r="S306" s="10">
        <f t="shared" si="131"/>
        <v>0</v>
      </c>
      <c r="T306" s="10">
        <f t="shared" si="131"/>
        <v>0</v>
      </c>
      <c r="U306" s="10">
        <f t="shared" si="131"/>
        <v>0</v>
      </c>
      <c r="V306" s="10">
        <f t="shared" si="131"/>
        <v>0</v>
      </c>
      <c r="W306" s="10">
        <f t="shared" si="131"/>
        <v>0</v>
      </c>
      <c r="X306" s="10">
        <f t="shared" si="131"/>
        <v>0</v>
      </c>
      <c r="Y306" s="10">
        <f t="shared" si="131"/>
        <v>0</v>
      </c>
      <c r="Z306" s="10">
        <f t="shared" si="131"/>
        <v>0</v>
      </c>
      <c r="AA306" s="10">
        <f t="shared" si="131"/>
        <v>0</v>
      </c>
      <c r="AB306" s="10">
        <f t="shared" si="131"/>
        <v>0</v>
      </c>
      <c r="AC306" s="10">
        <f t="shared" si="131"/>
        <v>0</v>
      </c>
      <c r="AD306" s="10">
        <f t="shared" si="131"/>
        <v>0</v>
      </c>
      <c r="AE306" s="10">
        <f t="shared" si="131"/>
        <v>0</v>
      </c>
      <c r="AF306" s="10">
        <f t="shared" si="131"/>
        <v>0</v>
      </c>
      <c r="AG306" s="10">
        <f t="shared" si="131"/>
        <v>0</v>
      </c>
      <c r="AH306" s="10">
        <f t="shared" si="131"/>
        <v>0</v>
      </c>
      <c r="AI306" s="10">
        <f t="shared" si="131"/>
        <v>0</v>
      </c>
      <c r="AJ306" s="10">
        <f t="shared" si="131"/>
        <v>0</v>
      </c>
      <c r="AK306" s="10">
        <f t="shared" si="131"/>
        <v>0</v>
      </c>
      <c r="AL306" s="10">
        <f t="shared" si="132"/>
        <v>0</v>
      </c>
    </row>
    <row r="307" spans="3:38" x14ac:dyDescent="0.35">
      <c r="E307" t="s">
        <v>118</v>
      </c>
      <c r="F307" t="s">
        <v>53</v>
      </c>
      <c r="G307" s="10">
        <f t="shared" si="131"/>
        <v>0</v>
      </c>
      <c r="H307" s="10">
        <f t="shared" si="131"/>
        <v>-389690.82032817422</v>
      </c>
      <c r="I307" s="10">
        <f t="shared" si="131"/>
        <v>-802032.67883737211</v>
      </c>
      <c r="J307" s="10">
        <f t="shared" si="131"/>
        <v>-1233720.4566415204</v>
      </c>
      <c r="K307" s="10">
        <f t="shared" si="131"/>
        <v>-1639737.5720623774</v>
      </c>
      <c r="L307" s="10">
        <f t="shared" si="131"/>
        <v>-2038952.2343590287</v>
      </c>
      <c r="M307" s="10">
        <f t="shared" si="131"/>
        <v>-2453603.2145354967</v>
      </c>
      <c r="N307" s="10">
        <f t="shared" si="131"/>
        <v>-2898028.54807095</v>
      </c>
      <c r="O307" s="10">
        <f t="shared" si="131"/>
        <v>-3362519.4900676026</v>
      </c>
      <c r="P307" s="10">
        <f t="shared" si="131"/>
        <v>-3792742.4441832239</v>
      </c>
      <c r="Q307" s="10">
        <f t="shared" si="131"/>
        <v>-4241082.4456553021</v>
      </c>
      <c r="R307" s="10">
        <f t="shared" si="131"/>
        <v>-4783070.0552123319</v>
      </c>
      <c r="S307" s="10">
        <f t="shared" si="131"/>
        <v>-5352887.3715218287</v>
      </c>
      <c r="T307" s="10">
        <f t="shared" si="131"/>
        <v>-5951716.1263454491</v>
      </c>
      <c r="U307" s="10">
        <f t="shared" si="131"/>
        <v>-6580784.5590489516</v>
      </c>
      <c r="V307" s="10">
        <f t="shared" si="131"/>
        <v>-7241369.1809791615</v>
      </c>
      <c r="W307" s="10">
        <f t="shared" si="131"/>
        <v>-7934796.6054988038</v>
      </c>
      <c r="X307" s="10">
        <f t="shared" si="131"/>
        <v>-8662445.4460968375</v>
      </c>
      <c r="Y307" s="10">
        <f t="shared" si="131"/>
        <v>-9425748.2850804422</v>
      </c>
      <c r="Z307" s="10">
        <f t="shared" si="131"/>
        <v>-10226193.715446519</v>
      </c>
      <c r="AA307" s="10">
        <f t="shared" si="131"/>
        <v>-11065328.458625598</v>
      </c>
      <c r="AB307" s="10">
        <f t="shared" si="131"/>
        <v>-11944759.560889684</v>
      </c>
      <c r="AC307" s="10">
        <f t="shared" si="131"/>
        <v>-12866156.671317559</v>
      </c>
      <c r="AD307" s="10">
        <f t="shared" si="131"/>
        <v>-13831254.404317083</v>
      </c>
      <c r="AE307" s="10">
        <f t="shared" si="131"/>
        <v>-14841854.789813574</v>
      </c>
      <c r="AF307" s="10">
        <f t="shared" si="131"/>
        <v>-15899829.814327249</v>
      </c>
      <c r="AG307" s="10">
        <f t="shared" si="131"/>
        <v>-17007124.056280389</v>
      </c>
      <c r="AH307" s="10">
        <f t="shared" si="131"/>
        <v>-18165757.418997224</v>
      </c>
      <c r="AI307" s="10">
        <f t="shared" si="131"/>
        <v>-19377827.964985993</v>
      </c>
      <c r="AJ307" s="10">
        <f t="shared" si="131"/>
        <v>-20645514.855224021</v>
      </c>
      <c r="AK307" s="10">
        <f t="shared" si="131"/>
        <v>-21971081.397302523</v>
      </c>
      <c r="AL307" s="10">
        <f t="shared" si="132"/>
        <v>-879704866.92728925</v>
      </c>
    </row>
    <row r="308" spans="3:38" x14ac:dyDescent="0.35">
      <c r="E308" t="s">
        <v>125</v>
      </c>
      <c r="F308" t="s">
        <v>53</v>
      </c>
      <c r="G308" s="10">
        <f t="shared" si="131"/>
        <v>0</v>
      </c>
      <c r="H308" s="10">
        <f t="shared" si="131"/>
        <v>0</v>
      </c>
      <c r="I308" s="10">
        <f t="shared" si="131"/>
        <v>0</v>
      </c>
      <c r="J308" s="10">
        <f t="shared" si="131"/>
        <v>0</v>
      </c>
      <c r="K308" s="10">
        <f t="shared" si="131"/>
        <v>0</v>
      </c>
      <c r="L308" s="10">
        <f t="shared" si="131"/>
        <v>0</v>
      </c>
      <c r="M308" s="10">
        <f t="shared" si="131"/>
        <v>0</v>
      </c>
      <c r="N308" s="10">
        <f t="shared" si="131"/>
        <v>0</v>
      </c>
      <c r="O308" s="10">
        <f t="shared" si="131"/>
        <v>0</v>
      </c>
      <c r="P308" s="10">
        <f t="shared" si="131"/>
        <v>0</v>
      </c>
      <c r="Q308" s="10">
        <f t="shared" si="131"/>
        <v>0</v>
      </c>
      <c r="R308" s="10">
        <f t="shared" si="131"/>
        <v>0</v>
      </c>
      <c r="S308" s="10">
        <f t="shared" si="131"/>
        <v>0</v>
      </c>
      <c r="T308" s="10">
        <f t="shared" si="131"/>
        <v>0</v>
      </c>
      <c r="U308" s="10">
        <f t="shared" si="131"/>
        <v>0</v>
      </c>
      <c r="V308" s="10">
        <f t="shared" si="131"/>
        <v>0</v>
      </c>
      <c r="W308" s="10">
        <f t="shared" si="131"/>
        <v>0</v>
      </c>
      <c r="X308" s="10">
        <f t="shared" si="131"/>
        <v>0</v>
      </c>
      <c r="Y308" s="10">
        <f t="shared" si="131"/>
        <v>0</v>
      </c>
      <c r="Z308" s="10">
        <f t="shared" si="131"/>
        <v>0</v>
      </c>
      <c r="AA308" s="10">
        <f t="shared" si="131"/>
        <v>0</v>
      </c>
      <c r="AB308" s="10">
        <f t="shared" si="131"/>
        <v>0</v>
      </c>
      <c r="AC308" s="10">
        <f t="shared" si="131"/>
        <v>0</v>
      </c>
      <c r="AD308" s="10">
        <f t="shared" si="131"/>
        <v>0</v>
      </c>
      <c r="AE308" s="10">
        <f t="shared" si="131"/>
        <v>0</v>
      </c>
      <c r="AF308" s="10">
        <f t="shared" si="131"/>
        <v>0</v>
      </c>
      <c r="AG308" s="10">
        <f t="shared" si="131"/>
        <v>0</v>
      </c>
      <c r="AH308" s="10">
        <f t="shared" si="131"/>
        <v>0</v>
      </c>
      <c r="AI308" s="10">
        <f t="shared" si="131"/>
        <v>0</v>
      </c>
      <c r="AJ308" s="10">
        <f t="shared" si="131"/>
        <v>0</v>
      </c>
      <c r="AK308" s="10">
        <f t="shared" si="131"/>
        <v>0</v>
      </c>
      <c r="AL308" s="10">
        <f t="shared" si="132"/>
        <v>0</v>
      </c>
    </row>
    <row r="309" spans="3:38" x14ac:dyDescent="0.35">
      <c r="E309" t="s">
        <v>131</v>
      </c>
      <c r="F309" t="s">
        <v>53</v>
      </c>
      <c r="G309" s="10">
        <f t="shared" si="131"/>
        <v>0</v>
      </c>
      <c r="H309" s="10">
        <f t="shared" si="131"/>
        <v>0</v>
      </c>
      <c r="I309" s="10">
        <f t="shared" si="131"/>
        <v>0</v>
      </c>
      <c r="J309" s="10">
        <f t="shared" si="131"/>
        <v>0</v>
      </c>
      <c r="K309" s="10">
        <f t="shared" si="131"/>
        <v>0</v>
      </c>
      <c r="L309" s="10">
        <f t="shared" si="131"/>
        <v>0</v>
      </c>
      <c r="M309" s="10">
        <f t="shared" si="131"/>
        <v>0</v>
      </c>
      <c r="N309" s="10">
        <f t="shared" si="131"/>
        <v>0</v>
      </c>
      <c r="O309" s="10">
        <f t="shared" si="131"/>
        <v>0</v>
      </c>
      <c r="P309" s="10">
        <f t="shared" si="131"/>
        <v>0</v>
      </c>
      <c r="Q309" s="10">
        <f t="shared" si="131"/>
        <v>0</v>
      </c>
      <c r="R309" s="10">
        <f t="shared" si="131"/>
        <v>0</v>
      </c>
      <c r="S309" s="10">
        <f t="shared" si="131"/>
        <v>0</v>
      </c>
      <c r="T309" s="10">
        <f t="shared" si="131"/>
        <v>0</v>
      </c>
      <c r="U309" s="10">
        <f t="shared" si="131"/>
        <v>0</v>
      </c>
      <c r="V309" s="10">
        <f t="shared" si="131"/>
        <v>0</v>
      </c>
      <c r="W309" s="10">
        <f t="shared" si="131"/>
        <v>0</v>
      </c>
      <c r="X309" s="10">
        <f t="shared" si="131"/>
        <v>0</v>
      </c>
      <c r="Y309" s="10">
        <f t="shared" si="131"/>
        <v>0</v>
      </c>
      <c r="Z309" s="10">
        <f t="shared" si="131"/>
        <v>0</v>
      </c>
      <c r="AA309" s="10">
        <f t="shared" si="131"/>
        <v>0</v>
      </c>
      <c r="AB309" s="10">
        <f t="shared" si="131"/>
        <v>0</v>
      </c>
      <c r="AC309" s="10">
        <f t="shared" si="131"/>
        <v>0</v>
      </c>
      <c r="AD309" s="10">
        <f t="shared" si="131"/>
        <v>0</v>
      </c>
      <c r="AE309" s="10">
        <f t="shared" si="131"/>
        <v>0</v>
      </c>
      <c r="AF309" s="10">
        <f t="shared" si="131"/>
        <v>0</v>
      </c>
      <c r="AG309" s="10">
        <f t="shared" si="131"/>
        <v>0</v>
      </c>
      <c r="AH309" s="10">
        <f t="shared" si="131"/>
        <v>0</v>
      </c>
      <c r="AI309" s="10">
        <f t="shared" si="131"/>
        <v>0</v>
      </c>
      <c r="AJ309" s="10">
        <f t="shared" si="131"/>
        <v>0</v>
      </c>
      <c r="AK309" s="10">
        <f t="shared" si="131"/>
        <v>0</v>
      </c>
      <c r="AL309" s="10">
        <f t="shared" si="132"/>
        <v>0</v>
      </c>
    </row>
    <row r="310" spans="3:38" x14ac:dyDescent="0.35">
      <c r="E310" t="s">
        <v>148</v>
      </c>
      <c r="F310" t="s">
        <v>53</v>
      </c>
      <c r="G310" s="10">
        <f t="shared" ref="G310:AK310" si="133">G299</f>
        <v>0</v>
      </c>
      <c r="H310" s="10">
        <f t="shared" si="133"/>
        <v>0</v>
      </c>
      <c r="I310" s="10">
        <f t="shared" si="133"/>
        <v>0</v>
      </c>
      <c r="J310" s="10">
        <f t="shared" si="133"/>
        <v>0</v>
      </c>
      <c r="K310" s="10">
        <f t="shared" si="133"/>
        <v>0</v>
      </c>
      <c r="L310" s="10">
        <f t="shared" si="133"/>
        <v>0</v>
      </c>
      <c r="M310" s="10">
        <f t="shared" si="133"/>
        <v>0</v>
      </c>
      <c r="N310" s="10">
        <f t="shared" si="133"/>
        <v>0</v>
      </c>
      <c r="O310" s="10">
        <f t="shared" si="133"/>
        <v>0</v>
      </c>
      <c r="P310" s="10">
        <f t="shared" si="133"/>
        <v>0</v>
      </c>
      <c r="Q310" s="10">
        <f t="shared" si="133"/>
        <v>0</v>
      </c>
      <c r="R310" s="10">
        <f t="shared" si="133"/>
        <v>0</v>
      </c>
      <c r="S310" s="10">
        <f t="shared" si="133"/>
        <v>0</v>
      </c>
      <c r="T310" s="10">
        <f t="shared" si="133"/>
        <v>0</v>
      </c>
      <c r="U310" s="10">
        <f t="shared" si="133"/>
        <v>0</v>
      </c>
      <c r="V310" s="10">
        <f t="shared" si="133"/>
        <v>0</v>
      </c>
      <c r="W310" s="10">
        <f t="shared" si="133"/>
        <v>0</v>
      </c>
      <c r="X310" s="10">
        <f t="shared" si="133"/>
        <v>0</v>
      </c>
      <c r="Y310" s="10">
        <f t="shared" si="133"/>
        <v>0</v>
      </c>
      <c r="Z310" s="10">
        <f t="shared" si="133"/>
        <v>0</v>
      </c>
      <c r="AA310" s="10">
        <f t="shared" si="133"/>
        <v>0</v>
      </c>
      <c r="AB310" s="10">
        <f t="shared" si="133"/>
        <v>0</v>
      </c>
      <c r="AC310" s="10">
        <f t="shared" si="133"/>
        <v>0</v>
      </c>
      <c r="AD310" s="10">
        <f t="shared" si="133"/>
        <v>0</v>
      </c>
      <c r="AE310" s="10">
        <f t="shared" si="133"/>
        <v>0</v>
      </c>
      <c r="AF310" s="10">
        <f t="shared" si="133"/>
        <v>0</v>
      </c>
      <c r="AG310" s="10">
        <f t="shared" si="133"/>
        <v>0</v>
      </c>
      <c r="AH310" s="10">
        <f t="shared" si="133"/>
        <v>0</v>
      </c>
      <c r="AI310" s="10">
        <f t="shared" si="133"/>
        <v>0</v>
      </c>
      <c r="AJ310" s="10">
        <f t="shared" si="133"/>
        <v>0</v>
      </c>
      <c r="AK310" s="10">
        <f t="shared" si="133"/>
        <v>0</v>
      </c>
      <c r="AL310" s="10">
        <f>IF(AF310=0,0,IF($G$17&gt;(AK310/AF310)^(1/5)-1+2%,AK310*(AK310/AF310)^(1/5)/($G$17-((AK310/AF310)^(1/5)-1)),AK310*(1+$G$16)/$G$18))</f>
        <v>0</v>
      </c>
    </row>
    <row r="311" spans="3:38" x14ac:dyDescent="0.35">
      <c r="E311" t="s">
        <v>149</v>
      </c>
      <c r="F311" t="s">
        <v>53</v>
      </c>
      <c r="G311" s="10">
        <f>-$G$19*G310</f>
        <v>0</v>
      </c>
      <c r="H311" s="10">
        <f t="shared" ref="H311:AK311" si="134">-$G$19*H310</f>
        <v>0</v>
      </c>
      <c r="I311" s="10">
        <f t="shared" si="134"/>
        <v>0</v>
      </c>
      <c r="J311" s="10">
        <f t="shared" si="134"/>
        <v>0</v>
      </c>
      <c r="K311" s="10">
        <f t="shared" si="134"/>
        <v>0</v>
      </c>
      <c r="L311" s="10">
        <f t="shared" si="134"/>
        <v>0</v>
      </c>
      <c r="M311" s="10">
        <f t="shared" si="134"/>
        <v>0</v>
      </c>
      <c r="N311" s="10">
        <f t="shared" si="134"/>
        <v>0</v>
      </c>
      <c r="O311" s="10">
        <f t="shared" si="134"/>
        <v>0</v>
      </c>
      <c r="P311" s="10">
        <f t="shared" si="134"/>
        <v>0</v>
      </c>
      <c r="Q311" s="10">
        <f t="shared" si="134"/>
        <v>0</v>
      </c>
      <c r="R311" s="10">
        <f t="shared" si="134"/>
        <v>0</v>
      </c>
      <c r="S311" s="10">
        <f t="shared" si="134"/>
        <v>0</v>
      </c>
      <c r="T311" s="10">
        <f t="shared" si="134"/>
        <v>0</v>
      </c>
      <c r="U311" s="10">
        <f t="shared" si="134"/>
        <v>0</v>
      </c>
      <c r="V311" s="10">
        <f t="shared" si="134"/>
        <v>0</v>
      </c>
      <c r="W311" s="10">
        <f t="shared" si="134"/>
        <v>0</v>
      </c>
      <c r="X311" s="10">
        <f t="shared" si="134"/>
        <v>0</v>
      </c>
      <c r="Y311" s="10">
        <f t="shared" si="134"/>
        <v>0</v>
      </c>
      <c r="Z311" s="10">
        <f t="shared" si="134"/>
        <v>0</v>
      </c>
      <c r="AA311" s="10">
        <f t="shared" si="134"/>
        <v>0</v>
      </c>
      <c r="AB311" s="10">
        <f t="shared" si="134"/>
        <v>0</v>
      </c>
      <c r="AC311" s="10">
        <f t="shared" si="134"/>
        <v>0</v>
      </c>
      <c r="AD311" s="10">
        <f t="shared" si="134"/>
        <v>0</v>
      </c>
      <c r="AE311" s="10">
        <f t="shared" si="134"/>
        <v>0</v>
      </c>
      <c r="AF311" s="10">
        <f t="shared" si="134"/>
        <v>0</v>
      </c>
      <c r="AG311" s="10">
        <f t="shared" si="134"/>
        <v>0</v>
      </c>
      <c r="AH311" s="10">
        <f t="shared" si="134"/>
        <v>0</v>
      </c>
      <c r="AI311" s="10">
        <f t="shared" si="134"/>
        <v>0</v>
      </c>
      <c r="AJ311" s="10">
        <f t="shared" si="134"/>
        <v>0</v>
      </c>
      <c r="AK311" s="10">
        <f t="shared" si="134"/>
        <v>0</v>
      </c>
      <c r="AL311" s="10">
        <f t="shared" ref="AL311" si="135">IF(AF311=0,0,IF($G$17&gt;(AK311/AF311)^(1/5)-1+2%,AK311*(AK311/AF311)^(1/5)/($G$17-((AK311/AF311)^(1/5)-1)),AK311*(1+$G$16)/$G$18))</f>
        <v>0</v>
      </c>
    </row>
    <row r="312" spans="3:38" x14ac:dyDescent="0.35">
      <c r="E312" t="s">
        <v>150</v>
      </c>
      <c r="F312" t="s">
        <v>53</v>
      </c>
      <c r="G312" s="10">
        <f t="shared" ref="G312:AL312" si="136">SUM(G302:G311)</f>
        <v>-39419829.093757644</v>
      </c>
      <c r="H312" s="10">
        <f t="shared" si="136"/>
        <v>-9330658.9494685158</v>
      </c>
      <c r="I312" s="10">
        <f t="shared" si="136"/>
        <v>-15388107.404919315</v>
      </c>
      <c r="J312" s="10">
        <f t="shared" si="136"/>
        <v>-5861180.1201634957</v>
      </c>
      <c r="K312" s="10">
        <f t="shared" si="136"/>
        <v>-3462052.1348901517</v>
      </c>
      <c r="L312" s="10">
        <f t="shared" si="136"/>
        <v>-3444185.3709067195</v>
      </c>
      <c r="M312" s="10">
        <f t="shared" si="136"/>
        <v>-34269909.056000061</v>
      </c>
      <c r="N312" s="10">
        <f t="shared" si="136"/>
        <v>-7196698.1964041162</v>
      </c>
      <c r="O312" s="10">
        <f t="shared" si="136"/>
        <v>-9176574.4051178209</v>
      </c>
      <c r="P312" s="10">
        <f t="shared" si="136"/>
        <v>-19399815.073378071</v>
      </c>
      <c r="Q312" s="10">
        <f t="shared" si="136"/>
        <v>-25875632.762017544</v>
      </c>
      <c r="R312" s="10">
        <f t="shared" si="136"/>
        <v>-7668303.7831166182</v>
      </c>
      <c r="S312" s="10">
        <f t="shared" si="136"/>
        <v>-7659641.4587188251</v>
      </c>
      <c r="T312" s="10">
        <f t="shared" si="136"/>
        <v>-7644046.6475871513</v>
      </c>
      <c r="U312" s="10">
        <f t="shared" si="136"/>
        <v>-7621110.9789993213</v>
      </c>
      <c r="V312" s="10">
        <f t="shared" si="136"/>
        <v>-7590407.4340455709</v>
      </c>
      <c r="W312" s="10">
        <f t="shared" si="136"/>
        <v>-7551489.5723602939</v>
      </c>
      <c r="X312" s="10">
        <f t="shared" si="136"/>
        <v>-7503890.7282788549</v>
      </c>
      <c r="Y312" s="10">
        <f t="shared" si="136"/>
        <v>-7447123.1752426568</v>
      </c>
      <c r="Z312" s="10">
        <f t="shared" si="136"/>
        <v>-7380677.2572308555</v>
      </c>
      <c r="AA312" s="10">
        <f t="shared" si="136"/>
        <v>-7304020.4859509729</v>
      </c>
      <c r="AB312" s="10">
        <f t="shared" si="136"/>
        <v>-7216596.6024725959</v>
      </c>
      <c r="AC312" s="10">
        <f t="shared" si="136"/>
        <v>-7117824.6019387208</v>
      </c>
      <c r="AD312" s="10">
        <f t="shared" si="136"/>
        <v>-7007097.7199374791</v>
      </c>
      <c r="AE312" s="10">
        <f t="shared" si="136"/>
        <v>-6883782.3790635914</v>
      </c>
      <c r="AF312" s="10">
        <f t="shared" si="136"/>
        <v>-6747217.0941432286</v>
      </c>
      <c r="AG312" s="10">
        <f t="shared" si="136"/>
        <v>-6596711.3345383517</v>
      </c>
      <c r="AH312" s="10">
        <f t="shared" si="136"/>
        <v>-6431544.3418867737</v>
      </c>
      <c r="AI312" s="10">
        <f t="shared" si="136"/>
        <v>-6250963.9015721492</v>
      </c>
      <c r="AJ312" s="10">
        <f t="shared" si="136"/>
        <v>-6054185.0661538467</v>
      </c>
      <c r="AK312" s="10">
        <f t="shared" si="136"/>
        <v>-5840388.8289196119</v>
      </c>
      <c r="AL312" s="10">
        <f t="shared" si="136"/>
        <v>492571413.76223993</v>
      </c>
    </row>
    <row r="313" spans="3:38" x14ac:dyDescent="0.35">
      <c r="E313" t="s">
        <v>151</v>
      </c>
      <c r="F313" t="s">
        <v>53</v>
      </c>
      <c r="G313" s="10">
        <f>NPV($G$17,H312:AL312)+G312</f>
        <v>-79562484.459534839</v>
      </c>
    </row>
    <row r="315" spans="3:38" x14ac:dyDescent="0.35">
      <c r="E315" t="s">
        <v>143</v>
      </c>
      <c r="F315" t="s">
        <v>53</v>
      </c>
      <c r="G315" s="10">
        <f t="shared" ref="G315:AK315" si="137">G287</f>
        <v>17217664.420000002</v>
      </c>
      <c r="H315" s="10">
        <f t="shared" si="137"/>
        <v>17579235.372820001</v>
      </c>
      <c r="I315" s="10">
        <f t="shared" si="137"/>
        <v>17948399.315649219</v>
      </c>
      <c r="J315" s="10">
        <f t="shared" si="137"/>
        <v>18325315.701277852</v>
      </c>
      <c r="K315" s="10">
        <f t="shared" si="137"/>
        <v>18710147.331004687</v>
      </c>
      <c r="L315" s="10">
        <f t="shared" si="137"/>
        <v>19103060.424955782</v>
      </c>
      <c r="M315" s="10">
        <f t="shared" si="137"/>
        <v>0</v>
      </c>
      <c r="N315" s="10">
        <f t="shared" si="137"/>
        <v>0</v>
      </c>
      <c r="O315" s="10">
        <f t="shared" si="137"/>
        <v>0</v>
      </c>
      <c r="P315" s="10">
        <f t="shared" si="137"/>
        <v>0</v>
      </c>
      <c r="Q315" s="10">
        <f t="shared" si="137"/>
        <v>0</v>
      </c>
      <c r="R315" s="10">
        <f t="shared" si="137"/>
        <v>0</v>
      </c>
      <c r="S315" s="10">
        <f t="shared" si="137"/>
        <v>0</v>
      </c>
      <c r="T315" s="10">
        <f t="shared" si="137"/>
        <v>0</v>
      </c>
      <c r="U315" s="10">
        <f t="shared" si="137"/>
        <v>0</v>
      </c>
      <c r="V315" s="10">
        <f t="shared" si="137"/>
        <v>0</v>
      </c>
      <c r="W315" s="10">
        <f t="shared" si="137"/>
        <v>0</v>
      </c>
      <c r="X315" s="10">
        <f t="shared" si="137"/>
        <v>0</v>
      </c>
      <c r="Y315" s="10">
        <f t="shared" si="137"/>
        <v>0</v>
      </c>
      <c r="Z315" s="10">
        <f t="shared" si="137"/>
        <v>0</v>
      </c>
      <c r="AA315" s="10">
        <f t="shared" si="137"/>
        <v>0</v>
      </c>
      <c r="AB315" s="10">
        <f t="shared" si="137"/>
        <v>0</v>
      </c>
      <c r="AC315" s="10">
        <f t="shared" si="137"/>
        <v>0</v>
      </c>
      <c r="AD315" s="10">
        <f t="shared" si="137"/>
        <v>0</v>
      </c>
      <c r="AE315" s="10">
        <f t="shared" si="137"/>
        <v>0</v>
      </c>
      <c r="AF315" s="10">
        <f t="shared" si="137"/>
        <v>0</v>
      </c>
      <c r="AG315" s="10">
        <f t="shared" si="137"/>
        <v>0</v>
      </c>
      <c r="AH315" s="10">
        <f t="shared" si="137"/>
        <v>0</v>
      </c>
      <c r="AI315" s="10">
        <f t="shared" si="137"/>
        <v>0</v>
      </c>
      <c r="AJ315" s="10">
        <f t="shared" si="137"/>
        <v>0</v>
      </c>
      <c r="AK315" s="10">
        <f t="shared" si="13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C28F45AD-477E-4095-9ED5-F7F5BB3A466E}">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02723-1620-4EAA-9270-0F95C7508F64}">
  <sheetPr>
    <tabColor theme="4"/>
    <pageSetUpPr fitToPage="1"/>
  </sheetPr>
  <dimension ref="A1:AN251"/>
  <sheetViews>
    <sheetView tabSelected="1" zoomScale="98" zoomScaleNormal="98" workbookViewId="0">
      <pane xSplit="6" ySplit="4" topLeftCell="G228" activePane="bottomRight" state="frozen"/>
      <selection activeCell="Q194" sqref="Q194"/>
      <selection pane="topRight" activeCell="Q194" sqref="Q194"/>
      <selection pane="bottomLeft" activeCell="Q194" sqref="Q194"/>
      <selection pane="bottomRight" activeCell="C257" sqref="C257"/>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c r="H2" s="1"/>
      <c r="J2" s="1"/>
      <c r="K2" s="1"/>
      <c r="M2" s="1"/>
      <c r="N2" s="1"/>
      <c r="P2" s="1"/>
      <c r="Q2" s="1"/>
      <c r="S2" s="1"/>
      <c r="T2" s="1"/>
      <c r="V2" s="1"/>
      <c r="W2" s="1"/>
      <c r="Y2" s="1"/>
      <c r="Z2" s="1"/>
      <c r="AB2" s="1"/>
      <c r="AC2" s="1"/>
      <c r="AE2" s="1"/>
      <c r="AF2" s="1"/>
      <c r="AH2" s="1"/>
      <c r="AI2" s="1"/>
    </row>
    <row r="3" spans="1:37" x14ac:dyDescent="0.35">
      <c r="A3"/>
      <c r="G3" s="4">
        <v>2023</v>
      </c>
      <c r="H3" s="4">
        <v>2024</v>
      </c>
      <c r="I3" s="4">
        <v>2025</v>
      </c>
      <c r="J3" s="4">
        <v>2026</v>
      </c>
      <c r="K3" s="4">
        <v>2027</v>
      </c>
      <c r="L3" s="4">
        <v>2028</v>
      </c>
      <c r="M3" s="4">
        <v>2029</v>
      </c>
      <c r="N3" s="4">
        <v>2030</v>
      </c>
      <c r="O3" s="4">
        <v>2031</v>
      </c>
      <c r="P3" s="4">
        <v>2032</v>
      </c>
      <c r="Q3" s="4">
        <v>2033</v>
      </c>
      <c r="R3" s="4">
        <v>2034</v>
      </c>
      <c r="S3" s="4">
        <v>2035</v>
      </c>
      <c r="T3" s="4">
        <v>2036</v>
      </c>
      <c r="U3" s="4">
        <v>2037</v>
      </c>
      <c r="V3" s="4">
        <v>2038</v>
      </c>
      <c r="W3" s="4">
        <v>2039</v>
      </c>
      <c r="X3" s="4">
        <v>2040</v>
      </c>
      <c r="Y3" s="4">
        <v>2041</v>
      </c>
      <c r="Z3" s="4">
        <v>2042</v>
      </c>
      <c r="AA3" s="4">
        <v>2043</v>
      </c>
      <c r="AB3" s="4">
        <v>2044</v>
      </c>
      <c r="AC3" s="4">
        <v>2045</v>
      </c>
      <c r="AD3" s="4">
        <v>2046</v>
      </c>
      <c r="AE3" s="4">
        <v>2047</v>
      </c>
      <c r="AF3" s="4">
        <v>2048</v>
      </c>
      <c r="AG3" s="4">
        <v>2049</v>
      </c>
      <c r="AH3" s="4">
        <v>2050</v>
      </c>
      <c r="AI3" s="4">
        <v>2051</v>
      </c>
      <c r="AJ3" s="4">
        <v>2052</v>
      </c>
      <c r="AK3" s="4">
        <v>2053</v>
      </c>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5943.5595514305214</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0</v>
      </c>
    </row>
    <row r="17" spans="1:40" x14ac:dyDescent="0.35">
      <c r="A17" s="2">
        <v>7</v>
      </c>
      <c r="E17" t="s">
        <v>45</v>
      </c>
      <c r="F17" t="s">
        <v>44</v>
      </c>
      <c r="G17" s="7">
        <f>((1+G16)*(1+G18))-1</f>
        <v>2.5500000000000078E-2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45">
        <f>[2]KeyAssumptionsPriceControl_FO!AC14+1</f>
        <v>1.03</v>
      </c>
      <c r="I21" s="45">
        <f>[2]KeyAssumptionsPriceControl_FO!AD14+1</f>
        <v>1.03</v>
      </c>
      <c r="J21" s="45">
        <f>[2]KeyAssumptionsPriceControl_FO!AE14+1</f>
        <v>1.03</v>
      </c>
      <c r="K21" s="45">
        <f>[2]KeyAssumptionsPriceControl_FO!AF14+1</f>
        <v>1.03</v>
      </c>
      <c r="L21" s="45">
        <f>[2]KeyAssumptionsPriceControl_FO!AG14+1</f>
        <v>1.03</v>
      </c>
      <c r="M21" s="45">
        <f>[2]KeyAssumptionsPriceControl_FO!AH14+1</f>
        <v>1.03</v>
      </c>
      <c r="N21" s="45">
        <f>[2]KeyAssumptionsPriceControl_FO!AI14+1</f>
        <v>1.03</v>
      </c>
      <c r="O21" s="45">
        <f>[2]KeyAssumptionsPriceControl_FO!AJ14+1</f>
        <v>1.03</v>
      </c>
      <c r="P21" s="45">
        <f>[2]KeyAssumptionsPriceControl_FO!AK14+1</f>
        <v>1.03</v>
      </c>
      <c r="Q21" s="45">
        <f>[2]KeyAssumptionsPriceControl_FO!AL14+1</f>
        <v>1.03</v>
      </c>
      <c r="R21" s="22">
        <f>Q21</f>
        <v>1.03</v>
      </c>
      <c r="S21" s="22">
        <f t="shared" ref="S21:AK21" si="0">R21</f>
        <v>1.03</v>
      </c>
      <c r="T21" s="22">
        <f t="shared" si="0"/>
        <v>1.03</v>
      </c>
      <c r="U21" s="22">
        <f t="shared" si="0"/>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s="54">
        <f>[2]KeyAssumptionsPriceControl_FO!AB15</f>
        <v>1</v>
      </c>
      <c r="H22" s="54">
        <f>[2]KeyAssumptionsPriceControl_FO!AC15</f>
        <v>1.03</v>
      </c>
      <c r="I22" s="54">
        <f>[2]KeyAssumptionsPriceControl_FO!AD15</f>
        <v>1.0609</v>
      </c>
      <c r="J22" s="54">
        <f>[2]KeyAssumptionsPriceControl_FO!AE15</f>
        <v>1.092727</v>
      </c>
      <c r="K22" s="54">
        <f>[2]KeyAssumptionsPriceControl_FO!AF15</f>
        <v>1.1255088100000001</v>
      </c>
      <c r="L22" s="54">
        <f>[2]KeyAssumptionsPriceControl_FO!AG15</f>
        <v>1.1592740743000001</v>
      </c>
      <c r="M22" s="54">
        <f>[2]KeyAssumptionsPriceControl_FO!AH15</f>
        <v>1.1940522965290001</v>
      </c>
      <c r="N22" s="54">
        <f>[2]KeyAssumptionsPriceControl_FO!AI15</f>
        <v>1.2298738654248702</v>
      </c>
      <c r="O22" s="54">
        <f>[2]KeyAssumptionsPriceControl_FO!AJ15</f>
        <v>1.2667700813876164</v>
      </c>
      <c r="P22" s="54">
        <f>[2]KeyAssumptionsPriceControl_FO!AK15</f>
        <v>1.3047731838292449</v>
      </c>
      <c r="Q22" s="54">
        <f>[2]KeyAssumptionsPriceControl_FO!AL15</f>
        <v>1.3439163793441222</v>
      </c>
      <c r="R22" s="55">
        <f>Q22*(1+[2]KeyAssumptionsPriceControl_FO!$AL$14)</f>
        <v>1.3842338707244459</v>
      </c>
      <c r="S22" s="55">
        <f>R22*(1+[2]KeyAssumptionsPriceControl_FO!$AL$14)</f>
        <v>1.4257608868461793</v>
      </c>
      <c r="T22" s="55">
        <f>S22*(1+[2]KeyAssumptionsPriceControl_FO!$AL$14)</f>
        <v>1.4685337134515648</v>
      </c>
      <c r="U22" s="55">
        <f>T22*(1+[2]KeyAssumptionsPriceControl_FO!$AL$14)</f>
        <v>1.5125897248551119</v>
      </c>
      <c r="V22" s="55">
        <f>U22*(1+[2]KeyAssumptionsPriceControl_FO!$AL$14)</f>
        <v>1.5579674166007653</v>
      </c>
      <c r="W22" s="55">
        <f>V22*(1+[2]KeyAssumptionsPriceControl_FO!$AL$14)</f>
        <v>1.6047064390987884</v>
      </c>
      <c r="X22" s="55">
        <f>W22*(1+[2]KeyAssumptionsPriceControl_FO!$AL$14)</f>
        <v>1.652847632271752</v>
      </c>
      <c r="Y22" s="55">
        <f>X22*(1+[2]KeyAssumptionsPriceControl_FO!$AL$14)</f>
        <v>1.7024330612399046</v>
      </c>
      <c r="Z22" s="55">
        <f>Y22*(1+[2]KeyAssumptionsPriceControl_FO!$AL$14)</f>
        <v>1.7535060530771018</v>
      </c>
      <c r="AA22" s="55">
        <f>Z22*(1+[2]KeyAssumptionsPriceControl_FO!$AL$14)</f>
        <v>1.806111234669415</v>
      </c>
      <c r="AB22" s="55">
        <f>AA22*(1+[2]KeyAssumptionsPriceControl_FO!$AL$14)</f>
        <v>1.8602945717094976</v>
      </c>
      <c r="AC22" s="55">
        <f>AB22*(1+[2]KeyAssumptionsPriceControl_FO!$AL$14)</f>
        <v>1.9161034088607827</v>
      </c>
      <c r="AD22" s="55">
        <f>AC22*(1+[2]KeyAssumptionsPriceControl_FO!$AL$14)</f>
        <v>1.9735865111266062</v>
      </c>
      <c r="AE22" s="55">
        <f>AD22*(1+[2]KeyAssumptionsPriceControl_FO!$AL$14)</f>
        <v>2.0327941064604045</v>
      </c>
      <c r="AF22" s="55">
        <f>AE22*(1+[2]KeyAssumptionsPriceControl_FO!$AL$14)</f>
        <v>2.0937779296542165</v>
      </c>
      <c r="AG22" s="55">
        <f>AF22*(1+[2]KeyAssumptionsPriceControl_FO!$AL$14)</f>
        <v>2.1565912675438432</v>
      </c>
      <c r="AH22" s="55">
        <f>AG22*(1+[2]KeyAssumptionsPriceControl_FO!$AL$14)</f>
        <v>2.2212890055701586</v>
      </c>
      <c r="AI22" s="55">
        <f>AH22*(1+[2]KeyAssumptionsPriceControl_FO!$AL$14)</f>
        <v>2.2879276757372633</v>
      </c>
      <c r="AJ22" s="55">
        <f>AI22*(1+[2]KeyAssumptionsPriceControl_FO!$AL$14)</f>
        <v>2.3565655060093813</v>
      </c>
      <c r="AK22" s="55">
        <f>AJ22*(1+[2]KeyAssumptionsPriceControl_FO!$AL$14)</f>
        <v>2.4272624711896627</v>
      </c>
    </row>
    <row r="23" spans="1:40" x14ac:dyDescent="0.35">
      <c r="E23" s="10" t="str">
        <f>E9</f>
        <v>Pipes</v>
      </c>
      <c r="F23" t="s">
        <v>53</v>
      </c>
      <c r="G23" s="6">
        <f>'[12]year 0 capex'!$P$100+'[8]Capital Plan'!$D$159+'[8]Capital Plan'!$E$159</f>
        <v>61290873.304953575</v>
      </c>
      <c r="H23" s="50">
        <f>'[8]Capital Plan'!F164</f>
        <v>4180905.7084809155</v>
      </c>
      <c r="I23" s="50">
        <f>'[8]Capital Plan'!G164</f>
        <v>9977821.0920865126</v>
      </c>
      <c r="J23" s="50">
        <f>'[8]Capital Plan'!H164</f>
        <v>2189802.485918575</v>
      </c>
      <c r="K23" s="50">
        <f>'[8]Capital Plan'!I164</f>
        <v>3536260.2234478369</v>
      </c>
      <c r="L23" s="50">
        <f>'[8]Capital Plan'!J164</f>
        <v>3034972.0101781171</v>
      </c>
      <c r="M23" s="50">
        <f>'[8]Capital Plan'!K164</f>
        <v>2145695.9470458017</v>
      </c>
      <c r="N23" s="50">
        <f>'[8]Capital Plan'!L164</f>
        <v>2065888.0025445293</v>
      </c>
      <c r="O23" s="50">
        <f>'[8]Capital Plan'!M164</f>
        <v>2346638.6768447836</v>
      </c>
      <c r="P23" s="50">
        <f>'[8]Capital Plan'!N164</f>
        <v>10106984.77761196</v>
      </c>
      <c r="Q23" s="50">
        <f>'[8]Capital Plan'!O164</f>
        <v>11801014.50605089</v>
      </c>
      <c r="R23" s="56">
        <f>'[8]Capital Plan'!$J$168</f>
        <v>4583952.3040223913</v>
      </c>
      <c r="S23" s="56">
        <f>'[8]Capital Plan'!$J$168</f>
        <v>4583952.3040223913</v>
      </c>
      <c r="T23" s="56">
        <f>'[8]Capital Plan'!$J$168</f>
        <v>4583952.3040223913</v>
      </c>
      <c r="U23" s="56">
        <f>'[8]Capital Plan'!$J$168</f>
        <v>4583952.3040223913</v>
      </c>
      <c r="V23" s="56">
        <f>'[8]Capital Plan'!$J$168</f>
        <v>4583952.3040223913</v>
      </c>
      <c r="W23" s="56">
        <f>'[8]Capital Plan'!$J$168</f>
        <v>4583952.3040223913</v>
      </c>
      <c r="X23" s="56">
        <f>'[8]Capital Plan'!$J$168</f>
        <v>4583952.3040223913</v>
      </c>
      <c r="Y23" s="56">
        <f>'[8]Capital Plan'!$J$168</f>
        <v>4583952.3040223913</v>
      </c>
      <c r="Z23" s="56">
        <f>'[8]Capital Plan'!$J$168</f>
        <v>4583952.3040223913</v>
      </c>
      <c r="AA23" s="56">
        <f>'[8]Capital Plan'!$J$168</f>
        <v>4583952.3040223913</v>
      </c>
      <c r="AB23" s="56">
        <f>'[8]Capital Plan'!$J$168</f>
        <v>4583952.3040223913</v>
      </c>
      <c r="AC23" s="56">
        <f>'[8]Capital Plan'!$J$168</f>
        <v>4583952.3040223913</v>
      </c>
      <c r="AD23" s="56">
        <f>'[8]Capital Plan'!$J$168</f>
        <v>4583952.3040223913</v>
      </c>
      <c r="AE23" s="56">
        <f>'[8]Capital Plan'!$J$168</f>
        <v>4583952.3040223913</v>
      </c>
      <c r="AF23" s="56">
        <f>'[8]Capital Plan'!$J$168</f>
        <v>4583952.3040223913</v>
      </c>
      <c r="AG23" s="56">
        <f>'[8]Capital Plan'!$J$168</f>
        <v>4583952.3040223913</v>
      </c>
      <c r="AH23" s="56">
        <f>'[8]Capital Plan'!$J$168</f>
        <v>4583952.3040223913</v>
      </c>
      <c r="AI23" s="56">
        <f>'[8]Capital Plan'!$J$168</f>
        <v>4583952.3040223913</v>
      </c>
      <c r="AJ23" s="56">
        <f>'[8]Capital Plan'!$J$168</f>
        <v>4583952.3040223913</v>
      </c>
      <c r="AK23" s="56">
        <f>'[8]Capital Plan'!$J$168</f>
        <v>4583952.3040223913</v>
      </c>
    </row>
    <row r="24" spans="1:40" x14ac:dyDescent="0.35">
      <c r="E24" s="10" t="str">
        <f>E10</f>
        <v>Pumps</v>
      </c>
      <c r="F24" t="s">
        <v>53</v>
      </c>
      <c r="G24" s="6">
        <f>'[8]Capital Plan'!$D$160+'[8]Capital Plan'!$E$160</f>
        <v>8135955.788804071</v>
      </c>
      <c r="H24" s="50">
        <f>'[8]Capital Plan'!F165</f>
        <v>5034850.9478371497</v>
      </c>
      <c r="I24" s="50">
        <f>'[8]Capital Plan'!G165</f>
        <v>4959040.8215298988</v>
      </c>
      <c r="J24" s="50">
        <f>'[8]Capital Plan'!H165</f>
        <v>3631352.4173027985</v>
      </c>
      <c r="K24" s="50">
        <f>'[8]Capital Plan'!I165</f>
        <v>105089.05852417303</v>
      </c>
      <c r="L24" s="50">
        <f>'[8]Capital Plan'!J165</f>
        <v>722487.27735368954</v>
      </c>
      <c r="M24" s="50">
        <f>'[8]Capital Plan'!K165</f>
        <v>28972550.908957377</v>
      </c>
      <c r="N24" s="50">
        <f>'[8]Capital Plan'!L165</f>
        <v>5254452.9262086507</v>
      </c>
      <c r="O24" s="50">
        <f>'[8]Capital Plan'!M165</f>
        <v>6784504.9766202755</v>
      </c>
      <c r="P24" s="50">
        <f>'[8]Capital Plan'!N165</f>
        <v>7613650.6414312972</v>
      </c>
      <c r="Q24" s="50">
        <f>'[8]Capital Plan'!O165</f>
        <v>11148112.073066795</v>
      </c>
      <c r="R24" s="56">
        <f>'[8]Capital Plan'!$J$169</f>
        <v>2890564.1045095418</v>
      </c>
      <c r="S24" s="56">
        <f>'[8]Capital Plan'!$J$169</f>
        <v>2890564.1045095418</v>
      </c>
      <c r="T24" s="56">
        <f>'[8]Capital Plan'!$J$169</f>
        <v>2890564.1045095418</v>
      </c>
      <c r="U24" s="56">
        <f>'[8]Capital Plan'!$J$169</f>
        <v>2890564.1045095418</v>
      </c>
      <c r="V24" s="56">
        <f>'[8]Capital Plan'!$J$169</f>
        <v>2890564.1045095418</v>
      </c>
      <c r="W24" s="56">
        <f>'[8]Capital Plan'!$J$169</f>
        <v>2890564.1045095418</v>
      </c>
      <c r="X24" s="56">
        <f>'[8]Capital Plan'!$J$169</f>
        <v>2890564.1045095418</v>
      </c>
      <c r="Y24" s="56">
        <f>'[8]Capital Plan'!$J$169</f>
        <v>2890564.1045095418</v>
      </c>
      <c r="Z24" s="56">
        <f>'[8]Capital Plan'!$J$169</f>
        <v>2890564.1045095418</v>
      </c>
      <c r="AA24" s="56">
        <f>'[8]Capital Plan'!$J$169</f>
        <v>2890564.1045095418</v>
      </c>
      <c r="AB24" s="56">
        <f>'[8]Capital Plan'!$J$169</f>
        <v>2890564.1045095418</v>
      </c>
      <c r="AC24" s="56">
        <f>'[8]Capital Plan'!$J$169</f>
        <v>2890564.1045095418</v>
      </c>
      <c r="AD24" s="56">
        <f>'[8]Capital Plan'!$J$169</f>
        <v>2890564.1045095418</v>
      </c>
      <c r="AE24" s="56">
        <f>'[8]Capital Plan'!$J$169</f>
        <v>2890564.1045095418</v>
      </c>
      <c r="AF24" s="56">
        <f>'[8]Capital Plan'!$J$169</f>
        <v>2890564.1045095418</v>
      </c>
      <c r="AG24" s="56">
        <f>'[8]Capital Plan'!$J$169</f>
        <v>2890564.1045095418</v>
      </c>
      <c r="AH24" s="56">
        <f>'[8]Capital Plan'!$J$169</f>
        <v>2890564.1045095418</v>
      </c>
      <c r="AI24" s="56">
        <f>'[8]Capital Plan'!$J$169</f>
        <v>2890564.1045095418</v>
      </c>
      <c r="AJ24" s="56">
        <f>'[8]Capital Plan'!$J$169</f>
        <v>2890564.1045095418</v>
      </c>
      <c r="AK24" s="56">
        <f>'[8]Capital Plan'!$J$169</f>
        <v>2890564.1045095418</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44">
        <f>SUM(G23:G27)</f>
        <v>69426829.093757644</v>
      </c>
      <c r="H28" s="44">
        <f>SUM(H23:H27)</f>
        <v>9215756.6563180648</v>
      </c>
      <c r="I28" s="44">
        <f t="shared" ref="I28:S28" si="1">SUM(I23:I27)</f>
        <v>14936861.913616411</v>
      </c>
      <c r="J28" s="44">
        <f t="shared" si="1"/>
        <v>5821154.9032213734</v>
      </c>
      <c r="K28" s="44">
        <f t="shared" si="1"/>
        <v>3641349.2819720102</v>
      </c>
      <c r="L28" s="44">
        <f t="shared" si="1"/>
        <v>3757459.2875318066</v>
      </c>
      <c r="M28" s="44">
        <f t="shared" si="1"/>
        <v>31118246.85600318</v>
      </c>
      <c r="N28" s="44">
        <f t="shared" si="1"/>
        <v>7320340.9287531804</v>
      </c>
      <c r="O28" s="44">
        <f t="shared" si="1"/>
        <v>9131143.6534650587</v>
      </c>
      <c r="P28" s="44">
        <f t="shared" si="1"/>
        <v>17720635.419043258</v>
      </c>
      <c r="Q28" s="44">
        <f t="shared" si="1"/>
        <v>22949126.579117686</v>
      </c>
      <c r="R28" s="57">
        <f t="shared" si="1"/>
        <v>7474516.4085319331</v>
      </c>
      <c r="S28" s="57">
        <f t="shared" si="1"/>
        <v>7474516.4085319331</v>
      </c>
      <c r="T28" s="57">
        <f>SUM(T23:T27)</f>
        <v>7474516.4085319331</v>
      </c>
      <c r="U28" s="57">
        <f t="shared" ref="U28:AK28" si="2">SUM(U23:U27)</f>
        <v>7474516.4085319331</v>
      </c>
      <c r="V28" s="57">
        <f t="shared" si="2"/>
        <v>7474516.4085319331</v>
      </c>
      <c r="W28" s="57">
        <f t="shared" si="2"/>
        <v>7474516.4085319331</v>
      </c>
      <c r="X28" s="57">
        <f t="shared" si="2"/>
        <v>7474516.4085319331</v>
      </c>
      <c r="Y28" s="57">
        <f t="shared" si="2"/>
        <v>7474516.4085319331</v>
      </c>
      <c r="Z28" s="57">
        <f t="shared" si="2"/>
        <v>7474516.4085319331</v>
      </c>
      <c r="AA28" s="57">
        <f t="shared" si="2"/>
        <v>7474516.4085319331</v>
      </c>
      <c r="AB28" s="57">
        <f t="shared" si="2"/>
        <v>7474516.4085319331</v>
      </c>
      <c r="AC28" s="57">
        <f t="shared" si="2"/>
        <v>7474516.4085319331</v>
      </c>
      <c r="AD28" s="57">
        <f t="shared" si="2"/>
        <v>7474516.4085319331</v>
      </c>
      <c r="AE28" s="57">
        <f t="shared" si="2"/>
        <v>7474516.4085319331</v>
      </c>
      <c r="AF28" s="57">
        <f t="shared" si="2"/>
        <v>7474516.4085319331</v>
      </c>
      <c r="AG28" s="57">
        <f t="shared" si="2"/>
        <v>7474516.4085319331</v>
      </c>
      <c r="AH28" s="57">
        <f t="shared" si="2"/>
        <v>7474516.4085319331</v>
      </c>
      <c r="AI28" s="57">
        <f t="shared" si="2"/>
        <v>7474516.4085319331</v>
      </c>
      <c r="AJ28" s="57">
        <f t="shared" si="2"/>
        <v>7474516.4085319331</v>
      </c>
      <c r="AK28" s="57">
        <f t="shared" si="2"/>
        <v>7474516.4085319331</v>
      </c>
      <c r="AL28" s="10">
        <f>SUM(G28:AK28)</f>
        <v>344529232.74343801</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47601306.043552935</v>
      </c>
      <c r="AM30">
        <f>AL30/(AK93+AK114)</f>
        <v>1895.3348060449307</v>
      </c>
      <c r="AN30" t="s">
        <v>169</v>
      </c>
    </row>
    <row r="31" spans="1:40" x14ac:dyDescent="0.35">
      <c r="E31" s="10" t="str">
        <f>E23</f>
        <v>Pipes</v>
      </c>
      <c r="F31" t="s">
        <v>53</v>
      </c>
      <c r="G31" s="10">
        <f t="shared" ref="G31:AK34" si="3">G23/$G9+IF((G$4-$G9+1)&gt;0,-INDEX($G23:$AK23,1,(G$4-$G9+1))/$G9,0)</f>
        <v>1225817.4660990715</v>
      </c>
      <c r="H31" s="10">
        <f t="shared" si="3"/>
        <v>83618.114169618304</v>
      </c>
      <c r="I31" s="10">
        <f t="shared" si="3"/>
        <v>199556.42184173025</v>
      </c>
      <c r="J31" s="10">
        <f t="shared" si="3"/>
        <v>43796.049718371498</v>
      </c>
      <c r="K31" s="10">
        <f t="shared" si="3"/>
        <v>70725.204468956741</v>
      </c>
      <c r="L31" s="10">
        <f t="shared" si="3"/>
        <v>60699.440203562343</v>
      </c>
      <c r="M31" s="10">
        <f t="shared" si="3"/>
        <v>42913.918940916032</v>
      </c>
      <c r="N31" s="10">
        <f t="shared" si="3"/>
        <v>41317.760050890589</v>
      </c>
      <c r="O31" s="10">
        <f t="shared" si="3"/>
        <v>46932.773536895671</v>
      </c>
      <c r="P31" s="10">
        <f t="shared" si="3"/>
        <v>202139.69555223919</v>
      </c>
      <c r="Q31" s="10">
        <f t="shared" si="3"/>
        <v>236020.29012101781</v>
      </c>
      <c r="R31" s="10">
        <f t="shared" si="3"/>
        <v>91679.046080447821</v>
      </c>
      <c r="S31" s="10">
        <f t="shared" si="3"/>
        <v>91679.046080447821</v>
      </c>
      <c r="T31" s="10">
        <f t="shared" si="3"/>
        <v>91679.046080447821</v>
      </c>
      <c r="U31" s="10">
        <f t="shared" si="3"/>
        <v>91679.046080447821</v>
      </c>
      <c r="V31" s="10">
        <f t="shared" si="3"/>
        <v>91679.046080447821</v>
      </c>
      <c r="W31" s="10">
        <f t="shared" si="3"/>
        <v>91679.046080447821</v>
      </c>
      <c r="X31" s="10">
        <f t="shared" si="3"/>
        <v>91679.046080447821</v>
      </c>
      <c r="Y31" s="10">
        <f t="shared" si="3"/>
        <v>91679.046080447821</v>
      </c>
      <c r="Z31" s="10">
        <f t="shared" si="3"/>
        <v>91679.046080447821</v>
      </c>
      <c r="AA31" s="10">
        <f t="shared" si="3"/>
        <v>91679.046080447821</v>
      </c>
      <c r="AB31" s="10">
        <f t="shared" si="3"/>
        <v>91679.046080447821</v>
      </c>
      <c r="AC31" s="10">
        <f t="shared" si="3"/>
        <v>91679.046080447821</v>
      </c>
      <c r="AD31" s="10">
        <f t="shared" si="3"/>
        <v>91679.046080447821</v>
      </c>
      <c r="AE31" s="10">
        <f t="shared" si="3"/>
        <v>91679.046080447821</v>
      </c>
      <c r="AF31" s="10">
        <f t="shared" si="3"/>
        <v>91679.046080447821</v>
      </c>
      <c r="AG31" s="10">
        <f t="shared" si="3"/>
        <v>91679.046080447821</v>
      </c>
      <c r="AH31" s="10">
        <f t="shared" si="3"/>
        <v>91679.046080447821</v>
      </c>
      <c r="AI31" s="10">
        <f t="shared" si="3"/>
        <v>91679.046080447821</v>
      </c>
      <c r="AJ31" s="10">
        <f t="shared" si="3"/>
        <v>91679.046080447821</v>
      </c>
      <c r="AK31" s="10">
        <f t="shared" si="3"/>
        <v>91679.046080447821</v>
      </c>
    </row>
    <row r="32" spans="1:40" x14ac:dyDescent="0.35">
      <c r="E32" s="10" t="str">
        <f t="shared" ref="E32:E34" si="4">E24</f>
        <v>Pumps</v>
      </c>
      <c r="F32" t="s">
        <v>53</v>
      </c>
      <c r="G32" s="10">
        <f t="shared" si="3"/>
        <v>325438.23155216285</v>
      </c>
      <c r="H32" s="10">
        <f t="shared" si="3"/>
        <v>201394.03791348598</v>
      </c>
      <c r="I32" s="10">
        <f t="shared" si="3"/>
        <v>198361.63286119595</v>
      </c>
      <c r="J32" s="10">
        <f t="shared" si="3"/>
        <v>145254.09669211193</v>
      </c>
      <c r="K32" s="10">
        <f t="shared" si="3"/>
        <v>4203.5623409669215</v>
      </c>
      <c r="L32" s="10">
        <f t="shared" si="3"/>
        <v>28899.491094147583</v>
      </c>
      <c r="M32" s="10">
        <f t="shared" si="3"/>
        <v>1158902.036358295</v>
      </c>
      <c r="N32" s="10">
        <f t="shared" si="3"/>
        <v>210178.11704834603</v>
      </c>
      <c r="O32" s="10">
        <f t="shared" si="3"/>
        <v>271380.19906481099</v>
      </c>
      <c r="P32" s="10">
        <f t="shared" si="3"/>
        <v>304546.02565725188</v>
      </c>
      <c r="Q32" s="10">
        <f t="shared" si="3"/>
        <v>445924.48292267183</v>
      </c>
      <c r="R32" s="10">
        <f t="shared" si="3"/>
        <v>115622.56418038167</v>
      </c>
      <c r="S32" s="10">
        <f t="shared" si="3"/>
        <v>115622.56418038167</v>
      </c>
      <c r="T32" s="10">
        <f t="shared" si="3"/>
        <v>115622.56418038167</v>
      </c>
      <c r="U32" s="10">
        <f t="shared" si="3"/>
        <v>115622.56418038167</v>
      </c>
      <c r="V32" s="10">
        <f t="shared" si="3"/>
        <v>115622.56418038167</v>
      </c>
      <c r="W32" s="10">
        <f t="shared" si="3"/>
        <v>115622.56418038167</v>
      </c>
      <c r="X32" s="10">
        <f t="shared" si="3"/>
        <v>115622.56418038167</v>
      </c>
      <c r="Y32" s="10">
        <f t="shared" si="3"/>
        <v>115622.56418038167</v>
      </c>
      <c r="Z32" s="10">
        <f t="shared" si="3"/>
        <v>115622.56418038167</v>
      </c>
      <c r="AA32" s="10">
        <f t="shared" si="3"/>
        <v>115622.56418038167</v>
      </c>
      <c r="AB32" s="10">
        <f t="shared" si="3"/>
        <v>115622.56418038167</v>
      </c>
      <c r="AC32" s="10">
        <f t="shared" si="3"/>
        <v>115622.56418038167</v>
      </c>
      <c r="AD32" s="10">
        <f t="shared" si="3"/>
        <v>115622.56418038167</v>
      </c>
      <c r="AE32" s="10">
        <f t="shared" si="3"/>
        <v>115622.56418038167</v>
      </c>
      <c r="AF32" s="10">
        <f t="shared" si="3"/>
        <v>-209815.66737178119</v>
      </c>
      <c r="AG32" s="10">
        <f t="shared" si="3"/>
        <v>-85771.473733104314</v>
      </c>
      <c r="AH32" s="10">
        <f t="shared" si="3"/>
        <v>-82739.068680814278</v>
      </c>
      <c r="AI32" s="10">
        <f t="shared" si="3"/>
        <v>-29631.532511730256</v>
      </c>
      <c r="AJ32" s="10">
        <f t="shared" si="3"/>
        <v>111419.00183941475</v>
      </c>
      <c r="AK32" s="10">
        <f t="shared" si="3"/>
        <v>86723.073086234086</v>
      </c>
    </row>
    <row r="33" spans="1:39" x14ac:dyDescent="0.35">
      <c r="E33" s="10" t="str">
        <f t="shared" si="4"/>
        <v>Valves and Meters</v>
      </c>
      <c r="F33" t="s">
        <v>53</v>
      </c>
      <c r="G33" s="10">
        <f t="shared" si="3"/>
        <v>0</v>
      </c>
      <c r="H33" s="10">
        <f t="shared" si="3"/>
        <v>0</v>
      </c>
      <c r="I33" s="10">
        <f t="shared" si="3"/>
        <v>0</v>
      </c>
      <c r="J33" s="10">
        <f t="shared" si="3"/>
        <v>0</v>
      </c>
      <c r="K33" s="10">
        <f t="shared" si="3"/>
        <v>0</v>
      </c>
      <c r="L33" s="10">
        <f t="shared" si="3"/>
        <v>0</v>
      </c>
      <c r="M33" s="10">
        <f t="shared" si="3"/>
        <v>0</v>
      </c>
      <c r="N33" s="10">
        <f t="shared" si="3"/>
        <v>0</v>
      </c>
      <c r="O33" s="10">
        <f t="shared" si="3"/>
        <v>0</v>
      </c>
      <c r="P33" s="10">
        <f t="shared" si="3"/>
        <v>0</v>
      </c>
      <c r="Q33" s="10">
        <f t="shared" si="3"/>
        <v>0</v>
      </c>
      <c r="R33" s="10">
        <f t="shared" si="3"/>
        <v>0</v>
      </c>
      <c r="S33" s="10">
        <f t="shared" si="3"/>
        <v>0</v>
      </c>
      <c r="T33" s="10">
        <f t="shared" si="3"/>
        <v>0</v>
      </c>
      <c r="U33" s="10">
        <f t="shared" si="3"/>
        <v>0</v>
      </c>
      <c r="V33" s="10">
        <f t="shared" si="3"/>
        <v>0</v>
      </c>
      <c r="W33" s="10">
        <f t="shared" si="3"/>
        <v>0</v>
      </c>
      <c r="X33" s="10">
        <f t="shared" si="3"/>
        <v>0</v>
      </c>
      <c r="Y33" s="10">
        <f t="shared" si="3"/>
        <v>0</v>
      </c>
      <c r="Z33" s="10">
        <f t="shared" si="3"/>
        <v>0</v>
      </c>
      <c r="AA33" s="10">
        <f t="shared" si="3"/>
        <v>0</v>
      </c>
      <c r="AB33" s="10">
        <f t="shared" si="3"/>
        <v>0</v>
      </c>
      <c r="AC33" s="10">
        <f t="shared" si="3"/>
        <v>0</v>
      </c>
      <c r="AD33" s="10">
        <f t="shared" si="3"/>
        <v>0</v>
      </c>
      <c r="AE33" s="10">
        <f t="shared" si="3"/>
        <v>0</v>
      </c>
      <c r="AF33" s="10">
        <f t="shared" si="3"/>
        <v>0</v>
      </c>
      <c r="AG33" s="10">
        <f t="shared" si="3"/>
        <v>0</v>
      </c>
      <c r="AH33" s="10">
        <f t="shared" si="3"/>
        <v>0</v>
      </c>
      <c r="AI33" s="10">
        <f t="shared" si="3"/>
        <v>0</v>
      </c>
      <c r="AJ33" s="10">
        <f t="shared" si="3"/>
        <v>0</v>
      </c>
      <c r="AK33" s="10">
        <f t="shared" si="3"/>
        <v>0</v>
      </c>
    </row>
    <row r="34" spans="1:39" x14ac:dyDescent="0.35">
      <c r="E34" s="10" t="str">
        <f t="shared" si="4"/>
        <v>Temporary Assets</v>
      </c>
      <c r="F34" t="s">
        <v>53</v>
      </c>
      <c r="G34" s="10">
        <f t="shared" si="3"/>
        <v>0</v>
      </c>
      <c r="H34" s="10">
        <f t="shared" si="3"/>
        <v>0</v>
      </c>
      <c r="I34" s="10">
        <f t="shared" si="3"/>
        <v>0</v>
      </c>
      <c r="J34" s="10">
        <f t="shared" si="3"/>
        <v>0</v>
      </c>
      <c r="K34" s="10">
        <f t="shared" si="3"/>
        <v>0</v>
      </c>
      <c r="L34" s="10">
        <f t="shared" si="3"/>
        <v>0</v>
      </c>
      <c r="M34" s="10">
        <f t="shared" si="3"/>
        <v>0</v>
      </c>
      <c r="N34" s="10">
        <f t="shared" si="3"/>
        <v>0</v>
      </c>
      <c r="O34" s="10">
        <f t="shared" si="3"/>
        <v>0</v>
      </c>
      <c r="P34" s="10">
        <f t="shared" si="3"/>
        <v>0</v>
      </c>
      <c r="Q34" s="10">
        <f t="shared" si="3"/>
        <v>0</v>
      </c>
      <c r="R34" s="10">
        <f t="shared" si="3"/>
        <v>0</v>
      </c>
      <c r="S34" s="10">
        <f t="shared" si="3"/>
        <v>0</v>
      </c>
      <c r="T34" s="10">
        <f t="shared" si="3"/>
        <v>0</v>
      </c>
      <c r="U34" s="10">
        <f t="shared" si="3"/>
        <v>0</v>
      </c>
      <c r="V34" s="10">
        <f t="shared" si="3"/>
        <v>0</v>
      </c>
      <c r="W34" s="10">
        <f t="shared" si="3"/>
        <v>0</v>
      </c>
      <c r="X34" s="10">
        <f t="shared" si="3"/>
        <v>0</v>
      </c>
      <c r="Y34" s="10">
        <f t="shared" si="3"/>
        <v>0</v>
      </c>
      <c r="Z34" s="10">
        <f t="shared" si="3"/>
        <v>0</v>
      </c>
      <c r="AA34" s="10">
        <f t="shared" si="3"/>
        <v>0</v>
      </c>
      <c r="AB34" s="10">
        <f t="shared" si="3"/>
        <v>0</v>
      </c>
      <c r="AC34" s="10">
        <f t="shared" si="3"/>
        <v>0</v>
      </c>
      <c r="AD34" s="10">
        <f t="shared" si="3"/>
        <v>0</v>
      </c>
      <c r="AE34" s="10">
        <f t="shared" si="3"/>
        <v>0</v>
      </c>
      <c r="AF34" s="10">
        <f t="shared" si="3"/>
        <v>0</v>
      </c>
      <c r="AG34" s="10">
        <f t="shared" si="3"/>
        <v>0</v>
      </c>
      <c r="AH34" s="10">
        <f t="shared" si="3"/>
        <v>0</v>
      </c>
      <c r="AI34" s="10">
        <f t="shared" si="3"/>
        <v>0</v>
      </c>
      <c r="AJ34" s="10">
        <f t="shared" si="3"/>
        <v>0</v>
      </c>
      <c r="AK34" s="10">
        <f t="shared" si="3"/>
        <v>0</v>
      </c>
    </row>
    <row r="35" spans="1:39" x14ac:dyDescent="0.35">
      <c r="G35" s="10"/>
      <c r="H35" s="10"/>
      <c r="I35" s="10"/>
      <c r="J35" s="10"/>
      <c r="K35" s="10"/>
      <c r="L35" s="10"/>
      <c r="M35" s="10"/>
      <c r="N35" s="10"/>
      <c r="O35" s="10"/>
      <c r="P35" s="10"/>
      <c r="Q35" s="10"/>
    </row>
    <row r="36" spans="1:39" x14ac:dyDescent="0.35">
      <c r="D36" t="s">
        <v>56</v>
      </c>
      <c r="F36" t="s">
        <v>53</v>
      </c>
      <c r="G36" s="10">
        <f>SUM($G$31:G34)</f>
        <v>1551255.6976512345</v>
      </c>
      <c r="H36" s="10">
        <f>SUM($G$31:H34)</f>
        <v>1836267.8497343387</v>
      </c>
      <c r="I36" s="10">
        <f>SUM($G$31:I34)</f>
        <v>2234185.9044372649</v>
      </c>
      <c r="J36" s="10">
        <f>SUM($G$31:J34)</f>
        <v>2423236.0508477483</v>
      </c>
      <c r="K36" s="10">
        <f>SUM($G$31:K34)</f>
        <v>2498164.8176576723</v>
      </c>
      <c r="L36" s="10">
        <f>SUM($G$31:L34)</f>
        <v>2587763.7489553825</v>
      </c>
      <c r="M36" s="10">
        <f>SUM($G$31:M34)</f>
        <v>3789579.7042545932</v>
      </c>
      <c r="N36" s="10">
        <f>SUM($G$31:N34)</f>
        <v>4041075.5813538297</v>
      </c>
      <c r="O36" s="10">
        <f>SUM($G$31:O34)</f>
        <v>4359388.5539555363</v>
      </c>
      <c r="P36" s="10">
        <f>SUM($G$31:P34)</f>
        <v>4866074.275165027</v>
      </c>
      <c r="Q36" s="10">
        <f>SUM($G$31:Q34)</f>
        <v>5548019.0482087173</v>
      </c>
      <c r="R36" s="10">
        <f>SUM($G$31:R34)</f>
        <v>5755320.6584695466</v>
      </c>
      <c r="S36" s="10">
        <f>SUM($G$31:S34)</f>
        <v>5962622.2687303759</v>
      </c>
      <c r="T36" s="10">
        <f>SUM($G$31:T34)</f>
        <v>6169923.8789912052</v>
      </c>
      <c r="U36" s="10">
        <f>SUM($G$31:U34)</f>
        <v>6377225.4892520346</v>
      </c>
      <c r="V36" s="10">
        <f>SUM($G$31:V34)</f>
        <v>6584527.0995128639</v>
      </c>
      <c r="W36" s="10">
        <f>SUM($G$31:W34)</f>
        <v>6791828.7097736932</v>
      </c>
      <c r="X36" s="10">
        <f>SUM($G$31:X34)</f>
        <v>6999130.3200345226</v>
      </c>
      <c r="Y36" s="10">
        <f>SUM($G$31:Y34)</f>
        <v>7206431.9302953519</v>
      </c>
      <c r="Z36" s="10">
        <f>SUM($G$31:Z34)</f>
        <v>7413733.5405561812</v>
      </c>
      <c r="AA36" s="10">
        <f>SUM($G$31:AA34)</f>
        <v>7621035.1508170106</v>
      </c>
      <c r="AB36" s="10">
        <f>SUM($G$31:AB34)</f>
        <v>7828336.7610778399</v>
      </c>
      <c r="AC36" s="10">
        <f>SUM($G$31:AC34)</f>
        <v>8035638.3713386692</v>
      </c>
      <c r="AD36" s="10">
        <f>SUM($G$31:AD34)</f>
        <v>8242939.9815994985</v>
      </c>
      <c r="AE36" s="10">
        <f>SUM($G$31:AE34)</f>
        <v>8450241.5918603279</v>
      </c>
      <c r="AF36" s="10">
        <f>SUM($G$31:AF34)</f>
        <v>8332104.9705689941</v>
      </c>
      <c r="AG36" s="10">
        <f>SUM($G$31:AG34)</f>
        <v>8338012.542916337</v>
      </c>
      <c r="AH36" s="10">
        <f>SUM($G$31:AH34)</f>
        <v>8346952.5203159703</v>
      </c>
      <c r="AI36" s="10">
        <f>SUM($G$31:AI34)</f>
        <v>8409000.0338846911</v>
      </c>
      <c r="AJ36" s="10">
        <f>SUM($G$31:AJ34)</f>
        <v>8612098.081804553</v>
      </c>
      <c r="AK36" s="10">
        <f>SUM($G$31:AK34)</f>
        <v>8790500.2009712346</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0</v>
      </c>
    </row>
    <row r="39" spans="1:39" x14ac:dyDescent="0.35">
      <c r="E39" s="10" t="str">
        <f>E9</f>
        <v>Pipes</v>
      </c>
      <c r="F39" t="s">
        <v>53</v>
      </c>
      <c r="G39" s="6">
        <f>[6]Revenue!E33/G22</f>
        <v>2102845.9447247507</v>
      </c>
      <c r="H39" s="6">
        <f>[6]Revenue!F33/H22</f>
        <v>2041598.0045871364</v>
      </c>
      <c r="I39" s="6">
        <f>[6]Revenue!G33/I22</f>
        <v>1982133.9850360551</v>
      </c>
      <c r="J39" s="6">
        <f>[6]Revenue!H33/J22</f>
        <v>1924401.9272194707</v>
      </c>
      <c r="K39" s="6">
        <f>[6]Revenue!I33/K22</f>
        <v>1868351.3856499714</v>
      </c>
      <c r="L39" s="6">
        <f>[6]Revenue!J33/L22</f>
        <v>1813933.3841261859</v>
      </c>
      <c r="M39" s="6">
        <f>[6]Revenue!K33/M22</f>
        <v>1761100.3729380446</v>
      </c>
      <c r="N39" s="6">
        <f>[6]Revenue!L33/N22</f>
        <v>1709806.1873184897</v>
      </c>
      <c r="O39" s="6">
        <f>[6]Revenue!M33/O22</f>
        <v>1660006.0071053298</v>
      </c>
      <c r="P39" s="6">
        <f>[6]Revenue!N33/P22</f>
        <v>1611656.31757799</v>
      </c>
      <c r="Q39" s="6">
        <f>[6]Revenue!O33/Q22</f>
        <v>1564714.8714349419</v>
      </c>
      <c r="R39" s="6">
        <f>Q39</f>
        <v>1564714.8714349419</v>
      </c>
      <c r="S39" s="6">
        <f t="shared" ref="S39:AK39" si="5">R39</f>
        <v>1564714.8714349419</v>
      </c>
      <c r="T39" s="6">
        <f t="shared" si="5"/>
        <v>1564714.8714349419</v>
      </c>
      <c r="U39" s="6">
        <f t="shared" si="5"/>
        <v>1564714.8714349419</v>
      </c>
      <c r="V39" s="6">
        <f t="shared" si="5"/>
        <v>1564714.8714349419</v>
      </c>
      <c r="W39" s="6">
        <f t="shared" si="5"/>
        <v>1564714.8714349419</v>
      </c>
      <c r="X39" s="6">
        <f t="shared" si="5"/>
        <v>1564714.8714349419</v>
      </c>
      <c r="Y39" s="6">
        <f t="shared" si="5"/>
        <v>1564714.8714349419</v>
      </c>
      <c r="Z39" s="6">
        <f t="shared" si="5"/>
        <v>1564714.8714349419</v>
      </c>
      <c r="AA39" s="6">
        <f t="shared" si="5"/>
        <v>1564714.8714349419</v>
      </c>
      <c r="AB39" s="6">
        <f t="shared" si="5"/>
        <v>1564714.8714349419</v>
      </c>
      <c r="AC39" s="6">
        <f t="shared" si="5"/>
        <v>1564714.8714349419</v>
      </c>
      <c r="AD39" s="6">
        <f t="shared" si="5"/>
        <v>1564714.8714349419</v>
      </c>
      <c r="AE39" s="6">
        <f t="shared" si="5"/>
        <v>1564714.8714349419</v>
      </c>
      <c r="AF39" s="6">
        <f t="shared" si="5"/>
        <v>1564714.8714349419</v>
      </c>
      <c r="AG39" s="6">
        <f t="shared" si="5"/>
        <v>1564714.8714349419</v>
      </c>
      <c r="AH39" s="6">
        <f t="shared" si="5"/>
        <v>1564714.8714349419</v>
      </c>
      <c r="AI39" s="6">
        <f t="shared" si="5"/>
        <v>1564714.8714349419</v>
      </c>
      <c r="AJ39" s="6">
        <f t="shared" si="5"/>
        <v>1564714.8714349419</v>
      </c>
      <c r="AK39" s="6">
        <f t="shared" si="5"/>
        <v>1564714.8714349419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2102845.9447247507</v>
      </c>
      <c r="H44" s="10">
        <f t="shared" ref="H44:AK44" si="6">SUM(H39:H43)</f>
        <v>2041598.0045871364</v>
      </c>
      <c r="I44" s="10">
        <f t="shared" si="6"/>
        <v>1982133.9850360551</v>
      </c>
      <c r="J44" s="10">
        <f t="shared" si="6"/>
        <v>1924401.9272194707</v>
      </c>
      <c r="K44" s="10">
        <f t="shared" si="6"/>
        <v>1868351.3856499714</v>
      </c>
      <c r="L44" s="10">
        <f t="shared" si="6"/>
        <v>1813933.3841261859</v>
      </c>
      <c r="M44" s="10">
        <f t="shared" si="6"/>
        <v>1761100.3729380446</v>
      </c>
      <c r="N44" s="10">
        <f t="shared" si="6"/>
        <v>1709806.1873184897</v>
      </c>
      <c r="O44" s="10">
        <f t="shared" si="6"/>
        <v>1660006.0071053298</v>
      </c>
      <c r="P44" s="10">
        <f t="shared" si="6"/>
        <v>1611656.31757799</v>
      </c>
      <c r="Q44" s="10">
        <f t="shared" si="6"/>
        <v>1564714.8714349419</v>
      </c>
      <c r="R44" s="10">
        <f t="shared" si="6"/>
        <v>1564714.8714349419</v>
      </c>
      <c r="S44" s="10">
        <f t="shared" si="6"/>
        <v>1564714.8714349419</v>
      </c>
      <c r="T44" s="10">
        <f t="shared" si="6"/>
        <v>1564714.8714349419</v>
      </c>
      <c r="U44" s="10">
        <f t="shared" si="6"/>
        <v>1564714.8714349419</v>
      </c>
      <c r="V44" s="10">
        <f t="shared" si="6"/>
        <v>1564714.8714349419</v>
      </c>
      <c r="W44" s="10">
        <f t="shared" si="6"/>
        <v>1564714.8714349419</v>
      </c>
      <c r="X44" s="10">
        <f t="shared" si="6"/>
        <v>1564714.8714349419</v>
      </c>
      <c r="Y44" s="10">
        <f t="shared" si="6"/>
        <v>1564714.8714349419</v>
      </c>
      <c r="Z44" s="10">
        <f t="shared" si="6"/>
        <v>1564714.8714349419</v>
      </c>
      <c r="AA44" s="10">
        <f t="shared" si="6"/>
        <v>1564714.8714349419</v>
      </c>
      <c r="AB44" s="10">
        <f t="shared" si="6"/>
        <v>1564714.8714349419</v>
      </c>
      <c r="AC44" s="10">
        <f t="shared" si="6"/>
        <v>1564714.8714349419</v>
      </c>
      <c r="AD44" s="10">
        <f t="shared" si="6"/>
        <v>1564714.8714349419</v>
      </c>
      <c r="AE44" s="10">
        <f t="shared" si="6"/>
        <v>1564714.8714349419</v>
      </c>
      <c r="AF44" s="10">
        <f t="shared" si="6"/>
        <v>1564714.8714349419</v>
      </c>
      <c r="AG44" s="10">
        <f t="shared" si="6"/>
        <v>1564714.8714349419</v>
      </c>
      <c r="AH44" s="10">
        <f t="shared" si="6"/>
        <v>1564714.8714349419</v>
      </c>
      <c r="AI44" s="10">
        <f t="shared" si="6"/>
        <v>1564714.8714349419</v>
      </c>
      <c r="AJ44" s="10">
        <f t="shared" si="6"/>
        <v>1564714.8714349419</v>
      </c>
      <c r="AK44" s="10">
        <f t="shared" si="6"/>
        <v>1564714.8714349419</v>
      </c>
      <c r="AL44" s="10">
        <f>SUM(G44:AK44)</f>
        <v>51334845.816417202</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-38205529.607168108</v>
      </c>
    </row>
    <row r="47" spans="1:39" x14ac:dyDescent="0.35">
      <c r="E47" s="10" t="str">
        <f>E39</f>
        <v>Pipes</v>
      </c>
      <c r="F47" t="s">
        <v>53</v>
      </c>
      <c r="G47" s="10">
        <f t="shared" ref="G47:AK50" si="7">G39/$G9+IF((G$4-$G9+1)&gt;0,-INDEX($G39:$AK39,1,(G$4-$G9+1))/$G9,0)</f>
        <v>42056.918894495015</v>
      </c>
      <c r="H47" s="10">
        <f t="shared" si="7"/>
        <v>40831.960091742731</v>
      </c>
      <c r="I47" s="10">
        <f t="shared" si="7"/>
        <v>39642.679700721099</v>
      </c>
      <c r="J47" s="10">
        <f t="shared" si="7"/>
        <v>38488.038544389412</v>
      </c>
      <c r="K47" s="10">
        <f t="shared" si="7"/>
        <v>37367.027712999428</v>
      </c>
      <c r="L47" s="10">
        <f t="shared" si="7"/>
        <v>36278.667682523715</v>
      </c>
      <c r="M47" s="10">
        <f t="shared" si="7"/>
        <v>35222.007458760891</v>
      </c>
      <c r="N47" s="10">
        <f t="shared" si="7"/>
        <v>34196.123746369791</v>
      </c>
      <c r="O47" s="10">
        <f t="shared" si="7"/>
        <v>33200.120142106593</v>
      </c>
      <c r="P47" s="10">
        <f t="shared" si="7"/>
        <v>32233.1263515598</v>
      </c>
      <c r="Q47" s="10">
        <f t="shared" si="7"/>
        <v>31294.297428698839</v>
      </c>
      <c r="R47" s="10">
        <f t="shared" si="7"/>
        <v>31294.297428698839</v>
      </c>
      <c r="S47" s="10">
        <f t="shared" si="7"/>
        <v>31294.297428698839</v>
      </c>
      <c r="T47" s="10">
        <f t="shared" si="7"/>
        <v>31294.297428698839</v>
      </c>
      <c r="U47" s="10">
        <f t="shared" si="7"/>
        <v>31294.297428698839</v>
      </c>
      <c r="V47" s="10">
        <f t="shared" si="7"/>
        <v>31294.297428698839</v>
      </c>
      <c r="W47" s="10">
        <f t="shared" si="7"/>
        <v>31294.297428698839</v>
      </c>
      <c r="X47" s="10">
        <f t="shared" si="7"/>
        <v>31294.297428698839</v>
      </c>
      <c r="Y47" s="10">
        <f t="shared" si="7"/>
        <v>31294.297428698839</v>
      </c>
      <c r="Z47" s="10">
        <f t="shared" si="7"/>
        <v>31294.297428698839</v>
      </c>
      <c r="AA47" s="10">
        <f t="shared" si="7"/>
        <v>31294.297428698839</v>
      </c>
      <c r="AB47" s="10">
        <f t="shared" si="7"/>
        <v>31294.297428698839</v>
      </c>
      <c r="AC47" s="10">
        <f t="shared" si="7"/>
        <v>31294.297428698839</v>
      </c>
      <c r="AD47" s="10">
        <f t="shared" si="7"/>
        <v>31294.297428698839</v>
      </c>
      <c r="AE47" s="10">
        <f t="shared" si="7"/>
        <v>31294.297428698839</v>
      </c>
      <c r="AF47" s="10">
        <f t="shared" si="7"/>
        <v>31294.297428698839</v>
      </c>
      <c r="AG47" s="10">
        <f t="shared" si="7"/>
        <v>31294.297428698839</v>
      </c>
      <c r="AH47" s="10">
        <f t="shared" si="7"/>
        <v>31294.297428698839</v>
      </c>
      <c r="AI47" s="10">
        <f t="shared" si="7"/>
        <v>31294.297428698839</v>
      </c>
      <c r="AJ47" s="10">
        <f t="shared" si="7"/>
        <v>31294.297428698839</v>
      </c>
      <c r="AK47" s="10">
        <f t="shared" si="7"/>
        <v>31294.297428698839</v>
      </c>
    </row>
    <row r="48" spans="1:39" x14ac:dyDescent="0.35">
      <c r="E48" s="10" t="str">
        <f t="shared" ref="E48:E50" si="8">E40</f>
        <v>Pumps</v>
      </c>
      <c r="F48" t="s">
        <v>53</v>
      </c>
      <c r="G48" s="10">
        <f t="shared" si="7"/>
        <v>0</v>
      </c>
      <c r="H48" s="10">
        <f t="shared" si="7"/>
        <v>0</v>
      </c>
      <c r="I48" s="10">
        <f t="shared" si="7"/>
        <v>0</v>
      </c>
      <c r="J48" s="10">
        <f t="shared" si="7"/>
        <v>0</v>
      </c>
      <c r="K48" s="10">
        <f t="shared" si="7"/>
        <v>0</v>
      </c>
      <c r="L48" s="10">
        <f t="shared" si="7"/>
        <v>0</v>
      </c>
      <c r="M48" s="10">
        <f t="shared" si="7"/>
        <v>0</v>
      </c>
      <c r="N48" s="10">
        <f t="shared" si="7"/>
        <v>0</v>
      </c>
      <c r="O48" s="10">
        <f t="shared" si="7"/>
        <v>0</v>
      </c>
      <c r="P48" s="10">
        <f t="shared" si="7"/>
        <v>0</v>
      </c>
      <c r="Q48" s="10">
        <f t="shared" si="7"/>
        <v>0</v>
      </c>
      <c r="R48" s="10">
        <f t="shared" si="7"/>
        <v>0</v>
      </c>
      <c r="S48" s="10">
        <f t="shared" si="7"/>
        <v>0</v>
      </c>
      <c r="T48" s="10">
        <f t="shared" si="7"/>
        <v>0</v>
      </c>
      <c r="U48" s="10">
        <f t="shared" si="7"/>
        <v>0</v>
      </c>
      <c r="V48" s="10">
        <f t="shared" si="7"/>
        <v>0</v>
      </c>
      <c r="W48" s="10">
        <f t="shared" si="7"/>
        <v>0</v>
      </c>
      <c r="X48" s="10">
        <f t="shared" si="7"/>
        <v>0</v>
      </c>
      <c r="Y48" s="10">
        <f t="shared" si="7"/>
        <v>0</v>
      </c>
      <c r="Z48" s="10">
        <f t="shared" si="7"/>
        <v>0</v>
      </c>
      <c r="AA48" s="10">
        <f t="shared" si="7"/>
        <v>0</v>
      </c>
      <c r="AB48" s="10">
        <f t="shared" si="7"/>
        <v>0</v>
      </c>
      <c r="AC48" s="10">
        <f t="shared" si="7"/>
        <v>0</v>
      </c>
      <c r="AD48" s="10">
        <f t="shared" si="7"/>
        <v>0</v>
      </c>
      <c r="AE48" s="10">
        <f t="shared" si="7"/>
        <v>0</v>
      </c>
      <c r="AF48" s="10">
        <f t="shared" si="7"/>
        <v>0</v>
      </c>
      <c r="AG48" s="10">
        <f t="shared" si="7"/>
        <v>0</v>
      </c>
      <c r="AH48" s="10">
        <f t="shared" si="7"/>
        <v>0</v>
      </c>
      <c r="AI48" s="10">
        <f t="shared" si="7"/>
        <v>0</v>
      </c>
      <c r="AJ48" s="10">
        <f t="shared" si="7"/>
        <v>0</v>
      </c>
      <c r="AK48" s="10">
        <f t="shared" si="7"/>
        <v>0</v>
      </c>
    </row>
    <row r="49" spans="1:37" x14ac:dyDescent="0.35">
      <c r="E49" s="10" t="str">
        <f t="shared" si="8"/>
        <v>Valves and Meters</v>
      </c>
      <c r="F49" t="s">
        <v>53</v>
      </c>
      <c r="G49" s="10">
        <f t="shared" si="7"/>
        <v>0</v>
      </c>
      <c r="H49" s="10">
        <f t="shared" si="7"/>
        <v>0</v>
      </c>
      <c r="I49" s="10">
        <f t="shared" si="7"/>
        <v>0</v>
      </c>
      <c r="J49" s="10">
        <f t="shared" si="7"/>
        <v>0</v>
      </c>
      <c r="K49" s="10">
        <f t="shared" si="7"/>
        <v>0</v>
      </c>
      <c r="L49" s="10">
        <f t="shared" si="7"/>
        <v>0</v>
      </c>
      <c r="M49" s="10">
        <f t="shared" si="7"/>
        <v>0</v>
      </c>
      <c r="N49" s="10">
        <f t="shared" si="7"/>
        <v>0</v>
      </c>
      <c r="O49" s="10">
        <f t="shared" si="7"/>
        <v>0</v>
      </c>
      <c r="P49" s="10">
        <f t="shared" si="7"/>
        <v>0</v>
      </c>
      <c r="Q49" s="10">
        <f t="shared" si="7"/>
        <v>0</v>
      </c>
      <c r="R49" s="10">
        <f t="shared" si="7"/>
        <v>0</v>
      </c>
      <c r="S49" s="10">
        <f t="shared" si="7"/>
        <v>0</v>
      </c>
      <c r="T49" s="10">
        <f t="shared" si="7"/>
        <v>0</v>
      </c>
      <c r="U49" s="10">
        <f t="shared" si="7"/>
        <v>0</v>
      </c>
      <c r="V49" s="10">
        <f t="shared" si="7"/>
        <v>0</v>
      </c>
      <c r="W49" s="10">
        <f t="shared" si="7"/>
        <v>0</v>
      </c>
      <c r="X49" s="10">
        <f t="shared" si="7"/>
        <v>0</v>
      </c>
      <c r="Y49" s="10">
        <f t="shared" si="7"/>
        <v>0</v>
      </c>
      <c r="Z49" s="10">
        <f t="shared" si="7"/>
        <v>0</v>
      </c>
      <c r="AA49" s="10">
        <f t="shared" si="7"/>
        <v>0</v>
      </c>
      <c r="AB49" s="10">
        <f t="shared" si="7"/>
        <v>0</v>
      </c>
      <c r="AC49" s="10">
        <f t="shared" si="7"/>
        <v>0</v>
      </c>
      <c r="AD49" s="10">
        <f t="shared" si="7"/>
        <v>0</v>
      </c>
      <c r="AE49" s="10">
        <f t="shared" si="7"/>
        <v>0</v>
      </c>
      <c r="AF49" s="10">
        <f t="shared" si="7"/>
        <v>0</v>
      </c>
      <c r="AG49" s="10">
        <f t="shared" si="7"/>
        <v>0</v>
      </c>
      <c r="AH49" s="10">
        <f t="shared" si="7"/>
        <v>0</v>
      </c>
      <c r="AI49" s="10">
        <f t="shared" si="7"/>
        <v>0</v>
      </c>
      <c r="AJ49" s="10">
        <f t="shared" si="7"/>
        <v>0</v>
      </c>
      <c r="AK49" s="10">
        <f t="shared" si="7"/>
        <v>0</v>
      </c>
    </row>
    <row r="50" spans="1:37" x14ac:dyDescent="0.35">
      <c r="E50" s="10" t="str">
        <f t="shared" si="8"/>
        <v>Temporary Assets</v>
      </c>
      <c r="F50" t="s">
        <v>53</v>
      </c>
      <c r="G50" s="10">
        <f t="shared" si="7"/>
        <v>0</v>
      </c>
      <c r="H50" s="10">
        <f t="shared" si="7"/>
        <v>0</v>
      </c>
      <c r="I50" s="10">
        <f t="shared" si="7"/>
        <v>0</v>
      </c>
      <c r="J50" s="10">
        <f t="shared" si="7"/>
        <v>0</v>
      </c>
      <c r="K50" s="10">
        <f t="shared" si="7"/>
        <v>0</v>
      </c>
      <c r="L50" s="10">
        <f t="shared" si="7"/>
        <v>0</v>
      </c>
      <c r="M50" s="10">
        <f t="shared" si="7"/>
        <v>0</v>
      </c>
      <c r="N50" s="10">
        <f t="shared" si="7"/>
        <v>0</v>
      </c>
      <c r="O50" s="10">
        <f t="shared" si="7"/>
        <v>0</v>
      </c>
      <c r="P50" s="10">
        <f t="shared" si="7"/>
        <v>0</v>
      </c>
      <c r="Q50" s="10">
        <f t="shared" si="7"/>
        <v>0</v>
      </c>
      <c r="R50" s="10">
        <f t="shared" si="7"/>
        <v>0</v>
      </c>
      <c r="S50" s="10">
        <f t="shared" si="7"/>
        <v>0</v>
      </c>
      <c r="T50" s="10">
        <f t="shared" si="7"/>
        <v>0</v>
      </c>
      <c r="U50" s="10">
        <f t="shared" si="7"/>
        <v>0</v>
      </c>
      <c r="V50" s="10">
        <f t="shared" si="7"/>
        <v>0</v>
      </c>
      <c r="W50" s="10">
        <f t="shared" si="7"/>
        <v>0</v>
      </c>
      <c r="X50" s="10">
        <f t="shared" si="7"/>
        <v>0</v>
      </c>
      <c r="Y50" s="10">
        <f t="shared" si="7"/>
        <v>0</v>
      </c>
      <c r="Z50" s="10">
        <f t="shared" si="7"/>
        <v>0</v>
      </c>
      <c r="AA50" s="10">
        <f t="shared" si="7"/>
        <v>0</v>
      </c>
      <c r="AB50" s="10">
        <f t="shared" si="7"/>
        <v>0</v>
      </c>
      <c r="AC50" s="10">
        <f t="shared" si="7"/>
        <v>0</v>
      </c>
      <c r="AD50" s="10">
        <f t="shared" si="7"/>
        <v>0</v>
      </c>
      <c r="AE50" s="10">
        <f t="shared" si="7"/>
        <v>0</v>
      </c>
      <c r="AF50" s="10">
        <f t="shared" si="7"/>
        <v>0</v>
      </c>
      <c r="AG50" s="10">
        <f t="shared" si="7"/>
        <v>0</v>
      </c>
      <c r="AH50" s="10">
        <f t="shared" si="7"/>
        <v>0</v>
      </c>
      <c r="AI50" s="10">
        <f t="shared" si="7"/>
        <v>0</v>
      </c>
      <c r="AJ50" s="10">
        <f t="shared" si="7"/>
        <v>0</v>
      </c>
      <c r="AK50" s="10">
        <f t="shared" si="7"/>
        <v>0</v>
      </c>
    </row>
    <row r="51" spans="1:37" x14ac:dyDescent="0.35">
      <c r="G51" s="10"/>
      <c r="H51" s="10"/>
      <c r="I51" s="10"/>
      <c r="J51" s="10"/>
      <c r="K51" s="10"/>
      <c r="L51" s="10"/>
      <c r="M51" s="10"/>
      <c r="N51" s="10"/>
      <c r="O51" s="10"/>
      <c r="P51" s="10"/>
      <c r="Q51" s="10"/>
    </row>
    <row r="52" spans="1:37" x14ac:dyDescent="0.35">
      <c r="D52" t="s">
        <v>59</v>
      </c>
      <c r="F52" t="s">
        <v>53</v>
      </c>
      <c r="G52" s="10">
        <f>SUM($G$47:G50)</f>
        <v>42056.918894495015</v>
      </c>
      <c r="H52" s="10">
        <f>SUM($G$47:H50)</f>
        <v>82888.878986237745</v>
      </c>
      <c r="I52" s="10">
        <f>SUM($G$47:I50)</f>
        <v>122531.55868695884</v>
      </c>
      <c r="J52" s="10">
        <f>SUM($G$47:J50)</f>
        <v>161019.59723134825</v>
      </c>
      <c r="K52" s="10">
        <f>SUM($G$47:K50)</f>
        <v>198386.62494434768</v>
      </c>
      <c r="L52" s="10">
        <f>SUM($G$47:L50)</f>
        <v>234665.29262687141</v>
      </c>
      <c r="M52" s="10">
        <f>SUM($G$47:M50)</f>
        <v>269887.30008563231</v>
      </c>
      <c r="N52" s="10">
        <f>SUM($G$47:N50)</f>
        <v>304083.4238320021</v>
      </c>
      <c r="O52" s="10">
        <f>SUM($G$47:O50)</f>
        <v>337283.5439741087</v>
      </c>
      <c r="P52" s="10">
        <f>SUM($G$47:P50)</f>
        <v>369516.67032566853</v>
      </c>
      <c r="Q52" s="10">
        <f>SUM($G$47:Q50)</f>
        <v>400810.96775436739</v>
      </c>
      <c r="R52" s="10">
        <f>SUM($G$47:R50)</f>
        <v>432105.26518306625</v>
      </c>
      <c r="S52" s="10">
        <f>SUM($G$47:S50)</f>
        <v>463399.56261176511</v>
      </c>
      <c r="T52" s="10">
        <f>SUM($G$47:T50)</f>
        <v>494693.86004046397</v>
      </c>
      <c r="U52" s="10">
        <f>SUM($G$47:U50)</f>
        <v>525988.15746916283</v>
      </c>
      <c r="V52" s="10">
        <f>SUM($G$47:V50)</f>
        <v>557282.45489786169</v>
      </c>
      <c r="W52" s="10">
        <f>SUM($G$47:W50)</f>
        <v>588576.75232656056</v>
      </c>
      <c r="X52" s="10">
        <f>SUM($G$47:X50)</f>
        <v>619871.04975525942</v>
      </c>
      <c r="Y52" s="10">
        <f>SUM($G$47:Y50)</f>
        <v>651165.34718395828</v>
      </c>
      <c r="Z52" s="10">
        <f>SUM($G$47:Z50)</f>
        <v>682459.64461265714</v>
      </c>
      <c r="AA52" s="10">
        <f>SUM($G$47:AA50)</f>
        <v>713753.942041356</v>
      </c>
      <c r="AB52" s="10">
        <f>SUM($G$47:AB50)</f>
        <v>745048.23947005486</v>
      </c>
      <c r="AC52" s="10">
        <f>SUM($G$47:AC50)</f>
        <v>776342.53689875372</v>
      </c>
      <c r="AD52" s="10">
        <f>SUM($G$47:AD50)</f>
        <v>807636.83432745258</v>
      </c>
      <c r="AE52" s="10">
        <f>SUM($G$47:AE50)</f>
        <v>838931.13175615144</v>
      </c>
      <c r="AF52" s="10">
        <f>SUM($G$47:AF50)</f>
        <v>870225.42918485031</v>
      </c>
      <c r="AG52" s="10">
        <f>SUM($G$47:AG50)</f>
        <v>901519.72661354917</v>
      </c>
      <c r="AH52" s="10">
        <f>SUM($G$47:AH50)</f>
        <v>932814.02404224803</v>
      </c>
      <c r="AI52" s="10">
        <f>SUM($G$47:AI50)</f>
        <v>964108.32147094689</v>
      </c>
      <c r="AJ52" s="10">
        <f>SUM($G$47:AJ50)</f>
        <v>995402.61889964575</v>
      </c>
      <c r="AK52" s="10">
        <f>SUM($G$47:AK50)</f>
        <v>1026696.9163283446</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9">SUM(H59:H62)</f>
        <v>0</v>
      </c>
      <c r="I63" s="10">
        <f t="shared" si="9"/>
        <v>0</v>
      </c>
      <c r="J63" s="10">
        <f t="shared" si="9"/>
        <v>0</v>
      </c>
      <c r="K63" s="10">
        <f t="shared" si="9"/>
        <v>0</v>
      </c>
      <c r="L63" s="10">
        <f t="shared" si="9"/>
        <v>0</v>
      </c>
      <c r="M63" s="10">
        <f t="shared" si="9"/>
        <v>0</v>
      </c>
      <c r="N63" s="10">
        <f t="shared" si="9"/>
        <v>0</v>
      </c>
      <c r="O63" s="10">
        <f t="shared" si="9"/>
        <v>0</v>
      </c>
      <c r="P63" s="10">
        <f t="shared" si="9"/>
        <v>0</v>
      </c>
      <c r="Q63" s="10">
        <f t="shared" si="9"/>
        <v>0</v>
      </c>
      <c r="R63" s="10">
        <f t="shared" si="9"/>
        <v>0</v>
      </c>
      <c r="S63" s="10">
        <f t="shared" si="9"/>
        <v>0</v>
      </c>
      <c r="T63" s="10">
        <f t="shared" si="9"/>
        <v>0</v>
      </c>
      <c r="U63" s="10">
        <f t="shared" si="9"/>
        <v>0</v>
      </c>
      <c r="V63" s="10">
        <f t="shared" si="9"/>
        <v>0</v>
      </c>
      <c r="W63" s="10">
        <f t="shared" si="9"/>
        <v>0</v>
      </c>
      <c r="X63" s="10">
        <f t="shared" si="9"/>
        <v>0</v>
      </c>
      <c r="Y63" s="10">
        <f t="shared" si="9"/>
        <v>0</v>
      </c>
      <c r="Z63" s="10">
        <f t="shared" si="9"/>
        <v>0</v>
      </c>
      <c r="AA63" s="10">
        <f t="shared" si="9"/>
        <v>0</v>
      </c>
      <c r="AB63" s="10">
        <f t="shared" si="9"/>
        <v>0</v>
      </c>
      <c r="AC63" s="10">
        <f t="shared" si="9"/>
        <v>0</v>
      </c>
      <c r="AD63" s="10">
        <f t="shared" si="9"/>
        <v>0</v>
      </c>
      <c r="AE63" s="10">
        <f t="shared" si="9"/>
        <v>0</v>
      </c>
      <c r="AF63" s="10">
        <f t="shared" si="9"/>
        <v>0</v>
      </c>
      <c r="AG63" s="10">
        <f t="shared" si="9"/>
        <v>0</v>
      </c>
      <c r="AH63" s="10">
        <f t="shared" si="9"/>
        <v>0</v>
      </c>
      <c r="AI63" s="10">
        <f t="shared" si="9"/>
        <v>0</v>
      </c>
      <c r="AJ63" s="10">
        <f t="shared" si="9"/>
        <v>0</v>
      </c>
      <c r="AK63" s="10">
        <f t="shared" si="9"/>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0">G59/$G9+IF((G$4-$G9+1)&gt;0,-INDEX($G59:$AK59,1,(G$4-$G9+1))/$G9,0)</f>
        <v>0</v>
      </c>
      <c r="H66" s="10">
        <f t="shared" si="10"/>
        <v>0</v>
      </c>
      <c r="I66" s="10">
        <f t="shared" si="10"/>
        <v>0</v>
      </c>
      <c r="J66" s="10">
        <f t="shared" si="10"/>
        <v>0</v>
      </c>
      <c r="K66" s="10">
        <f t="shared" si="10"/>
        <v>0</v>
      </c>
      <c r="L66" s="10">
        <f t="shared" si="10"/>
        <v>0</v>
      </c>
      <c r="M66" s="10">
        <f t="shared" si="10"/>
        <v>0</v>
      </c>
      <c r="N66" s="10">
        <f t="shared" si="10"/>
        <v>0</v>
      </c>
      <c r="O66" s="10">
        <f t="shared" si="10"/>
        <v>0</v>
      </c>
      <c r="P66" s="10">
        <f t="shared" si="10"/>
        <v>0</v>
      </c>
      <c r="Q66" s="10">
        <f t="shared" si="10"/>
        <v>0</v>
      </c>
      <c r="R66" s="10">
        <f t="shared" si="10"/>
        <v>0</v>
      </c>
      <c r="S66" s="10">
        <f t="shared" si="10"/>
        <v>0</v>
      </c>
      <c r="T66" s="10">
        <f t="shared" si="10"/>
        <v>0</v>
      </c>
      <c r="U66" s="10">
        <f t="shared" si="10"/>
        <v>0</v>
      </c>
      <c r="V66" s="10">
        <f t="shared" si="10"/>
        <v>0</v>
      </c>
      <c r="W66" s="10">
        <f t="shared" si="10"/>
        <v>0</v>
      </c>
      <c r="X66" s="10">
        <f t="shared" si="10"/>
        <v>0</v>
      </c>
      <c r="Y66" s="10">
        <f t="shared" si="10"/>
        <v>0</v>
      </c>
      <c r="Z66" s="10">
        <f t="shared" si="10"/>
        <v>0</v>
      </c>
      <c r="AA66" s="10">
        <f t="shared" si="10"/>
        <v>0</v>
      </c>
      <c r="AB66" s="10">
        <f t="shared" si="10"/>
        <v>0</v>
      </c>
      <c r="AC66" s="10">
        <f t="shared" si="10"/>
        <v>0</v>
      </c>
      <c r="AD66" s="10">
        <f t="shared" si="10"/>
        <v>0</v>
      </c>
      <c r="AE66" s="10">
        <f t="shared" si="10"/>
        <v>0</v>
      </c>
      <c r="AF66" s="10">
        <f t="shared" si="10"/>
        <v>0</v>
      </c>
      <c r="AG66" s="10">
        <f t="shared" si="10"/>
        <v>0</v>
      </c>
      <c r="AH66" s="10">
        <f t="shared" si="10"/>
        <v>0</v>
      </c>
      <c r="AI66" s="10">
        <f t="shared" si="10"/>
        <v>0</v>
      </c>
      <c r="AJ66" s="10">
        <f t="shared" si="10"/>
        <v>0</v>
      </c>
      <c r="AK66" s="10">
        <f t="shared" si="10"/>
        <v>0</v>
      </c>
    </row>
    <row r="67" spans="1:37" x14ac:dyDescent="0.35">
      <c r="E67" s="10" t="str">
        <f t="shared" ref="E67:E68" si="11">E60</f>
        <v>Pumps</v>
      </c>
      <c r="F67" t="s">
        <v>53</v>
      </c>
      <c r="G67" s="10">
        <f t="shared" si="10"/>
        <v>0</v>
      </c>
      <c r="H67" s="10">
        <f t="shared" si="10"/>
        <v>0</v>
      </c>
      <c r="I67" s="10">
        <f t="shared" si="10"/>
        <v>0</v>
      </c>
      <c r="J67" s="10">
        <f t="shared" si="10"/>
        <v>0</v>
      </c>
      <c r="K67" s="10">
        <f t="shared" si="10"/>
        <v>0</v>
      </c>
      <c r="L67" s="10">
        <f t="shared" si="10"/>
        <v>0</v>
      </c>
      <c r="M67" s="10">
        <f t="shared" si="10"/>
        <v>0</v>
      </c>
      <c r="N67" s="10">
        <f t="shared" si="10"/>
        <v>0</v>
      </c>
      <c r="O67" s="10">
        <f t="shared" si="10"/>
        <v>0</v>
      </c>
      <c r="P67" s="10">
        <f t="shared" si="10"/>
        <v>0</v>
      </c>
      <c r="Q67" s="10">
        <f t="shared" si="10"/>
        <v>0</v>
      </c>
      <c r="R67" s="10">
        <f t="shared" si="10"/>
        <v>0</v>
      </c>
      <c r="S67" s="10">
        <f t="shared" si="10"/>
        <v>0</v>
      </c>
      <c r="T67" s="10">
        <f t="shared" si="10"/>
        <v>0</v>
      </c>
      <c r="U67" s="10">
        <f t="shared" si="10"/>
        <v>0</v>
      </c>
      <c r="V67" s="10">
        <f t="shared" si="10"/>
        <v>0</v>
      </c>
      <c r="W67" s="10">
        <f t="shared" si="10"/>
        <v>0</v>
      </c>
      <c r="X67" s="10">
        <f t="shared" si="10"/>
        <v>0</v>
      </c>
      <c r="Y67" s="10">
        <f t="shared" si="10"/>
        <v>0</v>
      </c>
      <c r="Z67" s="10">
        <f t="shared" si="10"/>
        <v>0</v>
      </c>
      <c r="AA67" s="10">
        <f t="shared" si="10"/>
        <v>0</v>
      </c>
      <c r="AB67" s="10">
        <f t="shared" si="10"/>
        <v>0</v>
      </c>
      <c r="AC67" s="10">
        <f t="shared" si="10"/>
        <v>0</v>
      </c>
      <c r="AD67" s="10">
        <f t="shared" si="10"/>
        <v>0</v>
      </c>
      <c r="AE67" s="10">
        <f t="shared" si="10"/>
        <v>0</v>
      </c>
      <c r="AF67" s="10">
        <f t="shared" si="10"/>
        <v>0</v>
      </c>
      <c r="AG67" s="10">
        <f t="shared" si="10"/>
        <v>0</v>
      </c>
      <c r="AH67" s="10">
        <f t="shared" si="10"/>
        <v>0</v>
      </c>
      <c r="AI67" s="10">
        <f t="shared" si="10"/>
        <v>0</v>
      </c>
      <c r="AJ67" s="10">
        <f t="shared" si="10"/>
        <v>0</v>
      </c>
      <c r="AK67" s="10">
        <f t="shared" si="10"/>
        <v>0</v>
      </c>
    </row>
    <row r="68" spans="1:37" x14ac:dyDescent="0.35">
      <c r="E68" s="10" t="str">
        <f t="shared" si="11"/>
        <v>Valves and Meters</v>
      </c>
      <c r="F68" t="s">
        <v>53</v>
      </c>
      <c r="G68" s="10">
        <f t="shared" si="10"/>
        <v>0</v>
      </c>
      <c r="H68" s="10">
        <f t="shared" si="10"/>
        <v>0</v>
      </c>
      <c r="I68" s="10">
        <f t="shared" si="10"/>
        <v>0</v>
      </c>
      <c r="J68" s="10">
        <f t="shared" si="10"/>
        <v>0</v>
      </c>
      <c r="K68" s="10">
        <f t="shared" si="10"/>
        <v>0</v>
      </c>
      <c r="L68" s="10">
        <f t="shared" si="10"/>
        <v>0</v>
      </c>
      <c r="M68" s="10">
        <f t="shared" si="10"/>
        <v>0</v>
      </c>
      <c r="N68" s="10">
        <f t="shared" si="10"/>
        <v>0</v>
      </c>
      <c r="O68" s="10">
        <f t="shared" si="10"/>
        <v>0</v>
      </c>
      <c r="P68" s="10">
        <f t="shared" si="10"/>
        <v>0</v>
      </c>
      <c r="Q68" s="10">
        <f t="shared" si="10"/>
        <v>0</v>
      </c>
      <c r="R68" s="10">
        <f t="shared" si="10"/>
        <v>0</v>
      </c>
      <c r="S68" s="10">
        <f t="shared" si="10"/>
        <v>0</v>
      </c>
      <c r="T68" s="10">
        <f t="shared" si="10"/>
        <v>0</v>
      </c>
      <c r="U68" s="10">
        <f t="shared" si="10"/>
        <v>0</v>
      </c>
      <c r="V68" s="10">
        <f t="shared" si="10"/>
        <v>0</v>
      </c>
      <c r="W68" s="10">
        <f t="shared" si="10"/>
        <v>0</v>
      </c>
      <c r="X68" s="10">
        <f t="shared" si="10"/>
        <v>0</v>
      </c>
      <c r="Y68" s="10">
        <f t="shared" si="10"/>
        <v>0</v>
      </c>
      <c r="Z68" s="10">
        <f t="shared" si="10"/>
        <v>0</v>
      </c>
      <c r="AA68" s="10">
        <f t="shared" si="10"/>
        <v>0</v>
      </c>
      <c r="AB68" s="10">
        <f t="shared" si="10"/>
        <v>0</v>
      </c>
      <c r="AC68" s="10">
        <f t="shared" si="10"/>
        <v>0</v>
      </c>
      <c r="AD68" s="10">
        <f t="shared" si="10"/>
        <v>0</v>
      </c>
      <c r="AE68" s="10">
        <f t="shared" si="10"/>
        <v>0</v>
      </c>
      <c r="AF68" s="10">
        <f t="shared" si="10"/>
        <v>0</v>
      </c>
      <c r="AG68" s="10">
        <f t="shared" si="10"/>
        <v>0</v>
      </c>
      <c r="AH68" s="10">
        <f t="shared" si="10"/>
        <v>0</v>
      </c>
      <c r="AI68" s="10">
        <f t="shared" si="10"/>
        <v>0</v>
      </c>
      <c r="AJ68" s="10">
        <f t="shared" si="10"/>
        <v>0</v>
      </c>
      <c r="AK68" s="10">
        <f t="shared" si="10"/>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2">SUM(H73:H76)</f>
        <v>0</v>
      </c>
      <c r="I77" s="10">
        <f t="shared" si="12"/>
        <v>0</v>
      </c>
      <c r="J77" s="10">
        <f t="shared" si="12"/>
        <v>0</v>
      </c>
      <c r="K77" s="10">
        <f t="shared" si="12"/>
        <v>0</v>
      </c>
      <c r="L77" s="10">
        <f t="shared" si="12"/>
        <v>0</v>
      </c>
      <c r="M77" s="10">
        <f t="shared" si="12"/>
        <v>0</v>
      </c>
      <c r="N77" s="10">
        <f t="shared" si="12"/>
        <v>0</v>
      </c>
      <c r="O77" s="10">
        <f t="shared" si="12"/>
        <v>0</v>
      </c>
      <c r="P77" s="10">
        <f t="shared" si="12"/>
        <v>0</v>
      </c>
      <c r="Q77" s="10">
        <f t="shared" si="12"/>
        <v>0</v>
      </c>
      <c r="R77" s="10">
        <f t="shared" si="12"/>
        <v>0</v>
      </c>
      <c r="S77" s="10">
        <f t="shared" si="12"/>
        <v>0</v>
      </c>
      <c r="T77" s="10">
        <f t="shared" si="12"/>
        <v>0</v>
      </c>
      <c r="U77" s="10">
        <f t="shared" si="12"/>
        <v>0</v>
      </c>
      <c r="V77" s="10">
        <f t="shared" si="12"/>
        <v>0</v>
      </c>
      <c r="W77" s="10">
        <f t="shared" si="12"/>
        <v>0</v>
      </c>
      <c r="X77" s="10">
        <f t="shared" si="12"/>
        <v>0</v>
      </c>
      <c r="Y77" s="10">
        <f t="shared" si="12"/>
        <v>0</v>
      </c>
      <c r="Z77" s="10">
        <f t="shared" si="12"/>
        <v>0</v>
      </c>
      <c r="AA77" s="10">
        <f t="shared" si="12"/>
        <v>0</v>
      </c>
      <c r="AB77" s="10">
        <f t="shared" si="12"/>
        <v>0</v>
      </c>
      <c r="AC77" s="10">
        <f t="shared" si="12"/>
        <v>0</v>
      </c>
      <c r="AD77" s="10">
        <f t="shared" si="12"/>
        <v>0</v>
      </c>
      <c r="AE77" s="10">
        <f t="shared" si="12"/>
        <v>0</v>
      </c>
      <c r="AF77" s="10">
        <f t="shared" si="12"/>
        <v>0</v>
      </c>
      <c r="AG77" s="10">
        <f t="shared" si="12"/>
        <v>0</v>
      </c>
      <c r="AH77" s="10">
        <f t="shared" si="12"/>
        <v>0</v>
      </c>
      <c r="AI77" s="10">
        <f t="shared" si="12"/>
        <v>0</v>
      </c>
      <c r="AJ77" s="10">
        <f t="shared" si="12"/>
        <v>0</v>
      </c>
      <c r="AK77" s="10">
        <f t="shared" si="12"/>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3">G73/$G9+IF((G$4-$G9+1)&gt;0,-INDEX($G73:$AK73,1,(G$4-$G9+1))/$G9,0)</f>
        <v>0</v>
      </c>
      <c r="H80" s="10">
        <f t="shared" si="13"/>
        <v>0</v>
      </c>
      <c r="I80" s="10">
        <f t="shared" si="13"/>
        <v>0</v>
      </c>
      <c r="J80" s="10">
        <f t="shared" si="13"/>
        <v>0</v>
      </c>
      <c r="K80" s="10">
        <f t="shared" si="13"/>
        <v>0</v>
      </c>
      <c r="L80" s="10">
        <f t="shared" si="13"/>
        <v>0</v>
      </c>
      <c r="M80" s="10">
        <f t="shared" si="13"/>
        <v>0</v>
      </c>
      <c r="N80" s="10">
        <f t="shared" si="13"/>
        <v>0</v>
      </c>
      <c r="O80" s="10">
        <f t="shared" si="13"/>
        <v>0</v>
      </c>
      <c r="P80" s="10">
        <f t="shared" si="13"/>
        <v>0</v>
      </c>
      <c r="Q80" s="10">
        <f t="shared" si="13"/>
        <v>0</v>
      </c>
      <c r="R80" s="10">
        <f t="shared" si="13"/>
        <v>0</v>
      </c>
      <c r="S80" s="10">
        <f t="shared" si="13"/>
        <v>0</v>
      </c>
      <c r="T80" s="10">
        <f t="shared" si="13"/>
        <v>0</v>
      </c>
      <c r="U80" s="10">
        <f t="shared" si="13"/>
        <v>0</v>
      </c>
      <c r="V80" s="10">
        <f t="shared" si="13"/>
        <v>0</v>
      </c>
      <c r="W80" s="10">
        <f t="shared" si="13"/>
        <v>0</v>
      </c>
      <c r="X80" s="10">
        <f t="shared" si="13"/>
        <v>0</v>
      </c>
      <c r="Y80" s="10">
        <f t="shared" si="13"/>
        <v>0</v>
      </c>
      <c r="Z80" s="10">
        <f t="shared" si="13"/>
        <v>0</v>
      </c>
      <c r="AA80" s="10">
        <f t="shared" si="13"/>
        <v>0</v>
      </c>
      <c r="AB80" s="10">
        <f t="shared" si="13"/>
        <v>0</v>
      </c>
      <c r="AC80" s="10">
        <f t="shared" si="13"/>
        <v>0</v>
      </c>
      <c r="AD80" s="10">
        <f t="shared" si="13"/>
        <v>0</v>
      </c>
      <c r="AE80" s="10">
        <f t="shared" si="13"/>
        <v>0</v>
      </c>
      <c r="AF80" s="10">
        <f t="shared" si="13"/>
        <v>0</v>
      </c>
      <c r="AG80" s="10">
        <f t="shared" si="13"/>
        <v>0</v>
      </c>
      <c r="AH80" s="10">
        <f t="shared" si="13"/>
        <v>0</v>
      </c>
      <c r="AI80" s="10">
        <f t="shared" si="13"/>
        <v>0</v>
      </c>
      <c r="AJ80" s="10">
        <f t="shared" si="13"/>
        <v>0</v>
      </c>
      <c r="AK80" s="10">
        <f t="shared" si="13"/>
        <v>0</v>
      </c>
    </row>
    <row r="81" spans="1:38" x14ac:dyDescent="0.35">
      <c r="E81" s="10" t="str">
        <f t="shared" ref="E81:E82" si="14">E74</f>
        <v>Pumps</v>
      </c>
      <c r="F81" t="s">
        <v>53</v>
      </c>
      <c r="G81" s="10">
        <f t="shared" si="13"/>
        <v>0</v>
      </c>
      <c r="H81" s="10">
        <f t="shared" si="13"/>
        <v>0</v>
      </c>
      <c r="I81" s="10">
        <f t="shared" si="13"/>
        <v>0</v>
      </c>
      <c r="J81" s="10">
        <f t="shared" si="13"/>
        <v>0</v>
      </c>
      <c r="K81" s="10">
        <f t="shared" si="13"/>
        <v>0</v>
      </c>
      <c r="L81" s="10">
        <f t="shared" si="13"/>
        <v>0</v>
      </c>
      <c r="M81" s="10">
        <f t="shared" si="13"/>
        <v>0</v>
      </c>
      <c r="N81" s="10">
        <f t="shared" si="13"/>
        <v>0</v>
      </c>
      <c r="O81" s="10">
        <f t="shared" si="13"/>
        <v>0</v>
      </c>
      <c r="P81" s="10">
        <f t="shared" si="13"/>
        <v>0</v>
      </c>
      <c r="Q81" s="10">
        <f t="shared" si="13"/>
        <v>0</v>
      </c>
      <c r="R81" s="10">
        <f t="shared" si="13"/>
        <v>0</v>
      </c>
      <c r="S81" s="10">
        <f t="shared" si="13"/>
        <v>0</v>
      </c>
      <c r="T81" s="10">
        <f t="shared" si="13"/>
        <v>0</v>
      </c>
      <c r="U81" s="10">
        <f t="shared" si="13"/>
        <v>0</v>
      </c>
      <c r="V81" s="10">
        <f t="shared" si="13"/>
        <v>0</v>
      </c>
      <c r="W81" s="10">
        <f t="shared" si="13"/>
        <v>0</v>
      </c>
      <c r="X81" s="10">
        <f t="shared" si="13"/>
        <v>0</v>
      </c>
      <c r="Y81" s="10">
        <f t="shared" si="13"/>
        <v>0</v>
      </c>
      <c r="Z81" s="10">
        <f t="shared" si="13"/>
        <v>0</v>
      </c>
      <c r="AA81" s="10">
        <f t="shared" si="13"/>
        <v>0</v>
      </c>
      <c r="AB81" s="10">
        <f t="shared" si="13"/>
        <v>0</v>
      </c>
      <c r="AC81" s="10">
        <f t="shared" si="13"/>
        <v>0</v>
      </c>
      <c r="AD81" s="10">
        <f t="shared" si="13"/>
        <v>0</v>
      </c>
      <c r="AE81" s="10">
        <f t="shared" si="13"/>
        <v>0</v>
      </c>
      <c r="AF81" s="10">
        <f t="shared" si="13"/>
        <v>0</v>
      </c>
      <c r="AG81" s="10">
        <f t="shared" si="13"/>
        <v>0</v>
      </c>
      <c r="AH81" s="10">
        <f t="shared" si="13"/>
        <v>0</v>
      </c>
      <c r="AI81" s="10">
        <f t="shared" si="13"/>
        <v>0</v>
      </c>
      <c r="AJ81" s="10">
        <f t="shared" si="13"/>
        <v>0</v>
      </c>
      <c r="AK81" s="10">
        <f t="shared" si="13"/>
        <v>0</v>
      </c>
    </row>
    <row r="82" spans="1:38" x14ac:dyDescent="0.35">
      <c r="E82" s="10" t="str">
        <f t="shared" si="14"/>
        <v>Valves and Meters</v>
      </c>
      <c r="F82" t="s">
        <v>53</v>
      </c>
      <c r="G82" s="10">
        <f t="shared" si="13"/>
        <v>0</v>
      </c>
      <c r="H82" s="10">
        <f t="shared" si="13"/>
        <v>0</v>
      </c>
      <c r="I82" s="10">
        <f t="shared" si="13"/>
        <v>0</v>
      </c>
      <c r="J82" s="10">
        <f t="shared" si="13"/>
        <v>0</v>
      </c>
      <c r="K82" s="10">
        <f t="shared" si="13"/>
        <v>0</v>
      </c>
      <c r="L82" s="10">
        <f t="shared" si="13"/>
        <v>0</v>
      </c>
      <c r="M82" s="10">
        <f t="shared" si="13"/>
        <v>0</v>
      </c>
      <c r="N82" s="10">
        <f t="shared" si="13"/>
        <v>0</v>
      </c>
      <c r="O82" s="10">
        <f t="shared" si="13"/>
        <v>0</v>
      </c>
      <c r="P82" s="10">
        <f t="shared" si="13"/>
        <v>0</v>
      </c>
      <c r="Q82" s="10">
        <f t="shared" si="13"/>
        <v>0</v>
      </c>
      <c r="R82" s="10">
        <f t="shared" si="13"/>
        <v>0</v>
      </c>
      <c r="S82" s="10">
        <f t="shared" si="13"/>
        <v>0</v>
      </c>
      <c r="T82" s="10">
        <f t="shared" si="13"/>
        <v>0</v>
      </c>
      <c r="U82" s="10">
        <f t="shared" si="13"/>
        <v>0</v>
      </c>
      <c r="V82" s="10">
        <f t="shared" si="13"/>
        <v>0</v>
      </c>
      <c r="W82" s="10">
        <f t="shared" si="13"/>
        <v>0</v>
      </c>
      <c r="X82" s="10">
        <f t="shared" si="13"/>
        <v>0</v>
      </c>
      <c r="Y82" s="10">
        <f t="shared" si="13"/>
        <v>0</v>
      </c>
      <c r="Z82" s="10">
        <f t="shared" si="13"/>
        <v>0</v>
      </c>
      <c r="AA82" s="10">
        <f t="shared" si="13"/>
        <v>0</v>
      </c>
      <c r="AB82" s="10">
        <f t="shared" si="13"/>
        <v>0</v>
      </c>
      <c r="AC82" s="10">
        <f t="shared" si="13"/>
        <v>0</v>
      </c>
      <c r="AD82" s="10">
        <f t="shared" si="13"/>
        <v>0</v>
      </c>
      <c r="AE82" s="10">
        <f t="shared" si="13"/>
        <v>0</v>
      </c>
      <c r="AF82" s="10">
        <f t="shared" si="13"/>
        <v>0</v>
      </c>
      <c r="AG82" s="10">
        <f t="shared" si="13"/>
        <v>0</v>
      </c>
      <c r="AH82" s="10">
        <f t="shared" si="13"/>
        <v>0</v>
      </c>
      <c r="AI82" s="10">
        <f t="shared" si="13"/>
        <v>0</v>
      </c>
      <c r="AJ82" s="10">
        <f t="shared" si="13"/>
        <v>0</v>
      </c>
      <c r="AK82" s="10">
        <f t="shared" si="13"/>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5">G63-G77</f>
        <v>0</v>
      </c>
      <c r="H86" s="10">
        <f t="shared" si="15"/>
        <v>0</v>
      </c>
      <c r="I86" s="10">
        <f t="shared" si="15"/>
        <v>0</v>
      </c>
      <c r="J86" s="10">
        <f t="shared" si="15"/>
        <v>0</v>
      </c>
      <c r="K86" s="10">
        <f t="shared" si="15"/>
        <v>0</v>
      </c>
      <c r="L86" s="10">
        <f t="shared" si="15"/>
        <v>0</v>
      </c>
      <c r="M86" s="10">
        <f t="shared" si="15"/>
        <v>0</v>
      </c>
      <c r="N86" s="10">
        <f t="shared" si="15"/>
        <v>0</v>
      </c>
      <c r="O86" s="10">
        <f t="shared" si="15"/>
        <v>0</v>
      </c>
      <c r="P86" s="10">
        <f t="shared" si="15"/>
        <v>0</v>
      </c>
      <c r="Q86" s="10">
        <f t="shared" si="15"/>
        <v>0</v>
      </c>
      <c r="R86" s="10">
        <f t="shared" si="15"/>
        <v>0</v>
      </c>
      <c r="S86" s="10">
        <f t="shared" si="15"/>
        <v>0</v>
      </c>
      <c r="T86" s="10">
        <f t="shared" si="15"/>
        <v>0</v>
      </c>
      <c r="U86" s="10">
        <f t="shared" si="15"/>
        <v>0</v>
      </c>
      <c r="V86" s="10">
        <f t="shared" si="15"/>
        <v>0</v>
      </c>
      <c r="W86" s="10">
        <f t="shared" si="15"/>
        <v>0</v>
      </c>
      <c r="X86" s="10">
        <f t="shared" si="15"/>
        <v>0</v>
      </c>
      <c r="Y86" s="10">
        <f t="shared" si="15"/>
        <v>0</v>
      </c>
      <c r="Z86" s="10">
        <f t="shared" si="15"/>
        <v>0</v>
      </c>
      <c r="AA86" s="10">
        <f t="shared" si="15"/>
        <v>0</v>
      </c>
      <c r="AB86" s="10">
        <f t="shared" si="15"/>
        <v>0</v>
      </c>
      <c r="AC86" s="10">
        <f t="shared" si="15"/>
        <v>0</v>
      </c>
      <c r="AD86" s="10">
        <f t="shared" si="15"/>
        <v>0</v>
      </c>
      <c r="AE86" s="10">
        <f t="shared" si="15"/>
        <v>0</v>
      </c>
      <c r="AF86" s="10">
        <f t="shared" si="15"/>
        <v>0</v>
      </c>
      <c r="AG86" s="10">
        <f t="shared" si="15"/>
        <v>0</v>
      </c>
      <c r="AH86" s="10">
        <f t="shared" si="15"/>
        <v>0</v>
      </c>
      <c r="AI86" s="10">
        <f t="shared" si="15"/>
        <v>0</v>
      </c>
      <c r="AJ86" s="10">
        <f t="shared" si="15"/>
        <v>0</v>
      </c>
      <c r="AK86" s="10">
        <f t="shared" si="15"/>
        <v>0</v>
      </c>
    </row>
    <row r="87" spans="1:38" x14ac:dyDescent="0.35">
      <c r="D87" t="s">
        <v>67</v>
      </c>
      <c r="F87" t="s">
        <v>53</v>
      </c>
      <c r="G87" s="10">
        <f t="shared" ref="G87:AK87" si="16">-G70+G84</f>
        <v>0</v>
      </c>
      <c r="H87" s="10">
        <f t="shared" si="16"/>
        <v>0</v>
      </c>
      <c r="I87" s="10">
        <f t="shared" si="16"/>
        <v>0</v>
      </c>
      <c r="J87" s="10">
        <f t="shared" si="16"/>
        <v>0</v>
      </c>
      <c r="K87" s="10">
        <f t="shared" si="16"/>
        <v>0</v>
      </c>
      <c r="L87" s="10">
        <f t="shared" si="16"/>
        <v>0</v>
      </c>
      <c r="M87" s="10">
        <f t="shared" si="16"/>
        <v>0</v>
      </c>
      <c r="N87" s="10">
        <f t="shared" si="16"/>
        <v>0</v>
      </c>
      <c r="O87" s="10">
        <f t="shared" si="16"/>
        <v>0</v>
      </c>
      <c r="P87" s="10">
        <f t="shared" si="16"/>
        <v>0</v>
      </c>
      <c r="Q87" s="10">
        <f t="shared" si="16"/>
        <v>0</v>
      </c>
      <c r="R87" s="10">
        <f t="shared" si="16"/>
        <v>0</v>
      </c>
      <c r="S87" s="10">
        <f t="shared" si="16"/>
        <v>0</v>
      </c>
      <c r="T87" s="10">
        <f t="shared" si="16"/>
        <v>0</v>
      </c>
      <c r="U87" s="10">
        <f t="shared" si="16"/>
        <v>0</v>
      </c>
      <c r="V87" s="10">
        <f t="shared" si="16"/>
        <v>0</v>
      </c>
      <c r="W87" s="10">
        <f t="shared" si="16"/>
        <v>0</v>
      </c>
      <c r="X87" s="10">
        <f t="shared" si="16"/>
        <v>0</v>
      </c>
      <c r="Y87" s="10">
        <f t="shared" si="16"/>
        <v>0</v>
      </c>
      <c r="Z87" s="10">
        <f t="shared" si="16"/>
        <v>0</v>
      </c>
      <c r="AA87" s="10">
        <f t="shared" si="16"/>
        <v>0</v>
      </c>
      <c r="AB87" s="10">
        <f t="shared" si="16"/>
        <v>0</v>
      </c>
      <c r="AC87" s="10">
        <f t="shared" si="16"/>
        <v>0</v>
      </c>
      <c r="AD87" s="10">
        <f t="shared" si="16"/>
        <v>0</v>
      </c>
      <c r="AE87" s="10">
        <f t="shared" si="16"/>
        <v>0</v>
      </c>
      <c r="AF87" s="10">
        <f t="shared" si="16"/>
        <v>0</v>
      </c>
      <c r="AG87" s="10">
        <f t="shared" si="16"/>
        <v>0</v>
      </c>
      <c r="AH87" s="10">
        <f t="shared" si="16"/>
        <v>0</v>
      </c>
      <c r="AI87" s="10">
        <f t="shared" si="16"/>
        <v>0</v>
      </c>
      <c r="AJ87" s="10">
        <f t="shared" si="16"/>
        <v>0</v>
      </c>
      <c r="AK87" s="10">
        <f t="shared" si="16"/>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50">
        <f>H113</f>
        <v>389.95511837183585</v>
      </c>
      <c r="I92" s="50">
        <f t="shared" ref="I92:AK92" si="17">I113</f>
        <v>397.38028922483863</v>
      </c>
      <c r="J92" s="50">
        <f t="shared" si="17"/>
        <v>404.94720376701662</v>
      </c>
      <c r="K92" s="50">
        <f t="shared" si="17"/>
        <v>351.00195149385763</v>
      </c>
      <c r="L92" s="50">
        <f t="shared" si="17"/>
        <v>356.6706980036106</v>
      </c>
      <c r="M92" s="50">
        <f t="shared" si="17"/>
        <v>362.42487430782785</v>
      </c>
      <c r="N92" s="50">
        <f t="shared" si="17"/>
        <v>368.27186608894408</v>
      </c>
      <c r="O92" s="50">
        <f t="shared" si="17"/>
        <v>374.21319231478992</v>
      </c>
      <c r="P92" s="50">
        <f t="shared" si="17"/>
        <v>331.83078826971541</v>
      </c>
      <c r="Q92" s="50">
        <f t="shared" si="17"/>
        <v>336.49118851576713</v>
      </c>
      <c r="R92" s="58">
        <f t="shared" si="17"/>
        <v>384.20833106596984</v>
      </c>
      <c r="S92" s="58">
        <f t="shared" si="17"/>
        <v>389.97145603195935</v>
      </c>
      <c r="T92" s="58">
        <f t="shared" si="17"/>
        <v>395.82102787243872</v>
      </c>
      <c r="U92" s="58">
        <f t="shared" si="17"/>
        <v>401.75834329052532</v>
      </c>
      <c r="V92" s="58">
        <f t="shared" si="17"/>
        <v>407.78471843988325</v>
      </c>
      <c r="W92" s="58">
        <f t="shared" si="17"/>
        <v>413.90148921648148</v>
      </c>
      <c r="X92" s="58">
        <f t="shared" si="17"/>
        <v>420.11001155472866</v>
      </c>
      <c r="Y92" s="58">
        <f t="shared" si="17"/>
        <v>426.41166172804958</v>
      </c>
      <c r="Z92" s="58">
        <f t="shared" si="17"/>
        <v>432.8078366539703</v>
      </c>
      <c r="AA92" s="58">
        <f t="shared" si="17"/>
        <v>439.29995420377986</v>
      </c>
      <c r="AB92" s="58">
        <f t="shared" si="17"/>
        <v>445.88945351683657</v>
      </c>
      <c r="AC92" s="58">
        <f t="shared" si="17"/>
        <v>452.57779531958914</v>
      </c>
      <c r="AD92" s="58">
        <f t="shared" si="17"/>
        <v>459.36646224938295</v>
      </c>
      <c r="AE92" s="58">
        <f t="shared" si="17"/>
        <v>466.25695918312368</v>
      </c>
      <c r="AF92" s="58">
        <f t="shared" si="17"/>
        <v>473.25081357087055</v>
      </c>
      <c r="AG92" s="58">
        <f t="shared" si="17"/>
        <v>480.34957577443362</v>
      </c>
      <c r="AH92" s="58">
        <f t="shared" si="17"/>
        <v>487.55481941105012</v>
      </c>
      <c r="AI92" s="58">
        <f t="shared" si="17"/>
        <v>494.86814170221584</v>
      </c>
      <c r="AJ92" s="58">
        <f t="shared" si="17"/>
        <v>502.29116382774907</v>
      </c>
      <c r="AK92" s="58">
        <f t="shared" si="17"/>
        <v>509.82553128516537</v>
      </c>
    </row>
    <row r="93" spans="1:38" x14ac:dyDescent="0.35">
      <c r="C93" s="3"/>
      <c r="D93" s="3"/>
      <c r="E93" t="s">
        <v>71</v>
      </c>
      <c r="F93" t="s">
        <v>70</v>
      </c>
      <c r="H93" s="10">
        <f>G93+H92</f>
        <v>389.95511837183585</v>
      </c>
      <c r="I93" s="10">
        <f t="shared" ref="I93:AK93" si="18">H93+I92</f>
        <v>787.33540759667449</v>
      </c>
      <c r="J93" s="10">
        <f t="shared" si="18"/>
        <v>1192.2826113636911</v>
      </c>
      <c r="K93" s="10">
        <f t="shared" si="18"/>
        <v>1543.2845628575487</v>
      </c>
      <c r="L93" s="10">
        <f t="shared" si="18"/>
        <v>1899.9552608611593</v>
      </c>
      <c r="M93" s="10">
        <f t="shared" si="18"/>
        <v>2262.3801351689872</v>
      </c>
      <c r="N93" s="10">
        <f t="shared" si="18"/>
        <v>2630.6520012579313</v>
      </c>
      <c r="O93" s="10">
        <f t="shared" si="18"/>
        <v>3004.8651935727212</v>
      </c>
      <c r="P93" s="10">
        <f t="shared" si="18"/>
        <v>3336.6959818424366</v>
      </c>
      <c r="Q93" s="10">
        <f t="shared" si="18"/>
        <v>3673.1871703582037</v>
      </c>
      <c r="R93" s="10">
        <f t="shared" si="18"/>
        <v>4057.3955014241737</v>
      </c>
      <c r="S93" s="10">
        <f t="shared" si="18"/>
        <v>4447.3669574561327</v>
      </c>
      <c r="T93" s="10">
        <f t="shared" si="18"/>
        <v>4843.1879853285718</v>
      </c>
      <c r="U93" s="10">
        <f t="shared" si="18"/>
        <v>5244.9463286190967</v>
      </c>
      <c r="V93" s="10">
        <f t="shared" si="18"/>
        <v>5652.73104705898</v>
      </c>
      <c r="W93" s="10">
        <f t="shared" si="18"/>
        <v>6066.6325362754615</v>
      </c>
      <c r="X93" s="10">
        <f t="shared" si="18"/>
        <v>6486.7425478301902</v>
      </c>
      <c r="Y93" s="10">
        <f t="shared" si="18"/>
        <v>6913.1542095582399</v>
      </c>
      <c r="Z93" s="10">
        <f t="shared" si="18"/>
        <v>7345.9620462122102</v>
      </c>
      <c r="AA93" s="10">
        <f t="shared" si="18"/>
        <v>7785.2620004159899</v>
      </c>
      <c r="AB93" s="10">
        <f t="shared" si="18"/>
        <v>8231.1514539328273</v>
      </c>
      <c r="AC93" s="10">
        <f t="shared" si="18"/>
        <v>8683.7292492524157</v>
      </c>
      <c r="AD93" s="10">
        <f t="shared" si="18"/>
        <v>9143.0957115017991</v>
      </c>
      <c r="AE93" s="10">
        <f t="shared" si="18"/>
        <v>9609.3526706849225</v>
      </c>
      <c r="AF93" s="10">
        <f t="shared" si="18"/>
        <v>10082.603484255793</v>
      </c>
      <c r="AG93" s="10">
        <f>AF93+AG92</f>
        <v>10562.953060030226</v>
      </c>
      <c r="AH93" s="10">
        <f t="shared" si="18"/>
        <v>11050.507879441277</v>
      </c>
      <c r="AI93" s="10">
        <f t="shared" si="18"/>
        <v>11545.376021143493</v>
      </c>
      <c r="AJ93" s="10">
        <f t="shared" si="18"/>
        <v>12047.667184971242</v>
      </c>
      <c r="AK93" s="10">
        <f t="shared" si="18"/>
        <v>12557.492716256407</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s="59">
        <f>H92*$G94</f>
        <v>389.95511837183585</v>
      </c>
      <c r="I95" s="10">
        <f t="shared" ref="I95:AK95" si="19">I92*$G94</f>
        <v>397.38028922483863</v>
      </c>
      <c r="J95" s="10">
        <f t="shared" si="19"/>
        <v>404.94720376701662</v>
      </c>
      <c r="K95" s="10">
        <f t="shared" si="19"/>
        <v>351.00195149385763</v>
      </c>
      <c r="L95" s="10">
        <f t="shared" si="19"/>
        <v>356.6706980036106</v>
      </c>
      <c r="M95" s="10">
        <f t="shared" si="19"/>
        <v>362.42487430782785</v>
      </c>
      <c r="N95" s="10">
        <f t="shared" si="19"/>
        <v>368.27186608894408</v>
      </c>
      <c r="O95" s="10">
        <f t="shared" si="19"/>
        <v>374.21319231478992</v>
      </c>
      <c r="P95" s="10">
        <f t="shared" si="19"/>
        <v>331.83078826971541</v>
      </c>
      <c r="Q95" s="10">
        <f t="shared" si="19"/>
        <v>336.49118851576713</v>
      </c>
      <c r="R95" s="10">
        <f t="shared" si="19"/>
        <v>384.20833106596984</v>
      </c>
      <c r="S95" s="10">
        <f t="shared" si="19"/>
        <v>389.97145603195935</v>
      </c>
      <c r="T95" s="10">
        <f t="shared" si="19"/>
        <v>395.82102787243872</v>
      </c>
      <c r="U95" s="10">
        <f t="shared" si="19"/>
        <v>401.75834329052532</v>
      </c>
      <c r="V95" s="10">
        <f t="shared" si="19"/>
        <v>407.78471843988325</v>
      </c>
      <c r="W95" s="10">
        <f t="shared" si="19"/>
        <v>413.90148921648148</v>
      </c>
      <c r="X95" s="10">
        <f t="shared" si="19"/>
        <v>420.11001155472866</v>
      </c>
      <c r="Y95" s="10">
        <f t="shared" si="19"/>
        <v>426.41166172804958</v>
      </c>
      <c r="Z95" s="10">
        <f t="shared" si="19"/>
        <v>432.8078366539703</v>
      </c>
      <c r="AA95" s="10">
        <f t="shared" si="19"/>
        <v>439.29995420377986</v>
      </c>
      <c r="AB95" s="10">
        <f t="shared" si="19"/>
        <v>445.88945351683657</v>
      </c>
      <c r="AC95" s="10">
        <f t="shared" si="19"/>
        <v>452.57779531958914</v>
      </c>
      <c r="AD95" s="10">
        <f t="shared" si="19"/>
        <v>459.36646224938295</v>
      </c>
      <c r="AE95" s="10">
        <f t="shared" si="19"/>
        <v>466.25695918312368</v>
      </c>
      <c r="AF95" s="10">
        <f t="shared" si="19"/>
        <v>473.25081357087055</v>
      </c>
      <c r="AG95" s="10">
        <f t="shared" si="19"/>
        <v>480.34957577443362</v>
      </c>
      <c r="AH95" s="10">
        <f t="shared" si="19"/>
        <v>487.55481941105012</v>
      </c>
      <c r="AI95" s="10">
        <f t="shared" si="19"/>
        <v>494.86814170221584</v>
      </c>
      <c r="AJ95" s="10">
        <f t="shared" si="19"/>
        <v>502.29116382774907</v>
      </c>
      <c r="AK95" s="10">
        <f t="shared" si="19"/>
        <v>509.82553128516537</v>
      </c>
    </row>
    <row r="96" spans="1:38" x14ac:dyDescent="0.35">
      <c r="C96" s="3"/>
      <c r="D96" s="3"/>
      <c r="E96" t="s">
        <v>74</v>
      </c>
      <c r="F96" t="s">
        <v>70</v>
      </c>
      <c r="H96" s="59">
        <f>H93*$G94</f>
        <v>389.95511837183585</v>
      </c>
      <c r="I96" s="10">
        <f t="shared" ref="I96:AK96" si="20">I93*$G94</f>
        <v>787.33540759667449</v>
      </c>
      <c r="J96" s="10">
        <f t="shared" si="20"/>
        <v>1192.2826113636911</v>
      </c>
      <c r="K96" s="10">
        <f t="shared" si="20"/>
        <v>1543.2845628575487</v>
      </c>
      <c r="L96" s="10">
        <f t="shared" si="20"/>
        <v>1899.9552608611593</v>
      </c>
      <c r="M96" s="10">
        <f t="shared" si="20"/>
        <v>2262.3801351689872</v>
      </c>
      <c r="N96" s="10">
        <f t="shared" si="20"/>
        <v>2630.6520012579313</v>
      </c>
      <c r="O96" s="10">
        <f t="shared" si="20"/>
        <v>3004.8651935727212</v>
      </c>
      <c r="P96" s="10">
        <f t="shared" si="20"/>
        <v>3336.6959818424366</v>
      </c>
      <c r="Q96" s="10">
        <f t="shared" si="20"/>
        <v>3673.1871703582037</v>
      </c>
      <c r="R96" s="10">
        <f t="shared" si="20"/>
        <v>4057.3955014241737</v>
      </c>
      <c r="S96" s="10">
        <f t="shared" si="20"/>
        <v>4447.3669574561327</v>
      </c>
      <c r="T96" s="10">
        <f t="shared" si="20"/>
        <v>4843.1879853285718</v>
      </c>
      <c r="U96" s="10">
        <f t="shared" si="20"/>
        <v>5244.9463286190967</v>
      </c>
      <c r="V96" s="10">
        <f t="shared" si="20"/>
        <v>5652.73104705898</v>
      </c>
      <c r="W96" s="10">
        <f t="shared" si="20"/>
        <v>6066.6325362754615</v>
      </c>
      <c r="X96" s="10">
        <f t="shared" si="20"/>
        <v>6486.7425478301902</v>
      </c>
      <c r="Y96" s="10">
        <f t="shared" si="20"/>
        <v>6913.1542095582399</v>
      </c>
      <c r="Z96" s="10">
        <f t="shared" si="20"/>
        <v>7345.9620462122102</v>
      </c>
      <c r="AA96" s="10">
        <f t="shared" si="20"/>
        <v>7785.2620004159899</v>
      </c>
      <c r="AB96" s="10">
        <f t="shared" si="20"/>
        <v>8231.1514539328273</v>
      </c>
      <c r="AC96" s="10">
        <f t="shared" si="20"/>
        <v>8683.7292492524157</v>
      </c>
      <c r="AD96" s="10">
        <f t="shared" si="20"/>
        <v>9143.0957115017991</v>
      </c>
      <c r="AE96" s="10">
        <f t="shared" si="20"/>
        <v>9609.3526706849225</v>
      </c>
      <c r="AF96" s="10">
        <f t="shared" si="20"/>
        <v>10082.603484255793</v>
      </c>
      <c r="AG96" s="10">
        <f t="shared" si="20"/>
        <v>10562.953060030226</v>
      </c>
      <c r="AH96" s="10">
        <f t="shared" si="20"/>
        <v>11050.507879441277</v>
      </c>
      <c r="AI96" s="10">
        <f t="shared" si="20"/>
        <v>11545.376021143493</v>
      </c>
      <c r="AJ96" s="10">
        <f t="shared" si="20"/>
        <v>12047.667184971242</v>
      </c>
      <c r="AK96" s="10">
        <f t="shared" si="20"/>
        <v>12557.492716256407</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32">
        <f>[6]Revenue!F72</f>
        <v>1.9992085700556661E-2</v>
      </c>
      <c r="I103" s="32">
        <f>[6]Revenue!G72</f>
        <v>2.0001514291054789E-2</v>
      </c>
      <c r="J103" s="32">
        <f>[6]Revenue!H72</f>
        <v>3.0001301432320604E-2</v>
      </c>
      <c r="K103" s="32">
        <f>[6]Revenue!I72</f>
        <v>3.0014034911576726E-2</v>
      </c>
      <c r="L103" s="32">
        <f>[6]Revenue!J72</f>
        <v>2.9988472263009047E-2</v>
      </c>
      <c r="M103" s="32">
        <f>[6]Revenue!K72</f>
        <v>2.2193184073974644E-2</v>
      </c>
      <c r="N103" s="32">
        <f>[6]Revenue!L72</f>
        <v>2.2193184073974644E-2</v>
      </c>
      <c r="O103" s="32">
        <f>[6]Revenue!M72</f>
        <v>2.2193184073974644E-2</v>
      </c>
      <c r="P103" s="32">
        <f>[6]Revenue!N72</f>
        <v>2.2193184073974644E-2</v>
      </c>
      <c r="Q103" s="32">
        <f>[6]Revenue!O72</f>
        <v>2.2193184073974644E-2</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[6]Revenue!$D$153</f>
        <v>540.89</v>
      </c>
      <c r="H104" s="30">
        <f t="shared" ref="H104:AK104" si="24">G104*(1+$G$16)*(1+H103)</f>
        <v>551.70351923457406</v>
      </c>
      <c r="I104" s="30">
        <f t="shared" si="24"/>
        <v>562.7384250589696</v>
      </c>
      <c r="J104" s="30">
        <f t="shared" si="24"/>
        <v>579.62131017671311</v>
      </c>
      <c r="K104" s="30">
        <f t="shared" si="24"/>
        <v>597.01808441585081</v>
      </c>
      <c r="L104" s="30">
        <f t="shared" si="24"/>
        <v>614.92174468087035</v>
      </c>
      <c r="M104" s="30">
        <f t="shared" si="24"/>
        <v>628.56881615166253</v>
      </c>
      <c r="N104" s="30">
        <f t="shared" si="24"/>
        <v>642.51875959167671</v>
      </c>
      <c r="O104" s="30">
        <f t="shared" si="24"/>
        <v>656.77829669427661</v>
      </c>
      <c r="P104" s="30">
        <f t="shared" si="24"/>
        <v>671.35429832860416</v>
      </c>
      <c r="Q104" s="30">
        <f>P104*(1+$G$16)*(1+Q103)</f>
        <v>686.25378785026498</v>
      </c>
      <c r="R104" s="30">
        <f>Q104*(1+$G$16)*(1+R103)</f>
        <v>686.25378785026498</v>
      </c>
      <c r="S104" s="30">
        <f t="shared" si="24"/>
        <v>686.25378785026498</v>
      </c>
      <c r="T104" s="10">
        <f t="shared" si="24"/>
        <v>686.25378785026498</v>
      </c>
      <c r="U104" s="10">
        <f t="shared" si="24"/>
        <v>686.25378785026498</v>
      </c>
      <c r="V104" s="10">
        <f t="shared" si="24"/>
        <v>686.25378785026498</v>
      </c>
      <c r="W104" s="10">
        <f t="shared" si="24"/>
        <v>686.25378785026498</v>
      </c>
      <c r="X104" s="10">
        <f t="shared" si="24"/>
        <v>686.25378785026498</v>
      </c>
      <c r="Y104" s="10">
        <f t="shared" si="24"/>
        <v>686.25378785026498</v>
      </c>
      <c r="Z104" s="10">
        <f t="shared" si="24"/>
        <v>686.25378785026498</v>
      </c>
      <c r="AA104" s="10">
        <f t="shared" si="24"/>
        <v>686.25378785026498</v>
      </c>
      <c r="AB104" s="10">
        <f t="shared" si="24"/>
        <v>686.25378785026498</v>
      </c>
      <c r="AC104" s="10">
        <f t="shared" si="24"/>
        <v>686.25378785026498</v>
      </c>
      <c r="AD104" s="10">
        <f t="shared" si="24"/>
        <v>686.25378785026498</v>
      </c>
      <c r="AE104" s="10">
        <f t="shared" si="24"/>
        <v>686.25378785026498</v>
      </c>
      <c r="AF104" s="10">
        <f t="shared" si="24"/>
        <v>686.25378785026498</v>
      </c>
      <c r="AG104" s="10">
        <f>AF104*(1+$G$16)*(1+AG103)</f>
        <v>686.25378785026498</v>
      </c>
      <c r="AH104" s="10">
        <f t="shared" si="24"/>
        <v>686.25378785026498</v>
      </c>
      <c r="AI104" s="10">
        <f t="shared" si="24"/>
        <v>686.25378785026498</v>
      </c>
      <c r="AJ104" s="10">
        <f t="shared" si="24"/>
        <v>686.25378785026498</v>
      </c>
      <c r="AK104" s="10">
        <f t="shared" si="24"/>
        <v>686.25378785026498</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30">
        <f>H93*H104+H100*H105+H101*H106+H102*H107</f>
        <v>215139.61114927675</v>
      </c>
      <c r="I110" s="10">
        <f t="shared" ref="I110:AK110" si="29">I93*I104+I100*I105+I101*I106+I102*I107</f>
        <v>443063.88726411451</v>
      </c>
      <c r="J110" s="10">
        <f t="shared" si="29"/>
        <v>691072.40929953544</v>
      </c>
      <c r="K110" s="10">
        <f t="shared" si="29"/>
        <v>921368.79342576745</v>
      </c>
      <c r="L110" s="10">
        <f t="shared" si="29"/>
        <v>1168323.8038243423</v>
      </c>
      <c r="M110" s="10">
        <f t="shared" si="29"/>
        <v>1422061.6032482085</v>
      </c>
      <c r="N110" s="10">
        <f t="shared" si="29"/>
        <v>1690243.2607656079</v>
      </c>
      <c r="O110" s="10">
        <f t="shared" si="29"/>
        <v>1973530.2436306095</v>
      </c>
      <c r="P110" s="10">
        <f t="shared" si="29"/>
        <v>2240105.1896257019</v>
      </c>
      <c r="Q110" s="10">
        <f t="shared" si="29"/>
        <v>2520738.6091413139</v>
      </c>
      <c r="R110" s="10">
        <f t="shared" si="29"/>
        <v>2784403.0316589642</v>
      </c>
      <c r="S110" s="10">
        <f t="shared" si="29"/>
        <v>3052022.4205143792</v>
      </c>
      <c r="T110" s="10">
        <f t="shared" si="29"/>
        <v>3323656.1002026261</v>
      </c>
      <c r="U110" s="10">
        <f t="shared" si="29"/>
        <v>3599364.2850861959</v>
      </c>
      <c r="V110" s="10">
        <f t="shared" si="29"/>
        <v>3879208.0927430196</v>
      </c>
      <c r="W110" s="10">
        <f t="shared" si="29"/>
        <v>4163249.5575146955</v>
      </c>
      <c r="X110" s="10">
        <f t="shared" si="29"/>
        <v>4451551.6442579469</v>
      </c>
      <c r="Y110" s="10">
        <f t="shared" si="29"/>
        <v>4744178.2623023465</v>
      </c>
      <c r="Z110" s="10">
        <f t="shared" si="29"/>
        <v>5041194.2796174129</v>
      </c>
      <c r="AA110" s="10">
        <f t="shared" si="29"/>
        <v>5342665.537192204</v>
      </c>
      <c r="AB110" s="10">
        <f t="shared" si="29"/>
        <v>5648658.8636306189</v>
      </c>
      <c r="AC110" s="10">
        <f t="shared" si="29"/>
        <v>5959242.089965608</v>
      </c>
      <c r="AD110" s="10">
        <f t="shared" si="29"/>
        <v>6274484.0646956228</v>
      </c>
      <c r="AE110" s="10">
        <f t="shared" si="29"/>
        <v>6594454.6690465882</v>
      </c>
      <c r="AF110" s="10">
        <f t="shared" si="29"/>
        <v>6919224.8324628174</v>
      </c>
      <c r="AG110" s="10">
        <f t="shared" si="29"/>
        <v>7248866.5483302902</v>
      </c>
      <c r="AH110" s="10">
        <f t="shared" si="29"/>
        <v>7583452.8899357757</v>
      </c>
      <c r="AI110" s="10">
        <f t="shared" si="29"/>
        <v>7923058.026665343</v>
      </c>
      <c r="AJ110" s="10">
        <f t="shared" si="29"/>
        <v>8267757.2404458541</v>
      </c>
      <c r="AK110" s="10">
        <f t="shared" si="29"/>
        <v>8617626.9424330723</v>
      </c>
      <c r="AL110" s="10">
        <f>SUM(H110:AK110)</f>
        <v>124703966.79007587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c r="Q112" s="25">
        <f>[2]RevenuePriceCap_FO!$AL$82</f>
        <v>25613.888737731322</v>
      </c>
      <c r="R112" s="53">
        <f>Q112+R113</f>
        <v>25998.097068797291</v>
      </c>
      <c r="S112" s="53">
        <f t="shared" ref="S112:AK112" si="30">R112+S113</f>
        <v>26388.06852482925</v>
      </c>
      <c r="T112" s="53">
        <f t="shared" si="30"/>
        <v>26783.88955270169</v>
      </c>
      <c r="U112" s="53">
        <f t="shared" si="30"/>
        <v>27185.647895992217</v>
      </c>
      <c r="V112" s="53">
        <f t="shared" si="30"/>
        <v>27593.432614432098</v>
      </c>
      <c r="W112" s="53">
        <f t="shared" si="30"/>
        <v>28007.33410364858</v>
      </c>
      <c r="X112" s="53">
        <f t="shared" si="30"/>
        <v>28427.444115203307</v>
      </c>
      <c r="Y112" s="53">
        <f t="shared" si="30"/>
        <v>28853.855776931356</v>
      </c>
      <c r="Z112" s="53">
        <f t="shared" si="30"/>
        <v>29286.663613585326</v>
      </c>
      <c r="AA112" s="53">
        <f t="shared" si="30"/>
        <v>29725.963567789106</v>
      </c>
      <c r="AB112" s="53">
        <f t="shared" si="30"/>
        <v>30171.853021305942</v>
      </c>
      <c r="AC112" s="53">
        <f t="shared" si="30"/>
        <v>30624.430816625532</v>
      </c>
      <c r="AD112" s="53">
        <f t="shared" si="30"/>
        <v>31083.797278874914</v>
      </c>
      <c r="AE112" s="53">
        <f t="shared" si="30"/>
        <v>31550.054238058037</v>
      </c>
      <c r="AF112" s="53">
        <f t="shared" si="30"/>
        <v>32023.305051628908</v>
      </c>
      <c r="AG112" s="53">
        <f t="shared" si="30"/>
        <v>32503.654627403343</v>
      </c>
      <c r="AH112" s="53">
        <f>AG112+AH113</f>
        <v>32991.209446814391</v>
      </c>
      <c r="AI112" s="53">
        <f t="shared" si="30"/>
        <v>33486.077588516608</v>
      </c>
      <c r="AJ112" s="53">
        <f t="shared" si="30"/>
        <v>33988.368752344359</v>
      </c>
      <c r="AK112" s="53">
        <f t="shared" si="30"/>
        <v>34498.194283629527</v>
      </c>
    </row>
    <row r="113" spans="1:39" x14ac:dyDescent="0.35">
      <c r="A113" s="2">
        <v>20</v>
      </c>
      <c r="C113" s="3"/>
      <c r="D113" s="3"/>
      <c r="E113" t="s">
        <v>69</v>
      </c>
      <c r="F113" t="s">
        <v>70</v>
      </c>
      <c r="G113" s="11">
        <v>1.4999999999999999E-2</v>
      </c>
      <c r="H113" s="50">
        <f>[2]RevenuePriceCap_FO!AC82-[2]RevenuePriceCap_FO!AB82</f>
        <v>389.95511837183585</v>
      </c>
      <c r="I113" s="50">
        <f>[2]RevenuePriceCap_FO!AD82-[2]RevenuePriceCap_FO!AC82</f>
        <v>397.38028922483863</v>
      </c>
      <c r="J113" s="50">
        <f>[2]RevenuePriceCap_FO!AE82-[2]RevenuePriceCap_FO!AD82</f>
        <v>404.94720376701662</v>
      </c>
      <c r="K113" s="50">
        <f>[2]RevenuePriceCap_FO!AF82-[2]RevenuePriceCap_FO!AE82</f>
        <v>351.00195149385763</v>
      </c>
      <c r="L113" s="50">
        <f>[2]RevenuePriceCap_FO!AG82-[2]RevenuePriceCap_FO!AF82</f>
        <v>356.6706980036106</v>
      </c>
      <c r="M113" s="50">
        <f>[2]RevenuePriceCap_FO!AH82-[2]RevenuePriceCap_FO!AG82</f>
        <v>362.42487430782785</v>
      </c>
      <c r="N113" s="50">
        <f>[2]RevenuePriceCap_FO!AI82-[2]RevenuePriceCap_FO!AH82</f>
        <v>368.27186608894408</v>
      </c>
      <c r="O113" s="50">
        <f>[2]RevenuePriceCap_FO!AJ82-[2]RevenuePriceCap_FO!AI82</f>
        <v>374.21319231478992</v>
      </c>
      <c r="P113" s="50">
        <f>[2]RevenuePriceCap_FO!AK82-[2]RevenuePriceCap_FO!AJ82</f>
        <v>331.83078826971541</v>
      </c>
      <c r="Q113" s="50">
        <f>[2]RevenuePriceCap_FO!AL82-[2]RevenuePriceCap_FO!AK82</f>
        <v>336.49118851576713</v>
      </c>
      <c r="R113" s="58">
        <f>Q112*$G$113</f>
        <v>384.20833106596984</v>
      </c>
      <c r="S113" s="58">
        <f t="shared" ref="S113:AK113" si="31">R112*$G$113</f>
        <v>389.97145603195935</v>
      </c>
      <c r="T113" s="58">
        <f t="shared" si="31"/>
        <v>395.82102787243872</v>
      </c>
      <c r="U113" s="58">
        <f t="shared" si="31"/>
        <v>401.75834329052532</v>
      </c>
      <c r="V113" s="58">
        <f t="shared" si="31"/>
        <v>407.78471843988325</v>
      </c>
      <c r="W113" s="58">
        <f t="shared" si="31"/>
        <v>413.90148921648148</v>
      </c>
      <c r="X113" s="58">
        <f t="shared" si="31"/>
        <v>420.11001155472866</v>
      </c>
      <c r="Y113" s="58">
        <f t="shared" si="31"/>
        <v>426.41166172804958</v>
      </c>
      <c r="Z113" s="58">
        <f t="shared" si="31"/>
        <v>432.8078366539703</v>
      </c>
      <c r="AA113" s="58">
        <f t="shared" si="31"/>
        <v>439.29995420377986</v>
      </c>
      <c r="AB113" s="58">
        <f t="shared" si="31"/>
        <v>445.88945351683657</v>
      </c>
      <c r="AC113" s="58">
        <f t="shared" si="31"/>
        <v>452.57779531958914</v>
      </c>
      <c r="AD113" s="58">
        <f t="shared" si="31"/>
        <v>459.36646224938295</v>
      </c>
      <c r="AE113" s="58">
        <f t="shared" si="31"/>
        <v>466.25695918312368</v>
      </c>
      <c r="AF113" s="58">
        <f t="shared" si="31"/>
        <v>473.25081357087055</v>
      </c>
      <c r="AG113" s="58">
        <f t="shared" si="31"/>
        <v>480.34957577443362</v>
      </c>
      <c r="AH113" s="58">
        <f>AG112*$G$113</f>
        <v>487.55481941105012</v>
      </c>
      <c r="AI113" s="58">
        <f t="shared" si="31"/>
        <v>494.86814170221584</v>
      </c>
      <c r="AJ113" s="58">
        <f t="shared" si="31"/>
        <v>502.29116382774907</v>
      </c>
      <c r="AK113" s="58">
        <f t="shared" si="31"/>
        <v>509.82553128516537</v>
      </c>
      <c r="AL113" s="29" t="s">
        <v>168</v>
      </c>
    </row>
    <row r="114" spans="1:39" x14ac:dyDescent="0.35">
      <c r="C114" s="3"/>
      <c r="D114" s="3"/>
      <c r="E114" t="s">
        <v>71</v>
      </c>
      <c r="F114" t="s">
        <v>70</v>
      </c>
      <c r="H114" s="10">
        <f>G114+H113</f>
        <v>389.95511837183585</v>
      </c>
      <c r="I114" s="10">
        <f t="shared" ref="I114:AK114" si="32">H114+I113</f>
        <v>787.33540759667449</v>
      </c>
      <c r="J114" s="10">
        <f t="shared" si="32"/>
        <v>1192.2826113636911</v>
      </c>
      <c r="K114" s="10">
        <f t="shared" si="32"/>
        <v>1543.2845628575487</v>
      </c>
      <c r="L114" s="10">
        <f t="shared" si="32"/>
        <v>1899.9552608611593</v>
      </c>
      <c r="M114" s="10">
        <f t="shared" si="32"/>
        <v>2262.3801351689872</v>
      </c>
      <c r="N114" s="10">
        <f t="shared" si="32"/>
        <v>2630.6520012579313</v>
      </c>
      <c r="O114" s="10">
        <f t="shared" si="32"/>
        <v>3004.8651935727212</v>
      </c>
      <c r="P114" s="10">
        <f t="shared" si="32"/>
        <v>3336.6959818424366</v>
      </c>
      <c r="Q114" s="10">
        <f t="shared" si="32"/>
        <v>3673.1871703582037</v>
      </c>
      <c r="R114" s="10">
        <f t="shared" si="32"/>
        <v>4057.3955014241737</v>
      </c>
      <c r="S114" s="10">
        <f t="shared" si="32"/>
        <v>4447.3669574561327</v>
      </c>
      <c r="T114" s="10">
        <f t="shared" si="32"/>
        <v>4843.1879853285718</v>
      </c>
      <c r="U114" s="10">
        <f t="shared" si="32"/>
        <v>5244.9463286190967</v>
      </c>
      <c r="V114" s="10">
        <f t="shared" si="32"/>
        <v>5652.73104705898</v>
      </c>
      <c r="W114" s="10">
        <f t="shared" si="32"/>
        <v>6066.6325362754615</v>
      </c>
      <c r="X114" s="10">
        <f t="shared" si="32"/>
        <v>6486.7425478301902</v>
      </c>
      <c r="Y114" s="10">
        <f t="shared" si="32"/>
        <v>6913.1542095582399</v>
      </c>
      <c r="Z114" s="10">
        <f t="shared" si="32"/>
        <v>7345.9620462122102</v>
      </c>
      <c r="AA114" s="10">
        <f t="shared" si="32"/>
        <v>7785.2620004159899</v>
      </c>
      <c r="AB114" s="10">
        <f t="shared" si="32"/>
        <v>8231.1514539328273</v>
      </c>
      <c r="AC114" s="10">
        <f t="shared" si="32"/>
        <v>8683.7292492524157</v>
      </c>
      <c r="AD114" s="10">
        <f t="shared" si="32"/>
        <v>9143.0957115017991</v>
      </c>
      <c r="AE114" s="10">
        <f t="shared" si="32"/>
        <v>9609.3526706849225</v>
      </c>
      <c r="AF114" s="10">
        <f t="shared" si="32"/>
        <v>10082.603484255793</v>
      </c>
      <c r="AG114" s="10">
        <f>AF114+AG113</f>
        <v>10562.953060030226</v>
      </c>
      <c r="AH114" s="10">
        <f t="shared" si="32"/>
        <v>11050.507879441277</v>
      </c>
      <c r="AI114" s="10">
        <f t="shared" si="32"/>
        <v>11545.376021143493</v>
      </c>
      <c r="AJ114" s="10">
        <f t="shared" si="32"/>
        <v>12047.667184971242</v>
      </c>
      <c r="AK114" s="10">
        <f t="shared" si="32"/>
        <v>12557.492716256407</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389.95511837183585</v>
      </c>
      <c r="I116" s="10">
        <f t="shared" ref="I116:AK116" si="33">I113*$G115</f>
        <v>397.38028922483863</v>
      </c>
      <c r="J116" s="10">
        <f t="shared" si="33"/>
        <v>404.94720376701662</v>
      </c>
      <c r="K116" s="10">
        <f t="shared" si="33"/>
        <v>351.00195149385763</v>
      </c>
      <c r="L116" s="10">
        <f t="shared" si="33"/>
        <v>356.6706980036106</v>
      </c>
      <c r="M116" s="10">
        <f t="shared" si="33"/>
        <v>362.42487430782785</v>
      </c>
      <c r="N116" s="10">
        <f t="shared" si="33"/>
        <v>368.27186608894408</v>
      </c>
      <c r="O116" s="10">
        <f t="shared" si="33"/>
        <v>374.21319231478992</v>
      </c>
      <c r="P116" s="10">
        <f t="shared" si="33"/>
        <v>331.83078826971541</v>
      </c>
      <c r="Q116" s="10">
        <f t="shared" si="33"/>
        <v>336.49118851576713</v>
      </c>
      <c r="R116" s="10">
        <f t="shared" si="33"/>
        <v>384.20833106596984</v>
      </c>
      <c r="S116" s="10">
        <f t="shared" si="33"/>
        <v>389.97145603195935</v>
      </c>
      <c r="T116" s="10">
        <f t="shared" si="33"/>
        <v>395.82102787243872</v>
      </c>
      <c r="U116" s="10">
        <f t="shared" si="33"/>
        <v>401.75834329052532</v>
      </c>
      <c r="V116" s="10">
        <f t="shared" si="33"/>
        <v>407.78471843988325</v>
      </c>
      <c r="W116" s="10">
        <f t="shared" si="33"/>
        <v>413.90148921648148</v>
      </c>
      <c r="X116" s="10">
        <f t="shared" si="33"/>
        <v>420.11001155472866</v>
      </c>
      <c r="Y116" s="10">
        <f t="shared" si="33"/>
        <v>426.41166172804958</v>
      </c>
      <c r="Z116" s="10">
        <f t="shared" si="33"/>
        <v>432.8078366539703</v>
      </c>
      <c r="AA116" s="10">
        <f t="shared" si="33"/>
        <v>439.29995420377986</v>
      </c>
      <c r="AB116" s="10">
        <f t="shared" si="33"/>
        <v>445.88945351683657</v>
      </c>
      <c r="AC116" s="10">
        <f t="shared" si="33"/>
        <v>452.57779531958914</v>
      </c>
      <c r="AD116" s="10">
        <f t="shared" si="33"/>
        <v>459.36646224938295</v>
      </c>
      <c r="AE116" s="10">
        <f t="shared" si="33"/>
        <v>466.25695918312368</v>
      </c>
      <c r="AF116" s="10">
        <f t="shared" si="33"/>
        <v>473.25081357087055</v>
      </c>
      <c r="AG116" s="10">
        <f t="shared" si="33"/>
        <v>480.34957577443362</v>
      </c>
      <c r="AH116" s="10">
        <f t="shared" si="33"/>
        <v>487.55481941105012</v>
      </c>
      <c r="AI116" s="10">
        <f t="shared" si="33"/>
        <v>494.86814170221584</v>
      </c>
      <c r="AJ116" s="10">
        <f t="shared" si="33"/>
        <v>502.29116382774907</v>
      </c>
      <c r="AK116" s="10">
        <f t="shared" si="33"/>
        <v>509.82553128516537</v>
      </c>
      <c r="AL116" s="10"/>
      <c r="AM116" s="10"/>
    </row>
    <row r="117" spans="1:39" x14ac:dyDescent="0.35">
      <c r="C117" s="3"/>
      <c r="D117" s="3"/>
      <c r="E117" t="s">
        <v>74</v>
      </c>
      <c r="F117" t="s">
        <v>70</v>
      </c>
      <c r="H117">
        <f>H114*$G115</f>
        <v>389.95511837183585</v>
      </c>
      <c r="I117" s="10">
        <f t="shared" ref="I117:AK117" si="34">I114*$G115</f>
        <v>787.33540759667449</v>
      </c>
      <c r="J117" s="10">
        <f t="shared" si="34"/>
        <v>1192.2826113636911</v>
      </c>
      <c r="K117" s="10">
        <f t="shared" si="34"/>
        <v>1543.2845628575487</v>
      </c>
      <c r="L117" s="10">
        <f t="shared" si="34"/>
        <v>1899.9552608611593</v>
      </c>
      <c r="M117" s="10">
        <f t="shared" si="34"/>
        <v>2262.3801351689872</v>
      </c>
      <c r="N117" s="10">
        <f t="shared" si="34"/>
        <v>2630.6520012579313</v>
      </c>
      <c r="O117" s="10">
        <f t="shared" si="34"/>
        <v>3004.8651935727212</v>
      </c>
      <c r="P117" s="10">
        <f t="shared" si="34"/>
        <v>3336.6959818424366</v>
      </c>
      <c r="Q117" s="10">
        <f t="shared" si="34"/>
        <v>3673.1871703582037</v>
      </c>
      <c r="R117" s="10">
        <f t="shared" si="34"/>
        <v>4057.3955014241737</v>
      </c>
      <c r="S117" s="10">
        <f t="shared" si="34"/>
        <v>4447.3669574561327</v>
      </c>
      <c r="T117" s="10">
        <f t="shared" si="34"/>
        <v>4843.1879853285718</v>
      </c>
      <c r="U117" s="10">
        <f t="shared" si="34"/>
        <v>5244.9463286190967</v>
      </c>
      <c r="V117" s="10">
        <f t="shared" si="34"/>
        <v>5652.73104705898</v>
      </c>
      <c r="W117" s="10">
        <f t="shared" si="34"/>
        <v>6066.6325362754615</v>
      </c>
      <c r="X117" s="10">
        <f t="shared" si="34"/>
        <v>6486.7425478301902</v>
      </c>
      <c r="Y117" s="10">
        <f t="shared" si="34"/>
        <v>6913.1542095582399</v>
      </c>
      <c r="Z117" s="10">
        <f t="shared" si="34"/>
        <v>7345.9620462122102</v>
      </c>
      <c r="AA117" s="10">
        <f t="shared" si="34"/>
        <v>7785.2620004159899</v>
      </c>
      <c r="AB117" s="10">
        <f t="shared" si="34"/>
        <v>8231.1514539328273</v>
      </c>
      <c r="AC117" s="10">
        <f t="shared" si="34"/>
        <v>8683.7292492524157</v>
      </c>
      <c r="AD117" s="10">
        <f t="shared" si="34"/>
        <v>9143.0957115017991</v>
      </c>
      <c r="AE117" s="10">
        <f t="shared" si="34"/>
        <v>9609.3526706849225</v>
      </c>
      <c r="AF117" s="10">
        <f t="shared" si="34"/>
        <v>10082.603484255793</v>
      </c>
      <c r="AG117" s="10">
        <f t="shared" si="34"/>
        <v>10562.953060030226</v>
      </c>
      <c r="AH117" s="10">
        <f t="shared" si="34"/>
        <v>11050.507879441277</v>
      </c>
      <c r="AI117" s="10">
        <f t="shared" si="34"/>
        <v>11545.376021143493</v>
      </c>
      <c r="AJ117" s="10">
        <f t="shared" si="34"/>
        <v>12047.667184971242</v>
      </c>
      <c r="AK117" s="10">
        <f t="shared" si="34"/>
        <v>12557.492716256407</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47106.578299317771</v>
      </c>
      <c r="I121" s="10">
        <f t="shared" ref="I121:AK121" si="35">I114*I118</f>
        <v>95110.117237678278</v>
      </c>
      <c r="J121" s="10">
        <f t="shared" si="35"/>
        <v>144027.73945273389</v>
      </c>
      <c r="K121" s="10">
        <f t="shared" si="35"/>
        <v>186428.77519319189</v>
      </c>
      <c r="L121" s="10">
        <f t="shared" si="35"/>
        <v>229514.59551202806</v>
      </c>
      <c r="M121" s="10">
        <f t="shared" si="35"/>
        <v>273295.52032841364</v>
      </c>
      <c r="N121" s="10">
        <f t="shared" si="35"/>
        <v>317782.76175195811</v>
      </c>
      <c r="O121" s="10">
        <f t="shared" si="35"/>
        <v>362987.71538358473</v>
      </c>
      <c r="P121" s="10">
        <f t="shared" si="35"/>
        <v>403072.87460656633</v>
      </c>
      <c r="Q121" s="10">
        <f t="shared" si="35"/>
        <v>443721.01017927099</v>
      </c>
      <c r="R121" s="10">
        <f t="shared" si="35"/>
        <v>490133.3765720402</v>
      </c>
      <c r="S121" s="10">
        <f t="shared" si="35"/>
        <v>537241.92846070079</v>
      </c>
      <c r="T121" s="10">
        <f t="shared" si="35"/>
        <v>585057.10862769152</v>
      </c>
      <c r="U121" s="10">
        <f t="shared" si="35"/>
        <v>633589.51649718685</v>
      </c>
      <c r="V121" s="10">
        <f t="shared" si="35"/>
        <v>682849.91048472479</v>
      </c>
      <c r="W121" s="10">
        <f t="shared" si="35"/>
        <v>732849.21038207575</v>
      </c>
      <c r="X121" s="10">
        <f t="shared" si="35"/>
        <v>783598.49977788702</v>
      </c>
      <c r="Y121" s="10">
        <f t="shared" si="35"/>
        <v>835109.0285146354</v>
      </c>
      <c r="Z121" s="10">
        <f t="shared" si="35"/>
        <v>887392.215182435</v>
      </c>
      <c r="AA121" s="10">
        <f t="shared" si="35"/>
        <v>940459.64965025161</v>
      </c>
      <c r="AB121" s="10">
        <f t="shared" si="35"/>
        <v>994323.09563508548</v>
      </c>
      <c r="AC121" s="10">
        <f t="shared" si="35"/>
        <v>1048994.4933096918</v>
      </c>
      <c r="AD121" s="10">
        <f t="shared" si="35"/>
        <v>1104485.9619494174</v>
      </c>
      <c r="AE121" s="10">
        <f t="shared" si="35"/>
        <v>1160809.8026187385</v>
      </c>
      <c r="AF121" s="10">
        <f t="shared" si="35"/>
        <v>1217978.5008980997</v>
      </c>
      <c r="AG121" s="10">
        <f t="shared" si="35"/>
        <v>1276004.7296516513</v>
      </c>
      <c r="AH121" s="10">
        <f t="shared" si="35"/>
        <v>1334901.3518365063</v>
      </c>
      <c r="AI121" s="10">
        <f t="shared" si="35"/>
        <v>1394681.423354134</v>
      </c>
      <c r="AJ121" s="10">
        <f t="shared" si="35"/>
        <v>1455358.195944526</v>
      </c>
      <c r="AK121" s="10">
        <f t="shared" si="35"/>
        <v>1516945.120123774</v>
      </c>
      <c r="AL121" s="10">
        <f>SUM(H121:AK121)</f>
        <v>22115810.807415999</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32">
        <f>[6]Revenue!F71</f>
        <v>1.9992085700556661E-2</v>
      </c>
      <c r="I124" s="32">
        <f>[6]Revenue!G71</f>
        <v>2.0001514291054789E-2</v>
      </c>
      <c r="J124" s="32">
        <f>[6]Revenue!H71</f>
        <v>3.0001301432320604E-2</v>
      </c>
      <c r="K124" s="32">
        <f>[6]Revenue!I71</f>
        <v>3.0014034911576726E-2</v>
      </c>
      <c r="L124" s="32">
        <f>[6]Revenue!J71</f>
        <v>2.9988472263009047E-2</v>
      </c>
      <c r="M124" s="32">
        <f>[6]Revenue!K71</f>
        <v>2.2193184073974644E-2</v>
      </c>
      <c r="N124" s="32">
        <f>[6]Revenue!L71</f>
        <v>2.2193184073974644E-2</v>
      </c>
      <c r="O124" s="32">
        <f>[6]Revenue!M71</f>
        <v>2.2193184073974644E-2</v>
      </c>
      <c r="P124" s="32">
        <f>[6]Revenue!N71</f>
        <v>2.2193184073974644E-2</v>
      </c>
      <c r="Q124" s="32">
        <f>[6]Revenue!O71</f>
        <v>2.2193184073974644E-2</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[6]Revenue!$D$87</f>
        <v>348.52</v>
      </c>
      <c r="H125" s="10">
        <f t="shared" ref="H125:AK125" si="38">G125*(1+$G$16)*(1+H124)</f>
        <v>355.48764170835801</v>
      </c>
      <c r="I125" s="10">
        <f t="shared" si="38"/>
        <v>362.59793285428111</v>
      </c>
      <c r="J125" s="10">
        <f t="shared" si="38"/>
        <v>373.47634273657877</v>
      </c>
      <c r="K125" s="10">
        <f t="shared" si="38"/>
        <v>384.68587472612245</v>
      </c>
      <c r="L125" s="10">
        <f t="shared" si="38"/>
        <v>396.22201641031813</v>
      </c>
      <c r="M125" s="10">
        <f t="shared" si="38"/>
        <v>405.01544455467371</v>
      </c>
      <c r="N125" s="10">
        <f t="shared" si="38"/>
        <v>414.00402686847826</v>
      </c>
      <c r="O125" s="10">
        <f t="shared" si="38"/>
        <v>423.19209444413713</v>
      </c>
      <c r="P125" s="10">
        <f t="shared" si="38"/>
        <v>432.58407449478671</v>
      </c>
      <c r="Q125" s="10">
        <f t="shared" si="38"/>
        <v>442.18449248751944</v>
      </c>
      <c r="R125" s="10">
        <f t="shared" si="38"/>
        <v>442.18449248751944</v>
      </c>
      <c r="S125" s="10">
        <f t="shared" si="38"/>
        <v>442.18449248751944</v>
      </c>
      <c r="T125" s="10">
        <f t="shared" si="38"/>
        <v>442.18449248751944</v>
      </c>
      <c r="U125" s="10">
        <f t="shared" si="38"/>
        <v>442.18449248751944</v>
      </c>
      <c r="V125" s="10">
        <f t="shared" si="38"/>
        <v>442.18449248751944</v>
      </c>
      <c r="W125" s="10">
        <f t="shared" si="38"/>
        <v>442.18449248751944</v>
      </c>
      <c r="X125" s="10">
        <f t="shared" si="38"/>
        <v>442.18449248751944</v>
      </c>
      <c r="Y125" s="10">
        <f t="shared" si="38"/>
        <v>442.18449248751944</v>
      </c>
      <c r="Z125" s="10">
        <f t="shared" si="38"/>
        <v>442.18449248751944</v>
      </c>
      <c r="AA125" s="10">
        <f t="shared" si="38"/>
        <v>442.18449248751944</v>
      </c>
      <c r="AB125" s="10">
        <f t="shared" si="38"/>
        <v>442.18449248751944</v>
      </c>
      <c r="AC125" s="10">
        <f t="shared" si="38"/>
        <v>442.18449248751944</v>
      </c>
      <c r="AD125" s="10">
        <f t="shared" si="38"/>
        <v>442.18449248751944</v>
      </c>
      <c r="AE125" s="10">
        <f t="shared" si="38"/>
        <v>442.18449248751944</v>
      </c>
      <c r="AF125" s="10">
        <f t="shared" si="38"/>
        <v>442.18449248751944</v>
      </c>
      <c r="AG125" s="10">
        <f>AF125*(1+$G$16)*(1+AG124)</f>
        <v>442.18449248751944</v>
      </c>
      <c r="AH125" s="10">
        <f t="shared" si="38"/>
        <v>442.18449248751944</v>
      </c>
      <c r="AI125" s="10">
        <f t="shared" si="38"/>
        <v>442.18449248751944</v>
      </c>
      <c r="AJ125" s="10">
        <f t="shared" si="38"/>
        <v>442.18449248751944</v>
      </c>
      <c r="AK125" s="10">
        <f t="shared" si="38"/>
        <v>442.18449248751944</v>
      </c>
    </row>
    <row r="126" spans="1:39" x14ac:dyDescent="0.35">
      <c r="C126" s="3"/>
      <c r="D126" s="3"/>
      <c r="E126" t="s">
        <v>86</v>
      </c>
      <c r="F126" t="s">
        <v>87</v>
      </c>
      <c r="G126" s="12">
        <f>[6]Revenue!$D$374</f>
        <v>2.1837</v>
      </c>
      <c r="H126" s="13">
        <f t="shared" ref="H126:AK126" si="39">G126*(1+$G$16)*(1+H124)</f>
        <v>2.2273567175443056</v>
      </c>
      <c r="I126" s="13">
        <f t="shared" si="39"/>
        <v>2.2719072247615451</v>
      </c>
      <c r="J126" s="13">
        <f t="shared" si="39"/>
        <v>2.340067398237883</v>
      </c>
      <c r="K126" s="13">
        <f t="shared" si="39"/>
        <v>2.4103022628240374</v>
      </c>
      <c r="L126" s="13">
        <f t="shared" si="39"/>
        <v>2.4825835453782039</v>
      </c>
      <c r="M126" s="13">
        <f t="shared" si="39"/>
        <v>2.5376799789798028</v>
      </c>
      <c r="N126" s="13">
        <f t="shared" si="39"/>
        <v>2.5939991778741418</v>
      </c>
      <c r="O126" s="13">
        <f t="shared" si="39"/>
        <v>2.6515682791164417</v>
      </c>
      <c r="P126" s="13">
        <f t="shared" si="39"/>
        <v>2.7104150220195851</v>
      </c>
      <c r="Q126" s="13">
        <f t="shared" si="39"/>
        <v>2.7705677615201316</v>
      </c>
      <c r="R126" s="13">
        <f t="shared" si="39"/>
        <v>2.7705677615201316</v>
      </c>
      <c r="S126" s="13">
        <f t="shared" si="39"/>
        <v>2.7705677615201316</v>
      </c>
      <c r="T126" s="13">
        <f t="shared" si="39"/>
        <v>2.7705677615201316</v>
      </c>
      <c r="U126" s="13">
        <f t="shared" si="39"/>
        <v>2.7705677615201316</v>
      </c>
      <c r="V126" s="13">
        <f t="shared" si="39"/>
        <v>2.7705677615201316</v>
      </c>
      <c r="W126" s="13">
        <f t="shared" si="39"/>
        <v>2.7705677615201316</v>
      </c>
      <c r="X126" s="13">
        <f t="shared" si="39"/>
        <v>2.7705677615201316</v>
      </c>
      <c r="Y126" s="13">
        <f t="shared" si="39"/>
        <v>2.7705677615201316</v>
      </c>
      <c r="Z126" s="13">
        <f t="shared" si="39"/>
        <v>2.7705677615201316</v>
      </c>
      <c r="AA126" s="13">
        <f t="shared" si="39"/>
        <v>2.7705677615201316</v>
      </c>
      <c r="AB126" s="13">
        <f t="shared" si="39"/>
        <v>2.7705677615201316</v>
      </c>
      <c r="AC126" s="13">
        <f t="shared" si="39"/>
        <v>2.7705677615201316</v>
      </c>
      <c r="AD126" s="13">
        <f t="shared" si="39"/>
        <v>2.7705677615201316</v>
      </c>
      <c r="AE126" s="13">
        <f t="shared" si="39"/>
        <v>2.7705677615201316</v>
      </c>
      <c r="AF126" s="13">
        <f t="shared" si="39"/>
        <v>2.7705677615201316</v>
      </c>
      <c r="AG126" s="13">
        <f>AF126*(1+$G$16)*(1+AG124)</f>
        <v>2.7705677615201316</v>
      </c>
      <c r="AH126" s="13">
        <f t="shared" si="39"/>
        <v>2.7705677615201316</v>
      </c>
      <c r="AI126" s="13">
        <f t="shared" si="39"/>
        <v>2.7705677615201316</v>
      </c>
      <c r="AJ126" s="13">
        <f t="shared" si="39"/>
        <v>2.7705677615201316</v>
      </c>
      <c r="AK126" s="13">
        <f t="shared" si="39"/>
        <v>2.7705677615201316</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47.106578299317768</v>
      </c>
      <c r="I130" s="10">
        <f t="shared" ref="I130:AK130" si="42">SUM(I121:I123)/1000</f>
        <v>95.110117237678281</v>
      </c>
      <c r="J130" s="10">
        <f t="shared" si="42"/>
        <v>144.0277394527339</v>
      </c>
      <c r="K130" s="10">
        <f t="shared" si="42"/>
        <v>186.42877519319188</v>
      </c>
      <c r="L130" s="10">
        <f t="shared" si="42"/>
        <v>229.51459551202805</v>
      </c>
      <c r="M130" s="10">
        <f t="shared" si="42"/>
        <v>273.29552032841366</v>
      </c>
      <c r="N130" s="10">
        <f t="shared" si="42"/>
        <v>317.78276175195811</v>
      </c>
      <c r="O130" s="10">
        <f t="shared" si="42"/>
        <v>362.98771538358471</v>
      </c>
      <c r="P130" s="10">
        <f t="shared" si="42"/>
        <v>403.0728746065663</v>
      </c>
      <c r="Q130" s="10">
        <f t="shared" si="42"/>
        <v>443.72101017927099</v>
      </c>
      <c r="R130" s="10">
        <f t="shared" si="42"/>
        <v>490.13337657204022</v>
      </c>
      <c r="S130" s="10">
        <f t="shared" si="42"/>
        <v>537.24192846070082</v>
      </c>
      <c r="T130" s="10">
        <f t="shared" si="42"/>
        <v>585.05710862769149</v>
      </c>
      <c r="U130" s="10">
        <f t="shared" si="42"/>
        <v>633.58951649718688</v>
      </c>
      <c r="V130" s="10">
        <f t="shared" si="42"/>
        <v>682.84991048472477</v>
      </c>
      <c r="W130" s="10">
        <f t="shared" si="42"/>
        <v>732.84921038207574</v>
      </c>
      <c r="X130" s="10">
        <f t="shared" si="42"/>
        <v>783.59849977788701</v>
      </c>
      <c r="Y130" s="10">
        <f t="shared" si="42"/>
        <v>835.10902851463538</v>
      </c>
      <c r="Z130" s="10">
        <f t="shared" si="42"/>
        <v>887.39221518243505</v>
      </c>
      <c r="AA130" s="10">
        <f t="shared" si="42"/>
        <v>940.45964965025166</v>
      </c>
      <c r="AB130" s="10">
        <f t="shared" si="42"/>
        <v>994.32309563508545</v>
      </c>
      <c r="AC130" s="10">
        <f t="shared" si="42"/>
        <v>1048.9944933096917</v>
      </c>
      <c r="AD130" s="10">
        <f t="shared" si="42"/>
        <v>1104.4859619494173</v>
      </c>
      <c r="AE130" s="10">
        <f t="shared" si="42"/>
        <v>1160.8098026187386</v>
      </c>
      <c r="AF130" s="10">
        <f t="shared" si="42"/>
        <v>1217.9785008980998</v>
      </c>
      <c r="AG130" s="10">
        <f t="shared" si="42"/>
        <v>1276.0047296516514</v>
      </c>
      <c r="AH130" s="10">
        <f t="shared" si="42"/>
        <v>1334.9013518365064</v>
      </c>
      <c r="AI130" s="10">
        <f t="shared" si="42"/>
        <v>1394.681423354134</v>
      </c>
      <c r="AJ130" s="10">
        <f t="shared" si="42"/>
        <v>1455.358195944526</v>
      </c>
      <c r="AK130" s="10">
        <f t="shared" si="42"/>
        <v>1516.9451201237741</v>
      </c>
    </row>
    <row r="131" spans="1:39" x14ac:dyDescent="0.35">
      <c r="C131" s="3"/>
      <c r="D131" s="3"/>
      <c r="E131" t="s">
        <v>96</v>
      </c>
      <c r="F131" t="s">
        <v>53</v>
      </c>
      <c r="H131" s="30">
        <f>H114*H125+H121*H126+H122*H127+H123*H128</f>
        <v>243547.37901761977</v>
      </c>
      <c r="I131" s="10">
        <f t="shared" ref="I131:AK131" si="43">I114*I125+I121*I126+I122*I127+I123*I128</f>
        <v>501567.55375773588</v>
      </c>
      <c r="J131" s="10">
        <f t="shared" si="43"/>
        <v>782323.96673577174</v>
      </c>
      <c r="K131" s="10">
        <f t="shared" si="43"/>
        <v>1043029.4707178418</v>
      </c>
      <c r="L131" s="10">
        <f t="shared" si="43"/>
        <v>1322593.2627900955</v>
      </c>
      <c r="M131" s="10">
        <f t="shared" si="43"/>
        <v>1609835.4664794132</v>
      </c>
      <c r="N131" s="10">
        <f t="shared" si="43"/>
        <v>1913428.7445375584</v>
      </c>
      <c r="O131" s="10">
        <f t="shared" si="43"/>
        <v>2234121.9066103878</v>
      </c>
      <c r="P131" s="10">
        <f t="shared" si="43"/>
        <v>2535896.3174780384</v>
      </c>
      <c r="Q131" s="10">
        <f t="shared" si="43"/>
        <v>2853585.5306483442</v>
      </c>
      <c r="R131" s="10">
        <f t="shared" si="43"/>
        <v>3152065.1025938941</v>
      </c>
      <c r="S131" s="10">
        <f t="shared" si="43"/>
        <v>3455021.8681186261</v>
      </c>
      <c r="T131" s="10">
        <f t="shared" si="43"/>
        <v>3762522.9851262299</v>
      </c>
      <c r="U131" s="10">
        <f t="shared" si="43"/>
        <v>4074636.6188889472</v>
      </c>
      <c r="V131" s="10">
        <f t="shared" si="43"/>
        <v>4391431.9571581054</v>
      </c>
      <c r="W131" s="10">
        <f t="shared" si="43"/>
        <v>4712979.2255013017</v>
      </c>
      <c r="X131" s="10">
        <f t="shared" si="43"/>
        <v>5039349.7028696453</v>
      </c>
      <c r="Y131" s="10">
        <f t="shared" si="43"/>
        <v>5370615.7373985145</v>
      </c>
      <c r="Z131" s="10">
        <f t="shared" si="43"/>
        <v>5706850.7624453157</v>
      </c>
      <c r="AA131" s="10">
        <f t="shared" si="43"/>
        <v>6048129.3128678203</v>
      </c>
      <c r="AB131" s="10">
        <f t="shared" si="43"/>
        <v>6394527.0415466614</v>
      </c>
      <c r="AC131" s="10">
        <f t="shared" si="43"/>
        <v>6746120.736155685</v>
      </c>
      <c r="AD131" s="10">
        <f t="shared" si="43"/>
        <v>7102988.3361838451</v>
      </c>
      <c r="AE131" s="10">
        <f t="shared" si="43"/>
        <v>7465208.9502124265</v>
      </c>
      <c r="AF131" s="10">
        <f t="shared" si="43"/>
        <v>7832862.8734514359</v>
      </c>
      <c r="AG131" s="10">
        <f t="shared" si="43"/>
        <v>8206031.6055390323</v>
      </c>
      <c r="AH131" s="10">
        <f t="shared" si="43"/>
        <v>8584797.868607942</v>
      </c>
      <c r="AI131" s="10">
        <f t="shared" si="43"/>
        <v>8969245.6256228853</v>
      </c>
      <c r="AJ131" s="10">
        <f t="shared" si="43"/>
        <v>9359460.0989930537</v>
      </c>
      <c r="AK131" s="10">
        <f t="shared" si="43"/>
        <v>9755527.7894637734</v>
      </c>
      <c r="AL131" s="10">
        <f>SUM(H131:AK131)</f>
        <v>141170303.79751796</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389.95511837183585</v>
      </c>
      <c r="I176" s="4">
        <f>SUM(I95,I137,I158)</f>
        <v>397.38028922483863</v>
      </c>
      <c r="J176" s="4">
        <f t="shared" ref="J176:AK177" si="68">SUM(J95,J137,J158)</f>
        <v>404.94720376701662</v>
      </c>
      <c r="K176" s="4">
        <f t="shared" si="68"/>
        <v>351.00195149385763</v>
      </c>
      <c r="L176" s="4">
        <f t="shared" si="68"/>
        <v>356.6706980036106</v>
      </c>
      <c r="M176" s="4">
        <f t="shared" si="68"/>
        <v>362.42487430782785</v>
      </c>
      <c r="N176" s="4">
        <f t="shared" si="68"/>
        <v>368.27186608894408</v>
      </c>
      <c r="O176" s="4">
        <f t="shared" si="68"/>
        <v>374.21319231478992</v>
      </c>
      <c r="P176" s="4">
        <f t="shared" si="68"/>
        <v>331.83078826971541</v>
      </c>
      <c r="Q176" s="4">
        <f t="shared" si="68"/>
        <v>336.49118851576713</v>
      </c>
      <c r="R176" s="4">
        <f t="shared" si="68"/>
        <v>384.20833106596984</v>
      </c>
      <c r="S176" s="4">
        <f t="shared" si="68"/>
        <v>389.97145603195935</v>
      </c>
      <c r="T176" s="4">
        <f t="shared" si="68"/>
        <v>395.82102787243872</v>
      </c>
      <c r="U176" s="4">
        <f t="shared" si="68"/>
        <v>401.75834329052532</v>
      </c>
      <c r="V176" s="4">
        <f t="shared" si="68"/>
        <v>407.78471843988325</v>
      </c>
      <c r="W176" s="4">
        <f t="shared" si="68"/>
        <v>413.90148921648148</v>
      </c>
      <c r="X176" s="4">
        <f t="shared" si="68"/>
        <v>420.11001155472866</v>
      </c>
      <c r="Y176" s="4">
        <f t="shared" si="68"/>
        <v>426.41166172804958</v>
      </c>
      <c r="Z176" s="4">
        <f t="shared" si="68"/>
        <v>432.8078366539703</v>
      </c>
      <c r="AA176" s="4">
        <f t="shared" si="68"/>
        <v>439.29995420377986</v>
      </c>
      <c r="AB176" s="4">
        <f t="shared" si="68"/>
        <v>445.88945351683657</v>
      </c>
      <c r="AC176" s="4">
        <f t="shared" si="68"/>
        <v>452.57779531958914</v>
      </c>
      <c r="AD176" s="4">
        <f t="shared" si="68"/>
        <v>459.36646224938295</v>
      </c>
      <c r="AE176" s="4">
        <f t="shared" si="68"/>
        <v>466.25695918312368</v>
      </c>
      <c r="AF176" s="4">
        <f t="shared" si="68"/>
        <v>473.25081357087055</v>
      </c>
      <c r="AG176" s="4">
        <f t="shared" si="68"/>
        <v>480.34957577443362</v>
      </c>
      <c r="AH176" s="4">
        <f t="shared" si="68"/>
        <v>487.55481941105012</v>
      </c>
      <c r="AI176" s="4">
        <f t="shared" si="68"/>
        <v>494.86814170221584</v>
      </c>
      <c r="AJ176" s="4">
        <f t="shared" si="68"/>
        <v>502.29116382774907</v>
      </c>
      <c r="AK176" s="4">
        <f t="shared" si="68"/>
        <v>509.82553128516537</v>
      </c>
      <c r="AL176" s="10"/>
    </row>
    <row r="177" spans="1:38" x14ac:dyDescent="0.35">
      <c r="C177" s="3"/>
      <c r="D177" s="3"/>
      <c r="E177" t="s">
        <v>105</v>
      </c>
      <c r="F177" t="s">
        <v>70</v>
      </c>
      <c r="H177" s="4">
        <f>SUM(H96,H138,H159)</f>
        <v>389.95511837183585</v>
      </c>
      <c r="I177" s="4">
        <f>SUM(I96,I138,I159)</f>
        <v>787.33540759667449</v>
      </c>
      <c r="J177" s="4">
        <f t="shared" si="68"/>
        <v>1192.2826113636911</v>
      </c>
      <c r="K177" s="4">
        <f t="shared" si="68"/>
        <v>1543.2845628575487</v>
      </c>
      <c r="L177" s="4">
        <f t="shared" si="68"/>
        <v>1899.9552608611593</v>
      </c>
      <c r="M177" s="4">
        <f t="shared" si="68"/>
        <v>2262.3801351689872</v>
      </c>
      <c r="N177" s="4">
        <f t="shared" si="68"/>
        <v>2630.6520012579313</v>
      </c>
      <c r="O177" s="4">
        <f t="shared" si="68"/>
        <v>3004.8651935727212</v>
      </c>
      <c r="P177" s="4">
        <f t="shared" si="68"/>
        <v>3336.6959818424366</v>
      </c>
      <c r="Q177" s="4">
        <f t="shared" si="68"/>
        <v>3673.1871703582037</v>
      </c>
      <c r="R177" s="4">
        <f t="shared" si="68"/>
        <v>4057.3955014241737</v>
      </c>
      <c r="S177" s="4">
        <f t="shared" si="68"/>
        <v>4447.3669574561327</v>
      </c>
      <c r="T177" s="4">
        <f t="shared" si="68"/>
        <v>4843.1879853285718</v>
      </c>
      <c r="U177" s="4">
        <f t="shared" si="68"/>
        <v>5244.9463286190967</v>
      </c>
      <c r="V177" s="4">
        <f t="shared" si="68"/>
        <v>5652.73104705898</v>
      </c>
      <c r="W177" s="4">
        <f t="shared" si="68"/>
        <v>6066.6325362754615</v>
      </c>
      <c r="X177" s="4">
        <f t="shared" si="68"/>
        <v>6486.7425478301902</v>
      </c>
      <c r="Y177" s="4">
        <f t="shared" si="68"/>
        <v>6913.1542095582399</v>
      </c>
      <c r="Z177" s="4">
        <f t="shared" si="68"/>
        <v>7345.9620462122102</v>
      </c>
      <c r="AA177" s="4">
        <f t="shared" si="68"/>
        <v>7785.2620004159899</v>
      </c>
      <c r="AB177" s="4">
        <f t="shared" si="68"/>
        <v>8231.1514539328273</v>
      </c>
      <c r="AC177" s="4">
        <f t="shared" si="68"/>
        <v>8683.7292492524157</v>
      </c>
      <c r="AD177" s="4">
        <f t="shared" si="68"/>
        <v>9143.0957115017991</v>
      </c>
      <c r="AE177" s="4">
        <f t="shared" si="68"/>
        <v>9609.3526706849225</v>
      </c>
      <c r="AF177" s="4">
        <f t="shared" si="68"/>
        <v>10082.603484255793</v>
      </c>
      <c r="AG177" s="4">
        <f t="shared" si="68"/>
        <v>10562.953060030226</v>
      </c>
      <c r="AH177" s="4">
        <f t="shared" si="68"/>
        <v>11050.507879441277</v>
      </c>
      <c r="AI177" s="4">
        <f t="shared" si="68"/>
        <v>11545.376021143493</v>
      </c>
      <c r="AJ177" s="4">
        <f t="shared" si="68"/>
        <v>12047.667184971242</v>
      </c>
      <c r="AK177" s="4">
        <f t="shared" si="68"/>
        <v>12557.492716256407</v>
      </c>
      <c r="AL177" s="10"/>
    </row>
    <row r="178" spans="1:38" x14ac:dyDescent="0.35">
      <c r="C178" s="3"/>
      <c r="D178" s="3"/>
      <c r="E178" t="s">
        <v>106</v>
      </c>
      <c r="F178" t="s">
        <v>91</v>
      </c>
      <c r="H178" s="10">
        <f t="shared" ref="H178:AK179" si="69">SUM(H109,H130,H151,H172)</f>
        <v>47.106578299317768</v>
      </c>
      <c r="I178" s="10">
        <f t="shared" si="69"/>
        <v>95.110117237678281</v>
      </c>
      <c r="J178" s="10">
        <f t="shared" si="69"/>
        <v>144.0277394527339</v>
      </c>
      <c r="K178" s="10">
        <f t="shared" si="69"/>
        <v>186.42877519319188</v>
      </c>
      <c r="L178" s="10">
        <f t="shared" si="69"/>
        <v>229.51459551202805</v>
      </c>
      <c r="M178" s="10">
        <f t="shared" si="69"/>
        <v>273.29552032841366</v>
      </c>
      <c r="N178" s="10">
        <f t="shared" si="69"/>
        <v>317.78276175195811</v>
      </c>
      <c r="O178" s="10">
        <f t="shared" si="69"/>
        <v>362.98771538358471</v>
      </c>
      <c r="P178" s="10">
        <f t="shared" si="69"/>
        <v>403.0728746065663</v>
      </c>
      <c r="Q178" s="10">
        <f t="shared" si="69"/>
        <v>443.72101017927099</v>
      </c>
      <c r="R178" s="10">
        <f t="shared" si="69"/>
        <v>490.13337657204022</v>
      </c>
      <c r="S178" s="10">
        <f t="shared" si="69"/>
        <v>537.24192846070082</v>
      </c>
      <c r="T178" s="10">
        <f t="shared" si="69"/>
        <v>585.05710862769149</v>
      </c>
      <c r="U178" s="10">
        <f t="shared" si="69"/>
        <v>633.58951649718688</v>
      </c>
      <c r="V178" s="10">
        <f t="shared" si="69"/>
        <v>682.84991048472477</v>
      </c>
      <c r="W178" s="10">
        <f t="shared" si="69"/>
        <v>732.84921038207574</v>
      </c>
      <c r="X178" s="10">
        <f t="shared" si="69"/>
        <v>783.59849977788701</v>
      </c>
      <c r="Y178" s="10">
        <f t="shared" si="69"/>
        <v>835.10902851463538</v>
      </c>
      <c r="Z178" s="10">
        <f t="shared" si="69"/>
        <v>887.39221518243505</v>
      </c>
      <c r="AA178" s="10">
        <f t="shared" si="69"/>
        <v>940.45964965025166</v>
      </c>
      <c r="AB178" s="10">
        <f t="shared" si="69"/>
        <v>994.32309563508545</v>
      </c>
      <c r="AC178" s="10">
        <f t="shared" si="69"/>
        <v>1048.9944933096917</v>
      </c>
      <c r="AD178" s="10">
        <f t="shared" si="69"/>
        <v>1104.4859619494173</v>
      </c>
      <c r="AE178" s="10">
        <f t="shared" si="69"/>
        <v>1160.8098026187386</v>
      </c>
      <c r="AF178" s="10">
        <f t="shared" si="69"/>
        <v>1217.9785008980998</v>
      </c>
      <c r="AG178" s="10">
        <f t="shared" si="69"/>
        <v>1276.0047296516514</v>
      </c>
      <c r="AH178" s="10">
        <f t="shared" si="69"/>
        <v>1334.9013518365064</v>
      </c>
      <c r="AI178" s="10">
        <f t="shared" si="69"/>
        <v>1394.681423354134</v>
      </c>
      <c r="AJ178" s="10">
        <f t="shared" si="69"/>
        <v>1455.358195944526</v>
      </c>
      <c r="AK178" s="10">
        <f t="shared" si="69"/>
        <v>1516.9451201237741</v>
      </c>
    </row>
    <row r="179" spans="1:38" x14ac:dyDescent="0.35">
      <c r="C179" s="3"/>
      <c r="D179" s="3"/>
      <c r="E179" t="s">
        <v>107</v>
      </c>
      <c r="F179" t="s">
        <v>53</v>
      </c>
      <c r="H179" s="10">
        <f t="shared" si="69"/>
        <v>458686.99016689649</v>
      </c>
      <c r="I179" s="10">
        <f t="shared" si="69"/>
        <v>944631.44102185033</v>
      </c>
      <c r="J179" s="10">
        <f t="shared" si="69"/>
        <v>1473396.3760353071</v>
      </c>
      <c r="K179" s="10">
        <f t="shared" si="69"/>
        <v>1964398.2641436092</v>
      </c>
      <c r="L179" s="10">
        <f t="shared" si="69"/>
        <v>2490917.0666144378</v>
      </c>
      <c r="M179" s="10">
        <f t="shared" si="69"/>
        <v>3031897.069727622</v>
      </c>
      <c r="N179" s="10">
        <f t="shared" si="69"/>
        <v>3603672.0053031663</v>
      </c>
      <c r="O179" s="10">
        <f t="shared" si="69"/>
        <v>4207652.1502409969</v>
      </c>
      <c r="P179" s="10">
        <f t="shared" si="69"/>
        <v>4776001.5071037402</v>
      </c>
      <c r="Q179" s="10">
        <f t="shared" si="69"/>
        <v>5374324.1397896577</v>
      </c>
      <c r="R179" s="10">
        <f t="shared" si="69"/>
        <v>5936468.1342528583</v>
      </c>
      <c r="S179" s="10">
        <f t="shared" si="69"/>
        <v>6507044.2886330057</v>
      </c>
      <c r="T179" s="10">
        <f t="shared" si="69"/>
        <v>7086179.0853288565</v>
      </c>
      <c r="U179" s="10">
        <f t="shared" si="69"/>
        <v>7674000.9039751431</v>
      </c>
      <c r="V179" s="10">
        <f t="shared" si="69"/>
        <v>8270640.049901125</v>
      </c>
      <c r="W179" s="10">
        <f t="shared" si="69"/>
        <v>8876228.7830159962</v>
      </c>
      <c r="X179" s="10">
        <f t="shared" si="69"/>
        <v>9490901.3471275922</v>
      </c>
      <c r="Y179" s="10">
        <f t="shared" si="69"/>
        <v>10114793.999700861</v>
      </c>
      <c r="Z179" s="10">
        <f t="shared" si="69"/>
        <v>10748045.04206273</v>
      </c>
      <c r="AA179" s="10">
        <f t="shared" si="69"/>
        <v>11390794.850060023</v>
      </c>
      <c r="AB179" s="10">
        <f t="shared" si="69"/>
        <v>12043185.90517728</v>
      </c>
      <c r="AC179" s="10">
        <f t="shared" si="69"/>
        <v>12705362.826121293</v>
      </c>
      <c r="AD179" s="10">
        <f t="shared" si="69"/>
        <v>13377472.400879469</v>
      </c>
      <c r="AE179" s="10">
        <f t="shared" si="69"/>
        <v>14059663.619259015</v>
      </c>
      <c r="AF179" s="10">
        <f t="shared" si="69"/>
        <v>14752087.705914253</v>
      </c>
      <c r="AG179" s="10">
        <f t="shared" si="69"/>
        <v>15454898.153869323</v>
      </c>
      <c r="AH179" s="10">
        <f t="shared" si="69"/>
        <v>16168250.758543719</v>
      </c>
      <c r="AI179" s="10">
        <f t="shared" si="69"/>
        <v>16892303.652288228</v>
      </c>
      <c r="AJ179" s="10">
        <f t="shared" si="69"/>
        <v>17627217.339438908</v>
      </c>
      <c r="AK179" s="10">
        <f t="shared" si="69"/>
        <v>18373154.731896847</v>
      </c>
    </row>
    <row r="180" spans="1:38" x14ac:dyDescent="0.35">
      <c r="C180" s="3"/>
      <c r="D180" s="3"/>
    </row>
    <row r="181" spans="1:38" x14ac:dyDescent="0.35">
      <c r="C181" s="3"/>
      <c r="D181" s="3"/>
      <c r="E181" s="15" t="s">
        <v>108</v>
      </c>
      <c r="F181" s="15" t="s">
        <v>109</v>
      </c>
      <c r="G181" s="15"/>
      <c r="H181" s="16">
        <f>H178*1000/H177</f>
        <v>120.8</v>
      </c>
      <c r="I181" s="16">
        <f t="shared" ref="I181:AK181" si="70">I178*1000/I177</f>
        <v>120.8</v>
      </c>
      <c r="J181" s="16">
        <f t="shared" si="70"/>
        <v>120.80000000000001</v>
      </c>
      <c r="K181" s="16">
        <f t="shared" si="70"/>
        <v>120.8</v>
      </c>
      <c r="L181" s="16">
        <f t="shared" si="70"/>
        <v>120.80000000000001</v>
      </c>
      <c r="M181" s="16">
        <f t="shared" si="70"/>
        <v>120.8</v>
      </c>
      <c r="N181" s="16">
        <f t="shared" si="70"/>
        <v>120.80000000000001</v>
      </c>
      <c r="O181" s="16">
        <f t="shared" si="70"/>
        <v>120.8</v>
      </c>
      <c r="P181" s="16">
        <f t="shared" si="70"/>
        <v>120.8</v>
      </c>
      <c r="Q181" s="16">
        <f t="shared" si="70"/>
        <v>120.8</v>
      </c>
      <c r="R181" s="16">
        <f t="shared" si="70"/>
        <v>120.8</v>
      </c>
      <c r="S181" s="16">
        <f t="shared" si="70"/>
        <v>120.8</v>
      </c>
      <c r="T181" s="16">
        <f t="shared" si="70"/>
        <v>120.80000000000001</v>
      </c>
      <c r="U181" s="16">
        <f t="shared" si="70"/>
        <v>120.8</v>
      </c>
      <c r="V181" s="16">
        <f t="shared" si="70"/>
        <v>120.8</v>
      </c>
      <c r="W181" s="16">
        <f t="shared" si="70"/>
        <v>120.8</v>
      </c>
      <c r="X181" s="16">
        <f t="shared" si="70"/>
        <v>120.80000000000001</v>
      </c>
      <c r="Y181" s="16">
        <f t="shared" si="70"/>
        <v>120.8</v>
      </c>
      <c r="Z181" s="16">
        <f t="shared" si="70"/>
        <v>120.8</v>
      </c>
      <c r="AA181" s="16">
        <f t="shared" si="70"/>
        <v>120.80000000000001</v>
      </c>
      <c r="AB181" s="16">
        <f t="shared" si="70"/>
        <v>120.8</v>
      </c>
      <c r="AC181" s="16">
        <f t="shared" si="70"/>
        <v>120.8</v>
      </c>
      <c r="AD181" s="16">
        <f t="shared" si="70"/>
        <v>120.8</v>
      </c>
      <c r="AE181" s="16">
        <f t="shared" si="70"/>
        <v>120.79999999999998</v>
      </c>
      <c r="AF181" s="16">
        <f t="shared" si="70"/>
        <v>120.8</v>
      </c>
      <c r="AG181" s="16">
        <f t="shared" si="70"/>
        <v>120.80000000000001</v>
      </c>
      <c r="AH181" s="16">
        <f t="shared" si="70"/>
        <v>120.80000000000001</v>
      </c>
      <c r="AI181" s="16">
        <f t="shared" si="70"/>
        <v>120.8</v>
      </c>
      <c r="AJ181" s="16">
        <f t="shared" si="70"/>
        <v>120.8</v>
      </c>
      <c r="AK181" s="16">
        <f t="shared" si="70"/>
        <v>120.80000000000001</v>
      </c>
    </row>
    <row r="182" spans="1:38" s="37" customFormat="1" x14ac:dyDescent="0.35">
      <c r="A182" s="40"/>
      <c r="C182" s="41"/>
      <c r="D182" s="41"/>
      <c r="E182" s="42" t="s">
        <v>110</v>
      </c>
      <c r="F182" s="42" t="s">
        <v>111</v>
      </c>
      <c r="G182" s="42"/>
      <c r="H182" s="43">
        <f>H179/H177</f>
        <v>1176.2558524222841</v>
      </c>
      <c r="I182" s="43">
        <f t="shared" ref="I182:AK182" si="71">I179/I177</f>
        <v>1199.7827506644453</v>
      </c>
      <c r="J182" s="43">
        <f t="shared" si="71"/>
        <v>1235.777794620428</v>
      </c>
      <c r="K182" s="43">
        <f t="shared" si="71"/>
        <v>1272.868472491117</v>
      </c>
      <c r="L182" s="43">
        <f t="shared" si="71"/>
        <v>1311.0398533728755</v>
      </c>
      <c r="M182" s="43">
        <f t="shared" si="71"/>
        <v>1340.1360021670966</v>
      </c>
      <c r="N182" s="43">
        <f t="shared" si="71"/>
        <v>1369.8778871473514</v>
      </c>
      <c r="O182" s="43">
        <f t="shared" si="71"/>
        <v>1400.2798392556797</v>
      </c>
      <c r="P182" s="43">
        <f t="shared" si="71"/>
        <v>1431.3565074833568</v>
      </c>
      <c r="Q182" s="43">
        <f t="shared" si="71"/>
        <v>1463.1228659294161</v>
      </c>
      <c r="R182" s="43">
        <f t="shared" si="71"/>
        <v>1463.1228659294163</v>
      </c>
      <c r="S182" s="43">
        <f t="shared" si="71"/>
        <v>1463.1228659294163</v>
      </c>
      <c r="T182" s="43">
        <f t="shared" si="71"/>
        <v>1463.1228659294165</v>
      </c>
      <c r="U182" s="43">
        <f t="shared" si="71"/>
        <v>1463.1228659294163</v>
      </c>
      <c r="V182" s="43">
        <f t="shared" si="71"/>
        <v>1463.1228659294163</v>
      </c>
      <c r="W182" s="43">
        <f t="shared" si="71"/>
        <v>1463.1228659294163</v>
      </c>
      <c r="X182" s="43">
        <f t="shared" si="71"/>
        <v>1463.1228659294163</v>
      </c>
      <c r="Y182" s="43">
        <f t="shared" si="71"/>
        <v>1463.1228659294163</v>
      </c>
      <c r="Z182" s="43">
        <f t="shared" si="71"/>
        <v>1463.1228659294165</v>
      </c>
      <c r="AA182" s="43">
        <f t="shared" si="71"/>
        <v>1463.1228659294163</v>
      </c>
      <c r="AB182" s="43">
        <f t="shared" si="71"/>
        <v>1463.1228659294163</v>
      </c>
      <c r="AC182" s="43">
        <f t="shared" si="71"/>
        <v>1463.1228659294163</v>
      </c>
      <c r="AD182" s="43">
        <f t="shared" si="71"/>
        <v>1463.1228659294163</v>
      </c>
      <c r="AE182" s="43">
        <f t="shared" si="71"/>
        <v>1463.1228659294163</v>
      </c>
      <c r="AF182" s="43">
        <f t="shared" si="71"/>
        <v>1463.1228659294163</v>
      </c>
      <c r="AG182" s="43">
        <f t="shared" si="71"/>
        <v>1463.1228659294165</v>
      </c>
      <c r="AH182" s="43">
        <f t="shared" si="71"/>
        <v>1463.1228659294163</v>
      </c>
      <c r="AI182" s="43">
        <f t="shared" si="71"/>
        <v>1463.1228659294163</v>
      </c>
      <c r="AJ182" s="43">
        <f t="shared" si="71"/>
        <v>1463.1228659294163</v>
      </c>
      <c r="AK182" s="43">
        <f t="shared" si="71"/>
        <v>1463.1228659294165</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e">
        <f>"Incremental "&amp;VLOOKUP(G6,#REF!,2,FALSE)&amp;" Charges"</f>
        <v>#REF!</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Data'!H86</f>
        <v>978.87524058265842</v>
      </c>
      <c r="H194" s="50">
        <f>'[2]Dashboard - Data'!I86</f>
        <v>970.21576185493825</v>
      </c>
      <c r="I194" s="50">
        <f>'[2]Dashboard - Data'!J86</f>
        <v>960.19144416652853</v>
      </c>
      <c r="J194" s="50">
        <f>'[2]Dashboard - Data'!K86</f>
        <v>946.94745617191791</v>
      </c>
      <c r="K194" s="50">
        <f>'[2]Dashboard - Data'!L86</f>
        <v>944.01617810559071</v>
      </c>
      <c r="L194" s="50">
        <f>'[2]Dashboard - Data'!M86</f>
        <v>925.7155389546532</v>
      </c>
      <c r="M194" s="50">
        <f>'[2]Dashboard - Data'!N86</f>
        <v>908.27091008222578</v>
      </c>
      <c r="N194" s="50">
        <f>'[2]Dashboard - Data'!O86</f>
        <v>895.73322923002468</v>
      </c>
      <c r="O194" s="50">
        <f>'[2]Dashboard - Data'!P86</f>
        <v>883.36872539161095</v>
      </c>
      <c r="P194" s="50">
        <f>'[2]Dashboard - Data'!Q86</f>
        <v>871.16755212646467</v>
      </c>
      <c r="Q194" s="50">
        <f>'[2]Dashboard - Data'!R86</f>
        <v>859.13499476795926</v>
      </c>
      <c r="R194" s="10">
        <f>Q194*(1+$G$16)*(1+R$193)</f>
        <v>859.13499476795926</v>
      </c>
      <c r="S194" s="10">
        <f t="shared" ref="S194:AH194" si="75">R194*(1+$G$16)*(1+S$193)</f>
        <v>859.13499476795926</v>
      </c>
      <c r="T194" s="10">
        <f t="shared" si="75"/>
        <v>859.13499476795926</v>
      </c>
      <c r="U194" s="10">
        <f t="shared" si="75"/>
        <v>859.13499476795926</v>
      </c>
      <c r="V194" s="10">
        <f t="shared" si="75"/>
        <v>859.13499476795926</v>
      </c>
      <c r="W194" s="10">
        <f t="shared" si="75"/>
        <v>859.13499476795926</v>
      </c>
      <c r="X194" s="10">
        <f t="shared" si="75"/>
        <v>859.13499476795926</v>
      </c>
      <c r="Y194" s="10">
        <f t="shared" si="75"/>
        <v>859.13499476795926</v>
      </c>
      <c r="Z194" s="10">
        <f t="shared" si="75"/>
        <v>859.13499476795926</v>
      </c>
      <c r="AA194" s="10">
        <f t="shared" si="75"/>
        <v>859.13499476795926</v>
      </c>
      <c r="AB194" s="10">
        <f t="shared" si="75"/>
        <v>859.13499476795926</v>
      </c>
      <c r="AC194" s="10">
        <f t="shared" si="75"/>
        <v>859.13499476795926</v>
      </c>
      <c r="AD194" s="10">
        <f t="shared" si="75"/>
        <v>859.13499476795926</v>
      </c>
      <c r="AE194" s="10">
        <f t="shared" si="75"/>
        <v>859.13499476795926</v>
      </c>
      <c r="AF194" s="10">
        <f t="shared" si="75"/>
        <v>859.13499476795926</v>
      </c>
      <c r="AG194" s="10">
        <f t="shared" si="75"/>
        <v>859.13499476795926</v>
      </c>
      <c r="AH194" s="10">
        <f t="shared" si="75"/>
        <v>859.13499476795926</v>
      </c>
      <c r="AI194" s="10">
        <f t="shared" ref="Y194:AK195" si="76">AH194*(1+$G$16)*(1+AI$193)</f>
        <v>859.13499476795926</v>
      </c>
      <c r="AJ194" s="10">
        <f t="shared" si="76"/>
        <v>859.13499476795926</v>
      </c>
      <c r="AK194" s="10">
        <f t="shared" si="76"/>
        <v>859.13499476795926</v>
      </c>
    </row>
    <row r="195" spans="1:39" x14ac:dyDescent="0.35">
      <c r="A195" s="2">
        <v>42</v>
      </c>
      <c r="E195" t="s">
        <v>122</v>
      </c>
      <c r="F195" t="s">
        <v>113</v>
      </c>
      <c r="G195" s="6"/>
      <c r="H195" s="10">
        <f>G195*(1+$G$16)*(1+H$193)</f>
        <v>0</v>
      </c>
      <c r="I195" s="10">
        <f t="shared" ref="I195:X195" si="77">H195*(1+$G$16)*(1+I$193)</f>
        <v>0</v>
      </c>
      <c r="J195" s="10">
        <f t="shared" si="77"/>
        <v>0</v>
      </c>
      <c r="K195" s="10">
        <f t="shared" si="77"/>
        <v>0</v>
      </c>
      <c r="L195" s="10">
        <f t="shared" si="77"/>
        <v>0</v>
      </c>
      <c r="M195" s="10">
        <f t="shared" si="77"/>
        <v>0</v>
      </c>
      <c r="N195" s="10">
        <f t="shared" si="77"/>
        <v>0</v>
      </c>
      <c r="O195" s="10">
        <f t="shared" si="77"/>
        <v>0</v>
      </c>
      <c r="P195" s="10">
        <f t="shared" si="77"/>
        <v>0</v>
      </c>
      <c r="Q195" s="10">
        <f t="shared" si="77"/>
        <v>0</v>
      </c>
      <c r="R195" s="10">
        <f t="shared" si="77"/>
        <v>0</v>
      </c>
      <c r="S195" s="10">
        <f t="shared" si="77"/>
        <v>0</v>
      </c>
      <c r="T195" s="10">
        <f t="shared" si="77"/>
        <v>0</v>
      </c>
      <c r="U195" s="10">
        <f t="shared" si="77"/>
        <v>0</v>
      </c>
      <c r="V195" s="10">
        <f t="shared" si="77"/>
        <v>0</v>
      </c>
      <c r="W195" s="10">
        <f t="shared" si="77"/>
        <v>0</v>
      </c>
      <c r="X195" s="10">
        <f t="shared" si="77"/>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378340.60226036335</v>
      </c>
      <c r="I202" s="10">
        <f t="shared" ref="I202:AK202" si="78">I194*I177+(I195+I199)*I178+I196+I200</f>
        <v>755992.72206369322</v>
      </c>
      <c r="J202" s="10">
        <f t="shared" si="78"/>
        <v>1129028.9858688586</v>
      </c>
      <c r="K202" s="10">
        <f t="shared" si="78"/>
        <v>1456885.5947581404</v>
      </c>
      <c r="L202" s="10">
        <f t="shared" si="78"/>
        <v>1758818.1082978167</v>
      </c>
      <c r="M202" s="10">
        <f t="shared" si="78"/>
        <v>2054854.0643218849</v>
      </c>
      <c r="N202" s="10">
        <f t="shared" si="78"/>
        <v>2356362.4120671935</v>
      </c>
      <c r="O202" s="10">
        <f t="shared" si="78"/>
        <v>2654403.936019951</v>
      </c>
      <c r="P202" s="10">
        <f t="shared" si="78"/>
        <v>2906821.2706918861</v>
      </c>
      <c r="Q202" s="10">
        <f t="shared" si="78"/>
        <v>3155763.6403874303</v>
      </c>
      <c r="R202" s="10">
        <f t="shared" si="78"/>
        <v>3485850.4628875991</v>
      </c>
      <c r="S202" s="10">
        <f t="shared" si="78"/>
        <v>3820888.5877252696</v>
      </c>
      <c r="T202" s="10">
        <f t="shared" si="78"/>
        <v>4160952.2844355055</v>
      </c>
      <c r="U202" s="10">
        <f t="shared" si="78"/>
        <v>4506116.9365963945</v>
      </c>
      <c r="V202" s="10">
        <f t="shared" si="78"/>
        <v>4856459.0585396979</v>
      </c>
      <c r="W202" s="10">
        <f t="shared" si="78"/>
        <v>5212056.3123121504</v>
      </c>
      <c r="X202" s="10">
        <f t="shared" si="78"/>
        <v>5572987.5248911893</v>
      </c>
      <c r="Y202" s="10">
        <f t="shared" si="78"/>
        <v>5939332.7056589136</v>
      </c>
      <c r="Z202" s="10">
        <f t="shared" si="78"/>
        <v>6311173.0641381545</v>
      </c>
      <c r="AA202" s="10">
        <f t="shared" si="78"/>
        <v>6688591.0279945834</v>
      </c>
      <c r="AB202" s="10">
        <f t="shared" si="78"/>
        <v>7071670.26130886</v>
      </c>
      <c r="AC202" s="10">
        <f t="shared" si="78"/>
        <v>7460495.6831228491</v>
      </c>
      <c r="AD202" s="10">
        <f t="shared" si="78"/>
        <v>7855153.4862640491</v>
      </c>
      <c r="AE202" s="10">
        <f t="shared" si="78"/>
        <v>8255731.1564523662</v>
      </c>
      <c r="AF202" s="10">
        <f t="shared" si="78"/>
        <v>8662317.4916935079</v>
      </c>
      <c r="AG202" s="10">
        <f t="shared" si="78"/>
        <v>9075002.6219632681</v>
      </c>
      <c r="AH202" s="10">
        <f t="shared" si="78"/>
        <v>9493878.0291870739</v>
      </c>
      <c r="AI202" s="10">
        <f t="shared" si="78"/>
        <v>9919036.5675192364</v>
      </c>
      <c r="AJ202" s="10">
        <f t="shared" si="78"/>
        <v>10350572.483926382</v>
      </c>
      <c r="AK202" s="10">
        <f t="shared" si="78"/>
        <v>10788581.439079635</v>
      </c>
      <c r="AL202" s="10">
        <f>SUM(H202:AK202)</f>
        <v>158094118.52243391</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9">SUM(I205:I208)</f>
        <v>0</v>
      </c>
      <c r="J209" s="10">
        <f t="shared" si="79"/>
        <v>0</v>
      </c>
      <c r="K209" s="10">
        <f t="shared" si="79"/>
        <v>0</v>
      </c>
      <c r="L209" s="10">
        <f t="shared" si="79"/>
        <v>0</v>
      </c>
      <c r="M209" s="10">
        <f t="shared" si="79"/>
        <v>0</v>
      </c>
      <c r="N209" s="10">
        <f t="shared" si="79"/>
        <v>0</v>
      </c>
      <c r="O209" s="10">
        <f t="shared" si="79"/>
        <v>0</v>
      </c>
      <c r="P209" s="10">
        <f t="shared" si="79"/>
        <v>0</v>
      </c>
      <c r="Q209" s="10">
        <f t="shared" si="79"/>
        <v>0</v>
      </c>
      <c r="R209" s="10">
        <f t="shared" si="79"/>
        <v>0</v>
      </c>
      <c r="S209" s="10">
        <f t="shared" si="79"/>
        <v>0</v>
      </c>
      <c r="T209" s="10">
        <f t="shared" si="79"/>
        <v>0</v>
      </c>
      <c r="U209" s="10">
        <f t="shared" si="79"/>
        <v>0</v>
      </c>
      <c r="V209" s="10">
        <f t="shared" si="79"/>
        <v>0</v>
      </c>
      <c r="W209" s="10">
        <f t="shared" si="79"/>
        <v>0</v>
      </c>
      <c r="X209" s="10">
        <f t="shared" si="79"/>
        <v>0</v>
      </c>
      <c r="Y209" s="10">
        <f t="shared" si="79"/>
        <v>0</v>
      </c>
      <c r="Z209" s="10">
        <f t="shared" si="79"/>
        <v>0</v>
      </c>
      <c r="AA209" s="10">
        <f t="shared" si="79"/>
        <v>0</v>
      </c>
      <c r="AB209" s="10">
        <f t="shared" si="79"/>
        <v>0</v>
      </c>
      <c r="AC209" s="10">
        <f t="shared" si="79"/>
        <v>0</v>
      </c>
      <c r="AD209" s="10">
        <f t="shared" si="79"/>
        <v>0</v>
      </c>
      <c r="AE209" s="10">
        <f t="shared" si="79"/>
        <v>0</v>
      </c>
      <c r="AF209" s="10">
        <f t="shared" si="79"/>
        <v>0</v>
      </c>
      <c r="AG209" s="10">
        <f t="shared" si="79"/>
        <v>0</v>
      </c>
      <c r="AH209" s="10">
        <f t="shared" si="79"/>
        <v>0</v>
      </c>
      <c r="AI209" s="10">
        <f t="shared" si="79"/>
        <v>0</v>
      </c>
      <c r="AJ209" s="10">
        <f t="shared" si="79"/>
        <v>0</v>
      </c>
      <c r="AK209" s="10">
        <f t="shared" si="79"/>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0">SUM(I212:I215)</f>
        <v>0</v>
      </c>
      <c r="J216" s="10">
        <f t="shared" si="80"/>
        <v>0</v>
      </c>
      <c r="K216" s="10">
        <f t="shared" si="80"/>
        <v>0</v>
      </c>
      <c r="L216" s="10">
        <f t="shared" si="80"/>
        <v>0</v>
      </c>
      <c r="M216" s="10">
        <f t="shared" si="80"/>
        <v>0</v>
      </c>
      <c r="N216" s="10">
        <f t="shared" si="80"/>
        <v>0</v>
      </c>
      <c r="O216" s="10">
        <f t="shared" si="80"/>
        <v>0</v>
      </c>
      <c r="P216" s="10">
        <f t="shared" si="80"/>
        <v>0</v>
      </c>
      <c r="Q216" s="10">
        <f t="shared" si="80"/>
        <v>0</v>
      </c>
      <c r="R216" s="10">
        <f t="shared" si="80"/>
        <v>0</v>
      </c>
      <c r="S216" s="10">
        <f t="shared" si="80"/>
        <v>0</v>
      </c>
      <c r="T216" s="10">
        <f t="shared" si="80"/>
        <v>0</v>
      </c>
      <c r="U216" s="10">
        <f t="shared" si="80"/>
        <v>0</v>
      </c>
      <c r="V216" s="10">
        <f t="shared" si="80"/>
        <v>0</v>
      </c>
      <c r="W216" s="10">
        <f t="shared" si="80"/>
        <v>0</v>
      </c>
      <c r="X216" s="10">
        <f t="shared" si="80"/>
        <v>0</v>
      </c>
      <c r="Y216" s="10">
        <f t="shared" si="80"/>
        <v>0</v>
      </c>
      <c r="Z216" s="10">
        <f t="shared" si="80"/>
        <v>0</v>
      </c>
      <c r="AA216" s="10">
        <f t="shared" si="80"/>
        <v>0</v>
      </c>
      <c r="AB216" s="10">
        <f t="shared" si="80"/>
        <v>0</v>
      </c>
      <c r="AC216" s="10">
        <f t="shared" si="80"/>
        <v>0</v>
      </c>
      <c r="AD216" s="10">
        <f t="shared" si="80"/>
        <v>0</v>
      </c>
      <c r="AE216" s="10">
        <f t="shared" si="80"/>
        <v>0</v>
      </c>
      <c r="AF216" s="10">
        <f t="shared" si="80"/>
        <v>0</v>
      </c>
      <c r="AG216" s="10">
        <f t="shared" si="80"/>
        <v>0</v>
      </c>
      <c r="AH216" s="10">
        <f t="shared" si="80"/>
        <v>0</v>
      </c>
      <c r="AI216" s="10">
        <f t="shared" si="80"/>
        <v>0</v>
      </c>
      <c r="AJ216" s="10">
        <f t="shared" si="80"/>
        <v>0</v>
      </c>
      <c r="AK216" s="10">
        <f t="shared" si="80"/>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4270.9363672762747</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1">H176</f>
        <v>389.95511837183585</v>
      </c>
      <c r="I219" s="10">
        <f t="shared" si="81"/>
        <v>397.38028922483863</v>
      </c>
      <c r="J219" s="10">
        <f t="shared" si="81"/>
        <v>404.94720376701662</v>
      </c>
      <c r="K219" s="10">
        <f t="shared" si="81"/>
        <v>351.00195149385763</v>
      </c>
      <c r="L219" s="10">
        <f t="shared" si="81"/>
        <v>356.6706980036106</v>
      </c>
      <c r="M219" s="10">
        <f t="shared" si="81"/>
        <v>362.42487430782785</v>
      </c>
      <c r="N219" s="10">
        <f t="shared" si="81"/>
        <v>368.27186608894408</v>
      </c>
      <c r="O219" s="10">
        <f t="shared" si="81"/>
        <v>374.21319231478992</v>
      </c>
      <c r="P219" s="10">
        <f t="shared" si="81"/>
        <v>331.83078826971541</v>
      </c>
      <c r="Q219" s="10">
        <f t="shared" si="81"/>
        <v>336.49118851576713</v>
      </c>
      <c r="R219" s="10">
        <f t="shared" si="81"/>
        <v>384.20833106596984</v>
      </c>
      <c r="S219" s="10">
        <f t="shared" si="81"/>
        <v>389.97145603195935</v>
      </c>
      <c r="T219" s="10">
        <f t="shared" si="81"/>
        <v>395.82102787243872</v>
      </c>
      <c r="U219" s="10">
        <f t="shared" si="81"/>
        <v>401.75834329052532</v>
      </c>
      <c r="V219" s="10">
        <f t="shared" si="81"/>
        <v>407.78471843988325</v>
      </c>
      <c r="W219" s="10">
        <f t="shared" si="81"/>
        <v>413.90148921648148</v>
      </c>
      <c r="X219" s="10">
        <f t="shared" si="81"/>
        <v>420.11001155472866</v>
      </c>
      <c r="Y219" s="10">
        <f t="shared" si="81"/>
        <v>426.41166172804958</v>
      </c>
      <c r="Z219" s="10">
        <f t="shared" si="81"/>
        <v>432.8078366539703</v>
      </c>
      <c r="AA219" s="10">
        <f t="shared" si="81"/>
        <v>439.29995420377986</v>
      </c>
      <c r="AB219" s="10">
        <f t="shared" si="81"/>
        <v>445.88945351683657</v>
      </c>
      <c r="AC219" s="10">
        <f t="shared" si="81"/>
        <v>452.57779531958914</v>
      </c>
      <c r="AD219" s="10">
        <f t="shared" si="81"/>
        <v>459.36646224938295</v>
      </c>
      <c r="AE219" s="10">
        <f t="shared" si="81"/>
        <v>466.25695918312368</v>
      </c>
      <c r="AF219" s="10">
        <f t="shared" si="81"/>
        <v>473.25081357087055</v>
      </c>
      <c r="AG219" s="10">
        <f t="shared" si="81"/>
        <v>480.34957577443362</v>
      </c>
      <c r="AH219" s="10">
        <f t="shared" si="81"/>
        <v>487.55481941105012</v>
      </c>
      <c r="AI219" s="10">
        <f t="shared" si="81"/>
        <v>494.86814170221584</v>
      </c>
      <c r="AJ219" s="10">
        <f t="shared" si="81"/>
        <v>502.29116382774907</v>
      </c>
      <c r="AK219" s="10">
        <f t="shared" si="81"/>
        <v>509.82553128516537</v>
      </c>
    </row>
    <row r="220" spans="1:37" x14ac:dyDescent="0.35">
      <c r="E220" t="s">
        <v>138</v>
      </c>
      <c r="F220" t="s">
        <v>111</v>
      </c>
      <c r="G220" s="60">
        <v>5943.5595514305214</v>
      </c>
      <c r="H220" s="10">
        <f>G220*(1+$G$16)</f>
        <v>5943.5595514305214</v>
      </c>
      <c r="I220" s="10">
        <f t="shared" ref="I220:AK220" si="82">H220*(1+$G$16)</f>
        <v>5943.5595514305214</v>
      </c>
      <c r="J220" s="10">
        <f>I220*(1+$G$16)</f>
        <v>5943.5595514305214</v>
      </c>
      <c r="K220" s="10">
        <f t="shared" si="82"/>
        <v>5943.5595514305214</v>
      </c>
      <c r="L220" s="10">
        <f t="shared" si="82"/>
        <v>5943.5595514305214</v>
      </c>
      <c r="M220" s="10">
        <f t="shared" si="82"/>
        <v>5943.5595514305214</v>
      </c>
      <c r="N220" s="10">
        <f t="shared" si="82"/>
        <v>5943.5595514305214</v>
      </c>
      <c r="O220" s="10">
        <f t="shared" si="82"/>
        <v>5943.5595514305214</v>
      </c>
      <c r="P220" s="10">
        <f t="shared" si="82"/>
        <v>5943.5595514305214</v>
      </c>
      <c r="Q220" s="10">
        <f t="shared" si="82"/>
        <v>5943.5595514305214</v>
      </c>
      <c r="R220" s="10">
        <f t="shared" si="82"/>
        <v>5943.5595514305214</v>
      </c>
      <c r="S220" s="10">
        <f t="shared" si="82"/>
        <v>5943.5595514305214</v>
      </c>
      <c r="T220" s="10">
        <f t="shared" si="82"/>
        <v>5943.5595514305214</v>
      </c>
      <c r="U220" s="10">
        <f t="shared" si="82"/>
        <v>5943.5595514305214</v>
      </c>
      <c r="V220" s="10">
        <f t="shared" si="82"/>
        <v>5943.5595514305214</v>
      </c>
      <c r="W220" s="10">
        <f t="shared" si="82"/>
        <v>5943.5595514305214</v>
      </c>
      <c r="X220" s="10">
        <f t="shared" si="82"/>
        <v>5943.5595514305214</v>
      </c>
      <c r="Y220" s="10">
        <f t="shared" si="82"/>
        <v>5943.5595514305214</v>
      </c>
      <c r="Z220" s="10">
        <f t="shared" si="82"/>
        <v>5943.5595514305214</v>
      </c>
      <c r="AA220" s="10">
        <f t="shared" si="82"/>
        <v>5943.5595514305214</v>
      </c>
      <c r="AB220" s="10">
        <f t="shared" si="82"/>
        <v>5943.5595514305214</v>
      </c>
      <c r="AC220" s="10">
        <f t="shared" si="82"/>
        <v>5943.5595514305214</v>
      </c>
      <c r="AD220" s="10">
        <f t="shared" si="82"/>
        <v>5943.5595514305214</v>
      </c>
      <c r="AE220" s="10">
        <f t="shared" si="82"/>
        <v>5943.5595514305214</v>
      </c>
      <c r="AF220" s="10">
        <f t="shared" si="82"/>
        <v>5943.5595514305214</v>
      </c>
      <c r="AG220" s="10">
        <f>AF220*(1+$G$16)</f>
        <v>5943.5595514305214</v>
      </c>
      <c r="AH220" s="10">
        <f t="shared" si="82"/>
        <v>5943.5595514305214</v>
      </c>
      <c r="AI220" s="10">
        <f t="shared" si="82"/>
        <v>5943.5595514305214</v>
      </c>
      <c r="AJ220" s="10">
        <f t="shared" si="82"/>
        <v>5943.5595514305214</v>
      </c>
      <c r="AK220" s="10">
        <f t="shared" si="82"/>
        <v>5943.5595514305214</v>
      </c>
    </row>
    <row r="221" spans="1:37" x14ac:dyDescent="0.35">
      <c r="E221" t="s">
        <v>139</v>
      </c>
      <c r="F221" t="s">
        <v>53</v>
      </c>
      <c r="H221" s="10">
        <f>H220*H219</f>
        <v>2317721.4684281447</v>
      </c>
      <c r="I221" s="10">
        <f>I220*I219</f>
        <v>2361853.4135725126</v>
      </c>
      <c r="J221" s="10">
        <f t="shared" ref="J221:AK221" si="83">J220*J219</f>
        <v>2406827.8207745333</v>
      </c>
      <c r="K221" s="10">
        <f t="shared" si="83"/>
        <v>2086201.0013720701</v>
      </c>
      <c r="L221" s="10">
        <f t="shared" si="83"/>
        <v>2119893.5338347508</v>
      </c>
      <c r="M221" s="10">
        <f t="shared" si="83"/>
        <v>2154093.8233682965</v>
      </c>
      <c r="N221" s="10">
        <f t="shared" si="83"/>
        <v>2188845.7672160855</v>
      </c>
      <c r="O221" s="10">
        <f t="shared" si="83"/>
        <v>2224158.393453876</v>
      </c>
      <c r="P221" s="10">
        <f t="shared" si="83"/>
        <v>1972256.0510791861</v>
      </c>
      <c r="Q221" s="10">
        <f t="shared" si="83"/>
        <v>1999955.417475096</v>
      </c>
      <c r="R221" s="10">
        <f t="shared" si="83"/>
        <v>2283565.0958463252</v>
      </c>
      <c r="S221" s="10">
        <f t="shared" si="83"/>
        <v>2317818.5722840196</v>
      </c>
      <c r="T221" s="10">
        <f t="shared" si="83"/>
        <v>2352585.8508682796</v>
      </c>
      <c r="U221" s="10">
        <f t="shared" si="83"/>
        <v>2387874.6386313043</v>
      </c>
      <c r="V221" s="10">
        <f t="shared" si="83"/>
        <v>2423692.758210774</v>
      </c>
      <c r="W221" s="10">
        <f t="shared" si="83"/>
        <v>2460048.1495839353</v>
      </c>
      <c r="X221" s="10">
        <f t="shared" si="83"/>
        <v>2496948.8718276941</v>
      </c>
      <c r="Y221" s="10">
        <f t="shared" si="83"/>
        <v>2534403.1049051094</v>
      </c>
      <c r="Z221" s="10">
        <f t="shared" si="83"/>
        <v>2572419.1514786859</v>
      </c>
      <c r="AA221" s="10">
        <f t="shared" si="83"/>
        <v>2611005.4387508663</v>
      </c>
      <c r="AB221" s="10">
        <f t="shared" si="83"/>
        <v>2650170.5203321297</v>
      </c>
      <c r="AC221" s="10">
        <f t="shared" si="83"/>
        <v>2689923.0781371114</v>
      </c>
      <c r="AD221" s="10">
        <f t="shared" si="83"/>
        <v>2730271.924309168</v>
      </c>
      <c r="AE221" s="10">
        <f t="shared" si="83"/>
        <v>2771226.0031738053</v>
      </c>
      <c r="AF221" s="10">
        <f t="shared" si="83"/>
        <v>2812794.3932214128</v>
      </c>
      <c r="AG221" s="10">
        <f t="shared" si="83"/>
        <v>2854986.309119734</v>
      </c>
      <c r="AH221" s="10">
        <f t="shared" si="83"/>
        <v>2897811.1037565297</v>
      </c>
      <c r="AI221" s="10">
        <f t="shared" si="83"/>
        <v>2941278.2703128778</v>
      </c>
      <c r="AJ221" s="10">
        <f t="shared" si="83"/>
        <v>2985397.4443675708</v>
      </c>
      <c r="AK221" s="10">
        <f t="shared" si="83"/>
        <v>3030178.4060330847</v>
      </c>
    </row>
    <row r="223" spans="1:37" x14ac:dyDescent="0.35">
      <c r="D223" t="s">
        <v>140</v>
      </c>
    </row>
    <row r="224" spans="1:37" x14ac:dyDescent="0.35">
      <c r="E224" t="s">
        <v>57</v>
      </c>
      <c r="F224" t="s">
        <v>53</v>
      </c>
      <c r="G224" s="10">
        <f t="shared" ref="G224:AK224" si="84">G44</f>
        <v>2102845.9447247507</v>
      </c>
      <c r="H224" s="10">
        <f t="shared" si="84"/>
        <v>2041598.0045871364</v>
      </c>
      <c r="I224" s="10">
        <f t="shared" si="84"/>
        <v>1982133.9850360551</v>
      </c>
      <c r="J224" s="10">
        <f t="shared" si="84"/>
        <v>1924401.9272194707</v>
      </c>
      <c r="K224" s="10">
        <f t="shared" si="84"/>
        <v>1868351.3856499714</v>
      </c>
      <c r="L224" s="10">
        <f t="shared" si="84"/>
        <v>1813933.3841261859</v>
      </c>
      <c r="M224" s="10">
        <f t="shared" si="84"/>
        <v>1761100.3729380446</v>
      </c>
      <c r="N224" s="10">
        <f t="shared" si="84"/>
        <v>1709806.1873184897</v>
      </c>
      <c r="O224" s="10">
        <f t="shared" si="84"/>
        <v>1660006.0071053298</v>
      </c>
      <c r="P224" s="10">
        <f t="shared" si="84"/>
        <v>1611656.31757799</v>
      </c>
      <c r="Q224" s="10">
        <f t="shared" si="84"/>
        <v>1564714.8714349419</v>
      </c>
      <c r="R224" s="10">
        <f t="shared" si="84"/>
        <v>1564714.8714349419</v>
      </c>
      <c r="S224" s="10">
        <f t="shared" si="84"/>
        <v>1564714.8714349419</v>
      </c>
      <c r="T224" s="10">
        <f t="shared" si="84"/>
        <v>1564714.8714349419</v>
      </c>
      <c r="U224" s="10">
        <f t="shared" si="84"/>
        <v>1564714.8714349419</v>
      </c>
      <c r="V224" s="10">
        <f t="shared" si="84"/>
        <v>1564714.8714349419</v>
      </c>
      <c r="W224" s="10">
        <f t="shared" si="84"/>
        <v>1564714.8714349419</v>
      </c>
      <c r="X224" s="10">
        <f t="shared" si="84"/>
        <v>1564714.8714349419</v>
      </c>
      <c r="Y224" s="10">
        <f t="shared" si="84"/>
        <v>1564714.8714349419</v>
      </c>
      <c r="Z224" s="10">
        <f t="shared" si="84"/>
        <v>1564714.8714349419</v>
      </c>
      <c r="AA224" s="10">
        <f t="shared" si="84"/>
        <v>1564714.8714349419</v>
      </c>
      <c r="AB224" s="10">
        <f t="shared" si="84"/>
        <v>1564714.8714349419</v>
      </c>
      <c r="AC224" s="10">
        <f t="shared" si="84"/>
        <v>1564714.8714349419</v>
      </c>
      <c r="AD224" s="10">
        <f t="shared" si="84"/>
        <v>1564714.8714349419</v>
      </c>
      <c r="AE224" s="10">
        <f t="shared" si="84"/>
        <v>1564714.8714349419</v>
      </c>
      <c r="AF224" s="10">
        <f t="shared" si="84"/>
        <v>1564714.8714349419</v>
      </c>
      <c r="AG224" s="10">
        <f t="shared" si="84"/>
        <v>1564714.8714349419</v>
      </c>
      <c r="AH224" s="10">
        <f t="shared" si="84"/>
        <v>1564714.8714349419</v>
      </c>
      <c r="AI224" s="10">
        <f t="shared" si="84"/>
        <v>1564714.8714349419</v>
      </c>
      <c r="AJ224" s="10">
        <f t="shared" si="84"/>
        <v>1564714.8714349419</v>
      </c>
      <c r="AK224" s="10">
        <f t="shared" si="84"/>
        <v>1564714.8714349419</v>
      </c>
    </row>
    <row r="225" spans="4:38" x14ac:dyDescent="0.35">
      <c r="E225" t="s">
        <v>141</v>
      </c>
      <c r="F225" t="s">
        <v>53</v>
      </c>
      <c r="G225" s="10">
        <f t="shared" ref="G225:AK225" si="85">G179</f>
        <v>0</v>
      </c>
      <c r="H225" s="10">
        <f t="shared" si="85"/>
        <v>458686.99016689649</v>
      </c>
      <c r="I225" s="10">
        <f t="shared" si="85"/>
        <v>944631.44102185033</v>
      </c>
      <c r="J225" s="10">
        <f t="shared" si="85"/>
        <v>1473396.3760353071</v>
      </c>
      <c r="K225" s="10">
        <f t="shared" si="85"/>
        <v>1964398.2641436092</v>
      </c>
      <c r="L225" s="10">
        <f t="shared" si="85"/>
        <v>2490917.0666144378</v>
      </c>
      <c r="M225" s="10">
        <f t="shared" si="85"/>
        <v>3031897.069727622</v>
      </c>
      <c r="N225" s="10">
        <f t="shared" si="85"/>
        <v>3603672.0053031663</v>
      </c>
      <c r="O225" s="10">
        <f t="shared" si="85"/>
        <v>4207652.1502409969</v>
      </c>
      <c r="P225" s="10">
        <f t="shared" si="85"/>
        <v>4776001.5071037402</v>
      </c>
      <c r="Q225" s="10">
        <f t="shared" si="85"/>
        <v>5374324.1397896577</v>
      </c>
      <c r="R225" s="10">
        <f t="shared" si="85"/>
        <v>5936468.1342528583</v>
      </c>
      <c r="S225" s="10">
        <f t="shared" si="85"/>
        <v>6507044.2886330057</v>
      </c>
      <c r="T225" s="10">
        <f t="shared" si="85"/>
        <v>7086179.0853288565</v>
      </c>
      <c r="U225" s="10">
        <f t="shared" si="85"/>
        <v>7674000.9039751431</v>
      </c>
      <c r="V225" s="10">
        <f t="shared" si="85"/>
        <v>8270640.049901125</v>
      </c>
      <c r="W225" s="10">
        <f t="shared" si="85"/>
        <v>8876228.7830159962</v>
      </c>
      <c r="X225" s="10">
        <f t="shared" si="85"/>
        <v>9490901.3471275922</v>
      </c>
      <c r="Y225" s="10">
        <f t="shared" si="85"/>
        <v>10114793.999700861</v>
      </c>
      <c r="Z225" s="10">
        <f t="shared" si="85"/>
        <v>10748045.04206273</v>
      </c>
      <c r="AA225" s="10">
        <f t="shared" si="85"/>
        <v>11390794.850060023</v>
      </c>
      <c r="AB225" s="10">
        <f t="shared" si="85"/>
        <v>12043185.90517728</v>
      </c>
      <c r="AC225" s="10">
        <f t="shared" si="85"/>
        <v>12705362.826121293</v>
      </c>
      <c r="AD225" s="10">
        <f t="shared" si="85"/>
        <v>13377472.400879469</v>
      </c>
      <c r="AE225" s="10">
        <f t="shared" si="85"/>
        <v>14059663.619259015</v>
      </c>
      <c r="AF225" s="10">
        <f t="shared" si="85"/>
        <v>14752087.705914253</v>
      </c>
      <c r="AG225" s="10">
        <f t="shared" si="85"/>
        <v>15454898.153869323</v>
      </c>
      <c r="AH225" s="10">
        <f t="shared" si="85"/>
        <v>16168250.758543719</v>
      </c>
      <c r="AI225" s="10">
        <f t="shared" si="85"/>
        <v>16892303.652288228</v>
      </c>
      <c r="AJ225" s="10">
        <f t="shared" si="85"/>
        <v>17627217.339438908</v>
      </c>
      <c r="AK225" s="10">
        <f t="shared" si="85"/>
        <v>18373154.731896847</v>
      </c>
    </row>
    <row r="226" spans="4:38" x14ac:dyDescent="0.35">
      <c r="E226" t="s">
        <v>117</v>
      </c>
      <c r="F226" t="s">
        <v>53</v>
      </c>
      <c r="G226" s="10">
        <f t="shared" ref="G226:AK226" si="86">-G189</f>
        <v>0</v>
      </c>
      <c r="H226" s="10">
        <f t="shared" si="86"/>
        <v>0</v>
      </c>
      <c r="I226" s="10">
        <f t="shared" si="86"/>
        <v>0</v>
      </c>
      <c r="J226" s="10">
        <f t="shared" si="86"/>
        <v>0</v>
      </c>
      <c r="K226" s="10">
        <f t="shared" si="86"/>
        <v>0</v>
      </c>
      <c r="L226" s="10">
        <f t="shared" si="86"/>
        <v>0</v>
      </c>
      <c r="M226" s="10">
        <f t="shared" si="86"/>
        <v>0</v>
      </c>
      <c r="N226" s="10">
        <f t="shared" si="86"/>
        <v>0</v>
      </c>
      <c r="O226" s="10">
        <f t="shared" si="86"/>
        <v>0</v>
      </c>
      <c r="P226" s="10">
        <f t="shared" si="86"/>
        <v>0</v>
      </c>
      <c r="Q226" s="10">
        <f t="shared" si="86"/>
        <v>0</v>
      </c>
      <c r="R226" s="10">
        <f t="shared" si="86"/>
        <v>0</v>
      </c>
      <c r="S226" s="10">
        <f t="shared" si="86"/>
        <v>0</v>
      </c>
      <c r="T226" s="10">
        <f t="shared" si="86"/>
        <v>0</v>
      </c>
      <c r="U226" s="10">
        <f t="shared" si="86"/>
        <v>0</v>
      </c>
      <c r="V226" s="10">
        <f t="shared" si="86"/>
        <v>0</v>
      </c>
      <c r="W226" s="10">
        <f t="shared" si="86"/>
        <v>0</v>
      </c>
      <c r="X226" s="10">
        <f t="shared" si="86"/>
        <v>0</v>
      </c>
      <c r="Y226" s="10">
        <f t="shared" si="86"/>
        <v>0</v>
      </c>
      <c r="Z226" s="10">
        <f t="shared" si="86"/>
        <v>0</v>
      </c>
      <c r="AA226" s="10">
        <f t="shared" si="86"/>
        <v>0</v>
      </c>
      <c r="AB226" s="10">
        <f t="shared" si="86"/>
        <v>0</v>
      </c>
      <c r="AC226" s="10">
        <f t="shared" si="86"/>
        <v>0</v>
      </c>
      <c r="AD226" s="10">
        <f t="shared" si="86"/>
        <v>0</v>
      </c>
      <c r="AE226" s="10">
        <f t="shared" si="86"/>
        <v>0</v>
      </c>
      <c r="AF226" s="10">
        <f t="shared" si="86"/>
        <v>0</v>
      </c>
      <c r="AG226" s="10">
        <f t="shared" si="86"/>
        <v>0</v>
      </c>
      <c r="AH226" s="10">
        <f t="shared" si="86"/>
        <v>0</v>
      </c>
      <c r="AI226" s="10">
        <f t="shared" si="86"/>
        <v>0</v>
      </c>
      <c r="AJ226" s="10">
        <f t="shared" si="86"/>
        <v>0</v>
      </c>
      <c r="AK226" s="10">
        <f t="shared" si="86"/>
        <v>0</v>
      </c>
    </row>
    <row r="227" spans="4:38" x14ac:dyDescent="0.35">
      <c r="E227" t="s">
        <v>118</v>
      </c>
      <c r="F227" t="s">
        <v>53</v>
      </c>
      <c r="G227" s="10">
        <f t="shared" ref="G227:AK227" si="87">-G202</f>
        <v>0</v>
      </c>
      <c r="H227" s="10">
        <f t="shared" si="87"/>
        <v>-378340.60226036335</v>
      </c>
      <c r="I227" s="10">
        <f t="shared" si="87"/>
        <v>-755992.72206369322</v>
      </c>
      <c r="J227" s="10">
        <f t="shared" si="87"/>
        <v>-1129028.9858688586</v>
      </c>
      <c r="K227" s="10">
        <f t="shared" si="87"/>
        <v>-1456885.5947581404</v>
      </c>
      <c r="L227" s="10">
        <f t="shared" si="87"/>
        <v>-1758818.1082978167</v>
      </c>
      <c r="M227" s="10">
        <f t="shared" si="87"/>
        <v>-2054854.0643218849</v>
      </c>
      <c r="N227" s="10">
        <f t="shared" si="87"/>
        <v>-2356362.4120671935</v>
      </c>
      <c r="O227" s="10">
        <f t="shared" si="87"/>
        <v>-2654403.936019951</v>
      </c>
      <c r="P227" s="10">
        <f t="shared" si="87"/>
        <v>-2906821.2706918861</v>
      </c>
      <c r="Q227" s="10">
        <f t="shared" si="87"/>
        <v>-3155763.6403874303</v>
      </c>
      <c r="R227" s="10">
        <f t="shared" si="87"/>
        <v>-3485850.4628875991</v>
      </c>
      <c r="S227" s="10">
        <f t="shared" si="87"/>
        <v>-3820888.5877252696</v>
      </c>
      <c r="T227" s="10">
        <f t="shared" si="87"/>
        <v>-4160952.2844355055</v>
      </c>
      <c r="U227" s="10">
        <f t="shared" si="87"/>
        <v>-4506116.9365963945</v>
      </c>
      <c r="V227" s="10">
        <f t="shared" si="87"/>
        <v>-4856459.0585396979</v>
      </c>
      <c r="W227" s="10">
        <f t="shared" si="87"/>
        <v>-5212056.3123121504</v>
      </c>
      <c r="X227" s="10">
        <f t="shared" si="87"/>
        <v>-5572987.5248911893</v>
      </c>
      <c r="Y227" s="10">
        <f t="shared" si="87"/>
        <v>-5939332.7056589136</v>
      </c>
      <c r="Z227" s="10">
        <f t="shared" si="87"/>
        <v>-6311173.0641381545</v>
      </c>
      <c r="AA227" s="10">
        <f t="shared" si="87"/>
        <v>-6688591.0279945834</v>
      </c>
      <c r="AB227" s="10">
        <f t="shared" si="87"/>
        <v>-7071670.26130886</v>
      </c>
      <c r="AC227" s="10">
        <f t="shared" si="87"/>
        <v>-7460495.6831228491</v>
      </c>
      <c r="AD227" s="10">
        <f t="shared" si="87"/>
        <v>-7855153.4862640491</v>
      </c>
      <c r="AE227" s="10">
        <f t="shared" si="87"/>
        <v>-8255731.1564523662</v>
      </c>
      <c r="AF227" s="10">
        <f t="shared" si="87"/>
        <v>-8662317.4916935079</v>
      </c>
      <c r="AG227" s="10">
        <f t="shared" si="87"/>
        <v>-9075002.6219632681</v>
      </c>
      <c r="AH227" s="10">
        <f t="shared" si="87"/>
        <v>-9493878.0291870739</v>
      </c>
      <c r="AI227" s="10">
        <f t="shared" si="87"/>
        <v>-9919036.5675192364</v>
      </c>
      <c r="AJ227" s="10">
        <f t="shared" si="87"/>
        <v>-10350572.483926382</v>
      </c>
      <c r="AK227" s="10">
        <f t="shared" si="87"/>
        <v>-10788581.439079635</v>
      </c>
    </row>
    <row r="228" spans="4:38" x14ac:dyDescent="0.35">
      <c r="E228" t="s">
        <v>142</v>
      </c>
      <c r="F228" t="s">
        <v>53</v>
      </c>
      <c r="G228" s="10">
        <f t="shared" ref="G228:AK228" si="88">-G36-G52-G87</f>
        <v>-1593312.6165457296</v>
      </c>
      <c r="H228" s="10">
        <f t="shared" si="88"/>
        <v>-1919156.7287205765</v>
      </c>
      <c r="I228" s="10">
        <f t="shared" si="88"/>
        <v>-2356717.4631242235</v>
      </c>
      <c r="J228" s="10">
        <f t="shared" si="88"/>
        <v>-2584255.6480790963</v>
      </c>
      <c r="K228" s="10">
        <f t="shared" si="88"/>
        <v>-2696551.4426020202</v>
      </c>
      <c r="L228" s="10">
        <f t="shared" si="88"/>
        <v>-2822429.0415822538</v>
      </c>
      <c r="M228" s="10">
        <f t="shared" si="88"/>
        <v>-4059467.0043402254</v>
      </c>
      <c r="N228" s="10">
        <f t="shared" si="88"/>
        <v>-4345159.0051858313</v>
      </c>
      <c r="O228" s="10">
        <f t="shared" si="88"/>
        <v>-4696672.0979296453</v>
      </c>
      <c r="P228" s="10">
        <f t="shared" si="88"/>
        <v>-5235590.9454906955</v>
      </c>
      <c r="Q228" s="10">
        <f t="shared" si="88"/>
        <v>-5948830.015963085</v>
      </c>
      <c r="R228" s="10">
        <f t="shared" si="88"/>
        <v>-6187425.9236526126</v>
      </c>
      <c r="S228" s="10">
        <f t="shared" si="88"/>
        <v>-6426021.8313421411</v>
      </c>
      <c r="T228" s="10">
        <f t="shared" si="88"/>
        <v>-6664617.7390316688</v>
      </c>
      <c r="U228" s="10">
        <f t="shared" si="88"/>
        <v>-6903213.6467211973</v>
      </c>
      <c r="V228" s="10">
        <f t="shared" si="88"/>
        <v>-7141809.5544107258</v>
      </c>
      <c r="W228" s="10">
        <f t="shared" si="88"/>
        <v>-7380405.4621002534</v>
      </c>
      <c r="X228" s="10">
        <f t="shared" si="88"/>
        <v>-7619001.369789782</v>
      </c>
      <c r="Y228" s="10">
        <f t="shared" si="88"/>
        <v>-7857597.2774793105</v>
      </c>
      <c r="Z228" s="10">
        <f t="shared" si="88"/>
        <v>-8096193.1851688381</v>
      </c>
      <c r="AA228" s="10">
        <f t="shared" si="88"/>
        <v>-8334789.0928583667</v>
      </c>
      <c r="AB228" s="10">
        <f t="shared" si="88"/>
        <v>-8573385.0005478952</v>
      </c>
      <c r="AC228" s="10">
        <f t="shared" si="88"/>
        <v>-8811980.9082374237</v>
      </c>
      <c r="AD228" s="10">
        <f t="shared" si="88"/>
        <v>-9050576.8159269504</v>
      </c>
      <c r="AE228" s="10">
        <f t="shared" si="88"/>
        <v>-9289172.723616479</v>
      </c>
      <c r="AF228" s="10">
        <f t="shared" si="88"/>
        <v>-9202330.3997538444</v>
      </c>
      <c r="AG228" s="10">
        <f t="shared" si="88"/>
        <v>-9239532.2695298865</v>
      </c>
      <c r="AH228" s="10">
        <f t="shared" si="88"/>
        <v>-9279766.5443582181</v>
      </c>
      <c r="AI228" s="10">
        <f t="shared" si="88"/>
        <v>-9373108.3553556371</v>
      </c>
      <c r="AJ228" s="10">
        <f t="shared" si="88"/>
        <v>-9607500.7007041983</v>
      </c>
      <c r="AK228" s="10">
        <f t="shared" si="88"/>
        <v>-9817197.1172995791</v>
      </c>
    </row>
    <row r="229" spans="4:38" x14ac:dyDescent="0.35">
      <c r="E229" t="s">
        <v>125</v>
      </c>
      <c r="F229" t="s">
        <v>53</v>
      </c>
      <c r="G229" s="10">
        <f t="shared" ref="G229:AK229" si="89">G209</f>
        <v>0</v>
      </c>
      <c r="H229" s="10">
        <f t="shared" si="89"/>
        <v>0</v>
      </c>
      <c r="I229" s="10">
        <f t="shared" si="89"/>
        <v>0</v>
      </c>
      <c r="J229" s="10">
        <f t="shared" si="89"/>
        <v>0</v>
      </c>
      <c r="K229" s="10">
        <f t="shared" si="89"/>
        <v>0</v>
      </c>
      <c r="L229" s="10">
        <f t="shared" si="89"/>
        <v>0</v>
      </c>
      <c r="M229" s="10">
        <f t="shared" si="89"/>
        <v>0</v>
      </c>
      <c r="N229" s="10">
        <f t="shared" si="89"/>
        <v>0</v>
      </c>
      <c r="O229" s="10">
        <f t="shared" si="89"/>
        <v>0</v>
      </c>
      <c r="P229" s="10">
        <f t="shared" si="89"/>
        <v>0</v>
      </c>
      <c r="Q229" s="10">
        <f t="shared" si="89"/>
        <v>0</v>
      </c>
      <c r="R229" s="10">
        <f t="shared" si="89"/>
        <v>0</v>
      </c>
      <c r="S229" s="10">
        <f t="shared" si="89"/>
        <v>0</v>
      </c>
      <c r="T229" s="10">
        <f t="shared" si="89"/>
        <v>0</v>
      </c>
      <c r="U229" s="10">
        <f t="shared" si="89"/>
        <v>0</v>
      </c>
      <c r="V229" s="10">
        <f t="shared" si="89"/>
        <v>0</v>
      </c>
      <c r="W229" s="10">
        <f t="shared" si="89"/>
        <v>0</v>
      </c>
      <c r="X229" s="10">
        <f t="shared" si="89"/>
        <v>0</v>
      </c>
      <c r="Y229" s="10">
        <f t="shared" si="89"/>
        <v>0</v>
      </c>
      <c r="Z229" s="10">
        <f t="shared" si="89"/>
        <v>0</v>
      </c>
      <c r="AA229" s="10">
        <f t="shared" si="89"/>
        <v>0</v>
      </c>
      <c r="AB229" s="10">
        <f t="shared" si="89"/>
        <v>0</v>
      </c>
      <c r="AC229" s="10">
        <f t="shared" si="89"/>
        <v>0</v>
      </c>
      <c r="AD229" s="10">
        <f t="shared" si="89"/>
        <v>0</v>
      </c>
      <c r="AE229" s="10">
        <f t="shared" si="89"/>
        <v>0</v>
      </c>
      <c r="AF229" s="10">
        <f t="shared" si="89"/>
        <v>0</v>
      </c>
      <c r="AG229" s="10">
        <f t="shared" si="89"/>
        <v>0</v>
      </c>
      <c r="AH229" s="10">
        <f t="shared" si="89"/>
        <v>0</v>
      </c>
      <c r="AI229" s="10">
        <f t="shared" si="89"/>
        <v>0</v>
      </c>
      <c r="AJ229" s="10">
        <f t="shared" si="89"/>
        <v>0</v>
      </c>
      <c r="AK229" s="10">
        <f t="shared" si="89"/>
        <v>0</v>
      </c>
    </row>
    <row r="230" spans="4:38" x14ac:dyDescent="0.35">
      <c r="E230" t="s">
        <v>143</v>
      </c>
      <c r="F230" t="s">
        <v>53</v>
      </c>
      <c r="H230" s="10">
        <f t="shared" ref="H230:AK230" si="90">H221</f>
        <v>2317721.4684281447</v>
      </c>
      <c r="I230" s="10">
        <f t="shared" si="90"/>
        <v>2361853.4135725126</v>
      </c>
      <c r="J230" s="10">
        <f t="shared" si="90"/>
        <v>2406827.8207745333</v>
      </c>
      <c r="K230" s="10">
        <f t="shared" si="90"/>
        <v>2086201.0013720701</v>
      </c>
      <c r="L230" s="10">
        <f t="shared" si="90"/>
        <v>2119893.5338347508</v>
      </c>
      <c r="M230" s="10">
        <f t="shared" si="90"/>
        <v>2154093.8233682965</v>
      </c>
      <c r="N230" s="10">
        <f t="shared" si="90"/>
        <v>2188845.7672160855</v>
      </c>
      <c r="O230" s="10">
        <f t="shared" si="90"/>
        <v>2224158.393453876</v>
      </c>
      <c r="P230" s="10">
        <f t="shared" si="90"/>
        <v>1972256.0510791861</v>
      </c>
      <c r="Q230" s="10">
        <f t="shared" si="90"/>
        <v>1999955.417475096</v>
      </c>
      <c r="R230" s="10">
        <f t="shared" si="90"/>
        <v>2283565.0958463252</v>
      </c>
      <c r="S230" s="10">
        <f t="shared" si="90"/>
        <v>2317818.5722840196</v>
      </c>
      <c r="T230" s="10">
        <f t="shared" si="90"/>
        <v>2352585.8508682796</v>
      </c>
      <c r="U230" s="10">
        <f t="shared" si="90"/>
        <v>2387874.6386313043</v>
      </c>
      <c r="V230" s="10">
        <f t="shared" si="90"/>
        <v>2423692.758210774</v>
      </c>
      <c r="W230" s="10">
        <f t="shared" si="90"/>
        <v>2460048.1495839353</v>
      </c>
      <c r="X230" s="10">
        <f t="shared" si="90"/>
        <v>2496948.8718276941</v>
      </c>
      <c r="Y230" s="10">
        <f t="shared" si="90"/>
        <v>2534403.1049051094</v>
      </c>
      <c r="Z230" s="10">
        <f t="shared" si="90"/>
        <v>2572419.1514786859</v>
      </c>
      <c r="AA230" s="10">
        <f t="shared" si="90"/>
        <v>2611005.4387508663</v>
      </c>
      <c r="AB230" s="10">
        <f t="shared" si="90"/>
        <v>2650170.5203321297</v>
      </c>
      <c r="AC230" s="10">
        <f t="shared" si="90"/>
        <v>2689923.0781371114</v>
      </c>
      <c r="AD230" s="10">
        <f t="shared" si="90"/>
        <v>2730271.924309168</v>
      </c>
      <c r="AE230" s="10">
        <f t="shared" si="90"/>
        <v>2771226.0031738053</v>
      </c>
      <c r="AF230" s="10">
        <f t="shared" si="90"/>
        <v>2812794.3932214128</v>
      </c>
      <c r="AG230" s="10">
        <f t="shared" si="90"/>
        <v>2854986.309119734</v>
      </c>
      <c r="AH230" s="10">
        <f t="shared" si="90"/>
        <v>2897811.1037565297</v>
      </c>
      <c r="AI230" s="10">
        <f t="shared" si="90"/>
        <v>2941278.2703128778</v>
      </c>
      <c r="AJ230" s="10">
        <f t="shared" si="90"/>
        <v>2985397.4443675708</v>
      </c>
      <c r="AK230" s="10">
        <f t="shared" si="90"/>
        <v>3030178.4060330847</v>
      </c>
    </row>
    <row r="232" spans="4:38" x14ac:dyDescent="0.35">
      <c r="E232" t="s">
        <v>144</v>
      </c>
      <c r="F232" t="s">
        <v>53</v>
      </c>
      <c r="G232" s="10">
        <f t="shared" ref="G232:AK232" si="91">SUM(G224:G230)</f>
        <v>509533.32817902113</v>
      </c>
      <c r="H232" s="10">
        <f t="shared" si="91"/>
        <v>2520509.1322012381</v>
      </c>
      <c r="I232" s="10">
        <f t="shared" si="91"/>
        <v>2175908.6544425013</v>
      </c>
      <c r="J232" s="10">
        <f t="shared" si="91"/>
        <v>2091341.4900813559</v>
      </c>
      <c r="K232" s="10">
        <f t="shared" si="91"/>
        <v>1765513.6138054901</v>
      </c>
      <c r="L232" s="10">
        <f t="shared" si="91"/>
        <v>1843496.8346953047</v>
      </c>
      <c r="M232" s="10">
        <f t="shared" si="91"/>
        <v>832770.19737185258</v>
      </c>
      <c r="N232" s="10">
        <f t="shared" si="91"/>
        <v>800802.54258471634</v>
      </c>
      <c r="O232" s="10">
        <f t="shared" si="91"/>
        <v>740740.51685060654</v>
      </c>
      <c r="P232" s="10">
        <f t="shared" si="91"/>
        <v>217501.65957833454</v>
      </c>
      <c r="Q232" s="10">
        <f t="shared" si="91"/>
        <v>-165599.22765081981</v>
      </c>
      <c r="R232" s="10">
        <f t="shared" si="91"/>
        <v>111471.71499391366</v>
      </c>
      <c r="S232" s="10">
        <f t="shared" si="91"/>
        <v>142667.31328455638</v>
      </c>
      <c r="T232" s="10">
        <f t="shared" si="91"/>
        <v>177909.78416490415</v>
      </c>
      <c r="U232" s="10">
        <f t="shared" si="91"/>
        <v>217259.83072379837</v>
      </c>
      <c r="V232" s="10">
        <f t="shared" si="91"/>
        <v>260779.06659641629</v>
      </c>
      <c r="W232" s="10">
        <f t="shared" si="91"/>
        <v>308530.02962246956</v>
      </c>
      <c r="X232" s="10">
        <f t="shared" si="91"/>
        <v>360576.19570925692</v>
      </c>
      <c r="Y232" s="10">
        <f t="shared" si="91"/>
        <v>416981.99290268822</v>
      </c>
      <c r="Z232" s="10">
        <f t="shared" si="91"/>
        <v>477812.81566936476</v>
      </c>
      <c r="AA232" s="10">
        <f t="shared" si="91"/>
        <v>543135.03939288156</v>
      </c>
      <c r="AB232" s="10">
        <f t="shared" si="91"/>
        <v>613016.03508759663</v>
      </c>
      <c r="AC232" s="10">
        <f t="shared" si="91"/>
        <v>687524.18433307344</v>
      </c>
      <c r="AD232" s="10">
        <f t="shared" si="91"/>
        <v>766728.89443257917</v>
      </c>
      <c r="AE232" s="10">
        <f t="shared" si="91"/>
        <v>850700.61379891681</v>
      </c>
      <c r="AF232" s="10">
        <f t="shared" si="91"/>
        <v>1264949.0791232558</v>
      </c>
      <c r="AG232" s="10">
        <f t="shared" si="91"/>
        <v>1560064.4429308446</v>
      </c>
      <c r="AH232" s="10">
        <f t="shared" si="91"/>
        <v>1857132.1601898982</v>
      </c>
      <c r="AI232" s="10">
        <f t="shared" si="91"/>
        <v>2106151.8711611745</v>
      </c>
      <c r="AJ232" s="10">
        <f t="shared" si="91"/>
        <v>2219256.4706108402</v>
      </c>
      <c r="AK232" s="10">
        <f t="shared" si="91"/>
        <v>2362269.4529856602</v>
      </c>
    </row>
    <row r="233" spans="4:38" x14ac:dyDescent="0.35">
      <c r="E233" t="s">
        <v>145</v>
      </c>
      <c r="F233" t="s">
        <v>53</v>
      </c>
      <c r="G233" s="10">
        <f>-G232*G$20</f>
        <v>0</v>
      </c>
      <c r="H233" s="10">
        <f t="shared" ref="H233:AK233" si="92">-H232*H$20</f>
        <v>0</v>
      </c>
      <c r="I233" s="10">
        <f t="shared" si="92"/>
        <v>0</v>
      </c>
      <c r="J233" s="10">
        <f t="shared" si="92"/>
        <v>0</v>
      </c>
      <c r="K233" s="10">
        <f t="shared" si="92"/>
        <v>0</v>
      </c>
      <c r="L233" s="10">
        <f t="shared" si="92"/>
        <v>0</v>
      </c>
      <c r="M233" s="10">
        <f t="shared" si="92"/>
        <v>0</v>
      </c>
      <c r="N233" s="10">
        <f t="shared" si="92"/>
        <v>0</v>
      </c>
      <c r="O233" s="10">
        <f t="shared" si="92"/>
        <v>0</v>
      </c>
      <c r="P233" s="10">
        <f t="shared" si="92"/>
        <v>0</v>
      </c>
      <c r="Q233" s="10">
        <f t="shared" si="92"/>
        <v>0</v>
      </c>
      <c r="R233" s="10">
        <f t="shared" si="92"/>
        <v>0</v>
      </c>
      <c r="S233" s="10">
        <f t="shared" si="92"/>
        <v>0</v>
      </c>
      <c r="T233" s="10">
        <f t="shared" si="92"/>
        <v>0</v>
      </c>
      <c r="U233" s="10">
        <f t="shared" si="92"/>
        <v>0</v>
      </c>
      <c r="V233" s="10">
        <f t="shared" si="92"/>
        <v>0</v>
      </c>
      <c r="W233" s="10">
        <f t="shared" si="92"/>
        <v>0</v>
      </c>
      <c r="X233" s="10">
        <f t="shared" si="92"/>
        <v>0</v>
      </c>
      <c r="Y233" s="10">
        <f t="shared" si="92"/>
        <v>0</v>
      </c>
      <c r="Z233" s="10">
        <f t="shared" si="92"/>
        <v>0</v>
      </c>
      <c r="AA233" s="10">
        <f t="shared" si="92"/>
        <v>0</v>
      </c>
      <c r="AB233" s="10">
        <f t="shared" si="92"/>
        <v>0</v>
      </c>
      <c r="AC233" s="10">
        <f t="shared" si="92"/>
        <v>0</v>
      </c>
      <c r="AD233" s="10">
        <f t="shared" si="92"/>
        <v>0</v>
      </c>
      <c r="AE233" s="10">
        <f t="shared" si="92"/>
        <v>0</v>
      </c>
      <c r="AF233" s="10">
        <f t="shared" si="92"/>
        <v>0</v>
      </c>
      <c r="AG233" s="10">
        <f t="shared" si="92"/>
        <v>0</v>
      </c>
      <c r="AH233" s="10">
        <f t="shared" si="92"/>
        <v>0</v>
      </c>
      <c r="AI233" s="10">
        <f t="shared" si="92"/>
        <v>0</v>
      </c>
      <c r="AJ233" s="10">
        <f t="shared" si="92"/>
        <v>0</v>
      </c>
      <c r="AK233" s="10">
        <f t="shared" si="92"/>
        <v>0</v>
      </c>
    </row>
    <row r="235" spans="4:38" x14ac:dyDescent="0.35">
      <c r="D235" t="s">
        <v>146</v>
      </c>
    </row>
    <row r="236" spans="4:38" x14ac:dyDescent="0.35">
      <c r="E236" t="s">
        <v>51</v>
      </c>
      <c r="F236" t="s">
        <v>53</v>
      </c>
      <c r="G236" s="10">
        <f>-G28</f>
        <v>-69426829.093757644</v>
      </c>
      <c r="H236" s="10">
        <f t="shared" ref="H236:AK236" si="93">-H28</f>
        <v>-9215756.6563180648</v>
      </c>
      <c r="I236" s="10">
        <f t="shared" si="93"/>
        <v>-14936861.913616411</v>
      </c>
      <c r="J236" s="10">
        <f t="shared" si="93"/>
        <v>-5821154.9032213734</v>
      </c>
      <c r="K236" s="10">
        <f t="shared" si="93"/>
        <v>-3641349.2819720102</v>
      </c>
      <c r="L236" s="10">
        <f t="shared" si="93"/>
        <v>-3757459.2875318066</v>
      </c>
      <c r="M236" s="10">
        <f t="shared" si="93"/>
        <v>-31118246.85600318</v>
      </c>
      <c r="N236" s="10">
        <f t="shared" si="93"/>
        <v>-7320340.9287531804</v>
      </c>
      <c r="O236" s="10">
        <f t="shared" si="93"/>
        <v>-9131143.6534650587</v>
      </c>
      <c r="P236" s="10">
        <f t="shared" si="93"/>
        <v>-17720635.419043258</v>
      </c>
      <c r="Q236" s="10">
        <f t="shared" si="93"/>
        <v>-22949126.579117686</v>
      </c>
      <c r="R236" s="10">
        <f t="shared" si="93"/>
        <v>-7474516.4085319331</v>
      </c>
      <c r="S236" s="10">
        <f t="shared" si="93"/>
        <v>-7474516.4085319331</v>
      </c>
      <c r="T236" s="10">
        <f t="shared" si="93"/>
        <v>-7474516.4085319331</v>
      </c>
      <c r="U236" s="10">
        <f t="shared" si="93"/>
        <v>-7474516.4085319331</v>
      </c>
      <c r="V236" s="10">
        <f t="shared" si="93"/>
        <v>-7474516.4085319331</v>
      </c>
      <c r="W236" s="10">
        <f t="shared" si="93"/>
        <v>-7474516.4085319331</v>
      </c>
      <c r="X236" s="10">
        <f t="shared" si="93"/>
        <v>-7474516.4085319331</v>
      </c>
      <c r="Y236" s="10">
        <f t="shared" si="93"/>
        <v>-7474516.4085319331</v>
      </c>
      <c r="Z236" s="10">
        <f t="shared" si="93"/>
        <v>-7474516.4085319331</v>
      </c>
      <c r="AA236" s="10">
        <f t="shared" si="93"/>
        <v>-7474516.4085319331</v>
      </c>
      <c r="AB236" s="10">
        <f t="shared" si="93"/>
        <v>-7474516.4085319331</v>
      </c>
      <c r="AC236" s="10">
        <f t="shared" si="93"/>
        <v>-7474516.4085319331</v>
      </c>
      <c r="AD236" s="10">
        <f t="shared" si="93"/>
        <v>-7474516.4085319331</v>
      </c>
      <c r="AE236" s="10">
        <f t="shared" si="93"/>
        <v>-7474516.4085319331</v>
      </c>
      <c r="AF236" s="10">
        <f t="shared" si="93"/>
        <v>-7474516.4085319331</v>
      </c>
      <c r="AG236" s="10">
        <f t="shared" si="93"/>
        <v>-7474516.4085319331</v>
      </c>
      <c r="AH236" s="10">
        <f t="shared" si="93"/>
        <v>-7474516.4085319331</v>
      </c>
      <c r="AI236" s="10">
        <f t="shared" si="93"/>
        <v>-7474516.4085319331</v>
      </c>
      <c r="AJ236" s="10">
        <f t="shared" si="93"/>
        <v>-7474516.4085319331</v>
      </c>
      <c r="AK236" s="10">
        <f t="shared" si="93"/>
        <v>-7474516.4085319331</v>
      </c>
    </row>
    <row r="237" spans="4:38" x14ac:dyDescent="0.35">
      <c r="E237" t="s">
        <v>147</v>
      </c>
      <c r="F237" t="s">
        <v>53</v>
      </c>
      <c r="G237" s="10">
        <f t="shared" ref="G237:AK237" si="94">G86</f>
        <v>0</v>
      </c>
      <c r="H237" s="10">
        <f t="shared" si="94"/>
        <v>0</v>
      </c>
      <c r="I237" s="10">
        <f t="shared" si="94"/>
        <v>0</v>
      </c>
      <c r="J237" s="10">
        <f t="shared" si="94"/>
        <v>0</v>
      </c>
      <c r="K237" s="10">
        <f t="shared" si="94"/>
        <v>0</v>
      </c>
      <c r="L237" s="10">
        <f t="shared" si="94"/>
        <v>0</v>
      </c>
      <c r="M237" s="10">
        <f t="shared" si="94"/>
        <v>0</v>
      </c>
      <c r="N237" s="10">
        <f t="shared" si="94"/>
        <v>0</v>
      </c>
      <c r="O237" s="10">
        <f t="shared" si="94"/>
        <v>0</v>
      </c>
      <c r="P237" s="10">
        <f t="shared" si="94"/>
        <v>0</v>
      </c>
      <c r="Q237" s="10">
        <f t="shared" si="94"/>
        <v>0</v>
      </c>
      <c r="R237" s="10">
        <f t="shared" si="94"/>
        <v>0</v>
      </c>
      <c r="S237" s="10">
        <f t="shared" si="94"/>
        <v>0</v>
      </c>
      <c r="T237" s="10">
        <f t="shared" si="94"/>
        <v>0</v>
      </c>
      <c r="U237" s="10">
        <f t="shared" si="94"/>
        <v>0</v>
      </c>
      <c r="V237" s="10">
        <f t="shared" si="94"/>
        <v>0</v>
      </c>
      <c r="W237" s="10">
        <f t="shared" si="94"/>
        <v>0</v>
      </c>
      <c r="X237" s="10">
        <f t="shared" si="94"/>
        <v>0</v>
      </c>
      <c r="Y237" s="10">
        <f t="shared" si="94"/>
        <v>0</v>
      </c>
      <c r="Z237" s="10">
        <f t="shared" si="94"/>
        <v>0</v>
      </c>
      <c r="AA237" s="10">
        <f t="shared" si="94"/>
        <v>0</v>
      </c>
      <c r="AB237" s="10">
        <f t="shared" si="94"/>
        <v>0</v>
      </c>
      <c r="AC237" s="10">
        <f t="shared" si="94"/>
        <v>0</v>
      </c>
      <c r="AD237" s="10">
        <f t="shared" si="94"/>
        <v>0</v>
      </c>
      <c r="AE237" s="10">
        <f t="shared" si="94"/>
        <v>0</v>
      </c>
      <c r="AF237" s="10">
        <f t="shared" si="94"/>
        <v>0</v>
      </c>
      <c r="AG237" s="10">
        <f t="shared" si="94"/>
        <v>0</v>
      </c>
      <c r="AH237" s="10">
        <f t="shared" si="94"/>
        <v>0</v>
      </c>
      <c r="AI237" s="10">
        <f t="shared" si="94"/>
        <v>0</v>
      </c>
      <c r="AJ237" s="10">
        <f t="shared" si="94"/>
        <v>0</v>
      </c>
      <c r="AK237" s="10">
        <f t="shared" si="94"/>
        <v>0</v>
      </c>
    </row>
    <row r="238" spans="4:38" x14ac:dyDescent="0.35">
      <c r="E238" t="s">
        <v>60</v>
      </c>
      <c r="F238" t="s">
        <v>53</v>
      </c>
      <c r="G238" s="10">
        <f t="shared" ref="G238:AK238" si="95">G55</f>
        <v>30007000</v>
      </c>
      <c r="H238" s="10">
        <f t="shared" si="95"/>
        <v>0</v>
      </c>
      <c r="I238" s="10">
        <f t="shared" si="95"/>
        <v>0</v>
      </c>
      <c r="J238" s="10">
        <f t="shared" si="95"/>
        <v>0</v>
      </c>
      <c r="K238" s="10">
        <f t="shared" si="95"/>
        <v>0</v>
      </c>
      <c r="L238" s="10">
        <f t="shared" si="95"/>
        <v>0</v>
      </c>
      <c r="M238" s="10">
        <f t="shared" si="95"/>
        <v>0</v>
      </c>
      <c r="N238" s="10">
        <f t="shared" si="95"/>
        <v>0</v>
      </c>
      <c r="O238" s="10">
        <f t="shared" si="95"/>
        <v>0</v>
      </c>
      <c r="P238" s="10">
        <f t="shared" si="95"/>
        <v>0</v>
      </c>
      <c r="Q238" s="10">
        <f t="shared" si="95"/>
        <v>0</v>
      </c>
      <c r="R238" s="10">
        <f t="shared" si="95"/>
        <v>0</v>
      </c>
      <c r="S238" s="10">
        <f t="shared" si="95"/>
        <v>0</v>
      </c>
      <c r="T238" s="10">
        <f t="shared" si="95"/>
        <v>0</v>
      </c>
      <c r="U238" s="10">
        <f t="shared" si="95"/>
        <v>0</v>
      </c>
      <c r="V238" s="10">
        <f t="shared" si="95"/>
        <v>0</v>
      </c>
      <c r="W238" s="10">
        <f t="shared" si="95"/>
        <v>0</v>
      </c>
      <c r="X238" s="10">
        <f t="shared" si="95"/>
        <v>0</v>
      </c>
      <c r="Y238" s="10">
        <f t="shared" si="95"/>
        <v>0</v>
      </c>
      <c r="Z238" s="10">
        <f t="shared" si="95"/>
        <v>0</v>
      </c>
      <c r="AA238" s="10">
        <f t="shared" si="95"/>
        <v>0</v>
      </c>
      <c r="AB238" s="10">
        <f t="shared" si="95"/>
        <v>0</v>
      </c>
      <c r="AC238" s="10">
        <f t="shared" si="95"/>
        <v>0</v>
      </c>
      <c r="AD238" s="10">
        <f t="shared" si="95"/>
        <v>0</v>
      </c>
      <c r="AE238" s="10">
        <f t="shared" si="95"/>
        <v>0</v>
      </c>
      <c r="AF238" s="10">
        <f t="shared" si="95"/>
        <v>0</v>
      </c>
      <c r="AG238" s="10">
        <f t="shared" si="95"/>
        <v>0</v>
      </c>
      <c r="AH238" s="10">
        <f t="shared" si="95"/>
        <v>0</v>
      </c>
      <c r="AI238" s="10">
        <f t="shared" si="95"/>
        <v>0</v>
      </c>
      <c r="AJ238" s="10">
        <f t="shared" si="95"/>
        <v>0</v>
      </c>
      <c r="AK238" s="10">
        <f t="shared" si="95"/>
        <v>0</v>
      </c>
    </row>
    <row r="239" spans="4:38" x14ac:dyDescent="0.35">
      <c r="E239" t="s">
        <v>141</v>
      </c>
      <c r="F239" t="s">
        <v>53</v>
      </c>
      <c r="G239" s="10">
        <f t="shared" ref="G239:AK239" si="96">G179</f>
        <v>0</v>
      </c>
      <c r="H239" s="10">
        <f t="shared" si="96"/>
        <v>458686.99016689649</v>
      </c>
      <c r="I239" s="10">
        <f t="shared" si="96"/>
        <v>944631.44102185033</v>
      </c>
      <c r="J239" s="10">
        <f t="shared" si="96"/>
        <v>1473396.3760353071</v>
      </c>
      <c r="K239" s="10">
        <f t="shared" si="96"/>
        <v>1964398.2641436092</v>
      </c>
      <c r="L239" s="10">
        <f t="shared" si="96"/>
        <v>2490917.0666144378</v>
      </c>
      <c r="M239" s="10">
        <f t="shared" si="96"/>
        <v>3031897.069727622</v>
      </c>
      <c r="N239" s="10">
        <f t="shared" si="96"/>
        <v>3603672.0053031663</v>
      </c>
      <c r="O239" s="10">
        <f t="shared" si="96"/>
        <v>4207652.1502409969</v>
      </c>
      <c r="P239" s="10">
        <f t="shared" si="96"/>
        <v>4776001.5071037402</v>
      </c>
      <c r="Q239" s="10">
        <f t="shared" si="96"/>
        <v>5374324.1397896577</v>
      </c>
      <c r="R239" s="10">
        <f t="shared" si="96"/>
        <v>5936468.1342528583</v>
      </c>
      <c r="S239" s="10">
        <f t="shared" si="96"/>
        <v>6507044.2886330057</v>
      </c>
      <c r="T239" s="10">
        <f t="shared" si="96"/>
        <v>7086179.0853288565</v>
      </c>
      <c r="U239" s="10">
        <f t="shared" si="96"/>
        <v>7674000.9039751431</v>
      </c>
      <c r="V239" s="10">
        <f t="shared" si="96"/>
        <v>8270640.049901125</v>
      </c>
      <c r="W239" s="10">
        <f t="shared" si="96"/>
        <v>8876228.7830159962</v>
      </c>
      <c r="X239" s="10">
        <f t="shared" si="96"/>
        <v>9490901.3471275922</v>
      </c>
      <c r="Y239" s="10">
        <f t="shared" si="96"/>
        <v>10114793.999700861</v>
      </c>
      <c r="Z239" s="10">
        <f t="shared" si="96"/>
        <v>10748045.04206273</v>
      </c>
      <c r="AA239" s="10">
        <f t="shared" si="96"/>
        <v>11390794.850060023</v>
      </c>
      <c r="AB239" s="10">
        <f t="shared" si="96"/>
        <v>12043185.90517728</v>
      </c>
      <c r="AC239" s="10">
        <f t="shared" si="96"/>
        <v>12705362.826121293</v>
      </c>
      <c r="AD239" s="10">
        <f t="shared" si="96"/>
        <v>13377472.400879469</v>
      </c>
      <c r="AE239" s="10">
        <f t="shared" si="96"/>
        <v>14059663.619259015</v>
      </c>
      <c r="AF239" s="10">
        <f t="shared" si="96"/>
        <v>14752087.705914253</v>
      </c>
      <c r="AG239" s="10">
        <f t="shared" si="96"/>
        <v>15454898.153869323</v>
      </c>
      <c r="AH239" s="10">
        <f t="shared" si="96"/>
        <v>16168250.758543719</v>
      </c>
      <c r="AI239" s="10">
        <f t="shared" si="96"/>
        <v>16892303.652288228</v>
      </c>
      <c r="AJ239" s="10">
        <f t="shared" si="96"/>
        <v>17627217.339438908</v>
      </c>
      <c r="AK239" s="10">
        <f t="shared" si="96"/>
        <v>18373154.731896847</v>
      </c>
      <c r="AL239" s="10">
        <f t="shared" ref="AL239:AL243" si="97">IF(AF239=0,0,IF($G$17&gt;(AK239/AF239)^(1/5)-1+2%,AK239*(AK239/AF239)^(1/5)/($G$17-((AK239/AF239)^(1/5)-1)),AK239*(1+$G$16)/$G$18))</f>
        <v>720515871.83909214</v>
      </c>
    </row>
    <row r="240" spans="4:38" x14ac:dyDescent="0.35">
      <c r="E240" t="s">
        <v>117</v>
      </c>
      <c r="F240" t="s">
        <v>53</v>
      </c>
      <c r="G240" s="10">
        <f t="shared" ref="G240:AK240" si="98">G226</f>
        <v>0</v>
      </c>
      <c r="H240" s="10">
        <f t="shared" si="98"/>
        <v>0</v>
      </c>
      <c r="I240" s="10">
        <f t="shared" si="98"/>
        <v>0</v>
      </c>
      <c r="J240" s="10">
        <f t="shared" si="98"/>
        <v>0</v>
      </c>
      <c r="K240" s="10">
        <f t="shared" si="98"/>
        <v>0</v>
      </c>
      <c r="L240" s="10">
        <f t="shared" si="98"/>
        <v>0</v>
      </c>
      <c r="M240" s="10">
        <f t="shared" si="98"/>
        <v>0</v>
      </c>
      <c r="N240" s="10">
        <f t="shared" si="98"/>
        <v>0</v>
      </c>
      <c r="O240" s="10">
        <f t="shared" si="98"/>
        <v>0</v>
      </c>
      <c r="P240" s="10">
        <f t="shared" si="98"/>
        <v>0</v>
      </c>
      <c r="Q240" s="10">
        <f t="shared" si="98"/>
        <v>0</v>
      </c>
      <c r="R240" s="10">
        <f t="shared" si="98"/>
        <v>0</v>
      </c>
      <c r="S240" s="10">
        <f t="shared" si="98"/>
        <v>0</v>
      </c>
      <c r="T240" s="10">
        <f t="shared" si="98"/>
        <v>0</v>
      </c>
      <c r="U240" s="10">
        <f t="shared" si="98"/>
        <v>0</v>
      </c>
      <c r="V240" s="10">
        <f t="shared" si="98"/>
        <v>0</v>
      </c>
      <c r="W240" s="10">
        <f t="shared" si="98"/>
        <v>0</v>
      </c>
      <c r="X240" s="10">
        <f t="shared" si="98"/>
        <v>0</v>
      </c>
      <c r="Y240" s="10">
        <f t="shared" si="98"/>
        <v>0</v>
      </c>
      <c r="Z240" s="10">
        <f t="shared" si="98"/>
        <v>0</v>
      </c>
      <c r="AA240" s="10">
        <f t="shared" si="98"/>
        <v>0</v>
      </c>
      <c r="AB240" s="10">
        <f t="shared" si="98"/>
        <v>0</v>
      </c>
      <c r="AC240" s="10">
        <f t="shared" si="98"/>
        <v>0</v>
      </c>
      <c r="AD240" s="10">
        <f t="shared" si="98"/>
        <v>0</v>
      </c>
      <c r="AE240" s="10">
        <f t="shared" si="98"/>
        <v>0</v>
      </c>
      <c r="AF240" s="10">
        <f t="shared" si="98"/>
        <v>0</v>
      </c>
      <c r="AG240" s="10">
        <f t="shared" si="98"/>
        <v>0</v>
      </c>
      <c r="AH240" s="10">
        <f t="shared" si="98"/>
        <v>0</v>
      </c>
      <c r="AI240" s="10">
        <f t="shared" si="98"/>
        <v>0</v>
      </c>
      <c r="AJ240" s="10">
        <f t="shared" si="98"/>
        <v>0</v>
      </c>
      <c r="AK240" s="10">
        <f t="shared" si="98"/>
        <v>0</v>
      </c>
      <c r="AL240" s="10">
        <f t="shared" si="97"/>
        <v>0</v>
      </c>
    </row>
    <row r="241" spans="5:40" x14ac:dyDescent="0.35">
      <c r="E241" t="s">
        <v>118</v>
      </c>
      <c r="F241" t="s">
        <v>53</v>
      </c>
      <c r="G241" s="10">
        <f t="shared" ref="G241:AK241" si="99">-G202</f>
        <v>0</v>
      </c>
      <c r="H241" s="10">
        <f t="shared" si="99"/>
        <v>-378340.60226036335</v>
      </c>
      <c r="I241" s="10">
        <f t="shared" si="99"/>
        <v>-755992.72206369322</v>
      </c>
      <c r="J241" s="10">
        <f t="shared" si="99"/>
        <v>-1129028.9858688586</v>
      </c>
      <c r="K241" s="10">
        <f t="shared" si="99"/>
        <v>-1456885.5947581404</v>
      </c>
      <c r="L241" s="10">
        <f t="shared" si="99"/>
        <v>-1758818.1082978167</v>
      </c>
      <c r="M241" s="10">
        <f t="shared" si="99"/>
        <v>-2054854.0643218849</v>
      </c>
      <c r="N241" s="10">
        <f t="shared" si="99"/>
        <v>-2356362.4120671935</v>
      </c>
      <c r="O241" s="10">
        <f t="shared" si="99"/>
        <v>-2654403.936019951</v>
      </c>
      <c r="P241" s="10">
        <f t="shared" si="99"/>
        <v>-2906821.2706918861</v>
      </c>
      <c r="Q241" s="10">
        <f t="shared" si="99"/>
        <v>-3155763.6403874303</v>
      </c>
      <c r="R241" s="10">
        <f t="shared" si="99"/>
        <v>-3485850.4628875991</v>
      </c>
      <c r="S241" s="10">
        <f t="shared" si="99"/>
        <v>-3820888.5877252696</v>
      </c>
      <c r="T241" s="10">
        <f t="shared" si="99"/>
        <v>-4160952.2844355055</v>
      </c>
      <c r="U241" s="10">
        <f t="shared" si="99"/>
        <v>-4506116.9365963945</v>
      </c>
      <c r="V241" s="10">
        <f t="shared" si="99"/>
        <v>-4856459.0585396979</v>
      </c>
      <c r="W241" s="10">
        <f t="shared" si="99"/>
        <v>-5212056.3123121504</v>
      </c>
      <c r="X241" s="10">
        <f t="shared" si="99"/>
        <v>-5572987.5248911893</v>
      </c>
      <c r="Y241" s="10">
        <f t="shared" si="99"/>
        <v>-5939332.7056589136</v>
      </c>
      <c r="Z241" s="10">
        <f t="shared" si="99"/>
        <v>-6311173.0641381545</v>
      </c>
      <c r="AA241" s="10">
        <f t="shared" si="99"/>
        <v>-6688591.0279945834</v>
      </c>
      <c r="AB241" s="10">
        <f t="shared" si="99"/>
        <v>-7071670.26130886</v>
      </c>
      <c r="AC241" s="10">
        <f t="shared" si="99"/>
        <v>-7460495.6831228491</v>
      </c>
      <c r="AD241" s="10">
        <f t="shared" si="99"/>
        <v>-7855153.4862640491</v>
      </c>
      <c r="AE241" s="10">
        <f t="shared" si="99"/>
        <v>-8255731.1564523662</v>
      </c>
      <c r="AF241" s="10">
        <f t="shared" si="99"/>
        <v>-8662317.4916935079</v>
      </c>
      <c r="AG241" s="10">
        <f t="shared" si="99"/>
        <v>-9075002.6219632681</v>
      </c>
      <c r="AH241" s="10">
        <f t="shared" si="99"/>
        <v>-9493878.0291870739</v>
      </c>
      <c r="AI241" s="10">
        <f t="shared" si="99"/>
        <v>-9919036.5675192364</v>
      </c>
      <c r="AJ241" s="10">
        <f t="shared" si="99"/>
        <v>-10350572.483926382</v>
      </c>
      <c r="AK241" s="10">
        <f t="shared" si="99"/>
        <v>-10788581.439079635</v>
      </c>
      <c r="AL241" s="10">
        <f t="shared" si="97"/>
        <v>-423081625.06194651</v>
      </c>
    </row>
    <row r="242" spans="5:40" x14ac:dyDescent="0.35">
      <c r="E242" t="s">
        <v>125</v>
      </c>
      <c r="F242" t="s">
        <v>53</v>
      </c>
      <c r="G242" s="10">
        <f t="shared" ref="G242:AK242" si="100">G209</f>
        <v>0</v>
      </c>
      <c r="H242" s="10">
        <f t="shared" si="100"/>
        <v>0</v>
      </c>
      <c r="I242" s="10">
        <f t="shared" si="100"/>
        <v>0</v>
      </c>
      <c r="J242" s="10">
        <f t="shared" si="100"/>
        <v>0</v>
      </c>
      <c r="K242" s="10">
        <f t="shared" si="100"/>
        <v>0</v>
      </c>
      <c r="L242" s="10">
        <f t="shared" si="100"/>
        <v>0</v>
      </c>
      <c r="M242" s="10">
        <f t="shared" si="100"/>
        <v>0</v>
      </c>
      <c r="N242" s="10">
        <f t="shared" si="100"/>
        <v>0</v>
      </c>
      <c r="O242" s="10">
        <f t="shared" si="100"/>
        <v>0</v>
      </c>
      <c r="P242" s="10">
        <f t="shared" si="100"/>
        <v>0</v>
      </c>
      <c r="Q242" s="10">
        <f t="shared" si="100"/>
        <v>0</v>
      </c>
      <c r="R242" s="10">
        <f t="shared" si="100"/>
        <v>0</v>
      </c>
      <c r="S242" s="10">
        <f t="shared" si="100"/>
        <v>0</v>
      </c>
      <c r="T242" s="10">
        <f t="shared" si="100"/>
        <v>0</v>
      </c>
      <c r="U242" s="10">
        <f t="shared" si="100"/>
        <v>0</v>
      </c>
      <c r="V242" s="10">
        <f t="shared" si="100"/>
        <v>0</v>
      </c>
      <c r="W242" s="10">
        <f t="shared" si="100"/>
        <v>0</v>
      </c>
      <c r="X242" s="10">
        <f t="shared" si="100"/>
        <v>0</v>
      </c>
      <c r="Y242" s="10">
        <f t="shared" si="100"/>
        <v>0</v>
      </c>
      <c r="Z242" s="10">
        <f t="shared" si="100"/>
        <v>0</v>
      </c>
      <c r="AA242" s="10">
        <f t="shared" si="100"/>
        <v>0</v>
      </c>
      <c r="AB242" s="10">
        <f t="shared" si="100"/>
        <v>0</v>
      </c>
      <c r="AC242" s="10">
        <f t="shared" si="100"/>
        <v>0</v>
      </c>
      <c r="AD242" s="10">
        <f t="shared" si="100"/>
        <v>0</v>
      </c>
      <c r="AE242" s="10">
        <f t="shared" si="100"/>
        <v>0</v>
      </c>
      <c r="AF242" s="10">
        <f t="shared" si="100"/>
        <v>0</v>
      </c>
      <c r="AG242" s="10">
        <f t="shared" si="100"/>
        <v>0</v>
      </c>
      <c r="AH242" s="10">
        <f t="shared" si="100"/>
        <v>0</v>
      </c>
      <c r="AI242" s="10">
        <f t="shared" si="100"/>
        <v>0</v>
      </c>
      <c r="AJ242" s="10">
        <f t="shared" si="100"/>
        <v>0</v>
      </c>
      <c r="AK242" s="10">
        <f t="shared" si="100"/>
        <v>0</v>
      </c>
      <c r="AL242" s="10">
        <f t="shared" si="97"/>
        <v>0</v>
      </c>
    </row>
    <row r="243" spans="5:40" x14ac:dyDescent="0.35">
      <c r="E243" t="s">
        <v>131</v>
      </c>
      <c r="F243" t="s">
        <v>53</v>
      </c>
      <c r="G243" s="10">
        <f t="shared" ref="G243:AK243" si="101">G216</f>
        <v>0</v>
      </c>
      <c r="H243" s="10">
        <f t="shared" si="101"/>
        <v>0</v>
      </c>
      <c r="I243" s="10">
        <f t="shared" si="101"/>
        <v>0</v>
      </c>
      <c r="J243" s="10">
        <f t="shared" si="101"/>
        <v>0</v>
      </c>
      <c r="K243" s="10">
        <f t="shared" si="101"/>
        <v>0</v>
      </c>
      <c r="L243" s="10">
        <f t="shared" si="101"/>
        <v>0</v>
      </c>
      <c r="M243" s="10">
        <f t="shared" si="101"/>
        <v>0</v>
      </c>
      <c r="N243" s="10">
        <f t="shared" si="101"/>
        <v>0</v>
      </c>
      <c r="O243" s="10">
        <f t="shared" si="101"/>
        <v>0</v>
      </c>
      <c r="P243" s="10">
        <f t="shared" si="101"/>
        <v>0</v>
      </c>
      <c r="Q243" s="10">
        <f t="shared" si="101"/>
        <v>0</v>
      </c>
      <c r="R243" s="10">
        <f t="shared" si="101"/>
        <v>0</v>
      </c>
      <c r="S243" s="10">
        <f t="shared" si="101"/>
        <v>0</v>
      </c>
      <c r="T243" s="10">
        <f t="shared" si="101"/>
        <v>0</v>
      </c>
      <c r="U243" s="10">
        <f t="shared" si="101"/>
        <v>0</v>
      </c>
      <c r="V243" s="10">
        <f t="shared" si="101"/>
        <v>0</v>
      </c>
      <c r="W243" s="10">
        <f t="shared" si="101"/>
        <v>0</v>
      </c>
      <c r="X243" s="10">
        <f t="shared" si="101"/>
        <v>0</v>
      </c>
      <c r="Y243" s="10">
        <f t="shared" si="101"/>
        <v>0</v>
      </c>
      <c r="Z243" s="10">
        <f t="shared" si="101"/>
        <v>0</v>
      </c>
      <c r="AA243" s="10">
        <f t="shared" si="101"/>
        <v>0</v>
      </c>
      <c r="AB243" s="10">
        <f t="shared" si="101"/>
        <v>0</v>
      </c>
      <c r="AC243" s="10">
        <f t="shared" si="101"/>
        <v>0</v>
      </c>
      <c r="AD243" s="10">
        <f t="shared" si="101"/>
        <v>0</v>
      </c>
      <c r="AE243" s="10">
        <f t="shared" si="101"/>
        <v>0</v>
      </c>
      <c r="AF243" s="10">
        <f t="shared" si="101"/>
        <v>0</v>
      </c>
      <c r="AG243" s="10">
        <f t="shared" si="101"/>
        <v>0</v>
      </c>
      <c r="AH243" s="10">
        <f t="shared" si="101"/>
        <v>0</v>
      </c>
      <c r="AI243" s="10">
        <f t="shared" si="101"/>
        <v>0</v>
      </c>
      <c r="AJ243" s="10">
        <f t="shared" si="101"/>
        <v>0</v>
      </c>
      <c r="AK243" s="10">
        <f t="shared" si="101"/>
        <v>0</v>
      </c>
      <c r="AL243" s="10">
        <f t="shared" si="97"/>
        <v>0</v>
      </c>
    </row>
    <row r="244" spans="5:40" x14ac:dyDescent="0.35">
      <c r="E244" t="s">
        <v>148</v>
      </c>
      <c r="F244" t="s">
        <v>53</v>
      </c>
      <c r="G244" s="10">
        <f t="shared" ref="G244:AK244" si="102">G233</f>
        <v>0</v>
      </c>
      <c r="H244" s="10">
        <f t="shared" si="102"/>
        <v>0</v>
      </c>
      <c r="I244" s="10">
        <f t="shared" si="102"/>
        <v>0</v>
      </c>
      <c r="J244" s="10">
        <f t="shared" si="102"/>
        <v>0</v>
      </c>
      <c r="K244" s="10">
        <f t="shared" si="102"/>
        <v>0</v>
      </c>
      <c r="L244" s="10">
        <f t="shared" si="102"/>
        <v>0</v>
      </c>
      <c r="M244" s="10">
        <f t="shared" si="102"/>
        <v>0</v>
      </c>
      <c r="N244" s="10">
        <f t="shared" si="102"/>
        <v>0</v>
      </c>
      <c r="O244" s="10">
        <f t="shared" si="102"/>
        <v>0</v>
      </c>
      <c r="P244" s="10">
        <f t="shared" si="102"/>
        <v>0</v>
      </c>
      <c r="Q244" s="10">
        <f t="shared" si="102"/>
        <v>0</v>
      </c>
      <c r="R244" s="10">
        <f t="shared" si="102"/>
        <v>0</v>
      </c>
      <c r="S244" s="10">
        <f t="shared" si="102"/>
        <v>0</v>
      </c>
      <c r="T244" s="10">
        <f t="shared" si="102"/>
        <v>0</v>
      </c>
      <c r="U244" s="10">
        <f t="shared" si="102"/>
        <v>0</v>
      </c>
      <c r="V244" s="10">
        <f t="shared" si="102"/>
        <v>0</v>
      </c>
      <c r="W244" s="10">
        <f t="shared" si="102"/>
        <v>0</v>
      </c>
      <c r="X244" s="10">
        <f t="shared" si="102"/>
        <v>0</v>
      </c>
      <c r="Y244" s="10">
        <f t="shared" si="102"/>
        <v>0</v>
      </c>
      <c r="Z244" s="10">
        <f t="shared" si="102"/>
        <v>0</v>
      </c>
      <c r="AA244" s="10">
        <f t="shared" si="102"/>
        <v>0</v>
      </c>
      <c r="AB244" s="10">
        <f t="shared" si="102"/>
        <v>0</v>
      </c>
      <c r="AC244" s="10">
        <f t="shared" si="102"/>
        <v>0</v>
      </c>
      <c r="AD244" s="10">
        <f t="shared" si="102"/>
        <v>0</v>
      </c>
      <c r="AE244" s="10">
        <f t="shared" si="102"/>
        <v>0</v>
      </c>
      <c r="AF244" s="10">
        <f t="shared" si="102"/>
        <v>0</v>
      </c>
      <c r="AG244" s="10">
        <f t="shared" si="102"/>
        <v>0</v>
      </c>
      <c r="AH244" s="10">
        <f t="shared" si="102"/>
        <v>0</v>
      </c>
      <c r="AI244" s="10">
        <f t="shared" si="102"/>
        <v>0</v>
      </c>
      <c r="AJ244" s="10">
        <f t="shared" si="102"/>
        <v>0</v>
      </c>
      <c r="AK244" s="10">
        <f t="shared" si="102"/>
        <v>0</v>
      </c>
      <c r="AL244" s="10">
        <f>IF(AF244=0,0,IF($G$17&gt;(AK244/AF244)^(1/5)-1+2%,AK244*(AK244/AF244)^(1/5)/($G$17-((AK244/AF244)^(1/5)-1)),AK244*(1+$G$16)/$G$18))</f>
        <v>0</v>
      </c>
      <c r="AN244" s="8"/>
    </row>
    <row r="245" spans="5:40" x14ac:dyDescent="0.35">
      <c r="E245" t="s">
        <v>149</v>
      </c>
      <c r="F245" t="s">
        <v>53</v>
      </c>
      <c r="G245" s="10">
        <f>-$G$19*G244</f>
        <v>0</v>
      </c>
      <c r="H245" s="10">
        <f t="shared" ref="H245:AK245" si="103">-$G$19*H244</f>
        <v>0</v>
      </c>
      <c r="I245" s="10">
        <f t="shared" si="103"/>
        <v>0</v>
      </c>
      <c r="J245" s="10">
        <f t="shared" si="103"/>
        <v>0</v>
      </c>
      <c r="K245" s="10">
        <f t="shared" si="103"/>
        <v>0</v>
      </c>
      <c r="L245" s="10">
        <f t="shared" si="103"/>
        <v>0</v>
      </c>
      <c r="M245" s="10">
        <f t="shared" si="103"/>
        <v>0</v>
      </c>
      <c r="N245" s="10">
        <f t="shared" si="103"/>
        <v>0</v>
      </c>
      <c r="O245" s="10">
        <f t="shared" si="103"/>
        <v>0</v>
      </c>
      <c r="P245" s="10">
        <f t="shared" si="103"/>
        <v>0</v>
      </c>
      <c r="Q245" s="10">
        <f t="shared" si="103"/>
        <v>0</v>
      </c>
      <c r="R245" s="10">
        <f t="shared" si="103"/>
        <v>0</v>
      </c>
      <c r="S245" s="10">
        <f t="shared" si="103"/>
        <v>0</v>
      </c>
      <c r="T245" s="10">
        <f t="shared" si="103"/>
        <v>0</v>
      </c>
      <c r="U245" s="10">
        <f t="shared" si="103"/>
        <v>0</v>
      </c>
      <c r="V245" s="10">
        <f t="shared" si="103"/>
        <v>0</v>
      </c>
      <c r="W245" s="10">
        <f t="shared" si="103"/>
        <v>0</v>
      </c>
      <c r="X245" s="10">
        <f t="shared" si="103"/>
        <v>0</v>
      </c>
      <c r="Y245" s="10">
        <f t="shared" si="103"/>
        <v>0</v>
      </c>
      <c r="Z245" s="10">
        <f t="shared" si="103"/>
        <v>0</v>
      </c>
      <c r="AA245" s="10">
        <f t="shared" si="103"/>
        <v>0</v>
      </c>
      <c r="AB245" s="10">
        <f t="shared" si="103"/>
        <v>0</v>
      </c>
      <c r="AC245" s="10">
        <f t="shared" si="103"/>
        <v>0</v>
      </c>
      <c r="AD245" s="10">
        <f t="shared" si="103"/>
        <v>0</v>
      </c>
      <c r="AE245" s="10">
        <f t="shared" si="103"/>
        <v>0</v>
      </c>
      <c r="AF245" s="10">
        <f t="shared" si="103"/>
        <v>0</v>
      </c>
      <c r="AG245" s="10">
        <f t="shared" si="103"/>
        <v>0</v>
      </c>
      <c r="AH245" s="10">
        <f t="shared" si="103"/>
        <v>0</v>
      </c>
      <c r="AI245" s="10">
        <f t="shared" si="103"/>
        <v>0</v>
      </c>
      <c r="AJ245" s="10">
        <f t="shared" si="103"/>
        <v>0</v>
      </c>
      <c r="AK245" s="10">
        <f t="shared" si="103"/>
        <v>0</v>
      </c>
      <c r="AL245" s="10">
        <f t="shared" ref="AL245" si="104">IF(AF245=0,0,IF($G$17&gt;(AK245/AF245)^(1/5)-1+2%,AK245*(AK245/AF245)^(1/5)/($G$17-((AK245/AF245)^(1/5)-1)),AK245*(1+$G$16)/$G$18))</f>
        <v>0</v>
      </c>
    </row>
    <row r="246" spans="5:40" x14ac:dyDescent="0.35">
      <c r="E246" t="s">
        <v>150</v>
      </c>
      <c r="F246" t="s">
        <v>53</v>
      </c>
      <c r="G246" s="10">
        <f>SUM(G236:G245)</f>
        <v>-39419829.093757644</v>
      </c>
      <c r="H246" s="10">
        <f t="shared" ref="H246:AL246" si="105">SUM(H236:H245)</f>
        <v>-9135410.268411532</v>
      </c>
      <c r="I246" s="10">
        <f t="shared" si="105"/>
        <v>-14748223.194658253</v>
      </c>
      <c r="J246" s="10">
        <f t="shared" si="105"/>
        <v>-5476787.5130549241</v>
      </c>
      <c r="K246" s="10">
        <f t="shared" si="105"/>
        <v>-3133836.6125865411</v>
      </c>
      <c r="L246" s="10">
        <f t="shared" si="105"/>
        <v>-3025360.3292151857</v>
      </c>
      <c r="M246" s="10">
        <f t="shared" si="105"/>
        <v>-30141203.850597441</v>
      </c>
      <c r="N246" s="10">
        <f t="shared" si="105"/>
        <v>-6073031.3355172072</v>
      </c>
      <c r="O246" s="10">
        <f t="shared" si="105"/>
        <v>-7577895.4392440133</v>
      </c>
      <c r="P246" s="10">
        <f t="shared" si="105"/>
        <v>-15851455.182631403</v>
      </c>
      <c r="Q246" s="10">
        <f t="shared" si="105"/>
        <v>-20730566.079715461</v>
      </c>
      <c r="R246" s="10">
        <f t="shared" si="105"/>
        <v>-5023898.7371666739</v>
      </c>
      <c r="S246" s="10">
        <f t="shared" si="105"/>
        <v>-4788360.707624197</v>
      </c>
      <c r="T246" s="10">
        <f t="shared" si="105"/>
        <v>-4549289.6076385826</v>
      </c>
      <c r="U246" s="10">
        <f t="shared" si="105"/>
        <v>-4306632.4411531845</v>
      </c>
      <c r="V246" s="10">
        <f t="shared" si="105"/>
        <v>-4060335.417170506</v>
      </c>
      <c r="W246" s="10">
        <f t="shared" si="105"/>
        <v>-3810343.9378280872</v>
      </c>
      <c r="X246" s="10">
        <f t="shared" si="105"/>
        <v>-3556602.5862955302</v>
      </c>
      <c r="Y246" s="10">
        <f t="shared" si="105"/>
        <v>-3299055.1144899856</v>
      </c>
      <c r="Z246" s="10">
        <f t="shared" si="105"/>
        <v>-3037644.430607358</v>
      </c>
      <c r="AA246" s="10">
        <f t="shared" si="105"/>
        <v>-2772312.5864664931</v>
      </c>
      <c r="AB246" s="10">
        <f t="shared" si="105"/>
        <v>-2503000.7646635128</v>
      </c>
      <c r="AC246" s="10">
        <f t="shared" si="105"/>
        <v>-2229649.2655334892</v>
      </c>
      <c r="AD246" s="10">
        <f t="shared" si="105"/>
        <v>-1952197.4939165134</v>
      </c>
      <c r="AE246" s="10">
        <f t="shared" si="105"/>
        <v>-1670583.9457252845</v>
      </c>
      <c r="AF246" s="10">
        <f t="shared" si="105"/>
        <v>-1384746.1943111876</v>
      </c>
      <c r="AG246" s="10">
        <f t="shared" si="105"/>
        <v>-1094620.8766258778</v>
      </c>
      <c r="AH246" s="10">
        <f t="shared" si="105"/>
        <v>-800143.67917528935</v>
      </c>
      <c r="AI246" s="10">
        <f t="shared" si="105"/>
        <v>-501249.32376294211</v>
      </c>
      <c r="AJ246" s="10">
        <f t="shared" si="105"/>
        <v>-197871.55301940814</v>
      </c>
      <c r="AK246" s="10">
        <f t="shared" si="105"/>
        <v>110056.88428527862</v>
      </c>
      <c r="AL246" s="10">
        <f t="shared" si="105"/>
        <v>297434246.77714562</v>
      </c>
    </row>
    <row r="247" spans="5:40" x14ac:dyDescent="0.35">
      <c r="E247" t="s">
        <v>151</v>
      </c>
      <c r="F247" t="s">
        <v>53</v>
      </c>
      <c r="G247" s="10">
        <f>NPV($G$17,H246:AL246)+G246</f>
        <v>-36344539.139414236</v>
      </c>
    </row>
    <row r="249" spans="5:40" x14ac:dyDescent="0.35">
      <c r="E249" t="s">
        <v>143</v>
      </c>
      <c r="F249" t="s">
        <v>53</v>
      </c>
      <c r="H249" s="10">
        <f>H221</f>
        <v>2317721.4684281447</v>
      </c>
      <c r="I249" s="10">
        <f t="shared" ref="I249:AK249" si="106">I221</f>
        <v>2361853.4135725126</v>
      </c>
      <c r="J249" s="10">
        <f t="shared" si="106"/>
        <v>2406827.8207745333</v>
      </c>
      <c r="K249" s="10">
        <f t="shared" si="106"/>
        <v>2086201.0013720701</v>
      </c>
      <c r="L249" s="10">
        <f t="shared" si="106"/>
        <v>2119893.5338347508</v>
      </c>
      <c r="M249" s="10">
        <f t="shared" si="106"/>
        <v>2154093.8233682965</v>
      </c>
      <c r="N249" s="10">
        <f t="shared" si="106"/>
        <v>2188845.7672160855</v>
      </c>
      <c r="O249" s="10">
        <f t="shared" si="106"/>
        <v>2224158.393453876</v>
      </c>
      <c r="P249" s="10">
        <f t="shared" si="106"/>
        <v>1972256.0510791861</v>
      </c>
      <c r="Q249" s="10">
        <f t="shared" si="106"/>
        <v>1999955.417475096</v>
      </c>
      <c r="R249" s="10">
        <f t="shared" si="106"/>
        <v>2283565.0958463252</v>
      </c>
      <c r="S249" s="10">
        <f t="shared" si="106"/>
        <v>2317818.5722840196</v>
      </c>
      <c r="T249" s="10">
        <f t="shared" si="106"/>
        <v>2352585.8508682796</v>
      </c>
      <c r="U249" s="10">
        <f t="shared" si="106"/>
        <v>2387874.6386313043</v>
      </c>
      <c r="V249" s="10">
        <f t="shared" si="106"/>
        <v>2423692.758210774</v>
      </c>
      <c r="W249" s="10">
        <f t="shared" si="106"/>
        <v>2460048.1495839353</v>
      </c>
      <c r="X249" s="10">
        <f t="shared" si="106"/>
        <v>2496948.8718276941</v>
      </c>
      <c r="Y249" s="10">
        <f t="shared" si="106"/>
        <v>2534403.1049051094</v>
      </c>
      <c r="Z249" s="10">
        <f t="shared" si="106"/>
        <v>2572419.1514786859</v>
      </c>
      <c r="AA249" s="10">
        <f t="shared" si="106"/>
        <v>2611005.4387508663</v>
      </c>
      <c r="AB249" s="10">
        <f t="shared" si="106"/>
        <v>2650170.5203321297</v>
      </c>
      <c r="AC249" s="10">
        <f t="shared" si="106"/>
        <v>2689923.0781371114</v>
      </c>
      <c r="AD249" s="10">
        <f t="shared" si="106"/>
        <v>2730271.924309168</v>
      </c>
      <c r="AE249" s="10">
        <f t="shared" si="106"/>
        <v>2771226.0031738053</v>
      </c>
      <c r="AF249" s="10">
        <f t="shared" si="106"/>
        <v>2812794.3932214128</v>
      </c>
      <c r="AG249" s="10">
        <f t="shared" si="106"/>
        <v>2854986.309119734</v>
      </c>
      <c r="AH249" s="10">
        <f t="shared" si="106"/>
        <v>2897811.1037565297</v>
      </c>
      <c r="AI249" s="10">
        <f t="shared" si="106"/>
        <v>2941278.2703128778</v>
      </c>
      <c r="AJ249" s="10">
        <f t="shared" si="106"/>
        <v>2985397.4443675708</v>
      </c>
      <c r="AK249" s="10">
        <f t="shared" si="106"/>
        <v>3030178.4060330847</v>
      </c>
    </row>
    <row r="250" spans="5:40" x14ac:dyDescent="0.35">
      <c r="E250" t="s">
        <v>152</v>
      </c>
      <c r="F250" t="s">
        <v>53</v>
      </c>
      <c r="G250" s="10">
        <f>NPV($G$17,H249:AL249)+G249</f>
        <v>50578120.151709683</v>
      </c>
    </row>
    <row r="251" spans="5:40" x14ac:dyDescent="0.35">
      <c r="E251" s="15" t="s">
        <v>153</v>
      </c>
      <c r="F251" s="15"/>
      <c r="G251" s="18" t="str">
        <f>IF(G247&gt;0,"N/A",IF(ABS(G247+G250)&gt;1,"Error","OK"))</f>
        <v>Error</v>
      </c>
    </row>
  </sheetData>
  <mergeCells count="1">
    <mergeCell ref="G6:H6"/>
  </mergeCells>
  <dataValidations disablePrompts="1" count="1">
    <dataValidation type="list" showInputMessage="1" showErrorMessage="1" sqref="G6" xr:uid="{1C1237B0-7E6C-4E2A-806F-D7682BC2AACC}">
      <formula1>#REF!</formula1>
    </dataValidation>
  </dataValidations>
  <pageMargins left="0.31496062992125984" right="0.11811023622047245" top="0.15748031496062992" bottom="0.15748031496062992" header="0.31496062992125984" footer="0.31496062992125984"/>
  <pageSetup paperSize="9" scale="77" fitToHeight="3" orientation="portrait" r:id="rId1"/>
  <ignoredErrors>
    <ignoredError sqref="C185" evalError="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E8C1C-9193-4D6E-B41D-02355E225931}">
  <sheetPr>
    <tabColor rgb="FFFFC000"/>
    <pageSetUpPr fitToPage="1"/>
  </sheetPr>
  <dimension ref="A1:AN324"/>
  <sheetViews>
    <sheetView zoomScale="85" zoomScaleNormal="85" workbookViewId="0">
      <pane xSplit="6" ySplit="4" topLeftCell="G74"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14614.85553917062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23">
        <v>59567074.225000009</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434405799.08735365</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137477872.38746858</v>
      </c>
      <c r="AM30">
        <f>AL30/(AK93+AK114)</f>
        <v>4445.6323551373107</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f>
        <v>434</v>
      </c>
      <c r="K92" s="6">
        <f>[10]Assessment!F32</f>
        <v>466</v>
      </c>
      <c r="L92" s="6">
        <f>[10]Assessment!G32</f>
        <v>477</v>
      </c>
      <c r="M92" s="6">
        <f>[10]Assessment!H32</f>
        <v>414</v>
      </c>
      <c r="N92" s="6">
        <f>[10]Assessment!I32</f>
        <v>453</v>
      </c>
      <c r="O92" s="50">
        <f>AVERAGE($I$92:$N$92)*(1+$G$91)</f>
        <v>452.01333333333326</v>
      </c>
      <c r="P92" s="50">
        <f>O92*(1+$G$91)</f>
        <v>458.79353333333324</v>
      </c>
      <c r="Q92" s="50">
        <f t="shared" ref="Q92:AK92" si="18">P92*(1+$G$91)</f>
        <v>465.67543633333321</v>
      </c>
      <c r="R92" s="50">
        <f t="shared" si="18"/>
        <v>472.66056787833315</v>
      </c>
      <c r="S92" s="50">
        <f t="shared" si="18"/>
        <v>479.75047639650808</v>
      </c>
      <c r="T92" s="50">
        <f t="shared" si="18"/>
        <v>486.94673354245566</v>
      </c>
      <c r="U92" s="50">
        <f t="shared" si="18"/>
        <v>494.25093454559243</v>
      </c>
      <c r="V92" s="50">
        <f t="shared" si="18"/>
        <v>501.66469856377626</v>
      </c>
      <c r="W92" s="50">
        <f t="shared" si="18"/>
        <v>509.18966904223282</v>
      </c>
      <c r="X92" s="50">
        <f t="shared" si="18"/>
        <v>516.82751407786623</v>
      </c>
      <c r="Y92" s="50">
        <f t="shared" si="18"/>
        <v>524.57992678903418</v>
      </c>
      <c r="Z92" s="50">
        <f t="shared" si="18"/>
        <v>532.44862569086968</v>
      </c>
      <c r="AA92" s="50">
        <f t="shared" si="18"/>
        <v>540.43535507623267</v>
      </c>
      <c r="AB92" s="50">
        <f t="shared" si="18"/>
        <v>548.54188540237612</v>
      </c>
      <c r="AC92" s="50">
        <f t="shared" si="18"/>
        <v>556.77001368341166</v>
      </c>
      <c r="AD92" s="50">
        <f t="shared" si="18"/>
        <v>565.12156388866276</v>
      </c>
      <c r="AE92" s="50">
        <f t="shared" si="18"/>
        <v>573.59838734699269</v>
      </c>
      <c r="AF92" s="50">
        <f t="shared" si="18"/>
        <v>582.20236315719751</v>
      </c>
      <c r="AG92" s="50">
        <f t="shared" si="18"/>
        <v>590.93539860455542</v>
      </c>
      <c r="AH92" s="50">
        <f t="shared" si="18"/>
        <v>599.79942958362369</v>
      </c>
      <c r="AI92" s="50">
        <f t="shared" si="18"/>
        <v>608.79642102737796</v>
      </c>
      <c r="AJ92" s="50">
        <f t="shared" si="18"/>
        <v>617.92836734278853</v>
      </c>
      <c r="AK92" s="50">
        <f t="shared" si="18"/>
        <v>627.19729285293033</v>
      </c>
    </row>
    <row r="93" spans="1:38" x14ac:dyDescent="0.35">
      <c r="C93" s="3"/>
      <c r="D93" s="3"/>
      <c r="E93" t="s">
        <v>71</v>
      </c>
      <c r="F93" t="s">
        <v>70</v>
      </c>
      <c r="H93" s="10">
        <f>G93+H92</f>
        <v>484</v>
      </c>
      <c r="I93" s="10">
        <f t="shared" ref="I93:AK93" si="19">H93+I92</f>
        <v>912</v>
      </c>
      <c r="J93" s="10">
        <f t="shared" si="19"/>
        <v>1346</v>
      </c>
      <c r="K93" s="10">
        <f t="shared" si="19"/>
        <v>1812</v>
      </c>
      <c r="L93" s="10">
        <f t="shared" si="19"/>
        <v>2289</v>
      </c>
      <c r="M93" s="10">
        <f t="shared" si="19"/>
        <v>2703</v>
      </c>
      <c r="N93" s="10">
        <f t="shared" si="19"/>
        <v>3156</v>
      </c>
      <c r="O93" s="10">
        <f t="shared" si="19"/>
        <v>3608.0133333333333</v>
      </c>
      <c r="P93" s="10">
        <f t="shared" si="19"/>
        <v>4066.8068666666668</v>
      </c>
      <c r="Q93" s="10">
        <f t="shared" si="19"/>
        <v>4532.4823029999998</v>
      </c>
      <c r="R93" s="10">
        <f t="shared" si="19"/>
        <v>5005.1428708783333</v>
      </c>
      <c r="S93" s="10">
        <f t="shared" si="19"/>
        <v>5484.8933472748413</v>
      </c>
      <c r="T93" s="10">
        <f t="shared" si="19"/>
        <v>5971.8400808172973</v>
      </c>
      <c r="U93" s="10">
        <f t="shared" si="19"/>
        <v>6466.0910153628902</v>
      </c>
      <c r="V93" s="10">
        <f t="shared" si="19"/>
        <v>6967.7557139266664</v>
      </c>
      <c r="W93" s="10">
        <f t="shared" si="19"/>
        <v>7476.9453829688991</v>
      </c>
      <c r="X93" s="10">
        <f t="shared" si="19"/>
        <v>7993.7728970467651</v>
      </c>
      <c r="Y93" s="10">
        <f t="shared" si="19"/>
        <v>8518.3528238357994</v>
      </c>
      <c r="Z93" s="10">
        <f t="shared" si="19"/>
        <v>9050.8014495266689</v>
      </c>
      <c r="AA93" s="10">
        <f t="shared" si="19"/>
        <v>9591.2368046029023</v>
      </c>
      <c r="AB93" s="10">
        <f t="shared" si="19"/>
        <v>10139.778690005278</v>
      </c>
      <c r="AC93" s="10">
        <f t="shared" si="19"/>
        <v>10696.54870368869</v>
      </c>
      <c r="AD93" s="10">
        <f t="shared" si="19"/>
        <v>11261.670267577352</v>
      </c>
      <c r="AE93" s="10">
        <f t="shared" si="19"/>
        <v>11835.268654924344</v>
      </c>
      <c r="AF93" s="10">
        <f t="shared" si="19"/>
        <v>12417.471018081542</v>
      </c>
      <c r="AG93" s="10">
        <f>AF93+AG92</f>
        <v>13008.406416686097</v>
      </c>
      <c r="AH93" s="10">
        <f t="shared" si="19"/>
        <v>13608.20584626972</v>
      </c>
      <c r="AI93" s="10">
        <f t="shared" si="19"/>
        <v>14217.002267297099</v>
      </c>
      <c r="AJ93" s="10">
        <f t="shared" si="19"/>
        <v>14834.930634639888</v>
      </c>
      <c r="AK93" s="10">
        <f t="shared" si="19"/>
        <v>15462.127927492818</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434</v>
      </c>
      <c r="K95" s="10">
        <f t="shared" si="20"/>
        <v>466</v>
      </c>
      <c r="L95" s="10">
        <f t="shared" si="20"/>
        <v>477</v>
      </c>
      <c r="M95" s="10">
        <f t="shared" si="20"/>
        <v>414</v>
      </c>
      <c r="N95" s="10">
        <f t="shared" si="20"/>
        <v>453</v>
      </c>
      <c r="O95" s="10">
        <f t="shared" si="20"/>
        <v>452.01333333333326</v>
      </c>
      <c r="P95" s="10">
        <f t="shared" si="20"/>
        <v>458.79353333333324</v>
      </c>
      <c r="Q95" s="10">
        <f t="shared" si="20"/>
        <v>465.67543633333321</v>
      </c>
      <c r="R95" s="10">
        <f t="shared" si="20"/>
        <v>472.66056787833315</v>
      </c>
      <c r="S95" s="10">
        <f t="shared" si="20"/>
        <v>479.75047639650808</v>
      </c>
      <c r="T95" s="10">
        <f t="shared" si="20"/>
        <v>486.94673354245566</v>
      </c>
      <c r="U95" s="10">
        <f t="shared" si="20"/>
        <v>494.25093454559243</v>
      </c>
      <c r="V95" s="10">
        <f t="shared" si="20"/>
        <v>501.66469856377626</v>
      </c>
      <c r="W95" s="10">
        <f t="shared" si="20"/>
        <v>509.18966904223282</v>
      </c>
      <c r="X95" s="10">
        <f t="shared" si="20"/>
        <v>516.82751407786623</v>
      </c>
      <c r="Y95" s="10">
        <f t="shared" si="20"/>
        <v>524.57992678903418</v>
      </c>
      <c r="Z95" s="10">
        <f t="shared" si="20"/>
        <v>532.44862569086968</v>
      </c>
      <c r="AA95" s="10">
        <f t="shared" si="20"/>
        <v>540.43535507623267</v>
      </c>
      <c r="AB95" s="10">
        <f t="shared" si="20"/>
        <v>548.54188540237612</v>
      </c>
      <c r="AC95" s="10">
        <f t="shared" si="20"/>
        <v>556.77001368341166</v>
      </c>
      <c r="AD95" s="10">
        <f t="shared" si="20"/>
        <v>565.12156388866276</v>
      </c>
      <c r="AE95" s="10">
        <f t="shared" si="20"/>
        <v>573.59838734699269</v>
      </c>
      <c r="AF95" s="10">
        <f t="shared" si="20"/>
        <v>582.20236315719751</v>
      </c>
      <c r="AG95" s="10">
        <f t="shared" si="20"/>
        <v>590.93539860455542</v>
      </c>
      <c r="AH95" s="10">
        <f t="shared" si="20"/>
        <v>599.79942958362369</v>
      </c>
      <c r="AI95" s="10">
        <f t="shared" si="20"/>
        <v>608.79642102737796</v>
      </c>
      <c r="AJ95" s="10">
        <f t="shared" si="20"/>
        <v>617.92836734278853</v>
      </c>
      <c r="AK95" s="10">
        <f t="shared" si="20"/>
        <v>627.19729285293033</v>
      </c>
    </row>
    <row r="96" spans="1:38" x14ac:dyDescent="0.35">
      <c r="C96" s="3"/>
      <c r="D96" s="3"/>
      <c r="E96" t="s">
        <v>74</v>
      </c>
      <c r="F96" t="s">
        <v>70</v>
      </c>
      <c r="H96">
        <f>H93*$G94</f>
        <v>484</v>
      </c>
      <c r="I96" s="10">
        <f t="shared" ref="I96:AK96" si="21">I93*$G94</f>
        <v>912</v>
      </c>
      <c r="J96" s="10">
        <f t="shared" si="21"/>
        <v>1346</v>
      </c>
      <c r="K96" s="10">
        <f t="shared" si="21"/>
        <v>1812</v>
      </c>
      <c r="L96" s="10">
        <f t="shared" si="21"/>
        <v>2289</v>
      </c>
      <c r="M96" s="10">
        <f t="shared" si="21"/>
        <v>2703</v>
      </c>
      <c r="N96" s="10">
        <f t="shared" si="21"/>
        <v>3156</v>
      </c>
      <c r="O96" s="10">
        <f t="shared" si="21"/>
        <v>3608.0133333333333</v>
      </c>
      <c r="P96" s="10">
        <f t="shared" si="21"/>
        <v>4066.8068666666668</v>
      </c>
      <c r="Q96" s="10">
        <f t="shared" si="21"/>
        <v>4532.4823029999998</v>
      </c>
      <c r="R96" s="10">
        <f t="shared" si="21"/>
        <v>5005.1428708783333</v>
      </c>
      <c r="S96" s="10">
        <f t="shared" si="21"/>
        <v>5484.8933472748413</v>
      </c>
      <c r="T96" s="10">
        <f t="shared" si="21"/>
        <v>5971.8400808172973</v>
      </c>
      <c r="U96" s="10">
        <f t="shared" si="21"/>
        <v>6466.0910153628902</v>
      </c>
      <c r="V96" s="10">
        <f t="shared" si="21"/>
        <v>6967.7557139266664</v>
      </c>
      <c r="W96" s="10">
        <f t="shared" si="21"/>
        <v>7476.9453829688991</v>
      </c>
      <c r="X96" s="10">
        <f t="shared" si="21"/>
        <v>7993.7728970467651</v>
      </c>
      <c r="Y96" s="10">
        <f t="shared" si="21"/>
        <v>8518.3528238357994</v>
      </c>
      <c r="Z96" s="10">
        <f t="shared" si="21"/>
        <v>9050.8014495266689</v>
      </c>
      <c r="AA96" s="10">
        <f t="shared" si="21"/>
        <v>9591.2368046029023</v>
      </c>
      <c r="AB96" s="10">
        <f t="shared" si="21"/>
        <v>10139.778690005278</v>
      </c>
      <c r="AC96" s="10">
        <f t="shared" si="21"/>
        <v>10696.54870368869</v>
      </c>
      <c r="AD96" s="10">
        <f t="shared" si="21"/>
        <v>11261.670267577352</v>
      </c>
      <c r="AE96" s="10">
        <f t="shared" si="21"/>
        <v>11835.268654924344</v>
      </c>
      <c r="AF96" s="10">
        <f t="shared" si="21"/>
        <v>12417.471018081542</v>
      </c>
      <c r="AG96" s="10">
        <f t="shared" si="21"/>
        <v>13008.406416686097</v>
      </c>
      <c r="AH96" s="10">
        <f t="shared" si="21"/>
        <v>13608.20584626972</v>
      </c>
      <c r="AI96" s="10">
        <f t="shared" si="21"/>
        <v>14217.002267297099</v>
      </c>
      <c r="AJ96" s="10">
        <f t="shared" si="21"/>
        <v>14834.930634639888</v>
      </c>
      <c r="AK96" s="10">
        <f t="shared" si="21"/>
        <v>15462.127927492818</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c r="L103" s="32"/>
      <c r="M103" s="32"/>
      <c r="N103" s="32"/>
      <c r="O103" s="32"/>
      <c r="P103" s="32"/>
      <c r="Q103" s="32"/>
      <c r="R103" s="32"/>
      <c r="S103" s="32"/>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575.11836829440847</v>
      </c>
      <c r="L104" s="30">
        <f t="shared" si="25"/>
        <v>587.19585402859104</v>
      </c>
      <c r="M104" s="30">
        <f t="shared" si="25"/>
        <v>599.5269669631914</v>
      </c>
      <c r="N104" s="30">
        <f t="shared" si="25"/>
        <v>612.11703326941836</v>
      </c>
      <c r="O104" s="30">
        <f t="shared" si="25"/>
        <v>624.97149096807607</v>
      </c>
      <c r="P104" s="30">
        <f t="shared" si="25"/>
        <v>638.09589227840559</v>
      </c>
      <c r="Q104" s="30">
        <f t="shared" si="25"/>
        <v>651.49590601625209</v>
      </c>
      <c r="R104" s="30">
        <f t="shared" si="25"/>
        <v>665.17732004259335</v>
      </c>
      <c r="S104" s="30">
        <f t="shared" si="25"/>
        <v>679.1460437634878</v>
      </c>
      <c r="T104" s="10">
        <f t="shared" si="25"/>
        <v>693.40811068252094</v>
      </c>
      <c r="U104" s="10">
        <f t="shared" si="25"/>
        <v>707.96968100685376</v>
      </c>
      <c r="V104" s="10">
        <f t="shared" si="25"/>
        <v>722.83704430799764</v>
      </c>
      <c r="W104" s="10">
        <f t="shared" si="25"/>
        <v>738.01662223846552</v>
      </c>
      <c r="X104" s="10">
        <f t="shared" si="25"/>
        <v>753.51497130547318</v>
      </c>
      <c r="Y104" s="10">
        <f t="shared" si="25"/>
        <v>769.338785702888</v>
      </c>
      <c r="Z104" s="10">
        <f t="shared" si="25"/>
        <v>785.49490020264864</v>
      </c>
      <c r="AA104" s="10">
        <f t="shared" si="25"/>
        <v>801.99029310690423</v>
      </c>
      <c r="AB104" s="10">
        <f t="shared" si="25"/>
        <v>818.83208926214911</v>
      </c>
      <c r="AC104" s="10">
        <f t="shared" si="25"/>
        <v>836.02756313665418</v>
      </c>
      <c r="AD104" s="10">
        <f t="shared" si="25"/>
        <v>853.58414196252386</v>
      </c>
      <c r="AE104" s="10">
        <f t="shared" si="25"/>
        <v>871.50940894373673</v>
      </c>
      <c r="AF104" s="10">
        <f t="shared" si="25"/>
        <v>889.81110653155508</v>
      </c>
      <c r="AG104" s="10">
        <f>AF104*(1+$G$16)*(1+AG103)</f>
        <v>908.4971397687176</v>
      </c>
      <c r="AH104" s="10">
        <f t="shared" si="25"/>
        <v>927.57557970386063</v>
      </c>
      <c r="AI104" s="10">
        <f t="shared" si="25"/>
        <v>947.05466687764158</v>
      </c>
      <c r="AJ104" s="10">
        <f t="shared" si="25"/>
        <v>966.94281488207196</v>
      </c>
      <c r="AK104" s="10">
        <f t="shared" si="25"/>
        <v>987.24861399459542</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758187.3885644211</v>
      </c>
      <c r="K110" s="10">
        <f t="shared" si="30"/>
        <v>1042114.4833494681</v>
      </c>
      <c r="L110" s="10">
        <f t="shared" si="30"/>
        <v>1344091.3098714449</v>
      </c>
      <c r="M110" s="10">
        <f t="shared" si="30"/>
        <v>1620521.3917015065</v>
      </c>
      <c r="N110" s="10">
        <f t="shared" si="30"/>
        <v>1931841.3569982843</v>
      </c>
      <c r="O110" s="10">
        <f t="shared" si="30"/>
        <v>2254905.4723660313</v>
      </c>
      <c r="P110" s="10">
        <f t="shared" si="30"/>
        <v>2595012.7563096136</v>
      </c>
      <c r="Q110" s="10">
        <f t="shared" si="30"/>
        <v>2952893.6644956139</v>
      </c>
      <c r="R110" s="10">
        <f t="shared" si="30"/>
        <v>3329307.5212811418</v>
      </c>
      <c r="S110" s="10">
        <f t="shared" si="30"/>
        <v>3725043.6172663826</v>
      </c>
      <c r="T110" s="10">
        <f t="shared" si="30"/>
        <v>4140922.3477376755</v>
      </c>
      <c r="U110" s="10">
        <f t="shared" si="30"/>
        <v>4577796.3935077488</v>
      </c>
      <c r="V110" s="10">
        <f t="shared" si="30"/>
        <v>5036551.9457149133</v>
      </c>
      <c r="W110" s="10">
        <f t="shared" si="30"/>
        <v>5518109.9762001969</v>
      </c>
      <c r="X110" s="10">
        <f t="shared" si="30"/>
        <v>6023427.555140662</v>
      </c>
      <c r="Y110" s="10">
        <f t="shared" si="30"/>
        <v>6553499.2176786009</v>
      </c>
      <c r="Z110" s="10">
        <f t="shared" si="30"/>
        <v>7109358.381349938</v>
      </c>
      <c r="AA110" s="10">
        <f t="shared" si="30"/>
        <v>7692078.8161812089</v>
      </c>
      <c r="AB110" s="10">
        <f t="shared" si="30"/>
        <v>8302776.1693928391</v>
      </c>
      <c r="AC110" s="10">
        <f t="shared" si="30"/>
        <v>8942609.5467173923</v>
      </c>
      <c r="AD110" s="10">
        <f t="shared" si="30"/>
        <v>9612783.1524148807</v>
      </c>
      <c r="AE110" s="10">
        <f t="shared" si="30"/>
        <v>10314547.99014345</v>
      </c>
      <c r="AF110" s="10">
        <f t="shared" si="30"/>
        <v>11049203.626922652</v>
      </c>
      <c r="AG110" s="10">
        <f t="shared" si="30"/>
        <v>11818100.022508353</v>
      </c>
      <c r="AH110" s="10">
        <f t="shared" si="30"/>
        <v>12622639.426583102</v>
      </c>
      <c r="AI110" s="10">
        <f t="shared" si="30"/>
        <v>13464278.346253728</v>
      </c>
      <c r="AJ110" s="10">
        <f t="shared" si="30"/>
        <v>14344529.586438976</v>
      </c>
      <c r="AK110" s="10">
        <f t="shared" si="30"/>
        <v>15264964.365824411</v>
      </c>
      <c r="AL110" s="10">
        <f>SUM(H110:AK110)</f>
        <v>184683408.4689146</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50">
        <f t="shared" ref="O113:AJ113" si="31">O92</f>
        <v>452.01333333333326</v>
      </c>
      <c r="P113" s="50">
        <f t="shared" si="31"/>
        <v>458.79353333333324</v>
      </c>
      <c r="Q113" s="50">
        <f t="shared" si="31"/>
        <v>465.67543633333321</v>
      </c>
      <c r="R113" s="50">
        <f t="shared" si="31"/>
        <v>472.66056787833315</v>
      </c>
      <c r="S113" s="50">
        <f t="shared" si="31"/>
        <v>479.75047639650808</v>
      </c>
      <c r="T113" s="50">
        <f t="shared" si="31"/>
        <v>486.94673354245566</v>
      </c>
      <c r="U113" s="50">
        <f t="shared" si="31"/>
        <v>494.25093454559243</v>
      </c>
      <c r="V113" s="50">
        <f t="shared" si="31"/>
        <v>501.66469856377626</v>
      </c>
      <c r="W113" s="50">
        <f t="shared" si="31"/>
        <v>509.18966904223282</v>
      </c>
      <c r="X113" s="50">
        <f t="shared" si="31"/>
        <v>516.82751407786623</v>
      </c>
      <c r="Y113" s="50">
        <f t="shared" si="31"/>
        <v>524.57992678903418</v>
      </c>
      <c r="Z113" s="50">
        <f t="shared" si="31"/>
        <v>532.44862569086968</v>
      </c>
      <c r="AA113" s="50">
        <f t="shared" si="31"/>
        <v>540.43535507623267</v>
      </c>
      <c r="AB113" s="50">
        <f t="shared" si="31"/>
        <v>548.54188540237612</v>
      </c>
      <c r="AC113" s="50">
        <f t="shared" si="31"/>
        <v>556.77001368341166</v>
      </c>
      <c r="AD113" s="50">
        <f t="shared" si="31"/>
        <v>565.12156388866276</v>
      </c>
      <c r="AE113" s="50">
        <f t="shared" si="31"/>
        <v>573.59838734699269</v>
      </c>
      <c r="AF113" s="50">
        <f t="shared" si="31"/>
        <v>582.20236315719751</v>
      </c>
      <c r="AG113" s="50">
        <f t="shared" si="31"/>
        <v>590.93539860455542</v>
      </c>
      <c r="AH113" s="50">
        <f t="shared" si="31"/>
        <v>599.79942958362369</v>
      </c>
      <c r="AI113" s="50">
        <f t="shared" si="31"/>
        <v>608.79642102737796</v>
      </c>
      <c r="AJ113" s="50">
        <f t="shared" si="31"/>
        <v>617.92836734278853</v>
      </c>
      <c r="AK113" s="50">
        <f>AK92</f>
        <v>627.19729285293033</v>
      </c>
      <c r="AL113" s="29" t="s">
        <v>168</v>
      </c>
    </row>
    <row r="114" spans="1:39" x14ac:dyDescent="0.35">
      <c r="C114" s="3"/>
      <c r="D114" s="3"/>
      <c r="E114" t="s">
        <v>71</v>
      </c>
      <c r="F114" t="s">
        <v>70</v>
      </c>
      <c r="H114" s="10">
        <f>G114+H113</f>
        <v>484</v>
      </c>
      <c r="I114" s="10">
        <f t="shared" ref="I114:AK114" si="32">H114+I113</f>
        <v>912</v>
      </c>
      <c r="J114" s="10">
        <f t="shared" si="32"/>
        <v>1346</v>
      </c>
      <c r="K114" s="10">
        <f t="shared" si="32"/>
        <v>1812</v>
      </c>
      <c r="L114" s="10">
        <f t="shared" si="32"/>
        <v>2289</v>
      </c>
      <c r="M114" s="10">
        <f t="shared" si="32"/>
        <v>2703</v>
      </c>
      <c r="N114" s="10">
        <f t="shared" si="32"/>
        <v>3156</v>
      </c>
      <c r="O114" s="10">
        <f t="shared" si="32"/>
        <v>3608.0133333333333</v>
      </c>
      <c r="P114" s="10">
        <f t="shared" si="32"/>
        <v>4066.8068666666668</v>
      </c>
      <c r="Q114" s="10">
        <f t="shared" si="32"/>
        <v>4532.4823029999998</v>
      </c>
      <c r="R114" s="10">
        <f t="shared" si="32"/>
        <v>5005.1428708783333</v>
      </c>
      <c r="S114" s="10">
        <f t="shared" si="32"/>
        <v>5484.8933472748413</v>
      </c>
      <c r="T114" s="10">
        <f t="shared" si="32"/>
        <v>5971.8400808172973</v>
      </c>
      <c r="U114" s="10">
        <f t="shared" si="32"/>
        <v>6466.0910153628902</v>
      </c>
      <c r="V114" s="10">
        <f t="shared" si="32"/>
        <v>6967.7557139266664</v>
      </c>
      <c r="W114" s="10">
        <f t="shared" si="32"/>
        <v>7476.9453829688991</v>
      </c>
      <c r="X114" s="10">
        <f t="shared" si="32"/>
        <v>7993.7728970467651</v>
      </c>
      <c r="Y114" s="10">
        <f t="shared" si="32"/>
        <v>8518.3528238357994</v>
      </c>
      <c r="Z114" s="10">
        <f t="shared" si="32"/>
        <v>9050.8014495266689</v>
      </c>
      <c r="AA114" s="10">
        <f t="shared" si="32"/>
        <v>9591.2368046029023</v>
      </c>
      <c r="AB114" s="10">
        <f t="shared" si="32"/>
        <v>10139.778690005278</v>
      </c>
      <c r="AC114" s="10">
        <f t="shared" si="32"/>
        <v>10696.54870368869</v>
      </c>
      <c r="AD114" s="10">
        <f t="shared" si="32"/>
        <v>11261.670267577352</v>
      </c>
      <c r="AE114" s="10">
        <f t="shared" si="32"/>
        <v>11835.268654924344</v>
      </c>
      <c r="AF114" s="10">
        <f t="shared" si="32"/>
        <v>12417.471018081542</v>
      </c>
      <c r="AG114" s="10">
        <f>AF114+AG113</f>
        <v>13008.406416686097</v>
      </c>
      <c r="AH114" s="10">
        <f t="shared" si="32"/>
        <v>13608.20584626972</v>
      </c>
      <c r="AI114" s="10">
        <f t="shared" si="32"/>
        <v>14217.002267297099</v>
      </c>
      <c r="AJ114" s="10">
        <f t="shared" si="32"/>
        <v>14834.930634639888</v>
      </c>
      <c r="AK114" s="10">
        <f t="shared" si="32"/>
        <v>15462.127927492818</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3">I113*$G115</f>
        <v>428</v>
      </c>
      <c r="J116" s="10">
        <f t="shared" si="33"/>
        <v>434</v>
      </c>
      <c r="K116" s="10">
        <f t="shared" si="33"/>
        <v>466</v>
      </c>
      <c r="L116" s="10">
        <f t="shared" si="33"/>
        <v>477</v>
      </c>
      <c r="M116" s="10">
        <f t="shared" si="33"/>
        <v>414</v>
      </c>
      <c r="N116" s="10">
        <f t="shared" si="33"/>
        <v>453</v>
      </c>
      <c r="O116" s="10">
        <f t="shared" si="33"/>
        <v>452.01333333333326</v>
      </c>
      <c r="P116" s="10">
        <f t="shared" si="33"/>
        <v>458.79353333333324</v>
      </c>
      <c r="Q116" s="10">
        <f t="shared" si="33"/>
        <v>465.67543633333321</v>
      </c>
      <c r="R116" s="10">
        <f t="shared" si="33"/>
        <v>472.66056787833315</v>
      </c>
      <c r="S116" s="10">
        <f t="shared" si="33"/>
        <v>479.75047639650808</v>
      </c>
      <c r="T116" s="10">
        <f t="shared" si="33"/>
        <v>486.94673354245566</v>
      </c>
      <c r="U116" s="10">
        <f t="shared" si="33"/>
        <v>494.25093454559243</v>
      </c>
      <c r="V116" s="10">
        <f t="shared" si="33"/>
        <v>501.66469856377626</v>
      </c>
      <c r="W116" s="10">
        <f t="shared" si="33"/>
        <v>509.18966904223282</v>
      </c>
      <c r="X116" s="10">
        <f t="shared" si="33"/>
        <v>516.82751407786623</v>
      </c>
      <c r="Y116" s="10">
        <f t="shared" si="33"/>
        <v>524.57992678903418</v>
      </c>
      <c r="Z116" s="10">
        <f t="shared" si="33"/>
        <v>532.44862569086968</v>
      </c>
      <c r="AA116" s="10">
        <f t="shared" si="33"/>
        <v>540.43535507623267</v>
      </c>
      <c r="AB116" s="10">
        <f t="shared" si="33"/>
        <v>548.54188540237612</v>
      </c>
      <c r="AC116" s="10">
        <f t="shared" si="33"/>
        <v>556.77001368341166</v>
      </c>
      <c r="AD116" s="10">
        <f t="shared" si="33"/>
        <v>565.12156388866276</v>
      </c>
      <c r="AE116" s="10">
        <f t="shared" si="33"/>
        <v>573.59838734699269</v>
      </c>
      <c r="AF116" s="10">
        <f t="shared" si="33"/>
        <v>582.20236315719751</v>
      </c>
      <c r="AG116" s="10">
        <f t="shared" si="33"/>
        <v>590.93539860455542</v>
      </c>
      <c r="AH116" s="10">
        <f t="shared" si="33"/>
        <v>599.79942958362369</v>
      </c>
      <c r="AI116" s="10">
        <f t="shared" si="33"/>
        <v>608.79642102737796</v>
      </c>
      <c r="AJ116" s="10">
        <f t="shared" si="33"/>
        <v>617.92836734278853</v>
      </c>
      <c r="AK116" s="10">
        <f t="shared" si="33"/>
        <v>627.19729285293033</v>
      </c>
      <c r="AL116" s="10"/>
      <c r="AM116" s="10"/>
    </row>
    <row r="117" spans="1:39" x14ac:dyDescent="0.35">
      <c r="C117" s="3"/>
      <c r="D117" s="3"/>
      <c r="E117" t="s">
        <v>74</v>
      </c>
      <c r="F117" t="s">
        <v>70</v>
      </c>
      <c r="H117">
        <f>H114*$G115</f>
        <v>484</v>
      </c>
      <c r="I117" s="10">
        <f t="shared" ref="I117:AK117" si="34">I114*$G115</f>
        <v>912</v>
      </c>
      <c r="J117" s="10">
        <f t="shared" si="34"/>
        <v>1346</v>
      </c>
      <c r="K117" s="10">
        <f t="shared" si="34"/>
        <v>1812</v>
      </c>
      <c r="L117" s="10">
        <f t="shared" si="34"/>
        <v>2289</v>
      </c>
      <c r="M117" s="10">
        <f t="shared" si="34"/>
        <v>2703</v>
      </c>
      <c r="N117" s="10">
        <f t="shared" si="34"/>
        <v>3156</v>
      </c>
      <c r="O117" s="10">
        <f t="shared" si="34"/>
        <v>3608.0133333333333</v>
      </c>
      <c r="P117" s="10">
        <f t="shared" si="34"/>
        <v>4066.8068666666668</v>
      </c>
      <c r="Q117" s="10">
        <f t="shared" si="34"/>
        <v>4532.4823029999998</v>
      </c>
      <c r="R117" s="10">
        <f t="shared" si="34"/>
        <v>5005.1428708783333</v>
      </c>
      <c r="S117" s="10">
        <f t="shared" si="34"/>
        <v>5484.8933472748413</v>
      </c>
      <c r="T117" s="10">
        <f t="shared" si="34"/>
        <v>5971.8400808172973</v>
      </c>
      <c r="U117" s="10">
        <f t="shared" si="34"/>
        <v>6466.0910153628902</v>
      </c>
      <c r="V117" s="10">
        <f t="shared" si="34"/>
        <v>6967.7557139266664</v>
      </c>
      <c r="W117" s="10">
        <f t="shared" si="34"/>
        <v>7476.9453829688991</v>
      </c>
      <c r="X117" s="10">
        <f t="shared" si="34"/>
        <v>7993.7728970467651</v>
      </c>
      <c r="Y117" s="10">
        <f t="shared" si="34"/>
        <v>8518.3528238357994</v>
      </c>
      <c r="Z117" s="10">
        <f t="shared" si="34"/>
        <v>9050.8014495266689</v>
      </c>
      <c r="AA117" s="10">
        <f t="shared" si="34"/>
        <v>9591.2368046029023</v>
      </c>
      <c r="AB117" s="10">
        <f t="shared" si="34"/>
        <v>10139.778690005278</v>
      </c>
      <c r="AC117" s="10">
        <f t="shared" si="34"/>
        <v>10696.54870368869</v>
      </c>
      <c r="AD117" s="10">
        <f t="shared" si="34"/>
        <v>11261.670267577352</v>
      </c>
      <c r="AE117" s="10">
        <f t="shared" si="34"/>
        <v>11835.268654924344</v>
      </c>
      <c r="AF117" s="10">
        <f t="shared" si="34"/>
        <v>12417.471018081542</v>
      </c>
      <c r="AG117" s="10">
        <f t="shared" si="34"/>
        <v>13008.406416686097</v>
      </c>
      <c r="AH117" s="10">
        <f t="shared" si="34"/>
        <v>13608.20584626972</v>
      </c>
      <c r="AI117" s="10">
        <f t="shared" si="34"/>
        <v>14217.002267297099</v>
      </c>
      <c r="AJ117" s="10">
        <f t="shared" si="34"/>
        <v>14834.930634639888</v>
      </c>
      <c r="AK117" s="10">
        <f t="shared" si="34"/>
        <v>15462.127927492818</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5">I114*I118</f>
        <v>110169.59999999999</v>
      </c>
      <c r="J121" s="10">
        <f t="shared" si="35"/>
        <v>162596.79999999999</v>
      </c>
      <c r="K121" s="10">
        <f t="shared" si="35"/>
        <v>218889.60000000001</v>
      </c>
      <c r="L121" s="10">
        <f t="shared" si="35"/>
        <v>276511.2</v>
      </c>
      <c r="M121" s="10">
        <f t="shared" si="35"/>
        <v>326522.39999999997</v>
      </c>
      <c r="N121" s="10">
        <f t="shared" si="35"/>
        <v>381244.8</v>
      </c>
      <c r="O121" s="10">
        <f t="shared" si="35"/>
        <v>435848.01066666667</v>
      </c>
      <c r="P121" s="10">
        <f t="shared" si="35"/>
        <v>491270.26949333336</v>
      </c>
      <c r="Q121" s="10">
        <f t="shared" si="35"/>
        <v>547523.86220239999</v>
      </c>
      <c r="R121" s="10">
        <f t="shared" si="35"/>
        <v>604621.25880210265</v>
      </c>
      <c r="S121" s="10">
        <f t="shared" si="35"/>
        <v>662575.11635080085</v>
      </c>
      <c r="T121" s="10">
        <f t="shared" si="35"/>
        <v>721398.28176272952</v>
      </c>
      <c r="U121" s="10">
        <f t="shared" si="35"/>
        <v>781103.79465583712</v>
      </c>
      <c r="V121" s="10">
        <f t="shared" si="35"/>
        <v>841704.89024234132</v>
      </c>
      <c r="W121" s="10">
        <f t="shared" si="35"/>
        <v>903215.00226264296</v>
      </c>
      <c r="X121" s="10">
        <f t="shared" si="35"/>
        <v>965647.76596324926</v>
      </c>
      <c r="Y121" s="10">
        <f t="shared" si="35"/>
        <v>1029017.0211193645</v>
      </c>
      <c r="Z121" s="10">
        <f t="shared" si="35"/>
        <v>1093336.8151028217</v>
      </c>
      <c r="AA121" s="10">
        <f t="shared" si="35"/>
        <v>1158621.4059960307</v>
      </c>
      <c r="AB121" s="10">
        <f t="shared" si="35"/>
        <v>1224885.2657526375</v>
      </c>
      <c r="AC121" s="10">
        <f t="shared" si="35"/>
        <v>1292143.0834055936</v>
      </c>
      <c r="AD121" s="10">
        <f t="shared" si="35"/>
        <v>1360409.7683233442</v>
      </c>
      <c r="AE121" s="10">
        <f t="shared" si="35"/>
        <v>1429700.4535148607</v>
      </c>
      <c r="AF121" s="10">
        <f t="shared" si="35"/>
        <v>1500030.4989842502</v>
      </c>
      <c r="AG121" s="10">
        <f t="shared" si="35"/>
        <v>1571415.4951356805</v>
      </c>
      <c r="AH121" s="10">
        <f t="shared" si="35"/>
        <v>1643871.2662293823</v>
      </c>
      <c r="AI121" s="10">
        <f t="shared" si="35"/>
        <v>1717413.8738894896</v>
      </c>
      <c r="AJ121" s="10">
        <f t="shared" si="35"/>
        <v>1792059.6206644985</v>
      </c>
      <c r="AK121" s="10">
        <f t="shared" si="35"/>
        <v>1867825.0536411323</v>
      </c>
      <c r="AL121" s="10">
        <f>SUM(H121:AK121)</f>
        <v>27170039.474161189</v>
      </c>
      <c r="AM121" s="28">
        <f>SUM('[7]All Developments - Total'!$H$121:$AK$121)</f>
        <v>23344158.033819217</v>
      </c>
    </row>
    <row r="122" spans="1:39" x14ac:dyDescent="0.35">
      <c r="C122" s="3"/>
      <c r="D122" s="3"/>
      <c r="E122" t="s">
        <v>81</v>
      </c>
      <c r="F122" t="s">
        <v>80</v>
      </c>
      <c r="H122" s="10">
        <f>H114*H119</f>
        <v>0</v>
      </c>
      <c r="I122" s="10">
        <f t="shared" ref="I122:AK122" si="36">I114*I119</f>
        <v>0</v>
      </c>
      <c r="J122" s="10">
        <f t="shared" si="36"/>
        <v>0</v>
      </c>
      <c r="K122" s="10">
        <f t="shared" si="36"/>
        <v>0</v>
      </c>
      <c r="L122" s="10">
        <f t="shared" si="36"/>
        <v>0</v>
      </c>
      <c r="M122" s="10">
        <f t="shared" si="36"/>
        <v>0</v>
      </c>
      <c r="N122" s="10">
        <f t="shared" si="36"/>
        <v>0</v>
      </c>
      <c r="O122" s="10">
        <f t="shared" si="36"/>
        <v>0</v>
      </c>
      <c r="P122" s="10">
        <f t="shared" si="36"/>
        <v>0</v>
      </c>
      <c r="Q122" s="10">
        <f t="shared" si="36"/>
        <v>0</v>
      </c>
      <c r="R122" s="10">
        <f t="shared" si="36"/>
        <v>0</v>
      </c>
      <c r="S122" s="10">
        <f t="shared" si="36"/>
        <v>0</v>
      </c>
      <c r="T122" s="10">
        <f t="shared" si="36"/>
        <v>0</v>
      </c>
      <c r="U122" s="10">
        <f t="shared" si="36"/>
        <v>0</v>
      </c>
      <c r="V122" s="10">
        <f t="shared" si="36"/>
        <v>0</v>
      </c>
      <c r="W122" s="10">
        <f t="shared" si="36"/>
        <v>0</v>
      </c>
      <c r="X122" s="10">
        <f t="shared" si="36"/>
        <v>0</v>
      </c>
      <c r="Y122" s="10">
        <f t="shared" si="36"/>
        <v>0</v>
      </c>
      <c r="Z122" s="10">
        <f t="shared" si="36"/>
        <v>0</v>
      </c>
      <c r="AA122" s="10">
        <f t="shared" si="36"/>
        <v>0</v>
      </c>
      <c r="AB122" s="10">
        <f t="shared" si="36"/>
        <v>0</v>
      </c>
      <c r="AC122" s="10">
        <f t="shared" si="36"/>
        <v>0</v>
      </c>
      <c r="AD122" s="10">
        <f t="shared" si="36"/>
        <v>0</v>
      </c>
      <c r="AE122" s="10">
        <f t="shared" si="36"/>
        <v>0</v>
      </c>
      <c r="AF122" s="10">
        <f t="shared" si="36"/>
        <v>0</v>
      </c>
      <c r="AG122" s="10">
        <f t="shared" si="36"/>
        <v>0</v>
      </c>
      <c r="AH122" s="10">
        <f t="shared" si="36"/>
        <v>0</v>
      </c>
      <c r="AI122" s="10">
        <f t="shared" si="36"/>
        <v>0</v>
      </c>
      <c r="AJ122" s="10">
        <f t="shared" si="36"/>
        <v>0</v>
      </c>
      <c r="AK122" s="10">
        <f t="shared" si="36"/>
        <v>0</v>
      </c>
      <c r="AL122" s="10"/>
    </row>
    <row r="123" spans="1:39" x14ac:dyDescent="0.35">
      <c r="C123" s="3"/>
      <c r="D123" s="3"/>
      <c r="E123" t="s">
        <v>82</v>
      </c>
      <c r="F123" t="s">
        <v>80</v>
      </c>
      <c r="H123" s="10">
        <f>H114*H120</f>
        <v>0</v>
      </c>
      <c r="I123" s="10">
        <f t="shared" ref="I123:AK123" si="37">I114*I120</f>
        <v>0</v>
      </c>
      <c r="J123" s="10">
        <f t="shared" si="37"/>
        <v>0</v>
      </c>
      <c r="K123" s="10">
        <f t="shared" si="37"/>
        <v>0</v>
      </c>
      <c r="L123" s="10">
        <f t="shared" si="37"/>
        <v>0</v>
      </c>
      <c r="M123" s="10">
        <f t="shared" si="37"/>
        <v>0</v>
      </c>
      <c r="N123" s="10">
        <f t="shared" si="37"/>
        <v>0</v>
      </c>
      <c r="O123" s="10">
        <f t="shared" si="37"/>
        <v>0</v>
      </c>
      <c r="P123" s="10">
        <f t="shared" si="37"/>
        <v>0</v>
      </c>
      <c r="Q123" s="10">
        <f t="shared" si="37"/>
        <v>0</v>
      </c>
      <c r="R123" s="10">
        <f t="shared" si="37"/>
        <v>0</v>
      </c>
      <c r="S123" s="10">
        <f t="shared" si="37"/>
        <v>0</v>
      </c>
      <c r="T123" s="10">
        <f t="shared" si="37"/>
        <v>0</v>
      </c>
      <c r="U123" s="10">
        <f t="shared" si="37"/>
        <v>0</v>
      </c>
      <c r="V123" s="10">
        <f t="shared" si="37"/>
        <v>0</v>
      </c>
      <c r="W123" s="10">
        <f t="shared" si="37"/>
        <v>0</v>
      </c>
      <c r="X123" s="10">
        <f t="shared" si="37"/>
        <v>0</v>
      </c>
      <c r="Y123" s="10">
        <f t="shared" si="37"/>
        <v>0</v>
      </c>
      <c r="Z123" s="10">
        <f t="shared" si="37"/>
        <v>0</v>
      </c>
      <c r="AA123" s="10">
        <f t="shared" si="37"/>
        <v>0</v>
      </c>
      <c r="AB123" s="10">
        <f t="shared" si="37"/>
        <v>0</v>
      </c>
      <c r="AC123" s="10">
        <f t="shared" si="37"/>
        <v>0</v>
      </c>
      <c r="AD123" s="10">
        <f t="shared" si="37"/>
        <v>0</v>
      </c>
      <c r="AE123" s="10">
        <f t="shared" si="37"/>
        <v>0</v>
      </c>
      <c r="AF123" s="10">
        <f t="shared" si="37"/>
        <v>0</v>
      </c>
      <c r="AG123" s="10">
        <f t="shared" si="37"/>
        <v>0</v>
      </c>
      <c r="AH123" s="10">
        <f t="shared" si="37"/>
        <v>0</v>
      </c>
      <c r="AI123" s="10">
        <f t="shared" si="37"/>
        <v>0</v>
      </c>
      <c r="AJ123" s="10">
        <f t="shared" si="37"/>
        <v>0</v>
      </c>
      <c r="AK123" s="10">
        <f t="shared" si="37"/>
        <v>0</v>
      </c>
    </row>
    <row r="124" spans="1:39" x14ac:dyDescent="0.35">
      <c r="A124" s="2">
        <v>23</v>
      </c>
      <c r="C124" s="3"/>
      <c r="D124" s="3"/>
      <c r="E124" t="s">
        <v>83</v>
      </c>
      <c r="F124" t="s">
        <v>44</v>
      </c>
      <c r="H124" s="9">
        <v>0</v>
      </c>
      <c r="I124" s="32">
        <f>[6]Revenue!E71</f>
        <v>0.02</v>
      </c>
      <c r="J124" s="32">
        <f>[6]Revenue!F71</f>
        <v>1.9992085700556661E-2</v>
      </c>
      <c r="K124" s="32"/>
      <c r="L124" s="32"/>
      <c r="M124" s="32"/>
      <c r="N124" s="32"/>
      <c r="O124" s="32"/>
      <c r="P124" s="32"/>
      <c r="Q124" s="32"/>
      <c r="R124" s="32"/>
      <c r="S124" s="32"/>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8">I125*(1+$G$16)*(1+J124)</f>
        <v>362.95288218423349</v>
      </c>
      <c r="K125" s="10">
        <f t="shared" si="38"/>
        <v>370.57489271010235</v>
      </c>
      <c r="L125" s="10">
        <f t="shared" si="38"/>
        <v>378.35696545701444</v>
      </c>
      <c r="M125" s="10">
        <f t="shared" si="38"/>
        <v>386.30246173161169</v>
      </c>
      <c r="N125" s="10">
        <f t="shared" si="38"/>
        <v>394.4148134279755</v>
      </c>
      <c r="O125" s="10">
        <f t="shared" si="38"/>
        <v>402.69752450996293</v>
      </c>
      <c r="P125" s="10">
        <f t="shared" si="38"/>
        <v>411.15417252467211</v>
      </c>
      <c r="Q125" s="10">
        <f t="shared" si="38"/>
        <v>419.78841014769017</v>
      </c>
      <c r="R125" s="10">
        <f t="shared" si="38"/>
        <v>428.60396676079165</v>
      </c>
      <c r="S125" s="10">
        <f t="shared" si="38"/>
        <v>437.60465006276826</v>
      </c>
      <c r="T125" s="10">
        <f t="shared" si="38"/>
        <v>446.79434771408637</v>
      </c>
      <c r="U125" s="10">
        <f t="shared" si="38"/>
        <v>456.17702901608214</v>
      </c>
      <c r="V125" s="10">
        <f t="shared" si="38"/>
        <v>465.75674662541985</v>
      </c>
      <c r="W125" s="10">
        <f t="shared" si="38"/>
        <v>475.53763830455364</v>
      </c>
      <c r="X125" s="10">
        <f t="shared" si="38"/>
        <v>485.5239287089492</v>
      </c>
      <c r="Y125" s="10">
        <f t="shared" si="38"/>
        <v>495.71993121183709</v>
      </c>
      <c r="Z125" s="10">
        <f t="shared" si="38"/>
        <v>506.13004976728564</v>
      </c>
      <c r="AA125" s="10">
        <f t="shared" si="38"/>
        <v>516.75878081239864</v>
      </c>
      <c r="AB125" s="10">
        <f t="shared" si="38"/>
        <v>527.61071520945893</v>
      </c>
      <c r="AC125" s="10">
        <f t="shared" si="38"/>
        <v>538.69054022885757</v>
      </c>
      <c r="AD125" s="10">
        <f t="shared" si="38"/>
        <v>550.0030415736635</v>
      </c>
      <c r="AE125" s="10">
        <f t="shared" si="38"/>
        <v>561.55310544671033</v>
      </c>
      <c r="AF125" s="10">
        <f t="shared" si="38"/>
        <v>573.34572066109115</v>
      </c>
      <c r="AG125" s="10">
        <f>AF125*(1+$G$16)*(1+AG124)</f>
        <v>585.38598079497399</v>
      </c>
      <c r="AH125" s="10">
        <f t="shared" si="38"/>
        <v>597.67908639166842</v>
      </c>
      <c r="AI125" s="10">
        <f t="shared" si="38"/>
        <v>610.23034720589339</v>
      </c>
      <c r="AJ125" s="10">
        <f t="shared" si="38"/>
        <v>623.04518449721706</v>
      </c>
      <c r="AK125" s="10">
        <f t="shared" si="38"/>
        <v>636.12913337165855</v>
      </c>
    </row>
    <row r="126" spans="1:39" x14ac:dyDescent="0.35">
      <c r="C126" s="3"/>
      <c r="D126" s="3"/>
      <c r="E126" t="s">
        <v>86</v>
      </c>
      <c r="F126" t="s">
        <v>87</v>
      </c>
      <c r="G126" s="12">
        <f>[5]Infill!$G$141</f>
        <v>1.9831000000000001</v>
      </c>
      <c r="H126" s="13">
        <f>[5]Infill!$H$141</f>
        <v>2.0347</v>
      </c>
      <c r="I126" s="31">
        <f>[6]Revenue!$D$374</f>
        <v>2.1837</v>
      </c>
      <c r="J126" s="13">
        <f t="shared" ref="J126:AK126" si="39">I126*(1+$G$16)*(1+J124)</f>
        <v>2.2741312086127361</v>
      </c>
      <c r="K126" s="13">
        <f t="shared" si="39"/>
        <v>2.3218879639936034</v>
      </c>
      <c r="L126" s="13">
        <f t="shared" si="39"/>
        <v>2.370647611237469</v>
      </c>
      <c r="M126" s="13">
        <f t="shared" si="39"/>
        <v>2.4204312110734558</v>
      </c>
      <c r="N126" s="13">
        <f t="shared" si="39"/>
        <v>2.4712602665059982</v>
      </c>
      <c r="O126" s="13">
        <f t="shared" si="39"/>
        <v>2.523156732102624</v>
      </c>
      <c r="P126" s="13">
        <f t="shared" si="39"/>
        <v>2.5761430234767788</v>
      </c>
      <c r="Q126" s="13">
        <f t="shared" si="39"/>
        <v>2.6302420269697908</v>
      </c>
      <c r="R126" s="13">
        <f t="shared" si="39"/>
        <v>2.6854771095361563</v>
      </c>
      <c r="S126" s="13">
        <f t="shared" si="39"/>
        <v>2.7418721288364152</v>
      </c>
      <c r="T126" s="13">
        <f t="shared" si="39"/>
        <v>2.7994514435419795</v>
      </c>
      <c r="U126" s="13">
        <f t="shared" si="39"/>
        <v>2.8582399238563609</v>
      </c>
      <c r="V126" s="13">
        <f t="shared" si="39"/>
        <v>2.9182629622573444</v>
      </c>
      <c r="W126" s="13">
        <f t="shared" si="39"/>
        <v>2.9795464844647483</v>
      </c>
      <c r="X126" s="13">
        <f t="shared" si="39"/>
        <v>3.0421169606385079</v>
      </c>
      <c r="Y126" s="13">
        <f t="shared" si="39"/>
        <v>3.1060014168119161</v>
      </c>
      <c r="Z126" s="13">
        <f t="shared" si="39"/>
        <v>3.1712274465649659</v>
      </c>
      <c r="AA126" s="13">
        <f t="shared" si="39"/>
        <v>3.2378232229428301</v>
      </c>
      <c r="AB126" s="13">
        <f t="shared" si="39"/>
        <v>3.305817510624629</v>
      </c>
      <c r="AC126" s="13">
        <f t="shared" si="39"/>
        <v>3.3752396783477461</v>
      </c>
      <c r="AD126" s="13">
        <f t="shared" si="39"/>
        <v>3.4461197115930484</v>
      </c>
      <c r="AE126" s="13">
        <f t="shared" si="39"/>
        <v>3.518488225536502</v>
      </c>
      <c r="AF126" s="13">
        <f t="shared" si="39"/>
        <v>3.5923764782727683</v>
      </c>
      <c r="AG126" s="13">
        <f>AF126*(1+$G$16)*(1+AG124)</f>
        <v>3.6678163843164961</v>
      </c>
      <c r="AH126" s="13">
        <f t="shared" si="39"/>
        <v>3.7448405283871424</v>
      </c>
      <c r="AI126" s="13">
        <f t="shared" si="39"/>
        <v>3.8234821794832721</v>
      </c>
      <c r="AJ126" s="13">
        <f t="shared" si="39"/>
        <v>3.9037753052524202</v>
      </c>
      <c r="AK126" s="13">
        <f t="shared" si="39"/>
        <v>3.9857545866627206</v>
      </c>
    </row>
    <row r="127" spans="1:39" x14ac:dyDescent="0.35">
      <c r="C127" s="3"/>
      <c r="D127" s="3"/>
      <c r="E127" t="s">
        <v>88</v>
      </c>
      <c r="F127" t="s">
        <v>87</v>
      </c>
      <c r="G127" s="12"/>
      <c r="H127" s="13">
        <f>G127*(1+$G$16)*(1+H124)</f>
        <v>0</v>
      </c>
      <c r="I127" s="13">
        <f t="shared" ref="I127:AK127" si="40">H127*(1+$G$16)*(1+I124)</f>
        <v>0</v>
      </c>
      <c r="J127" s="13">
        <f t="shared" si="40"/>
        <v>0</v>
      </c>
      <c r="K127" s="13">
        <f t="shared" si="40"/>
        <v>0</v>
      </c>
      <c r="L127" s="13">
        <f t="shared" si="40"/>
        <v>0</v>
      </c>
      <c r="M127" s="13">
        <f t="shared" si="40"/>
        <v>0</v>
      </c>
      <c r="N127" s="13">
        <f t="shared" si="40"/>
        <v>0</v>
      </c>
      <c r="O127" s="13">
        <f t="shared" si="40"/>
        <v>0</v>
      </c>
      <c r="P127" s="13">
        <f t="shared" si="40"/>
        <v>0</v>
      </c>
      <c r="Q127" s="13">
        <f t="shared" si="40"/>
        <v>0</v>
      </c>
      <c r="R127" s="13">
        <f t="shared" si="40"/>
        <v>0</v>
      </c>
      <c r="S127" s="13">
        <f t="shared" si="40"/>
        <v>0</v>
      </c>
      <c r="T127" s="13">
        <f t="shared" si="40"/>
        <v>0</v>
      </c>
      <c r="U127" s="13">
        <f t="shared" si="40"/>
        <v>0</v>
      </c>
      <c r="V127" s="13">
        <f t="shared" si="40"/>
        <v>0</v>
      </c>
      <c r="W127" s="13">
        <f t="shared" si="40"/>
        <v>0</v>
      </c>
      <c r="X127" s="13">
        <f t="shared" si="40"/>
        <v>0</v>
      </c>
      <c r="Y127" s="13">
        <f t="shared" si="40"/>
        <v>0</v>
      </c>
      <c r="Z127" s="13">
        <f t="shared" si="40"/>
        <v>0</v>
      </c>
      <c r="AA127" s="13">
        <f t="shared" si="40"/>
        <v>0</v>
      </c>
      <c r="AB127" s="13">
        <f t="shared" si="40"/>
        <v>0</v>
      </c>
      <c r="AC127" s="13">
        <f t="shared" si="40"/>
        <v>0</v>
      </c>
      <c r="AD127" s="13">
        <f t="shared" si="40"/>
        <v>0</v>
      </c>
      <c r="AE127" s="13">
        <f t="shared" si="40"/>
        <v>0</v>
      </c>
      <c r="AF127" s="13">
        <f t="shared" si="40"/>
        <v>0</v>
      </c>
      <c r="AG127" s="13">
        <f>AF127*(1+$G$16)*(1+AG124)</f>
        <v>0</v>
      </c>
      <c r="AH127" s="13">
        <f t="shared" si="40"/>
        <v>0</v>
      </c>
      <c r="AI127" s="13">
        <f t="shared" si="40"/>
        <v>0</v>
      </c>
      <c r="AJ127" s="13">
        <f t="shared" si="40"/>
        <v>0</v>
      </c>
      <c r="AK127" s="13">
        <f t="shared" si="40"/>
        <v>0</v>
      </c>
    </row>
    <row r="128" spans="1:39" x14ac:dyDescent="0.35">
      <c r="C128" s="3"/>
      <c r="D128" s="3"/>
      <c r="E128" t="s">
        <v>89</v>
      </c>
      <c r="F128" t="s">
        <v>87</v>
      </c>
      <c r="G128" s="12"/>
      <c r="H128" s="13">
        <f>G128*(1+$G$16)*(1+H124)</f>
        <v>0</v>
      </c>
      <c r="I128" s="13">
        <f t="shared" ref="I128:AK128" si="41">H128*(1+$G$16)*(1+I124)</f>
        <v>0</v>
      </c>
      <c r="J128" s="13">
        <f t="shared" si="41"/>
        <v>0</v>
      </c>
      <c r="K128" s="13">
        <f t="shared" si="41"/>
        <v>0</v>
      </c>
      <c r="L128" s="13">
        <f t="shared" si="41"/>
        <v>0</v>
      </c>
      <c r="M128" s="13">
        <f t="shared" si="41"/>
        <v>0</v>
      </c>
      <c r="N128" s="13">
        <f t="shared" si="41"/>
        <v>0</v>
      </c>
      <c r="O128" s="13">
        <f t="shared" si="41"/>
        <v>0</v>
      </c>
      <c r="P128" s="13">
        <f t="shared" si="41"/>
        <v>0</v>
      </c>
      <c r="Q128" s="13">
        <f t="shared" si="41"/>
        <v>0</v>
      </c>
      <c r="R128" s="13">
        <f t="shared" si="41"/>
        <v>0</v>
      </c>
      <c r="S128" s="13">
        <f t="shared" si="41"/>
        <v>0</v>
      </c>
      <c r="T128" s="13">
        <f t="shared" si="41"/>
        <v>0</v>
      </c>
      <c r="U128" s="13">
        <f t="shared" si="41"/>
        <v>0</v>
      </c>
      <c r="V128" s="13">
        <f t="shared" si="41"/>
        <v>0</v>
      </c>
      <c r="W128" s="13">
        <f t="shared" si="41"/>
        <v>0</v>
      </c>
      <c r="X128" s="13">
        <f t="shared" si="41"/>
        <v>0</v>
      </c>
      <c r="Y128" s="13">
        <f t="shared" si="41"/>
        <v>0</v>
      </c>
      <c r="Z128" s="13">
        <f t="shared" si="41"/>
        <v>0</v>
      </c>
      <c r="AA128" s="13">
        <f t="shared" si="41"/>
        <v>0</v>
      </c>
      <c r="AB128" s="13">
        <f t="shared" si="41"/>
        <v>0</v>
      </c>
      <c r="AC128" s="13">
        <f t="shared" si="41"/>
        <v>0</v>
      </c>
      <c r="AD128" s="13">
        <f t="shared" si="41"/>
        <v>0</v>
      </c>
      <c r="AE128" s="13">
        <f t="shared" si="41"/>
        <v>0</v>
      </c>
      <c r="AF128" s="13">
        <f t="shared" si="41"/>
        <v>0</v>
      </c>
      <c r="AG128" s="13">
        <f>AF128*(1+$G$16)*(1+AG124)</f>
        <v>0</v>
      </c>
      <c r="AH128" s="13">
        <f t="shared" si="41"/>
        <v>0</v>
      </c>
      <c r="AI128" s="13">
        <f t="shared" si="41"/>
        <v>0</v>
      </c>
      <c r="AJ128" s="13">
        <f t="shared" si="41"/>
        <v>0</v>
      </c>
      <c r="AK128" s="13">
        <f t="shared" si="41"/>
        <v>0</v>
      </c>
    </row>
    <row r="129" spans="1:39" x14ac:dyDescent="0.35">
      <c r="C129" s="3"/>
      <c r="D129" s="3"/>
    </row>
    <row r="130" spans="1:39" x14ac:dyDescent="0.35">
      <c r="C130" s="3"/>
      <c r="D130" s="3"/>
      <c r="E130" t="s">
        <v>95</v>
      </c>
      <c r="F130" t="s">
        <v>91</v>
      </c>
      <c r="H130" s="10">
        <f>SUM(H121:H123)/1000</f>
        <v>58.467199999999998</v>
      </c>
      <c r="I130" s="10">
        <f t="shared" ref="I130:AK130" si="42">SUM(I121:I123)/1000</f>
        <v>110.16959999999999</v>
      </c>
      <c r="J130" s="10">
        <f t="shared" si="42"/>
        <v>162.5968</v>
      </c>
      <c r="K130" s="10">
        <f t="shared" si="42"/>
        <v>218.8896</v>
      </c>
      <c r="L130" s="10">
        <f t="shared" si="42"/>
        <v>276.51120000000003</v>
      </c>
      <c r="M130" s="10">
        <f t="shared" si="42"/>
        <v>326.52239999999995</v>
      </c>
      <c r="N130" s="10">
        <f t="shared" si="42"/>
        <v>381.2448</v>
      </c>
      <c r="O130" s="10">
        <f t="shared" si="42"/>
        <v>435.84801066666665</v>
      </c>
      <c r="P130" s="10">
        <f t="shared" si="42"/>
        <v>491.27026949333333</v>
      </c>
      <c r="Q130" s="10">
        <f t="shared" si="42"/>
        <v>547.52386220239998</v>
      </c>
      <c r="R130" s="10">
        <f t="shared" si="42"/>
        <v>604.6212588021026</v>
      </c>
      <c r="S130" s="10">
        <f t="shared" si="42"/>
        <v>662.57511635080084</v>
      </c>
      <c r="T130" s="10">
        <f t="shared" si="42"/>
        <v>721.39828176272954</v>
      </c>
      <c r="U130" s="10">
        <f t="shared" si="42"/>
        <v>781.10379465583708</v>
      </c>
      <c r="V130" s="10">
        <f t="shared" si="42"/>
        <v>841.70489024234132</v>
      </c>
      <c r="W130" s="10">
        <f t="shared" si="42"/>
        <v>903.215002262643</v>
      </c>
      <c r="X130" s="10">
        <f t="shared" si="42"/>
        <v>965.6477659632493</v>
      </c>
      <c r="Y130" s="10">
        <f t="shared" si="42"/>
        <v>1029.0170211193645</v>
      </c>
      <c r="Z130" s="10">
        <f t="shared" si="42"/>
        <v>1093.3368151028217</v>
      </c>
      <c r="AA130" s="10">
        <f t="shared" si="42"/>
        <v>1158.6214059960307</v>
      </c>
      <c r="AB130" s="10">
        <f t="shared" si="42"/>
        <v>1224.8852657526375</v>
      </c>
      <c r="AC130" s="10">
        <f t="shared" si="42"/>
        <v>1292.1430834055936</v>
      </c>
      <c r="AD130" s="10">
        <f t="shared" si="42"/>
        <v>1360.4097683233442</v>
      </c>
      <c r="AE130" s="10">
        <f t="shared" si="42"/>
        <v>1429.7004535148608</v>
      </c>
      <c r="AF130" s="10">
        <f t="shared" si="42"/>
        <v>1500.0304989842502</v>
      </c>
      <c r="AG130" s="10">
        <f t="shared" si="42"/>
        <v>1571.4154951356804</v>
      </c>
      <c r="AH130" s="10">
        <f t="shared" si="42"/>
        <v>1643.8712662293822</v>
      </c>
      <c r="AI130" s="10">
        <f t="shared" si="42"/>
        <v>1717.4138738894897</v>
      </c>
      <c r="AJ130" s="10">
        <f t="shared" si="42"/>
        <v>1792.0596206644984</v>
      </c>
      <c r="AK130" s="10">
        <f t="shared" si="42"/>
        <v>1867.8250536411324</v>
      </c>
    </row>
    <row r="131" spans="1:39" x14ac:dyDescent="0.35">
      <c r="C131" s="3"/>
      <c r="D131" s="3"/>
      <c r="E131" t="s">
        <v>96</v>
      </c>
      <c r="F131" t="s">
        <v>53</v>
      </c>
      <c r="H131" s="30">
        <f>H114*H125+H121*H126+H122*H127+H123*H128</f>
        <v>278775.17183999997</v>
      </c>
      <c r="I131" s="10">
        <f t="shared" ref="I131:AK131" si="43">I114*I125+I121*I126+I122*I127+I123*I128</f>
        <v>558427.59551999997</v>
      </c>
      <c r="J131" s="10">
        <f t="shared" si="43"/>
        <v>858301.03672054154</v>
      </c>
      <c r="K131" s="10">
        <f t="shared" si="43"/>
        <v>1179718.8332740797</v>
      </c>
      <c r="L131" s="10">
        <f t="shared" si="43"/>
        <v>1521569.7096915122</v>
      </c>
      <c r="M131" s="10">
        <f t="shared" si="43"/>
        <v>1834500.5621351576</v>
      </c>
      <c r="N131" s="10">
        <f t="shared" si="43"/>
        <v>2186928.2772307163</v>
      </c>
      <c r="O131" s="10">
        <f t="shared" si="43"/>
        <v>2552650.8800194096</v>
      </c>
      <c r="P131" s="10">
        <f t="shared" si="43"/>
        <v>2937667.0894787954</v>
      </c>
      <c r="Q131" s="10">
        <f t="shared" si="43"/>
        <v>3342803.8131324803</v>
      </c>
      <c r="R131" s="10">
        <f t="shared" si="43"/>
        <v>3768920.6391149331</v>
      </c>
      <c r="S131" s="10">
        <f t="shared" si="43"/>
        <v>4216911.0786486184</v>
      </c>
      <c r="T131" s="10">
        <f t="shared" si="43"/>
        <v>4687703.8548109783</v>
      </c>
      <c r="U131" s="10">
        <f t="shared" si="43"/>
        <v>5182264.2392968396</v>
      </c>
      <c r="V131" s="10">
        <f t="shared" si="43"/>
        <v>5701595.4389442718</v>
      </c>
      <c r="W131" s="10">
        <f t="shared" si="43"/>
        <v>6246740.0338566443</v>
      </c>
      <c r="X131" s="10">
        <f t="shared" si="43"/>
        <v>6818781.4690207485</v>
      </c>
      <c r="Y131" s="10">
        <f t="shared" si="43"/>
        <v>7418845.6013903646</v>
      </c>
      <c r="Z131" s="10">
        <f t="shared" si="43"/>
        <v>8048102.3044767473</v>
      </c>
      <c r="AA131" s="10">
        <f t="shared" si="43"/>
        <v>8707767.1325622238</v>
      </c>
      <c r="AB131" s="10">
        <f t="shared" si="43"/>
        <v>9399103.0467304867</v>
      </c>
      <c r="AC131" s="10">
        <f t="shared" si="43"/>
        <v>10123422.204987507</v>
      </c>
      <c r="AD131" s="10">
        <f t="shared" si="43"/>
        <v>10882087.818830045</v>
      </c>
      <c r="AE131" s="10">
        <f t="shared" si="43"/>
        <v>11676516.07870511</v>
      </c>
      <c r="AF131" s="10">
        <f t="shared" si="43"/>
        <v>12508178.150892958</v>
      </c>
      <c r="AG131" s="10">
        <f t="shared" si="43"/>
        <v>13378602.248438891</v>
      </c>
      <c r="AH131" s="10">
        <f t="shared" si="43"/>
        <v>14289375.778855128</v>
      </c>
      <c r="AI131" s="10">
        <f t="shared" si="43"/>
        <v>15242147.571413476</v>
      </c>
      <c r="AJ131" s="10">
        <f t="shared" si="43"/>
        <v>16238630.186952714</v>
      </c>
      <c r="AK131" s="10">
        <f t="shared" si="43"/>
        <v>17280602.313231409</v>
      </c>
      <c r="AL131" s="10">
        <f>SUM(H131:AK131)</f>
        <v>209067640.16020277</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4">H135+I134</f>
        <v>0</v>
      </c>
      <c r="J135" s="10">
        <f t="shared" si="44"/>
        <v>0</v>
      </c>
      <c r="K135" s="10">
        <f t="shared" si="44"/>
        <v>0</v>
      </c>
      <c r="L135" s="10">
        <f t="shared" si="44"/>
        <v>0</v>
      </c>
      <c r="M135" s="10">
        <f t="shared" si="44"/>
        <v>0</v>
      </c>
      <c r="N135" s="10">
        <f t="shared" si="44"/>
        <v>0</v>
      </c>
      <c r="O135" s="10">
        <f t="shared" si="44"/>
        <v>0</v>
      </c>
      <c r="P135" s="10">
        <f t="shared" si="44"/>
        <v>0</v>
      </c>
      <c r="Q135" s="10">
        <f t="shared" si="44"/>
        <v>0</v>
      </c>
      <c r="R135" s="10">
        <f t="shared" si="44"/>
        <v>0</v>
      </c>
      <c r="S135" s="10">
        <f t="shared" si="44"/>
        <v>0</v>
      </c>
      <c r="T135" s="10">
        <f t="shared" si="44"/>
        <v>0</v>
      </c>
      <c r="U135" s="10">
        <f t="shared" si="44"/>
        <v>0</v>
      </c>
      <c r="V135" s="10">
        <f t="shared" si="44"/>
        <v>0</v>
      </c>
      <c r="W135" s="10">
        <f t="shared" si="44"/>
        <v>0</v>
      </c>
      <c r="X135" s="10">
        <f t="shared" si="44"/>
        <v>0</v>
      </c>
      <c r="Y135" s="10">
        <f t="shared" si="44"/>
        <v>0</v>
      </c>
      <c r="Z135" s="10">
        <f t="shared" si="44"/>
        <v>0</v>
      </c>
      <c r="AA135" s="10">
        <f t="shared" si="44"/>
        <v>0</v>
      </c>
      <c r="AB135" s="10">
        <f t="shared" si="44"/>
        <v>0</v>
      </c>
      <c r="AC135" s="10">
        <f t="shared" si="44"/>
        <v>0</v>
      </c>
      <c r="AD135" s="10">
        <f t="shared" si="44"/>
        <v>0</v>
      </c>
      <c r="AE135" s="10">
        <f t="shared" si="44"/>
        <v>0</v>
      </c>
      <c r="AF135" s="10">
        <f t="shared" si="44"/>
        <v>0</v>
      </c>
      <c r="AG135" s="10">
        <f>AF135+AG134</f>
        <v>0</v>
      </c>
      <c r="AH135" s="10">
        <f t="shared" si="44"/>
        <v>0</v>
      </c>
      <c r="AI135" s="10">
        <f t="shared" si="44"/>
        <v>0</v>
      </c>
      <c r="AJ135" s="10">
        <f t="shared" si="44"/>
        <v>0</v>
      </c>
      <c r="AK135" s="10">
        <f t="shared" si="44"/>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5">I134*$G136</f>
        <v>0</v>
      </c>
      <c r="J137">
        <f t="shared" si="45"/>
        <v>0</v>
      </c>
      <c r="K137">
        <f t="shared" si="45"/>
        <v>0</v>
      </c>
      <c r="L137">
        <f t="shared" si="45"/>
        <v>0</v>
      </c>
      <c r="M137">
        <f t="shared" si="45"/>
        <v>0</v>
      </c>
      <c r="N137">
        <f t="shared" si="45"/>
        <v>0</v>
      </c>
      <c r="O137">
        <f t="shared" si="45"/>
        <v>0</v>
      </c>
      <c r="P137">
        <f t="shared" si="45"/>
        <v>0</v>
      </c>
      <c r="Q137">
        <f t="shared" si="45"/>
        <v>0</v>
      </c>
      <c r="R137">
        <f t="shared" si="45"/>
        <v>0</v>
      </c>
      <c r="S137">
        <f t="shared" si="45"/>
        <v>0</v>
      </c>
      <c r="T137">
        <f t="shared" si="45"/>
        <v>0</v>
      </c>
      <c r="U137">
        <f t="shared" si="45"/>
        <v>0</v>
      </c>
      <c r="V137">
        <f t="shared" si="45"/>
        <v>0</v>
      </c>
      <c r="W137">
        <f t="shared" si="45"/>
        <v>0</v>
      </c>
      <c r="X137">
        <f t="shared" si="45"/>
        <v>0</v>
      </c>
      <c r="Y137">
        <f t="shared" si="45"/>
        <v>0</v>
      </c>
      <c r="Z137">
        <f t="shared" si="45"/>
        <v>0</v>
      </c>
      <c r="AA137">
        <f t="shared" si="45"/>
        <v>0</v>
      </c>
      <c r="AB137">
        <f t="shared" si="45"/>
        <v>0</v>
      </c>
      <c r="AC137">
        <f t="shared" si="45"/>
        <v>0</v>
      </c>
      <c r="AD137">
        <f t="shared" si="45"/>
        <v>0</v>
      </c>
      <c r="AE137">
        <f t="shared" si="45"/>
        <v>0</v>
      </c>
      <c r="AF137">
        <f t="shared" si="45"/>
        <v>0</v>
      </c>
      <c r="AG137">
        <f t="shared" si="45"/>
        <v>0</v>
      </c>
      <c r="AH137">
        <f t="shared" si="45"/>
        <v>0</v>
      </c>
      <c r="AI137">
        <f t="shared" si="45"/>
        <v>0</v>
      </c>
      <c r="AJ137">
        <f t="shared" si="45"/>
        <v>0</v>
      </c>
      <c r="AK137">
        <f t="shared" si="45"/>
        <v>0</v>
      </c>
    </row>
    <row r="138" spans="1:39" x14ac:dyDescent="0.35">
      <c r="C138" s="3"/>
      <c r="D138" s="3"/>
      <c r="E138" t="s">
        <v>74</v>
      </c>
      <c r="F138" t="s">
        <v>70</v>
      </c>
      <c r="H138">
        <f>H135*$G136</f>
        <v>0</v>
      </c>
      <c r="I138">
        <f t="shared" ref="I138:AK138" si="46">I135*$G136</f>
        <v>0</v>
      </c>
      <c r="J138">
        <f t="shared" si="46"/>
        <v>0</v>
      </c>
      <c r="K138">
        <f t="shared" si="46"/>
        <v>0</v>
      </c>
      <c r="L138">
        <f t="shared" si="46"/>
        <v>0</v>
      </c>
      <c r="M138">
        <f t="shared" si="46"/>
        <v>0</v>
      </c>
      <c r="N138">
        <f t="shared" si="46"/>
        <v>0</v>
      </c>
      <c r="O138">
        <f t="shared" si="46"/>
        <v>0</v>
      </c>
      <c r="P138">
        <f t="shared" si="46"/>
        <v>0</v>
      </c>
      <c r="Q138">
        <f t="shared" si="46"/>
        <v>0</v>
      </c>
      <c r="R138">
        <f t="shared" si="46"/>
        <v>0</v>
      </c>
      <c r="S138">
        <f t="shared" si="46"/>
        <v>0</v>
      </c>
      <c r="T138">
        <f t="shared" si="46"/>
        <v>0</v>
      </c>
      <c r="U138">
        <f t="shared" si="46"/>
        <v>0</v>
      </c>
      <c r="V138">
        <f t="shared" si="46"/>
        <v>0</v>
      </c>
      <c r="W138">
        <f t="shared" si="46"/>
        <v>0</v>
      </c>
      <c r="X138">
        <f t="shared" si="46"/>
        <v>0</v>
      </c>
      <c r="Y138">
        <f t="shared" si="46"/>
        <v>0</v>
      </c>
      <c r="Z138">
        <f t="shared" si="46"/>
        <v>0</v>
      </c>
      <c r="AA138">
        <f t="shared" si="46"/>
        <v>0</v>
      </c>
      <c r="AB138">
        <f t="shared" si="46"/>
        <v>0</v>
      </c>
      <c r="AC138">
        <f t="shared" si="46"/>
        <v>0</v>
      </c>
      <c r="AD138">
        <f t="shared" si="46"/>
        <v>0</v>
      </c>
      <c r="AE138">
        <f t="shared" si="46"/>
        <v>0</v>
      </c>
      <c r="AF138">
        <f t="shared" si="46"/>
        <v>0</v>
      </c>
      <c r="AG138">
        <f t="shared" si="46"/>
        <v>0</v>
      </c>
      <c r="AH138">
        <f t="shared" si="46"/>
        <v>0</v>
      </c>
      <c r="AI138">
        <f t="shared" si="46"/>
        <v>0</v>
      </c>
      <c r="AJ138">
        <f t="shared" si="46"/>
        <v>0</v>
      </c>
      <c r="AK138">
        <f t="shared" si="46"/>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7">I135*I139</f>
        <v>0</v>
      </c>
      <c r="J142" s="10">
        <f t="shared" si="47"/>
        <v>0</v>
      </c>
      <c r="K142" s="10">
        <f t="shared" si="47"/>
        <v>0</v>
      </c>
      <c r="L142" s="10">
        <f t="shared" si="47"/>
        <v>0</v>
      </c>
      <c r="M142" s="10">
        <f t="shared" si="47"/>
        <v>0</v>
      </c>
      <c r="N142" s="10">
        <f t="shared" si="47"/>
        <v>0</v>
      </c>
      <c r="O142" s="10">
        <f t="shared" si="47"/>
        <v>0</v>
      </c>
      <c r="P142" s="10">
        <f t="shared" si="47"/>
        <v>0</v>
      </c>
      <c r="Q142" s="10">
        <f t="shared" si="47"/>
        <v>0</v>
      </c>
      <c r="R142" s="10">
        <f t="shared" si="47"/>
        <v>0</v>
      </c>
      <c r="S142" s="10">
        <f t="shared" si="47"/>
        <v>0</v>
      </c>
      <c r="T142" s="10">
        <f t="shared" si="47"/>
        <v>0</v>
      </c>
      <c r="U142" s="10">
        <f t="shared" si="47"/>
        <v>0</v>
      </c>
      <c r="V142" s="10">
        <f t="shared" si="47"/>
        <v>0</v>
      </c>
      <c r="W142" s="10">
        <f t="shared" si="47"/>
        <v>0</v>
      </c>
      <c r="X142" s="10">
        <f t="shared" si="47"/>
        <v>0</v>
      </c>
      <c r="Y142" s="10">
        <f t="shared" si="47"/>
        <v>0</v>
      </c>
      <c r="Z142" s="10">
        <f t="shared" si="47"/>
        <v>0</v>
      </c>
      <c r="AA142" s="10">
        <f t="shared" si="47"/>
        <v>0</v>
      </c>
      <c r="AB142" s="10">
        <f t="shared" si="47"/>
        <v>0</v>
      </c>
      <c r="AC142" s="10">
        <f t="shared" si="47"/>
        <v>0</v>
      </c>
      <c r="AD142" s="10">
        <f t="shared" si="47"/>
        <v>0</v>
      </c>
      <c r="AE142" s="10">
        <f t="shared" si="47"/>
        <v>0</v>
      </c>
      <c r="AF142" s="10">
        <f t="shared" si="47"/>
        <v>0</v>
      </c>
      <c r="AG142" s="10">
        <f t="shared" si="47"/>
        <v>0</v>
      </c>
      <c r="AH142" s="10">
        <f t="shared" si="47"/>
        <v>0</v>
      </c>
      <c r="AI142" s="10">
        <f t="shared" si="47"/>
        <v>0</v>
      </c>
      <c r="AJ142" s="10">
        <f t="shared" si="47"/>
        <v>0</v>
      </c>
      <c r="AK142" s="10">
        <f t="shared" si="47"/>
        <v>0</v>
      </c>
    </row>
    <row r="143" spans="1:39" x14ac:dyDescent="0.35">
      <c r="C143" s="3"/>
      <c r="D143" s="3"/>
      <c r="E143" t="s">
        <v>81</v>
      </c>
      <c r="F143" t="s">
        <v>80</v>
      </c>
      <c r="H143" s="10">
        <f>H135*H140</f>
        <v>0</v>
      </c>
      <c r="I143" s="10">
        <f t="shared" ref="I143:AK143" si="48">I135*I140</f>
        <v>0</v>
      </c>
      <c r="J143" s="10">
        <f t="shared" si="48"/>
        <v>0</v>
      </c>
      <c r="K143" s="10">
        <f t="shared" si="48"/>
        <v>0</v>
      </c>
      <c r="L143" s="10">
        <f t="shared" si="48"/>
        <v>0</v>
      </c>
      <c r="M143" s="10">
        <f t="shared" si="48"/>
        <v>0</v>
      </c>
      <c r="N143" s="10">
        <f t="shared" si="48"/>
        <v>0</v>
      </c>
      <c r="O143" s="10">
        <f t="shared" si="48"/>
        <v>0</v>
      </c>
      <c r="P143" s="10">
        <f t="shared" si="48"/>
        <v>0</v>
      </c>
      <c r="Q143" s="10">
        <f t="shared" si="48"/>
        <v>0</v>
      </c>
      <c r="R143" s="10">
        <f t="shared" si="48"/>
        <v>0</v>
      </c>
      <c r="S143" s="10">
        <f t="shared" si="48"/>
        <v>0</v>
      </c>
      <c r="T143" s="10">
        <f t="shared" si="48"/>
        <v>0</v>
      </c>
      <c r="U143" s="10">
        <f t="shared" si="48"/>
        <v>0</v>
      </c>
      <c r="V143" s="10">
        <f t="shared" si="48"/>
        <v>0</v>
      </c>
      <c r="W143" s="10">
        <f t="shared" si="48"/>
        <v>0</v>
      </c>
      <c r="X143" s="10">
        <f t="shared" si="48"/>
        <v>0</v>
      </c>
      <c r="Y143" s="10">
        <f t="shared" si="48"/>
        <v>0</v>
      </c>
      <c r="Z143" s="10">
        <f t="shared" si="48"/>
        <v>0</v>
      </c>
      <c r="AA143" s="10">
        <f t="shared" si="48"/>
        <v>0</v>
      </c>
      <c r="AB143" s="10">
        <f t="shared" si="48"/>
        <v>0</v>
      </c>
      <c r="AC143" s="10">
        <f t="shared" si="48"/>
        <v>0</v>
      </c>
      <c r="AD143" s="10">
        <f t="shared" si="48"/>
        <v>0</v>
      </c>
      <c r="AE143" s="10">
        <f t="shared" si="48"/>
        <v>0</v>
      </c>
      <c r="AF143" s="10">
        <f t="shared" si="48"/>
        <v>0</v>
      </c>
      <c r="AG143" s="10">
        <f t="shared" si="48"/>
        <v>0</v>
      </c>
      <c r="AH143" s="10">
        <f t="shared" si="48"/>
        <v>0</v>
      </c>
      <c r="AI143" s="10">
        <f t="shared" si="48"/>
        <v>0</v>
      </c>
      <c r="AJ143" s="10">
        <f t="shared" si="48"/>
        <v>0</v>
      </c>
      <c r="AK143" s="10">
        <f t="shared" si="48"/>
        <v>0</v>
      </c>
    </row>
    <row r="144" spans="1:39" x14ac:dyDescent="0.35">
      <c r="C144" s="3"/>
      <c r="D144" s="3"/>
      <c r="E144" t="s">
        <v>82</v>
      </c>
      <c r="F144" t="s">
        <v>80</v>
      </c>
      <c r="H144" s="10">
        <f>H135*H141</f>
        <v>0</v>
      </c>
      <c r="I144" s="10">
        <f t="shared" ref="I144:AK144" si="49">I135*I141</f>
        <v>0</v>
      </c>
      <c r="J144" s="10">
        <f t="shared" si="49"/>
        <v>0</v>
      </c>
      <c r="K144" s="10">
        <f t="shared" si="49"/>
        <v>0</v>
      </c>
      <c r="L144" s="10">
        <f t="shared" si="49"/>
        <v>0</v>
      </c>
      <c r="M144" s="10">
        <f t="shared" si="49"/>
        <v>0</v>
      </c>
      <c r="N144" s="10">
        <f t="shared" si="49"/>
        <v>0</v>
      </c>
      <c r="O144" s="10">
        <f t="shared" si="49"/>
        <v>0</v>
      </c>
      <c r="P144" s="10">
        <f t="shared" si="49"/>
        <v>0</v>
      </c>
      <c r="Q144" s="10">
        <f t="shared" si="49"/>
        <v>0</v>
      </c>
      <c r="R144" s="10">
        <f t="shared" si="49"/>
        <v>0</v>
      </c>
      <c r="S144" s="10">
        <f t="shared" si="49"/>
        <v>0</v>
      </c>
      <c r="T144" s="10">
        <f t="shared" si="49"/>
        <v>0</v>
      </c>
      <c r="U144" s="10">
        <f t="shared" si="49"/>
        <v>0</v>
      </c>
      <c r="V144" s="10">
        <f t="shared" si="49"/>
        <v>0</v>
      </c>
      <c r="W144" s="10">
        <f t="shared" si="49"/>
        <v>0</v>
      </c>
      <c r="X144" s="10">
        <f t="shared" si="49"/>
        <v>0</v>
      </c>
      <c r="Y144" s="10">
        <f t="shared" si="49"/>
        <v>0</v>
      </c>
      <c r="Z144" s="10">
        <f t="shared" si="49"/>
        <v>0</v>
      </c>
      <c r="AA144" s="10">
        <f t="shared" si="49"/>
        <v>0</v>
      </c>
      <c r="AB144" s="10">
        <f t="shared" si="49"/>
        <v>0</v>
      </c>
      <c r="AC144" s="10">
        <f t="shared" si="49"/>
        <v>0</v>
      </c>
      <c r="AD144" s="10">
        <f t="shared" si="49"/>
        <v>0</v>
      </c>
      <c r="AE144" s="10">
        <f t="shared" si="49"/>
        <v>0</v>
      </c>
      <c r="AF144" s="10">
        <f t="shared" si="49"/>
        <v>0</v>
      </c>
      <c r="AG144" s="10">
        <f t="shared" si="49"/>
        <v>0</v>
      </c>
      <c r="AH144" s="10">
        <f t="shared" si="49"/>
        <v>0</v>
      </c>
      <c r="AI144" s="10">
        <f t="shared" si="49"/>
        <v>0</v>
      </c>
      <c r="AJ144" s="10">
        <f t="shared" si="49"/>
        <v>0</v>
      </c>
      <c r="AK144" s="10">
        <f t="shared" si="49"/>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0">H146*(1+$G$16)*(1+I145)</f>
        <v>0</v>
      </c>
      <c r="J146" s="10">
        <f t="shared" si="50"/>
        <v>0</v>
      </c>
      <c r="K146" s="10">
        <f t="shared" si="50"/>
        <v>0</v>
      </c>
      <c r="L146" s="10">
        <f t="shared" si="50"/>
        <v>0</v>
      </c>
      <c r="M146" s="10">
        <f t="shared" si="50"/>
        <v>0</v>
      </c>
      <c r="N146" s="10">
        <f t="shared" si="50"/>
        <v>0</v>
      </c>
      <c r="O146" s="10">
        <f t="shared" si="50"/>
        <v>0</v>
      </c>
      <c r="P146" s="10">
        <f t="shared" si="50"/>
        <v>0</v>
      </c>
      <c r="Q146" s="10">
        <f t="shared" si="50"/>
        <v>0</v>
      </c>
      <c r="R146" s="10">
        <f t="shared" si="50"/>
        <v>0</v>
      </c>
      <c r="S146" s="10">
        <f t="shared" si="50"/>
        <v>0</v>
      </c>
      <c r="T146" s="10">
        <f t="shared" si="50"/>
        <v>0</v>
      </c>
      <c r="U146" s="10">
        <f t="shared" si="50"/>
        <v>0</v>
      </c>
      <c r="V146" s="10">
        <f t="shared" si="50"/>
        <v>0</v>
      </c>
      <c r="W146" s="10">
        <f t="shared" si="50"/>
        <v>0</v>
      </c>
      <c r="X146" s="10">
        <f t="shared" si="50"/>
        <v>0</v>
      </c>
      <c r="Y146" s="10">
        <f t="shared" si="50"/>
        <v>0</v>
      </c>
      <c r="Z146" s="10">
        <f t="shared" si="50"/>
        <v>0</v>
      </c>
      <c r="AA146" s="10">
        <f t="shared" si="50"/>
        <v>0</v>
      </c>
      <c r="AB146" s="10">
        <f t="shared" si="50"/>
        <v>0</v>
      </c>
      <c r="AC146" s="10">
        <f t="shared" si="50"/>
        <v>0</v>
      </c>
      <c r="AD146" s="10">
        <f t="shared" si="50"/>
        <v>0</v>
      </c>
      <c r="AE146" s="10">
        <f t="shared" si="50"/>
        <v>0</v>
      </c>
      <c r="AF146" s="10">
        <f t="shared" si="50"/>
        <v>0</v>
      </c>
      <c r="AG146" s="10">
        <f>AF146*(1+$G$16)*(1+AG145)</f>
        <v>0</v>
      </c>
      <c r="AH146" s="10">
        <f t="shared" si="50"/>
        <v>0</v>
      </c>
      <c r="AI146" s="10">
        <f t="shared" si="50"/>
        <v>0</v>
      </c>
      <c r="AJ146" s="10">
        <f t="shared" si="50"/>
        <v>0</v>
      </c>
      <c r="AK146" s="10">
        <f t="shared" si="50"/>
        <v>0</v>
      </c>
    </row>
    <row r="147" spans="1:37" x14ac:dyDescent="0.35">
      <c r="C147" s="3"/>
      <c r="D147" s="3"/>
      <c r="E147" t="s">
        <v>86</v>
      </c>
      <c r="F147" t="s">
        <v>87</v>
      </c>
      <c r="G147" s="12"/>
      <c r="H147" s="13">
        <f>G147*(1+$G$16)*(1+H145)</f>
        <v>0</v>
      </c>
      <c r="I147" s="13">
        <f t="shared" ref="I147:AK147" si="51">H147*(1+$G$16)*(1+I145)</f>
        <v>0</v>
      </c>
      <c r="J147" s="13">
        <f t="shared" si="51"/>
        <v>0</v>
      </c>
      <c r="K147" s="13">
        <f t="shared" si="51"/>
        <v>0</v>
      </c>
      <c r="L147" s="13">
        <f t="shared" si="51"/>
        <v>0</v>
      </c>
      <c r="M147" s="13">
        <f t="shared" si="51"/>
        <v>0</v>
      </c>
      <c r="N147" s="13">
        <f t="shared" si="51"/>
        <v>0</v>
      </c>
      <c r="O147" s="13">
        <f t="shared" si="51"/>
        <v>0</v>
      </c>
      <c r="P147" s="13">
        <f t="shared" si="51"/>
        <v>0</v>
      </c>
      <c r="Q147" s="13">
        <f t="shared" si="51"/>
        <v>0</v>
      </c>
      <c r="R147" s="13">
        <f t="shared" si="51"/>
        <v>0</v>
      </c>
      <c r="S147" s="13">
        <f t="shared" si="51"/>
        <v>0</v>
      </c>
      <c r="T147" s="13">
        <f t="shared" si="51"/>
        <v>0</v>
      </c>
      <c r="U147" s="13">
        <f t="shared" si="51"/>
        <v>0</v>
      </c>
      <c r="V147" s="13">
        <f t="shared" si="51"/>
        <v>0</v>
      </c>
      <c r="W147" s="13">
        <f t="shared" si="51"/>
        <v>0</v>
      </c>
      <c r="X147" s="13">
        <f t="shared" si="51"/>
        <v>0</v>
      </c>
      <c r="Y147" s="13">
        <f t="shared" si="51"/>
        <v>0</v>
      </c>
      <c r="Z147" s="13">
        <f t="shared" si="51"/>
        <v>0</v>
      </c>
      <c r="AA147" s="13">
        <f t="shared" si="51"/>
        <v>0</v>
      </c>
      <c r="AB147" s="13">
        <f t="shared" si="51"/>
        <v>0</v>
      </c>
      <c r="AC147" s="13">
        <f t="shared" si="51"/>
        <v>0</v>
      </c>
      <c r="AD147" s="13">
        <f t="shared" si="51"/>
        <v>0</v>
      </c>
      <c r="AE147" s="13">
        <f t="shared" si="51"/>
        <v>0</v>
      </c>
      <c r="AF147" s="13">
        <f t="shared" si="51"/>
        <v>0</v>
      </c>
      <c r="AG147" s="13">
        <f>AF147*(1+$G$16)*(1+AG145)</f>
        <v>0</v>
      </c>
      <c r="AH147" s="13">
        <f t="shared" si="51"/>
        <v>0</v>
      </c>
      <c r="AI147" s="13">
        <f t="shared" si="51"/>
        <v>0</v>
      </c>
      <c r="AJ147" s="13">
        <f t="shared" si="51"/>
        <v>0</v>
      </c>
      <c r="AK147" s="13">
        <f t="shared" si="51"/>
        <v>0</v>
      </c>
    </row>
    <row r="148" spans="1:37" x14ac:dyDescent="0.35">
      <c r="C148" s="3"/>
      <c r="D148" s="3"/>
      <c r="E148" t="s">
        <v>88</v>
      </c>
      <c r="F148" t="s">
        <v>87</v>
      </c>
      <c r="G148" s="12"/>
      <c r="H148" s="13">
        <f>G148*(1+$G$16)*(1+H145)</f>
        <v>0</v>
      </c>
      <c r="I148" s="13">
        <f t="shared" ref="I148:AK148" si="52">H148*(1+$G$16)*(1+I145)</f>
        <v>0</v>
      </c>
      <c r="J148" s="13">
        <f t="shared" si="52"/>
        <v>0</v>
      </c>
      <c r="K148" s="13">
        <f t="shared" si="52"/>
        <v>0</v>
      </c>
      <c r="L148" s="13">
        <f t="shared" si="52"/>
        <v>0</v>
      </c>
      <c r="M148" s="13">
        <f t="shared" si="52"/>
        <v>0</v>
      </c>
      <c r="N148" s="13">
        <f t="shared" si="52"/>
        <v>0</v>
      </c>
      <c r="O148" s="13">
        <f t="shared" si="52"/>
        <v>0</v>
      </c>
      <c r="P148" s="13">
        <f t="shared" si="52"/>
        <v>0</v>
      </c>
      <c r="Q148" s="13">
        <f t="shared" si="52"/>
        <v>0</v>
      </c>
      <c r="R148" s="13">
        <f t="shared" si="52"/>
        <v>0</v>
      </c>
      <c r="S148" s="13">
        <f t="shared" si="52"/>
        <v>0</v>
      </c>
      <c r="T148" s="13">
        <f t="shared" si="52"/>
        <v>0</v>
      </c>
      <c r="U148" s="13">
        <f t="shared" si="52"/>
        <v>0</v>
      </c>
      <c r="V148" s="13">
        <f t="shared" si="52"/>
        <v>0</v>
      </c>
      <c r="W148" s="13">
        <f t="shared" si="52"/>
        <v>0</v>
      </c>
      <c r="X148" s="13">
        <f t="shared" si="52"/>
        <v>0</v>
      </c>
      <c r="Y148" s="13">
        <f t="shared" si="52"/>
        <v>0</v>
      </c>
      <c r="Z148" s="13">
        <f t="shared" si="52"/>
        <v>0</v>
      </c>
      <c r="AA148" s="13">
        <f t="shared" si="52"/>
        <v>0</v>
      </c>
      <c r="AB148" s="13">
        <f t="shared" si="52"/>
        <v>0</v>
      </c>
      <c r="AC148" s="13">
        <f t="shared" si="52"/>
        <v>0</v>
      </c>
      <c r="AD148" s="13">
        <f t="shared" si="52"/>
        <v>0</v>
      </c>
      <c r="AE148" s="13">
        <f t="shared" si="52"/>
        <v>0</v>
      </c>
      <c r="AF148" s="13">
        <f t="shared" si="52"/>
        <v>0</v>
      </c>
      <c r="AG148" s="13">
        <f>AF148*(1+$G$16)*(1+AG145)</f>
        <v>0</v>
      </c>
      <c r="AH148" s="13">
        <f t="shared" si="52"/>
        <v>0</v>
      </c>
      <c r="AI148" s="13">
        <f t="shared" si="52"/>
        <v>0</v>
      </c>
      <c r="AJ148" s="13">
        <f t="shared" si="52"/>
        <v>0</v>
      </c>
      <c r="AK148" s="13">
        <f t="shared" si="52"/>
        <v>0</v>
      </c>
    </row>
    <row r="149" spans="1:37" x14ac:dyDescent="0.35">
      <c r="C149" s="3"/>
      <c r="D149" s="3"/>
      <c r="E149" t="s">
        <v>89</v>
      </c>
      <c r="F149" t="s">
        <v>87</v>
      </c>
      <c r="G149" s="12"/>
      <c r="H149" s="13">
        <f>G149*(1+$G$16)*(1+H145)</f>
        <v>0</v>
      </c>
      <c r="I149" s="13">
        <f t="shared" ref="I149:AK149" si="53">H149*(1+$G$16)*(1+I145)</f>
        <v>0</v>
      </c>
      <c r="J149" s="13">
        <f t="shared" si="53"/>
        <v>0</v>
      </c>
      <c r="K149" s="13">
        <f t="shared" si="53"/>
        <v>0</v>
      </c>
      <c r="L149" s="13">
        <f t="shared" si="53"/>
        <v>0</v>
      </c>
      <c r="M149" s="13">
        <f t="shared" si="53"/>
        <v>0</v>
      </c>
      <c r="N149" s="13">
        <f t="shared" si="53"/>
        <v>0</v>
      </c>
      <c r="O149" s="13">
        <f t="shared" si="53"/>
        <v>0</v>
      </c>
      <c r="P149" s="13">
        <f t="shared" si="53"/>
        <v>0</v>
      </c>
      <c r="Q149" s="13">
        <f t="shared" si="53"/>
        <v>0</v>
      </c>
      <c r="R149" s="13">
        <f t="shared" si="53"/>
        <v>0</v>
      </c>
      <c r="S149" s="13">
        <f t="shared" si="53"/>
        <v>0</v>
      </c>
      <c r="T149" s="13">
        <f t="shared" si="53"/>
        <v>0</v>
      </c>
      <c r="U149" s="13">
        <f t="shared" si="53"/>
        <v>0</v>
      </c>
      <c r="V149" s="13">
        <f t="shared" si="53"/>
        <v>0</v>
      </c>
      <c r="W149" s="13">
        <f t="shared" si="53"/>
        <v>0</v>
      </c>
      <c r="X149" s="13">
        <f t="shared" si="53"/>
        <v>0</v>
      </c>
      <c r="Y149" s="13">
        <f t="shared" si="53"/>
        <v>0</v>
      </c>
      <c r="Z149" s="13">
        <f t="shared" si="53"/>
        <v>0</v>
      </c>
      <c r="AA149" s="13">
        <f t="shared" si="53"/>
        <v>0</v>
      </c>
      <c r="AB149" s="13">
        <f t="shared" si="53"/>
        <v>0</v>
      </c>
      <c r="AC149" s="13">
        <f t="shared" si="53"/>
        <v>0</v>
      </c>
      <c r="AD149" s="13">
        <f t="shared" si="53"/>
        <v>0</v>
      </c>
      <c r="AE149" s="13">
        <f t="shared" si="53"/>
        <v>0</v>
      </c>
      <c r="AF149" s="13">
        <f t="shared" si="53"/>
        <v>0</v>
      </c>
      <c r="AG149" s="13">
        <f>AF149*(1+$G$16)*(1+AG145)</f>
        <v>0</v>
      </c>
      <c r="AH149" s="13">
        <f t="shared" si="53"/>
        <v>0</v>
      </c>
      <c r="AI149" s="13">
        <f t="shared" si="53"/>
        <v>0</v>
      </c>
      <c r="AJ149" s="13">
        <f t="shared" si="53"/>
        <v>0</v>
      </c>
      <c r="AK149" s="13">
        <f t="shared" si="53"/>
        <v>0</v>
      </c>
    </row>
    <row r="150" spans="1:37" x14ac:dyDescent="0.35">
      <c r="C150" s="3"/>
      <c r="D150" s="3"/>
    </row>
    <row r="151" spans="1:37" x14ac:dyDescent="0.35">
      <c r="C151" s="3"/>
      <c r="D151" s="3"/>
      <c r="E151" t="s">
        <v>98</v>
      </c>
      <c r="F151" t="s">
        <v>91</v>
      </c>
      <c r="H151" s="10">
        <f>SUM(H142:H144)/1000</f>
        <v>0</v>
      </c>
      <c r="I151" s="10">
        <f t="shared" ref="I151:AK151" si="54">SUM(I142:I144)/1000</f>
        <v>0</v>
      </c>
      <c r="J151" s="10">
        <f t="shared" si="54"/>
        <v>0</v>
      </c>
      <c r="K151" s="10">
        <f t="shared" si="54"/>
        <v>0</v>
      </c>
      <c r="L151" s="10">
        <f t="shared" si="54"/>
        <v>0</v>
      </c>
      <c r="M151" s="10">
        <f t="shared" si="54"/>
        <v>0</v>
      </c>
      <c r="N151" s="10">
        <f t="shared" si="54"/>
        <v>0</v>
      </c>
      <c r="O151" s="10">
        <f t="shared" si="54"/>
        <v>0</v>
      </c>
      <c r="P151" s="10">
        <f t="shared" si="54"/>
        <v>0</v>
      </c>
      <c r="Q151" s="10">
        <f t="shared" si="54"/>
        <v>0</v>
      </c>
      <c r="R151" s="10">
        <f t="shared" si="54"/>
        <v>0</v>
      </c>
      <c r="S151" s="10">
        <f t="shared" si="54"/>
        <v>0</v>
      </c>
      <c r="T151" s="10">
        <f t="shared" si="54"/>
        <v>0</v>
      </c>
      <c r="U151" s="10">
        <f t="shared" si="54"/>
        <v>0</v>
      </c>
      <c r="V151" s="10">
        <f t="shared" si="54"/>
        <v>0</v>
      </c>
      <c r="W151" s="10">
        <f t="shared" si="54"/>
        <v>0</v>
      </c>
      <c r="X151" s="10">
        <f t="shared" si="54"/>
        <v>0</v>
      </c>
      <c r="Y151" s="10">
        <f t="shared" si="54"/>
        <v>0</v>
      </c>
      <c r="Z151" s="10">
        <f t="shared" si="54"/>
        <v>0</v>
      </c>
      <c r="AA151" s="10">
        <f t="shared" si="54"/>
        <v>0</v>
      </c>
      <c r="AB151" s="10">
        <f t="shared" si="54"/>
        <v>0</v>
      </c>
      <c r="AC151" s="10">
        <f t="shared" si="54"/>
        <v>0</v>
      </c>
      <c r="AD151" s="10">
        <f t="shared" si="54"/>
        <v>0</v>
      </c>
      <c r="AE151" s="10">
        <f t="shared" si="54"/>
        <v>0</v>
      </c>
      <c r="AF151" s="10">
        <f t="shared" si="54"/>
        <v>0</v>
      </c>
      <c r="AG151" s="10">
        <f t="shared" si="54"/>
        <v>0</v>
      </c>
      <c r="AH151" s="10">
        <f t="shared" si="54"/>
        <v>0</v>
      </c>
      <c r="AI151" s="10">
        <f t="shared" si="54"/>
        <v>0</v>
      </c>
      <c r="AJ151" s="10">
        <f t="shared" si="54"/>
        <v>0</v>
      </c>
      <c r="AK151" s="10">
        <f t="shared" si="54"/>
        <v>0</v>
      </c>
    </row>
    <row r="152" spans="1:37" x14ac:dyDescent="0.35">
      <c r="C152" s="3"/>
      <c r="D152" s="3"/>
      <c r="E152" t="s">
        <v>99</v>
      </c>
      <c r="F152" t="s">
        <v>53</v>
      </c>
      <c r="H152" s="10">
        <f>H135*H146+H142*H147+H143*H148+H144*H149</f>
        <v>0</v>
      </c>
      <c r="I152" s="10">
        <f t="shared" ref="I152:AK152" si="55">I135*I146+I142*I147+I143*I148+I144*I149</f>
        <v>0</v>
      </c>
      <c r="J152" s="10">
        <f t="shared" si="55"/>
        <v>0</v>
      </c>
      <c r="K152" s="10">
        <f t="shared" si="55"/>
        <v>0</v>
      </c>
      <c r="L152" s="10">
        <f t="shared" si="55"/>
        <v>0</v>
      </c>
      <c r="M152" s="10">
        <f t="shared" si="55"/>
        <v>0</v>
      </c>
      <c r="N152" s="10">
        <f t="shared" si="55"/>
        <v>0</v>
      </c>
      <c r="O152" s="10">
        <f t="shared" si="55"/>
        <v>0</v>
      </c>
      <c r="P152" s="10">
        <f t="shared" si="55"/>
        <v>0</v>
      </c>
      <c r="Q152" s="10">
        <f t="shared" si="55"/>
        <v>0</v>
      </c>
      <c r="R152" s="10">
        <f t="shared" si="55"/>
        <v>0</v>
      </c>
      <c r="S152" s="10">
        <f t="shared" si="55"/>
        <v>0</v>
      </c>
      <c r="T152" s="10">
        <f t="shared" si="55"/>
        <v>0</v>
      </c>
      <c r="U152" s="10">
        <f t="shared" si="55"/>
        <v>0</v>
      </c>
      <c r="V152" s="10">
        <f t="shared" si="55"/>
        <v>0</v>
      </c>
      <c r="W152" s="10">
        <f t="shared" si="55"/>
        <v>0</v>
      </c>
      <c r="X152" s="10">
        <f t="shared" si="55"/>
        <v>0</v>
      </c>
      <c r="Y152" s="10">
        <f t="shared" si="55"/>
        <v>0</v>
      </c>
      <c r="Z152" s="10">
        <f t="shared" si="55"/>
        <v>0</v>
      </c>
      <c r="AA152" s="10">
        <f t="shared" si="55"/>
        <v>0</v>
      </c>
      <c r="AB152" s="10">
        <f t="shared" si="55"/>
        <v>0</v>
      </c>
      <c r="AC152" s="10">
        <f t="shared" si="55"/>
        <v>0</v>
      </c>
      <c r="AD152" s="10">
        <f t="shared" si="55"/>
        <v>0</v>
      </c>
      <c r="AE152" s="10">
        <f t="shared" si="55"/>
        <v>0</v>
      </c>
      <c r="AF152" s="10">
        <f t="shared" si="55"/>
        <v>0</v>
      </c>
      <c r="AG152" s="10">
        <f t="shared" si="55"/>
        <v>0</v>
      </c>
      <c r="AH152" s="10">
        <f t="shared" si="55"/>
        <v>0</v>
      </c>
      <c r="AI152" s="10">
        <f t="shared" si="55"/>
        <v>0</v>
      </c>
      <c r="AJ152" s="10">
        <f t="shared" si="55"/>
        <v>0</v>
      </c>
      <c r="AK152" s="10">
        <f t="shared" si="55"/>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6">H156+I155</f>
        <v>0</v>
      </c>
      <c r="J156" s="10">
        <f t="shared" si="56"/>
        <v>0</v>
      </c>
      <c r="K156" s="10">
        <f t="shared" si="56"/>
        <v>0</v>
      </c>
      <c r="L156" s="10">
        <f t="shared" si="56"/>
        <v>0</v>
      </c>
      <c r="M156" s="10">
        <f t="shared" si="56"/>
        <v>0</v>
      </c>
      <c r="N156" s="10">
        <f t="shared" si="56"/>
        <v>0</v>
      </c>
      <c r="O156" s="10">
        <f t="shared" si="56"/>
        <v>0</v>
      </c>
      <c r="P156" s="10">
        <f t="shared" si="56"/>
        <v>0</v>
      </c>
      <c r="Q156" s="10">
        <f t="shared" si="56"/>
        <v>0</v>
      </c>
      <c r="R156" s="10">
        <f t="shared" si="56"/>
        <v>0</v>
      </c>
      <c r="S156" s="10">
        <f t="shared" si="56"/>
        <v>0</v>
      </c>
      <c r="T156" s="10">
        <f t="shared" si="56"/>
        <v>0</v>
      </c>
      <c r="U156" s="10">
        <f t="shared" si="56"/>
        <v>0</v>
      </c>
      <c r="V156" s="10">
        <f t="shared" si="56"/>
        <v>0</v>
      </c>
      <c r="W156" s="10">
        <f t="shared" si="56"/>
        <v>0</v>
      </c>
      <c r="X156" s="10">
        <f t="shared" si="56"/>
        <v>0</v>
      </c>
      <c r="Y156" s="10">
        <f t="shared" si="56"/>
        <v>0</v>
      </c>
      <c r="Z156" s="10">
        <f t="shared" si="56"/>
        <v>0</v>
      </c>
      <c r="AA156" s="10">
        <f t="shared" si="56"/>
        <v>0</v>
      </c>
      <c r="AB156" s="10">
        <f t="shared" si="56"/>
        <v>0</v>
      </c>
      <c r="AC156" s="10">
        <f t="shared" si="56"/>
        <v>0</v>
      </c>
      <c r="AD156" s="10">
        <f t="shared" si="56"/>
        <v>0</v>
      </c>
      <c r="AE156" s="10">
        <f t="shared" si="56"/>
        <v>0</v>
      </c>
      <c r="AF156" s="10">
        <f t="shared" si="56"/>
        <v>0</v>
      </c>
      <c r="AG156" s="10">
        <f>AF156+AG155</f>
        <v>0</v>
      </c>
      <c r="AH156" s="10">
        <f t="shared" si="56"/>
        <v>0</v>
      </c>
      <c r="AI156" s="10">
        <f t="shared" si="56"/>
        <v>0</v>
      </c>
      <c r="AJ156" s="10">
        <f t="shared" si="56"/>
        <v>0</v>
      </c>
      <c r="AK156" s="10">
        <f t="shared" si="56"/>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7">I155*$G157</f>
        <v>0</v>
      </c>
      <c r="J158">
        <f t="shared" si="57"/>
        <v>0</v>
      </c>
      <c r="K158">
        <f t="shared" si="57"/>
        <v>0</v>
      </c>
      <c r="L158">
        <f t="shared" si="57"/>
        <v>0</v>
      </c>
      <c r="M158">
        <f t="shared" si="57"/>
        <v>0</v>
      </c>
      <c r="N158">
        <f t="shared" si="57"/>
        <v>0</v>
      </c>
      <c r="O158">
        <f t="shared" si="57"/>
        <v>0</v>
      </c>
      <c r="P158">
        <f t="shared" si="57"/>
        <v>0</v>
      </c>
      <c r="Q158">
        <f t="shared" si="57"/>
        <v>0</v>
      </c>
      <c r="R158">
        <f t="shared" si="57"/>
        <v>0</v>
      </c>
      <c r="S158">
        <f t="shared" si="57"/>
        <v>0</v>
      </c>
      <c r="T158">
        <f t="shared" si="57"/>
        <v>0</v>
      </c>
      <c r="U158">
        <f t="shared" si="57"/>
        <v>0</v>
      </c>
      <c r="V158">
        <f t="shared" si="57"/>
        <v>0</v>
      </c>
      <c r="W158">
        <f t="shared" si="57"/>
        <v>0</v>
      </c>
      <c r="X158">
        <f t="shared" si="57"/>
        <v>0</v>
      </c>
      <c r="Y158">
        <f t="shared" si="57"/>
        <v>0</v>
      </c>
      <c r="Z158">
        <f t="shared" si="57"/>
        <v>0</v>
      </c>
      <c r="AA158">
        <f t="shared" si="57"/>
        <v>0</v>
      </c>
      <c r="AB158">
        <f t="shared" si="57"/>
        <v>0</v>
      </c>
      <c r="AC158">
        <f t="shared" si="57"/>
        <v>0</v>
      </c>
      <c r="AD158">
        <f t="shared" si="57"/>
        <v>0</v>
      </c>
      <c r="AE158">
        <f t="shared" si="57"/>
        <v>0</v>
      </c>
      <c r="AF158">
        <f t="shared" si="57"/>
        <v>0</v>
      </c>
      <c r="AG158">
        <f t="shared" si="57"/>
        <v>0</v>
      </c>
      <c r="AH158">
        <f t="shared" si="57"/>
        <v>0</v>
      </c>
      <c r="AI158">
        <f t="shared" si="57"/>
        <v>0</v>
      </c>
      <c r="AJ158">
        <f t="shared" si="57"/>
        <v>0</v>
      </c>
      <c r="AK158">
        <f t="shared" si="57"/>
        <v>0</v>
      </c>
    </row>
    <row r="159" spans="1:37" x14ac:dyDescent="0.35">
      <c r="C159" s="3"/>
      <c r="D159" s="3"/>
      <c r="E159" t="s">
        <v>74</v>
      </c>
      <c r="F159" t="s">
        <v>70</v>
      </c>
      <c r="H159">
        <f>H156*$G157</f>
        <v>0</v>
      </c>
      <c r="I159">
        <f t="shared" ref="I159:AK159" si="58">I156*$G157</f>
        <v>0</v>
      </c>
      <c r="J159">
        <f t="shared" si="58"/>
        <v>0</v>
      </c>
      <c r="K159">
        <f t="shared" si="58"/>
        <v>0</v>
      </c>
      <c r="L159">
        <f t="shared" si="58"/>
        <v>0</v>
      </c>
      <c r="M159">
        <f t="shared" si="58"/>
        <v>0</v>
      </c>
      <c r="N159">
        <f t="shared" si="58"/>
        <v>0</v>
      </c>
      <c r="O159">
        <f t="shared" si="58"/>
        <v>0</v>
      </c>
      <c r="P159">
        <f t="shared" si="58"/>
        <v>0</v>
      </c>
      <c r="Q159">
        <f t="shared" si="58"/>
        <v>0</v>
      </c>
      <c r="R159">
        <f t="shared" si="58"/>
        <v>0</v>
      </c>
      <c r="S159">
        <f t="shared" si="58"/>
        <v>0</v>
      </c>
      <c r="T159">
        <f t="shared" si="58"/>
        <v>0</v>
      </c>
      <c r="U159">
        <f t="shared" si="58"/>
        <v>0</v>
      </c>
      <c r="V159">
        <f t="shared" si="58"/>
        <v>0</v>
      </c>
      <c r="W159">
        <f t="shared" si="58"/>
        <v>0</v>
      </c>
      <c r="X159">
        <f t="shared" si="58"/>
        <v>0</v>
      </c>
      <c r="Y159">
        <f t="shared" si="58"/>
        <v>0</v>
      </c>
      <c r="Z159">
        <f t="shared" si="58"/>
        <v>0</v>
      </c>
      <c r="AA159">
        <f t="shared" si="58"/>
        <v>0</v>
      </c>
      <c r="AB159">
        <f t="shared" si="58"/>
        <v>0</v>
      </c>
      <c r="AC159">
        <f t="shared" si="58"/>
        <v>0</v>
      </c>
      <c r="AD159">
        <f t="shared" si="58"/>
        <v>0</v>
      </c>
      <c r="AE159">
        <f t="shared" si="58"/>
        <v>0</v>
      </c>
      <c r="AF159">
        <f t="shared" si="58"/>
        <v>0</v>
      </c>
      <c r="AG159">
        <f t="shared" si="58"/>
        <v>0</v>
      </c>
      <c r="AH159">
        <f t="shared" si="58"/>
        <v>0</v>
      </c>
      <c r="AI159">
        <f t="shared" si="58"/>
        <v>0</v>
      </c>
      <c r="AJ159">
        <f t="shared" si="58"/>
        <v>0</v>
      </c>
      <c r="AK159">
        <f t="shared" si="58"/>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9">I156*I160</f>
        <v>0</v>
      </c>
      <c r="J163" s="10">
        <f t="shared" si="59"/>
        <v>0</v>
      </c>
      <c r="K163" s="10">
        <f t="shared" si="59"/>
        <v>0</v>
      </c>
      <c r="L163" s="10">
        <f t="shared" si="59"/>
        <v>0</v>
      </c>
      <c r="M163" s="10">
        <f t="shared" si="59"/>
        <v>0</v>
      </c>
      <c r="N163" s="10">
        <f t="shared" si="59"/>
        <v>0</v>
      </c>
      <c r="O163" s="10">
        <f t="shared" si="59"/>
        <v>0</v>
      </c>
      <c r="P163" s="10">
        <f t="shared" si="59"/>
        <v>0</v>
      </c>
      <c r="Q163" s="10">
        <f t="shared" si="59"/>
        <v>0</v>
      </c>
      <c r="R163" s="10">
        <f t="shared" si="59"/>
        <v>0</v>
      </c>
      <c r="S163" s="10">
        <f t="shared" si="59"/>
        <v>0</v>
      </c>
      <c r="T163" s="10">
        <f t="shared" si="59"/>
        <v>0</v>
      </c>
      <c r="U163" s="10">
        <f t="shared" si="59"/>
        <v>0</v>
      </c>
      <c r="V163" s="10">
        <f t="shared" si="59"/>
        <v>0</v>
      </c>
      <c r="W163" s="10">
        <f t="shared" si="59"/>
        <v>0</v>
      </c>
      <c r="X163" s="10">
        <f t="shared" si="59"/>
        <v>0</v>
      </c>
      <c r="Y163" s="10">
        <f t="shared" si="59"/>
        <v>0</v>
      </c>
      <c r="Z163" s="10">
        <f t="shared" si="59"/>
        <v>0</v>
      </c>
      <c r="AA163" s="10">
        <f t="shared" si="59"/>
        <v>0</v>
      </c>
      <c r="AB163" s="10">
        <f t="shared" si="59"/>
        <v>0</v>
      </c>
      <c r="AC163" s="10">
        <f t="shared" si="59"/>
        <v>0</v>
      </c>
      <c r="AD163" s="10">
        <f t="shared" si="59"/>
        <v>0</v>
      </c>
      <c r="AE163" s="10">
        <f t="shared" si="59"/>
        <v>0</v>
      </c>
      <c r="AF163" s="10">
        <f t="shared" si="59"/>
        <v>0</v>
      </c>
      <c r="AG163" s="10">
        <f t="shared" si="59"/>
        <v>0</v>
      </c>
      <c r="AH163" s="10">
        <f t="shared" si="59"/>
        <v>0</v>
      </c>
      <c r="AI163" s="10">
        <f t="shared" si="59"/>
        <v>0</v>
      </c>
      <c r="AJ163" s="10">
        <f t="shared" si="59"/>
        <v>0</v>
      </c>
      <c r="AK163" s="10">
        <f t="shared" si="59"/>
        <v>0</v>
      </c>
    </row>
    <row r="164" spans="1:38" x14ac:dyDescent="0.35">
      <c r="C164" s="3"/>
      <c r="D164" s="3"/>
      <c r="E164" t="s">
        <v>81</v>
      </c>
      <c r="F164" t="s">
        <v>80</v>
      </c>
      <c r="H164" s="10">
        <f>H156*H161</f>
        <v>0</v>
      </c>
      <c r="I164" s="10">
        <f t="shared" ref="I164:AK164" si="60">I156*I161</f>
        <v>0</v>
      </c>
      <c r="J164" s="10">
        <f t="shared" si="60"/>
        <v>0</v>
      </c>
      <c r="K164" s="10">
        <f t="shared" si="60"/>
        <v>0</v>
      </c>
      <c r="L164" s="10">
        <f t="shared" si="60"/>
        <v>0</v>
      </c>
      <c r="M164" s="10">
        <f t="shared" si="60"/>
        <v>0</v>
      </c>
      <c r="N164" s="10">
        <f t="shared" si="60"/>
        <v>0</v>
      </c>
      <c r="O164" s="10">
        <f t="shared" si="60"/>
        <v>0</v>
      </c>
      <c r="P164" s="10">
        <f t="shared" si="60"/>
        <v>0</v>
      </c>
      <c r="Q164" s="10">
        <f t="shared" si="60"/>
        <v>0</v>
      </c>
      <c r="R164" s="10">
        <f t="shared" si="60"/>
        <v>0</v>
      </c>
      <c r="S164" s="10">
        <f t="shared" si="60"/>
        <v>0</v>
      </c>
      <c r="T164" s="10">
        <f t="shared" si="60"/>
        <v>0</v>
      </c>
      <c r="U164" s="10">
        <f t="shared" si="60"/>
        <v>0</v>
      </c>
      <c r="V164" s="10">
        <f t="shared" si="60"/>
        <v>0</v>
      </c>
      <c r="W164" s="10">
        <f t="shared" si="60"/>
        <v>0</v>
      </c>
      <c r="X164" s="10">
        <f t="shared" si="60"/>
        <v>0</v>
      </c>
      <c r="Y164" s="10">
        <f t="shared" si="60"/>
        <v>0</v>
      </c>
      <c r="Z164" s="10">
        <f t="shared" si="60"/>
        <v>0</v>
      </c>
      <c r="AA164" s="10">
        <f t="shared" si="60"/>
        <v>0</v>
      </c>
      <c r="AB164" s="10">
        <f t="shared" si="60"/>
        <v>0</v>
      </c>
      <c r="AC164" s="10">
        <f t="shared" si="60"/>
        <v>0</v>
      </c>
      <c r="AD164" s="10">
        <f t="shared" si="60"/>
        <v>0</v>
      </c>
      <c r="AE164" s="10">
        <f t="shared" si="60"/>
        <v>0</v>
      </c>
      <c r="AF164" s="10">
        <f t="shared" si="60"/>
        <v>0</v>
      </c>
      <c r="AG164" s="10">
        <f t="shared" si="60"/>
        <v>0</v>
      </c>
      <c r="AH164" s="10">
        <f t="shared" si="60"/>
        <v>0</v>
      </c>
      <c r="AI164" s="10">
        <f t="shared" si="60"/>
        <v>0</v>
      </c>
      <c r="AJ164" s="10">
        <f t="shared" si="60"/>
        <v>0</v>
      </c>
      <c r="AK164" s="10">
        <f t="shared" si="60"/>
        <v>0</v>
      </c>
    </row>
    <row r="165" spans="1:38" x14ac:dyDescent="0.35">
      <c r="C165" s="3"/>
      <c r="D165" s="3"/>
      <c r="E165" t="s">
        <v>82</v>
      </c>
      <c r="F165" t="s">
        <v>80</v>
      </c>
      <c r="H165" s="10">
        <f>H156*H162</f>
        <v>0</v>
      </c>
      <c r="I165" s="10">
        <f t="shared" ref="I165:AK165" si="61">I156*I162</f>
        <v>0</v>
      </c>
      <c r="J165" s="10">
        <f t="shared" si="61"/>
        <v>0</v>
      </c>
      <c r="K165" s="10">
        <f t="shared" si="61"/>
        <v>0</v>
      </c>
      <c r="L165" s="10">
        <f t="shared" si="61"/>
        <v>0</v>
      </c>
      <c r="M165" s="10">
        <f t="shared" si="61"/>
        <v>0</v>
      </c>
      <c r="N165" s="10">
        <f t="shared" si="61"/>
        <v>0</v>
      </c>
      <c r="O165" s="10">
        <f t="shared" si="61"/>
        <v>0</v>
      </c>
      <c r="P165" s="10">
        <f t="shared" si="61"/>
        <v>0</v>
      </c>
      <c r="Q165" s="10">
        <f t="shared" si="61"/>
        <v>0</v>
      </c>
      <c r="R165" s="10">
        <f t="shared" si="61"/>
        <v>0</v>
      </c>
      <c r="S165" s="10">
        <f t="shared" si="61"/>
        <v>0</v>
      </c>
      <c r="T165" s="10">
        <f t="shared" si="61"/>
        <v>0</v>
      </c>
      <c r="U165" s="10">
        <f t="shared" si="61"/>
        <v>0</v>
      </c>
      <c r="V165" s="10">
        <f t="shared" si="61"/>
        <v>0</v>
      </c>
      <c r="W165" s="10">
        <f t="shared" si="61"/>
        <v>0</v>
      </c>
      <c r="X165" s="10">
        <f t="shared" si="61"/>
        <v>0</v>
      </c>
      <c r="Y165" s="10">
        <f t="shared" si="61"/>
        <v>0</v>
      </c>
      <c r="Z165" s="10">
        <f t="shared" si="61"/>
        <v>0</v>
      </c>
      <c r="AA165" s="10">
        <f t="shared" si="61"/>
        <v>0</v>
      </c>
      <c r="AB165" s="10">
        <f t="shared" si="61"/>
        <v>0</v>
      </c>
      <c r="AC165" s="10">
        <f t="shared" si="61"/>
        <v>0</v>
      </c>
      <c r="AD165" s="10">
        <f t="shared" si="61"/>
        <v>0</v>
      </c>
      <c r="AE165" s="10">
        <f t="shared" si="61"/>
        <v>0</v>
      </c>
      <c r="AF165" s="10">
        <f t="shared" si="61"/>
        <v>0</v>
      </c>
      <c r="AG165" s="10">
        <f t="shared" si="61"/>
        <v>0</v>
      </c>
      <c r="AH165" s="10">
        <f t="shared" si="61"/>
        <v>0</v>
      </c>
      <c r="AI165" s="10">
        <f t="shared" si="61"/>
        <v>0</v>
      </c>
      <c r="AJ165" s="10">
        <f t="shared" si="61"/>
        <v>0</v>
      </c>
      <c r="AK165" s="10">
        <f t="shared" si="61"/>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2">H167*(1+$G$16)*(1+I166)</f>
        <v>0</v>
      </c>
      <c r="J167" s="10">
        <f t="shared" si="62"/>
        <v>0</v>
      </c>
      <c r="K167" s="10">
        <f t="shared" si="62"/>
        <v>0</v>
      </c>
      <c r="L167" s="10">
        <f t="shared" si="62"/>
        <v>0</v>
      </c>
      <c r="M167" s="10">
        <f t="shared" si="62"/>
        <v>0</v>
      </c>
      <c r="N167" s="10">
        <f t="shared" si="62"/>
        <v>0</v>
      </c>
      <c r="O167" s="10">
        <f t="shared" si="62"/>
        <v>0</v>
      </c>
      <c r="P167" s="10">
        <f t="shared" si="62"/>
        <v>0</v>
      </c>
      <c r="Q167" s="10">
        <f t="shared" si="62"/>
        <v>0</v>
      </c>
      <c r="R167" s="10">
        <f t="shared" si="62"/>
        <v>0</v>
      </c>
      <c r="S167" s="10">
        <f t="shared" si="62"/>
        <v>0</v>
      </c>
      <c r="T167" s="10">
        <f t="shared" si="62"/>
        <v>0</v>
      </c>
      <c r="U167" s="10">
        <f t="shared" si="62"/>
        <v>0</v>
      </c>
      <c r="V167" s="10">
        <f t="shared" si="62"/>
        <v>0</v>
      </c>
      <c r="W167" s="10">
        <f t="shared" si="62"/>
        <v>0</v>
      </c>
      <c r="X167" s="10">
        <f t="shared" si="62"/>
        <v>0</v>
      </c>
      <c r="Y167" s="10">
        <f t="shared" si="62"/>
        <v>0</v>
      </c>
      <c r="Z167" s="10">
        <f t="shared" si="62"/>
        <v>0</v>
      </c>
      <c r="AA167" s="10">
        <f t="shared" si="62"/>
        <v>0</v>
      </c>
      <c r="AB167" s="10">
        <f t="shared" si="62"/>
        <v>0</v>
      </c>
      <c r="AC167" s="10">
        <f t="shared" si="62"/>
        <v>0</v>
      </c>
      <c r="AD167" s="10">
        <f t="shared" si="62"/>
        <v>0</v>
      </c>
      <c r="AE167" s="10">
        <f t="shared" si="62"/>
        <v>0</v>
      </c>
      <c r="AF167" s="10">
        <f t="shared" si="62"/>
        <v>0</v>
      </c>
      <c r="AG167" s="10">
        <f>AF167*(1+$G$16)*(1+AG166)</f>
        <v>0</v>
      </c>
      <c r="AH167" s="10">
        <f t="shared" si="62"/>
        <v>0</v>
      </c>
      <c r="AI167" s="10">
        <f t="shared" si="62"/>
        <v>0</v>
      </c>
      <c r="AJ167" s="10">
        <f t="shared" si="62"/>
        <v>0</v>
      </c>
      <c r="AK167" s="10">
        <f t="shared" si="62"/>
        <v>0</v>
      </c>
    </row>
    <row r="168" spans="1:38" x14ac:dyDescent="0.35">
      <c r="C168" s="3"/>
      <c r="D168" s="3"/>
      <c r="E168" t="s">
        <v>86</v>
      </c>
      <c r="F168" t="s">
        <v>87</v>
      </c>
      <c r="G168" s="12"/>
      <c r="H168" s="13">
        <f>G168*(1+$G$16)*(1+H166)</f>
        <v>0</v>
      </c>
      <c r="I168" s="13">
        <f t="shared" ref="I168:AK168" si="63">H168*(1+$G$16)*(1+I166)</f>
        <v>0</v>
      </c>
      <c r="J168" s="13">
        <f t="shared" si="63"/>
        <v>0</v>
      </c>
      <c r="K168" s="13">
        <f t="shared" si="63"/>
        <v>0</v>
      </c>
      <c r="L168" s="13">
        <f t="shared" si="63"/>
        <v>0</v>
      </c>
      <c r="M168" s="13">
        <f t="shared" si="63"/>
        <v>0</v>
      </c>
      <c r="N168" s="13">
        <f t="shared" si="63"/>
        <v>0</v>
      </c>
      <c r="O168" s="13">
        <f t="shared" si="63"/>
        <v>0</v>
      </c>
      <c r="P168" s="13">
        <f t="shared" si="63"/>
        <v>0</v>
      </c>
      <c r="Q168" s="13">
        <f t="shared" si="63"/>
        <v>0</v>
      </c>
      <c r="R168" s="13">
        <f t="shared" si="63"/>
        <v>0</v>
      </c>
      <c r="S168" s="13">
        <f t="shared" si="63"/>
        <v>0</v>
      </c>
      <c r="T168" s="13">
        <f t="shared" si="63"/>
        <v>0</v>
      </c>
      <c r="U168" s="13">
        <f t="shared" si="63"/>
        <v>0</v>
      </c>
      <c r="V168" s="13">
        <f t="shared" si="63"/>
        <v>0</v>
      </c>
      <c r="W168" s="13">
        <f t="shared" si="63"/>
        <v>0</v>
      </c>
      <c r="X168" s="13">
        <f t="shared" si="63"/>
        <v>0</v>
      </c>
      <c r="Y168" s="13">
        <f t="shared" si="63"/>
        <v>0</v>
      </c>
      <c r="Z168" s="13">
        <f t="shared" si="63"/>
        <v>0</v>
      </c>
      <c r="AA168" s="13">
        <f t="shared" si="63"/>
        <v>0</v>
      </c>
      <c r="AB168" s="13">
        <f t="shared" si="63"/>
        <v>0</v>
      </c>
      <c r="AC168" s="13">
        <f t="shared" si="63"/>
        <v>0</v>
      </c>
      <c r="AD168" s="13">
        <f t="shared" si="63"/>
        <v>0</v>
      </c>
      <c r="AE168" s="13">
        <f t="shared" si="63"/>
        <v>0</v>
      </c>
      <c r="AF168" s="13">
        <f t="shared" si="63"/>
        <v>0</v>
      </c>
      <c r="AG168" s="13">
        <f>AF168*(1+$G$16)*(1+AG166)</f>
        <v>0</v>
      </c>
      <c r="AH168" s="13">
        <f t="shared" si="63"/>
        <v>0</v>
      </c>
      <c r="AI168" s="13">
        <f t="shared" si="63"/>
        <v>0</v>
      </c>
      <c r="AJ168" s="13">
        <f t="shared" si="63"/>
        <v>0</v>
      </c>
      <c r="AK168" s="13">
        <f t="shared" si="63"/>
        <v>0</v>
      </c>
    </row>
    <row r="169" spans="1:38" x14ac:dyDescent="0.35">
      <c r="C169" s="3"/>
      <c r="D169" s="3"/>
      <c r="E169" t="s">
        <v>88</v>
      </c>
      <c r="F169" t="s">
        <v>87</v>
      </c>
      <c r="G169" s="12"/>
      <c r="H169" s="13">
        <f>G169*(1+$G$16)*(1+H166)</f>
        <v>0</v>
      </c>
      <c r="I169" s="13">
        <f t="shared" ref="I169:AK169" si="64">H169*(1+$G$16)*(1+I166)</f>
        <v>0</v>
      </c>
      <c r="J169" s="13">
        <f t="shared" si="64"/>
        <v>0</v>
      </c>
      <c r="K169" s="13">
        <f t="shared" si="64"/>
        <v>0</v>
      </c>
      <c r="L169" s="13">
        <f t="shared" si="64"/>
        <v>0</v>
      </c>
      <c r="M169" s="13">
        <f t="shared" si="64"/>
        <v>0</v>
      </c>
      <c r="N169" s="13">
        <f t="shared" si="64"/>
        <v>0</v>
      </c>
      <c r="O169" s="13">
        <f t="shared" si="64"/>
        <v>0</v>
      </c>
      <c r="P169" s="13">
        <f t="shared" si="64"/>
        <v>0</v>
      </c>
      <c r="Q169" s="13">
        <f t="shared" si="64"/>
        <v>0</v>
      </c>
      <c r="R169" s="13">
        <f t="shared" si="64"/>
        <v>0</v>
      </c>
      <c r="S169" s="13">
        <f t="shared" si="64"/>
        <v>0</v>
      </c>
      <c r="T169" s="13">
        <f t="shared" si="64"/>
        <v>0</v>
      </c>
      <c r="U169" s="13">
        <f t="shared" si="64"/>
        <v>0</v>
      </c>
      <c r="V169" s="13">
        <f t="shared" si="64"/>
        <v>0</v>
      </c>
      <c r="W169" s="13">
        <f t="shared" si="64"/>
        <v>0</v>
      </c>
      <c r="X169" s="13">
        <f t="shared" si="64"/>
        <v>0</v>
      </c>
      <c r="Y169" s="13">
        <f t="shared" si="64"/>
        <v>0</v>
      </c>
      <c r="Z169" s="13">
        <f t="shared" si="64"/>
        <v>0</v>
      </c>
      <c r="AA169" s="13">
        <f t="shared" si="64"/>
        <v>0</v>
      </c>
      <c r="AB169" s="13">
        <f t="shared" si="64"/>
        <v>0</v>
      </c>
      <c r="AC169" s="13">
        <f t="shared" si="64"/>
        <v>0</v>
      </c>
      <c r="AD169" s="13">
        <f t="shared" si="64"/>
        <v>0</v>
      </c>
      <c r="AE169" s="13">
        <f t="shared" si="64"/>
        <v>0</v>
      </c>
      <c r="AF169" s="13">
        <f t="shared" si="64"/>
        <v>0</v>
      </c>
      <c r="AG169" s="13">
        <f>AF169*(1+$G$16)*(1+AG166)</f>
        <v>0</v>
      </c>
      <c r="AH169" s="13">
        <f t="shared" si="64"/>
        <v>0</v>
      </c>
      <c r="AI169" s="13">
        <f t="shared" si="64"/>
        <v>0</v>
      </c>
      <c r="AJ169" s="13">
        <f t="shared" si="64"/>
        <v>0</v>
      </c>
      <c r="AK169" s="13">
        <f t="shared" si="64"/>
        <v>0</v>
      </c>
    </row>
    <row r="170" spans="1:38" x14ac:dyDescent="0.35">
      <c r="C170" s="3"/>
      <c r="D170" s="3"/>
      <c r="E170" t="s">
        <v>89</v>
      </c>
      <c r="F170" t="s">
        <v>87</v>
      </c>
      <c r="G170" s="12"/>
      <c r="H170" s="13">
        <f>G170*(1+$G$16)*(1+H166)</f>
        <v>0</v>
      </c>
      <c r="I170" s="13">
        <f t="shared" ref="I170:AK170" si="65">H170*(1+$G$16)*(1+I166)</f>
        <v>0</v>
      </c>
      <c r="J170" s="13">
        <f t="shared" si="65"/>
        <v>0</v>
      </c>
      <c r="K170" s="13">
        <f t="shared" si="65"/>
        <v>0</v>
      </c>
      <c r="L170" s="13">
        <f t="shared" si="65"/>
        <v>0</v>
      </c>
      <c r="M170" s="13">
        <f t="shared" si="65"/>
        <v>0</v>
      </c>
      <c r="N170" s="13">
        <f t="shared" si="65"/>
        <v>0</v>
      </c>
      <c r="O170" s="13">
        <f t="shared" si="65"/>
        <v>0</v>
      </c>
      <c r="P170" s="13">
        <f t="shared" si="65"/>
        <v>0</v>
      </c>
      <c r="Q170" s="13">
        <f t="shared" si="65"/>
        <v>0</v>
      </c>
      <c r="R170" s="13">
        <f t="shared" si="65"/>
        <v>0</v>
      </c>
      <c r="S170" s="13">
        <f t="shared" si="65"/>
        <v>0</v>
      </c>
      <c r="T170" s="13">
        <f t="shared" si="65"/>
        <v>0</v>
      </c>
      <c r="U170" s="13">
        <f t="shared" si="65"/>
        <v>0</v>
      </c>
      <c r="V170" s="13">
        <f t="shared" si="65"/>
        <v>0</v>
      </c>
      <c r="W170" s="13">
        <f t="shared" si="65"/>
        <v>0</v>
      </c>
      <c r="X170" s="13">
        <f t="shared" si="65"/>
        <v>0</v>
      </c>
      <c r="Y170" s="13">
        <f t="shared" si="65"/>
        <v>0</v>
      </c>
      <c r="Z170" s="13">
        <f t="shared" si="65"/>
        <v>0</v>
      </c>
      <c r="AA170" s="13">
        <f t="shared" si="65"/>
        <v>0</v>
      </c>
      <c r="AB170" s="13">
        <f t="shared" si="65"/>
        <v>0</v>
      </c>
      <c r="AC170" s="13">
        <f t="shared" si="65"/>
        <v>0</v>
      </c>
      <c r="AD170" s="13">
        <f t="shared" si="65"/>
        <v>0</v>
      </c>
      <c r="AE170" s="13">
        <f t="shared" si="65"/>
        <v>0</v>
      </c>
      <c r="AF170" s="13">
        <f t="shared" si="65"/>
        <v>0</v>
      </c>
      <c r="AG170" s="13">
        <f>AF170*(1+$G$16)*(1+AG166)</f>
        <v>0</v>
      </c>
      <c r="AH170" s="13">
        <f t="shared" si="65"/>
        <v>0</v>
      </c>
      <c r="AI170" s="13">
        <f t="shared" si="65"/>
        <v>0</v>
      </c>
      <c r="AJ170" s="13">
        <f t="shared" si="65"/>
        <v>0</v>
      </c>
      <c r="AK170" s="13">
        <f t="shared" si="65"/>
        <v>0</v>
      </c>
    </row>
    <row r="171" spans="1:38" x14ac:dyDescent="0.35">
      <c r="C171" s="3"/>
      <c r="D171" s="3"/>
    </row>
    <row r="172" spans="1:38" x14ac:dyDescent="0.35">
      <c r="C172" s="3"/>
      <c r="D172" s="3"/>
      <c r="E172" t="s">
        <v>101</v>
      </c>
      <c r="F172" t="s">
        <v>91</v>
      </c>
      <c r="H172" s="10">
        <f>SUM(H163:H165)/1000</f>
        <v>0</v>
      </c>
      <c r="I172" s="10">
        <f t="shared" ref="I172:AK172" si="66">SUM(I163:I165)/1000</f>
        <v>0</v>
      </c>
      <c r="J172" s="10">
        <f t="shared" si="66"/>
        <v>0</v>
      </c>
      <c r="K172" s="10">
        <f t="shared" si="66"/>
        <v>0</v>
      </c>
      <c r="L172" s="10">
        <f t="shared" si="66"/>
        <v>0</v>
      </c>
      <c r="M172" s="10">
        <f t="shared" si="66"/>
        <v>0</v>
      </c>
      <c r="N172" s="10">
        <f t="shared" si="66"/>
        <v>0</v>
      </c>
      <c r="O172" s="10">
        <f t="shared" si="66"/>
        <v>0</v>
      </c>
      <c r="P172" s="10">
        <f t="shared" si="66"/>
        <v>0</v>
      </c>
      <c r="Q172" s="10">
        <f t="shared" si="66"/>
        <v>0</v>
      </c>
      <c r="R172" s="10">
        <f t="shared" si="66"/>
        <v>0</v>
      </c>
      <c r="S172" s="10">
        <f t="shared" si="66"/>
        <v>0</v>
      </c>
      <c r="T172" s="10">
        <f t="shared" si="66"/>
        <v>0</v>
      </c>
      <c r="U172" s="10">
        <f t="shared" si="66"/>
        <v>0</v>
      </c>
      <c r="V172" s="10">
        <f t="shared" si="66"/>
        <v>0</v>
      </c>
      <c r="W172" s="10">
        <f t="shared" si="66"/>
        <v>0</v>
      </c>
      <c r="X172" s="10">
        <f t="shared" si="66"/>
        <v>0</v>
      </c>
      <c r="Y172" s="10">
        <f t="shared" si="66"/>
        <v>0</v>
      </c>
      <c r="Z172" s="10">
        <f t="shared" si="66"/>
        <v>0</v>
      </c>
      <c r="AA172" s="10">
        <f t="shared" si="66"/>
        <v>0</v>
      </c>
      <c r="AB172" s="10">
        <f t="shared" si="66"/>
        <v>0</v>
      </c>
      <c r="AC172" s="10">
        <f t="shared" si="66"/>
        <v>0</v>
      </c>
      <c r="AD172" s="10">
        <f t="shared" si="66"/>
        <v>0</v>
      </c>
      <c r="AE172" s="10">
        <f t="shared" si="66"/>
        <v>0</v>
      </c>
      <c r="AF172" s="10">
        <f t="shared" si="66"/>
        <v>0</v>
      </c>
      <c r="AG172" s="10">
        <f t="shared" si="66"/>
        <v>0</v>
      </c>
      <c r="AH172" s="10">
        <f t="shared" si="66"/>
        <v>0</v>
      </c>
      <c r="AI172" s="10">
        <f t="shared" si="66"/>
        <v>0</v>
      </c>
      <c r="AJ172" s="10">
        <f t="shared" si="66"/>
        <v>0</v>
      </c>
      <c r="AK172" s="10">
        <f t="shared" si="66"/>
        <v>0</v>
      </c>
    </row>
    <row r="173" spans="1:38" x14ac:dyDescent="0.35">
      <c r="C173" s="3"/>
      <c r="D173" s="3"/>
      <c r="E173" t="s">
        <v>102</v>
      </c>
      <c r="F173" t="s">
        <v>53</v>
      </c>
      <c r="H173" s="10">
        <f>H156*H167+H163*H168+H164*H169+H165*H170</f>
        <v>0</v>
      </c>
      <c r="I173" s="10">
        <f t="shared" ref="I173:AK173" si="67">I156*I167+I163*I168+I164*I169+I165*I170</f>
        <v>0</v>
      </c>
      <c r="J173" s="10">
        <f t="shared" si="67"/>
        <v>0</v>
      </c>
      <c r="K173" s="10">
        <f t="shared" si="67"/>
        <v>0</v>
      </c>
      <c r="L173" s="10">
        <f t="shared" si="67"/>
        <v>0</v>
      </c>
      <c r="M173" s="10">
        <f t="shared" si="67"/>
        <v>0</v>
      </c>
      <c r="N173" s="10">
        <f t="shared" si="67"/>
        <v>0</v>
      </c>
      <c r="O173" s="10">
        <f t="shared" si="67"/>
        <v>0</v>
      </c>
      <c r="P173" s="10">
        <f t="shared" si="67"/>
        <v>0</v>
      </c>
      <c r="Q173" s="10">
        <f t="shared" si="67"/>
        <v>0</v>
      </c>
      <c r="R173" s="10">
        <f t="shared" si="67"/>
        <v>0</v>
      </c>
      <c r="S173" s="10">
        <f t="shared" si="67"/>
        <v>0</v>
      </c>
      <c r="T173" s="10">
        <f t="shared" si="67"/>
        <v>0</v>
      </c>
      <c r="U173" s="10">
        <f t="shared" si="67"/>
        <v>0</v>
      </c>
      <c r="V173" s="10">
        <f t="shared" si="67"/>
        <v>0</v>
      </c>
      <c r="W173" s="10">
        <f t="shared" si="67"/>
        <v>0</v>
      </c>
      <c r="X173" s="10">
        <f t="shared" si="67"/>
        <v>0</v>
      </c>
      <c r="Y173" s="10">
        <f t="shared" si="67"/>
        <v>0</v>
      </c>
      <c r="Z173" s="10">
        <f t="shared" si="67"/>
        <v>0</v>
      </c>
      <c r="AA173" s="10">
        <f t="shared" si="67"/>
        <v>0</v>
      </c>
      <c r="AB173" s="10">
        <f t="shared" si="67"/>
        <v>0</v>
      </c>
      <c r="AC173" s="10">
        <f t="shared" si="67"/>
        <v>0</v>
      </c>
      <c r="AD173" s="10">
        <f t="shared" si="67"/>
        <v>0</v>
      </c>
      <c r="AE173" s="10">
        <f t="shared" si="67"/>
        <v>0</v>
      </c>
      <c r="AF173" s="10">
        <f t="shared" si="67"/>
        <v>0</v>
      </c>
      <c r="AG173" s="10">
        <f t="shared" si="67"/>
        <v>0</v>
      </c>
      <c r="AH173" s="10">
        <f t="shared" si="67"/>
        <v>0</v>
      </c>
      <c r="AI173" s="10">
        <f t="shared" si="67"/>
        <v>0</v>
      </c>
      <c r="AJ173" s="10">
        <f t="shared" si="67"/>
        <v>0</v>
      </c>
      <c r="AK173" s="10">
        <f t="shared" si="67"/>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8">SUM(J95,J137,J158)</f>
        <v>434</v>
      </c>
      <c r="K176" s="4">
        <f t="shared" si="68"/>
        <v>466</v>
      </c>
      <c r="L176" s="4">
        <f t="shared" si="68"/>
        <v>477</v>
      </c>
      <c r="M176" s="4">
        <f t="shared" si="68"/>
        <v>414</v>
      </c>
      <c r="N176" s="4">
        <f t="shared" si="68"/>
        <v>453</v>
      </c>
      <c r="O176" s="4">
        <f t="shared" si="68"/>
        <v>452.01333333333326</v>
      </c>
      <c r="P176" s="4">
        <f t="shared" si="68"/>
        <v>458.79353333333324</v>
      </c>
      <c r="Q176" s="4">
        <f t="shared" si="68"/>
        <v>465.67543633333321</v>
      </c>
      <c r="R176" s="4">
        <f t="shared" si="68"/>
        <v>472.66056787833315</v>
      </c>
      <c r="S176" s="4">
        <f t="shared" si="68"/>
        <v>479.75047639650808</v>
      </c>
      <c r="T176" s="4">
        <f t="shared" si="68"/>
        <v>486.94673354245566</v>
      </c>
      <c r="U176" s="4">
        <f t="shared" si="68"/>
        <v>494.25093454559243</v>
      </c>
      <c r="V176" s="4">
        <f t="shared" si="68"/>
        <v>501.66469856377626</v>
      </c>
      <c r="W176" s="4">
        <f t="shared" si="68"/>
        <v>509.18966904223282</v>
      </c>
      <c r="X176" s="4">
        <f t="shared" si="68"/>
        <v>516.82751407786623</v>
      </c>
      <c r="Y176" s="4">
        <f t="shared" si="68"/>
        <v>524.57992678903418</v>
      </c>
      <c r="Z176" s="4">
        <f t="shared" si="68"/>
        <v>532.44862569086968</v>
      </c>
      <c r="AA176" s="4">
        <f t="shared" si="68"/>
        <v>540.43535507623267</v>
      </c>
      <c r="AB176" s="4">
        <f t="shared" si="68"/>
        <v>548.54188540237612</v>
      </c>
      <c r="AC176" s="4">
        <f t="shared" si="68"/>
        <v>556.77001368341166</v>
      </c>
      <c r="AD176" s="4">
        <f t="shared" si="68"/>
        <v>565.12156388866276</v>
      </c>
      <c r="AE176" s="4">
        <f t="shared" si="68"/>
        <v>573.59838734699269</v>
      </c>
      <c r="AF176" s="4">
        <f t="shared" si="68"/>
        <v>582.20236315719751</v>
      </c>
      <c r="AG176" s="4">
        <f t="shared" si="68"/>
        <v>590.93539860455542</v>
      </c>
      <c r="AH176" s="4">
        <f t="shared" si="68"/>
        <v>599.79942958362369</v>
      </c>
      <c r="AI176" s="4">
        <f t="shared" si="68"/>
        <v>608.79642102737796</v>
      </c>
      <c r="AJ176" s="4">
        <f t="shared" si="68"/>
        <v>617.92836734278853</v>
      </c>
      <c r="AK176" s="4">
        <f t="shared" si="68"/>
        <v>627.19729285293033</v>
      </c>
      <c r="AL176" s="10"/>
    </row>
    <row r="177" spans="1:38" x14ac:dyDescent="0.35">
      <c r="C177" s="3"/>
      <c r="D177" s="3"/>
      <c r="E177" t="s">
        <v>105</v>
      </c>
      <c r="F177" t="s">
        <v>70</v>
      </c>
      <c r="H177" s="4">
        <f>SUM(H96,H138,H159)</f>
        <v>484</v>
      </c>
      <c r="I177" s="4">
        <f>SUM(I96,I138,I159)</f>
        <v>912</v>
      </c>
      <c r="J177" s="4">
        <f t="shared" si="68"/>
        <v>1346</v>
      </c>
      <c r="K177" s="4">
        <f t="shared" si="68"/>
        <v>1812</v>
      </c>
      <c r="L177" s="4">
        <f t="shared" si="68"/>
        <v>2289</v>
      </c>
      <c r="M177" s="4">
        <f t="shared" si="68"/>
        <v>2703</v>
      </c>
      <c r="N177" s="4">
        <f t="shared" si="68"/>
        <v>3156</v>
      </c>
      <c r="O177" s="4">
        <f t="shared" si="68"/>
        <v>3608.0133333333333</v>
      </c>
      <c r="P177" s="4">
        <f t="shared" si="68"/>
        <v>4066.8068666666668</v>
      </c>
      <c r="Q177" s="4">
        <f t="shared" si="68"/>
        <v>4532.4823029999998</v>
      </c>
      <c r="R177" s="4">
        <f t="shared" si="68"/>
        <v>5005.1428708783333</v>
      </c>
      <c r="S177" s="4">
        <f t="shared" si="68"/>
        <v>5484.8933472748413</v>
      </c>
      <c r="T177" s="4">
        <f t="shared" si="68"/>
        <v>5971.8400808172973</v>
      </c>
      <c r="U177" s="4">
        <f t="shared" si="68"/>
        <v>6466.0910153628902</v>
      </c>
      <c r="V177" s="4">
        <f t="shared" si="68"/>
        <v>6967.7557139266664</v>
      </c>
      <c r="W177" s="4">
        <f t="shared" si="68"/>
        <v>7476.9453829688991</v>
      </c>
      <c r="X177" s="4">
        <f t="shared" si="68"/>
        <v>7993.7728970467651</v>
      </c>
      <c r="Y177" s="4">
        <f t="shared" si="68"/>
        <v>8518.3528238357994</v>
      </c>
      <c r="Z177" s="4">
        <f t="shared" si="68"/>
        <v>9050.8014495266689</v>
      </c>
      <c r="AA177" s="4">
        <f t="shared" si="68"/>
        <v>9591.2368046029023</v>
      </c>
      <c r="AB177" s="4">
        <f t="shared" si="68"/>
        <v>10139.778690005278</v>
      </c>
      <c r="AC177" s="4">
        <f t="shared" si="68"/>
        <v>10696.54870368869</v>
      </c>
      <c r="AD177" s="4">
        <f t="shared" si="68"/>
        <v>11261.670267577352</v>
      </c>
      <c r="AE177" s="4">
        <f t="shared" si="68"/>
        <v>11835.268654924344</v>
      </c>
      <c r="AF177" s="4">
        <f t="shared" si="68"/>
        <v>12417.471018081542</v>
      </c>
      <c r="AG177" s="4">
        <f t="shared" si="68"/>
        <v>13008.406416686097</v>
      </c>
      <c r="AH177" s="4">
        <f t="shared" si="68"/>
        <v>13608.20584626972</v>
      </c>
      <c r="AI177" s="4">
        <f t="shared" si="68"/>
        <v>14217.002267297099</v>
      </c>
      <c r="AJ177" s="4">
        <f t="shared" si="68"/>
        <v>14834.930634639888</v>
      </c>
      <c r="AK177" s="4">
        <f t="shared" si="68"/>
        <v>15462.127927492818</v>
      </c>
      <c r="AL177" s="10"/>
    </row>
    <row r="178" spans="1:38" x14ac:dyDescent="0.35">
      <c r="C178" s="3"/>
      <c r="D178" s="3"/>
      <c r="E178" t="s">
        <v>106</v>
      </c>
      <c r="F178" t="s">
        <v>91</v>
      </c>
      <c r="H178" s="10">
        <f t="shared" ref="H178:AK179" si="69">SUM(H109,H130,H151,H172)</f>
        <v>58.467199999999998</v>
      </c>
      <c r="I178" s="10">
        <f t="shared" si="69"/>
        <v>110.16959999999999</v>
      </c>
      <c r="J178" s="10">
        <f t="shared" si="69"/>
        <v>162.5968</v>
      </c>
      <c r="K178" s="10">
        <f t="shared" si="69"/>
        <v>218.8896</v>
      </c>
      <c r="L178" s="10">
        <f t="shared" si="69"/>
        <v>276.51120000000003</v>
      </c>
      <c r="M178" s="10">
        <f t="shared" si="69"/>
        <v>326.52239999999995</v>
      </c>
      <c r="N178" s="10">
        <f t="shared" si="69"/>
        <v>381.2448</v>
      </c>
      <c r="O178" s="10">
        <f t="shared" si="69"/>
        <v>435.84801066666665</v>
      </c>
      <c r="P178" s="10">
        <f t="shared" si="69"/>
        <v>491.27026949333333</v>
      </c>
      <c r="Q178" s="10">
        <f t="shared" si="69"/>
        <v>547.52386220239998</v>
      </c>
      <c r="R178" s="10">
        <f t="shared" si="69"/>
        <v>604.6212588021026</v>
      </c>
      <c r="S178" s="10">
        <f t="shared" si="69"/>
        <v>662.57511635080084</v>
      </c>
      <c r="T178" s="10">
        <f t="shared" si="69"/>
        <v>721.39828176272954</v>
      </c>
      <c r="U178" s="10">
        <f t="shared" si="69"/>
        <v>781.10379465583708</v>
      </c>
      <c r="V178" s="10">
        <f t="shared" si="69"/>
        <v>841.70489024234132</v>
      </c>
      <c r="W178" s="10">
        <f t="shared" si="69"/>
        <v>903.215002262643</v>
      </c>
      <c r="X178" s="10">
        <f t="shared" si="69"/>
        <v>965.6477659632493</v>
      </c>
      <c r="Y178" s="10">
        <f t="shared" si="69"/>
        <v>1029.0170211193645</v>
      </c>
      <c r="Z178" s="10">
        <f t="shared" si="69"/>
        <v>1093.3368151028217</v>
      </c>
      <c r="AA178" s="10">
        <f t="shared" si="69"/>
        <v>1158.6214059960307</v>
      </c>
      <c r="AB178" s="10">
        <f t="shared" si="69"/>
        <v>1224.8852657526375</v>
      </c>
      <c r="AC178" s="10">
        <f t="shared" si="69"/>
        <v>1292.1430834055936</v>
      </c>
      <c r="AD178" s="10">
        <f t="shared" si="69"/>
        <v>1360.4097683233442</v>
      </c>
      <c r="AE178" s="10">
        <f t="shared" si="69"/>
        <v>1429.7004535148608</v>
      </c>
      <c r="AF178" s="10">
        <f t="shared" si="69"/>
        <v>1500.0304989842502</v>
      </c>
      <c r="AG178" s="10">
        <f t="shared" si="69"/>
        <v>1571.4154951356804</v>
      </c>
      <c r="AH178" s="10">
        <f t="shared" si="69"/>
        <v>1643.8712662293822</v>
      </c>
      <c r="AI178" s="10">
        <f t="shared" si="69"/>
        <v>1717.4138738894897</v>
      </c>
      <c r="AJ178" s="10">
        <f t="shared" si="69"/>
        <v>1792.0596206644984</v>
      </c>
      <c r="AK178" s="10">
        <f t="shared" si="69"/>
        <v>1867.8250536411324</v>
      </c>
    </row>
    <row r="179" spans="1:38" x14ac:dyDescent="0.35">
      <c r="C179" s="3"/>
      <c r="D179" s="3"/>
      <c r="E179" t="s">
        <v>107</v>
      </c>
      <c r="F179" t="s">
        <v>53</v>
      </c>
      <c r="H179" s="10">
        <f t="shared" si="69"/>
        <v>526796.13183999993</v>
      </c>
      <c r="I179" s="10">
        <f t="shared" si="69"/>
        <v>1051719.2755199999</v>
      </c>
      <c r="J179" s="10">
        <f t="shared" si="69"/>
        <v>1616488.4252849626</v>
      </c>
      <c r="K179" s="10">
        <f t="shared" si="69"/>
        <v>2221833.316623548</v>
      </c>
      <c r="L179" s="10">
        <f t="shared" si="69"/>
        <v>2865661.0195629569</v>
      </c>
      <c r="M179" s="10">
        <f t="shared" si="69"/>
        <v>3455021.9538366641</v>
      </c>
      <c r="N179" s="10">
        <f t="shared" si="69"/>
        <v>4118769.6342290007</v>
      </c>
      <c r="O179" s="10">
        <f t="shared" si="69"/>
        <v>4807556.3523854408</v>
      </c>
      <c r="P179" s="10">
        <f t="shared" si="69"/>
        <v>5532679.845788409</v>
      </c>
      <c r="Q179" s="10">
        <f t="shared" si="69"/>
        <v>6295697.4776280941</v>
      </c>
      <c r="R179" s="10">
        <f t="shared" si="69"/>
        <v>7098228.1603960749</v>
      </c>
      <c r="S179" s="10">
        <f t="shared" si="69"/>
        <v>7941954.6959150005</v>
      </c>
      <c r="T179" s="10">
        <f t="shared" si="69"/>
        <v>8828626.2025486529</v>
      </c>
      <c r="U179" s="10">
        <f t="shared" si="69"/>
        <v>9760060.6328045875</v>
      </c>
      <c r="V179" s="10">
        <f t="shared" si="69"/>
        <v>10738147.384659186</v>
      </c>
      <c r="W179" s="10">
        <f t="shared" si="69"/>
        <v>11764850.010056842</v>
      </c>
      <c r="X179" s="10">
        <f t="shared" si="69"/>
        <v>12842209.02416141</v>
      </c>
      <c r="Y179" s="10">
        <f t="shared" si="69"/>
        <v>13972344.819068965</v>
      </c>
      <c r="Z179" s="10">
        <f t="shared" si="69"/>
        <v>15157460.685826685</v>
      </c>
      <c r="AA179" s="10">
        <f t="shared" si="69"/>
        <v>16399845.948743433</v>
      </c>
      <c r="AB179" s="10">
        <f t="shared" si="69"/>
        <v>17701879.216123328</v>
      </c>
      <c r="AC179" s="10">
        <f t="shared" si="69"/>
        <v>19066031.751704901</v>
      </c>
      <c r="AD179" s="10">
        <f t="shared" si="69"/>
        <v>20494870.971244924</v>
      </c>
      <c r="AE179" s="10">
        <f t="shared" si="69"/>
        <v>21991064.068848558</v>
      </c>
      <c r="AF179" s="10">
        <f t="shared" si="69"/>
        <v>23557381.77781561</v>
      </c>
      <c r="AG179" s="10">
        <f t="shared" si="69"/>
        <v>25196702.270947244</v>
      </c>
      <c r="AH179" s="10">
        <f t="shared" si="69"/>
        <v>26912015.20543823</v>
      </c>
      <c r="AI179" s="10">
        <f t="shared" si="69"/>
        <v>28706425.917667203</v>
      </c>
      <c r="AJ179" s="10">
        <f t="shared" si="69"/>
        <v>30583159.77339169</v>
      </c>
      <c r="AK179" s="10">
        <f t="shared" si="69"/>
        <v>32545566.679055817</v>
      </c>
    </row>
    <row r="180" spans="1:38" x14ac:dyDescent="0.35">
      <c r="C180" s="3"/>
      <c r="D180" s="3"/>
    </row>
    <row r="181" spans="1:38" x14ac:dyDescent="0.35">
      <c r="C181" s="3"/>
      <c r="D181" s="3"/>
      <c r="E181" s="15" t="s">
        <v>108</v>
      </c>
      <c r="F181" s="15" t="s">
        <v>109</v>
      </c>
      <c r="G181" s="15"/>
      <c r="H181" s="16">
        <f>H178*1000/H177</f>
        <v>120.8</v>
      </c>
      <c r="I181" s="16">
        <f t="shared" ref="I181:AK181" si="70">I178*1000/I177</f>
        <v>120.8</v>
      </c>
      <c r="J181" s="16">
        <f t="shared" si="70"/>
        <v>120.8</v>
      </c>
      <c r="K181" s="16">
        <f t="shared" si="70"/>
        <v>120.8</v>
      </c>
      <c r="L181" s="16">
        <f t="shared" si="70"/>
        <v>120.80000000000001</v>
      </c>
      <c r="M181" s="16">
        <f t="shared" si="70"/>
        <v>120.79999999999998</v>
      </c>
      <c r="N181" s="16">
        <f t="shared" si="70"/>
        <v>120.8</v>
      </c>
      <c r="O181" s="16">
        <f t="shared" si="70"/>
        <v>120.8</v>
      </c>
      <c r="P181" s="16">
        <f t="shared" si="70"/>
        <v>120.8</v>
      </c>
      <c r="Q181" s="16">
        <f t="shared" si="70"/>
        <v>120.80000000000001</v>
      </c>
      <c r="R181" s="16">
        <f t="shared" si="70"/>
        <v>120.8</v>
      </c>
      <c r="S181" s="16">
        <f t="shared" si="70"/>
        <v>120.8</v>
      </c>
      <c r="T181" s="16">
        <f t="shared" si="70"/>
        <v>120.8</v>
      </c>
      <c r="U181" s="16">
        <f t="shared" si="70"/>
        <v>120.8</v>
      </c>
      <c r="V181" s="16">
        <f t="shared" si="70"/>
        <v>120.8</v>
      </c>
      <c r="W181" s="16">
        <f t="shared" si="70"/>
        <v>120.8</v>
      </c>
      <c r="X181" s="16">
        <f t="shared" si="70"/>
        <v>120.8</v>
      </c>
      <c r="Y181" s="16">
        <f t="shared" si="70"/>
        <v>120.79999999999998</v>
      </c>
      <c r="Z181" s="16">
        <f t="shared" si="70"/>
        <v>120.80000000000001</v>
      </c>
      <c r="AA181" s="16">
        <f t="shared" si="70"/>
        <v>120.80000000000001</v>
      </c>
      <c r="AB181" s="16">
        <f t="shared" si="70"/>
        <v>120.8</v>
      </c>
      <c r="AC181" s="16">
        <f t="shared" si="70"/>
        <v>120.8</v>
      </c>
      <c r="AD181" s="16">
        <f t="shared" si="70"/>
        <v>120.8</v>
      </c>
      <c r="AE181" s="16">
        <f t="shared" si="70"/>
        <v>120.8</v>
      </c>
      <c r="AF181" s="16">
        <f t="shared" si="70"/>
        <v>120.8</v>
      </c>
      <c r="AG181" s="16">
        <f t="shared" si="70"/>
        <v>120.8</v>
      </c>
      <c r="AH181" s="16">
        <f t="shared" si="70"/>
        <v>120.8</v>
      </c>
      <c r="AI181" s="16">
        <f t="shared" si="70"/>
        <v>120.8</v>
      </c>
      <c r="AJ181" s="16">
        <f t="shared" si="70"/>
        <v>120.80000000000001</v>
      </c>
      <c r="AK181" s="16">
        <f t="shared" si="70"/>
        <v>120.8</v>
      </c>
    </row>
    <row r="182" spans="1:38" s="37" customFormat="1" x14ac:dyDescent="0.35">
      <c r="A182" s="40"/>
      <c r="C182" s="41"/>
      <c r="D182" s="41"/>
      <c r="E182" s="42" t="s">
        <v>110</v>
      </c>
      <c r="F182" s="42" t="s">
        <v>111</v>
      </c>
      <c r="G182" s="42"/>
      <c r="H182" s="43">
        <f>H179/H177</f>
        <v>1088.4217599999999</v>
      </c>
      <c r="I182" s="43">
        <f t="shared" ref="I182:AK182" si="71">I179/I177</f>
        <v>1153.2009599999999</v>
      </c>
      <c r="J182" s="43">
        <f t="shared" si="71"/>
        <v>1200.957225323152</v>
      </c>
      <c r="K182" s="43">
        <f t="shared" si="71"/>
        <v>1226.1773270549381</v>
      </c>
      <c r="L182" s="43">
        <f t="shared" si="71"/>
        <v>1251.9270509230917</v>
      </c>
      <c r="M182" s="43">
        <f t="shared" si="71"/>
        <v>1278.2175189924765</v>
      </c>
      <c r="N182" s="43">
        <f t="shared" si="71"/>
        <v>1305.0600868913184</v>
      </c>
      <c r="O182" s="43">
        <f t="shared" si="71"/>
        <v>1332.466348716036</v>
      </c>
      <c r="P182" s="43">
        <f t="shared" si="71"/>
        <v>1360.4481420390725</v>
      </c>
      <c r="Q182" s="43">
        <f t="shared" si="71"/>
        <v>1389.017553021893</v>
      </c>
      <c r="R182" s="43">
        <f t="shared" si="71"/>
        <v>1418.1869216353527</v>
      </c>
      <c r="S182" s="43">
        <f t="shared" si="71"/>
        <v>1447.9688469896951</v>
      </c>
      <c r="T182" s="43">
        <f t="shared" si="71"/>
        <v>1478.3761927764783</v>
      </c>
      <c r="U182" s="43">
        <f t="shared" si="71"/>
        <v>1509.4220928247842</v>
      </c>
      <c r="V182" s="43">
        <f t="shared" si="71"/>
        <v>1541.1199567741048</v>
      </c>
      <c r="W182" s="43">
        <f t="shared" si="71"/>
        <v>1573.4834758663608</v>
      </c>
      <c r="X182" s="43">
        <f t="shared" si="71"/>
        <v>1606.526628859554</v>
      </c>
      <c r="Y182" s="43">
        <f t="shared" si="71"/>
        <v>1640.2636880656044</v>
      </c>
      <c r="Z182" s="43">
        <f t="shared" si="71"/>
        <v>1674.7092255149821</v>
      </c>
      <c r="AA182" s="43">
        <f t="shared" si="71"/>
        <v>1709.8781192507968</v>
      </c>
      <c r="AB182" s="43">
        <f t="shared" si="71"/>
        <v>1745.7855597550633</v>
      </c>
      <c r="AC182" s="43">
        <f t="shared" si="71"/>
        <v>1782.4470565099195</v>
      </c>
      <c r="AD182" s="43">
        <f t="shared" si="71"/>
        <v>1819.8784446966274</v>
      </c>
      <c r="AE182" s="43">
        <f t="shared" si="71"/>
        <v>1858.0958920352564</v>
      </c>
      <c r="AF182" s="43">
        <f t="shared" si="71"/>
        <v>1897.1159057679965</v>
      </c>
      <c r="AG182" s="43">
        <f t="shared" si="71"/>
        <v>1936.9553397891243</v>
      </c>
      <c r="AH182" s="43">
        <f t="shared" si="71"/>
        <v>1977.6314019246959</v>
      </c>
      <c r="AI182" s="43">
        <f t="shared" si="71"/>
        <v>2019.161661365114</v>
      </c>
      <c r="AJ182" s="43">
        <f t="shared" si="71"/>
        <v>2061.5640562537815</v>
      </c>
      <c r="AK182" s="43">
        <f t="shared" si="71"/>
        <v>2104.8569014351101</v>
      </c>
    </row>
    <row r="183" spans="1:38" x14ac:dyDescent="0.35">
      <c r="C183" s="3"/>
      <c r="D183" s="3"/>
      <c r="E183" s="15" t="s">
        <v>112</v>
      </c>
      <c r="F183" s="15" t="s">
        <v>113</v>
      </c>
      <c r="G183" s="15"/>
      <c r="H183" s="16">
        <f>G183*(1+$G$5)*(1+H$182)</f>
        <v>0</v>
      </c>
      <c r="I183" s="16">
        <f t="shared" ref="I183:AK183" si="72">H183*(1+$G$5)*(1+I$182)</f>
        <v>0</v>
      </c>
      <c r="J183" s="16">
        <f t="shared" si="72"/>
        <v>0</v>
      </c>
      <c r="K183" s="16">
        <f t="shared" si="72"/>
        <v>0</v>
      </c>
      <c r="L183" s="16">
        <f t="shared" si="72"/>
        <v>0</v>
      </c>
      <c r="M183" s="16">
        <f t="shared" si="72"/>
        <v>0</v>
      </c>
      <c r="N183" s="16">
        <f t="shared" si="72"/>
        <v>0</v>
      </c>
      <c r="O183" s="16">
        <f t="shared" si="72"/>
        <v>0</v>
      </c>
      <c r="P183" s="16">
        <f t="shared" si="72"/>
        <v>0</v>
      </c>
      <c r="Q183" s="16">
        <f t="shared" si="72"/>
        <v>0</v>
      </c>
      <c r="R183" s="16">
        <f t="shared" si="72"/>
        <v>0</v>
      </c>
      <c r="S183" s="16">
        <f t="shared" si="72"/>
        <v>0</v>
      </c>
      <c r="T183" s="16">
        <f t="shared" si="72"/>
        <v>0</v>
      </c>
      <c r="U183" s="16">
        <f t="shared" si="72"/>
        <v>0</v>
      </c>
      <c r="V183" s="16">
        <f t="shared" si="72"/>
        <v>0</v>
      </c>
      <c r="W183" s="16">
        <f t="shared" si="72"/>
        <v>0</v>
      </c>
      <c r="X183" s="16">
        <f t="shared" si="72"/>
        <v>0</v>
      </c>
      <c r="Y183" s="16">
        <f t="shared" si="72"/>
        <v>0</v>
      </c>
      <c r="Z183" s="16">
        <f t="shared" si="72"/>
        <v>0</v>
      </c>
      <c r="AA183" s="16">
        <f t="shared" si="72"/>
        <v>0</v>
      </c>
      <c r="AB183" s="16">
        <f t="shared" si="72"/>
        <v>0</v>
      </c>
      <c r="AC183" s="16">
        <f t="shared" si="72"/>
        <v>0</v>
      </c>
      <c r="AD183" s="16">
        <f t="shared" si="72"/>
        <v>0</v>
      </c>
      <c r="AE183" s="16">
        <f t="shared" si="72"/>
        <v>0</v>
      </c>
      <c r="AF183" s="16">
        <f t="shared" si="72"/>
        <v>0</v>
      </c>
      <c r="AG183" s="16">
        <f t="shared" si="72"/>
        <v>0</v>
      </c>
      <c r="AH183" s="16">
        <f t="shared" si="72"/>
        <v>0</v>
      </c>
      <c r="AI183" s="16">
        <f t="shared" si="72"/>
        <v>0</v>
      </c>
      <c r="AJ183" s="16">
        <f t="shared" si="72"/>
        <v>0</v>
      </c>
      <c r="AK183" s="16">
        <f t="shared" si="72"/>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3">G187*(1+$G$16)*(1+H186)</f>
        <v>0</v>
      </c>
      <c r="I187" s="10">
        <f t="shared" si="73"/>
        <v>0</v>
      </c>
      <c r="J187" s="10">
        <f t="shared" si="73"/>
        <v>0</v>
      </c>
      <c r="K187" s="10">
        <f t="shared" si="73"/>
        <v>0</v>
      </c>
      <c r="L187" s="10">
        <f t="shared" si="73"/>
        <v>0</v>
      </c>
      <c r="M187" s="10">
        <f t="shared" si="73"/>
        <v>0</v>
      </c>
      <c r="N187" s="10">
        <f t="shared" si="73"/>
        <v>0</v>
      </c>
      <c r="O187" s="10">
        <f t="shared" si="73"/>
        <v>0</v>
      </c>
      <c r="P187" s="10">
        <f t="shared" si="73"/>
        <v>0</v>
      </c>
      <c r="Q187" s="10">
        <f t="shared" si="73"/>
        <v>0</v>
      </c>
      <c r="R187" s="10">
        <f t="shared" si="73"/>
        <v>0</v>
      </c>
      <c r="S187" s="10">
        <f t="shared" si="73"/>
        <v>0</v>
      </c>
      <c r="T187" s="10">
        <f t="shared" si="73"/>
        <v>0</v>
      </c>
      <c r="U187" s="10">
        <f t="shared" si="73"/>
        <v>0</v>
      </c>
      <c r="V187" s="10">
        <f t="shared" si="73"/>
        <v>0</v>
      </c>
      <c r="W187" s="10">
        <f t="shared" si="73"/>
        <v>0</v>
      </c>
      <c r="X187" s="10">
        <f t="shared" si="73"/>
        <v>0</v>
      </c>
      <c r="Y187" s="10">
        <f t="shared" si="73"/>
        <v>0</v>
      </c>
      <c r="Z187" s="10">
        <f t="shared" si="73"/>
        <v>0</v>
      </c>
      <c r="AA187" s="10">
        <f t="shared" si="73"/>
        <v>0</v>
      </c>
      <c r="AB187" s="10">
        <f t="shared" si="73"/>
        <v>0</v>
      </c>
      <c r="AC187" s="10">
        <f t="shared" si="73"/>
        <v>0</v>
      </c>
      <c r="AD187" s="10">
        <f t="shared" si="73"/>
        <v>0</v>
      </c>
      <c r="AE187" s="10">
        <f t="shared" si="73"/>
        <v>0</v>
      </c>
      <c r="AF187" s="10">
        <f t="shared" si="73"/>
        <v>0</v>
      </c>
      <c r="AG187" s="10">
        <f>AF187*(1+$G$16)*(1+AG186)</f>
        <v>0</v>
      </c>
      <c r="AH187" s="10">
        <f t="shared" si="73"/>
        <v>0</v>
      </c>
      <c r="AI187" s="10">
        <f t="shared" si="73"/>
        <v>0</v>
      </c>
      <c r="AJ187" s="10">
        <f t="shared" si="73"/>
        <v>0</v>
      </c>
      <c r="AK187" s="10">
        <f t="shared" si="73"/>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4">I187*I178+I188</f>
        <v>0</v>
      </c>
      <c r="J189" s="10">
        <f t="shared" si="74"/>
        <v>0</v>
      </c>
      <c r="K189" s="10">
        <f t="shared" si="74"/>
        <v>0</v>
      </c>
      <c r="L189" s="10">
        <f t="shared" si="74"/>
        <v>0</v>
      </c>
      <c r="M189" s="10">
        <f t="shared" si="74"/>
        <v>0</v>
      </c>
      <c r="N189" s="10">
        <f t="shared" si="74"/>
        <v>0</v>
      </c>
      <c r="O189" s="10">
        <f t="shared" si="74"/>
        <v>0</v>
      </c>
      <c r="P189" s="10">
        <f t="shared" si="74"/>
        <v>0</v>
      </c>
      <c r="Q189" s="10">
        <f t="shared" si="74"/>
        <v>0</v>
      </c>
      <c r="R189" s="10">
        <f t="shared" si="74"/>
        <v>0</v>
      </c>
      <c r="S189" s="10">
        <f t="shared" si="74"/>
        <v>0</v>
      </c>
      <c r="T189" s="10">
        <f t="shared" si="74"/>
        <v>0</v>
      </c>
      <c r="U189" s="10">
        <f t="shared" si="74"/>
        <v>0</v>
      </c>
      <c r="V189" s="10">
        <f t="shared" si="74"/>
        <v>0</v>
      </c>
      <c r="W189" s="10">
        <f t="shared" si="74"/>
        <v>0</v>
      </c>
      <c r="X189" s="10">
        <f t="shared" si="74"/>
        <v>0</v>
      </c>
      <c r="Y189" s="10">
        <f t="shared" si="74"/>
        <v>0</v>
      </c>
      <c r="Z189" s="10">
        <f t="shared" si="74"/>
        <v>0</v>
      </c>
      <c r="AA189" s="10">
        <f t="shared" si="74"/>
        <v>0</v>
      </c>
      <c r="AB189" s="10">
        <f t="shared" si="74"/>
        <v>0</v>
      </c>
      <c r="AC189" s="10">
        <f t="shared" si="74"/>
        <v>0</v>
      </c>
      <c r="AD189" s="10">
        <f t="shared" si="74"/>
        <v>0</v>
      </c>
      <c r="AE189" s="10">
        <f t="shared" si="74"/>
        <v>0</v>
      </c>
      <c r="AF189" s="10">
        <f t="shared" si="74"/>
        <v>0</v>
      </c>
      <c r="AG189" s="10">
        <f t="shared" si="74"/>
        <v>0</v>
      </c>
      <c r="AH189" s="10">
        <f t="shared" si="74"/>
        <v>0</v>
      </c>
      <c r="AI189" s="10">
        <f t="shared" si="74"/>
        <v>0</v>
      </c>
      <c r="AJ189" s="10">
        <f t="shared" si="74"/>
        <v>0</v>
      </c>
      <c r="AK189" s="10">
        <f t="shared" si="74"/>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5">H194*(1+$G$16)*(1+I$193)</f>
        <v>947.09991076765107</v>
      </c>
      <c r="J194" s="10">
        <f t="shared" si="75"/>
        <v>966.9890088937716</v>
      </c>
      <c r="K194" s="10">
        <f t="shared" si="75"/>
        <v>987.29577808054069</v>
      </c>
      <c r="L194" s="10">
        <f t="shared" si="75"/>
        <v>1008.0289894202319</v>
      </c>
      <c r="M194" s="10">
        <f t="shared" si="75"/>
        <v>1029.1975981980568</v>
      </c>
      <c r="N194" s="10">
        <f t="shared" si="75"/>
        <v>1050.8107477602159</v>
      </c>
      <c r="O194" s="10">
        <f t="shared" si="75"/>
        <v>1072.8777734631803</v>
      </c>
      <c r="P194" s="10">
        <f t="shared" si="75"/>
        <v>1095.4082067059071</v>
      </c>
      <c r="Q194" s="10">
        <f t="shared" si="75"/>
        <v>1118.411779046731</v>
      </c>
      <c r="R194" s="10">
        <f t="shared" si="75"/>
        <v>1141.8984264067121</v>
      </c>
      <c r="S194" s="10">
        <f t="shared" si="75"/>
        <v>1165.8782933612529</v>
      </c>
      <c r="T194" s="10">
        <f t="shared" si="75"/>
        <v>1190.3617375218391</v>
      </c>
      <c r="U194" s="10">
        <f t="shared" si="75"/>
        <v>1215.3593340097977</v>
      </c>
      <c r="V194" s="10">
        <f t="shared" si="75"/>
        <v>1240.8818800240033</v>
      </c>
      <c r="W194" s="10">
        <f t="shared" si="75"/>
        <v>1266.9403995045072</v>
      </c>
      <c r="X194" s="10">
        <f t="shared" si="75"/>
        <v>1293.5461478941018</v>
      </c>
      <c r="Y194" s="10">
        <f t="shared" ref="Y194:AK195" si="76">X194*(1+$G$16)*(1+Y$193)</f>
        <v>1320.7106169998779</v>
      </c>
      <c r="Z194" s="10">
        <f t="shared" si="76"/>
        <v>1348.4455399568751</v>
      </c>
      <c r="AA194" s="10">
        <f t="shared" si="76"/>
        <v>1376.7628962959693</v>
      </c>
      <c r="AB194" s="10">
        <f t="shared" si="76"/>
        <v>1405.6749171181846</v>
      </c>
      <c r="AC194" s="10">
        <f t="shared" si="76"/>
        <v>1435.1940903776663</v>
      </c>
      <c r="AD194" s="10">
        <f t="shared" si="76"/>
        <v>1465.333166275597</v>
      </c>
      <c r="AE194" s="10">
        <f t="shared" si="76"/>
        <v>1496.1051627673844</v>
      </c>
      <c r="AF194" s="10">
        <f t="shared" si="76"/>
        <v>1527.5233711854994</v>
      </c>
      <c r="AG194" s="10">
        <f t="shared" si="76"/>
        <v>1559.6013619803948</v>
      </c>
      <c r="AH194" s="10">
        <f t="shared" si="76"/>
        <v>1592.352990581983</v>
      </c>
      <c r="AI194" s="10">
        <f t="shared" si="76"/>
        <v>1625.7924033842046</v>
      </c>
      <c r="AJ194" s="10">
        <f t="shared" si="76"/>
        <v>1659.9340438552726</v>
      </c>
      <c r="AK194" s="10">
        <f t="shared" si="76"/>
        <v>1694.7926587762331</v>
      </c>
    </row>
    <row r="195" spans="1:39" x14ac:dyDescent="0.35">
      <c r="A195" s="2">
        <v>42</v>
      </c>
      <c r="E195" t="s">
        <v>122</v>
      </c>
      <c r="F195" t="s">
        <v>113</v>
      </c>
      <c r="G195" s="6"/>
      <c r="H195" s="10">
        <f>G195*(1+$G$16)*(1+H$193)</f>
        <v>0</v>
      </c>
      <c r="I195" s="10">
        <f t="shared" si="75"/>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5"/>
        <v>0</v>
      </c>
      <c r="Y195" s="10">
        <f t="shared" si="76"/>
        <v>0</v>
      </c>
      <c r="Z195" s="10">
        <f t="shared" si="76"/>
        <v>0</v>
      </c>
      <c r="AA195" s="10">
        <f t="shared" si="76"/>
        <v>0</v>
      </c>
      <c r="AB195" s="10">
        <f t="shared" si="76"/>
        <v>0</v>
      </c>
      <c r="AC195" s="10">
        <f t="shared" si="76"/>
        <v>0</v>
      </c>
      <c r="AD195" s="10">
        <f t="shared" si="76"/>
        <v>0</v>
      </c>
      <c r="AE195" s="10">
        <f t="shared" si="76"/>
        <v>0</v>
      </c>
      <c r="AF195" s="10">
        <f t="shared" si="76"/>
        <v>0</v>
      </c>
      <c r="AG195" s="10">
        <f>AF195*(1+$G$16)*(1+AG$193)</f>
        <v>0</v>
      </c>
      <c r="AH195" s="10">
        <f t="shared" si="76"/>
        <v>0</v>
      </c>
      <c r="AI195" s="10">
        <f t="shared" si="76"/>
        <v>0</v>
      </c>
      <c r="AJ195" s="10">
        <f t="shared" si="76"/>
        <v>0</v>
      </c>
      <c r="AK195" s="10">
        <f t="shared" si="76"/>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7">I194*I177+(I195+I199)*I178+I196+I200</f>
        <v>863755.11862009775</v>
      </c>
      <c r="J202" s="10">
        <f t="shared" si="77"/>
        <v>1301567.2059710165</v>
      </c>
      <c r="K202" s="10">
        <f t="shared" si="77"/>
        <v>1788979.9498819397</v>
      </c>
      <c r="L202" s="10">
        <f t="shared" si="77"/>
        <v>2307378.3567829109</v>
      </c>
      <c r="M202" s="10">
        <f t="shared" si="77"/>
        <v>2781921.1079293475</v>
      </c>
      <c r="N202" s="10">
        <f t="shared" si="77"/>
        <v>3316358.7199312416</v>
      </c>
      <c r="O202" s="10">
        <f t="shared" si="77"/>
        <v>3870957.311692134</v>
      </c>
      <c r="P202" s="10">
        <f t="shared" si="77"/>
        <v>4454813.6168346023</v>
      </c>
      <c r="Q202" s="10">
        <f t="shared" si="77"/>
        <v>5069181.5959960539</v>
      </c>
      <c r="R202" s="10">
        <f t="shared" si="77"/>
        <v>5715364.7681967421</v>
      </c>
      <c r="S202" s="10">
        <f t="shared" si="77"/>
        <v>6394718.0949892821</v>
      </c>
      <c r="T202" s="10">
        <f t="shared" si="77"/>
        <v>7108649.9348042384</v>
      </c>
      <c r="U202" s="10">
        <f t="shared" si="77"/>
        <v>7858624.0700781792</v>
      </c>
      <c r="V202" s="10">
        <f t="shared" si="77"/>
        <v>8646161.8098453134</v>
      </c>
      <c r="W202" s="10">
        <f t="shared" si="77"/>
        <v>9472844.1705719978</v>
      </c>
      <c r="X202" s="10">
        <f t="shared" si="77"/>
        <v>10340314.138115117</v>
      </c>
      <c r="Y202" s="10">
        <f t="shared" si="77"/>
        <v>11250279.013790831</v>
      </c>
      <c r="Z202" s="10">
        <f t="shared" si="77"/>
        <v>12204512.847649457</v>
      </c>
      <c r="AA202" s="10">
        <f t="shared" si="77"/>
        <v>13204858.96216559</v>
      </c>
      <c r="AB202" s="10">
        <f t="shared" si="77"/>
        <v>14253232.569669902</v>
      </c>
      <c r="AC202" s="10">
        <f t="shared" si="77"/>
        <v>15351623.486970894</v>
      </c>
      <c r="AD202" s="10">
        <f t="shared" si="77"/>
        <v>16502098.950740872</v>
      </c>
      <c r="AE202" s="10">
        <f t="shared" si="77"/>
        <v>17706806.537371308</v>
      </c>
      <c r="AF202" s="10">
        <f t="shared" si="77"/>
        <v>18967977.191138152</v>
      </c>
      <c r="AG202" s="10">
        <f t="shared" si="77"/>
        <v>20287928.364658143</v>
      </c>
      <c r="AH202" s="10">
        <f t="shared" si="77"/>
        <v>21669067.275762815</v>
      </c>
      <c r="AI202" s="10">
        <f t="shared" si="77"/>
        <v>23113894.285067637</v>
      </c>
      <c r="AJ202" s="10">
        <f t="shared" si="77"/>
        <v>24625006.398670256</v>
      </c>
      <c r="AK202" s="10">
        <f t="shared" si="77"/>
        <v>26205100.900573801</v>
      </c>
      <c r="AL202" s="10">
        <f>SUM(H202:AK202)</f>
        <v>317082944.78268886</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8">SUM(I205:I208)</f>
        <v>0</v>
      </c>
      <c r="J209" s="10">
        <f t="shared" si="78"/>
        <v>0</v>
      </c>
      <c r="K209" s="10">
        <f t="shared" si="78"/>
        <v>0</v>
      </c>
      <c r="L209" s="10">
        <f t="shared" si="78"/>
        <v>0</v>
      </c>
      <c r="M209" s="10">
        <f t="shared" si="78"/>
        <v>0</v>
      </c>
      <c r="N209" s="10">
        <f t="shared" si="78"/>
        <v>0</v>
      </c>
      <c r="O209" s="10">
        <f t="shared" si="78"/>
        <v>0</v>
      </c>
      <c r="P209" s="10">
        <f t="shared" si="78"/>
        <v>0</v>
      </c>
      <c r="Q209" s="10">
        <f t="shared" si="78"/>
        <v>0</v>
      </c>
      <c r="R209" s="10">
        <f t="shared" si="78"/>
        <v>0</v>
      </c>
      <c r="S209" s="10">
        <f t="shared" si="78"/>
        <v>0</v>
      </c>
      <c r="T209" s="10">
        <f t="shared" si="78"/>
        <v>0</v>
      </c>
      <c r="U209" s="10">
        <f t="shared" si="78"/>
        <v>0</v>
      </c>
      <c r="V209" s="10">
        <f t="shared" si="78"/>
        <v>0</v>
      </c>
      <c r="W209" s="10">
        <f t="shared" si="78"/>
        <v>0</v>
      </c>
      <c r="X209" s="10">
        <f t="shared" si="78"/>
        <v>0</v>
      </c>
      <c r="Y209" s="10">
        <f t="shared" si="78"/>
        <v>0</v>
      </c>
      <c r="Z209" s="10">
        <f t="shared" si="78"/>
        <v>0</v>
      </c>
      <c r="AA209" s="10">
        <f t="shared" si="78"/>
        <v>0</v>
      </c>
      <c r="AB209" s="10">
        <f t="shared" si="78"/>
        <v>0</v>
      </c>
      <c r="AC209" s="10">
        <f t="shared" si="78"/>
        <v>0</v>
      </c>
      <c r="AD209" s="10">
        <f t="shared" si="78"/>
        <v>0</v>
      </c>
      <c r="AE209" s="10">
        <f t="shared" si="78"/>
        <v>0</v>
      </c>
      <c r="AF209" s="10">
        <f t="shared" si="78"/>
        <v>0</v>
      </c>
      <c r="AG209" s="10">
        <f t="shared" si="78"/>
        <v>0</v>
      </c>
      <c r="AH209" s="10">
        <f t="shared" si="78"/>
        <v>0</v>
      </c>
      <c r="AI209" s="10">
        <f t="shared" si="78"/>
        <v>0</v>
      </c>
      <c r="AJ209" s="10">
        <f t="shared" si="78"/>
        <v>0</v>
      </c>
      <c r="AK209" s="10">
        <f t="shared" si="78"/>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9">SUM(I212:I215)</f>
        <v>0</v>
      </c>
      <c r="J216" s="10">
        <f t="shared" si="79"/>
        <v>0</v>
      </c>
      <c r="K216" s="10">
        <f t="shared" si="79"/>
        <v>0</v>
      </c>
      <c r="L216" s="10">
        <f t="shared" si="79"/>
        <v>0</v>
      </c>
      <c r="M216" s="10">
        <f t="shared" si="79"/>
        <v>0</v>
      </c>
      <c r="N216" s="10">
        <f t="shared" si="79"/>
        <v>0</v>
      </c>
      <c r="O216" s="10">
        <f t="shared" si="79"/>
        <v>0</v>
      </c>
      <c r="P216" s="10">
        <f t="shared" si="79"/>
        <v>0</v>
      </c>
      <c r="Q216" s="10">
        <f t="shared" si="79"/>
        <v>0</v>
      </c>
      <c r="R216" s="10">
        <f t="shared" si="79"/>
        <v>0</v>
      </c>
      <c r="S216" s="10">
        <f t="shared" si="79"/>
        <v>0</v>
      </c>
      <c r="T216" s="10">
        <f t="shared" si="79"/>
        <v>0</v>
      </c>
      <c r="U216" s="10">
        <f t="shared" si="79"/>
        <v>0</v>
      </c>
      <c r="V216" s="10">
        <f t="shared" si="79"/>
        <v>0</v>
      </c>
      <c r="W216" s="10">
        <f t="shared" si="79"/>
        <v>0</v>
      </c>
      <c r="X216" s="10">
        <f t="shared" si="79"/>
        <v>0</v>
      </c>
      <c r="Y216" s="10">
        <f t="shared" si="79"/>
        <v>0</v>
      </c>
      <c r="Z216" s="10">
        <f t="shared" si="79"/>
        <v>0</v>
      </c>
      <c r="AA216" s="10">
        <f t="shared" si="79"/>
        <v>0</v>
      </c>
      <c r="AB216" s="10">
        <f t="shared" si="79"/>
        <v>0</v>
      </c>
      <c r="AC216" s="10">
        <f t="shared" si="79"/>
        <v>0</v>
      </c>
      <c r="AD216" s="10">
        <f t="shared" si="79"/>
        <v>0</v>
      </c>
      <c r="AE216" s="10">
        <f t="shared" si="79"/>
        <v>0</v>
      </c>
      <c r="AF216" s="10">
        <f t="shared" si="79"/>
        <v>0</v>
      </c>
      <c r="AG216" s="10">
        <f t="shared" si="79"/>
        <v>0</v>
      </c>
      <c r="AH216" s="10">
        <f t="shared" si="79"/>
        <v>0</v>
      </c>
      <c r="AI216" s="10">
        <f t="shared" si="79"/>
        <v>0</v>
      </c>
      <c r="AJ216" s="10">
        <f t="shared" si="79"/>
        <v>0</v>
      </c>
      <c r="AK216" s="10">
        <f t="shared" si="79"/>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12276.344649446301</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0">H176</f>
        <v>484</v>
      </c>
      <c r="I219" s="10">
        <f t="shared" si="80"/>
        <v>428</v>
      </c>
      <c r="J219" s="10">
        <f t="shared" si="80"/>
        <v>434</v>
      </c>
      <c r="K219" s="10">
        <f t="shared" si="80"/>
        <v>466</v>
      </c>
      <c r="L219" s="10">
        <f t="shared" si="80"/>
        <v>477</v>
      </c>
      <c r="M219" s="10">
        <f t="shared" si="80"/>
        <v>414</v>
      </c>
      <c r="N219" s="10">
        <f t="shared" si="80"/>
        <v>453</v>
      </c>
      <c r="O219" s="10">
        <f t="shared" si="80"/>
        <v>452.01333333333326</v>
      </c>
      <c r="P219" s="10">
        <f t="shared" si="80"/>
        <v>458.79353333333324</v>
      </c>
      <c r="Q219" s="10">
        <f t="shared" si="80"/>
        <v>465.67543633333321</v>
      </c>
      <c r="R219" s="10">
        <f t="shared" si="80"/>
        <v>472.66056787833315</v>
      </c>
      <c r="S219" s="10">
        <f t="shared" si="80"/>
        <v>479.75047639650808</v>
      </c>
      <c r="T219" s="10">
        <f t="shared" si="80"/>
        <v>486.94673354245566</v>
      </c>
      <c r="U219" s="10">
        <f t="shared" si="80"/>
        <v>494.25093454559243</v>
      </c>
      <c r="V219" s="10">
        <f t="shared" si="80"/>
        <v>501.66469856377626</v>
      </c>
      <c r="W219" s="10">
        <f t="shared" si="80"/>
        <v>509.18966904223282</v>
      </c>
      <c r="X219" s="10">
        <f t="shared" si="80"/>
        <v>516.82751407786623</v>
      </c>
      <c r="Y219" s="10">
        <f t="shared" si="80"/>
        <v>524.57992678903418</v>
      </c>
      <c r="Z219" s="10">
        <f t="shared" si="80"/>
        <v>532.44862569086968</v>
      </c>
      <c r="AA219" s="10">
        <f t="shared" si="80"/>
        <v>540.43535507623267</v>
      </c>
      <c r="AB219" s="10">
        <f t="shared" si="80"/>
        <v>548.54188540237612</v>
      </c>
      <c r="AC219" s="10">
        <f t="shared" si="80"/>
        <v>556.77001368341166</v>
      </c>
      <c r="AD219" s="10">
        <f t="shared" si="80"/>
        <v>565.12156388866276</v>
      </c>
      <c r="AE219" s="10">
        <f t="shared" si="80"/>
        <v>573.59838734699269</v>
      </c>
      <c r="AF219" s="10">
        <f t="shared" si="80"/>
        <v>582.20236315719751</v>
      </c>
      <c r="AG219" s="10">
        <f t="shared" si="80"/>
        <v>590.93539860455542</v>
      </c>
      <c r="AH219" s="10">
        <f t="shared" si="80"/>
        <v>599.79942958362369</v>
      </c>
      <c r="AI219" s="10">
        <f t="shared" si="80"/>
        <v>608.79642102737796</v>
      </c>
      <c r="AJ219" s="10">
        <f t="shared" si="80"/>
        <v>617.92836734278853</v>
      </c>
      <c r="AK219" s="10">
        <f t="shared" si="80"/>
        <v>627.19729285293033</v>
      </c>
    </row>
    <row r="220" spans="1:37" x14ac:dyDescent="0.35">
      <c r="E220" t="s">
        <v>138</v>
      </c>
      <c r="F220" t="s">
        <v>111</v>
      </c>
      <c r="G220" s="20">
        <v>14614.85553917062</v>
      </c>
      <c r="H220" s="10">
        <f>G220*(1+$G$16)</f>
        <v>14921.767505493201</v>
      </c>
      <c r="I220" s="10">
        <f t="shared" ref="I220:AK220" si="81">H220*(1+$G$16)</f>
        <v>15235.124623108557</v>
      </c>
      <c r="J220" s="10">
        <f>I220*(1+$G$16)</f>
        <v>15555.062240193834</v>
      </c>
      <c r="K220" s="10">
        <f t="shared" si="81"/>
        <v>15881.718547237904</v>
      </c>
      <c r="L220" s="10">
        <f t="shared" si="81"/>
        <v>16215.234636729898</v>
      </c>
      <c r="M220" s="10">
        <f t="shared" si="81"/>
        <v>16555.754564101226</v>
      </c>
      <c r="N220" s="10">
        <f t="shared" si="81"/>
        <v>16903.425409947351</v>
      </c>
      <c r="O220" s="10">
        <f t="shared" si="81"/>
        <v>17258.397343556244</v>
      </c>
      <c r="P220" s="10">
        <f t="shared" si="81"/>
        <v>17620.823687770924</v>
      </c>
      <c r="Q220" s="10">
        <f t="shared" si="81"/>
        <v>17990.860985214113</v>
      </c>
      <c r="R220" s="10">
        <f t="shared" si="81"/>
        <v>18368.669065903607</v>
      </c>
      <c r="S220" s="10">
        <f t="shared" si="81"/>
        <v>18754.411116287582</v>
      </c>
      <c r="T220" s="10">
        <f t="shared" si="81"/>
        <v>19148.253749729618</v>
      </c>
      <c r="U220" s="10">
        <f t="shared" si="81"/>
        <v>19550.367078473937</v>
      </c>
      <c r="V220" s="10">
        <f t="shared" si="81"/>
        <v>19960.924787121887</v>
      </c>
      <c r="W220" s="10">
        <f t="shared" si="81"/>
        <v>20380.104207651446</v>
      </c>
      <c r="X220" s="10">
        <f t="shared" si="81"/>
        <v>20808.086396012124</v>
      </c>
      <c r="Y220" s="10">
        <f t="shared" si="81"/>
        <v>21245.056210328377</v>
      </c>
      <c r="Z220" s="10">
        <f t="shared" si="81"/>
        <v>21691.202390745271</v>
      </c>
      <c r="AA220" s="10">
        <f t="shared" si="81"/>
        <v>22146.717640950919</v>
      </c>
      <c r="AB220" s="10">
        <f t="shared" si="81"/>
        <v>22611.798711410887</v>
      </c>
      <c r="AC220" s="10">
        <f t="shared" si="81"/>
        <v>23086.646484350513</v>
      </c>
      <c r="AD220" s="10">
        <f t="shared" si="81"/>
        <v>23571.466060521871</v>
      </c>
      <c r="AE220" s="10">
        <f t="shared" si="81"/>
        <v>24066.466847792828</v>
      </c>
      <c r="AF220" s="10">
        <f t="shared" si="81"/>
        <v>24571.862651596475</v>
      </c>
      <c r="AG220" s="10">
        <f>AF220*(1+$G$16)</f>
        <v>25087.871767279998</v>
      </c>
      <c r="AH220" s="10">
        <f t="shared" si="81"/>
        <v>25614.717074392876</v>
      </c>
      <c r="AI220" s="10">
        <f t="shared" si="81"/>
        <v>26152.626132955123</v>
      </c>
      <c r="AJ220" s="10">
        <f t="shared" si="81"/>
        <v>26701.831281747178</v>
      </c>
      <c r="AK220" s="10">
        <f t="shared" si="81"/>
        <v>27262.569738663868</v>
      </c>
    </row>
    <row r="221" spans="1:37" x14ac:dyDescent="0.35">
      <c r="E221" t="s">
        <v>139</v>
      </c>
      <c r="F221" t="s">
        <v>53</v>
      </c>
      <c r="H221" s="10">
        <f>H220*H219</f>
        <v>7222135.4726587087</v>
      </c>
      <c r="I221" s="10">
        <f>I220*I219</f>
        <v>6520633.3386904625</v>
      </c>
      <c r="J221" s="10">
        <f t="shared" ref="J221:AK221" si="82">J220*J219</f>
        <v>6750897.012244124</v>
      </c>
      <c r="K221" s="10">
        <f t="shared" si="82"/>
        <v>7400880.8430128638</v>
      </c>
      <c r="L221" s="10">
        <f t="shared" si="82"/>
        <v>7734666.9217201611</v>
      </c>
      <c r="M221" s="10">
        <f t="shared" si="82"/>
        <v>6854082.3895379072</v>
      </c>
      <c r="N221" s="10">
        <f t="shared" si="82"/>
        <v>7657251.7107061502</v>
      </c>
      <c r="O221" s="10">
        <f t="shared" si="82"/>
        <v>7801025.711252002</v>
      </c>
      <c r="P221" s="10">
        <f t="shared" si="82"/>
        <v>8084319.9599561179</v>
      </c>
      <c r="Q221" s="10">
        <f t="shared" si="82"/>
        <v>8377902.0393019225</v>
      </c>
      <c r="R221" s="10">
        <f t="shared" si="82"/>
        <v>8682145.5518591702</v>
      </c>
      <c r="S221" s="10">
        <f t="shared" si="82"/>
        <v>8997437.6675749347</v>
      </c>
      <c r="T221" s="10">
        <f t="shared" si="82"/>
        <v>9324179.6164729167</v>
      </c>
      <c r="U221" s="10">
        <f t="shared" si="82"/>
        <v>9662787.1992451269</v>
      </c>
      <c r="V221" s="10">
        <f t="shared" si="82"/>
        <v>10013691.316385711</v>
      </c>
      <c r="W221" s="10">
        <f t="shared" si="82"/>
        <v>10377338.516540255</v>
      </c>
      <c r="X221" s="10">
        <f t="shared" si="82"/>
        <v>10754191.564768413</v>
      </c>
      <c r="Y221" s="10">
        <f t="shared" si="82"/>
        <v>11144730.031442976</v>
      </c>
      <c r="Z221" s="10">
        <f t="shared" si="82"/>
        <v>11549450.902534826</v>
      </c>
      <c r="AA221" s="10">
        <f t="shared" si="82"/>
        <v>11968869.212060375</v>
      </c>
      <c r="AB221" s="10">
        <f t="shared" si="82"/>
        <v>12403518.697496347</v>
      </c>
      <c r="AC221" s="10">
        <f t="shared" si="82"/>
        <v>12853952.478995923</v>
      </c>
      <c r="AD221" s="10">
        <f t="shared" si="82"/>
        <v>13320743.763270656</v>
      </c>
      <c r="AE221" s="10">
        <f t="shared" si="82"/>
        <v>13804486.573033828</v>
      </c>
      <c r="AF221" s="10">
        <f t="shared" si="82"/>
        <v>14305796.502933549</v>
      </c>
      <c r="AG221" s="10">
        <f t="shared" si="82"/>
        <v>14825311.502937578</v>
      </c>
      <c r="AH221" s="10">
        <f t="shared" si="82"/>
        <v>15363692.690166753</v>
      </c>
      <c r="AI221" s="10">
        <f t="shared" si="82"/>
        <v>15921625.190210154</v>
      </c>
      <c r="AJ221" s="10">
        <f t="shared" si="82"/>
        <v>16499819.008992633</v>
      </c>
      <c r="AK221" s="10">
        <f t="shared" si="82"/>
        <v>17099009.936304197</v>
      </c>
    </row>
    <row r="223" spans="1:37" x14ac:dyDescent="0.35">
      <c r="D223" t="s">
        <v>140</v>
      </c>
    </row>
    <row r="224" spans="1:37" x14ac:dyDescent="0.35">
      <c r="E224" t="s">
        <v>57</v>
      </c>
      <c r="F224" t="s">
        <v>53</v>
      </c>
      <c r="G224" s="10">
        <f t="shared" ref="G224:AK224" si="83">G44</f>
        <v>6232586.4000000004</v>
      </c>
      <c r="H224" s="10">
        <f t="shared" si="83"/>
        <v>4176296</v>
      </c>
      <c r="I224" s="10">
        <f t="shared" si="83"/>
        <v>4176296</v>
      </c>
      <c r="J224" s="10">
        <f t="shared" si="83"/>
        <v>3708144.8957059924</v>
      </c>
      <c r="K224" s="10">
        <f t="shared" si="83"/>
        <v>4504336.2766414043</v>
      </c>
      <c r="L224" s="10">
        <f t="shared" si="83"/>
        <v>5041745.8868422192</v>
      </c>
      <c r="M224" s="10">
        <f t="shared" si="83"/>
        <v>3897175.1222857265</v>
      </c>
      <c r="N224" s="10">
        <f t="shared" si="83"/>
        <v>4806434.9487067796</v>
      </c>
      <c r="O224" s="10">
        <f t="shared" si="83"/>
        <v>4523314.4488175167</v>
      </c>
      <c r="P224" s="10">
        <f t="shared" si="83"/>
        <v>4659013.8822820419</v>
      </c>
      <c r="Q224" s="10">
        <f t="shared" si="83"/>
        <v>4798784.298750503</v>
      </c>
      <c r="R224" s="10">
        <f t="shared" si="83"/>
        <v>4942747.8277130183</v>
      </c>
      <c r="S224" s="10">
        <f t="shared" si="83"/>
        <v>5091030.2625444094</v>
      </c>
      <c r="T224" s="10">
        <f t="shared" si="83"/>
        <v>5243761.1704207417</v>
      </c>
      <c r="U224" s="10">
        <f t="shared" si="83"/>
        <v>5401074.0055333637</v>
      </c>
      <c r="V224" s="10">
        <f t="shared" si="83"/>
        <v>5563106.2256993651</v>
      </c>
      <c r="W224" s="10">
        <f t="shared" si="83"/>
        <v>5729999.4124703463</v>
      </c>
      <c r="X224" s="10">
        <f t="shared" si="83"/>
        <v>5901899.3948444566</v>
      </c>
      <c r="Y224" s="10">
        <f t="shared" si="83"/>
        <v>6078956.3766897907</v>
      </c>
      <c r="Z224" s="10">
        <f t="shared" si="83"/>
        <v>6261325.0679904846</v>
      </c>
      <c r="AA224" s="10">
        <f t="shared" si="83"/>
        <v>6449164.8200301994</v>
      </c>
      <c r="AB224" s="10">
        <f t="shared" si="83"/>
        <v>6642639.7646311056</v>
      </c>
      <c r="AC224" s="10">
        <f t="shared" si="83"/>
        <v>6841918.9575700387</v>
      </c>
      <c r="AD224" s="10">
        <f t="shared" si="83"/>
        <v>7047176.5262971399</v>
      </c>
      <c r="AE224" s="10">
        <f t="shared" si="83"/>
        <v>7258591.8220860539</v>
      </c>
      <c r="AF224" s="10">
        <f t="shared" si="83"/>
        <v>7476349.5767486356</v>
      </c>
      <c r="AG224" s="10">
        <f t="shared" si="83"/>
        <v>7700640.0640510945</v>
      </c>
      <c r="AH224" s="10">
        <f t="shared" si="83"/>
        <v>7931659.2659726273</v>
      </c>
      <c r="AI224" s="10">
        <f t="shared" si="83"/>
        <v>8169609.0439518066</v>
      </c>
      <c r="AJ224" s="10">
        <f t="shared" si="83"/>
        <v>8414697.3152703606</v>
      </c>
      <c r="AK224" s="10">
        <f t="shared" si="83"/>
        <v>8667138.2347284723</v>
      </c>
    </row>
    <row r="225" spans="4:38" x14ac:dyDescent="0.35">
      <c r="E225" t="s">
        <v>141</v>
      </c>
      <c r="F225" t="s">
        <v>53</v>
      </c>
      <c r="G225" s="10">
        <f t="shared" ref="G225:AK225" si="84">G179</f>
        <v>0</v>
      </c>
      <c r="H225" s="10">
        <f t="shared" si="84"/>
        <v>526796.13183999993</v>
      </c>
      <c r="I225" s="10">
        <f t="shared" si="84"/>
        <v>1051719.2755199999</v>
      </c>
      <c r="J225" s="10">
        <f t="shared" si="84"/>
        <v>1616488.4252849626</v>
      </c>
      <c r="K225" s="10">
        <f t="shared" si="84"/>
        <v>2221833.316623548</v>
      </c>
      <c r="L225" s="10">
        <f t="shared" si="84"/>
        <v>2865661.0195629569</v>
      </c>
      <c r="M225" s="10">
        <f t="shared" si="84"/>
        <v>3455021.9538366641</v>
      </c>
      <c r="N225" s="10">
        <f t="shared" si="84"/>
        <v>4118769.6342290007</v>
      </c>
      <c r="O225" s="10">
        <f t="shared" si="84"/>
        <v>4807556.3523854408</v>
      </c>
      <c r="P225" s="10">
        <f t="shared" si="84"/>
        <v>5532679.845788409</v>
      </c>
      <c r="Q225" s="10">
        <f t="shared" si="84"/>
        <v>6295697.4776280941</v>
      </c>
      <c r="R225" s="10">
        <f t="shared" si="84"/>
        <v>7098228.1603960749</v>
      </c>
      <c r="S225" s="10">
        <f t="shared" si="84"/>
        <v>7941954.6959150005</v>
      </c>
      <c r="T225" s="10">
        <f t="shared" si="84"/>
        <v>8828626.2025486529</v>
      </c>
      <c r="U225" s="10">
        <f t="shared" si="84"/>
        <v>9760060.6328045875</v>
      </c>
      <c r="V225" s="10">
        <f t="shared" si="84"/>
        <v>10738147.384659186</v>
      </c>
      <c r="W225" s="10">
        <f t="shared" si="84"/>
        <v>11764850.010056842</v>
      </c>
      <c r="X225" s="10">
        <f t="shared" si="84"/>
        <v>12842209.02416141</v>
      </c>
      <c r="Y225" s="10">
        <f t="shared" si="84"/>
        <v>13972344.819068965</v>
      </c>
      <c r="Z225" s="10">
        <f t="shared" si="84"/>
        <v>15157460.685826685</v>
      </c>
      <c r="AA225" s="10">
        <f t="shared" si="84"/>
        <v>16399845.948743433</v>
      </c>
      <c r="AB225" s="10">
        <f t="shared" si="84"/>
        <v>17701879.216123328</v>
      </c>
      <c r="AC225" s="10">
        <f t="shared" si="84"/>
        <v>19066031.751704901</v>
      </c>
      <c r="AD225" s="10">
        <f t="shared" si="84"/>
        <v>20494870.971244924</v>
      </c>
      <c r="AE225" s="10">
        <f t="shared" si="84"/>
        <v>21991064.068848558</v>
      </c>
      <c r="AF225" s="10">
        <f t="shared" si="84"/>
        <v>23557381.77781561</v>
      </c>
      <c r="AG225" s="10">
        <f t="shared" si="84"/>
        <v>25196702.270947244</v>
      </c>
      <c r="AH225" s="10">
        <f t="shared" si="84"/>
        <v>26912015.20543823</v>
      </c>
      <c r="AI225" s="10">
        <f t="shared" si="84"/>
        <v>28706425.917667203</v>
      </c>
      <c r="AJ225" s="10">
        <f t="shared" si="84"/>
        <v>30583159.77339169</v>
      </c>
      <c r="AK225" s="10">
        <f t="shared" si="84"/>
        <v>32545566.679055817</v>
      </c>
    </row>
    <row r="226" spans="4:38" x14ac:dyDescent="0.35">
      <c r="E226" t="s">
        <v>117</v>
      </c>
      <c r="F226" t="s">
        <v>53</v>
      </c>
      <c r="G226" s="10">
        <f t="shared" ref="G226:AK226" si="85">-G189</f>
        <v>0</v>
      </c>
      <c r="H226" s="10">
        <f t="shared" si="85"/>
        <v>0</v>
      </c>
      <c r="I226" s="10">
        <f t="shared" si="85"/>
        <v>0</v>
      </c>
      <c r="J226" s="10">
        <f t="shared" si="85"/>
        <v>0</v>
      </c>
      <c r="K226" s="10">
        <f t="shared" si="85"/>
        <v>0</v>
      </c>
      <c r="L226" s="10">
        <f t="shared" si="85"/>
        <v>0</v>
      </c>
      <c r="M226" s="10">
        <f t="shared" si="85"/>
        <v>0</v>
      </c>
      <c r="N226" s="10">
        <f t="shared" si="85"/>
        <v>0</v>
      </c>
      <c r="O226" s="10">
        <f t="shared" si="85"/>
        <v>0</v>
      </c>
      <c r="P226" s="10">
        <f t="shared" si="85"/>
        <v>0</v>
      </c>
      <c r="Q226" s="10">
        <f t="shared" si="85"/>
        <v>0</v>
      </c>
      <c r="R226" s="10">
        <f t="shared" si="85"/>
        <v>0</v>
      </c>
      <c r="S226" s="10">
        <f t="shared" si="85"/>
        <v>0</v>
      </c>
      <c r="T226" s="10">
        <f t="shared" si="85"/>
        <v>0</v>
      </c>
      <c r="U226" s="10">
        <f t="shared" si="85"/>
        <v>0</v>
      </c>
      <c r="V226" s="10">
        <f t="shared" si="85"/>
        <v>0</v>
      </c>
      <c r="W226" s="10">
        <f t="shared" si="85"/>
        <v>0</v>
      </c>
      <c r="X226" s="10">
        <f t="shared" si="85"/>
        <v>0</v>
      </c>
      <c r="Y226" s="10">
        <f t="shared" si="85"/>
        <v>0</v>
      </c>
      <c r="Z226" s="10">
        <f t="shared" si="85"/>
        <v>0</v>
      </c>
      <c r="AA226" s="10">
        <f t="shared" si="85"/>
        <v>0</v>
      </c>
      <c r="AB226" s="10">
        <f t="shared" si="85"/>
        <v>0</v>
      </c>
      <c r="AC226" s="10">
        <f t="shared" si="85"/>
        <v>0</v>
      </c>
      <c r="AD226" s="10">
        <f t="shared" si="85"/>
        <v>0</v>
      </c>
      <c r="AE226" s="10">
        <f t="shared" si="85"/>
        <v>0</v>
      </c>
      <c r="AF226" s="10">
        <f t="shared" si="85"/>
        <v>0</v>
      </c>
      <c r="AG226" s="10">
        <f t="shared" si="85"/>
        <v>0</v>
      </c>
      <c r="AH226" s="10">
        <f t="shared" si="85"/>
        <v>0</v>
      </c>
      <c r="AI226" s="10">
        <f t="shared" si="85"/>
        <v>0</v>
      </c>
      <c r="AJ226" s="10">
        <f t="shared" si="85"/>
        <v>0</v>
      </c>
      <c r="AK226" s="10">
        <f t="shared" si="85"/>
        <v>0</v>
      </c>
    </row>
    <row r="227" spans="4:38" x14ac:dyDescent="0.35">
      <c r="E227" t="s">
        <v>118</v>
      </c>
      <c r="F227" t="s">
        <v>53</v>
      </c>
      <c r="G227" s="10">
        <f t="shared" ref="G227:AK227" si="86">-G202</f>
        <v>0</v>
      </c>
      <c r="H227" s="10">
        <f t="shared" si="86"/>
        <v>-448968.02821894531</v>
      </c>
      <c r="I227" s="10">
        <f t="shared" si="86"/>
        <v>-863755.11862009775</v>
      </c>
      <c r="J227" s="10">
        <f t="shared" si="86"/>
        <v>-1301567.2059710165</v>
      </c>
      <c r="K227" s="10">
        <f t="shared" si="86"/>
        <v>-1788979.9498819397</v>
      </c>
      <c r="L227" s="10">
        <f t="shared" si="86"/>
        <v>-2307378.3567829109</v>
      </c>
      <c r="M227" s="10">
        <f t="shared" si="86"/>
        <v>-2781921.1079293475</v>
      </c>
      <c r="N227" s="10">
        <f t="shared" si="86"/>
        <v>-3316358.7199312416</v>
      </c>
      <c r="O227" s="10">
        <f t="shared" si="86"/>
        <v>-3870957.311692134</v>
      </c>
      <c r="P227" s="10">
        <f t="shared" si="86"/>
        <v>-4454813.6168346023</v>
      </c>
      <c r="Q227" s="10">
        <f t="shared" si="86"/>
        <v>-5069181.5959960539</v>
      </c>
      <c r="R227" s="10">
        <f t="shared" si="86"/>
        <v>-5715364.7681967421</v>
      </c>
      <c r="S227" s="10">
        <f t="shared" si="86"/>
        <v>-6394718.0949892821</v>
      </c>
      <c r="T227" s="10">
        <f t="shared" si="86"/>
        <v>-7108649.9348042384</v>
      </c>
      <c r="U227" s="10">
        <f t="shared" si="86"/>
        <v>-7858624.0700781792</v>
      </c>
      <c r="V227" s="10">
        <f t="shared" si="86"/>
        <v>-8646161.8098453134</v>
      </c>
      <c r="W227" s="10">
        <f t="shared" si="86"/>
        <v>-9472844.1705719978</v>
      </c>
      <c r="X227" s="10">
        <f t="shared" si="86"/>
        <v>-10340314.138115117</v>
      </c>
      <c r="Y227" s="10">
        <f t="shared" si="86"/>
        <v>-11250279.013790831</v>
      </c>
      <c r="Z227" s="10">
        <f t="shared" si="86"/>
        <v>-12204512.847649457</v>
      </c>
      <c r="AA227" s="10">
        <f t="shared" si="86"/>
        <v>-13204858.96216559</v>
      </c>
      <c r="AB227" s="10">
        <f t="shared" si="86"/>
        <v>-14253232.569669902</v>
      </c>
      <c r="AC227" s="10">
        <f t="shared" si="86"/>
        <v>-15351623.486970894</v>
      </c>
      <c r="AD227" s="10">
        <f t="shared" si="86"/>
        <v>-16502098.950740872</v>
      </c>
      <c r="AE227" s="10">
        <f t="shared" si="86"/>
        <v>-17706806.537371308</v>
      </c>
      <c r="AF227" s="10">
        <f t="shared" si="86"/>
        <v>-18967977.191138152</v>
      </c>
      <c r="AG227" s="10">
        <f t="shared" si="86"/>
        <v>-20287928.364658143</v>
      </c>
      <c r="AH227" s="10">
        <f t="shared" si="86"/>
        <v>-21669067.275762815</v>
      </c>
      <c r="AI227" s="10">
        <f t="shared" si="86"/>
        <v>-23113894.285067637</v>
      </c>
      <c r="AJ227" s="10">
        <f t="shared" si="86"/>
        <v>-24625006.398670256</v>
      </c>
      <c r="AK227" s="10">
        <f t="shared" si="86"/>
        <v>-26205100.900573801</v>
      </c>
    </row>
    <row r="228" spans="4:38" x14ac:dyDescent="0.35">
      <c r="E228" t="s">
        <v>142</v>
      </c>
      <c r="F228" t="s">
        <v>53</v>
      </c>
      <c r="G228" s="10">
        <f t="shared" ref="G228:AK228" si="87">-G36-G52-G87</f>
        <v>-2197616.1825999999</v>
      </c>
      <c r="H228" s="10">
        <f t="shared" si="87"/>
        <v>-2337673.9275834644</v>
      </c>
      <c r="I228" s="10">
        <f t="shared" si="87"/>
        <v>-2724582.235751234</v>
      </c>
      <c r="J228" s="10">
        <f t="shared" si="87"/>
        <v>-3089742.5409422033</v>
      </c>
      <c r="K228" s="10">
        <f t="shared" si="87"/>
        <v>-3594635.3613376045</v>
      </c>
      <c r="L228" s="10">
        <f t="shared" si="87"/>
        <v>-3896682.4488458997</v>
      </c>
      <c r="M228" s="10">
        <f t="shared" si="87"/>
        <v>-4056049.7862640098</v>
      </c>
      <c r="N228" s="10">
        <f t="shared" si="87"/>
        <v>-4251588.8208585456</v>
      </c>
      <c r="O228" s="10">
        <f t="shared" si="87"/>
        <v>-5703476.0239059851</v>
      </c>
      <c r="P228" s="10">
        <f t="shared" si="87"/>
        <v>-6087534.4281305959</v>
      </c>
      <c r="Q228" s="10">
        <f t="shared" si="87"/>
        <v>-6559399.6838687109</v>
      </c>
      <c r="R228" s="10">
        <f t="shared" si="87"/>
        <v>-7269154.9489901103</v>
      </c>
      <c r="S228" s="10">
        <f t="shared" si="87"/>
        <v>-8210448.3481074674</v>
      </c>
      <c r="T228" s="10">
        <f t="shared" si="87"/>
        <v>-8599770.1176291965</v>
      </c>
      <c r="U228" s="10">
        <f t="shared" si="87"/>
        <v>-8998211.5213215556</v>
      </c>
      <c r="V228" s="10">
        <f t="shared" si="87"/>
        <v>-9405992.3878124524</v>
      </c>
      <c r="W228" s="10">
        <f t="shared" si="87"/>
        <v>-9823338.0116202794</v>
      </c>
      <c r="X228" s="10">
        <f t="shared" si="87"/>
        <v>-10250479.293422321</v>
      </c>
      <c r="Y228" s="10">
        <f t="shared" si="87"/>
        <v>-10687652.884033276</v>
      </c>
      <c r="Z228" s="10">
        <f t="shared" si="87"/>
        <v>-11135101.332194861</v>
      </c>
      <c r="AA228" s="10">
        <f t="shared" si="87"/>
        <v>-11593073.236280082</v>
      </c>
      <c r="AB228" s="10">
        <f t="shared" si="87"/>
        <v>-12061823.400018694</v>
      </c>
      <c r="AC228" s="10">
        <f t="shared" si="87"/>
        <v>-12541612.992353454</v>
      </c>
      <c r="AD228" s="10">
        <f t="shared" si="87"/>
        <v>-13032709.711539606</v>
      </c>
      <c r="AE228" s="10">
        <f t="shared" si="87"/>
        <v>-13535387.9536034</v>
      </c>
      <c r="AF228" s="10">
        <f t="shared" si="87"/>
        <v>-12494861.997878509</v>
      </c>
      <c r="AG228" s="10">
        <f t="shared" si="87"/>
        <v>-12987554.134142611</v>
      </c>
      <c r="AH228" s="10">
        <f t="shared" si="87"/>
        <v>-13235254.688927624</v>
      </c>
      <c r="AI228" s="10">
        <f t="shared" si="87"/>
        <v>-13581519.775736086</v>
      </c>
      <c r="AJ228" s="10">
        <f t="shared" si="87"/>
        <v>-13939688.062350553</v>
      </c>
      <c r="AK228" s="10">
        <f t="shared" si="87"/>
        <v>-14363416.592547655</v>
      </c>
    </row>
    <row r="229" spans="4:38" x14ac:dyDescent="0.35">
      <c r="E229" t="s">
        <v>125</v>
      </c>
      <c r="F229" t="s">
        <v>53</v>
      </c>
      <c r="G229" s="10">
        <f t="shared" ref="G229:AK229" si="88">G209</f>
        <v>0</v>
      </c>
      <c r="H229" s="10">
        <f t="shared" si="88"/>
        <v>0</v>
      </c>
      <c r="I229" s="10">
        <f t="shared" si="88"/>
        <v>0</v>
      </c>
      <c r="J229" s="10">
        <f t="shared" si="88"/>
        <v>0</v>
      </c>
      <c r="K229" s="10">
        <f t="shared" si="88"/>
        <v>0</v>
      </c>
      <c r="L229" s="10">
        <f t="shared" si="88"/>
        <v>0</v>
      </c>
      <c r="M229" s="10">
        <f t="shared" si="88"/>
        <v>0</v>
      </c>
      <c r="N229" s="10">
        <f t="shared" si="88"/>
        <v>0</v>
      </c>
      <c r="O229" s="10">
        <f t="shared" si="88"/>
        <v>0</v>
      </c>
      <c r="P229" s="10">
        <f t="shared" si="88"/>
        <v>0</v>
      </c>
      <c r="Q229" s="10">
        <f t="shared" si="88"/>
        <v>0</v>
      </c>
      <c r="R229" s="10">
        <f t="shared" si="88"/>
        <v>0</v>
      </c>
      <c r="S229" s="10">
        <f t="shared" si="88"/>
        <v>0</v>
      </c>
      <c r="T229" s="10">
        <f t="shared" si="88"/>
        <v>0</v>
      </c>
      <c r="U229" s="10">
        <f t="shared" si="88"/>
        <v>0</v>
      </c>
      <c r="V229" s="10">
        <f t="shared" si="88"/>
        <v>0</v>
      </c>
      <c r="W229" s="10">
        <f t="shared" si="88"/>
        <v>0</v>
      </c>
      <c r="X229" s="10">
        <f t="shared" si="88"/>
        <v>0</v>
      </c>
      <c r="Y229" s="10">
        <f t="shared" si="88"/>
        <v>0</v>
      </c>
      <c r="Z229" s="10">
        <f t="shared" si="88"/>
        <v>0</v>
      </c>
      <c r="AA229" s="10">
        <f t="shared" si="88"/>
        <v>0</v>
      </c>
      <c r="AB229" s="10">
        <f t="shared" si="88"/>
        <v>0</v>
      </c>
      <c r="AC229" s="10">
        <f t="shared" si="88"/>
        <v>0</v>
      </c>
      <c r="AD229" s="10">
        <f t="shared" si="88"/>
        <v>0</v>
      </c>
      <c r="AE229" s="10">
        <f t="shared" si="88"/>
        <v>0</v>
      </c>
      <c r="AF229" s="10">
        <f t="shared" si="88"/>
        <v>0</v>
      </c>
      <c r="AG229" s="10">
        <f t="shared" si="88"/>
        <v>0</v>
      </c>
      <c r="AH229" s="10">
        <f t="shared" si="88"/>
        <v>0</v>
      </c>
      <c r="AI229" s="10">
        <f t="shared" si="88"/>
        <v>0</v>
      </c>
      <c r="AJ229" s="10">
        <f t="shared" si="88"/>
        <v>0</v>
      </c>
      <c r="AK229" s="10">
        <f t="shared" si="88"/>
        <v>0</v>
      </c>
    </row>
    <row r="230" spans="4:38" x14ac:dyDescent="0.35">
      <c r="E230" t="s">
        <v>143</v>
      </c>
      <c r="F230" t="s">
        <v>53</v>
      </c>
      <c r="H230" s="10">
        <f t="shared" ref="H230:AK230" si="89">H221</f>
        <v>7222135.4726587087</v>
      </c>
      <c r="I230" s="10">
        <f t="shared" si="89"/>
        <v>6520633.3386904625</v>
      </c>
      <c r="J230" s="10">
        <f t="shared" si="89"/>
        <v>6750897.012244124</v>
      </c>
      <c r="K230" s="10">
        <f t="shared" si="89"/>
        <v>7400880.8430128638</v>
      </c>
      <c r="L230" s="10">
        <f t="shared" si="89"/>
        <v>7734666.9217201611</v>
      </c>
      <c r="M230" s="10">
        <f t="shared" si="89"/>
        <v>6854082.3895379072</v>
      </c>
      <c r="N230" s="10">
        <f t="shared" si="89"/>
        <v>7657251.7107061502</v>
      </c>
      <c r="O230" s="10">
        <f t="shared" si="89"/>
        <v>7801025.711252002</v>
      </c>
      <c r="P230" s="10">
        <f t="shared" si="89"/>
        <v>8084319.9599561179</v>
      </c>
      <c r="Q230" s="10">
        <f t="shared" si="89"/>
        <v>8377902.0393019225</v>
      </c>
      <c r="R230" s="10">
        <f t="shared" si="89"/>
        <v>8682145.5518591702</v>
      </c>
      <c r="S230" s="10">
        <f t="shared" si="89"/>
        <v>8997437.6675749347</v>
      </c>
      <c r="T230" s="10">
        <f t="shared" si="89"/>
        <v>9324179.6164729167</v>
      </c>
      <c r="U230" s="10">
        <f t="shared" si="89"/>
        <v>9662787.1992451269</v>
      </c>
      <c r="V230" s="10">
        <f t="shared" si="89"/>
        <v>10013691.316385711</v>
      </c>
      <c r="W230" s="10">
        <f t="shared" si="89"/>
        <v>10377338.516540255</v>
      </c>
      <c r="X230" s="10">
        <f t="shared" si="89"/>
        <v>10754191.564768413</v>
      </c>
      <c r="Y230" s="10">
        <f t="shared" si="89"/>
        <v>11144730.031442976</v>
      </c>
      <c r="Z230" s="10">
        <f t="shared" si="89"/>
        <v>11549450.902534826</v>
      </c>
      <c r="AA230" s="10">
        <f t="shared" si="89"/>
        <v>11968869.212060375</v>
      </c>
      <c r="AB230" s="10">
        <f t="shared" si="89"/>
        <v>12403518.697496347</v>
      </c>
      <c r="AC230" s="10">
        <f t="shared" si="89"/>
        <v>12853952.478995923</v>
      </c>
      <c r="AD230" s="10">
        <f t="shared" si="89"/>
        <v>13320743.763270656</v>
      </c>
      <c r="AE230" s="10">
        <f t="shared" si="89"/>
        <v>13804486.573033828</v>
      </c>
      <c r="AF230" s="10">
        <f t="shared" si="89"/>
        <v>14305796.502933549</v>
      </c>
      <c r="AG230" s="10">
        <f t="shared" si="89"/>
        <v>14825311.502937578</v>
      </c>
      <c r="AH230" s="10">
        <f t="shared" si="89"/>
        <v>15363692.690166753</v>
      </c>
      <c r="AI230" s="10">
        <f t="shared" si="89"/>
        <v>15921625.190210154</v>
      </c>
      <c r="AJ230" s="10">
        <f t="shared" si="89"/>
        <v>16499819.008992633</v>
      </c>
      <c r="AK230" s="10">
        <f t="shared" si="89"/>
        <v>17099009.936304197</v>
      </c>
    </row>
    <row r="232" spans="4:38" x14ac:dyDescent="0.35">
      <c r="E232" t="s">
        <v>144</v>
      </c>
      <c r="F232" t="s">
        <v>53</v>
      </c>
      <c r="G232" s="10">
        <f t="shared" ref="G232:AK232" si="90">SUM(G224:G230)</f>
        <v>4034970.2174000004</v>
      </c>
      <c r="H232" s="10">
        <f t="shared" si="90"/>
        <v>9138585.6486962996</v>
      </c>
      <c r="I232" s="10">
        <f t="shared" si="90"/>
        <v>8160311.2598391306</v>
      </c>
      <c r="J232" s="10">
        <f t="shared" si="90"/>
        <v>7684220.5863218596</v>
      </c>
      <c r="K232" s="10">
        <f t="shared" si="90"/>
        <v>8743435.1250582729</v>
      </c>
      <c r="L232" s="10">
        <f t="shared" si="90"/>
        <v>9438013.0224965271</v>
      </c>
      <c r="M232" s="10">
        <f t="shared" si="90"/>
        <v>7368308.5714669405</v>
      </c>
      <c r="N232" s="10">
        <f t="shared" si="90"/>
        <v>9014508.7528521437</v>
      </c>
      <c r="O232" s="10">
        <f t="shared" si="90"/>
        <v>7557463.17685684</v>
      </c>
      <c r="P232" s="10">
        <f t="shared" si="90"/>
        <v>7733665.6430613706</v>
      </c>
      <c r="Q232" s="10">
        <f t="shared" si="90"/>
        <v>7843802.5358157558</v>
      </c>
      <c r="R232" s="10">
        <f t="shared" si="90"/>
        <v>7738601.822781411</v>
      </c>
      <c r="S232" s="10">
        <f t="shared" si="90"/>
        <v>7425256.182937596</v>
      </c>
      <c r="T232" s="10">
        <f t="shared" si="90"/>
        <v>7688146.9370088764</v>
      </c>
      <c r="U232" s="10">
        <f t="shared" si="90"/>
        <v>7967086.2461833432</v>
      </c>
      <c r="V232" s="10">
        <f t="shared" si="90"/>
        <v>8262790.7290864959</v>
      </c>
      <c r="W232" s="10">
        <f t="shared" si="90"/>
        <v>8576005.7568751648</v>
      </c>
      <c r="X232" s="10">
        <f t="shared" si="90"/>
        <v>8907506.552236842</v>
      </c>
      <c r="Y232" s="10">
        <f t="shared" si="90"/>
        <v>9258099.3293776251</v>
      </c>
      <c r="Z232" s="10">
        <f t="shared" si="90"/>
        <v>9628622.4765076786</v>
      </c>
      <c r="AA232" s="10">
        <f t="shared" si="90"/>
        <v>10019947.782388333</v>
      </c>
      <c r="AB232" s="10">
        <f t="shared" si="90"/>
        <v>10432981.708562186</v>
      </c>
      <c r="AC232" s="10">
        <f t="shared" si="90"/>
        <v>10868666.708946515</v>
      </c>
      <c r="AD232" s="10">
        <f t="shared" si="90"/>
        <v>11327982.598532243</v>
      </c>
      <c r="AE232" s="10">
        <f t="shared" si="90"/>
        <v>11811947.972993733</v>
      </c>
      <c r="AF232" s="10">
        <f t="shared" si="90"/>
        <v>13876688.668481134</v>
      </c>
      <c r="AG232" s="10">
        <f t="shared" si="90"/>
        <v>14447171.339135163</v>
      </c>
      <c r="AH232" s="10">
        <f t="shared" si="90"/>
        <v>15303045.196887169</v>
      </c>
      <c r="AI232" s="10">
        <f t="shared" si="90"/>
        <v>16102246.091025444</v>
      </c>
      <c r="AJ232" s="10">
        <f t="shared" si="90"/>
        <v>16932981.636633873</v>
      </c>
      <c r="AK232" s="10">
        <f t="shared" si="90"/>
        <v>17743197.356967028</v>
      </c>
    </row>
    <row r="233" spans="4:38" x14ac:dyDescent="0.35">
      <c r="E233" t="s">
        <v>145</v>
      </c>
      <c r="F233" t="s">
        <v>53</v>
      </c>
      <c r="G233" s="10">
        <f>-G232*G$20</f>
        <v>0</v>
      </c>
      <c r="H233" s="10">
        <f t="shared" ref="H233:AK233" si="91">-H232*H$20</f>
        <v>0</v>
      </c>
      <c r="I233" s="10">
        <f t="shared" si="91"/>
        <v>0</v>
      </c>
      <c r="J233" s="10">
        <f t="shared" si="91"/>
        <v>0</v>
      </c>
      <c r="K233" s="10">
        <f t="shared" si="91"/>
        <v>0</v>
      </c>
      <c r="L233" s="10">
        <f t="shared" si="91"/>
        <v>0</v>
      </c>
      <c r="M233" s="10">
        <f t="shared" si="91"/>
        <v>0</v>
      </c>
      <c r="N233" s="10">
        <f t="shared" si="91"/>
        <v>0</v>
      </c>
      <c r="O233" s="10">
        <f t="shared" si="91"/>
        <v>0</v>
      </c>
      <c r="P233" s="10">
        <f t="shared" si="91"/>
        <v>0</v>
      </c>
      <c r="Q233" s="10">
        <f t="shared" si="91"/>
        <v>0</v>
      </c>
      <c r="R233" s="10">
        <f t="shared" si="91"/>
        <v>0</v>
      </c>
      <c r="S233" s="10">
        <f t="shared" si="91"/>
        <v>0</v>
      </c>
      <c r="T233" s="10">
        <f t="shared" si="91"/>
        <v>0</v>
      </c>
      <c r="U233" s="10">
        <f t="shared" si="91"/>
        <v>0</v>
      </c>
      <c r="V233" s="10">
        <f t="shared" si="91"/>
        <v>0</v>
      </c>
      <c r="W233" s="10">
        <f t="shared" si="91"/>
        <v>0</v>
      </c>
      <c r="X233" s="10">
        <f t="shared" si="91"/>
        <v>0</v>
      </c>
      <c r="Y233" s="10">
        <f t="shared" si="91"/>
        <v>0</v>
      </c>
      <c r="Z233" s="10">
        <f t="shared" si="91"/>
        <v>0</v>
      </c>
      <c r="AA233" s="10">
        <f t="shared" si="91"/>
        <v>0</v>
      </c>
      <c r="AB233" s="10">
        <f t="shared" si="91"/>
        <v>0</v>
      </c>
      <c r="AC233" s="10">
        <f t="shared" si="91"/>
        <v>0</v>
      </c>
      <c r="AD233" s="10">
        <f t="shared" si="91"/>
        <v>0</v>
      </c>
      <c r="AE233" s="10">
        <f t="shared" si="91"/>
        <v>0</v>
      </c>
      <c r="AF233" s="10">
        <f t="shared" si="91"/>
        <v>0</v>
      </c>
      <c r="AG233" s="10">
        <f t="shared" si="91"/>
        <v>0</v>
      </c>
      <c r="AH233" s="10">
        <f t="shared" si="91"/>
        <v>0</v>
      </c>
      <c r="AI233" s="10">
        <f t="shared" si="91"/>
        <v>0</v>
      </c>
      <c r="AJ233" s="10">
        <f t="shared" si="91"/>
        <v>0</v>
      </c>
      <c r="AK233" s="10">
        <f t="shared" si="91"/>
        <v>0</v>
      </c>
    </row>
    <row r="235" spans="4:38" x14ac:dyDescent="0.35">
      <c r="D235" t="s">
        <v>146</v>
      </c>
    </row>
    <row r="236" spans="4:38" x14ac:dyDescent="0.35">
      <c r="E236" t="s">
        <v>51</v>
      </c>
      <c r="F236" t="s">
        <v>53</v>
      </c>
      <c r="G236" s="10">
        <f>-G28</f>
        <v>-59567074.225000009</v>
      </c>
      <c r="H236" s="10">
        <f t="shared" ref="H236:AK236" si="92">-H28</f>
        <v>-1976591.24917324</v>
      </c>
      <c r="I236" s="10">
        <f t="shared" si="92"/>
        <v>-7883163.619584416</v>
      </c>
      <c r="J236" s="10">
        <f t="shared" si="92"/>
        <v>-9409287.5461007431</v>
      </c>
      <c r="K236" s="10">
        <f t="shared" si="92"/>
        <v>-15570797.270092202</v>
      </c>
      <c r="L236" s="10">
        <f t="shared" si="92"/>
        <v>-6195642.9597768392</v>
      </c>
      <c r="M236" s="10">
        <f t="shared" si="92"/>
        <v>-3956993.2301738057</v>
      </c>
      <c r="N236" s="10">
        <f t="shared" si="92"/>
        <v>-4168914.5556033193</v>
      </c>
      <c r="O236" s="10">
        <f t="shared" si="92"/>
        <v>-35250848.42832046</v>
      </c>
      <c r="P236" s="10">
        <f t="shared" si="92"/>
        <v>-8466647.9619261511</v>
      </c>
      <c r="Q236" s="10">
        <f t="shared" si="92"/>
        <v>-10782789.125094207</v>
      </c>
      <c r="R236" s="10">
        <f t="shared" si="92"/>
        <v>-21365397.113733616</v>
      </c>
      <c r="S236" s="10">
        <f t="shared" si="92"/>
        <v>-28250333.703977112</v>
      </c>
      <c r="T236" s="10">
        <f t="shared" si="92"/>
        <v>-10256072.65471362</v>
      </c>
      <c r="U236" s="10">
        <f t="shared" si="92"/>
        <v>-10471450.180462604</v>
      </c>
      <c r="V236" s="10">
        <f t="shared" si="92"/>
        <v>-10691350.634252317</v>
      </c>
      <c r="W236" s="10">
        <f t="shared" si="92"/>
        <v>-10915868.997571616</v>
      </c>
      <c r="X236" s="10">
        <f t="shared" si="92"/>
        <v>-11145102.24652062</v>
      </c>
      <c r="Y236" s="10">
        <f t="shared" si="92"/>
        <v>-11379149.393697552</v>
      </c>
      <c r="Z236" s="10">
        <f t="shared" si="92"/>
        <v>-11618111.5309652</v>
      </c>
      <c r="AA236" s="10">
        <f t="shared" si="92"/>
        <v>-11862091.873115469</v>
      </c>
      <c r="AB236" s="10">
        <f t="shared" si="92"/>
        <v>-12111195.802450892</v>
      </c>
      <c r="AC236" s="10">
        <f t="shared" si="92"/>
        <v>-12365530.91430236</v>
      </c>
      <c r="AD236" s="10">
        <f t="shared" si="92"/>
        <v>-12625207.063502707</v>
      </c>
      <c r="AE236" s="10">
        <f t="shared" si="92"/>
        <v>-12890336.411836263</v>
      </c>
      <c r="AF236" s="10">
        <f t="shared" si="92"/>
        <v>-13161033.476484824</v>
      </c>
      <c r="AG236" s="10">
        <f t="shared" si="92"/>
        <v>-13437415.179491002</v>
      </c>
      <c r="AH236" s="10">
        <f t="shared" si="92"/>
        <v>-13719600.898260314</v>
      </c>
      <c r="AI236" s="10">
        <f t="shared" si="92"/>
        <v>-14007712.517123777</v>
      </c>
      <c r="AJ236" s="10">
        <f t="shared" si="92"/>
        <v>-14301874.479983376</v>
      </c>
      <c r="AK236" s="10">
        <f t="shared" si="92"/>
        <v>-14602213.844063025</v>
      </c>
    </row>
    <row r="237" spans="4:38" x14ac:dyDescent="0.35">
      <c r="E237" t="s">
        <v>147</v>
      </c>
      <c r="F237" t="s">
        <v>53</v>
      </c>
      <c r="G237" s="10">
        <f t="shared" ref="G237:AK237" si="93">G86</f>
        <v>0</v>
      </c>
      <c r="H237" s="10">
        <f t="shared" si="93"/>
        <v>0</v>
      </c>
      <c r="I237" s="10">
        <f t="shared" si="93"/>
        <v>0</v>
      </c>
      <c r="J237" s="10">
        <f t="shared" si="93"/>
        <v>0</v>
      </c>
      <c r="K237" s="10">
        <f t="shared" si="93"/>
        <v>0</v>
      </c>
      <c r="L237" s="10">
        <f t="shared" si="93"/>
        <v>0</v>
      </c>
      <c r="M237" s="10">
        <f t="shared" si="93"/>
        <v>0</v>
      </c>
      <c r="N237" s="10">
        <f t="shared" si="93"/>
        <v>0</v>
      </c>
      <c r="O237" s="10">
        <f t="shared" si="93"/>
        <v>0</v>
      </c>
      <c r="P237" s="10">
        <f t="shared" si="93"/>
        <v>0</v>
      </c>
      <c r="Q237" s="10">
        <f t="shared" si="93"/>
        <v>0</v>
      </c>
      <c r="R237" s="10">
        <f t="shared" si="93"/>
        <v>0</v>
      </c>
      <c r="S237" s="10">
        <f t="shared" si="93"/>
        <v>0</v>
      </c>
      <c r="T237" s="10">
        <f t="shared" si="93"/>
        <v>0</v>
      </c>
      <c r="U237" s="10">
        <f t="shared" si="93"/>
        <v>0</v>
      </c>
      <c r="V237" s="10">
        <f t="shared" si="93"/>
        <v>0</v>
      </c>
      <c r="W237" s="10">
        <f t="shared" si="93"/>
        <v>0</v>
      </c>
      <c r="X237" s="10">
        <f t="shared" si="93"/>
        <v>0</v>
      </c>
      <c r="Y237" s="10">
        <f t="shared" si="93"/>
        <v>0</v>
      </c>
      <c r="Z237" s="10">
        <f t="shared" si="93"/>
        <v>0</v>
      </c>
      <c r="AA237" s="10">
        <f t="shared" si="93"/>
        <v>0</v>
      </c>
      <c r="AB237" s="10">
        <f t="shared" si="93"/>
        <v>0</v>
      </c>
      <c r="AC237" s="10">
        <f t="shared" si="93"/>
        <v>0</v>
      </c>
      <c r="AD237" s="10">
        <f t="shared" si="93"/>
        <v>0</v>
      </c>
      <c r="AE237" s="10">
        <f t="shared" si="93"/>
        <v>0</v>
      </c>
      <c r="AF237" s="10">
        <f t="shared" si="93"/>
        <v>0</v>
      </c>
      <c r="AG237" s="10">
        <f t="shared" si="93"/>
        <v>0</v>
      </c>
      <c r="AH237" s="10">
        <f t="shared" si="93"/>
        <v>0</v>
      </c>
      <c r="AI237" s="10">
        <f t="shared" si="93"/>
        <v>0</v>
      </c>
      <c r="AJ237" s="10">
        <f t="shared" si="93"/>
        <v>0</v>
      </c>
      <c r="AK237" s="10">
        <f t="shared" si="93"/>
        <v>0</v>
      </c>
    </row>
    <row r="238" spans="4:38" x14ac:dyDescent="0.35">
      <c r="E238" t="s">
        <v>60</v>
      </c>
      <c r="F238" t="s">
        <v>53</v>
      </c>
      <c r="G238" s="10">
        <f t="shared" ref="G238:AK238" si="94">G55</f>
        <v>30007000</v>
      </c>
      <c r="H238" s="10">
        <f t="shared" si="94"/>
        <v>0</v>
      </c>
      <c r="I238" s="10">
        <f t="shared" si="94"/>
        <v>0</v>
      </c>
      <c r="J238" s="10">
        <f t="shared" si="94"/>
        <v>0</v>
      </c>
      <c r="K238" s="10">
        <f t="shared" si="94"/>
        <v>0</v>
      </c>
      <c r="L238" s="10">
        <f t="shared" si="94"/>
        <v>0</v>
      </c>
      <c r="M238" s="10">
        <f t="shared" si="94"/>
        <v>0</v>
      </c>
      <c r="N238" s="10">
        <f t="shared" si="94"/>
        <v>0</v>
      </c>
      <c r="O238" s="10">
        <f t="shared" si="94"/>
        <v>0</v>
      </c>
      <c r="P238" s="10">
        <f t="shared" si="94"/>
        <v>0</v>
      </c>
      <c r="Q238" s="10">
        <f t="shared" si="94"/>
        <v>0</v>
      </c>
      <c r="R238" s="10">
        <f t="shared" si="94"/>
        <v>0</v>
      </c>
      <c r="S238" s="10">
        <f t="shared" si="94"/>
        <v>0</v>
      </c>
      <c r="T238" s="10">
        <f t="shared" si="94"/>
        <v>0</v>
      </c>
      <c r="U238" s="10">
        <f t="shared" si="94"/>
        <v>0</v>
      </c>
      <c r="V238" s="10">
        <f t="shared" si="94"/>
        <v>0</v>
      </c>
      <c r="W238" s="10">
        <f t="shared" si="94"/>
        <v>0</v>
      </c>
      <c r="X238" s="10">
        <f t="shared" si="94"/>
        <v>0</v>
      </c>
      <c r="Y238" s="10">
        <f t="shared" si="94"/>
        <v>0</v>
      </c>
      <c r="Z238" s="10">
        <f t="shared" si="94"/>
        <v>0</v>
      </c>
      <c r="AA238" s="10">
        <f t="shared" si="94"/>
        <v>0</v>
      </c>
      <c r="AB238" s="10">
        <f t="shared" si="94"/>
        <v>0</v>
      </c>
      <c r="AC238" s="10">
        <f t="shared" si="94"/>
        <v>0</v>
      </c>
      <c r="AD238" s="10">
        <f t="shared" si="94"/>
        <v>0</v>
      </c>
      <c r="AE238" s="10">
        <f t="shared" si="94"/>
        <v>0</v>
      </c>
      <c r="AF238" s="10">
        <f t="shared" si="94"/>
        <v>0</v>
      </c>
      <c r="AG238" s="10">
        <f t="shared" si="94"/>
        <v>0</v>
      </c>
      <c r="AH238" s="10">
        <f t="shared" si="94"/>
        <v>0</v>
      </c>
      <c r="AI238" s="10">
        <f t="shared" si="94"/>
        <v>0</v>
      </c>
      <c r="AJ238" s="10">
        <f t="shared" si="94"/>
        <v>0</v>
      </c>
      <c r="AK238" s="10">
        <f t="shared" si="94"/>
        <v>0</v>
      </c>
    </row>
    <row r="239" spans="4:38" x14ac:dyDescent="0.35">
      <c r="E239" t="s">
        <v>141</v>
      </c>
      <c r="F239" t="s">
        <v>53</v>
      </c>
      <c r="G239" s="10">
        <f t="shared" ref="G239:AK239" si="95">G179</f>
        <v>0</v>
      </c>
      <c r="H239" s="10">
        <f t="shared" si="95"/>
        <v>526796.13183999993</v>
      </c>
      <c r="I239" s="10">
        <f t="shared" si="95"/>
        <v>1051719.2755199999</v>
      </c>
      <c r="J239" s="10">
        <f t="shared" si="95"/>
        <v>1616488.4252849626</v>
      </c>
      <c r="K239" s="10">
        <f t="shared" si="95"/>
        <v>2221833.316623548</v>
      </c>
      <c r="L239" s="10">
        <f t="shared" si="95"/>
        <v>2865661.0195629569</v>
      </c>
      <c r="M239" s="10">
        <f t="shared" si="95"/>
        <v>3455021.9538366641</v>
      </c>
      <c r="N239" s="10">
        <f t="shared" si="95"/>
        <v>4118769.6342290007</v>
      </c>
      <c r="O239" s="10">
        <f t="shared" si="95"/>
        <v>4807556.3523854408</v>
      </c>
      <c r="P239" s="10">
        <f t="shared" si="95"/>
        <v>5532679.845788409</v>
      </c>
      <c r="Q239" s="10">
        <f t="shared" si="95"/>
        <v>6295697.4776280941</v>
      </c>
      <c r="R239" s="10">
        <f t="shared" si="95"/>
        <v>7098228.1603960749</v>
      </c>
      <c r="S239" s="10">
        <f t="shared" si="95"/>
        <v>7941954.6959150005</v>
      </c>
      <c r="T239" s="10">
        <f t="shared" si="95"/>
        <v>8828626.2025486529</v>
      </c>
      <c r="U239" s="10">
        <f t="shared" si="95"/>
        <v>9760060.6328045875</v>
      </c>
      <c r="V239" s="10">
        <f t="shared" si="95"/>
        <v>10738147.384659186</v>
      </c>
      <c r="W239" s="10">
        <f t="shared" si="95"/>
        <v>11764850.010056842</v>
      </c>
      <c r="X239" s="10">
        <f t="shared" si="95"/>
        <v>12842209.02416141</v>
      </c>
      <c r="Y239" s="10">
        <f t="shared" si="95"/>
        <v>13972344.819068965</v>
      </c>
      <c r="Z239" s="10">
        <f t="shared" si="95"/>
        <v>15157460.685826685</v>
      </c>
      <c r="AA239" s="10">
        <f t="shared" si="95"/>
        <v>16399845.948743433</v>
      </c>
      <c r="AB239" s="10">
        <f t="shared" si="95"/>
        <v>17701879.216123328</v>
      </c>
      <c r="AC239" s="10">
        <f t="shared" si="95"/>
        <v>19066031.751704901</v>
      </c>
      <c r="AD239" s="10">
        <f t="shared" si="95"/>
        <v>20494870.971244924</v>
      </c>
      <c r="AE239" s="10">
        <f t="shared" si="95"/>
        <v>21991064.068848558</v>
      </c>
      <c r="AF239" s="10">
        <f t="shared" si="95"/>
        <v>23557381.77781561</v>
      </c>
      <c r="AG239" s="10">
        <f t="shared" si="95"/>
        <v>25196702.270947244</v>
      </c>
      <c r="AH239" s="10">
        <f t="shared" si="95"/>
        <v>26912015.20543823</v>
      </c>
      <c r="AI239" s="10">
        <f t="shared" si="95"/>
        <v>28706425.917667203</v>
      </c>
      <c r="AJ239" s="10">
        <f t="shared" si="95"/>
        <v>30583159.77339169</v>
      </c>
      <c r="AK239" s="10">
        <f t="shared" si="95"/>
        <v>32545566.679055817</v>
      </c>
      <c r="AL239" s="10">
        <f t="shared" ref="AL239:AL243" si="96">IF(AF239=0,0,IF($G$17&gt;(AK239/AF239)^(1/5)-1+2%,AK239*(AK239/AF239)^(1/5)/($G$17-((AK239/AF239)^(1/5)-1)),AK239*(1+$G$16)/$G$18))</f>
        <v>1303098963.8947446</v>
      </c>
    </row>
    <row r="240" spans="4:38" x14ac:dyDescent="0.35">
      <c r="E240" t="s">
        <v>117</v>
      </c>
      <c r="F240" t="s">
        <v>53</v>
      </c>
      <c r="G240" s="10">
        <f t="shared" ref="G240:AK240" si="97">G226</f>
        <v>0</v>
      </c>
      <c r="H240" s="10">
        <f t="shared" si="97"/>
        <v>0</v>
      </c>
      <c r="I240" s="10">
        <f t="shared" si="97"/>
        <v>0</v>
      </c>
      <c r="J240" s="10">
        <f t="shared" si="97"/>
        <v>0</v>
      </c>
      <c r="K240" s="10">
        <f t="shared" si="97"/>
        <v>0</v>
      </c>
      <c r="L240" s="10">
        <f t="shared" si="97"/>
        <v>0</v>
      </c>
      <c r="M240" s="10">
        <f t="shared" si="97"/>
        <v>0</v>
      </c>
      <c r="N240" s="10">
        <f t="shared" si="97"/>
        <v>0</v>
      </c>
      <c r="O240" s="10">
        <f t="shared" si="97"/>
        <v>0</v>
      </c>
      <c r="P240" s="10">
        <f t="shared" si="97"/>
        <v>0</v>
      </c>
      <c r="Q240" s="10">
        <f t="shared" si="97"/>
        <v>0</v>
      </c>
      <c r="R240" s="10">
        <f t="shared" si="97"/>
        <v>0</v>
      </c>
      <c r="S240" s="10">
        <f t="shared" si="97"/>
        <v>0</v>
      </c>
      <c r="T240" s="10">
        <f t="shared" si="97"/>
        <v>0</v>
      </c>
      <c r="U240" s="10">
        <f t="shared" si="97"/>
        <v>0</v>
      </c>
      <c r="V240" s="10">
        <f t="shared" si="97"/>
        <v>0</v>
      </c>
      <c r="W240" s="10">
        <f t="shared" si="97"/>
        <v>0</v>
      </c>
      <c r="X240" s="10">
        <f t="shared" si="97"/>
        <v>0</v>
      </c>
      <c r="Y240" s="10">
        <f t="shared" si="97"/>
        <v>0</v>
      </c>
      <c r="Z240" s="10">
        <f t="shared" si="97"/>
        <v>0</v>
      </c>
      <c r="AA240" s="10">
        <f t="shared" si="97"/>
        <v>0</v>
      </c>
      <c r="AB240" s="10">
        <f t="shared" si="97"/>
        <v>0</v>
      </c>
      <c r="AC240" s="10">
        <f t="shared" si="97"/>
        <v>0</v>
      </c>
      <c r="AD240" s="10">
        <f t="shared" si="97"/>
        <v>0</v>
      </c>
      <c r="AE240" s="10">
        <f t="shared" si="97"/>
        <v>0</v>
      </c>
      <c r="AF240" s="10">
        <f t="shared" si="97"/>
        <v>0</v>
      </c>
      <c r="AG240" s="10">
        <f t="shared" si="97"/>
        <v>0</v>
      </c>
      <c r="AH240" s="10">
        <f t="shared" si="97"/>
        <v>0</v>
      </c>
      <c r="AI240" s="10">
        <f t="shared" si="97"/>
        <v>0</v>
      </c>
      <c r="AJ240" s="10">
        <f t="shared" si="97"/>
        <v>0</v>
      </c>
      <c r="AK240" s="10">
        <f t="shared" si="97"/>
        <v>0</v>
      </c>
      <c r="AL240" s="10">
        <f t="shared" si="96"/>
        <v>0</v>
      </c>
    </row>
    <row r="241" spans="3:40" x14ac:dyDescent="0.35">
      <c r="E241" t="s">
        <v>118</v>
      </c>
      <c r="F241" t="s">
        <v>53</v>
      </c>
      <c r="G241" s="10">
        <f t="shared" ref="G241:AK241" si="98">-G202</f>
        <v>0</v>
      </c>
      <c r="H241" s="10">
        <f t="shared" si="98"/>
        <v>-448968.02821894531</v>
      </c>
      <c r="I241" s="10">
        <f t="shared" si="98"/>
        <v>-863755.11862009775</v>
      </c>
      <c r="J241" s="10">
        <f t="shared" si="98"/>
        <v>-1301567.2059710165</v>
      </c>
      <c r="K241" s="10">
        <f t="shared" si="98"/>
        <v>-1788979.9498819397</v>
      </c>
      <c r="L241" s="10">
        <f t="shared" si="98"/>
        <v>-2307378.3567829109</v>
      </c>
      <c r="M241" s="10">
        <f t="shared" si="98"/>
        <v>-2781921.1079293475</v>
      </c>
      <c r="N241" s="10">
        <f t="shared" si="98"/>
        <v>-3316358.7199312416</v>
      </c>
      <c r="O241" s="10">
        <f t="shared" si="98"/>
        <v>-3870957.311692134</v>
      </c>
      <c r="P241" s="10">
        <f t="shared" si="98"/>
        <v>-4454813.6168346023</v>
      </c>
      <c r="Q241" s="10">
        <f t="shared" si="98"/>
        <v>-5069181.5959960539</v>
      </c>
      <c r="R241" s="10">
        <f t="shared" si="98"/>
        <v>-5715364.7681967421</v>
      </c>
      <c r="S241" s="10">
        <f t="shared" si="98"/>
        <v>-6394718.0949892821</v>
      </c>
      <c r="T241" s="10">
        <f t="shared" si="98"/>
        <v>-7108649.9348042384</v>
      </c>
      <c r="U241" s="10">
        <f t="shared" si="98"/>
        <v>-7858624.0700781792</v>
      </c>
      <c r="V241" s="10">
        <f t="shared" si="98"/>
        <v>-8646161.8098453134</v>
      </c>
      <c r="W241" s="10">
        <f t="shared" si="98"/>
        <v>-9472844.1705719978</v>
      </c>
      <c r="X241" s="10">
        <f t="shared" si="98"/>
        <v>-10340314.138115117</v>
      </c>
      <c r="Y241" s="10">
        <f t="shared" si="98"/>
        <v>-11250279.013790831</v>
      </c>
      <c r="Z241" s="10">
        <f t="shared" si="98"/>
        <v>-12204512.847649457</v>
      </c>
      <c r="AA241" s="10">
        <f t="shared" si="98"/>
        <v>-13204858.96216559</v>
      </c>
      <c r="AB241" s="10">
        <f t="shared" si="98"/>
        <v>-14253232.569669902</v>
      </c>
      <c r="AC241" s="10">
        <f t="shared" si="98"/>
        <v>-15351623.486970894</v>
      </c>
      <c r="AD241" s="10">
        <f t="shared" si="98"/>
        <v>-16502098.950740872</v>
      </c>
      <c r="AE241" s="10">
        <f t="shared" si="98"/>
        <v>-17706806.537371308</v>
      </c>
      <c r="AF241" s="10">
        <f t="shared" si="98"/>
        <v>-18967977.191138152</v>
      </c>
      <c r="AG241" s="10">
        <f t="shared" si="98"/>
        <v>-20287928.364658143</v>
      </c>
      <c r="AH241" s="10">
        <f t="shared" si="98"/>
        <v>-21669067.275762815</v>
      </c>
      <c r="AI241" s="10">
        <f t="shared" si="98"/>
        <v>-23113894.285067637</v>
      </c>
      <c r="AJ241" s="10">
        <f t="shared" si="98"/>
        <v>-24625006.398670256</v>
      </c>
      <c r="AK241" s="10">
        <f t="shared" si="98"/>
        <v>-26205100.900573801</v>
      </c>
      <c r="AL241" s="10">
        <f t="shared" si="96"/>
        <v>-1049231687.0386609</v>
      </c>
    </row>
    <row r="242" spans="3:40" x14ac:dyDescent="0.35">
      <c r="E242" t="s">
        <v>125</v>
      </c>
      <c r="F242" t="s">
        <v>53</v>
      </c>
      <c r="G242" s="10">
        <f t="shared" ref="G242:AK242" si="99">G209</f>
        <v>0</v>
      </c>
      <c r="H242" s="10">
        <f t="shared" si="99"/>
        <v>0</v>
      </c>
      <c r="I242" s="10">
        <f t="shared" si="99"/>
        <v>0</v>
      </c>
      <c r="J242" s="10">
        <f t="shared" si="99"/>
        <v>0</v>
      </c>
      <c r="K242" s="10">
        <f t="shared" si="99"/>
        <v>0</v>
      </c>
      <c r="L242" s="10">
        <f t="shared" si="99"/>
        <v>0</v>
      </c>
      <c r="M242" s="10">
        <f t="shared" si="99"/>
        <v>0</v>
      </c>
      <c r="N242" s="10">
        <f t="shared" si="99"/>
        <v>0</v>
      </c>
      <c r="O242" s="10">
        <f t="shared" si="99"/>
        <v>0</v>
      </c>
      <c r="P242" s="10">
        <f t="shared" si="99"/>
        <v>0</v>
      </c>
      <c r="Q242" s="10">
        <f t="shared" si="99"/>
        <v>0</v>
      </c>
      <c r="R242" s="10">
        <f t="shared" si="99"/>
        <v>0</v>
      </c>
      <c r="S242" s="10">
        <f t="shared" si="99"/>
        <v>0</v>
      </c>
      <c r="T242" s="10">
        <f t="shared" si="99"/>
        <v>0</v>
      </c>
      <c r="U242" s="10">
        <f t="shared" si="99"/>
        <v>0</v>
      </c>
      <c r="V242" s="10">
        <f t="shared" si="99"/>
        <v>0</v>
      </c>
      <c r="W242" s="10">
        <f t="shared" si="99"/>
        <v>0</v>
      </c>
      <c r="X242" s="10">
        <f t="shared" si="99"/>
        <v>0</v>
      </c>
      <c r="Y242" s="10">
        <f t="shared" si="99"/>
        <v>0</v>
      </c>
      <c r="Z242" s="10">
        <f t="shared" si="99"/>
        <v>0</v>
      </c>
      <c r="AA242" s="10">
        <f t="shared" si="99"/>
        <v>0</v>
      </c>
      <c r="AB242" s="10">
        <f t="shared" si="99"/>
        <v>0</v>
      </c>
      <c r="AC242" s="10">
        <f t="shared" si="99"/>
        <v>0</v>
      </c>
      <c r="AD242" s="10">
        <f t="shared" si="99"/>
        <v>0</v>
      </c>
      <c r="AE242" s="10">
        <f t="shared" si="99"/>
        <v>0</v>
      </c>
      <c r="AF242" s="10">
        <f t="shared" si="99"/>
        <v>0</v>
      </c>
      <c r="AG242" s="10">
        <f t="shared" si="99"/>
        <v>0</v>
      </c>
      <c r="AH242" s="10">
        <f t="shared" si="99"/>
        <v>0</v>
      </c>
      <c r="AI242" s="10">
        <f t="shared" si="99"/>
        <v>0</v>
      </c>
      <c r="AJ242" s="10">
        <f t="shared" si="99"/>
        <v>0</v>
      </c>
      <c r="AK242" s="10">
        <f t="shared" si="99"/>
        <v>0</v>
      </c>
      <c r="AL242" s="10">
        <f t="shared" si="96"/>
        <v>0</v>
      </c>
    </row>
    <row r="243" spans="3:40" x14ac:dyDescent="0.35">
      <c r="E243" t="s">
        <v>131</v>
      </c>
      <c r="F243" t="s">
        <v>53</v>
      </c>
      <c r="G243" s="10">
        <f t="shared" ref="G243:AK243" si="100">G216</f>
        <v>0</v>
      </c>
      <c r="H243" s="10">
        <f t="shared" si="100"/>
        <v>0</v>
      </c>
      <c r="I243" s="10">
        <f t="shared" si="100"/>
        <v>0</v>
      </c>
      <c r="J243" s="10">
        <f t="shared" si="100"/>
        <v>0</v>
      </c>
      <c r="K243" s="10">
        <f t="shared" si="100"/>
        <v>0</v>
      </c>
      <c r="L243" s="10">
        <f t="shared" si="100"/>
        <v>0</v>
      </c>
      <c r="M243" s="10">
        <f t="shared" si="100"/>
        <v>0</v>
      </c>
      <c r="N243" s="10">
        <f t="shared" si="100"/>
        <v>0</v>
      </c>
      <c r="O243" s="10">
        <f t="shared" si="100"/>
        <v>0</v>
      </c>
      <c r="P243" s="10">
        <f t="shared" si="100"/>
        <v>0</v>
      </c>
      <c r="Q243" s="10">
        <f t="shared" si="100"/>
        <v>0</v>
      </c>
      <c r="R243" s="10">
        <f t="shared" si="100"/>
        <v>0</v>
      </c>
      <c r="S243" s="10">
        <f t="shared" si="100"/>
        <v>0</v>
      </c>
      <c r="T243" s="10">
        <f t="shared" si="100"/>
        <v>0</v>
      </c>
      <c r="U243" s="10">
        <f t="shared" si="100"/>
        <v>0</v>
      </c>
      <c r="V243" s="10">
        <f t="shared" si="100"/>
        <v>0</v>
      </c>
      <c r="W243" s="10">
        <f t="shared" si="100"/>
        <v>0</v>
      </c>
      <c r="X243" s="10">
        <f t="shared" si="100"/>
        <v>0</v>
      </c>
      <c r="Y243" s="10">
        <f t="shared" si="100"/>
        <v>0</v>
      </c>
      <c r="Z243" s="10">
        <f t="shared" si="100"/>
        <v>0</v>
      </c>
      <c r="AA243" s="10">
        <f t="shared" si="100"/>
        <v>0</v>
      </c>
      <c r="AB243" s="10">
        <f t="shared" si="100"/>
        <v>0</v>
      </c>
      <c r="AC243" s="10">
        <f t="shared" si="100"/>
        <v>0</v>
      </c>
      <c r="AD243" s="10">
        <f t="shared" si="100"/>
        <v>0</v>
      </c>
      <c r="AE243" s="10">
        <f t="shared" si="100"/>
        <v>0</v>
      </c>
      <c r="AF243" s="10">
        <f t="shared" si="100"/>
        <v>0</v>
      </c>
      <c r="AG243" s="10">
        <f t="shared" si="100"/>
        <v>0</v>
      </c>
      <c r="AH243" s="10">
        <f t="shared" si="100"/>
        <v>0</v>
      </c>
      <c r="AI243" s="10">
        <f t="shared" si="100"/>
        <v>0</v>
      </c>
      <c r="AJ243" s="10">
        <f t="shared" si="100"/>
        <v>0</v>
      </c>
      <c r="AK243" s="10">
        <f t="shared" si="100"/>
        <v>0</v>
      </c>
      <c r="AL243" s="10">
        <f t="shared" si="96"/>
        <v>0</v>
      </c>
    </row>
    <row r="244" spans="3:40" x14ac:dyDescent="0.35">
      <c r="E244" t="s">
        <v>148</v>
      </c>
      <c r="F244" t="s">
        <v>53</v>
      </c>
      <c r="G244" s="10">
        <f t="shared" ref="G244:AK244" si="101">G233</f>
        <v>0</v>
      </c>
      <c r="H244" s="10">
        <f t="shared" si="101"/>
        <v>0</v>
      </c>
      <c r="I244" s="10">
        <f t="shared" si="101"/>
        <v>0</v>
      </c>
      <c r="J244" s="10">
        <f t="shared" si="101"/>
        <v>0</v>
      </c>
      <c r="K244" s="10">
        <f t="shared" si="101"/>
        <v>0</v>
      </c>
      <c r="L244" s="10">
        <f t="shared" si="101"/>
        <v>0</v>
      </c>
      <c r="M244" s="10">
        <f t="shared" si="101"/>
        <v>0</v>
      </c>
      <c r="N244" s="10">
        <f t="shared" si="101"/>
        <v>0</v>
      </c>
      <c r="O244" s="10">
        <f t="shared" si="101"/>
        <v>0</v>
      </c>
      <c r="P244" s="10">
        <f t="shared" si="101"/>
        <v>0</v>
      </c>
      <c r="Q244" s="10">
        <f t="shared" si="101"/>
        <v>0</v>
      </c>
      <c r="R244" s="10">
        <f t="shared" si="101"/>
        <v>0</v>
      </c>
      <c r="S244" s="10">
        <f t="shared" si="101"/>
        <v>0</v>
      </c>
      <c r="T244" s="10">
        <f t="shared" si="101"/>
        <v>0</v>
      </c>
      <c r="U244" s="10">
        <f t="shared" si="101"/>
        <v>0</v>
      </c>
      <c r="V244" s="10">
        <f t="shared" si="101"/>
        <v>0</v>
      </c>
      <c r="W244" s="10">
        <f t="shared" si="101"/>
        <v>0</v>
      </c>
      <c r="X244" s="10">
        <f t="shared" si="101"/>
        <v>0</v>
      </c>
      <c r="Y244" s="10">
        <f t="shared" si="101"/>
        <v>0</v>
      </c>
      <c r="Z244" s="10">
        <f t="shared" si="101"/>
        <v>0</v>
      </c>
      <c r="AA244" s="10">
        <f t="shared" si="101"/>
        <v>0</v>
      </c>
      <c r="AB244" s="10">
        <f t="shared" si="101"/>
        <v>0</v>
      </c>
      <c r="AC244" s="10">
        <f t="shared" si="101"/>
        <v>0</v>
      </c>
      <c r="AD244" s="10">
        <f t="shared" si="101"/>
        <v>0</v>
      </c>
      <c r="AE244" s="10">
        <f t="shared" si="101"/>
        <v>0</v>
      </c>
      <c r="AF244" s="10">
        <f t="shared" si="101"/>
        <v>0</v>
      </c>
      <c r="AG244" s="10">
        <f t="shared" si="101"/>
        <v>0</v>
      </c>
      <c r="AH244" s="10">
        <f t="shared" si="101"/>
        <v>0</v>
      </c>
      <c r="AI244" s="10">
        <f t="shared" si="101"/>
        <v>0</v>
      </c>
      <c r="AJ244" s="10">
        <f t="shared" si="101"/>
        <v>0</v>
      </c>
      <c r="AK244" s="10">
        <f t="shared" si="101"/>
        <v>0</v>
      </c>
      <c r="AL244" s="10">
        <f>IF(AF244=0,0,IF($G$17&gt;(AK244/AF244)^(1/5)-1+2%,AK244*(AK244/AF244)^(1/5)/($G$17-((AK244/AF244)^(1/5)-1)),AK244*(1+$G$16)/$G$18))</f>
        <v>0</v>
      </c>
      <c r="AN244" s="8"/>
    </row>
    <row r="245" spans="3:40" x14ac:dyDescent="0.35">
      <c r="E245" t="s">
        <v>149</v>
      </c>
      <c r="F245" t="s">
        <v>53</v>
      </c>
      <c r="G245" s="10">
        <f>-$G$19*G244</f>
        <v>0</v>
      </c>
      <c r="H245" s="10">
        <f t="shared" ref="H245:AK245" si="102">-$G$19*H244</f>
        <v>0</v>
      </c>
      <c r="I245" s="10">
        <f t="shared" si="102"/>
        <v>0</v>
      </c>
      <c r="J245" s="10">
        <f t="shared" si="102"/>
        <v>0</v>
      </c>
      <c r="K245" s="10">
        <f t="shared" si="102"/>
        <v>0</v>
      </c>
      <c r="L245" s="10">
        <f t="shared" si="102"/>
        <v>0</v>
      </c>
      <c r="M245" s="10">
        <f t="shared" si="102"/>
        <v>0</v>
      </c>
      <c r="N245" s="10">
        <f t="shared" si="102"/>
        <v>0</v>
      </c>
      <c r="O245" s="10">
        <f t="shared" si="102"/>
        <v>0</v>
      </c>
      <c r="P245" s="10">
        <f t="shared" si="102"/>
        <v>0</v>
      </c>
      <c r="Q245" s="10">
        <f t="shared" si="102"/>
        <v>0</v>
      </c>
      <c r="R245" s="10">
        <f t="shared" si="102"/>
        <v>0</v>
      </c>
      <c r="S245" s="10">
        <f t="shared" si="102"/>
        <v>0</v>
      </c>
      <c r="T245" s="10">
        <f t="shared" si="102"/>
        <v>0</v>
      </c>
      <c r="U245" s="10">
        <f t="shared" si="102"/>
        <v>0</v>
      </c>
      <c r="V245" s="10">
        <f t="shared" si="102"/>
        <v>0</v>
      </c>
      <c r="W245" s="10">
        <f t="shared" si="102"/>
        <v>0</v>
      </c>
      <c r="X245" s="10">
        <f t="shared" si="102"/>
        <v>0</v>
      </c>
      <c r="Y245" s="10">
        <f t="shared" si="102"/>
        <v>0</v>
      </c>
      <c r="Z245" s="10">
        <f t="shared" si="102"/>
        <v>0</v>
      </c>
      <c r="AA245" s="10">
        <f t="shared" si="102"/>
        <v>0</v>
      </c>
      <c r="AB245" s="10">
        <f t="shared" si="102"/>
        <v>0</v>
      </c>
      <c r="AC245" s="10">
        <f t="shared" si="102"/>
        <v>0</v>
      </c>
      <c r="AD245" s="10">
        <f t="shared" si="102"/>
        <v>0</v>
      </c>
      <c r="AE245" s="10">
        <f t="shared" si="102"/>
        <v>0</v>
      </c>
      <c r="AF245" s="10">
        <f t="shared" si="102"/>
        <v>0</v>
      </c>
      <c r="AG245" s="10">
        <f t="shared" si="102"/>
        <v>0</v>
      </c>
      <c r="AH245" s="10">
        <f t="shared" si="102"/>
        <v>0</v>
      </c>
      <c r="AI245" s="10">
        <f t="shared" si="102"/>
        <v>0</v>
      </c>
      <c r="AJ245" s="10">
        <f t="shared" si="102"/>
        <v>0</v>
      </c>
      <c r="AK245" s="10">
        <f t="shared" si="102"/>
        <v>0</v>
      </c>
      <c r="AL245" s="10">
        <f t="shared" ref="AL245" si="103">IF(AF245=0,0,IF($G$17&gt;(AK245/AF245)^(1/5)-1+2%,AK245*(AK245/AF245)^(1/5)/($G$17-((AK245/AF245)^(1/5)-1)),AK245*(1+$G$16)/$G$18))</f>
        <v>0</v>
      </c>
    </row>
    <row r="246" spans="3:40" x14ac:dyDescent="0.35">
      <c r="E246" t="s">
        <v>150</v>
      </c>
      <c r="F246" t="s">
        <v>53</v>
      </c>
      <c r="G246" s="10">
        <f>SUM(G236:G245)</f>
        <v>-29560074.225000009</v>
      </c>
      <c r="H246" s="10">
        <f t="shared" ref="H246:AL246" si="104">SUM(H236:H245)</f>
        <v>-1898763.1455521854</v>
      </c>
      <c r="I246" s="10">
        <f t="shared" si="104"/>
        <v>-7695199.462684514</v>
      </c>
      <c r="J246" s="10">
        <f t="shared" si="104"/>
        <v>-9094366.3267867975</v>
      </c>
      <c r="K246" s="10">
        <f t="shared" si="104"/>
        <v>-15137943.903350594</v>
      </c>
      <c r="L246" s="10">
        <f t="shared" si="104"/>
        <v>-5637360.2969967928</v>
      </c>
      <c r="M246" s="10">
        <f t="shared" si="104"/>
        <v>-3283892.3842664892</v>
      </c>
      <c r="N246" s="10">
        <f t="shared" si="104"/>
        <v>-3366503.6413055602</v>
      </c>
      <c r="O246" s="10">
        <f t="shared" si="104"/>
        <v>-34314249.387627155</v>
      </c>
      <c r="P246" s="10">
        <f t="shared" si="104"/>
        <v>-7388781.7329723444</v>
      </c>
      <c r="Q246" s="10">
        <f t="shared" si="104"/>
        <v>-9556273.2434621677</v>
      </c>
      <c r="R246" s="10">
        <f t="shared" si="104"/>
        <v>-19982533.721534282</v>
      </c>
      <c r="S246" s="10">
        <f t="shared" si="104"/>
        <v>-26703097.10305139</v>
      </c>
      <c r="T246" s="10">
        <f t="shared" si="104"/>
        <v>-8536096.386969205</v>
      </c>
      <c r="U246" s="10">
        <f t="shared" si="104"/>
        <v>-8570013.6177361961</v>
      </c>
      <c r="V246" s="10">
        <f t="shared" si="104"/>
        <v>-8599365.0594384447</v>
      </c>
      <c r="W246" s="10">
        <f t="shared" si="104"/>
        <v>-8623863.1580867711</v>
      </c>
      <c r="X246" s="10">
        <f t="shared" si="104"/>
        <v>-8643207.3604743276</v>
      </c>
      <c r="Y246" s="10">
        <f t="shared" si="104"/>
        <v>-8657083.5884194188</v>
      </c>
      <c r="Z246" s="10">
        <f t="shared" si="104"/>
        <v>-8665163.6927879713</v>
      </c>
      <c r="AA246" s="10">
        <f t="shared" si="104"/>
        <v>-8667104.8865376264</v>
      </c>
      <c r="AB246" s="10">
        <f t="shared" si="104"/>
        <v>-8662549.1559974663</v>
      </c>
      <c r="AC246" s="10">
        <f t="shared" si="104"/>
        <v>-8651122.6495683528</v>
      </c>
      <c r="AD246" s="10">
        <f t="shared" si="104"/>
        <v>-8632435.0429986548</v>
      </c>
      <c r="AE246" s="10">
        <f t="shared" si="104"/>
        <v>-8606078.8803590126</v>
      </c>
      <c r="AF246" s="10">
        <f t="shared" si="104"/>
        <v>-8571628.8898073658</v>
      </c>
      <c r="AG246" s="10">
        <f t="shared" si="104"/>
        <v>-8528641.2732019015</v>
      </c>
      <c r="AH246" s="10">
        <f t="shared" si="104"/>
        <v>-8476652.9685848989</v>
      </c>
      <c r="AI246" s="10">
        <f t="shared" si="104"/>
        <v>-8415180.8845242113</v>
      </c>
      <c r="AJ246" s="10">
        <f t="shared" si="104"/>
        <v>-8343721.1052619424</v>
      </c>
      <c r="AK246" s="10">
        <f t="shared" si="104"/>
        <v>-8261748.0655810088</v>
      </c>
      <c r="AL246" s="10">
        <f t="shared" si="104"/>
        <v>253867276.85608375</v>
      </c>
    </row>
    <row r="247" spans="3:40" x14ac:dyDescent="0.35">
      <c r="E247" t="s">
        <v>151</v>
      </c>
      <c r="F247" t="s">
        <v>53</v>
      </c>
      <c r="G247" s="10">
        <f>NPV($G$17,H246:AL246)+G246</f>
        <v>-128490205.74006817</v>
      </c>
    </row>
    <row r="249" spans="3:40" x14ac:dyDescent="0.35">
      <c r="E249" t="s">
        <v>143</v>
      </c>
      <c r="F249" t="s">
        <v>53</v>
      </c>
      <c r="H249" s="10">
        <f>H221</f>
        <v>7222135.4726587087</v>
      </c>
      <c r="I249" s="10">
        <f t="shared" ref="I249:AK249" si="105">I221</f>
        <v>6520633.3386904625</v>
      </c>
      <c r="J249" s="10">
        <f t="shared" si="105"/>
        <v>6750897.012244124</v>
      </c>
      <c r="K249" s="10">
        <f t="shared" si="105"/>
        <v>7400880.8430128638</v>
      </c>
      <c r="L249" s="10">
        <f t="shared" si="105"/>
        <v>7734666.9217201611</v>
      </c>
      <c r="M249" s="10">
        <f t="shared" si="105"/>
        <v>6854082.3895379072</v>
      </c>
      <c r="N249" s="10">
        <f t="shared" si="105"/>
        <v>7657251.7107061502</v>
      </c>
      <c r="O249" s="10">
        <f t="shared" si="105"/>
        <v>7801025.711252002</v>
      </c>
      <c r="P249" s="10">
        <f t="shared" si="105"/>
        <v>8084319.9599561179</v>
      </c>
      <c r="Q249" s="10">
        <f t="shared" si="105"/>
        <v>8377902.0393019225</v>
      </c>
      <c r="R249" s="10">
        <f t="shared" si="105"/>
        <v>8682145.5518591702</v>
      </c>
      <c r="S249" s="10">
        <f t="shared" si="105"/>
        <v>8997437.6675749347</v>
      </c>
      <c r="T249" s="10">
        <f t="shared" si="105"/>
        <v>9324179.6164729167</v>
      </c>
      <c r="U249" s="10">
        <f t="shared" si="105"/>
        <v>9662787.1992451269</v>
      </c>
      <c r="V249" s="10">
        <f t="shared" si="105"/>
        <v>10013691.316385711</v>
      </c>
      <c r="W249" s="10">
        <f t="shared" si="105"/>
        <v>10377338.516540255</v>
      </c>
      <c r="X249" s="10">
        <f t="shared" si="105"/>
        <v>10754191.564768413</v>
      </c>
      <c r="Y249" s="10">
        <f t="shared" si="105"/>
        <v>11144730.031442976</v>
      </c>
      <c r="Z249" s="10">
        <f t="shared" si="105"/>
        <v>11549450.902534826</v>
      </c>
      <c r="AA249" s="10">
        <f t="shared" si="105"/>
        <v>11968869.212060375</v>
      </c>
      <c r="AB249" s="10">
        <f t="shared" si="105"/>
        <v>12403518.697496347</v>
      </c>
      <c r="AC249" s="10">
        <f t="shared" si="105"/>
        <v>12853952.478995923</v>
      </c>
      <c r="AD249" s="10">
        <f t="shared" si="105"/>
        <v>13320743.763270656</v>
      </c>
      <c r="AE249" s="10">
        <f t="shared" si="105"/>
        <v>13804486.573033828</v>
      </c>
      <c r="AF249" s="10">
        <f t="shared" si="105"/>
        <v>14305796.502933549</v>
      </c>
      <c r="AG249" s="10">
        <f t="shared" si="105"/>
        <v>14825311.502937578</v>
      </c>
      <c r="AH249" s="10">
        <f t="shared" si="105"/>
        <v>15363692.690166753</v>
      </c>
      <c r="AI249" s="10">
        <f t="shared" si="105"/>
        <v>15921625.190210154</v>
      </c>
      <c r="AJ249" s="10">
        <f t="shared" si="105"/>
        <v>16499819.008992633</v>
      </c>
      <c r="AK249" s="10">
        <f t="shared" si="105"/>
        <v>17099009.936304197</v>
      </c>
    </row>
    <row r="250" spans="3:40" x14ac:dyDescent="0.35">
      <c r="E250" t="s">
        <v>152</v>
      </c>
      <c r="F250" t="s">
        <v>53</v>
      </c>
      <c r="G250" s="10">
        <f>NPV($G$17,H249:AL249)+G249</f>
        <v>152966200.33994442</v>
      </c>
    </row>
    <row r="251" spans="3:40" x14ac:dyDescent="0.35">
      <c r="E251" s="15" t="s">
        <v>153</v>
      </c>
      <c r="F251" s="15"/>
      <c r="G251" s="18" t="str">
        <f>IF(G247&gt;0,"N/A",IF(ABS(G247+G250)&gt;1,"Error","OK"))</f>
        <v>Error</v>
      </c>
    </row>
    <row r="253" spans="3:40" x14ac:dyDescent="0.35">
      <c r="C253" s="3" t="s">
        <v>154</v>
      </c>
      <c r="D253" s="3"/>
      <c r="G253" s="10">
        <f>MAX(0,-G281)</f>
        <v>128490205.74006817</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6">G224</f>
        <v>6232586.4000000004</v>
      </c>
      <c r="H258" s="10">
        <f t="shared" si="106"/>
        <v>4176296</v>
      </c>
      <c r="I258" s="10">
        <f t="shared" si="106"/>
        <v>4176296</v>
      </c>
      <c r="J258" s="10">
        <f t="shared" si="106"/>
        <v>3708144.8957059924</v>
      </c>
      <c r="K258" s="10">
        <f t="shared" si="106"/>
        <v>4504336.2766414043</v>
      </c>
      <c r="L258" s="10">
        <f t="shared" si="106"/>
        <v>5041745.8868422192</v>
      </c>
      <c r="M258" s="10">
        <f t="shared" si="106"/>
        <v>3897175.1222857265</v>
      </c>
      <c r="N258" s="10">
        <f t="shared" si="106"/>
        <v>4806434.9487067796</v>
      </c>
      <c r="O258" s="10">
        <f t="shared" si="106"/>
        <v>4523314.4488175167</v>
      </c>
      <c r="P258" s="10">
        <f t="shared" si="106"/>
        <v>4659013.8822820419</v>
      </c>
      <c r="Q258" s="10">
        <f t="shared" si="106"/>
        <v>4798784.298750503</v>
      </c>
      <c r="R258" s="10">
        <f t="shared" si="106"/>
        <v>4942747.8277130183</v>
      </c>
      <c r="S258" s="10">
        <f t="shared" si="106"/>
        <v>5091030.2625444094</v>
      </c>
      <c r="T258" s="10">
        <f t="shared" si="106"/>
        <v>5243761.1704207417</v>
      </c>
      <c r="U258" s="10">
        <f t="shared" si="106"/>
        <v>5401074.0055333637</v>
      </c>
      <c r="V258" s="10">
        <f t="shared" si="106"/>
        <v>5563106.2256993651</v>
      </c>
      <c r="W258" s="10">
        <f t="shared" si="106"/>
        <v>5729999.4124703463</v>
      </c>
      <c r="X258" s="10">
        <f t="shared" si="106"/>
        <v>5901899.3948444566</v>
      </c>
      <c r="Y258" s="10">
        <f t="shared" si="106"/>
        <v>6078956.3766897907</v>
      </c>
      <c r="Z258" s="10">
        <f t="shared" si="106"/>
        <v>6261325.0679904846</v>
      </c>
      <c r="AA258" s="10">
        <f t="shared" si="106"/>
        <v>6449164.8200301994</v>
      </c>
      <c r="AB258" s="10">
        <f t="shared" si="106"/>
        <v>6642639.7646311056</v>
      </c>
      <c r="AC258" s="10">
        <f t="shared" si="106"/>
        <v>6841918.9575700387</v>
      </c>
      <c r="AD258" s="10">
        <f t="shared" si="106"/>
        <v>7047176.5262971399</v>
      </c>
      <c r="AE258" s="10">
        <f t="shared" si="106"/>
        <v>7258591.8220860539</v>
      </c>
      <c r="AF258" s="10">
        <f t="shared" si="106"/>
        <v>7476349.5767486356</v>
      </c>
      <c r="AG258" s="10">
        <f t="shared" si="106"/>
        <v>7700640.0640510945</v>
      </c>
      <c r="AH258" s="10">
        <f t="shared" si="106"/>
        <v>7931659.2659726273</v>
      </c>
      <c r="AI258" s="10">
        <f t="shared" si="106"/>
        <v>8169609.0439518066</v>
      </c>
      <c r="AJ258" s="10">
        <f t="shared" si="106"/>
        <v>8414697.3152703606</v>
      </c>
      <c r="AK258" s="10">
        <f t="shared" si="106"/>
        <v>8667138.2347284723</v>
      </c>
    </row>
    <row r="259" spans="4:37" x14ac:dyDescent="0.35">
      <c r="E259" t="s">
        <v>141</v>
      </c>
      <c r="F259" t="s">
        <v>53</v>
      </c>
      <c r="G259" s="10">
        <f t="shared" si="106"/>
        <v>0</v>
      </c>
      <c r="H259" s="10">
        <f t="shared" si="106"/>
        <v>526796.13183999993</v>
      </c>
      <c r="I259" s="10">
        <f t="shared" si="106"/>
        <v>1051719.2755199999</v>
      </c>
      <c r="J259" s="10">
        <f t="shared" si="106"/>
        <v>1616488.4252849626</v>
      </c>
      <c r="K259" s="10">
        <f t="shared" si="106"/>
        <v>2221833.316623548</v>
      </c>
      <c r="L259" s="10">
        <f t="shared" si="106"/>
        <v>2865661.0195629569</v>
      </c>
      <c r="M259" s="10">
        <f t="shared" si="106"/>
        <v>3455021.9538366641</v>
      </c>
      <c r="N259" s="10">
        <f t="shared" si="106"/>
        <v>4118769.6342290007</v>
      </c>
      <c r="O259" s="10">
        <f t="shared" si="106"/>
        <v>4807556.3523854408</v>
      </c>
      <c r="P259" s="10">
        <f t="shared" si="106"/>
        <v>5532679.845788409</v>
      </c>
      <c r="Q259" s="10">
        <f t="shared" si="106"/>
        <v>6295697.4776280941</v>
      </c>
      <c r="R259" s="10">
        <f t="shared" si="106"/>
        <v>7098228.1603960749</v>
      </c>
      <c r="S259" s="10">
        <f t="shared" si="106"/>
        <v>7941954.6959150005</v>
      </c>
      <c r="T259" s="10">
        <f t="shared" si="106"/>
        <v>8828626.2025486529</v>
      </c>
      <c r="U259" s="10">
        <f t="shared" si="106"/>
        <v>9760060.6328045875</v>
      </c>
      <c r="V259" s="10">
        <f t="shared" si="106"/>
        <v>10738147.384659186</v>
      </c>
      <c r="W259" s="10">
        <f t="shared" si="106"/>
        <v>11764850.010056842</v>
      </c>
      <c r="X259" s="10">
        <f t="shared" si="106"/>
        <v>12842209.02416141</v>
      </c>
      <c r="Y259" s="10">
        <f t="shared" si="106"/>
        <v>13972344.819068965</v>
      </c>
      <c r="Z259" s="10">
        <f t="shared" si="106"/>
        <v>15157460.685826685</v>
      </c>
      <c r="AA259" s="10">
        <f t="shared" si="106"/>
        <v>16399845.948743433</v>
      </c>
      <c r="AB259" s="10">
        <f t="shared" si="106"/>
        <v>17701879.216123328</v>
      </c>
      <c r="AC259" s="10">
        <f t="shared" si="106"/>
        <v>19066031.751704901</v>
      </c>
      <c r="AD259" s="10">
        <f t="shared" si="106"/>
        <v>20494870.971244924</v>
      </c>
      <c r="AE259" s="10">
        <f t="shared" si="106"/>
        <v>21991064.068848558</v>
      </c>
      <c r="AF259" s="10">
        <f t="shared" si="106"/>
        <v>23557381.77781561</v>
      </c>
      <c r="AG259" s="10">
        <f t="shared" si="106"/>
        <v>25196702.270947244</v>
      </c>
      <c r="AH259" s="10">
        <f t="shared" si="106"/>
        <v>26912015.20543823</v>
      </c>
      <c r="AI259" s="10">
        <f t="shared" si="106"/>
        <v>28706425.917667203</v>
      </c>
      <c r="AJ259" s="10">
        <f t="shared" si="106"/>
        <v>30583159.77339169</v>
      </c>
      <c r="AK259" s="10">
        <f t="shared" si="106"/>
        <v>32545566.679055817</v>
      </c>
    </row>
    <row r="260" spans="4:37" x14ac:dyDescent="0.35">
      <c r="E260" t="s">
        <v>117</v>
      </c>
      <c r="F260" t="s">
        <v>53</v>
      </c>
      <c r="G260" s="10">
        <f t="shared" si="106"/>
        <v>0</v>
      </c>
      <c r="H260" s="10">
        <f t="shared" si="106"/>
        <v>0</v>
      </c>
      <c r="I260" s="10">
        <f t="shared" si="106"/>
        <v>0</v>
      </c>
      <c r="J260" s="10">
        <f t="shared" si="106"/>
        <v>0</v>
      </c>
      <c r="K260" s="10">
        <f t="shared" si="106"/>
        <v>0</v>
      </c>
      <c r="L260" s="10">
        <f t="shared" si="106"/>
        <v>0</v>
      </c>
      <c r="M260" s="10">
        <f t="shared" si="106"/>
        <v>0</v>
      </c>
      <c r="N260" s="10">
        <f t="shared" si="106"/>
        <v>0</v>
      </c>
      <c r="O260" s="10">
        <f t="shared" si="106"/>
        <v>0</v>
      </c>
      <c r="P260" s="10">
        <f t="shared" si="106"/>
        <v>0</v>
      </c>
      <c r="Q260" s="10">
        <f t="shared" si="106"/>
        <v>0</v>
      </c>
      <c r="R260" s="10">
        <f t="shared" si="106"/>
        <v>0</v>
      </c>
      <c r="S260" s="10">
        <f t="shared" si="106"/>
        <v>0</v>
      </c>
      <c r="T260" s="10">
        <f t="shared" si="106"/>
        <v>0</v>
      </c>
      <c r="U260" s="10">
        <f t="shared" si="106"/>
        <v>0</v>
      </c>
      <c r="V260" s="10">
        <f t="shared" si="106"/>
        <v>0</v>
      </c>
      <c r="W260" s="10">
        <f t="shared" si="106"/>
        <v>0</v>
      </c>
      <c r="X260" s="10">
        <f t="shared" si="106"/>
        <v>0</v>
      </c>
      <c r="Y260" s="10">
        <f t="shared" si="106"/>
        <v>0</v>
      </c>
      <c r="Z260" s="10">
        <f t="shared" si="106"/>
        <v>0</v>
      </c>
      <c r="AA260" s="10">
        <f t="shared" si="106"/>
        <v>0</v>
      </c>
      <c r="AB260" s="10">
        <f t="shared" si="106"/>
        <v>0</v>
      </c>
      <c r="AC260" s="10">
        <f t="shared" si="106"/>
        <v>0</v>
      </c>
      <c r="AD260" s="10">
        <f t="shared" si="106"/>
        <v>0</v>
      </c>
      <c r="AE260" s="10">
        <f t="shared" si="106"/>
        <v>0</v>
      </c>
      <c r="AF260" s="10">
        <f t="shared" si="106"/>
        <v>0</v>
      </c>
      <c r="AG260" s="10">
        <f t="shared" si="106"/>
        <v>0</v>
      </c>
      <c r="AH260" s="10">
        <f t="shared" si="106"/>
        <v>0</v>
      </c>
      <c r="AI260" s="10">
        <f t="shared" si="106"/>
        <v>0</v>
      </c>
      <c r="AJ260" s="10">
        <f t="shared" si="106"/>
        <v>0</v>
      </c>
      <c r="AK260" s="10">
        <f t="shared" si="106"/>
        <v>0</v>
      </c>
    </row>
    <row r="261" spans="4:37" x14ac:dyDescent="0.35">
      <c r="E261" t="s">
        <v>118</v>
      </c>
      <c r="F261" t="s">
        <v>53</v>
      </c>
      <c r="G261" s="10">
        <f t="shared" si="106"/>
        <v>0</v>
      </c>
      <c r="H261" s="10">
        <f t="shared" si="106"/>
        <v>-448968.02821894531</v>
      </c>
      <c r="I261" s="10">
        <f t="shared" si="106"/>
        <v>-863755.11862009775</v>
      </c>
      <c r="J261" s="10">
        <f t="shared" si="106"/>
        <v>-1301567.2059710165</v>
      </c>
      <c r="K261" s="10">
        <f t="shared" si="106"/>
        <v>-1788979.9498819397</v>
      </c>
      <c r="L261" s="10">
        <f t="shared" si="106"/>
        <v>-2307378.3567829109</v>
      </c>
      <c r="M261" s="10">
        <f t="shared" si="106"/>
        <v>-2781921.1079293475</v>
      </c>
      <c r="N261" s="10">
        <f t="shared" si="106"/>
        <v>-3316358.7199312416</v>
      </c>
      <c r="O261" s="10">
        <f t="shared" si="106"/>
        <v>-3870957.311692134</v>
      </c>
      <c r="P261" s="10">
        <f t="shared" si="106"/>
        <v>-4454813.6168346023</v>
      </c>
      <c r="Q261" s="10">
        <f t="shared" si="106"/>
        <v>-5069181.5959960539</v>
      </c>
      <c r="R261" s="10">
        <f t="shared" si="106"/>
        <v>-5715364.7681967421</v>
      </c>
      <c r="S261" s="10">
        <f t="shared" si="106"/>
        <v>-6394718.0949892821</v>
      </c>
      <c r="T261" s="10">
        <f t="shared" si="106"/>
        <v>-7108649.9348042384</v>
      </c>
      <c r="U261" s="10">
        <f t="shared" si="106"/>
        <v>-7858624.0700781792</v>
      </c>
      <c r="V261" s="10">
        <f t="shared" si="106"/>
        <v>-8646161.8098453134</v>
      </c>
      <c r="W261" s="10">
        <f t="shared" si="106"/>
        <v>-9472844.1705719978</v>
      </c>
      <c r="X261" s="10">
        <f t="shared" si="106"/>
        <v>-10340314.138115117</v>
      </c>
      <c r="Y261" s="10">
        <f t="shared" si="106"/>
        <v>-11250279.013790831</v>
      </c>
      <c r="Z261" s="10">
        <f t="shared" si="106"/>
        <v>-12204512.847649457</v>
      </c>
      <c r="AA261" s="10">
        <f t="shared" si="106"/>
        <v>-13204858.96216559</v>
      </c>
      <c r="AB261" s="10">
        <f t="shared" si="106"/>
        <v>-14253232.569669902</v>
      </c>
      <c r="AC261" s="10">
        <f t="shared" si="106"/>
        <v>-15351623.486970894</v>
      </c>
      <c r="AD261" s="10">
        <f t="shared" si="106"/>
        <v>-16502098.950740872</v>
      </c>
      <c r="AE261" s="10">
        <f t="shared" si="106"/>
        <v>-17706806.537371308</v>
      </c>
      <c r="AF261" s="10">
        <f t="shared" si="106"/>
        <v>-18967977.191138152</v>
      </c>
      <c r="AG261" s="10">
        <f t="shared" si="106"/>
        <v>-20287928.364658143</v>
      </c>
      <c r="AH261" s="10">
        <f t="shared" si="106"/>
        <v>-21669067.275762815</v>
      </c>
      <c r="AI261" s="10">
        <f t="shared" si="106"/>
        <v>-23113894.285067637</v>
      </c>
      <c r="AJ261" s="10">
        <f t="shared" si="106"/>
        <v>-24625006.398670256</v>
      </c>
      <c r="AK261" s="10">
        <f t="shared" si="106"/>
        <v>-26205100.900573801</v>
      </c>
    </row>
    <row r="262" spans="4:37" x14ac:dyDescent="0.35">
      <c r="E262" t="s">
        <v>142</v>
      </c>
      <c r="F262" t="s">
        <v>53</v>
      </c>
      <c r="G262" s="10">
        <f t="shared" si="106"/>
        <v>-2197616.1825999999</v>
      </c>
      <c r="H262" s="10">
        <f t="shared" si="106"/>
        <v>-2337673.9275834644</v>
      </c>
      <c r="I262" s="10">
        <f t="shared" si="106"/>
        <v>-2724582.235751234</v>
      </c>
      <c r="J262" s="10">
        <f t="shared" si="106"/>
        <v>-3089742.5409422033</v>
      </c>
      <c r="K262" s="10">
        <f t="shared" si="106"/>
        <v>-3594635.3613376045</v>
      </c>
      <c r="L262" s="10">
        <f t="shared" si="106"/>
        <v>-3896682.4488458997</v>
      </c>
      <c r="M262" s="10">
        <f t="shared" si="106"/>
        <v>-4056049.7862640098</v>
      </c>
      <c r="N262" s="10">
        <f t="shared" si="106"/>
        <v>-4251588.8208585456</v>
      </c>
      <c r="O262" s="10">
        <f t="shared" si="106"/>
        <v>-5703476.0239059851</v>
      </c>
      <c r="P262" s="10">
        <f t="shared" si="106"/>
        <v>-6087534.4281305959</v>
      </c>
      <c r="Q262" s="10">
        <f t="shared" si="106"/>
        <v>-6559399.6838687109</v>
      </c>
      <c r="R262" s="10">
        <f t="shared" si="106"/>
        <v>-7269154.9489901103</v>
      </c>
      <c r="S262" s="10">
        <f t="shared" si="106"/>
        <v>-8210448.3481074674</v>
      </c>
      <c r="T262" s="10">
        <f t="shared" si="106"/>
        <v>-8599770.1176291965</v>
      </c>
      <c r="U262" s="10">
        <f t="shared" si="106"/>
        <v>-8998211.5213215556</v>
      </c>
      <c r="V262" s="10">
        <f t="shared" si="106"/>
        <v>-9405992.3878124524</v>
      </c>
      <c r="W262" s="10">
        <f t="shared" si="106"/>
        <v>-9823338.0116202794</v>
      </c>
      <c r="X262" s="10">
        <f t="shared" si="106"/>
        <v>-10250479.293422321</v>
      </c>
      <c r="Y262" s="10">
        <f t="shared" si="106"/>
        <v>-10687652.884033276</v>
      </c>
      <c r="Z262" s="10">
        <f t="shared" si="106"/>
        <v>-11135101.332194861</v>
      </c>
      <c r="AA262" s="10">
        <f t="shared" si="106"/>
        <v>-11593073.236280082</v>
      </c>
      <c r="AB262" s="10">
        <f t="shared" si="106"/>
        <v>-12061823.400018694</v>
      </c>
      <c r="AC262" s="10">
        <f t="shared" si="106"/>
        <v>-12541612.992353454</v>
      </c>
      <c r="AD262" s="10">
        <f t="shared" si="106"/>
        <v>-13032709.711539606</v>
      </c>
      <c r="AE262" s="10">
        <f t="shared" si="106"/>
        <v>-13535387.9536034</v>
      </c>
      <c r="AF262" s="10">
        <f t="shared" si="106"/>
        <v>-12494861.997878509</v>
      </c>
      <c r="AG262" s="10">
        <f t="shared" si="106"/>
        <v>-12987554.134142611</v>
      </c>
      <c r="AH262" s="10">
        <f t="shared" si="106"/>
        <v>-13235254.688927624</v>
      </c>
      <c r="AI262" s="10">
        <f t="shared" si="106"/>
        <v>-13581519.775736086</v>
      </c>
      <c r="AJ262" s="10">
        <f t="shared" si="106"/>
        <v>-13939688.062350553</v>
      </c>
      <c r="AK262" s="10">
        <f t="shared" si="106"/>
        <v>-14363416.592547655</v>
      </c>
    </row>
    <row r="263" spans="4:37" x14ac:dyDescent="0.35">
      <c r="E263" t="s">
        <v>125</v>
      </c>
      <c r="F263" t="s">
        <v>53</v>
      </c>
      <c r="G263" s="10">
        <f t="shared" si="106"/>
        <v>0</v>
      </c>
      <c r="H263" s="10">
        <f t="shared" si="106"/>
        <v>0</v>
      </c>
      <c r="I263" s="10">
        <f t="shared" si="106"/>
        <v>0</v>
      </c>
      <c r="J263" s="10">
        <f t="shared" si="106"/>
        <v>0</v>
      </c>
      <c r="K263" s="10">
        <f t="shared" si="106"/>
        <v>0</v>
      </c>
      <c r="L263" s="10">
        <f t="shared" si="106"/>
        <v>0</v>
      </c>
      <c r="M263" s="10">
        <f t="shared" si="106"/>
        <v>0</v>
      </c>
      <c r="N263" s="10">
        <f t="shared" si="106"/>
        <v>0</v>
      </c>
      <c r="O263" s="10">
        <f t="shared" si="106"/>
        <v>0</v>
      </c>
      <c r="P263" s="10">
        <f t="shared" si="106"/>
        <v>0</v>
      </c>
      <c r="Q263" s="10">
        <f t="shared" si="106"/>
        <v>0</v>
      </c>
      <c r="R263" s="10">
        <f t="shared" si="106"/>
        <v>0</v>
      </c>
      <c r="S263" s="10">
        <f t="shared" si="106"/>
        <v>0</v>
      </c>
      <c r="T263" s="10">
        <f t="shared" si="106"/>
        <v>0</v>
      </c>
      <c r="U263" s="10">
        <f t="shared" si="106"/>
        <v>0</v>
      </c>
      <c r="V263" s="10">
        <f t="shared" si="106"/>
        <v>0</v>
      </c>
      <c r="W263" s="10">
        <f t="shared" si="106"/>
        <v>0</v>
      </c>
      <c r="X263" s="10">
        <f t="shared" si="106"/>
        <v>0</v>
      </c>
      <c r="Y263" s="10">
        <f t="shared" si="106"/>
        <v>0</v>
      </c>
      <c r="Z263" s="10">
        <f t="shared" si="106"/>
        <v>0</v>
      </c>
      <c r="AA263" s="10">
        <f t="shared" si="106"/>
        <v>0</v>
      </c>
      <c r="AB263" s="10">
        <f t="shared" si="106"/>
        <v>0</v>
      </c>
      <c r="AC263" s="10">
        <f t="shared" si="106"/>
        <v>0</v>
      </c>
      <c r="AD263" s="10">
        <f t="shared" si="106"/>
        <v>0</v>
      </c>
      <c r="AE263" s="10">
        <f t="shared" si="106"/>
        <v>0</v>
      </c>
      <c r="AF263" s="10">
        <f t="shared" si="106"/>
        <v>0</v>
      </c>
      <c r="AG263" s="10">
        <f t="shared" si="106"/>
        <v>0</v>
      </c>
      <c r="AH263" s="10">
        <f t="shared" si="106"/>
        <v>0</v>
      </c>
      <c r="AI263" s="10">
        <f t="shared" si="106"/>
        <v>0</v>
      </c>
      <c r="AJ263" s="10">
        <f t="shared" si="106"/>
        <v>0</v>
      </c>
      <c r="AK263" s="10">
        <f t="shared" si="106"/>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7">SUM(G258:G264)</f>
        <v>106474747.328142</v>
      </c>
      <c r="H266" s="10">
        <f t="shared" si="107"/>
        <v>1916450.17603759</v>
      </c>
      <c r="I266" s="10">
        <f t="shared" si="107"/>
        <v>1639677.921148668</v>
      </c>
      <c r="J266" s="10">
        <f t="shared" si="107"/>
        <v>933323.57407773566</v>
      </c>
      <c r="K266" s="10">
        <f t="shared" si="107"/>
        <v>1342554.2820454086</v>
      </c>
      <c r="L266" s="10">
        <f t="shared" si="107"/>
        <v>1703346.100776366</v>
      </c>
      <c r="M266" s="10">
        <f t="shared" si="107"/>
        <v>514226.18192903325</v>
      </c>
      <c r="N266" s="10">
        <f t="shared" si="107"/>
        <v>1357257.0421459936</v>
      </c>
      <c r="O266" s="10">
        <f t="shared" si="107"/>
        <v>-243562.53439516202</v>
      </c>
      <c r="P266" s="10">
        <f t="shared" si="107"/>
        <v>-350654.31689474732</v>
      </c>
      <c r="Q266" s="10">
        <f t="shared" si="107"/>
        <v>-534099.50348616671</v>
      </c>
      <c r="R266" s="10">
        <f t="shared" si="107"/>
        <v>-943543.7290777592</v>
      </c>
      <c r="S266" s="10">
        <f t="shared" si="107"/>
        <v>-1572181.4846373387</v>
      </c>
      <c r="T266" s="10">
        <f t="shared" si="107"/>
        <v>-1636032.6794640403</v>
      </c>
      <c r="U266" s="10">
        <f t="shared" si="107"/>
        <v>-1695700.9530617837</v>
      </c>
      <c r="V266" s="10">
        <f t="shared" si="107"/>
        <v>-1750900.5872992147</v>
      </c>
      <c r="W266" s="10">
        <f t="shared" si="107"/>
        <v>-1801332.7596650906</v>
      </c>
      <c r="X266" s="10">
        <f t="shared" si="107"/>
        <v>-1846685.0125315711</v>
      </c>
      <c r="Y266" s="10">
        <f t="shared" si="107"/>
        <v>-1886630.7020653505</v>
      </c>
      <c r="Z266" s="10">
        <f t="shared" si="107"/>
        <v>-1920828.4260271471</v>
      </c>
      <c r="AA266" s="10">
        <f t="shared" si="107"/>
        <v>-1948921.4296720419</v>
      </c>
      <c r="AB266" s="10">
        <f t="shared" si="107"/>
        <v>-1970536.9889341611</v>
      </c>
      <c r="AC266" s="10">
        <f t="shared" si="107"/>
        <v>-1985285.7700494081</v>
      </c>
      <c r="AD266" s="10">
        <f t="shared" si="107"/>
        <v>-1992761.1647384129</v>
      </c>
      <c r="AE266" s="10">
        <f t="shared" si="107"/>
        <v>-1992538.6000400949</v>
      </c>
      <c r="AF266" s="10">
        <f t="shared" si="107"/>
        <v>-429107.83445241489</v>
      </c>
      <c r="AG266" s="10">
        <f t="shared" si="107"/>
        <v>-378140.16380241513</v>
      </c>
      <c r="AH266" s="10">
        <f t="shared" si="107"/>
        <v>-60647.493279583752</v>
      </c>
      <c r="AI266" s="10">
        <f t="shared" si="107"/>
        <v>180620.90081528947</v>
      </c>
      <c r="AJ266" s="10">
        <f t="shared" si="107"/>
        <v>433162.627641242</v>
      </c>
      <c r="AK266" s="10">
        <f t="shared" si="107"/>
        <v>644187.42066283152</v>
      </c>
    </row>
    <row r="267" spans="4:37" x14ac:dyDescent="0.35">
      <c r="E267" t="s">
        <v>145</v>
      </c>
      <c r="F267" t="s">
        <v>53</v>
      </c>
      <c r="G267" s="10">
        <f>-G266*G$20</f>
        <v>0</v>
      </c>
      <c r="H267" s="10">
        <f t="shared" ref="H267:AK267" si="108">-H266*H$20</f>
        <v>0</v>
      </c>
      <c r="I267" s="10">
        <f t="shared" si="108"/>
        <v>0</v>
      </c>
      <c r="J267" s="10">
        <f t="shared" si="108"/>
        <v>0</v>
      </c>
      <c r="K267" s="10">
        <f t="shared" si="108"/>
        <v>0</v>
      </c>
      <c r="L267" s="10">
        <f t="shared" si="108"/>
        <v>0</v>
      </c>
      <c r="M267" s="10">
        <f t="shared" si="108"/>
        <v>0</v>
      </c>
      <c r="N267" s="10">
        <f t="shared" si="108"/>
        <v>0</v>
      </c>
      <c r="O267" s="10">
        <f t="shared" si="108"/>
        <v>0</v>
      </c>
      <c r="P267" s="10">
        <f t="shared" si="108"/>
        <v>0</v>
      </c>
      <c r="Q267" s="10">
        <f t="shared" si="108"/>
        <v>0</v>
      </c>
      <c r="R267" s="10">
        <f t="shared" si="108"/>
        <v>0</v>
      </c>
      <c r="S267" s="10">
        <f t="shared" si="108"/>
        <v>0</v>
      </c>
      <c r="T267" s="10">
        <f t="shared" si="108"/>
        <v>0</v>
      </c>
      <c r="U267" s="10">
        <f t="shared" si="108"/>
        <v>0</v>
      </c>
      <c r="V267" s="10">
        <f t="shared" si="108"/>
        <v>0</v>
      </c>
      <c r="W267" s="10">
        <f t="shared" si="108"/>
        <v>0</v>
      </c>
      <c r="X267" s="10">
        <f t="shared" si="108"/>
        <v>0</v>
      </c>
      <c r="Y267" s="10">
        <f t="shared" si="108"/>
        <v>0</v>
      </c>
      <c r="Z267" s="10">
        <f t="shared" si="108"/>
        <v>0</v>
      </c>
      <c r="AA267" s="10">
        <f t="shared" si="108"/>
        <v>0</v>
      </c>
      <c r="AB267" s="10">
        <f t="shared" si="108"/>
        <v>0</v>
      </c>
      <c r="AC267" s="10">
        <f t="shared" si="108"/>
        <v>0</v>
      </c>
      <c r="AD267" s="10">
        <f t="shared" si="108"/>
        <v>0</v>
      </c>
      <c r="AE267" s="10">
        <f t="shared" si="108"/>
        <v>0</v>
      </c>
      <c r="AF267" s="10">
        <f t="shared" si="108"/>
        <v>0</v>
      </c>
      <c r="AG267" s="10">
        <f t="shared" si="108"/>
        <v>0</v>
      </c>
      <c r="AH267" s="10">
        <f t="shared" si="108"/>
        <v>0</v>
      </c>
      <c r="AI267" s="10">
        <f t="shared" si="108"/>
        <v>0</v>
      </c>
      <c r="AJ267" s="10">
        <f t="shared" si="108"/>
        <v>0</v>
      </c>
      <c r="AK267" s="10">
        <f t="shared" si="108"/>
        <v>0</v>
      </c>
    </row>
    <row r="269" spans="4:37" x14ac:dyDescent="0.35">
      <c r="D269" t="s">
        <v>146</v>
      </c>
    </row>
    <row r="270" spans="4:37" x14ac:dyDescent="0.35">
      <c r="E270" t="s">
        <v>51</v>
      </c>
      <c r="F270" t="s">
        <v>53</v>
      </c>
      <c r="G270" s="10">
        <f t="shared" ref="G270:AK277" si="109">G236</f>
        <v>-59567074.225000009</v>
      </c>
      <c r="H270" s="10">
        <f t="shared" si="109"/>
        <v>-1976591.24917324</v>
      </c>
      <c r="I270" s="10">
        <f t="shared" si="109"/>
        <v>-7883163.619584416</v>
      </c>
      <c r="J270" s="10">
        <f t="shared" si="109"/>
        <v>-9409287.5461007431</v>
      </c>
      <c r="K270" s="10">
        <f t="shared" si="109"/>
        <v>-15570797.270092202</v>
      </c>
      <c r="L270" s="10">
        <f t="shared" si="109"/>
        <v>-6195642.9597768392</v>
      </c>
      <c r="M270" s="10">
        <f t="shared" si="109"/>
        <v>-3956993.2301738057</v>
      </c>
      <c r="N270" s="10">
        <f t="shared" si="109"/>
        <v>-4168914.5556033193</v>
      </c>
      <c r="O270" s="10">
        <f t="shared" si="109"/>
        <v>-35250848.42832046</v>
      </c>
      <c r="P270" s="10">
        <f t="shared" si="109"/>
        <v>-8466647.9619261511</v>
      </c>
      <c r="Q270" s="10">
        <f t="shared" si="109"/>
        <v>-10782789.125094207</v>
      </c>
      <c r="R270" s="10">
        <f t="shared" si="109"/>
        <v>-21365397.113733616</v>
      </c>
      <c r="S270" s="10">
        <f t="shared" si="109"/>
        <v>-28250333.703977112</v>
      </c>
      <c r="T270" s="10">
        <f t="shared" si="109"/>
        <v>-10256072.65471362</v>
      </c>
      <c r="U270" s="10">
        <f t="shared" si="109"/>
        <v>-10471450.180462604</v>
      </c>
      <c r="V270" s="10">
        <f t="shared" si="109"/>
        <v>-10691350.634252317</v>
      </c>
      <c r="W270" s="10">
        <f t="shared" si="109"/>
        <v>-10915868.997571616</v>
      </c>
      <c r="X270" s="10">
        <f t="shared" si="109"/>
        <v>-11145102.24652062</v>
      </c>
      <c r="Y270" s="10">
        <f t="shared" si="109"/>
        <v>-11379149.393697552</v>
      </c>
      <c r="Z270" s="10">
        <f t="shared" si="109"/>
        <v>-11618111.5309652</v>
      </c>
      <c r="AA270" s="10">
        <f t="shared" si="109"/>
        <v>-11862091.873115469</v>
      </c>
      <c r="AB270" s="10">
        <f t="shared" si="109"/>
        <v>-12111195.802450892</v>
      </c>
      <c r="AC270" s="10">
        <f t="shared" si="109"/>
        <v>-12365530.91430236</v>
      </c>
      <c r="AD270" s="10">
        <f t="shared" si="109"/>
        <v>-12625207.063502707</v>
      </c>
      <c r="AE270" s="10">
        <f t="shared" si="109"/>
        <v>-12890336.411836263</v>
      </c>
      <c r="AF270" s="10">
        <f t="shared" si="109"/>
        <v>-13161033.476484824</v>
      </c>
      <c r="AG270" s="10">
        <f t="shared" si="109"/>
        <v>-13437415.179491002</v>
      </c>
      <c r="AH270" s="10">
        <f t="shared" si="109"/>
        <v>-13719600.898260314</v>
      </c>
      <c r="AI270" s="10">
        <f t="shared" si="109"/>
        <v>-14007712.517123777</v>
      </c>
      <c r="AJ270" s="10">
        <f t="shared" si="109"/>
        <v>-14301874.479983376</v>
      </c>
      <c r="AK270" s="10">
        <f t="shared" si="109"/>
        <v>-14602213.844063025</v>
      </c>
    </row>
    <row r="271" spans="4:37" x14ac:dyDescent="0.35">
      <c r="E271" t="s">
        <v>147</v>
      </c>
      <c r="F271" t="s">
        <v>53</v>
      </c>
      <c r="G271" s="10">
        <f t="shared" si="109"/>
        <v>0</v>
      </c>
      <c r="H271" s="10">
        <f t="shared" si="109"/>
        <v>0</v>
      </c>
      <c r="I271" s="10">
        <f t="shared" si="109"/>
        <v>0</v>
      </c>
      <c r="J271" s="10">
        <f t="shared" si="109"/>
        <v>0</v>
      </c>
      <c r="K271" s="10">
        <f t="shared" si="109"/>
        <v>0</v>
      </c>
      <c r="L271" s="10">
        <f t="shared" si="109"/>
        <v>0</v>
      </c>
      <c r="M271" s="10">
        <f t="shared" si="109"/>
        <v>0</v>
      </c>
      <c r="N271" s="10">
        <f t="shared" si="109"/>
        <v>0</v>
      </c>
      <c r="O271" s="10">
        <f t="shared" si="109"/>
        <v>0</v>
      </c>
      <c r="P271" s="10">
        <f t="shared" si="109"/>
        <v>0</v>
      </c>
      <c r="Q271" s="10">
        <f t="shared" si="109"/>
        <v>0</v>
      </c>
      <c r="R271" s="10">
        <f t="shared" si="109"/>
        <v>0</v>
      </c>
      <c r="S271" s="10">
        <f t="shared" si="109"/>
        <v>0</v>
      </c>
      <c r="T271" s="10">
        <f t="shared" si="109"/>
        <v>0</v>
      </c>
      <c r="U271" s="10">
        <f t="shared" si="109"/>
        <v>0</v>
      </c>
      <c r="V271" s="10">
        <f t="shared" si="109"/>
        <v>0</v>
      </c>
      <c r="W271" s="10">
        <f t="shared" si="109"/>
        <v>0</v>
      </c>
      <c r="X271" s="10">
        <f t="shared" si="109"/>
        <v>0</v>
      </c>
      <c r="Y271" s="10">
        <f t="shared" si="109"/>
        <v>0</v>
      </c>
      <c r="Z271" s="10">
        <f t="shared" si="109"/>
        <v>0</v>
      </c>
      <c r="AA271" s="10">
        <f t="shared" si="109"/>
        <v>0</v>
      </c>
      <c r="AB271" s="10">
        <f t="shared" si="109"/>
        <v>0</v>
      </c>
      <c r="AC271" s="10">
        <f t="shared" si="109"/>
        <v>0</v>
      </c>
      <c r="AD271" s="10">
        <f t="shared" si="109"/>
        <v>0</v>
      </c>
      <c r="AE271" s="10">
        <f t="shared" si="109"/>
        <v>0</v>
      </c>
      <c r="AF271" s="10">
        <f t="shared" si="109"/>
        <v>0</v>
      </c>
      <c r="AG271" s="10">
        <f t="shared" si="109"/>
        <v>0</v>
      </c>
      <c r="AH271" s="10">
        <f t="shared" si="109"/>
        <v>0</v>
      </c>
      <c r="AI271" s="10">
        <f t="shared" si="109"/>
        <v>0</v>
      </c>
      <c r="AJ271" s="10">
        <f t="shared" si="109"/>
        <v>0</v>
      </c>
      <c r="AK271" s="10">
        <f t="shared" si="109"/>
        <v>0</v>
      </c>
    </row>
    <row r="272" spans="4:37" x14ac:dyDescent="0.35">
      <c r="E272" t="s">
        <v>60</v>
      </c>
      <c r="F272" t="s">
        <v>53</v>
      </c>
      <c r="G272" s="10">
        <f t="shared" si="109"/>
        <v>30007000</v>
      </c>
      <c r="H272" s="10">
        <f t="shared" si="109"/>
        <v>0</v>
      </c>
      <c r="I272" s="10">
        <f t="shared" si="109"/>
        <v>0</v>
      </c>
      <c r="J272" s="10">
        <f t="shared" si="109"/>
        <v>0</v>
      </c>
      <c r="K272" s="10">
        <f t="shared" si="109"/>
        <v>0</v>
      </c>
      <c r="L272" s="10">
        <f t="shared" si="109"/>
        <v>0</v>
      </c>
      <c r="M272" s="10">
        <f t="shared" si="109"/>
        <v>0</v>
      </c>
      <c r="N272" s="10">
        <f t="shared" si="109"/>
        <v>0</v>
      </c>
      <c r="O272" s="10">
        <f t="shared" si="109"/>
        <v>0</v>
      </c>
      <c r="P272" s="10">
        <f t="shared" si="109"/>
        <v>0</v>
      </c>
      <c r="Q272" s="10">
        <f t="shared" si="109"/>
        <v>0</v>
      </c>
      <c r="R272" s="10">
        <f t="shared" si="109"/>
        <v>0</v>
      </c>
      <c r="S272" s="10">
        <f t="shared" si="109"/>
        <v>0</v>
      </c>
      <c r="T272" s="10">
        <f t="shared" si="109"/>
        <v>0</v>
      </c>
      <c r="U272" s="10">
        <f t="shared" si="109"/>
        <v>0</v>
      </c>
      <c r="V272" s="10">
        <f t="shared" si="109"/>
        <v>0</v>
      </c>
      <c r="W272" s="10">
        <f t="shared" si="109"/>
        <v>0</v>
      </c>
      <c r="X272" s="10">
        <f t="shared" si="109"/>
        <v>0</v>
      </c>
      <c r="Y272" s="10">
        <f t="shared" si="109"/>
        <v>0</v>
      </c>
      <c r="Z272" s="10">
        <f t="shared" si="109"/>
        <v>0</v>
      </c>
      <c r="AA272" s="10">
        <f t="shared" si="109"/>
        <v>0</v>
      </c>
      <c r="AB272" s="10">
        <f t="shared" si="109"/>
        <v>0</v>
      </c>
      <c r="AC272" s="10">
        <f t="shared" si="109"/>
        <v>0</v>
      </c>
      <c r="AD272" s="10">
        <f t="shared" si="109"/>
        <v>0</v>
      </c>
      <c r="AE272" s="10">
        <f t="shared" si="109"/>
        <v>0</v>
      </c>
      <c r="AF272" s="10">
        <f t="shared" si="109"/>
        <v>0</v>
      </c>
      <c r="AG272" s="10">
        <f t="shared" si="109"/>
        <v>0</v>
      </c>
      <c r="AH272" s="10">
        <f t="shared" si="109"/>
        <v>0</v>
      </c>
      <c r="AI272" s="10">
        <f t="shared" si="109"/>
        <v>0</v>
      </c>
      <c r="AJ272" s="10">
        <f t="shared" si="109"/>
        <v>0</v>
      </c>
      <c r="AK272" s="10">
        <f t="shared" si="109"/>
        <v>0</v>
      </c>
    </row>
    <row r="273" spans="1:38" x14ac:dyDescent="0.35">
      <c r="E273" t="s">
        <v>141</v>
      </c>
      <c r="F273" t="s">
        <v>53</v>
      </c>
      <c r="G273" s="10">
        <f t="shared" si="109"/>
        <v>0</v>
      </c>
      <c r="H273" s="10">
        <f t="shared" si="109"/>
        <v>526796.13183999993</v>
      </c>
      <c r="I273" s="10">
        <f t="shared" si="109"/>
        <v>1051719.2755199999</v>
      </c>
      <c r="J273" s="10">
        <f t="shared" si="109"/>
        <v>1616488.4252849626</v>
      </c>
      <c r="K273" s="10">
        <f t="shared" si="109"/>
        <v>2221833.316623548</v>
      </c>
      <c r="L273" s="10">
        <f t="shared" si="109"/>
        <v>2865661.0195629569</v>
      </c>
      <c r="M273" s="10">
        <f t="shared" si="109"/>
        <v>3455021.9538366641</v>
      </c>
      <c r="N273" s="10">
        <f t="shared" si="109"/>
        <v>4118769.6342290007</v>
      </c>
      <c r="O273" s="10">
        <f t="shared" si="109"/>
        <v>4807556.3523854408</v>
      </c>
      <c r="P273" s="10">
        <f t="shared" si="109"/>
        <v>5532679.845788409</v>
      </c>
      <c r="Q273" s="10">
        <f t="shared" si="109"/>
        <v>6295697.4776280941</v>
      </c>
      <c r="R273" s="10">
        <f t="shared" si="109"/>
        <v>7098228.1603960749</v>
      </c>
      <c r="S273" s="10">
        <f t="shared" si="109"/>
        <v>7941954.6959150005</v>
      </c>
      <c r="T273" s="10">
        <f t="shared" si="109"/>
        <v>8828626.2025486529</v>
      </c>
      <c r="U273" s="10">
        <f t="shared" si="109"/>
        <v>9760060.6328045875</v>
      </c>
      <c r="V273" s="10">
        <f t="shared" si="109"/>
        <v>10738147.384659186</v>
      </c>
      <c r="W273" s="10">
        <f t="shared" si="109"/>
        <v>11764850.010056842</v>
      </c>
      <c r="X273" s="10">
        <f t="shared" si="109"/>
        <v>12842209.02416141</v>
      </c>
      <c r="Y273" s="10">
        <f t="shared" si="109"/>
        <v>13972344.819068965</v>
      </c>
      <c r="Z273" s="10">
        <f t="shared" si="109"/>
        <v>15157460.685826685</v>
      </c>
      <c r="AA273" s="10">
        <f t="shared" si="109"/>
        <v>16399845.948743433</v>
      </c>
      <c r="AB273" s="10">
        <f t="shared" si="109"/>
        <v>17701879.216123328</v>
      </c>
      <c r="AC273" s="10">
        <f t="shared" si="109"/>
        <v>19066031.751704901</v>
      </c>
      <c r="AD273" s="10">
        <f t="shared" si="109"/>
        <v>20494870.971244924</v>
      </c>
      <c r="AE273" s="10">
        <f t="shared" si="109"/>
        <v>21991064.068848558</v>
      </c>
      <c r="AF273" s="10">
        <f t="shared" si="109"/>
        <v>23557381.77781561</v>
      </c>
      <c r="AG273" s="10">
        <f t="shared" si="109"/>
        <v>25196702.270947244</v>
      </c>
      <c r="AH273" s="10">
        <f t="shared" si="109"/>
        <v>26912015.20543823</v>
      </c>
      <c r="AI273" s="10">
        <f t="shared" si="109"/>
        <v>28706425.917667203</v>
      </c>
      <c r="AJ273" s="10">
        <f t="shared" si="109"/>
        <v>30583159.77339169</v>
      </c>
      <c r="AK273" s="10">
        <f t="shared" si="109"/>
        <v>32545566.679055817</v>
      </c>
      <c r="AL273" s="10">
        <f t="shared" ref="AL273:AL277" si="110">IF(AF273=0,0,IF($G$17&gt;(AK273/AF273)^(1/5)-1+2%,AK273*(AK273/AF273)^(1/5)/($G$17-((AK273/AF273)^(1/5)-1)),AK273*(1+$G$16)/$G$18))</f>
        <v>1303098963.8947446</v>
      </c>
    </row>
    <row r="274" spans="1:38" x14ac:dyDescent="0.35">
      <c r="E274" t="s">
        <v>117</v>
      </c>
      <c r="F274" t="s">
        <v>53</v>
      </c>
      <c r="G274" s="10">
        <f t="shared" si="109"/>
        <v>0</v>
      </c>
      <c r="H274" s="10">
        <f t="shared" si="109"/>
        <v>0</v>
      </c>
      <c r="I274" s="10">
        <f t="shared" si="109"/>
        <v>0</v>
      </c>
      <c r="J274" s="10">
        <f t="shared" si="109"/>
        <v>0</v>
      </c>
      <c r="K274" s="10">
        <f t="shared" si="109"/>
        <v>0</v>
      </c>
      <c r="L274" s="10">
        <f t="shared" si="109"/>
        <v>0</v>
      </c>
      <c r="M274" s="10">
        <f t="shared" si="109"/>
        <v>0</v>
      </c>
      <c r="N274" s="10">
        <f t="shared" si="109"/>
        <v>0</v>
      </c>
      <c r="O274" s="10">
        <f t="shared" si="109"/>
        <v>0</v>
      </c>
      <c r="P274" s="10">
        <f t="shared" si="109"/>
        <v>0</v>
      </c>
      <c r="Q274" s="10">
        <f t="shared" si="109"/>
        <v>0</v>
      </c>
      <c r="R274" s="10">
        <f t="shared" si="109"/>
        <v>0</v>
      </c>
      <c r="S274" s="10">
        <f t="shared" si="109"/>
        <v>0</v>
      </c>
      <c r="T274" s="10">
        <f t="shared" si="109"/>
        <v>0</v>
      </c>
      <c r="U274" s="10">
        <f t="shared" si="109"/>
        <v>0</v>
      </c>
      <c r="V274" s="10">
        <f t="shared" si="109"/>
        <v>0</v>
      </c>
      <c r="W274" s="10">
        <f t="shared" si="109"/>
        <v>0</v>
      </c>
      <c r="X274" s="10">
        <f t="shared" si="109"/>
        <v>0</v>
      </c>
      <c r="Y274" s="10">
        <f t="shared" si="109"/>
        <v>0</v>
      </c>
      <c r="Z274" s="10">
        <f t="shared" si="109"/>
        <v>0</v>
      </c>
      <c r="AA274" s="10">
        <f t="shared" si="109"/>
        <v>0</v>
      </c>
      <c r="AB274" s="10">
        <f t="shared" si="109"/>
        <v>0</v>
      </c>
      <c r="AC274" s="10">
        <f t="shared" si="109"/>
        <v>0</v>
      </c>
      <c r="AD274" s="10">
        <f t="shared" si="109"/>
        <v>0</v>
      </c>
      <c r="AE274" s="10">
        <f t="shared" si="109"/>
        <v>0</v>
      </c>
      <c r="AF274" s="10">
        <f t="shared" si="109"/>
        <v>0</v>
      </c>
      <c r="AG274" s="10">
        <f t="shared" si="109"/>
        <v>0</v>
      </c>
      <c r="AH274" s="10">
        <f t="shared" si="109"/>
        <v>0</v>
      </c>
      <c r="AI274" s="10">
        <f t="shared" si="109"/>
        <v>0</v>
      </c>
      <c r="AJ274" s="10">
        <f t="shared" si="109"/>
        <v>0</v>
      </c>
      <c r="AK274" s="10">
        <f t="shared" si="109"/>
        <v>0</v>
      </c>
      <c r="AL274" s="10">
        <f t="shared" si="110"/>
        <v>0</v>
      </c>
    </row>
    <row r="275" spans="1:38" x14ac:dyDescent="0.35">
      <c r="E275" t="s">
        <v>118</v>
      </c>
      <c r="F275" t="s">
        <v>53</v>
      </c>
      <c r="G275" s="10">
        <f t="shared" si="109"/>
        <v>0</v>
      </c>
      <c r="H275" s="10">
        <f t="shared" si="109"/>
        <v>-448968.02821894531</v>
      </c>
      <c r="I275" s="10">
        <f t="shared" si="109"/>
        <v>-863755.11862009775</v>
      </c>
      <c r="J275" s="10">
        <f t="shared" si="109"/>
        <v>-1301567.2059710165</v>
      </c>
      <c r="K275" s="10">
        <f t="shared" si="109"/>
        <v>-1788979.9498819397</v>
      </c>
      <c r="L275" s="10">
        <f t="shared" si="109"/>
        <v>-2307378.3567829109</v>
      </c>
      <c r="M275" s="10">
        <f t="shared" si="109"/>
        <v>-2781921.1079293475</v>
      </c>
      <c r="N275" s="10">
        <f t="shared" si="109"/>
        <v>-3316358.7199312416</v>
      </c>
      <c r="O275" s="10">
        <f t="shared" si="109"/>
        <v>-3870957.311692134</v>
      </c>
      <c r="P275" s="10">
        <f t="shared" si="109"/>
        <v>-4454813.6168346023</v>
      </c>
      <c r="Q275" s="10">
        <f t="shared" si="109"/>
        <v>-5069181.5959960539</v>
      </c>
      <c r="R275" s="10">
        <f t="shared" si="109"/>
        <v>-5715364.7681967421</v>
      </c>
      <c r="S275" s="10">
        <f t="shared" si="109"/>
        <v>-6394718.0949892821</v>
      </c>
      <c r="T275" s="10">
        <f t="shared" si="109"/>
        <v>-7108649.9348042384</v>
      </c>
      <c r="U275" s="10">
        <f t="shared" si="109"/>
        <v>-7858624.0700781792</v>
      </c>
      <c r="V275" s="10">
        <f t="shared" si="109"/>
        <v>-8646161.8098453134</v>
      </c>
      <c r="W275" s="10">
        <f t="shared" si="109"/>
        <v>-9472844.1705719978</v>
      </c>
      <c r="X275" s="10">
        <f t="shared" si="109"/>
        <v>-10340314.138115117</v>
      </c>
      <c r="Y275" s="10">
        <f t="shared" si="109"/>
        <v>-11250279.013790831</v>
      </c>
      <c r="Z275" s="10">
        <f t="shared" si="109"/>
        <v>-12204512.847649457</v>
      </c>
      <c r="AA275" s="10">
        <f t="shared" si="109"/>
        <v>-13204858.96216559</v>
      </c>
      <c r="AB275" s="10">
        <f t="shared" si="109"/>
        <v>-14253232.569669902</v>
      </c>
      <c r="AC275" s="10">
        <f t="shared" si="109"/>
        <v>-15351623.486970894</v>
      </c>
      <c r="AD275" s="10">
        <f t="shared" si="109"/>
        <v>-16502098.950740872</v>
      </c>
      <c r="AE275" s="10">
        <f t="shared" si="109"/>
        <v>-17706806.537371308</v>
      </c>
      <c r="AF275" s="10">
        <f t="shared" si="109"/>
        <v>-18967977.191138152</v>
      </c>
      <c r="AG275" s="10">
        <f t="shared" si="109"/>
        <v>-20287928.364658143</v>
      </c>
      <c r="AH275" s="10">
        <f t="shared" si="109"/>
        <v>-21669067.275762815</v>
      </c>
      <c r="AI275" s="10">
        <f t="shared" si="109"/>
        <v>-23113894.285067637</v>
      </c>
      <c r="AJ275" s="10">
        <f t="shared" si="109"/>
        <v>-24625006.398670256</v>
      </c>
      <c r="AK275" s="10">
        <f t="shared" si="109"/>
        <v>-26205100.900573801</v>
      </c>
      <c r="AL275" s="10">
        <f t="shared" si="110"/>
        <v>-1049231687.0386609</v>
      </c>
    </row>
    <row r="276" spans="1:38" x14ac:dyDescent="0.35">
      <c r="E276" t="s">
        <v>125</v>
      </c>
      <c r="F276" t="s">
        <v>53</v>
      </c>
      <c r="G276" s="10">
        <f t="shared" si="109"/>
        <v>0</v>
      </c>
      <c r="H276" s="10">
        <f t="shared" si="109"/>
        <v>0</v>
      </c>
      <c r="I276" s="10">
        <f t="shared" si="109"/>
        <v>0</v>
      </c>
      <c r="J276" s="10">
        <f t="shared" si="109"/>
        <v>0</v>
      </c>
      <c r="K276" s="10">
        <f t="shared" si="109"/>
        <v>0</v>
      </c>
      <c r="L276" s="10">
        <f t="shared" si="109"/>
        <v>0</v>
      </c>
      <c r="M276" s="10">
        <f t="shared" si="109"/>
        <v>0</v>
      </c>
      <c r="N276" s="10">
        <f t="shared" si="109"/>
        <v>0</v>
      </c>
      <c r="O276" s="10">
        <f t="shared" si="109"/>
        <v>0</v>
      </c>
      <c r="P276" s="10">
        <f t="shared" si="109"/>
        <v>0</v>
      </c>
      <c r="Q276" s="10">
        <f t="shared" si="109"/>
        <v>0</v>
      </c>
      <c r="R276" s="10">
        <f t="shared" si="109"/>
        <v>0</v>
      </c>
      <c r="S276" s="10">
        <f t="shared" si="109"/>
        <v>0</v>
      </c>
      <c r="T276" s="10">
        <f t="shared" si="109"/>
        <v>0</v>
      </c>
      <c r="U276" s="10">
        <f t="shared" si="109"/>
        <v>0</v>
      </c>
      <c r="V276" s="10">
        <f t="shared" si="109"/>
        <v>0</v>
      </c>
      <c r="W276" s="10">
        <f t="shared" si="109"/>
        <v>0</v>
      </c>
      <c r="X276" s="10">
        <f t="shared" si="109"/>
        <v>0</v>
      </c>
      <c r="Y276" s="10">
        <f t="shared" si="109"/>
        <v>0</v>
      </c>
      <c r="Z276" s="10">
        <f t="shared" si="109"/>
        <v>0</v>
      </c>
      <c r="AA276" s="10">
        <f t="shared" si="109"/>
        <v>0</v>
      </c>
      <c r="AB276" s="10">
        <f t="shared" si="109"/>
        <v>0</v>
      </c>
      <c r="AC276" s="10">
        <f t="shared" si="109"/>
        <v>0</v>
      </c>
      <c r="AD276" s="10">
        <f t="shared" si="109"/>
        <v>0</v>
      </c>
      <c r="AE276" s="10">
        <f t="shared" si="109"/>
        <v>0</v>
      </c>
      <c r="AF276" s="10">
        <f t="shared" si="109"/>
        <v>0</v>
      </c>
      <c r="AG276" s="10">
        <f t="shared" si="109"/>
        <v>0</v>
      </c>
      <c r="AH276" s="10">
        <f t="shared" si="109"/>
        <v>0</v>
      </c>
      <c r="AI276" s="10">
        <f t="shared" si="109"/>
        <v>0</v>
      </c>
      <c r="AJ276" s="10">
        <f t="shared" si="109"/>
        <v>0</v>
      </c>
      <c r="AK276" s="10">
        <f t="shared" si="109"/>
        <v>0</v>
      </c>
      <c r="AL276" s="10">
        <f t="shared" si="110"/>
        <v>0</v>
      </c>
    </row>
    <row r="277" spans="1:38" x14ac:dyDescent="0.35">
      <c r="E277" t="s">
        <v>131</v>
      </c>
      <c r="F277" t="s">
        <v>53</v>
      </c>
      <c r="G277" s="10">
        <f t="shared" si="109"/>
        <v>0</v>
      </c>
      <c r="H277" s="10">
        <f t="shared" si="109"/>
        <v>0</v>
      </c>
      <c r="I277" s="10">
        <f t="shared" si="109"/>
        <v>0</v>
      </c>
      <c r="J277" s="10">
        <f t="shared" si="109"/>
        <v>0</v>
      </c>
      <c r="K277" s="10">
        <f t="shared" si="109"/>
        <v>0</v>
      </c>
      <c r="L277" s="10">
        <f t="shared" si="109"/>
        <v>0</v>
      </c>
      <c r="M277" s="10">
        <f t="shared" si="109"/>
        <v>0</v>
      </c>
      <c r="N277" s="10">
        <f t="shared" si="109"/>
        <v>0</v>
      </c>
      <c r="O277" s="10">
        <f t="shared" si="109"/>
        <v>0</v>
      </c>
      <c r="P277" s="10">
        <f t="shared" si="109"/>
        <v>0</v>
      </c>
      <c r="Q277" s="10">
        <f t="shared" si="109"/>
        <v>0</v>
      </c>
      <c r="R277" s="10">
        <f t="shared" si="109"/>
        <v>0</v>
      </c>
      <c r="S277" s="10">
        <f t="shared" si="109"/>
        <v>0</v>
      </c>
      <c r="T277" s="10">
        <f t="shared" si="109"/>
        <v>0</v>
      </c>
      <c r="U277" s="10">
        <f t="shared" si="109"/>
        <v>0</v>
      </c>
      <c r="V277" s="10">
        <f t="shared" si="109"/>
        <v>0</v>
      </c>
      <c r="W277" s="10">
        <f t="shared" si="109"/>
        <v>0</v>
      </c>
      <c r="X277" s="10">
        <f t="shared" si="109"/>
        <v>0</v>
      </c>
      <c r="Y277" s="10">
        <f t="shared" si="109"/>
        <v>0</v>
      </c>
      <c r="Z277" s="10">
        <f t="shared" si="109"/>
        <v>0</v>
      </c>
      <c r="AA277" s="10">
        <f t="shared" si="109"/>
        <v>0</v>
      </c>
      <c r="AB277" s="10">
        <f t="shared" si="109"/>
        <v>0</v>
      </c>
      <c r="AC277" s="10">
        <f t="shared" si="109"/>
        <v>0</v>
      </c>
      <c r="AD277" s="10">
        <f t="shared" si="109"/>
        <v>0</v>
      </c>
      <c r="AE277" s="10">
        <f t="shared" si="109"/>
        <v>0</v>
      </c>
      <c r="AF277" s="10">
        <f t="shared" si="109"/>
        <v>0</v>
      </c>
      <c r="AG277" s="10">
        <f t="shared" si="109"/>
        <v>0</v>
      </c>
      <c r="AH277" s="10">
        <f t="shared" si="109"/>
        <v>0</v>
      </c>
      <c r="AI277" s="10">
        <f t="shared" si="109"/>
        <v>0</v>
      </c>
      <c r="AJ277" s="10">
        <f t="shared" si="109"/>
        <v>0</v>
      </c>
      <c r="AK277" s="10">
        <f t="shared" si="109"/>
        <v>0</v>
      </c>
      <c r="AL277" s="10">
        <f t="shared" si="110"/>
        <v>0</v>
      </c>
    </row>
    <row r="278" spans="1:38" x14ac:dyDescent="0.35">
      <c r="E278" t="s">
        <v>148</v>
      </c>
      <c r="F278" t="s">
        <v>53</v>
      </c>
      <c r="G278" s="10">
        <f t="shared" ref="G278:AK278" si="111">G267</f>
        <v>0</v>
      </c>
      <c r="H278" s="10">
        <f t="shared" si="111"/>
        <v>0</v>
      </c>
      <c r="I278" s="10">
        <f t="shared" si="111"/>
        <v>0</v>
      </c>
      <c r="J278" s="10">
        <f t="shared" si="111"/>
        <v>0</v>
      </c>
      <c r="K278" s="10">
        <f t="shared" si="111"/>
        <v>0</v>
      </c>
      <c r="L278" s="10">
        <f t="shared" si="111"/>
        <v>0</v>
      </c>
      <c r="M278" s="10">
        <f t="shared" si="111"/>
        <v>0</v>
      </c>
      <c r="N278" s="10">
        <f t="shared" si="111"/>
        <v>0</v>
      </c>
      <c r="O278" s="10">
        <f t="shared" si="111"/>
        <v>0</v>
      </c>
      <c r="P278" s="10">
        <f t="shared" si="111"/>
        <v>0</v>
      </c>
      <c r="Q278" s="10">
        <f t="shared" si="111"/>
        <v>0</v>
      </c>
      <c r="R278" s="10">
        <f t="shared" si="111"/>
        <v>0</v>
      </c>
      <c r="S278" s="10">
        <f t="shared" si="111"/>
        <v>0</v>
      </c>
      <c r="T278" s="10">
        <f t="shared" si="111"/>
        <v>0</v>
      </c>
      <c r="U278" s="10">
        <f t="shared" si="111"/>
        <v>0</v>
      </c>
      <c r="V278" s="10">
        <f t="shared" si="111"/>
        <v>0</v>
      </c>
      <c r="W278" s="10">
        <f t="shared" si="111"/>
        <v>0</v>
      </c>
      <c r="X278" s="10">
        <f t="shared" si="111"/>
        <v>0</v>
      </c>
      <c r="Y278" s="10">
        <f t="shared" si="111"/>
        <v>0</v>
      </c>
      <c r="Z278" s="10">
        <f t="shared" si="111"/>
        <v>0</v>
      </c>
      <c r="AA278" s="10">
        <f t="shared" si="111"/>
        <v>0</v>
      </c>
      <c r="AB278" s="10">
        <f t="shared" si="111"/>
        <v>0</v>
      </c>
      <c r="AC278" s="10">
        <f t="shared" si="111"/>
        <v>0</v>
      </c>
      <c r="AD278" s="10">
        <f t="shared" si="111"/>
        <v>0</v>
      </c>
      <c r="AE278" s="10">
        <f t="shared" si="111"/>
        <v>0</v>
      </c>
      <c r="AF278" s="10">
        <f t="shared" si="111"/>
        <v>0</v>
      </c>
      <c r="AG278" s="10">
        <f t="shared" si="111"/>
        <v>0</v>
      </c>
      <c r="AH278" s="10">
        <f t="shared" si="111"/>
        <v>0</v>
      </c>
      <c r="AI278" s="10">
        <f t="shared" si="111"/>
        <v>0</v>
      </c>
      <c r="AJ278" s="10">
        <f t="shared" si="111"/>
        <v>0</v>
      </c>
      <c r="AK278" s="10">
        <f t="shared" si="111"/>
        <v>0</v>
      </c>
      <c r="AL278" s="10">
        <f>IF(AF278=0,0,IF($G$17&gt;(AK278/AF278)^(1/5)-1+2%,AK278*(AK278/AF278)^(1/5)/($G$17-((AK278/AF278)^(1/5)-1)),AK278*(1+$G$16)/$G$18))</f>
        <v>0</v>
      </c>
    </row>
    <row r="279" spans="1:38" x14ac:dyDescent="0.35">
      <c r="E279" t="s">
        <v>149</v>
      </c>
      <c r="F279" t="s">
        <v>53</v>
      </c>
      <c r="G279" s="10">
        <f>-$G$19*G278</f>
        <v>0</v>
      </c>
      <c r="H279" s="10">
        <f t="shared" ref="H279:AK279" si="112">-$G$19*H278</f>
        <v>0</v>
      </c>
      <c r="I279" s="10">
        <f t="shared" si="112"/>
        <v>0</v>
      </c>
      <c r="J279" s="10">
        <f t="shared" si="112"/>
        <v>0</v>
      </c>
      <c r="K279" s="10">
        <f t="shared" si="112"/>
        <v>0</v>
      </c>
      <c r="L279" s="10">
        <f t="shared" si="112"/>
        <v>0</v>
      </c>
      <c r="M279" s="10">
        <f t="shared" si="112"/>
        <v>0</v>
      </c>
      <c r="N279" s="10">
        <f t="shared" si="112"/>
        <v>0</v>
      </c>
      <c r="O279" s="10">
        <f t="shared" si="112"/>
        <v>0</v>
      </c>
      <c r="P279" s="10">
        <f t="shared" si="112"/>
        <v>0</v>
      </c>
      <c r="Q279" s="10">
        <f t="shared" si="112"/>
        <v>0</v>
      </c>
      <c r="R279" s="10">
        <f t="shared" si="112"/>
        <v>0</v>
      </c>
      <c r="S279" s="10">
        <f t="shared" si="112"/>
        <v>0</v>
      </c>
      <c r="T279" s="10">
        <f t="shared" si="112"/>
        <v>0</v>
      </c>
      <c r="U279" s="10">
        <f t="shared" si="112"/>
        <v>0</v>
      </c>
      <c r="V279" s="10">
        <f t="shared" si="112"/>
        <v>0</v>
      </c>
      <c r="W279" s="10">
        <f t="shared" si="112"/>
        <v>0</v>
      </c>
      <c r="X279" s="10">
        <f t="shared" si="112"/>
        <v>0</v>
      </c>
      <c r="Y279" s="10">
        <f t="shared" si="112"/>
        <v>0</v>
      </c>
      <c r="Z279" s="10">
        <f t="shared" si="112"/>
        <v>0</v>
      </c>
      <c r="AA279" s="10">
        <f t="shared" si="112"/>
        <v>0</v>
      </c>
      <c r="AB279" s="10">
        <f t="shared" si="112"/>
        <v>0</v>
      </c>
      <c r="AC279" s="10">
        <f t="shared" si="112"/>
        <v>0</v>
      </c>
      <c r="AD279" s="10">
        <f t="shared" si="112"/>
        <v>0</v>
      </c>
      <c r="AE279" s="10">
        <f t="shared" si="112"/>
        <v>0</v>
      </c>
      <c r="AF279" s="10">
        <f t="shared" si="112"/>
        <v>0</v>
      </c>
      <c r="AG279" s="10">
        <f t="shared" si="112"/>
        <v>0</v>
      </c>
      <c r="AH279" s="10">
        <f t="shared" si="112"/>
        <v>0</v>
      </c>
      <c r="AI279" s="10">
        <f t="shared" si="112"/>
        <v>0</v>
      </c>
      <c r="AJ279" s="10">
        <f t="shared" si="112"/>
        <v>0</v>
      </c>
      <c r="AK279" s="10">
        <f t="shared" si="112"/>
        <v>0</v>
      </c>
      <c r="AL279" s="10">
        <f t="shared" ref="AL279" si="113">IF(AF279=0,0,IF($G$17&gt;(AK279/AF279)^(1/5)-1+2%,AK279*(AK279/AF279)^(1/5)/($G$17-((AK279/AF279)^(1/5)-1)),AK279*(1+$G$16)/$G$18))</f>
        <v>0</v>
      </c>
    </row>
    <row r="280" spans="1:38" x14ac:dyDescent="0.35">
      <c r="E280" t="s">
        <v>150</v>
      </c>
      <c r="F280" t="s">
        <v>53</v>
      </c>
      <c r="G280" s="10">
        <f t="shared" ref="G280:AL280" si="114">SUM(G270:G279)</f>
        <v>-29560074.225000009</v>
      </c>
      <c r="H280" s="10">
        <f t="shared" si="114"/>
        <v>-1898763.1455521854</v>
      </c>
      <c r="I280" s="10">
        <f t="shared" si="114"/>
        <v>-7695199.462684514</v>
      </c>
      <c r="J280" s="10">
        <f t="shared" si="114"/>
        <v>-9094366.3267867975</v>
      </c>
      <c r="K280" s="10">
        <f t="shared" si="114"/>
        <v>-15137943.903350594</v>
      </c>
      <c r="L280" s="10">
        <f t="shared" si="114"/>
        <v>-5637360.2969967928</v>
      </c>
      <c r="M280" s="10">
        <f t="shared" si="114"/>
        <v>-3283892.3842664892</v>
      </c>
      <c r="N280" s="10">
        <f t="shared" si="114"/>
        <v>-3366503.6413055602</v>
      </c>
      <c r="O280" s="10">
        <f t="shared" si="114"/>
        <v>-34314249.387627155</v>
      </c>
      <c r="P280" s="10">
        <f t="shared" si="114"/>
        <v>-7388781.7329723444</v>
      </c>
      <c r="Q280" s="10">
        <f t="shared" si="114"/>
        <v>-9556273.2434621677</v>
      </c>
      <c r="R280" s="10">
        <f t="shared" si="114"/>
        <v>-19982533.721534282</v>
      </c>
      <c r="S280" s="10">
        <f t="shared" si="114"/>
        <v>-26703097.10305139</v>
      </c>
      <c r="T280" s="10">
        <f t="shared" si="114"/>
        <v>-8536096.386969205</v>
      </c>
      <c r="U280" s="10">
        <f t="shared" si="114"/>
        <v>-8570013.6177361961</v>
      </c>
      <c r="V280" s="10">
        <f t="shared" si="114"/>
        <v>-8599365.0594384447</v>
      </c>
      <c r="W280" s="10">
        <f t="shared" si="114"/>
        <v>-8623863.1580867711</v>
      </c>
      <c r="X280" s="10">
        <f t="shared" si="114"/>
        <v>-8643207.3604743276</v>
      </c>
      <c r="Y280" s="10">
        <f t="shared" si="114"/>
        <v>-8657083.5884194188</v>
      </c>
      <c r="Z280" s="10">
        <f t="shared" si="114"/>
        <v>-8665163.6927879713</v>
      </c>
      <c r="AA280" s="10">
        <f t="shared" si="114"/>
        <v>-8667104.8865376264</v>
      </c>
      <c r="AB280" s="10">
        <f t="shared" si="114"/>
        <v>-8662549.1559974663</v>
      </c>
      <c r="AC280" s="10">
        <f t="shared" si="114"/>
        <v>-8651122.6495683528</v>
      </c>
      <c r="AD280" s="10">
        <f t="shared" si="114"/>
        <v>-8632435.0429986548</v>
      </c>
      <c r="AE280" s="10">
        <f t="shared" si="114"/>
        <v>-8606078.8803590126</v>
      </c>
      <c r="AF280" s="10">
        <f t="shared" si="114"/>
        <v>-8571628.8898073658</v>
      </c>
      <c r="AG280" s="10">
        <f t="shared" si="114"/>
        <v>-8528641.2732019015</v>
      </c>
      <c r="AH280" s="10">
        <f t="shared" si="114"/>
        <v>-8476652.9685848989</v>
      </c>
      <c r="AI280" s="10">
        <f t="shared" si="114"/>
        <v>-8415180.8845242113</v>
      </c>
      <c r="AJ280" s="10">
        <f t="shared" si="114"/>
        <v>-8343721.1052619424</v>
      </c>
      <c r="AK280" s="10">
        <f t="shared" si="114"/>
        <v>-8261748.0655810088</v>
      </c>
      <c r="AL280" s="10">
        <f t="shared" si="114"/>
        <v>253867276.85608375</v>
      </c>
    </row>
    <row r="281" spans="1:38" x14ac:dyDescent="0.35">
      <c r="E281" t="s">
        <v>151</v>
      </c>
      <c r="F281" t="s">
        <v>53</v>
      </c>
      <c r="G281" s="10">
        <f>NPV($G$17,H280:AL280)+G280</f>
        <v>-128490205.74006817</v>
      </c>
    </row>
    <row r="282" spans="1:38" x14ac:dyDescent="0.35">
      <c r="E282" s="15" t="s">
        <v>153</v>
      </c>
      <c r="F282" s="15"/>
      <c r="G282" s="18" t="str">
        <f>IF(G281&gt;0,"N/A",IF(ABS(G281+G255)&gt;1,"Error","OK"))</f>
        <v>Error</v>
      </c>
    </row>
    <row r="284" spans="1:38" x14ac:dyDescent="0.35">
      <c r="C284" s="3" t="s">
        <v>155</v>
      </c>
      <c r="D284" s="3"/>
      <c r="G284">
        <f>MAX(0,-G313/(NPV($G$18,H285:AA285)+G285))</f>
        <v>22785388.762916923</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5">G286*(1+$G$16)</f>
        <v>17579235.372820001</v>
      </c>
      <c r="I286" s="10">
        <f t="shared" si="115"/>
        <v>17948399.315649219</v>
      </c>
      <c r="J286" s="10">
        <f t="shared" si="115"/>
        <v>18325315.701277852</v>
      </c>
      <c r="K286" s="10">
        <f t="shared" si="115"/>
        <v>18710147.331004687</v>
      </c>
      <c r="L286" s="10">
        <f t="shared" si="115"/>
        <v>19103060.424955782</v>
      </c>
      <c r="M286" s="10">
        <f t="shared" si="115"/>
        <v>19504224.69387985</v>
      </c>
      <c r="N286" s="10">
        <f t="shared" si="115"/>
        <v>19913813.412451327</v>
      </c>
      <c r="O286" s="10">
        <f t="shared" si="115"/>
        <v>20332003.494112805</v>
      </c>
      <c r="P286" s="10">
        <f t="shared" si="115"/>
        <v>20758975.567489173</v>
      </c>
      <c r="Q286" s="10">
        <f t="shared" si="115"/>
        <v>21194914.054406445</v>
      </c>
      <c r="R286" s="10">
        <f t="shared" si="115"/>
        <v>21640007.249548979</v>
      </c>
      <c r="S286" s="10">
        <f t="shared" si="115"/>
        <v>22094447.401789505</v>
      </c>
      <c r="T286" s="10">
        <f t="shared" si="115"/>
        <v>22558430.797227081</v>
      </c>
      <c r="U286" s="10">
        <f t="shared" si="115"/>
        <v>23032157.843968846</v>
      </c>
      <c r="V286" s="10">
        <f t="shared" si="115"/>
        <v>23515833.158692189</v>
      </c>
      <c r="W286" s="10">
        <f t="shared" si="115"/>
        <v>24009665.655024722</v>
      </c>
      <c r="X286" s="10">
        <f t="shared" si="115"/>
        <v>24513868.633780241</v>
      </c>
      <c r="Y286" s="10">
        <f t="shared" si="115"/>
        <v>25028659.875089623</v>
      </c>
      <c r="Z286" s="10">
        <f t="shared" si="115"/>
        <v>25554261.732466504</v>
      </c>
      <c r="AA286" s="10">
        <f t="shared" si="115"/>
        <v>26090901.228848297</v>
      </c>
      <c r="AB286" s="10">
        <f t="shared" si="115"/>
        <v>26638810.154654108</v>
      </c>
      <c r="AC286" s="10">
        <f t="shared" si="115"/>
        <v>27198225.16790184</v>
      </c>
      <c r="AD286" s="10">
        <f t="shared" si="115"/>
        <v>27769387.896427777</v>
      </c>
      <c r="AE286" s="10">
        <f t="shared" si="115"/>
        <v>28352545.042252757</v>
      </c>
      <c r="AF286" s="10">
        <f t="shared" si="115"/>
        <v>28947948.488140061</v>
      </c>
      <c r="AG286" s="10">
        <f>AF286*(1+$G$16)</f>
        <v>29555855.406390999</v>
      </c>
      <c r="AH286" s="10">
        <f t="shared" si="115"/>
        <v>30176528.369925208</v>
      </c>
      <c r="AI286" s="10">
        <f t="shared" si="115"/>
        <v>30810235.465693634</v>
      </c>
      <c r="AJ286" s="10">
        <f t="shared" si="115"/>
        <v>31457250.410473198</v>
      </c>
      <c r="AK286" s="10">
        <f t="shared" si="115"/>
        <v>32117852.669093132</v>
      </c>
    </row>
    <row r="287" spans="1:38" x14ac:dyDescent="0.35">
      <c r="E287" t="s">
        <v>139</v>
      </c>
      <c r="F287" t="s">
        <v>53</v>
      </c>
      <c r="G287" s="10">
        <f>G285*G286</f>
        <v>17217664.420000002</v>
      </c>
      <c r="H287" s="10">
        <f t="shared" ref="H287:AK287" si="116">H285*H286</f>
        <v>17579235.372820001</v>
      </c>
      <c r="I287" s="10">
        <f t="shared" si="116"/>
        <v>17948399.315649219</v>
      </c>
      <c r="J287" s="10">
        <f t="shared" si="116"/>
        <v>18325315.701277852</v>
      </c>
      <c r="K287" s="10">
        <f t="shared" si="116"/>
        <v>18710147.331004687</v>
      </c>
      <c r="L287" s="10">
        <f t="shared" si="116"/>
        <v>19103060.424955782</v>
      </c>
      <c r="M287" s="10">
        <f t="shared" si="116"/>
        <v>0</v>
      </c>
      <c r="N287" s="10">
        <f t="shared" si="116"/>
        <v>0</v>
      </c>
      <c r="O287" s="10">
        <f t="shared" si="116"/>
        <v>0</v>
      </c>
      <c r="P287" s="10">
        <f t="shared" si="116"/>
        <v>0</v>
      </c>
      <c r="Q287" s="10">
        <f t="shared" si="116"/>
        <v>0</v>
      </c>
      <c r="R287" s="10">
        <f t="shared" si="116"/>
        <v>0</v>
      </c>
      <c r="S287" s="10">
        <f t="shared" si="116"/>
        <v>0</v>
      </c>
      <c r="T287" s="10">
        <f t="shared" si="116"/>
        <v>0</v>
      </c>
      <c r="U287" s="10">
        <f t="shared" si="116"/>
        <v>0</v>
      </c>
      <c r="V287" s="10">
        <f t="shared" si="116"/>
        <v>0</v>
      </c>
      <c r="W287" s="10">
        <f t="shared" si="116"/>
        <v>0</v>
      </c>
      <c r="X287" s="10">
        <f t="shared" si="116"/>
        <v>0</v>
      </c>
      <c r="Y287" s="10">
        <f t="shared" si="116"/>
        <v>0</v>
      </c>
      <c r="Z287" s="10">
        <f t="shared" si="116"/>
        <v>0</v>
      </c>
      <c r="AA287" s="10">
        <f t="shared" si="116"/>
        <v>0</v>
      </c>
      <c r="AB287" s="10">
        <f t="shared" si="116"/>
        <v>0</v>
      </c>
      <c r="AC287" s="10">
        <f t="shared" si="116"/>
        <v>0</v>
      </c>
      <c r="AD287" s="10">
        <f t="shared" si="116"/>
        <v>0</v>
      </c>
      <c r="AE287" s="10">
        <f t="shared" si="116"/>
        <v>0</v>
      </c>
      <c r="AF287" s="10">
        <f t="shared" si="116"/>
        <v>0</v>
      </c>
      <c r="AG287" s="10">
        <f t="shared" si="116"/>
        <v>0</v>
      </c>
      <c r="AH287" s="10">
        <f t="shared" si="116"/>
        <v>0</v>
      </c>
      <c r="AI287" s="10">
        <f t="shared" si="116"/>
        <v>0</v>
      </c>
      <c r="AJ287" s="10">
        <f t="shared" si="116"/>
        <v>0</v>
      </c>
      <c r="AK287" s="10">
        <f t="shared" si="116"/>
        <v>0</v>
      </c>
    </row>
    <row r="289" spans="4:37" x14ac:dyDescent="0.35">
      <c r="D289" t="s">
        <v>140</v>
      </c>
    </row>
    <row r="290" spans="4:37" x14ac:dyDescent="0.35">
      <c r="E290" t="s">
        <v>57</v>
      </c>
      <c r="F290" t="s">
        <v>53</v>
      </c>
      <c r="G290" s="10">
        <f t="shared" ref="G290:AK295" si="117">G224</f>
        <v>6232586.4000000004</v>
      </c>
      <c r="H290" s="10">
        <f t="shared" si="117"/>
        <v>4176296</v>
      </c>
      <c r="I290" s="10">
        <f t="shared" si="117"/>
        <v>4176296</v>
      </c>
      <c r="J290" s="10">
        <f t="shared" si="117"/>
        <v>3708144.8957059924</v>
      </c>
      <c r="K290" s="10">
        <f t="shared" si="117"/>
        <v>4504336.2766414043</v>
      </c>
      <c r="L290" s="10">
        <f t="shared" si="117"/>
        <v>5041745.8868422192</v>
      </c>
      <c r="M290" s="10">
        <f t="shared" si="117"/>
        <v>3897175.1222857265</v>
      </c>
      <c r="N290" s="10">
        <f t="shared" si="117"/>
        <v>4806434.9487067796</v>
      </c>
      <c r="O290" s="10">
        <f t="shared" si="117"/>
        <v>4523314.4488175167</v>
      </c>
      <c r="P290" s="10">
        <f t="shared" si="117"/>
        <v>4659013.8822820419</v>
      </c>
      <c r="Q290" s="10">
        <f t="shared" si="117"/>
        <v>4798784.298750503</v>
      </c>
      <c r="R290" s="10">
        <f t="shared" si="117"/>
        <v>4942747.8277130183</v>
      </c>
      <c r="S290" s="10">
        <f t="shared" si="117"/>
        <v>5091030.2625444094</v>
      </c>
      <c r="T290" s="10">
        <f t="shared" si="117"/>
        <v>5243761.1704207417</v>
      </c>
      <c r="U290" s="10">
        <f t="shared" si="117"/>
        <v>5401074.0055333637</v>
      </c>
      <c r="V290" s="10">
        <f t="shared" si="117"/>
        <v>5563106.2256993651</v>
      </c>
      <c r="W290" s="10">
        <f t="shared" si="117"/>
        <v>5729999.4124703463</v>
      </c>
      <c r="X290" s="10">
        <f t="shared" si="117"/>
        <v>5901899.3948444566</v>
      </c>
      <c r="Y290" s="10">
        <f t="shared" si="117"/>
        <v>6078956.3766897907</v>
      </c>
      <c r="Z290" s="10">
        <f t="shared" si="117"/>
        <v>6261325.0679904846</v>
      </c>
      <c r="AA290" s="10">
        <f t="shared" si="117"/>
        <v>6449164.8200301994</v>
      </c>
      <c r="AB290" s="10">
        <f t="shared" si="117"/>
        <v>6642639.7646311056</v>
      </c>
      <c r="AC290" s="10">
        <f t="shared" si="117"/>
        <v>6841918.9575700387</v>
      </c>
      <c r="AD290" s="10">
        <f t="shared" si="117"/>
        <v>7047176.5262971399</v>
      </c>
      <c r="AE290" s="10">
        <f t="shared" si="117"/>
        <v>7258591.8220860539</v>
      </c>
      <c r="AF290" s="10">
        <f t="shared" si="117"/>
        <v>7476349.5767486356</v>
      </c>
      <c r="AG290" s="10">
        <f t="shared" si="117"/>
        <v>7700640.0640510945</v>
      </c>
      <c r="AH290" s="10">
        <f t="shared" si="117"/>
        <v>7931659.2659726273</v>
      </c>
      <c r="AI290" s="10">
        <f t="shared" si="117"/>
        <v>8169609.0439518066</v>
      </c>
      <c r="AJ290" s="10">
        <f t="shared" si="117"/>
        <v>8414697.3152703606</v>
      </c>
      <c r="AK290" s="10">
        <f t="shared" si="117"/>
        <v>8667138.2347284723</v>
      </c>
    </row>
    <row r="291" spans="4:37" x14ac:dyDescent="0.35">
      <c r="E291" t="s">
        <v>141</v>
      </c>
      <c r="F291" t="s">
        <v>53</v>
      </c>
      <c r="G291" s="10">
        <f t="shared" si="117"/>
        <v>0</v>
      </c>
      <c r="H291" s="10">
        <f t="shared" si="117"/>
        <v>526796.13183999993</v>
      </c>
      <c r="I291" s="10">
        <f t="shared" si="117"/>
        <v>1051719.2755199999</v>
      </c>
      <c r="J291" s="10">
        <f t="shared" si="117"/>
        <v>1616488.4252849626</v>
      </c>
      <c r="K291" s="10">
        <f t="shared" si="117"/>
        <v>2221833.316623548</v>
      </c>
      <c r="L291" s="10">
        <f t="shared" si="117"/>
        <v>2865661.0195629569</v>
      </c>
      <c r="M291" s="10">
        <f t="shared" si="117"/>
        <v>3455021.9538366641</v>
      </c>
      <c r="N291" s="10">
        <f t="shared" si="117"/>
        <v>4118769.6342290007</v>
      </c>
      <c r="O291" s="10">
        <f t="shared" si="117"/>
        <v>4807556.3523854408</v>
      </c>
      <c r="P291" s="10">
        <f t="shared" si="117"/>
        <v>5532679.845788409</v>
      </c>
      <c r="Q291" s="10">
        <f t="shared" si="117"/>
        <v>6295697.4776280941</v>
      </c>
      <c r="R291" s="10">
        <f t="shared" si="117"/>
        <v>7098228.1603960749</v>
      </c>
      <c r="S291" s="10">
        <f t="shared" si="117"/>
        <v>7941954.6959150005</v>
      </c>
      <c r="T291" s="10">
        <f t="shared" si="117"/>
        <v>8828626.2025486529</v>
      </c>
      <c r="U291" s="10">
        <f t="shared" si="117"/>
        <v>9760060.6328045875</v>
      </c>
      <c r="V291" s="10">
        <f t="shared" si="117"/>
        <v>10738147.384659186</v>
      </c>
      <c r="W291" s="10">
        <f t="shared" si="117"/>
        <v>11764850.010056842</v>
      </c>
      <c r="X291" s="10">
        <f t="shared" si="117"/>
        <v>12842209.02416141</v>
      </c>
      <c r="Y291" s="10">
        <f t="shared" si="117"/>
        <v>13972344.819068965</v>
      </c>
      <c r="Z291" s="10">
        <f t="shared" si="117"/>
        <v>15157460.685826685</v>
      </c>
      <c r="AA291" s="10">
        <f t="shared" si="117"/>
        <v>16399845.948743433</v>
      </c>
      <c r="AB291" s="10">
        <f t="shared" si="117"/>
        <v>17701879.216123328</v>
      </c>
      <c r="AC291" s="10">
        <f t="shared" si="117"/>
        <v>19066031.751704901</v>
      </c>
      <c r="AD291" s="10">
        <f t="shared" si="117"/>
        <v>20494870.971244924</v>
      </c>
      <c r="AE291" s="10">
        <f t="shared" si="117"/>
        <v>21991064.068848558</v>
      </c>
      <c r="AF291" s="10">
        <f t="shared" si="117"/>
        <v>23557381.77781561</v>
      </c>
      <c r="AG291" s="10">
        <f t="shared" si="117"/>
        <v>25196702.270947244</v>
      </c>
      <c r="AH291" s="10">
        <f t="shared" si="117"/>
        <v>26912015.20543823</v>
      </c>
      <c r="AI291" s="10">
        <f t="shared" si="117"/>
        <v>28706425.917667203</v>
      </c>
      <c r="AJ291" s="10">
        <f t="shared" si="117"/>
        <v>30583159.77339169</v>
      </c>
      <c r="AK291" s="10">
        <f t="shared" si="117"/>
        <v>32545566.679055817</v>
      </c>
    </row>
    <row r="292" spans="4:37" x14ac:dyDescent="0.35">
      <c r="E292" t="s">
        <v>117</v>
      </c>
      <c r="F292" t="s">
        <v>53</v>
      </c>
      <c r="G292" s="10">
        <f t="shared" si="117"/>
        <v>0</v>
      </c>
      <c r="H292" s="10">
        <f t="shared" si="117"/>
        <v>0</v>
      </c>
      <c r="I292" s="10">
        <f t="shared" si="117"/>
        <v>0</v>
      </c>
      <c r="J292" s="10">
        <f t="shared" si="117"/>
        <v>0</v>
      </c>
      <c r="K292" s="10">
        <f t="shared" si="117"/>
        <v>0</v>
      </c>
      <c r="L292" s="10">
        <f t="shared" si="117"/>
        <v>0</v>
      </c>
      <c r="M292" s="10">
        <f t="shared" si="117"/>
        <v>0</v>
      </c>
      <c r="N292" s="10">
        <f t="shared" si="117"/>
        <v>0</v>
      </c>
      <c r="O292" s="10">
        <f t="shared" si="117"/>
        <v>0</v>
      </c>
      <c r="P292" s="10">
        <f t="shared" si="117"/>
        <v>0</v>
      </c>
      <c r="Q292" s="10">
        <f t="shared" si="117"/>
        <v>0</v>
      </c>
      <c r="R292" s="10">
        <f t="shared" si="117"/>
        <v>0</v>
      </c>
      <c r="S292" s="10">
        <f t="shared" si="117"/>
        <v>0</v>
      </c>
      <c r="T292" s="10">
        <f t="shared" si="117"/>
        <v>0</v>
      </c>
      <c r="U292" s="10">
        <f t="shared" si="117"/>
        <v>0</v>
      </c>
      <c r="V292" s="10">
        <f t="shared" si="117"/>
        <v>0</v>
      </c>
      <c r="W292" s="10">
        <f t="shared" si="117"/>
        <v>0</v>
      </c>
      <c r="X292" s="10">
        <f t="shared" si="117"/>
        <v>0</v>
      </c>
      <c r="Y292" s="10">
        <f t="shared" si="117"/>
        <v>0</v>
      </c>
      <c r="Z292" s="10">
        <f t="shared" si="117"/>
        <v>0</v>
      </c>
      <c r="AA292" s="10">
        <f t="shared" si="117"/>
        <v>0</v>
      </c>
      <c r="AB292" s="10">
        <f t="shared" si="117"/>
        <v>0</v>
      </c>
      <c r="AC292" s="10">
        <f t="shared" si="117"/>
        <v>0</v>
      </c>
      <c r="AD292" s="10">
        <f t="shared" si="117"/>
        <v>0</v>
      </c>
      <c r="AE292" s="10">
        <f t="shared" si="117"/>
        <v>0</v>
      </c>
      <c r="AF292" s="10">
        <f t="shared" si="117"/>
        <v>0</v>
      </c>
      <c r="AG292" s="10">
        <f t="shared" si="117"/>
        <v>0</v>
      </c>
      <c r="AH292" s="10">
        <f t="shared" si="117"/>
        <v>0</v>
      </c>
      <c r="AI292" s="10">
        <f t="shared" si="117"/>
        <v>0</v>
      </c>
      <c r="AJ292" s="10">
        <f t="shared" si="117"/>
        <v>0</v>
      </c>
      <c r="AK292" s="10">
        <f t="shared" si="117"/>
        <v>0</v>
      </c>
    </row>
    <row r="293" spans="4:37" x14ac:dyDescent="0.35">
      <c r="E293" t="s">
        <v>118</v>
      </c>
      <c r="F293" t="s">
        <v>53</v>
      </c>
      <c r="G293" s="10">
        <f t="shared" si="117"/>
        <v>0</v>
      </c>
      <c r="H293" s="10">
        <f t="shared" si="117"/>
        <v>-448968.02821894531</v>
      </c>
      <c r="I293" s="10">
        <f t="shared" si="117"/>
        <v>-863755.11862009775</v>
      </c>
      <c r="J293" s="10">
        <f t="shared" si="117"/>
        <v>-1301567.2059710165</v>
      </c>
      <c r="K293" s="10">
        <f t="shared" si="117"/>
        <v>-1788979.9498819397</v>
      </c>
      <c r="L293" s="10">
        <f t="shared" si="117"/>
        <v>-2307378.3567829109</v>
      </c>
      <c r="M293" s="10">
        <f t="shared" si="117"/>
        <v>-2781921.1079293475</v>
      </c>
      <c r="N293" s="10">
        <f t="shared" si="117"/>
        <v>-3316358.7199312416</v>
      </c>
      <c r="O293" s="10">
        <f t="shared" si="117"/>
        <v>-3870957.311692134</v>
      </c>
      <c r="P293" s="10">
        <f t="shared" si="117"/>
        <v>-4454813.6168346023</v>
      </c>
      <c r="Q293" s="10">
        <f t="shared" si="117"/>
        <v>-5069181.5959960539</v>
      </c>
      <c r="R293" s="10">
        <f t="shared" si="117"/>
        <v>-5715364.7681967421</v>
      </c>
      <c r="S293" s="10">
        <f t="shared" si="117"/>
        <v>-6394718.0949892821</v>
      </c>
      <c r="T293" s="10">
        <f t="shared" si="117"/>
        <v>-7108649.9348042384</v>
      </c>
      <c r="U293" s="10">
        <f t="shared" si="117"/>
        <v>-7858624.0700781792</v>
      </c>
      <c r="V293" s="10">
        <f t="shared" si="117"/>
        <v>-8646161.8098453134</v>
      </c>
      <c r="W293" s="10">
        <f t="shared" si="117"/>
        <v>-9472844.1705719978</v>
      </c>
      <c r="X293" s="10">
        <f t="shared" si="117"/>
        <v>-10340314.138115117</v>
      </c>
      <c r="Y293" s="10">
        <f t="shared" si="117"/>
        <v>-11250279.013790831</v>
      </c>
      <c r="Z293" s="10">
        <f t="shared" si="117"/>
        <v>-12204512.847649457</v>
      </c>
      <c r="AA293" s="10">
        <f t="shared" si="117"/>
        <v>-13204858.96216559</v>
      </c>
      <c r="AB293" s="10">
        <f t="shared" si="117"/>
        <v>-14253232.569669902</v>
      </c>
      <c r="AC293" s="10">
        <f t="shared" si="117"/>
        <v>-15351623.486970894</v>
      </c>
      <c r="AD293" s="10">
        <f t="shared" si="117"/>
        <v>-16502098.950740872</v>
      </c>
      <c r="AE293" s="10">
        <f t="shared" si="117"/>
        <v>-17706806.537371308</v>
      </c>
      <c r="AF293" s="10">
        <f t="shared" si="117"/>
        <v>-18967977.191138152</v>
      </c>
      <c r="AG293" s="10">
        <f t="shared" si="117"/>
        <v>-20287928.364658143</v>
      </c>
      <c r="AH293" s="10">
        <f t="shared" si="117"/>
        <v>-21669067.275762815</v>
      </c>
      <c r="AI293" s="10">
        <f t="shared" si="117"/>
        <v>-23113894.285067637</v>
      </c>
      <c r="AJ293" s="10">
        <f t="shared" si="117"/>
        <v>-24625006.398670256</v>
      </c>
      <c r="AK293" s="10">
        <f t="shared" si="117"/>
        <v>-26205100.900573801</v>
      </c>
    </row>
    <row r="294" spans="4:37" x14ac:dyDescent="0.35">
      <c r="E294" t="s">
        <v>142</v>
      </c>
      <c r="F294" t="s">
        <v>53</v>
      </c>
      <c r="G294" s="10">
        <f t="shared" si="117"/>
        <v>-2197616.1825999999</v>
      </c>
      <c r="H294" s="10">
        <f t="shared" si="117"/>
        <v>-2337673.9275834644</v>
      </c>
      <c r="I294" s="10">
        <f t="shared" si="117"/>
        <v>-2724582.235751234</v>
      </c>
      <c r="J294" s="10">
        <f t="shared" si="117"/>
        <v>-3089742.5409422033</v>
      </c>
      <c r="K294" s="10">
        <f t="shared" si="117"/>
        <v>-3594635.3613376045</v>
      </c>
      <c r="L294" s="10">
        <f t="shared" si="117"/>
        <v>-3896682.4488458997</v>
      </c>
      <c r="M294" s="10">
        <f t="shared" si="117"/>
        <v>-4056049.7862640098</v>
      </c>
      <c r="N294" s="10">
        <f t="shared" si="117"/>
        <v>-4251588.8208585456</v>
      </c>
      <c r="O294" s="10">
        <f t="shared" si="117"/>
        <v>-5703476.0239059851</v>
      </c>
      <c r="P294" s="10">
        <f t="shared" si="117"/>
        <v>-6087534.4281305959</v>
      </c>
      <c r="Q294" s="10">
        <f t="shared" si="117"/>
        <v>-6559399.6838687109</v>
      </c>
      <c r="R294" s="10">
        <f t="shared" si="117"/>
        <v>-7269154.9489901103</v>
      </c>
      <c r="S294" s="10">
        <f t="shared" si="117"/>
        <v>-8210448.3481074674</v>
      </c>
      <c r="T294" s="10">
        <f t="shared" si="117"/>
        <v>-8599770.1176291965</v>
      </c>
      <c r="U294" s="10">
        <f t="shared" si="117"/>
        <v>-8998211.5213215556</v>
      </c>
      <c r="V294" s="10">
        <f t="shared" si="117"/>
        <v>-9405992.3878124524</v>
      </c>
      <c r="W294" s="10">
        <f t="shared" si="117"/>
        <v>-9823338.0116202794</v>
      </c>
      <c r="X294" s="10">
        <f t="shared" si="117"/>
        <v>-10250479.293422321</v>
      </c>
      <c r="Y294" s="10">
        <f t="shared" si="117"/>
        <v>-10687652.884033276</v>
      </c>
      <c r="Z294" s="10">
        <f t="shared" si="117"/>
        <v>-11135101.332194861</v>
      </c>
      <c r="AA294" s="10">
        <f t="shared" si="117"/>
        <v>-11593073.236280082</v>
      </c>
      <c r="AB294" s="10">
        <f t="shared" si="117"/>
        <v>-12061823.400018694</v>
      </c>
      <c r="AC294" s="10">
        <f t="shared" si="117"/>
        <v>-12541612.992353454</v>
      </c>
      <c r="AD294" s="10">
        <f t="shared" si="117"/>
        <v>-13032709.711539606</v>
      </c>
      <c r="AE294" s="10">
        <f t="shared" si="117"/>
        <v>-13535387.9536034</v>
      </c>
      <c r="AF294" s="10">
        <f t="shared" si="117"/>
        <v>-12494861.997878509</v>
      </c>
      <c r="AG294" s="10">
        <f t="shared" si="117"/>
        <v>-12987554.134142611</v>
      </c>
      <c r="AH294" s="10">
        <f t="shared" si="117"/>
        <v>-13235254.688927624</v>
      </c>
      <c r="AI294" s="10">
        <f t="shared" si="117"/>
        <v>-13581519.775736086</v>
      </c>
      <c r="AJ294" s="10">
        <f t="shared" si="117"/>
        <v>-13939688.062350553</v>
      </c>
      <c r="AK294" s="10">
        <f t="shared" si="117"/>
        <v>-14363416.592547655</v>
      </c>
    </row>
    <row r="295" spans="4:37" x14ac:dyDescent="0.35">
      <c r="E295" t="s">
        <v>125</v>
      </c>
      <c r="F295" t="s">
        <v>53</v>
      </c>
      <c r="G295" s="10">
        <f t="shared" si="117"/>
        <v>0</v>
      </c>
      <c r="H295" s="10">
        <f t="shared" si="117"/>
        <v>0</v>
      </c>
      <c r="I295" s="10">
        <f t="shared" si="117"/>
        <v>0</v>
      </c>
      <c r="J295" s="10">
        <f t="shared" si="117"/>
        <v>0</v>
      </c>
      <c r="K295" s="10">
        <f t="shared" si="117"/>
        <v>0</v>
      </c>
      <c r="L295" s="10">
        <f t="shared" si="117"/>
        <v>0</v>
      </c>
      <c r="M295" s="10">
        <f t="shared" si="117"/>
        <v>0</v>
      </c>
      <c r="N295" s="10">
        <f t="shared" si="117"/>
        <v>0</v>
      </c>
      <c r="O295" s="10">
        <f t="shared" si="117"/>
        <v>0</v>
      </c>
      <c r="P295" s="10">
        <f t="shared" si="117"/>
        <v>0</v>
      </c>
      <c r="Q295" s="10">
        <f t="shared" si="117"/>
        <v>0</v>
      </c>
      <c r="R295" s="10">
        <f t="shared" si="117"/>
        <v>0</v>
      </c>
      <c r="S295" s="10">
        <f t="shared" si="117"/>
        <v>0</v>
      </c>
      <c r="T295" s="10">
        <f t="shared" si="117"/>
        <v>0</v>
      </c>
      <c r="U295" s="10">
        <f t="shared" si="117"/>
        <v>0</v>
      </c>
      <c r="V295" s="10">
        <f t="shared" si="117"/>
        <v>0</v>
      </c>
      <c r="W295" s="10">
        <f t="shared" si="117"/>
        <v>0</v>
      </c>
      <c r="X295" s="10">
        <f t="shared" si="117"/>
        <v>0</v>
      </c>
      <c r="Y295" s="10">
        <f t="shared" si="117"/>
        <v>0</v>
      </c>
      <c r="Z295" s="10">
        <f t="shared" si="117"/>
        <v>0</v>
      </c>
      <c r="AA295" s="10">
        <f t="shared" si="117"/>
        <v>0</v>
      </c>
      <c r="AB295" s="10">
        <f t="shared" si="117"/>
        <v>0</v>
      </c>
      <c r="AC295" s="10">
        <f t="shared" si="117"/>
        <v>0</v>
      </c>
      <c r="AD295" s="10">
        <f t="shared" si="117"/>
        <v>0</v>
      </c>
      <c r="AE295" s="10">
        <f t="shared" si="117"/>
        <v>0</v>
      </c>
      <c r="AF295" s="10">
        <f t="shared" si="117"/>
        <v>0</v>
      </c>
      <c r="AG295" s="10">
        <f t="shared" si="117"/>
        <v>0</v>
      </c>
      <c r="AH295" s="10">
        <f t="shared" si="117"/>
        <v>0</v>
      </c>
      <c r="AI295" s="10">
        <f t="shared" si="117"/>
        <v>0</v>
      </c>
      <c r="AJ295" s="10">
        <f t="shared" si="117"/>
        <v>0</v>
      </c>
      <c r="AK295" s="10">
        <f t="shared" si="117"/>
        <v>0</v>
      </c>
    </row>
    <row r="296" spans="4:37" x14ac:dyDescent="0.35">
      <c r="E296" t="s">
        <v>143</v>
      </c>
      <c r="F296" t="s">
        <v>53</v>
      </c>
      <c r="G296" s="10">
        <f t="shared" ref="G296:AK296" si="118">G287</f>
        <v>17217664.420000002</v>
      </c>
      <c r="H296" s="10">
        <f t="shared" si="118"/>
        <v>17579235.372820001</v>
      </c>
      <c r="I296" s="10">
        <f t="shared" si="118"/>
        <v>17948399.315649219</v>
      </c>
      <c r="J296" s="10">
        <f t="shared" si="118"/>
        <v>18325315.701277852</v>
      </c>
      <c r="K296" s="10">
        <f t="shared" si="118"/>
        <v>18710147.331004687</v>
      </c>
      <c r="L296" s="10">
        <f t="shared" si="118"/>
        <v>19103060.424955782</v>
      </c>
      <c r="M296" s="10">
        <f t="shared" si="118"/>
        <v>0</v>
      </c>
      <c r="N296" s="10">
        <f t="shared" si="118"/>
        <v>0</v>
      </c>
      <c r="O296" s="10">
        <f t="shared" si="118"/>
        <v>0</v>
      </c>
      <c r="P296" s="10">
        <f t="shared" si="118"/>
        <v>0</v>
      </c>
      <c r="Q296" s="10">
        <f t="shared" si="118"/>
        <v>0</v>
      </c>
      <c r="R296" s="10">
        <f t="shared" si="118"/>
        <v>0</v>
      </c>
      <c r="S296" s="10">
        <f t="shared" si="118"/>
        <v>0</v>
      </c>
      <c r="T296" s="10">
        <f t="shared" si="118"/>
        <v>0</v>
      </c>
      <c r="U296" s="10">
        <f t="shared" si="118"/>
        <v>0</v>
      </c>
      <c r="V296" s="10">
        <f t="shared" si="118"/>
        <v>0</v>
      </c>
      <c r="W296" s="10">
        <f t="shared" si="118"/>
        <v>0</v>
      </c>
      <c r="X296" s="10">
        <f t="shared" si="118"/>
        <v>0</v>
      </c>
      <c r="Y296" s="10">
        <f t="shared" si="118"/>
        <v>0</v>
      </c>
      <c r="Z296" s="10">
        <f t="shared" si="118"/>
        <v>0</v>
      </c>
      <c r="AA296" s="10">
        <f t="shared" si="118"/>
        <v>0</v>
      </c>
      <c r="AB296" s="10">
        <f t="shared" si="118"/>
        <v>0</v>
      </c>
      <c r="AC296" s="10">
        <f t="shared" si="118"/>
        <v>0</v>
      </c>
      <c r="AD296" s="10">
        <f t="shared" si="118"/>
        <v>0</v>
      </c>
      <c r="AE296" s="10">
        <f t="shared" si="118"/>
        <v>0</v>
      </c>
      <c r="AF296" s="10">
        <f t="shared" si="118"/>
        <v>0</v>
      </c>
      <c r="AG296" s="10">
        <f t="shared" si="118"/>
        <v>0</v>
      </c>
      <c r="AH296" s="10">
        <f t="shared" si="118"/>
        <v>0</v>
      </c>
      <c r="AI296" s="10">
        <f t="shared" si="118"/>
        <v>0</v>
      </c>
      <c r="AJ296" s="10">
        <f t="shared" si="118"/>
        <v>0</v>
      </c>
      <c r="AK296" s="10">
        <f t="shared" si="118"/>
        <v>0</v>
      </c>
    </row>
    <row r="298" spans="4:37" x14ac:dyDescent="0.35">
      <c r="E298" t="s">
        <v>144</v>
      </c>
      <c r="F298" t="s">
        <v>53</v>
      </c>
      <c r="G298" s="10">
        <f t="shared" ref="G298:AK298" si="119">SUM(G290:G296)</f>
        <v>21252634.637400001</v>
      </c>
      <c r="H298" s="10">
        <f t="shared" si="119"/>
        <v>19495685.548857592</v>
      </c>
      <c r="I298" s="10">
        <f t="shared" si="119"/>
        <v>19588077.236797888</v>
      </c>
      <c r="J298" s="10">
        <f t="shared" si="119"/>
        <v>19258639.275355589</v>
      </c>
      <c r="K298" s="10">
        <f t="shared" si="119"/>
        <v>20052701.613050096</v>
      </c>
      <c r="L298" s="10">
        <f t="shared" si="119"/>
        <v>20806406.525732148</v>
      </c>
      <c r="M298" s="10">
        <f t="shared" si="119"/>
        <v>514226.18192903325</v>
      </c>
      <c r="N298" s="10">
        <f t="shared" si="119"/>
        <v>1357257.0421459936</v>
      </c>
      <c r="O298" s="10">
        <f t="shared" si="119"/>
        <v>-243562.53439516202</v>
      </c>
      <c r="P298" s="10">
        <f t="shared" si="119"/>
        <v>-350654.31689474732</v>
      </c>
      <c r="Q298" s="10">
        <f t="shared" si="119"/>
        <v>-534099.50348616671</v>
      </c>
      <c r="R298" s="10">
        <f t="shared" si="119"/>
        <v>-943543.7290777592</v>
      </c>
      <c r="S298" s="10">
        <f t="shared" si="119"/>
        <v>-1572181.4846373387</v>
      </c>
      <c r="T298" s="10">
        <f t="shared" si="119"/>
        <v>-1636032.6794640403</v>
      </c>
      <c r="U298" s="10">
        <f t="shared" si="119"/>
        <v>-1695700.9530617837</v>
      </c>
      <c r="V298" s="10">
        <f t="shared" si="119"/>
        <v>-1750900.5872992147</v>
      </c>
      <c r="W298" s="10">
        <f t="shared" si="119"/>
        <v>-1801332.7596650906</v>
      </c>
      <c r="X298" s="10">
        <f t="shared" si="119"/>
        <v>-1846685.0125315711</v>
      </c>
      <c r="Y298" s="10">
        <f t="shared" si="119"/>
        <v>-1886630.7020653505</v>
      </c>
      <c r="Z298" s="10">
        <f t="shared" si="119"/>
        <v>-1920828.4260271471</v>
      </c>
      <c r="AA298" s="10">
        <f t="shared" si="119"/>
        <v>-1948921.4296720419</v>
      </c>
      <c r="AB298" s="10">
        <f t="shared" si="119"/>
        <v>-1970536.9889341611</v>
      </c>
      <c r="AC298" s="10">
        <f t="shared" si="119"/>
        <v>-1985285.7700494081</v>
      </c>
      <c r="AD298" s="10">
        <f t="shared" si="119"/>
        <v>-1992761.1647384129</v>
      </c>
      <c r="AE298" s="10">
        <f t="shared" si="119"/>
        <v>-1992538.6000400949</v>
      </c>
      <c r="AF298" s="10">
        <f t="shared" si="119"/>
        <v>-429107.83445241489</v>
      </c>
      <c r="AG298" s="10">
        <f t="shared" si="119"/>
        <v>-378140.16380241513</v>
      </c>
      <c r="AH298" s="10">
        <f t="shared" si="119"/>
        <v>-60647.493279583752</v>
      </c>
      <c r="AI298" s="10">
        <f t="shared" si="119"/>
        <v>180620.90081528947</v>
      </c>
      <c r="AJ298" s="10">
        <f t="shared" si="119"/>
        <v>433162.627641242</v>
      </c>
      <c r="AK298" s="10">
        <f t="shared" si="119"/>
        <v>644187.42066283152</v>
      </c>
    </row>
    <row r="299" spans="4:37" x14ac:dyDescent="0.35">
      <c r="E299" t="s">
        <v>145</v>
      </c>
      <c r="F299" t="s">
        <v>53</v>
      </c>
      <c r="G299" s="10">
        <f t="shared" ref="G299:AK299" si="120">-G298*G$20</f>
        <v>0</v>
      </c>
      <c r="H299" s="10">
        <f t="shared" si="120"/>
        <v>0</v>
      </c>
      <c r="I299" s="10">
        <f t="shared" si="120"/>
        <v>0</v>
      </c>
      <c r="J299" s="10">
        <f t="shared" si="120"/>
        <v>0</v>
      </c>
      <c r="K299" s="10">
        <f t="shared" si="120"/>
        <v>0</v>
      </c>
      <c r="L299" s="10">
        <f t="shared" si="120"/>
        <v>0</v>
      </c>
      <c r="M299" s="10">
        <f t="shared" si="120"/>
        <v>0</v>
      </c>
      <c r="N299" s="10">
        <f t="shared" si="120"/>
        <v>0</v>
      </c>
      <c r="O299" s="10">
        <f t="shared" si="120"/>
        <v>0</v>
      </c>
      <c r="P299" s="10">
        <f t="shared" si="120"/>
        <v>0</v>
      </c>
      <c r="Q299" s="10">
        <f t="shared" si="120"/>
        <v>0</v>
      </c>
      <c r="R299" s="10">
        <f t="shared" si="120"/>
        <v>0</v>
      </c>
      <c r="S299" s="10">
        <f t="shared" si="120"/>
        <v>0</v>
      </c>
      <c r="T299" s="10">
        <f t="shared" si="120"/>
        <v>0</v>
      </c>
      <c r="U299" s="10">
        <f t="shared" si="120"/>
        <v>0</v>
      </c>
      <c r="V299" s="10">
        <f t="shared" si="120"/>
        <v>0</v>
      </c>
      <c r="W299" s="10">
        <f t="shared" si="120"/>
        <v>0</v>
      </c>
      <c r="X299" s="10">
        <f t="shared" si="120"/>
        <v>0</v>
      </c>
      <c r="Y299" s="10">
        <f t="shared" si="120"/>
        <v>0</v>
      </c>
      <c r="Z299" s="10">
        <f t="shared" si="120"/>
        <v>0</v>
      </c>
      <c r="AA299" s="10">
        <f t="shared" si="120"/>
        <v>0</v>
      </c>
      <c r="AB299" s="10">
        <f t="shared" si="120"/>
        <v>0</v>
      </c>
      <c r="AC299" s="10">
        <f t="shared" si="120"/>
        <v>0</v>
      </c>
      <c r="AD299" s="10">
        <f t="shared" si="120"/>
        <v>0</v>
      </c>
      <c r="AE299" s="10">
        <f t="shared" si="120"/>
        <v>0</v>
      </c>
      <c r="AF299" s="10">
        <f t="shared" si="120"/>
        <v>0</v>
      </c>
      <c r="AG299" s="10">
        <f t="shared" si="120"/>
        <v>0</v>
      </c>
      <c r="AH299" s="10">
        <f t="shared" si="120"/>
        <v>0</v>
      </c>
      <c r="AI299" s="10">
        <f t="shared" si="120"/>
        <v>0</v>
      </c>
      <c r="AJ299" s="10">
        <f t="shared" si="120"/>
        <v>0</v>
      </c>
      <c r="AK299" s="10">
        <f t="shared" si="120"/>
        <v>0</v>
      </c>
    </row>
    <row r="301" spans="4:37" x14ac:dyDescent="0.35">
      <c r="D301" t="s">
        <v>146</v>
      </c>
    </row>
    <row r="302" spans="4:37" x14ac:dyDescent="0.35">
      <c r="E302" t="s">
        <v>51</v>
      </c>
      <c r="F302" t="s">
        <v>53</v>
      </c>
      <c r="G302" s="10">
        <f t="shared" ref="G302:AK309" si="121">G236</f>
        <v>-59567074.225000009</v>
      </c>
      <c r="H302" s="10">
        <f t="shared" si="121"/>
        <v>-1976591.24917324</v>
      </c>
      <c r="I302" s="10">
        <f t="shared" si="121"/>
        <v>-7883163.619584416</v>
      </c>
      <c r="J302" s="10">
        <f t="shared" si="121"/>
        <v>-9409287.5461007431</v>
      </c>
      <c r="K302" s="10">
        <f t="shared" si="121"/>
        <v>-15570797.270092202</v>
      </c>
      <c r="L302" s="10">
        <f t="shared" si="121"/>
        <v>-6195642.9597768392</v>
      </c>
      <c r="M302" s="10">
        <f t="shared" si="121"/>
        <v>-3956993.2301738057</v>
      </c>
      <c r="N302" s="10">
        <f t="shared" si="121"/>
        <v>-4168914.5556033193</v>
      </c>
      <c r="O302" s="10">
        <f t="shared" si="121"/>
        <v>-35250848.42832046</v>
      </c>
      <c r="P302" s="10">
        <f t="shared" si="121"/>
        <v>-8466647.9619261511</v>
      </c>
      <c r="Q302" s="10">
        <f t="shared" si="121"/>
        <v>-10782789.125094207</v>
      </c>
      <c r="R302" s="10">
        <f t="shared" si="121"/>
        <v>-21365397.113733616</v>
      </c>
      <c r="S302" s="10">
        <f t="shared" si="121"/>
        <v>-28250333.703977112</v>
      </c>
      <c r="T302" s="10">
        <f t="shared" si="121"/>
        <v>-10256072.65471362</v>
      </c>
      <c r="U302" s="10">
        <f t="shared" si="121"/>
        <v>-10471450.180462604</v>
      </c>
      <c r="V302" s="10">
        <f t="shared" si="121"/>
        <v>-10691350.634252317</v>
      </c>
      <c r="W302" s="10">
        <f t="shared" si="121"/>
        <v>-10915868.997571616</v>
      </c>
      <c r="X302" s="10">
        <f t="shared" si="121"/>
        <v>-11145102.24652062</v>
      </c>
      <c r="Y302" s="10">
        <f t="shared" si="121"/>
        <v>-11379149.393697552</v>
      </c>
      <c r="Z302" s="10">
        <f t="shared" si="121"/>
        <v>-11618111.5309652</v>
      </c>
      <c r="AA302" s="10">
        <f t="shared" si="121"/>
        <v>-11862091.873115469</v>
      </c>
      <c r="AB302" s="10">
        <f t="shared" si="121"/>
        <v>-12111195.802450892</v>
      </c>
      <c r="AC302" s="10">
        <f t="shared" si="121"/>
        <v>-12365530.91430236</v>
      </c>
      <c r="AD302" s="10">
        <f t="shared" si="121"/>
        <v>-12625207.063502707</v>
      </c>
      <c r="AE302" s="10">
        <f t="shared" si="121"/>
        <v>-12890336.411836263</v>
      </c>
      <c r="AF302" s="10">
        <f t="shared" si="121"/>
        <v>-13161033.476484824</v>
      </c>
      <c r="AG302" s="10">
        <f t="shared" si="121"/>
        <v>-13437415.179491002</v>
      </c>
      <c r="AH302" s="10">
        <f t="shared" si="121"/>
        <v>-13719600.898260314</v>
      </c>
      <c r="AI302" s="10">
        <f t="shared" si="121"/>
        <v>-14007712.517123777</v>
      </c>
      <c r="AJ302" s="10">
        <f t="shared" si="121"/>
        <v>-14301874.479983376</v>
      </c>
      <c r="AK302" s="10">
        <f t="shared" si="121"/>
        <v>-14602213.844063025</v>
      </c>
    </row>
    <row r="303" spans="4:37" x14ac:dyDescent="0.35">
      <c r="E303" t="s">
        <v>147</v>
      </c>
      <c r="F303" t="s">
        <v>53</v>
      </c>
      <c r="G303" s="10">
        <f t="shared" si="121"/>
        <v>0</v>
      </c>
      <c r="H303" s="10">
        <f t="shared" si="121"/>
        <v>0</v>
      </c>
      <c r="I303" s="10">
        <f t="shared" si="121"/>
        <v>0</v>
      </c>
      <c r="J303" s="10">
        <f t="shared" si="121"/>
        <v>0</v>
      </c>
      <c r="K303" s="10">
        <f t="shared" si="121"/>
        <v>0</v>
      </c>
      <c r="L303" s="10">
        <f t="shared" si="121"/>
        <v>0</v>
      </c>
      <c r="M303" s="10">
        <f t="shared" si="121"/>
        <v>0</v>
      </c>
      <c r="N303" s="10">
        <f t="shared" si="121"/>
        <v>0</v>
      </c>
      <c r="O303" s="10">
        <f t="shared" si="121"/>
        <v>0</v>
      </c>
      <c r="P303" s="10">
        <f t="shared" si="121"/>
        <v>0</v>
      </c>
      <c r="Q303" s="10">
        <f t="shared" si="121"/>
        <v>0</v>
      </c>
      <c r="R303" s="10">
        <f t="shared" si="121"/>
        <v>0</v>
      </c>
      <c r="S303" s="10">
        <f t="shared" si="121"/>
        <v>0</v>
      </c>
      <c r="T303" s="10">
        <f t="shared" si="121"/>
        <v>0</v>
      </c>
      <c r="U303" s="10">
        <f t="shared" si="121"/>
        <v>0</v>
      </c>
      <c r="V303" s="10">
        <f t="shared" si="121"/>
        <v>0</v>
      </c>
      <c r="W303" s="10">
        <f t="shared" si="121"/>
        <v>0</v>
      </c>
      <c r="X303" s="10">
        <f t="shared" si="121"/>
        <v>0</v>
      </c>
      <c r="Y303" s="10">
        <f t="shared" si="121"/>
        <v>0</v>
      </c>
      <c r="Z303" s="10">
        <f t="shared" si="121"/>
        <v>0</v>
      </c>
      <c r="AA303" s="10">
        <f t="shared" si="121"/>
        <v>0</v>
      </c>
      <c r="AB303" s="10">
        <f t="shared" si="121"/>
        <v>0</v>
      </c>
      <c r="AC303" s="10">
        <f t="shared" si="121"/>
        <v>0</v>
      </c>
      <c r="AD303" s="10">
        <f t="shared" si="121"/>
        <v>0</v>
      </c>
      <c r="AE303" s="10">
        <f t="shared" si="121"/>
        <v>0</v>
      </c>
      <c r="AF303" s="10">
        <f t="shared" si="121"/>
        <v>0</v>
      </c>
      <c r="AG303" s="10">
        <f t="shared" si="121"/>
        <v>0</v>
      </c>
      <c r="AH303" s="10">
        <f t="shared" si="121"/>
        <v>0</v>
      </c>
      <c r="AI303" s="10">
        <f t="shared" si="121"/>
        <v>0</v>
      </c>
      <c r="AJ303" s="10">
        <f t="shared" si="121"/>
        <v>0</v>
      </c>
      <c r="AK303" s="10">
        <f t="shared" si="121"/>
        <v>0</v>
      </c>
    </row>
    <row r="304" spans="4:37" x14ac:dyDescent="0.35">
      <c r="E304" t="s">
        <v>60</v>
      </c>
      <c r="F304" t="s">
        <v>53</v>
      </c>
      <c r="G304" s="10">
        <f t="shared" si="121"/>
        <v>30007000</v>
      </c>
      <c r="H304" s="10">
        <f t="shared" si="121"/>
        <v>0</v>
      </c>
      <c r="I304" s="10">
        <f t="shared" si="121"/>
        <v>0</v>
      </c>
      <c r="J304" s="10">
        <f t="shared" si="121"/>
        <v>0</v>
      </c>
      <c r="K304" s="10">
        <f t="shared" si="121"/>
        <v>0</v>
      </c>
      <c r="L304" s="10">
        <f t="shared" si="121"/>
        <v>0</v>
      </c>
      <c r="M304" s="10">
        <f t="shared" si="121"/>
        <v>0</v>
      </c>
      <c r="N304" s="10">
        <f t="shared" si="121"/>
        <v>0</v>
      </c>
      <c r="O304" s="10">
        <f t="shared" si="121"/>
        <v>0</v>
      </c>
      <c r="P304" s="10">
        <f t="shared" si="121"/>
        <v>0</v>
      </c>
      <c r="Q304" s="10">
        <f t="shared" si="121"/>
        <v>0</v>
      </c>
      <c r="R304" s="10">
        <f t="shared" si="121"/>
        <v>0</v>
      </c>
      <c r="S304" s="10">
        <f t="shared" si="121"/>
        <v>0</v>
      </c>
      <c r="T304" s="10">
        <f t="shared" si="121"/>
        <v>0</v>
      </c>
      <c r="U304" s="10">
        <f t="shared" si="121"/>
        <v>0</v>
      </c>
      <c r="V304" s="10">
        <f t="shared" si="121"/>
        <v>0</v>
      </c>
      <c r="W304" s="10">
        <f t="shared" si="121"/>
        <v>0</v>
      </c>
      <c r="X304" s="10">
        <f t="shared" si="121"/>
        <v>0</v>
      </c>
      <c r="Y304" s="10">
        <f t="shared" si="121"/>
        <v>0</v>
      </c>
      <c r="Z304" s="10">
        <f t="shared" si="121"/>
        <v>0</v>
      </c>
      <c r="AA304" s="10">
        <f t="shared" si="121"/>
        <v>0</v>
      </c>
      <c r="AB304" s="10">
        <f t="shared" si="121"/>
        <v>0</v>
      </c>
      <c r="AC304" s="10">
        <f t="shared" si="121"/>
        <v>0</v>
      </c>
      <c r="AD304" s="10">
        <f t="shared" si="121"/>
        <v>0</v>
      </c>
      <c r="AE304" s="10">
        <f t="shared" si="121"/>
        <v>0</v>
      </c>
      <c r="AF304" s="10">
        <f t="shared" si="121"/>
        <v>0</v>
      </c>
      <c r="AG304" s="10">
        <f t="shared" si="121"/>
        <v>0</v>
      </c>
      <c r="AH304" s="10">
        <f t="shared" si="121"/>
        <v>0</v>
      </c>
      <c r="AI304" s="10">
        <f t="shared" si="121"/>
        <v>0</v>
      </c>
      <c r="AJ304" s="10">
        <f t="shared" si="121"/>
        <v>0</v>
      </c>
      <c r="AK304" s="10">
        <f t="shared" si="121"/>
        <v>0</v>
      </c>
    </row>
    <row r="305" spans="3:38" x14ac:dyDescent="0.35">
      <c r="E305" t="s">
        <v>141</v>
      </c>
      <c r="F305" t="s">
        <v>53</v>
      </c>
      <c r="G305" s="10">
        <f t="shared" si="121"/>
        <v>0</v>
      </c>
      <c r="H305" s="10">
        <f t="shared" si="121"/>
        <v>526796.13183999993</v>
      </c>
      <c r="I305" s="10">
        <f t="shared" si="121"/>
        <v>1051719.2755199999</v>
      </c>
      <c r="J305" s="10">
        <f t="shared" si="121"/>
        <v>1616488.4252849626</v>
      </c>
      <c r="K305" s="10">
        <f t="shared" si="121"/>
        <v>2221833.316623548</v>
      </c>
      <c r="L305" s="10">
        <f t="shared" si="121"/>
        <v>2865661.0195629569</v>
      </c>
      <c r="M305" s="10">
        <f t="shared" si="121"/>
        <v>3455021.9538366641</v>
      </c>
      <c r="N305" s="10">
        <f t="shared" si="121"/>
        <v>4118769.6342290007</v>
      </c>
      <c r="O305" s="10">
        <f t="shared" si="121"/>
        <v>4807556.3523854408</v>
      </c>
      <c r="P305" s="10">
        <f t="shared" si="121"/>
        <v>5532679.845788409</v>
      </c>
      <c r="Q305" s="10">
        <f t="shared" si="121"/>
        <v>6295697.4776280941</v>
      </c>
      <c r="R305" s="10">
        <f t="shared" si="121"/>
        <v>7098228.1603960749</v>
      </c>
      <c r="S305" s="10">
        <f t="shared" si="121"/>
        <v>7941954.6959150005</v>
      </c>
      <c r="T305" s="10">
        <f t="shared" si="121"/>
        <v>8828626.2025486529</v>
      </c>
      <c r="U305" s="10">
        <f t="shared" si="121"/>
        <v>9760060.6328045875</v>
      </c>
      <c r="V305" s="10">
        <f t="shared" si="121"/>
        <v>10738147.384659186</v>
      </c>
      <c r="W305" s="10">
        <f t="shared" si="121"/>
        <v>11764850.010056842</v>
      </c>
      <c r="X305" s="10">
        <f t="shared" si="121"/>
        <v>12842209.02416141</v>
      </c>
      <c r="Y305" s="10">
        <f t="shared" si="121"/>
        <v>13972344.819068965</v>
      </c>
      <c r="Z305" s="10">
        <f t="shared" si="121"/>
        <v>15157460.685826685</v>
      </c>
      <c r="AA305" s="10">
        <f t="shared" si="121"/>
        <v>16399845.948743433</v>
      </c>
      <c r="AB305" s="10">
        <f t="shared" si="121"/>
        <v>17701879.216123328</v>
      </c>
      <c r="AC305" s="10">
        <f t="shared" si="121"/>
        <v>19066031.751704901</v>
      </c>
      <c r="AD305" s="10">
        <f t="shared" si="121"/>
        <v>20494870.971244924</v>
      </c>
      <c r="AE305" s="10">
        <f t="shared" si="121"/>
        <v>21991064.068848558</v>
      </c>
      <c r="AF305" s="10">
        <f t="shared" si="121"/>
        <v>23557381.77781561</v>
      </c>
      <c r="AG305" s="10">
        <f t="shared" si="121"/>
        <v>25196702.270947244</v>
      </c>
      <c r="AH305" s="10">
        <f t="shared" si="121"/>
        <v>26912015.20543823</v>
      </c>
      <c r="AI305" s="10">
        <f t="shared" si="121"/>
        <v>28706425.917667203</v>
      </c>
      <c r="AJ305" s="10">
        <f t="shared" si="121"/>
        <v>30583159.77339169</v>
      </c>
      <c r="AK305" s="10">
        <f t="shared" si="121"/>
        <v>32545566.679055817</v>
      </c>
      <c r="AL305" s="10">
        <f t="shared" ref="AL305:AL309" si="122">IF(AF305=0,0,IF($G$17&gt;(AK305/AF305)^(1/5)-1+2%,AK305*(AK305/AF305)^(1/5)/($G$17-((AK305/AF305)^(1/5)-1)),AK305*(1+$G$16)/$G$18))</f>
        <v>1303098963.8947446</v>
      </c>
    </row>
    <row r="306" spans="3:38" x14ac:dyDescent="0.35">
      <c r="E306" t="s">
        <v>117</v>
      </c>
      <c r="F306" t="s">
        <v>53</v>
      </c>
      <c r="G306" s="10">
        <f t="shared" si="121"/>
        <v>0</v>
      </c>
      <c r="H306" s="10">
        <f t="shared" si="121"/>
        <v>0</v>
      </c>
      <c r="I306" s="10">
        <f t="shared" si="121"/>
        <v>0</v>
      </c>
      <c r="J306" s="10">
        <f t="shared" si="121"/>
        <v>0</v>
      </c>
      <c r="K306" s="10">
        <f t="shared" si="121"/>
        <v>0</v>
      </c>
      <c r="L306" s="10">
        <f t="shared" si="121"/>
        <v>0</v>
      </c>
      <c r="M306" s="10">
        <f t="shared" si="121"/>
        <v>0</v>
      </c>
      <c r="N306" s="10">
        <f t="shared" si="121"/>
        <v>0</v>
      </c>
      <c r="O306" s="10">
        <f t="shared" si="121"/>
        <v>0</v>
      </c>
      <c r="P306" s="10">
        <f t="shared" si="121"/>
        <v>0</v>
      </c>
      <c r="Q306" s="10">
        <f t="shared" si="121"/>
        <v>0</v>
      </c>
      <c r="R306" s="10">
        <f t="shared" si="121"/>
        <v>0</v>
      </c>
      <c r="S306" s="10">
        <f t="shared" si="121"/>
        <v>0</v>
      </c>
      <c r="T306" s="10">
        <f t="shared" si="121"/>
        <v>0</v>
      </c>
      <c r="U306" s="10">
        <f t="shared" si="121"/>
        <v>0</v>
      </c>
      <c r="V306" s="10">
        <f t="shared" si="121"/>
        <v>0</v>
      </c>
      <c r="W306" s="10">
        <f t="shared" si="121"/>
        <v>0</v>
      </c>
      <c r="X306" s="10">
        <f t="shared" si="121"/>
        <v>0</v>
      </c>
      <c r="Y306" s="10">
        <f t="shared" si="121"/>
        <v>0</v>
      </c>
      <c r="Z306" s="10">
        <f t="shared" si="121"/>
        <v>0</v>
      </c>
      <c r="AA306" s="10">
        <f t="shared" si="121"/>
        <v>0</v>
      </c>
      <c r="AB306" s="10">
        <f t="shared" si="121"/>
        <v>0</v>
      </c>
      <c r="AC306" s="10">
        <f t="shared" si="121"/>
        <v>0</v>
      </c>
      <c r="AD306" s="10">
        <f t="shared" si="121"/>
        <v>0</v>
      </c>
      <c r="AE306" s="10">
        <f t="shared" si="121"/>
        <v>0</v>
      </c>
      <c r="AF306" s="10">
        <f t="shared" si="121"/>
        <v>0</v>
      </c>
      <c r="AG306" s="10">
        <f t="shared" si="121"/>
        <v>0</v>
      </c>
      <c r="AH306" s="10">
        <f t="shared" si="121"/>
        <v>0</v>
      </c>
      <c r="AI306" s="10">
        <f t="shared" si="121"/>
        <v>0</v>
      </c>
      <c r="AJ306" s="10">
        <f t="shared" si="121"/>
        <v>0</v>
      </c>
      <c r="AK306" s="10">
        <f t="shared" si="121"/>
        <v>0</v>
      </c>
      <c r="AL306" s="10">
        <f t="shared" si="122"/>
        <v>0</v>
      </c>
    </row>
    <row r="307" spans="3:38" x14ac:dyDescent="0.35">
      <c r="E307" t="s">
        <v>118</v>
      </c>
      <c r="F307" t="s">
        <v>53</v>
      </c>
      <c r="G307" s="10">
        <f t="shared" si="121"/>
        <v>0</v>
      </c>
      <c r="H307" s="10">
        <f t="shared" si="121"/>
        <v>-448968.02821894531</v>
      </c>
      <c r="I307" s="10">
        <f t="shared" si="121"/>
        <v>-863755.11862009775</v>
      </c>
      <c r="J307" s="10">
        <f t="shared" si="121"/>
        <v>-1301567.2059710165</v>
      </c>
      <c r="K307" s="10">
        <f t="shared" si="121"/>
        <v>-1788979.9498819397</v>
      </c>
      <c r="L307" s="10">
        <f t="shared" si="121"/>
        <v>-2307378.3567829109</v>
      </c>
      <c r="M307" s="10">
        <f t="shared" si="121"/>
        <v>-2781921.1079293475</v>
      </c>
      <c r="N307" s="10">
        <f t="shared" si="121"/>
        <v>-3316358.7199312416</v>
      </c>
      <c r="O307" s="10">
        <f t="shared" si="121"/>
        <v>-3870957.311692134</v>
      </c>
      <c r="P307" s="10">
        <f t="shared" si="121"/>
        <v>-4454813.6168346023</v>
      </c>
      <c r="Q307" s="10">
        <f t="shared" si="121"/>
        <v>-5069181.5959960539</v>
      </c>
      <c r="R307" s="10">
        <f t="shared" si="121"/>
        <v>-5715364.7681967421</v>
      </c>
      <c r="S307" s="10">
        <f t="shared" si="121"/>
        <v>-6394718.0949892821</v>
      </c>
      <c r="T307" s="10">
        <f t="shared" si="121"/>
        <v>-7108649.9348042384</v>
      </c>
      <c r="U307" s="10">
        <f t="shared" si="121"/>
        <v>-7858624.0700781792</v>
      </c>
      <c r="V307" s="10">
        <f t="shared" si="121"/>
        <v>-8646161.8098453134</v>
      </c>
      <c r="W307" s="10">
        <f t="shared" si="121"/>
        <v>-9472844.1705719978</v>
      </c>
      <c r="X307" s="10">
        <f t="shared" si="121"/>
        <v>-10340314.138115117</v>
      </c>
      <c r="Y307" s="10">
        <f t="shared" si="121"/>
        <v>-11250279.013790831</v>
      </c>
      <c r="Z307" s="10">
        <f t="shared" si="121"/>
        <v>-12204512.847649457</v>
      </c>
      <c r="AA307" s="10">
        <f t="shared" si="121"/>
        <v>-13204858.96216559</v>
      </c>
      <c r="AB307" s="10">
        <f t="shared" si="121"/>
        <v>-14253232.569669902</v>
      </c>
      <c r="AC307" s="10">
        <f t="shared" si="121"/>
        <v>-15351623.486970894</v>
      </c>
      <c r="AD307" s="10">
        <f t="shared" si="121"/>
        <v>-16502098.950740872</v>
      </c>
      <c r="AE307" s="10">
        <f t="shared" si="121"/>
        <v>-17706806.537371308</v>
      </c>
      <c r="AF307" s="10">
        <f t="shared" si="121"/>
        <v>-18967977.191138152</v>
      </c>
      <c r="AG307" s="10">
        <f t="shared" si="121"/>
        <v>-20287928.364658143</v>
      </c>
      <c r="AH307" s="10">
        <f t="shared" si="121"/>
        <v>-21669067.275762815</v>
      </c>
      <c r="AI307" s="10">
        <f t="shared" si="121"/>
        <v>-23113894.285067637</v>
      </c>
      <c r="AJ307" s="10">
        <f t="shared" si="121"/>
        <v>-24625006.398670256</v>
      </c>
      <c r="AK307" s="10">
        <f t="shared" si="121"/>
        <v>-26205100.900573801</v>
      </c>
      <c r="AL307" s="10">
        <f t="shared" si="122"/>
        <v>-1049231687.0386609</v>
      </c>
    </row>
    <row r="308" spans="3:38" x14ac:dyDescent="0.35">
      <c r="E308" t="s">
        <v>125</v>
      </c>
      <c r="F308" t="s">
        <v>53</v>
      </c>
      <c r="G308" s="10">
        <f t="shared" si="121"/>
        <v>0</v>
      </c>
      <c r="H308" s="10">
        <f t="shared" si="121"/>
        <v>0</v>
      </c>
      <c r="I308" s="10">
        <f t="shared" si="121"/>
        <v>0</v>
      </c>
      <c r="J308" s="10">
        <f t="shared" si="121"/>
        <v>0</v>
      </c>
      <c r="K308" s="10">
        <f t="shared" si="121"/>
        <v>0</v>
      </c>
      <c r="L308" s="10">
        <f t="shared" si="121"/>
        <v>0</v>
      </c>
      <c r="M308" s="10">
        <f t="shared" si="121"/>
        <v>0</v>
      </c>
      <c r="N308" s="10">
        <f t="shared" si="121"/>
        <v>0</v>
      </c>
      <c r="O308" s="10">
        <f t="shared" si="121"/>
        <v>0</v>
      </c>
      <c r="P308" s="10">
        <f t="shared" si="121"/>
        <v>0</v>
      </c>
      <c r="Q308" s="10">
        <f t="shared" si="121"/>
        <v>0</v>
      </c>
      <c r="R308" s="10">
        <f t="shared" si="121"/>
        <v>0</v>
      </c>
      <c r="S308" s="10">
        <f t="shared" si="121"/>
        <v>0</v>
      </c>
      <c r="T308" s="10">
        <f t="shared" si="121"/>
        <v>0</v>
      </c>
      <c r="U308" s="10">
        <f t="shared" si="121"/>
        <v>0</v>
      </c>
      <c r="V308" s="10">
        <f t="shared" si="121"/>
        <v>0</v>
      </c>
      <c r="W308" s="10">
        <f t="shared" si="121"/>
        <v>0</v>
      </c>
      <c r="X308" s="10">
        <f t="shared" si="121"/>
        <v>0</v>
      </c>
      <c r="Y308" s="10">
        <f t="shared" si="121"/>
        <v>0</v>
      </c>
      <c r="Z308" s="10">
        <f t="shared" si="121"/>
        <v>0</v>
      </c>
      <c r="AA308" s="10">
        <f t="shared" si="121"/>
        <v>0</v>
      </c>
      <c r="AB308" s="10">
        <f t="shared" si="121"/>
        <v>0</v>
      </c>
      <c r="AC308" s="10">
        <f t="shared" si="121"/>
        <v>0</v>
      </c>
      <c r="AD308" s="10">
        <f t="shared" si="121"/>
        <v>0</v>
      </c>
      <c r="AE308" s="10">
        <f t="shared" si="121"/>
        <v>0</v>
      </c>
      <c r="AF308" s="10">
        <f t="shared" si="121"/>
        <v>0</v>
      </c>
      <c r="AG308" s="10">
        <f t="shared" si="121"/>
        <v>0</v>
      </c>
      <c r="AH308" s="10">
        <f t="shared" si="121"/>
        <v>0</v>
      </c>
      <c r="AI308" s="10">
        <f t="shared" si="121"/>
        <v>0</v>
      </c>
      <c r="AJ308" s="10">
        <f t="shared" si="121"/>
        <v>0</v>
      </c>
      <c r="AK308" s="10">
        <f t="shared" si="121"/>
        <v>0</v>
      </c>
      <c r="AL308" s="10">
        <f t="shared" si="122"/>
        <v>0</v>
      </c>
    </row>
    <row r="309" spans="3:38" x14ac:dyDescent="0.35">
      <c r="E309" t="s">
        <v>131</v>
      </c>
      <c r="F309" t="s">
        <v>53</v>
      </c>
      <c r="G309" s="10">
        <f t="shared" si="121"/>
        <v>0</v>
      </c>
      <c r="H309" s="10">
        <f t="shared" si="121"/>
        <v>0</v>
      </c>
      <c r="I309" s="10">
        <f t="shared" si="121"/>
        <v>0</v>
      </c>
      <c r="J309" s="10">
        <f t="shared" si="121"/>
        <v>0</v>
      </c>
      <c r="K309" s="10">
        <f t="shared" si="121"/>
        <v>0</v>
      </c>
      <c r="L309" s="10">
        <f t="shared" si="121"/>
        <v>0</v>
      </c>
      <c r="M309" s="10">
        <f t="shared" si="121"/>
        <v>0</v>
      </c>
      <c r="N309" s="10">
        <f t="shared" si="121"/>
        <v>0</v>
      </c>
      <c r="O309" s="10">
        <f t="shared" si="121"/>
        <v>0</v>
      </c>
      <c r="P309" s="10">
        <f t="shared" si="121"/>
        <v>0</v>
      </c>
      <c r="Q309" s="10">
        <f t="shared" si="121"/>
        <v>0</v>
      </c>
      <c r="R309" s="10">
        <f t="shared" si="121"/>
        <v>0</v>
      </c>
      <c r="S309" s="10">
        <f t="shared" si="121"/>
        <v>0</v>
      </c>
      <c r="T309" s="10">
        <f t="shared" si="121"/>
        <v>0</v>
      </c>
      <c r="U309" s="10">
        <f t="shared" si="121"/>
        <v>0</v>
      </c>
      <c r="V309" s="10">
        <f t="shared" si="121"/>
        <v>0</v>
      </c>
      <c r="W309" s="10">
        <f t="shared" si="121"/>
        <v>0</v>
      </c>
      <c r="X309" s="10">
        <f t="shared" si="121"/>
        <v>0</v>
      </c>
      <c r="Y309" s="10">
        <f t="shared" si="121"/>
        <v>0</v>
      </c>
      <c r="Z309" s="10">
        <f t="shared" si="121"/>
        <v>0</v>
      </c>
      <c r="AA309" s="10">
        <f t="shared" si="121"/>
        <v>0</v>
      </c>
      <c r="AB309" s="10">
        <f t="shared" si="121"/>
        <v>0</v>
      </c>
      <c r="AC309" s="10">
        <f t="shared" si="121"/>
        <v>0</v>
      </c>
      <c r="AD309" s="10">
        <f t="shared" si="121"/>
        <v>0</v>
      </c>
      <c r="AE309" s="10">
        <f t="shared" si="121"/>
        <v>0</v>
      </c>
      <c r="AF309" s="10">
        <f t="shared" si="121"/>
        <v>0</v>
      </c>
      <c r="AG309" s="10">
        <f t="shared" si="121"/>
        <v>0</v>
      </c>
      <c r="AH309" s="10">
        <f t="shared" si="121"/>
        <v>0</v>
      </c>
      <c r="AI309" s="10">
        <f t="shared" si="121"/>
        <v>0</v>
      </c>
      <c r="AJ309" s="10">
        <f t="shared" si="121"/>
        <v>0</v>
      </c>
      <c r="AK309" s="10">
        <f t="shared" si="121"/>
        <v>0</v>
      </c>
      <c r="AL309" s="10">
        <f t="shared" si="122"/>
        <v>0</v>
      </c>
    </row>
    <row r="310" spans="3:38" x14ac:dyDescent="0.35">
      <c r="E310" t="s">
        <v>148</v>
      </c>
      <c r="F310" t="s">
        <v>53</v>
      </c>
      <c r="G310" s="10">
        <f t="shared" ref="G310:AK310" si="123">G299</f>
        <v>0</v>
      </c>
      <c r="H310" s="10">
        <f t="shared" si="123"/>
        <v>0</v>
      </c>
      <c r="I310" s="10">
        <f t="shared" si="123"/>
        <v>0</v>
      </c>
      <c r="J310" s="10">
        <f t="shared" si="123"/>
        <v>0</v>
      </c>
      <c r="K310" s="10">
        <f t="shared" si="123"/>
        <v>0</v>
      </c>
      <c r="L310" s="10">
        <f t="shared" si="123"/>
        <v>0</v>
      </c>
      <c r="M310" s="10">
        <f t="shared" si="123"/>
        <v>0</v>
      </c>
      <c r="N310" s="10">
        <f t="shared" si="123"/>
        <v>0</v>
      </c>
      <c r="O310" s="10">
        <f t="shared" si="123"/>
        <v>0</v>
      </c>
      <c r="P310" s="10">
        <f t="shared" si="123"/>
        <v>0</v>
      </c>
      <c r="Q310" s="10">
        <f t="shared" si="123"/>
        <v>0</v>
      </c>
      <c r="R310" s="10">
        <f t="shared" si="123"/>
        <v>0</v>
      </c>
      <c r="S310" s="10">
        <f t="shared" si="123"/>
        <v>0</v>
      </c>
      <c r="T310" s="10">
        <f t="shared" si="123"/>
        <v>0</v>
      </c>
      <c r="U310" s="10">
        <f t="shared" si="123"/>
        <v>0</v>
      </c>
      <c r="V310" s="10">
        <f t="shared" si="123"/>
        <v>0</v>
      </c>
      <c r="W310" s="10">
        <f t="shared" si="123"/>
        <v>0</v>
      </c>
      <c r="X310" s="10">
        <f t="shared" si="123"/>
        <v>0</v>
      </c>
      <c r="Y310" s="10">
        <f t="shared" si="123"/>
        <v>0</v>
      </c>
      <c r="Z310" s="10">
        <f t="shared" si="123"/>
        <v>0</v>
      </c>
      <c r="AA310" s="10">
        <f t="shared" si="123"/>
        <v>0</v>
      </c>
      <c r="AB310" s="10">
        <f t="shared" si="123"/>
        <v>0</v>
      </c>
      <c r="AC310" s="10">
        <f t="shared" si="123"/>
        <v>0</v>
      </c>
      <c r="AD310" s="10">
        <f t="shared" si="123"/>
        <v>0</v>
      </c>
      <c r="AE310" s="10">
        <f t="shared" si="123"/>
        <v>0</v>
      </c>
      <c r="AF310" s="10">
        <f t="shared" si="123"/>
        <v>0</v>
      </c>
      <c r="AG310" s="10">
        <f t="shared" si="123"/>
        <v>0</v>
      </c>
      <c r="AH310" s="10">
        <f t="shared" si="123"/>
        <v>0</v>
      </c>
      <c r="AI310" s="10">
        <f t="shared" si="123"/>
        <v>0</v>
      </c>
      <c r="AJ310" s="10">
        <f t="shared" si="123"/>
        <v>0</v>
      </c>
      <c r="AK310" s="10">
        <f t="shared" si="123"/>
        <v>0</v>
      </c>
      <c r="AL310" s="10">
        <f>IF(AF310=0,0,IF($G$17&gt;(AK310/AF310)^(1/5)-1+2%,AK310*(AK310/AF310)^(1/5)/($G$17-((AK310/AF310)^(1/5)-1)),AK310*(1+$G$16)/$G$18))</f>
        <v>0</v>
      </c>
    </row>
    <row r="311" spans="3:38" x14ac:dyDescent="0.35">
      <c r="E311" t="s">
        <v>149</v>
      </c>
      <c r="F311" t="s">
        <v>53</v>
      </c>
      <c r="G311" s="10">
        <f>-$G$19*G310</f>
        <v>0</v>
      </c>
      <c r="H311" s="10">
        <f t="shared" ref="H311:AK311" si="124">-$G$19*H310</f>
        <v>0</v>
      </c>
      <c r="I311" s="10">
        <f t="shared" si="124"/>
        <v>0</v>
      </c>
      <c r="J311" s="10">
        <f t="shared" si="124"/>
        <v>0</v>
      </c>
      <c r="K311" s="10">
        <f t="shared" si="124"/>
        <v>0</v>
      </c>
      <c r="L311" s="10">
        <f t="shared" si="124"/>
        <v>0</v>
      </c>
      <c r="M311" s="10">
        <f t="shared" si="124"/>
        <v>0</v>
      </c>
      <c r="N311" s="10">
        <f t="shared" si="124"/>
        <v>0</v>
      </c>
      <c r="O311" s="10">
        <f t="shared" si="124"/>
        <v>0</v>
      </c>
      <c r="P311" s="10">
        <f t="shared" si="124"/>
        <v>0</v>
      </c>
      <c r="Q311" s="10">
        <f t="shared" si="124"/>
        <v>0</v>
      </c>
      <c r="R311" s="10">
        <f t="shared" si="124"/>
        <v>0</v>
      </c>
      <c r="S311" s="10">
        <f t="shared" si="124"/>
        <v>0</v>
      </c>
      <c r="T311" s="10">
        <f t="shared" si="124"/>
        <v>0</v>
      </c>
      <c r="U311" s="10">
        <f t="shared" si="124"/>
        <v>0</v>
      </c>
      <c r="V311" s="10">
        <f t="shared" si="124"/>
        <v>0</v>
      </c>
      <c r="W311" s="10">
        <f t="shared" si="124"/>
        <v>0</v>
      </c>
      <c r="X311" s="10">
        <f t="shared" si="124"/>
        <v>0</v>
      </c>
      <c r="Y311" s="10">
        <f t="shared" si="124"/>
        <v>0</v>
      </c>
      <c r="Z311" s="10">
        <f t="shared" si="124"/>
        <v>0</v>
      </c>
      <c r="AA311" s="10">
        <f t="shared" si="124"/>
        <v>0</v>
      </c>
      <c r="AB311" s="10">
        <f t="shared" si="124"/>
        <v>0</v>
      </c>
      <c r="AC311" s="10">
        <f t="shared" si="124"/>
        <v>0</v>
      </c>
      <c r="AD311" s="10">
        <f t="shared" si="124"/>
        <v>0</v>
      </c>
      <c r="AE311" s="10">
        <f t="shared" si="124"/>
        <v>0</v>
      </c>
      <c r="AF311" s="10">
        <f t="shared" si="124"/>
        <v>0</v>
      </c>
      <c r="AG311" s="10">
        <f t="shared" si="124"/>
        <v>0</v>
      </c>
      <c r="AH311" s="10">
        <f t="shared" si="124"/>
        <v>0</v>
      </c>
      <c r="AI311" s="10">
        <f t="shared" si="124"/>
        <v>0</v>
      </c>
      <c r="AJ311" s="10">
        <f t="shared" si="124"/>
        <v>0</v>
      </c>
      <c r="AK311" s="10">
        <f t="shared" si="124"/>
        <v>0</v>
      </c>
      <c r="AL311" s="10">
        <f t="shared" ref="AL311" si="125">IF(AF311=0,0,IF($G$17&gt;(AK311/AF311)^(1/5)-1+2%,AK311*(AK311/AF311)^(1/5)/($G$17-((AK311/AF311)^(1/5)-1)),AK311*(1+$G$16)/$G$18))</f>
        <v>0</v>
      </c>
    </row>
    <row r="312" spans="3:38" x14ac:dyDescent="0.35">
      <c r="E312" t="s">
        <v>150</v>
      </c>
      <c r="F312" t="s">
        <v>53</v>
      </c>
      <c r="G312" s="10">
        <f t="shared" ref="G312:AL312" si="126">SUM(G302:G311)</f>
        <v>-29560074.225000009</v>
      </c>
      <c r="H312" s="10">
        <f t="shared" si="126"/>
        <v>-1898763.1455521854</v>
      </c>
      <c r="I312" s="10">
        <f t="shared" si="126"/>
        <v>-7695199.462684514</v>
      </c>
      <c r="J312" s="10">
        <f t="shared" si="126"/>
        <v>-9094366.3267867975</v>
      </c>
      <c r="K312" s="10">
        <f t="shared" si="126"/>
        <v>-15137943.903350594</v>
      </c>
      <c r="L312" s="10">
        <f t="shared" si="126"/>
        <v>-5637360.2969967928</v>
      </c>
      <c r="M312" s="10">
        <f t="shared" si="126"/>
        <v>-3283892.3842664892</v>
      </c>
      <c r="N312" s="10">
        <f t="shared" si="126"/>
        <v>-3366503.6413055602</v>
      </c>
      <c r="O312" s="10">
        <f t="shared" si="126"/>
        <v>-34314249.387627155</v>
      </c>
      <c r="P312" s="10">
        <f t="shared" si="126"/>
        <v>-7388781.7329723444</v>
      </c>
      <c r="Q312" s="10">
        <f t="shared" si="126"/>
        <v>-9556273.2434621677</v>
      </c>
      <c r="R312" s="10">
        <f t="shared" si="126"/>
        <v>-19982533.721534282</v>
      </c>
      <c r="S312" s="10">
        <f t="shared" si="126"/>
        <v>-26703097.10305139</v>
      </c>
      <c r="T312" s="10">
        <f t="shared" si="126"/>
        <v>-8536096.386969205</v>
      </c>
      <c r="U312" s="10">
        <f t="shared" si="126"/>
        <v>-8570013.6177361961</v>
      </c>
      <c r="V312" s="10">
        <f t="shared" si="126"/>
        <v>-8599365.0594384447</v>
      </c>
      <c r="W312" s="10">
        <f t="shared" si="126"/>
        <v>-8623863.1580867711</v>
      </c>
      <c r="X312" s="10">
        <f t="shared" si="126"/>
        <v>-8643207.3604743276</v>
      </c>
      <c r="Y312" s="10">
        <f t="shared" si="126"/>
        <v>-8657083.5884194188</v>
      </c>
      <c r="Z312" s="10">
        <f t="shared" si="126"/>
        <v>-8665163.6927879713</v>
      </c>
      <c r="AA312" s="10">
        <f t="shared" si="126"/>
        <v>-8667104.8865376264</v>
      </c>
      <c r="AB312" s="10">
        <f t="shared" si="126"/>
        <v>-8662549.1559974663</v>
      </c>
      <c r="AC312" s="10">
        <f t="shared" si="126"/>
        <v>-8651122.6495683528</v>
      </c>
      <c r="AD312" s="10">
        <f t="shared" si="126"/>
        <v>-8632435.0429986548</v>
      </c>
      <c r="AE312" s="10">
        <f t="shared" si="126"/>
        <v>-8606078.8803590126</v>
      </c>
      <c r="AF312" s="10">
        <f t="shared" si="126"/>
        <v>-8571628.8898073658</v>
      </c>
      <c r="AG312" s="10">
        <f t="shared" si="126"/>
        <v>-8528641.2732019015</v>
      </c>
      <c r="AH312" s="10">
        <f t="shared" si="126"/>
        <v>-8476652.9685848989</v>
      </c>
      <c r="AI312" s="10">
        <f t="shared" si="126"/>
        <v>-8415180.8845242113</v>
      </c>
      <c r="AJ312" s="10">
        <f t="shared" si="126"/>
        <v>-8343721.1052619424</v>
      </c>
      <c r="AK312" s="10">
        <f t="shared" si="126"/>
        <v>-8261748.0655810088</v>
      </c>
      <c r="AL312" s="10">
        <f t="shared" si="126"/>
        <v>253867276.85608375</v>
      </c>
    </row>
    <row r="313" spans="3:38" x14ac:dyDescent="0.35">
      <c r="E313" t="s">
        <v>151</v>
      </c>
      <c r="F313" t="s">
        <v>53</v>
      </c>
      <c r="G313" s="10">
        <f>NPV($G$17,H312:AL312)+G312</f>
        <v>-128490205.74006817</v>
      </c>
    </row>
    <row r="315" spans="3:38" x14ac:dyDescent="0.35">
      <c r="E315" t="s">
        <v>143</v>
      </c>
      <c r="F315" t="s">
        <v>53</v>
      </c>
      <c r="G315" s="10">
        <f t="shared" ref="G315:AK315" si="127">G287</f>
        <v>17217664.420000002</v>
      </c>
      <c r="H315" s="10">
        <f t="shared" si="127"/>
        <v>17579235.372820001</v>
      </c>
      <c r="I315" s="10">
        <f t="shared" si="127"/>
        <v>17948399.315649219</v>
      </c>
      <c r="J315" s="10">
        <f t="shared" si="127"/>
        <v>18325315.701277852</v>
      </c>
      <c r="K315" s="10">
        <f t="shared" si="127"/>
        <v>18710147.331004687</v>
      </c>
      <c r="L315" s="10">
        <f t="shared" si="127"/>
        <v>19103060.424955782</v>
      </c>
      <c r="M315" s="10">
        <f t="shared" si="127"/>
        <v>0</v>
      </c>
      <c r="N315" s="10">
        <f t="shared" si="127"/>
        <v>0</v>
      </c>
      <c r="O315" s="10">
        <f t="shared" si="127"/>
        <v>0</v>
      </c>
      <c r="P315" s="10">
        <f t="shared" si="127"/>
        <v>0</v>
      </c>
      <c r="Q315" s="10">
        <f t="shared" si="127"/>
        <v>0</v>
      </c>
      <c r="R315" s="10">
        <f t="shared" si="127"/>
        <v>0</v>
      </c>
      <c r="S315" s="10">
        <f t="shared" si="127"/>
        <v>0</v>
      </c>
      <c r="T315" s="10">
        <f t="shared" si="127"/>
        <v>0</v>
      </c>
      <c r="U315" s="10">
        <f t="shared" si="127"/>
        <v>0</v>
      </c>
      <c r="V315" s="10">
        <f t="shared" si="127"/>
        <v>0</v>
      </c>
      <c r="W315" s="10">
        <f t="shared" si="127"/>
        <v>0</v>
      </c>
      <c r="X315" s="10">
        <f t="shared" si="127"/>
        <v>0</v>
      </c>
      <c r="Y315" s="10">
        <f t="shared" si="127"/>
        <v>0</v>
      </c>
      <c r="Z315" s="10">
        <f t="shared" si="127"/>
        <v>0</v>
      </c>
      <c r="AA315" s="10">
        <f t="shared" si="127"/>
        <v>0</v>
      </c>
      <c r="AB315" s="10">
        <f t="shared" si="127"/>
        <v>0</v>
      </c>
      <c r="AC315" s="10">
        <f t="shared" si="127"/>
        <v>0</v>
      </c>
      <c r="AD315" s="10">
        <f t="shared" si="127"/>
        <v>0</v>
      </c>
      <c r="AE315" s="10">
        <f t="shared" si="127"/>
        <v>0</v>
      </c>
      <c r="AF315" s="10">
        <f t="shared" si="127"/>
        <v>0</v>
      </c>
      <c r="AG315" s="10">
        <f t="shared" si="127"/>
        <v>0</v>
      </c>
      <c r="AH315" s="10">
        <f t="shared" si="127"/>
        <v>0</v>
      </c>
      <c r="AI315" s="10">
        <f t="shared" si="127"/>
        <v>0</v>
      </c>
      <c r="AJ315" s="10">
        <f t="shared" si="127"/>
        <v>0</v>
      </c>
      <c r="AK315" s="10">
        <f t="shared" si="127"/>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F20B3F65-BB8D-4238-BCAB-705FA10050F1}">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B84F4-F747-4EA0-BB2E-34AD0D150A12}">
  <sheetPr>
    <tabColor rgb="FF7030A0"/>
    <pageSetUpPr fitToPage="1"/>
  </sheetPr>
  <dimension ref="A1:AN324"/>
  <sheetViews>
    <sheetView zoomScale="85" zoomScaleNormal="85" workbookViewId="0">
      <pane xSplit="6" ySplit="4" topLeftCell="G5"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5914.0921574912463</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5" spans="1:37" x14ac:dyDescent="0.35">
      <c r="C15" s="3" t="s">
        <v>42</v>
      </c>
    </row>
    <row r="16" spans="1:37" x14ac:dyDescent="0.35">
      <c r="A16" s="2">
        <v>6</v>
      </c>
      <c r="E16" t="s">
        <v>43</v>
      </c>
      <c r="F16" t="s">
        <v>44</v>
      </c>
      <c r="G16" s="7">
        <v>2.1000000000000001E-2</v>
      </c>
    </row>
    <row r="17" spans="1:37" x14ac:dyDescent="0.35">
      <c r="A17" s="2">
        <v>7</v>
      </c>
      <c r="E17" t="s">
        <v>45</v>
      </c>
      <c r="F17" t="s">
        <v>44</v>
      </c>
      <c r="G17" s="24">
        <f>((1+G16)*(1+G18))-1</f>
        <v>5.2548899999999898E-2</v>
      </c>
    </row>
    <row r="18" spans="1:37" x14ac:dyDescent="0.35">
      <c r="E18" t="s">
        <v>46</v>
      </c>
      <c r="F18" t="s">
        <v>44</v>
      </c>
      <c r="G18" s="8">
        <v>3.09E-2</v>
      </c>
      <c r="H18" s="8"/>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37"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1">+T22+$G$16</f>
        <v>1.385916379344122</v>
      </c>
      <c r="V22" s="22">
        <f t="shared" si="1"/>
        <v>1.4069163793441219</v>
      </c>
      <c r="W22" s="22">
        <f t="shared" si="1"/>
        <v>1.4279163793441219</v>
      </c>
      <c r="X22" s="22">
        <f t="shared" si="1"/>
        <v>1.4489163793441218</v>
      </c>
      <c r="Y22" s="22">
        <f t="shared" si="1"/>
        <v>1.4699163793441217</v>
      </c>
      <c r="Z22" s="22">
        <f t="shared" si="1"/>
        <v>1.4909163793441216</v>
      </c>
      <c r="AA22" s="22">
        <f t="shared" si="1"/>
        <v>1.5119163793441215</v>
      </c>
      <c r="AB22" s="22">
        <f t="shared" si="1"/>
        <v>1.5329163793441214</v>
      </c>
      <c r="AC22" s="22">
        <f t="shared" si="1"/>
        <v>1.5539163793441213</v>
      </c>
      <c r="AD22" s="22">
        <f t="shared" si="1"/>
        <v>1.5749163793441212</v>
      </c>
      <c r="AE22" s="22">
        <f t="shared" si="1"/>
        <v>1.5959163793441211</v>
      </c>
      <c r="AF22" s="22">
        <f t="shared" si="1"/>
        <v>1.616916379344121</v>
      </c>
      <c r="AG22" s="22">
        <f t="shared" si="1"/>
        <v>1.6379163793441209</v>
      </c>
      <c r="AH22" s="22">
        <f t="shared" si="1"/>
        <v>1.6589163793441208</v>
      </c>
      <c r="AI22" s="22">
        <f t="shared" si="1"/>
        <v>1.6799163793441207</v>
      </c>
      <c r="AJ22" s="22">
        <f t="shared" si="1"/>
        <v>1.7009163793441207</v>
      </c>
      <c r="AK22" s="22">
        <f t="shared" si="1"/>
        <v>1.7219163793441206</v>
      </c>
    </row>
    <row r="23" spans="1:37"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7"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7"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7"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7"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7" x14ac:dyDescent="0.35">
      <c r="G28" s="10">
        <f>SUM(G23:G27)</f>
        <v>64771548.044999994</v>
      </c>
      <c r="H28" s="10">
        <f t="shared" ref="H28:AK28" si="2">SUM(H23:H27)</f>
        <v>1998628.7159307459</v>
      </c>
      <c r="I28" s="10">
        <f t="shared" si="2"/>
        <v>7501412.3547134995</v>
      </c>
      <c r="J28" s="10">
        <f t="shared" si="2"/>
        <v>8953631.9748609979</v>
      </c>
      <c r="K28" s="10">
        <f t="shared" si="2"/>
        <v>14816763.503986044</v>
      </c>
      <c r="L28" s="10">
        <f t="shared" si="2"/>
        <v>5895611.8237101641</v>
      </c>
      <c r="M28" s="10">
        <f t="shared" si="2"/>
        <v>3765371.2819813695</v>
      </c>
      <c r="N28" s="10">
        <f t="shared" si="2"/>
        <v>3967030.0734917778</v>
      </c>
      <c r="O28" s="10">
        <f t="shared" si="2"/>
        <v>6840473.8818538236</v>
      </c>
      <c r="P28" s="10">
        <f t="shared" si="2"/>
        <v>6984123.8333727531</v>
      </c>
      <c r="Q28" s="10">
        <f t="shared" si="2"/>
        <v>7130790.4338735789</v>
      </c>
      <c r="R28" s="10">
        <f t="shared" si="2"/>
        <v>7280537.0329849236</v>
      </c>
      <c r="S28" s="10">
        <f t="shared" si="2"/>
        <v>7433428.3106776057</v>
      </c>
      <c r="T28" s="10">
        <f t="shared" si="2"/>
        <v>7560237.5890786229</v>
      </c>
      <c r="U28" s="10">
        <f t="shared" si="2"/>
        <v>7687046.8674796401</v>
      </c>
      <c r="V28" s="10">
        <f t="shared" si="2"/>
        <v>7813856.1458806572</v>
      </c>
      <c r="W28" s="10">
        <f t="shared" si="2"/>
        <v>7940665.4242816744</v>
      </c>
      <c r="X28" s="10">
        <f t="shared" si="2"/>
        <v>8067474.7026826907</v>
      </c>
      <c r="Y28" s="10">
        <f t="shared" si="2"/>
        <v>8194283.9810837079</v>
      </c>
      <c r="Z28" s="10">
        <f t="shared" si="2"/>
        <v>8321093.2594847251</v>
      </c>
      <c r="AA28" s="10">
        <f t="shared" si="2"/>
        <v>8447902.5378857423</v>
      </c>
      <c r="AB28" s="10">
        <f t="shared" si="2"/>
        <v>8574711.8162867595</v>
      </c>
      <c r="AC28" s="10">
        <f t="shared" si="2"/>
        <v>8701521.0946877748</v>
      </c>
      <c r="AD28" s="10">
        <f t="shared" si="2"/>
        <v>8828330.373088792</v>
      </c>
      <c r="AE28" s="10">
        <f t="shared" si="2"/>
        <v>8955139.6514898092</v>
      </c>
      <c r="AF28" s="10">
        <f t="shared" si="2"/>
        <v>9081948.9298908263</v>
      </c>
      <c r="AG28" s="10">
        <f t="shared" si="2"/>
        <v>9208758.2082918435</v>
      </c>
      <c r="AH28" s="10">
        <f t="shared" si="2"/>
        <v>9335567.4866928607</v>
      </c>
      <c r="AI28" s="10">
        <f t="shared" si="2"/>
        <v>9462376.7650938779</v>
      </c>
      <c r="AJ28" s="10">
        <f t="shared" si="2"/>
        <v>9589186.0434948951</v>
      </c>
      <c r="AK28" s="10">
        <f t="shared" si="2"/>
        <v>9715995.3218959123</v>
      </c>
    </row>
    <row r="29" spans="1:37" x14ac:dyDescent="0.35">
      <c r="G29" s="10"/>
      <c r="H29" s="10"/>
      <c r="I29" s="10"/>
      <c r="J29" s="10"/>
      <c r="K29" s="10"/>
      <c r="L29" s="10"/>
      <c r="M29" s="10"/>
      <c r="N29" s="10"/>
      <c r="O29" s="10"/>
      <c r="P29" s="10"/>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3">G23/$G9+IF((G$4-$G9+1)&gt;0,-INDEX($G23:$AK23,1,(G$4-$G9+1))/$G9,0)</f>
        <v>517897.46720000001</v>
      </c>
      <c r="H31" s="10">
        <f t="shared" si="3"/>
        <v>22783.037440398795</v>
      </c>
      <c r="I31" s="10">
        <f t="shared" si="3"/>
        <v>11365.74709427</v>
      </c>
      <c r="J31" s="10">
        <f t="shared" si="3"/>
        <v>81239.755847219989</v>
      </c>
      <c r="K31" s="10">
        <f t="shared" si="3"/>
        <v>197951.90751781658</v>
      </c>
      <c r="L31" s="10">
        <f t="shared" si="3"/>
        <v>44356.233916493307</v>
      </c>
      <c r="M31" s="10">
        <f t="shared" si="3"/>
        <v>73134.059162665391</v>
      </c>
      <c r="N31" s="10">
        <f t="shared" si="3"/>
        <v>64084.927155610429</v>
      </c>
      <c r="O31" s="10">
        <f t="shared" si="3"/>
        <v>72186.985309328345</v>
      </c>
      <c r="P31" s="10">
        <f t="shared" si="3"/>
        <v>73702.912000824232</v>
      </c>
      <c r="Q31" s="10">
        <f t="shared" si="3"/>
        <v>75250.673152841511</v>
      </c>
      <c r="R31" s="10">
        <f t="shared" si="3"/>
        <v>76830.937289051188</v>
      </c>
      <c r="S31" s="10">
        <f t="shared" si="3"/>
        <v>78444.386972121254</v>
      </c>
      <c r="T31" s="10">
        <f t="shared" si="3"/>
        <v>79782.595358722087</v>
      </c>
      <c r="U31" s="10">
        <f t="shared" si="3"/>
        <v>81120.803745322919</v>
      </c>
      <c r="V31" s="10">
        <f t="shared" si="3"/>
        <v>82459.012131923751</v>
      </c>
      <c r="W31" s="10">
        <f t="shared" si="3"/>
        <v>83797.220518524584</v>
      </c>
      <c r="X31" s="10">
        <f t="shared" si="3"/>
        <v>85135.428905125416</v>
      </c>
      <c r="Y31" s="10">
        <f t="shared" si="3"/>
        <v>86473.637291726249</v>
      </c>
      <c r="Z31" s="10">
        <f t="shared" si="3"/>
        <v>87811.845678327081</v>
      </c>
      <c r="AA31" s="10">
        <f t="shared" si="3"/>
        <v>89150.054064927914</v>
      </c>
      <c r="AB31" s="10">
        <f t="shared" si="3"/>
        <v>90488.262451528746</v>
      </c>
      <c r="AC31" s="10">
        <f t="shared" si="3"/>
        <v>91826.470838129579</v>
      </c>
      <c r="AD31" s="10">
        <f t="shared" si="3"/>
        <v>93164.679224730411</v>
      </c>
      <c r="AE31" s="10">
        <f t="shared" si="3"/>
        <v>94502.887611331244</v>
      </c>
      <c r="AF31" s="10">
        <f t="shared" si="3"/>
        <v>95841.095997932076</v>
      </c>
      <c r="AG31" s="10">
        <f t="shared" si="3"/>
        <v>97179.304384532908</v>
      </c>
      <c r="AH31" s="10">
        <f t="shared" si="3"/>
        <v>98517.512771133741</v>
      </c>
      <c r="AI31" s="10">
        <f t="shared" si="3"/>
        <v>99855.721157734573</v>
      </c>
      <c r="AJ31" s="10">
        <f t="shared" si="3"/>
        <v>101193.92954433541</v>
      </c>
      <c r="AK31" s="10">
        <f t="shared" si="3"/>
        <v>102532.13793093624</v>
      </c>
    </row>
    <row r="32" spans="1:37" x14ac:dyDescent="0.35">
      <c r="E32" s="10" t="str">
        <f t="shared" ref="E32:E34" si="4">E24</f>
        <v>Pumps</v>
      </c>
      <c r="F32" t="s">
        <v>53</v>
      </c>
      <c r="G32" s="10">
        <f t="shared" si="3"/>
        <v>1555066.9873999998</v>
      </c>
      <c r="H32" s="10">
        <f t="shared" si="3"/>
        <v>34379.073756432248</v>
      </c>
      <c r="I32" s="10">
        <f t="shared" si="3"/>
        <v>277325</v>
      </c>
      <c r="J32" s="10">
        <f t="shared" si="3"/>
        <v>195665.76729999998</v>
      </c>
      <c r="K32" s="10">
        <f t="shared" si="3"/>
        <v>196766.7251238086</v>
      </c>
      <c r="L32" s="10">
        <f t="shared" si="3"/>
        <v>147112.00511541998</v>
      </c>
      <c r="M32" s="10">
        <f t="shared" si="3"/>
        <v>4346.7329539239981</v>
      </c>
      <c r="N32" s="10">
        <f t="shared" si="3"/>
        <v>30511.348628450258</v>
      </c>
      <c r="O32" s="10">
        <f t="shared" si="3"/>
        <v>129244.98465549626</v>
      </c>
      <c r="P32" s="10">
        <f t="shared" si="3"/>
        <v>131959.12933326163</v>
      </c>
      <c r="Q32" s="10">
        <f t="shared" si="3"/>
        <v>134730.27104926013</v>
      </c>
      <c r="R32" s="10">
        <f t="shared" si="3"/>
        <v>137559.60674129456</v>
      </c>
      <c r="S32" s="10">
        <f t="shared" si="3"/>
        <v>140448.35848286172</v>
      </c>
      <c r="T32" s="10">
        <f t="shared" si="3"/>
        <v>142844.31284570077</v>
      </c>
      <c r="U32" s="10">
        <f t="shared" si="3"/>
        <v>145240.26720853976</v>
      </c>
      <c r="V32" s="10">
        <f t="shared" si="3"/>
        <v>147636.22157137879</v>
      </c>
      <c r="W32" s="10">
        <f t="shared" si="3"/>
        <v>150032.17593421778</v>
      </c>
      <c r="X32" s="10">
        <f t="shared" si="3"/>
        <v>152428.13029705681</v>
      </c>
      <c r="Y32" s="10">
        <f t="shared" si="3"/>
        <v>154824.08465989583</v>
      </c>
      <c r="Z32" s="10">
        <f t="shared" si="3"/>
        <v>157220.03902273483</v>
      </c>
      <c r="AA32" s="10">
        <f t="shared" si="3"/>
        <v>159615.99338557385</v>
      </c>
      <c r="AB32" s="10">
        <f t="shared" si="3"/>
        <v>162011.94774841287</v>
      </c>
      <c r="AC32" s="10">
        <f t="shared" si="3"/>
        <v>164407.90211125187</v>
      </c>
      <c r="AD32" s="10">
        <f t="shared" si="3"/>
        <v>166803.85647409089</v>
      </c>
      <c r="AE32" s="10">
        <f t="shared" si="3"/>
        <v>169199.81083692992</v>
      </c>
      <c r="AF32" s="10">
        <f t="shared" si="3"/>
        <v>-1383471.2222002309</v>
      </c>
      <c r="AG32" s="10">
        <f t="shared" si="3"/>
        <v>139612.64580617569</v>
      </c>
      <c r="AH32" s="10">
        <f t="shared" si="3"/>
        <v>-100937.32607455307</v>
      </c>
      <c r="AI32" s="10">
        <f t="shared" si="3"/>
        <v>-16882.139011713996</v>
      </c>
      <c r="AJ32" s="10">
        <f t="shared" si="3"/>
        <v>-15587.142472683627</v>
      </c>
      <c r="AK32" s="10">
        <f t="shared" si="3"/>
        <v>36463.531898544054</v>
      </c>
    </row>
    <row r="33" spans="1:37" x14ac:dyDescent="0.35">
      <c r="E33" s="10" t="str">
        <f t="shared" si="4"/>
        <v>Valves and Meters</v>
      </c>
      <c r="F33" t="s">
        <v>53</v>
      </c>
      <c r="G33" s="10">
        <f t="shared" si="3"/>
        <v>0</v>
      </c>
      <c r="H33" s="10">
        <f t="shared" si="3"/>
        <v>0</v>
      </c>
      <c r="I33" s="10">
        <f t="shared" si="3"/>
        <v>0</v>
      </c>
      <c r="J33" s="10">
        <f t="shared" si="3"/>
        <v>0</v>
      </c>
      <c r="K33" s="10">
        <f t="shared" si="3"/>
        <v>0</v>
      </c>
      <c r="L33" s="10">
        <f t="shared" si="3"/>
        <v>0</v>
      </c>
      <c r="M33" s="10">
        <f t="shared" si="3"/>
        <v>0</v>
      </c>
      <c r="N33" s="10">
        <f t="shared" si="3"/>
        <v>0</v>
      </c>
      <c r="O33" s="10">
        <f t="shared" si="3"/>
        <v>0</v>
      </c>
      <c r="P33" s="10">
        <f t="shared" si="3"/>
        <v>0</v>
      </c>
      <c r="Q33" s="10">
        <f t="shared" si="3"/>
        <v>0</v>
      </c>
      <c r="R33" s="10">
        <f t="shared" si="3"/>
        <v>0</v>
      </c>
      <c r="S33" s="10">
        <f t="shared" si="3"/>
        <v>0</v>
      </c>
      <c r="T33" s="10">
        <f t="shared" si="3"/>
        <v>0</v>
      </c>
      <c r="U33" s="10">
        <f t="shared" si="3"/>
        <v>0</v>
      </c>
      <c r="V33" s="10">
        <f t="shared" si="3"/>
        <v>0</v>
      </c>
      <c r="W33" s="10">
        <f t="shared" si="3"/>
        <v>0</v>
      </c>
      <c r="X33" s="10">
        <f t="shared" si="3"/>
        <v>0</v>
      </c>
      <c r="Y33" s="10">
        <f t="shared" si="3"/>
        <v>0</v>
      </c>
      <c r="Z33" s="10">
        <f t="shared" si="3"/>
        <v>0</v>
      </c>
      <c r="AA33" s="10">
        <f t="shared" si="3"/>
        <v>0</v>
      </c>
      <c r="AB33" s="10">
        <f t="shared" si="3"/>
        <v>0</v>
      </c>
      <c r="AC33" s="10">
        <f t="shared" si="3"/>
        <v>0</v>
      </c>
      <c r="AD33" s="10">
        <f t="shared" si="3"/>
        <v>0</v>
      </c>
      <c r="AE33" s="10">
        <f t="shared" si="3"/>
        <v>0</v>
      </c>
      <c r="AF33" s="10">
        <f t="shared" si="3"/>
        <v>0</v>
      </c>
      <c r="AG33" s="10">
        <f t="shared" si="3"/>
        <v>0</v>
      </c>
      <c r="AH33" s="10">
        <f t="shared" si="3"/>
        <v>0</v>
      </c>
      <c r="AI33" s="10">
        <f t="shared" si="3"/>
        <v>0</v>
      </c>
      <c r="AJ33" s="10">
        <f t="shared" si="3"/>
        <v>0</v>
      </c>
      <c r="AK33" s="10">
        <f t="shared" si="3"/>
        <v>0</v>
      </c>
    </row>
    <row r="34" spans="1:37" x14ac:dyDescent="0.35">
      <c r="E34" s="10" t="str">
        <f t="shared" si="4"/>
        <v>Temporary Assets</v>
      </c>
      <c r="F34" t="s">
        <v>53</v>
      </c>
      <c r="G34" s="10">
        <f t="shared" si="3"/>
        <v>0</v>
      </c>
      <c r="H34" s="10">
        <f t="shared" si="3"/>
        <v>0</v>
      </c>
      <c r="I34" s="10">
        <f t="shared" si="3"/>
        <v>0</v>
      </c>
      <c r="J34" s="10">
        <f t="shared" si="3"/>
        <v>0</v>
      </c>
      <c r="K34" s="10">
        <f t="shared" si="3"/>
        <v>0</v>
      </c>
      <c r="L34" s="10">
        <f t="shared" si="3"/>
        <v>0</v>
      </c>
      <c r="M34" s="10">
        <f t="shared" si="3"/>
        <v>0</v>
      </c>
      <c r="N34" s="10">
        <f t="shared" si="3"/>
        <v>0</v>
      </c>
      <c r="O34" s="10">
        <f t="shared" si="3"/>
        <v>0</v>
      </c>
      <c r="P34" s="10">
        <f t="shared" si="3"/>
        <v>0</v>
      </c>
      <c r="Q34" s="10">
        <f t="shared" si="3"/>
        <v>0</v>
      </c>
      <c r="R34" s="10">
        <f t="shared" si="3"/>
        <v>0</v>
      </c>
      <c r="S34" s="10">
        <f t="shared" si="3"/>
        <v>0</v>
      </c>
      <c r="T34" s="10">
        <f t="shared" si="3"/>
        <v>0</v>
      </c>
      <c r="U34" s="10">
        <f t="shared" si="3"/>
        <v>0</v>
      </c>
      <c r="V34" s="10">
        <f t="shared" si="3"/>
        <v>0</v>
      </c>
      <c r="W34" s="10">
        <f t="shared" si="3"/>
        <v>0</v>
      </c>
      <c r="X34" s="10">
        <f t="shared" si="3"/>
        <v>0</v>
      </c>
      <c r="Y34" s="10">
        <f t="shared" si="3"/>
        <v>0</v>
      </c>
      <c r="Z34" s="10">
        <f t="shared" si="3"/>
        <v>0</v>
      </c>
      <c r="AA34" s="10">
        <f t="shared" si="3"/>
        <v>0</v>
      </c>
      <c r="AB34" s="10">
        <f t="shared" si="3"/>
        <v>0</v>
      </c>
      <c r="AC34" s="10">
        <f t="shared" si="3"/>
        <v>0</v>
      </c>
      <c r="AD34" s="10">
        <f t="shared" si="3"/>
        <v>0</v>
      </c>
      <c r="AE34" s="10">
        <f t="shared" si="3"/>
        <v>0</v>
      </c>
      <c r="AF34" s="10">
        <f t="shared" si="3"/>
        <v>0</v>
      </c>
      <c r="AG34" s="10">
        <f t="shared" si="3"/>
        <v>0</v>
      </c>
      <c r="AH34" s="10">
        <f t="shared" si="3"/>
        <v>0</v>
      </c>
      <c r="AI34" s="10">
        <f t="shared" si="3"/>
        <v>0</v>
      </c>
      <c r="AJ34" s="10">
        <f t="shared" si="3"/>
        <v>0</v>
      </c>
      <c r="AK34" s="10">
        <f t="shared" si="3"/>
        <v>0</v>
      </c>
    </row>
    <row r="35" spans="1:37" x14ac:dyDescent="0.35">
      <c r="G35" s="10"/>
      <c r="H35" s="10"/>
      <c r="I35" s="10"/>
      <c r="J35" s="10"/>
      <c r="K35" s="10"/>
      <c r="L35" s="10"/>
      <c r="M35" s="10"/>
      <c r="N35" s="10"/>
      <c r="O35" s="10"/>
      <c r="P35" s="10"/>
      <c r="Q35" s="10"/>
    </row>
    <row r="36" spans="1:37"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2.1000000000000001E-2</v>
      </c>
    </row>
    <row r="39" spans="1:37"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6232586.4000000004</v>
      </c>
      <c r="H44" s="10">
        <f t="shared" ref="H44:AK44" si="5">SUM(H39:H43)</f>
        <v>4176296</v>
      </c>
      <c r="I44" s="10">
        <f t="shared" si="5"/>
        <v>4176296</v>
      </c>
      <c r="J44" s="10">
        <f t="shared" si="5"/>
        <v>3786015.9385158177</v>
      </c>
      <c r="K44" s="10">
        <f t="shared" si="5"/>
        <v>4598927.3384508733</v>
      </c>
      <c r="L44" s="10">
        <f t="shared" si="5"/>
        <v>5147622.5504659051</v>
      </c>
      <c r="M44" s="10">
        <f t="shared" si="5"/>
        <v>3979015.7998537263</v>
      </c>
      <c r="N44" s="10">
        <f t="shared" si="5"/>
        <v>4907370.082629622</v>
      </c>
      <c r="O44" s="10">
        <f t="shared" si="5"/>
        <v>4483790.3419831889</v>
      </c>
      <c r="P44" s="10">
        <f t="shared" si="5"/>
        <v>4577949.939164836</v>
      </c>
      <c r="Q44" s="10">
        <f t="shared" si="5"/>
        <v>4674086.8878872972</v>
      </c>
      <c r="R44" s="10">
        <f t="shared" si="5"/>
        <v>4772242.7125329301</v>
      </c>
      <c r="S44" s="10">
        <f t="shared" si="5"/>
        <v>4872459.8094961215</v>
      </c>
      <c r="T44" s="10">
        <f t="shared" si="5"/>
        <v>4974781.4654955398</v>
      </c>
      <c r="U44" s="10">
        <f t="shared" si="5"/>
        <v>5079251.8762709461</v>
      </c>
      <c r="V44" s="10">
        <f t="shared" si="5"/>
        <v>5185916.1656726357</v>
      </c>
      <c r="W44" s="10">
        <f t="shared" si="5"/>
        <v>5294820.4051517611</v>
      </c>
      <c r="X44" s="10">
        <f t="shared" si="5"/>
        <v>5406011.6336599477</v>
      </c>
      <c r="Y44" s="10">
        <f t="shared" si="5"/>
        <v>5519537.8779668063</v>
      </c>
      <c r="Z44" s="10">
        <f t="shared" si="5"/>
        <v>5635448.1734041097</v>
      </c>
      <c r="AA44" s="10">
        <f t="shared" si="5"/>
        <v>5753792.5850455957</v>
      </c>
      <c r="AB44" s="10">
        <f t="shared" si="5"/>
        <v>5874622.229331553</v>
      </c>
      <c r="AC44" s="10">
        <f t="shared" si="5"/>
        <v>5997989.296147516</v>
      </c>
      <c r="AD44" s="10">
        <f t="shared" si="5"/>
        <v>6123947.0713666137</v>
      </c>
      <c r="AE44" s="10">
        <f t="shared" si="5"/>
        <v>6252549.959865313</v>
      </c>
      <c r="AF44" s="10">
        <f t="shared" si="5"/>
        <v>6383853.5090224845</v>
      </c>
      <c r="AG44" s="10">
        <f t="shared" si="5"/>
        <v>6517914.432711957</v>
      </c>
      <c r="AH44" s="10">
        <f t="shared" si="5"/>
        <v>6654790.6357989078</v>
      </c>
      <c r="AI44" s="10">
        <f t="shared" si="5"/>
        <v>6794541.2391506853</v>
      </c>
      <c r="AJ44" s="10">
        <f t="shared" si="5"/>
        <v>6937226.6051728493</v>
      </c>
      <c r="AK44" s="10">
        <f t="shared" si="5"/>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6">G39/$G9+IF((G$4-$G9+1)&gt;0,-INDEX($G39:$AK39,1,(G$4-$G9+1))/$G9,0)</f>
        <v>124651.728</v>
      </c>
      <c r="H47" s="10">
        <f t="shared" si="6"/>
        <v>83525.919999999998</v>
      </c>
      <c r="I47" s="10">
        <f t="shared" si="6"/>
        <v>83525.919999999998</v>
      </c>
      <c r="J47" s="10">
        <f t="shared" si="6"/>
        <v>75720.318770316357</v>
      </c>
      <c r="K47" s="10">
        <f t="shared" si="6"/>
        <v>91978.54676901747</v>
      </c>
      <c r="L47" s="10">
        <f t="shared" si="6"/>
        <v>102952.4510093181</v>
      </c>
      <c r="M47" s="10">
        <f t="shared" si="6"/>
        <v>79580.315997074533</v>
      </c>
      <c r="N47" s="10">
        <f t="shared" si="6"/>
        <v>98147.401652592438</v>
      </c>
      <c r="O47" s="10">
        <f t="shared" si="6"/>
        <v>89675.806839663783</v>
      </c>
      <c r="P47" s="10">
        <f t="shared" si="6"/>
        <v>91558.998783296716</v>
      </c>
      <c r="Q47" s="10">
        <f t="shared" si="6"/>
        <v>93481.737757745941</v>
      </c>
      <c r="R47" s="10">
        <f t="shared" si="6"/>
        <v>95444.854250658595</v>
      </c>
      <c r="S47" s="10">
        <f t="shared" si="6"/>
        <v>97449.196189922426</v>
      </c>
      <c r="T47" s="10">
        <f t="shared" si="6"/>
        <v>99495.629309910801</v>
      </c>
      <c r="U47" s="10">
        <f t="shared" si="6"/>
        <v>101585.03752541893</v>
      </c>
      <c r="V47" s="10">
        <f t="shared" si="6"/>
        <v>103718.32331345271</v>
      </c>
      <c r="W47" s="10">
        <f t="shared" si="6"/>
        <v>105896.40810303522</v>
      </c>
      <c r="X47" s="10">
        <f t="shared" si="6"/>
        <v>108120.23267319896</v>
      </c>
      <c r="Y47" s="10">
        <f t="shared" si="6"/>
        <v>110390.75755933613</v>
      </c>
      <c r="Z47" s="10">
        <f t="shared" si="6"/>
        <v>112708.96346808219</v>
      </c>
      <c r="AA47" s="10">
        <f t="shared" si="6"/>
        <v>115075.85170091191</v>
      </c>
      <c r="AB47" s="10">
        <f t="shared" si="6"/>
        <v>117492.44458663106</v>
      </c>
      <c r="AC47" s="10">
        <f t="shared" si="6"/>
        <v>119959.78592295032</v>
      </c>
      <c r="AD47" s="10">
        <f t="shared" si="6"/>
        <v>122478.94142733228</v>
      </c>
      <c r="AE47" s="10">
        <f t="shared" si="6"/>
        <v>125050.99919730626</v>
      </c>
      <c r="AF47" s="10">
        <f t="shared" si="6"/>
        <v>127677.07018044969</v>
      </c>
      <c r="AG47" s="10">
        <f t="shared" si="6"/>
        <v>130358.28865423914</v>
      </c>
      <c r="AH47" s="10">
        <f t="shared" si="6"/>
        <v>133095.81271597816</v>
      </c>
      <c r="AI47" s="10">
        <f t="shared" si="6"/>
        <v>135890.8247830137</v>
      </c>
      <c r="AJ47" s="10">
        <f t="shared" si="6"/>
        <v>138744.53210345699</v>
      </c>
      <c r="AK47" s="10">
        <f t="shared" si="6"/>
        <v>141658.16727762957</v>
      </c>
    </row>
    <row r="48" spans="1:37" x14ac:dyDescent="0.35">
      <c r="E48" s="10" t="str">
        <f t="shared" ref="E48:E50" si="7">E40</f>
        <v>Pumps</v>
      </c>
      <c r="F48" t="s">
        <v>53</v>
      </c>
      <c r="G48" s="10">
        <f t="shared" si="6"/>
        <v>0</v>
      </c>
      <c r="H48" s="10">
        <f t="shared" si="6"/>
        <v>0</v>
      </c>
      <c r="I48" s="10">
        <f t="shared" si="6"/>
        <v>0</v>
      </c>
      <c r="J48" s="10">
        <f t="shared" si="6"/>
        <v>0</v>
      </c>
      <c r="K48" s="10">
        <f t="shared" si="6"/>
        <v>0</v>
      </c>
      <c r="L48" s="10">
        <f t="shared" si="6"/>
        <v>0</v>
      </c>
      <c r="M48" s="10">
        <f t="shared" si="6"/>
        <v>0</v>
      </c>
      <c r="N48" s="10">
        <f t="shared" si="6"/>
        <v>0</v>
      </c>
      <c r="O48" s="10">
        <f t="shared" si="6"/>
        <v>0</v>
      </c>
      <c r="P48" s="10">
        <f t="shared" si="6"/>
        <v>0</v>
      </c>
      <c r="Q48" s="10">
        <f t="shared" si="6"/>
        <v>0</v>
      </c>
      <c r="R48" s="10">
        <f t="shared" si="6"/>
        <v>0</v>
      </c>
      <c r="S48" s="10">
        <f t="shared" si="6"/>
        <v>0</v>
      </c>
      <c r="T48" s="10">
        <f t="shared" si="6"/>
        <v>0</v>
      </c>
      <c r="U48" s="10">
        <f t="shared" si="6"/>
        <v>0</v>
      </c>
      <c r="V48" s="10">
        <f t="shared" si="6"/>
        <v>0</v>
      </c>
      <c r="W48" s="10">
        <f t="shared" si="6"/>
        <v>0</v>
      </c>
      <c r="X48" s="10">
        <f t="shared" si="6"/>
        <v>0</v>
      </c>
      <c r="Y48" s="10">
        <f t="shared" si="6"/>
        <v>0</v>
      </c>
      <c r="Z48" s="10">
        <f t="shared" si="6"/>
        <v>0</v>
      </c>
      <c r="AA48" s="10">
        <f t="shared" si="6"/>
        <v>0</v>
      </c>
      <c r="AB48" s="10">
        <f t="shared" si="6"/>
        <v>0</v>
      </c>
      <c r="AC48" s="10">
        <f t="shared" si="6"/>
        <v>0</v>
      </c>
      <c r="AD48" s="10">
        <f t="shared" si="6"/>
        <v>0</v>
      </c>
      <c r="AE48" s="10">
        <f t="shared" si="6"/>
        <v>0</v>
      </c>
      <c r="AF48" s="10">
        <f t="shared" si="6"/>
        <v>0</v>
      </c>
      <c r="AG48" s="10">
        <f t="shared" si="6"/>
        <v>0</v>
      </c>
      <c r="AH48" s="10">
        <f t="shared" si="6"/>
        <v>0</v>
      </c>
      <c r="AI48" s="10">
        <f t="shared" si="6"/>
        <v>0</v>
      </c>
      <c r="AJ48" s="10">
        <f t="shared" si="6"/>
        <v>0</v>
      </c>
      <c r="AK48" s="10">
        <f t="shared" si="6"/>
        <v>0</v>
      </c>
    </row>
    <row r="49" spans="1:37" x14ac:dyDescent="0.35">
      <c r="E49" s="10" t="str">
        <f t="shared" si="7"/>
        <v>Valves and Meters</v>
      </c>
      <c r="F49" t="s">
        <v>53</v>
      </c>
      <c r="G49" s="10">
        <f t="shared" si="6"/>
        <v>0</v>
      </c>
      <c r="H49" s="10">
        <f t="shared" si="6"/>
        <v>0</v>
      </c>
      <c r="I49" s="10">
        <f t="shared" si="6"/>
        <v>0</v>
      </c>
      <c r="J49" s="10">
        <f t="shared" si="6"/>
        <v>0</v>
      </c>
      <c r="K49" s="10">
        <f t="shared" si="6"/>
        <v>0</v>
      </c>
      <c r="L49" s="10">
        <f t="shared" si="6"/>
        <v>0</v>
      </c>
      <c r="M49" s="10">
        <f t="shared" si="6"/>
        <v>0</v>
      </c>
      <c r="N49" s="10">
        <f t="shared" si="6"/>
        <v>0</v>
      </c>
      <c r="O49" s="10">
        <f t="shared" si="6"/>
        <v>0</v>
      </c>
      <c r="P49" s="10">
        <f t="shared" si="6"/>
        <v>0</v>
      </c>
      <c r="Q49" s="10">
        <f t="shared" si="6"/>
        <v>0</v>
      </c>
      <c r="R49" s="10">
        <f t="shared" si="6"/>
        <v>0</v>
      </c>
      <c r="S49" s="10">
        <f t="shared" si="6"/>
        <v>0</v>
      </c>
      <c r="T49" s="10">
        <f t="shared" si="6"/>
        <v>0</v>
      </c>
      <c r="U49" s="10">
        <f t="shared" si="6"/>
        <v>0</v>
      </c>
      <c r="V49" s="10">
        <f t="shared" si="6"/>
        <v>0</v>
      </c>
      <c r="W49" s="10">
        <f t="shared" si="6"/>
        <v>0</v>
      </c>
      <c r="X49" s="10">
        <f t="shared" si="6"/>
        <v>0</v>
      </c>
      <c r="Y49" s="10">
        <f t="shared" si="6"/>
        <v>0</v>
      </c>
      <c r="Z49" s="10">
        <f t="shared" si="6"/>
        <v>0</v>
      </c>
      <c r="AA49" s="10">
        <f t="shared" si="6"/>
        <v>0</v>
      </c>
      <c r="AB49" s="10">
        <f t="shared" si="6"/>
        <v>0</v>
      </c>
      <c r="AC49" s="10">
        <f t="shared" si="6"/>
        <v>0</v>
      </c>
      <c r="AD49" s="10">
        <f t="shared" si="6"/>
        <v>0</v>
      </c>
      <c r="AE49" s="10">
        <f t="shared" si="6"/>
        <v>0</v>
      </c>
      <c r="AF49" s="10">
        <f t="shared" si="6"/>
        <v>0</v>
      </c>
      <c r="AG49" s="10">
        <f t="shared" si="6"/>
        <v>0</v>
      </c>
      <c r="AH49" s="10">
        <f t="shared" si="6"/>
        <v>0</v>
      </c>
      <c r="AI49" s="10">
        <f t="shared" si="6"/>
        <v>0</v>
      </c>
      <c r="AJ49" s="10">
        <f t="shared" si="6"/>
        <v>0</v>
      </c>
      <c r="AK49" s="10">
        <f t="shared" si="6"/>
        <v>0</v>
      </c>
    </row>
    <row r="50" spans="1:37" x14ac:dyDescent="0.35">
      <c r="E50" s="10" t="str">
        <f t="shared" si="7"/>
        <v>Temporary Assets</v>
      </c>
      <c r="F50" t="s">
        <v>53</v>
      </c>
      <c r="G50" s="10">
        <f t="shared" si="6"/>
        <v>0</v>
      </c>
      <c r="H50" s="10">
        <f t="shared" si="6"/>
        <v>0</v>
      </c>
      <c r="I50" s="10">
        <f t="shared" si="6"/>
        <v>0</v>
      </c>
      <c r="J50" s="10">
        <f t="shared" si="6"/>
        <v>0</v>
      </c>
      <c r="K50" s="10">
        <f t="shared" si="6"/>
        <v>0</v>
      </c>
      <c r="L50" s="10">
        <f t="shared" si="6"/>
        <v>0</v>
      </c>
      <c r="M50" s="10">
        <f t="shared" si="6"/>
        <v>0</v>
      </c>
      <c r="N50" s="10">
        <f t="shared" si="6"/>
        <v>0</v>
      </c>
      <c r="O50" s="10">
        <f t="shared" si="6"/>
        <v>0</v>
      </c>
      <c r="P50" s="10">
        <f t="shared" si="6"/>
        <v>0</v>
      </c>
      <c r="Q50" s="10">
        <f t="shared" si="6"/>
        <v>0</v>
      </c>
      <c r="R50" s="10">
        <f t="shared" si="6"/>
        <v>0</v>
      </c>
      <c r="S50" s="10">
        <f t="shared" si="6"/>
        <v>0</v>
      </c>
      <c r="T50" s="10">
        <f t="shared" si="6"/>
        <v>0</v>
      </c>
      <c r="U50" s="10">
        <f t="shared" si="6"/>
        <v>0</v>
      </c>
      <c r="V50" s="10">
        <f t="shared" si="6"/>
        <v>0</v>
      </c>
      <c r="W50" s="10">
        <f t="shared" si="6"/>
        <v>0</v>
      </c>
      <c r="X50" s="10">
        <f t="shared" si="6"/>
        <v>0</v>
      </c>
      <c r="Y50" s="10">
        <f t="shared" si="6"/>
        <v>0</v>
      </c>
      <c r="Z50" s="10">
        <f t="shared" si="6"/>
        <v>0</v>
      </c>
      <c r="AA50" s="10">
        <f t="shared" si="6"/>
        <v>0</v>
      </c>
      <c r="AB50" s="10">
        <f t="shared" si="6"/>
        <v>0</v>
      </c>
      <c r="AC50" s="10">
        <f t="shared" si="6"/>
        <v>0</v>
      </c>
      <c r="AD50" s="10">
        <f t="shared" si="6"/>
        <v>0</v>
      </c>
      <c r="AE50" s="10">
        <f t="shared" si="6"/>
        <v>0</v>
      </c>
      <c r="AF50" s="10">
        <f t="shared" si="6"/>
        <v>0</v>
      </c>
      <c r="AG50" s="10">
        <f t="shared" si="6"/>
        <v>0</v>
      </c>
      <c r="AH50" s="10">
        <f t="shared" si="6"/>
        <v>0</v>
      </c>
      <c r="AI50" s="10">
        <f t="shared" si="6"/>
        <v>0</v>
      </c>
      <c r="AJ50" s="10">
        <f t="shared" si="6"/>
        <v>0</v>
      </c>
      <c r="AK50" s="10">
        <f t="shared" si="6"/>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8">SUM(H59:H62)</f>
        <v>0</v>
      </c>
      <c r="I63" s="10">
        <f t="shared" si="8"/>
        <v>0</v>
      </c>
      <c r="J63" s="10">
        <f t="shared" si="8"/>
        <v>0</v>
      </c>
      <c r="K63" s="10">
        <f t="shared" si="8"/>
        <v>0</v>
      </c>
      <c r="L63" s="10">
        <f t="shared" si="8"/>
        <v>0</v>
      </c>
      <c r="M63" s="10">
        <f t="shared" si="8"/>
        <v>0</v>
      </c>
      <c r="N63" s="10">
        <f t="shared" si="8"/>
        <v>0</v>
      </c>
      <c r="O63" s="10">
        <f t="shared" si="8"/>
        <v>0</v>
      </c>
      <c r="P63" s="10">
        <f t="shared" si="8"/>
        <v>0</v>
      </c>
      <c r="Q63" s="10">
        <f t="shared" si="8"/>
        <v>0</v>
      </c>
      <c r="R63" s="10">
        <f t="shared" si="8"/>
        <v>0</v>
      </c>
      <c r="S63" s="10">
        <f t="shared" si="8"/>
        <v>0</v>
      </c>
      <c r="T63" s="10">
        <f t="shared" si="8"/>
        <v>0</v>
      </c>
      <c r="U63" s="10">
        <f t="shared" si="8"/>
        <v>0</v>
      </c>
      <c r="V63" s="10">
        <f t="shared" si="8"/>
        <v>0</v>
      </c>
      <c r="W63" s="10">
        <f t="shared" si="8"/>
        <v>0</v>
      </c>
      <c r="X63" s="10">
        <f t="shared" si="8"/>
        <v>0</v>
      </c>
      <c r="Y63" s="10">
        <f t="shared" si="8"/>
        <v>0</v>
      </c>
      <c r="Z63" s="10">
        <f t="shared" si="8"/>
        <v>0</v>
      </c>
      <c r="AA63" s="10">
        <f t="shared" si="8"/>
        <v>0</v>
      </c>
      <c r="AB63" s="10">
        <f t="shared" si="8"/>
        <v>0</v>
      </c>
      <c r="AC63" s="10">
        <f t="shared" si="8"/>
        <v>0</v>
      </c>
      <c r="AD63" s="10">
        <f t="shared" si="8"/>
        <v>0</v>
      </c>
      <c r="AE63" s="10">
        <f t="shared" si="8"/>
        <v>0</v>
      </c>
      <c r="AF63" s="10">
        <f t="shared" si="8"/>
        <v>0</v>
      </c>
      <c r="AG63" s="10">
        <f t="shared" si="8"/>
        <v>0</v>
      </c>
      <c r="AH63" s="10">
        <f t="shared" si="8"/>
        <v>0</v>
      </c>
      <c r="AI63" s="10">
        <f t="shared" si="8"/>
        <v>0</v>
      </c>
      <c r="AJ63" s="10">
        <f t="shared" si="8"/>
        <v>0</v>
      </c>
      <c r="AK63" s="10">
        <f t="shared" si="8"/>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9">G59/$G9+IF((G$4-$G9+1)&gt;0,-INDEX($G59:$AK59,1,(G$4-$G9+1))/$G9,0)</f>
        <v>0</v>
      </c>
      <c r="H66" s="10">
        <f t="shared" si="9"/>
        <v>0</v>
      </c>
      <c r="I66" s="10">
        <f t="shared" si="9"/>
        <v>0</v>
      </c>
      <c r="J66" s="10">
        <f t="shared" si="9"/>
        <v>0</v>
      </c>
      <c r="K66" s="10">
        <f t="shared" si="9"/>
        <v>0</v>
      </c>
      <c r="L66" s="10">
        <f t="shared" si="9"/>
        <v>0</v>
      </c>
      <c r="M66" s="10">
        <f t="shared" si="9"/>
        <v>0</v>
      </c>
      <c r="N66" s="10">
        <f t="shared" si="9"/>
        <v>0</v>
      </c>
      <c r="O66" s="10">
        <f t="shared" si="9"/>
        <v>0</v>
      </c>
      <c r="P66" s="10">
        <f t="shared" si="9"/>
        <v>0</v>
      </c>
      <c r="Q66" s="10">
        <f t="shared" si="9"/>
        <v>0</v>
      </c>
      <c r="R66" s="10">
        <f t="shared" si="9"/>
        <v>0</v>
      </c>
      <c r="S66" s="10">
        <f t="shared" si="9"/>
        <v>0</v>
      </c>
      <c r="T66" s="10">
        <f t="shared" si="9"/>
        <v>0</v>
      </c>
      <c r="U66" s="10">
        <f t="shared" si="9"/>
        <v>0</v>
      </c>
      <c r="V66" s="10">
        <f t="shared" si="9"/>
        <v>0</v>
      </c>
      <c r="W66" s="10">
        <f t="shared" si="9"/>
        <v>0</v>
      </c>
      <c r="X66" s="10">
        <f t="shared" si="9"/>
        <v>0</v>
      </c>
      <c r="Y66" s="10">
        <f t="shared" si="9"/>
        <v>0</v>
      </c>
      <c r="Z66" s="10">
        <f t="shared" si="9"/>
        <v>0</v>
      </c>
      <c r="AA66" s="10">
        <f t="shared" si="9"/>
        <v>0</v>
      </c>
      <c r="AB66" s="10">
        <f t="shared" si="9"/>
        <v>0</v>
      </c>
      <c r="AC66" s="10">
        <f t="shared" si="9"/>
        <v>0</v>
      </c>
      <c r="AD66" s="10">
        <f t="shared" si="9"/>
        <v>0</v>
      </c>
      <c r="AE66" s="10">
        <f t="shared" si="9"/>
        <v>0</v>
      </c>
      <c r="AF66" s="10">
        <f t="shared" si="9"/>
        <v>0</v>
      </c>
      <c r="AG66" s="10">
        <f t="shared" si="9"/>
        <v>0</v>
      </c>
      <c r="AH66" s="10">
        <f t="shared" si="9"/>
        <v>0</v>
      </c>
      <c r="AI66" s="10">
        <f t="shared" si="9"/>
        <v>0</v>
      </c>
      <c r="AJ66" s="10">
        <f t="shared" si="9"/>
        <v>0</v>
      </c>
      <c r="AK66" s="10">
        <f t="shared" si="9"/>
        <v>0</v>
      </c>
    </row>
    <row r="67" spans="1:37" x14ac:dyDescent="0.35">
      <c r="E67" s="10" t="str">
        <f t="shared" ref="E67:E68" si="10">E60</f>
        <v>Pumps</v>
      </c>
      <c r="F67" t="s">
        <v>53</v>
      </c>
      <c r="G67" s="10">
        <f t="shared" si="9"/>
        <v>0</v>
      </c>
      <c r="H67" s="10">
        <f t="shared" si="9"/>
        <v>0</v>
      </c>
      <c r="I67" s="10">
        <f t="shared" si="9"/>
        <v>0</v>
      </c>
      <c r="J67" s="10">
        <f t="shared" si="9"/>
        <v>0</v>
      </c>
      <c r="K67" s="10">
        <f t="shared" si="9"/>
        <v>0</v>
      </c>
      <c r="L67" s="10">
        <f t="shared" si="9"/>
        <v>0</v>
      </c>
      <c r="M67" s="10">
        <f t="shared" si="9"/>
        <v>0</v>
      </c>
      <c r="N67" s="10">
        <f t="shared" si="9"/>
        <v>0</v>
      </c>
      <c r="O67" s="10">
        <f t="shared" si="9"/>
        <v>0</v>
      </c>
      <c r="P67" s="10">
        <f t="shared" si="9"/>
        <v>0</v>
      </c>
      <c r="Q67" s="10">
        <f t="shared" si="9"/>
        <v>0</v>
      </c>
      <c r="R67" s="10">
        <f t="shared" si="9"/>
        <v>0</v>
      </c>
      <c r="S67" s="10">
        <f t="shared" si="9"/>
        <v>0</v>
      </c>
      <c r="T67" s="10">
        <f t="shared" si="9"/>
        <v>0</v>
      </c>
      <c r="U67" s="10">
        <f t="shared" si="9"/>
        <v>0</v>
      </c>
      <c r="V67" s="10">
        <f t="shared" si="9"/>
        <v>0</v>
      </c>
      <c r="W67" s="10">
        <f t="shared" si="9"/>
        <v>0</v>
      </c>
      <c r="X67" s="10">
        <f t="shared" si="9"/>
        <v>0</v>
      </c>
      <c r="Y67" s="10">
        <f t="shared" si="9"/>
        <v>0</v>
      </c>
      <c r="Z67" s="10">
        <f t="shared" si="9"/>
        <v>0</v>
      </c>
      <c r="AA67" s="10">
        <f t="shared" si="9"/>
        <v>0</v>
      </c>
      <c r="AB67" s="10">
        <f t="shared" si="9"/>
        <v>0</v>
      </c>
      <c r="AC67" s="10">
        <f t="shared" si="9"/>
        <v>0</v>
      </c>
      <c r="AD67" s="10">
        <f t="shared" si="9"/>
        <v>0</v>
      </c>
      <c r="AE67" s="10">
        <f t="shared" si="9"/>
        <v>0</v>
      </c>
      <c r="AF67" s="10">
        <f t="shared" si="9"/>
        <v>0</v>
      </c>
      <c r="AG67" s="10">
        <f t="shared" si="9"/>
        <v>0</v>
      </c>
      <c r="AH67" s="10">
        <f t="shared" si="9"/>
        <v>0</v>
      </c>
      <c r="AI67" s="10">
        <f t="shared" si="9"/>
        <v>0</v>
      </c>
      <c r="AJ67" s="10">
        <f t="shared" si="9"/>
        <v>0</v>
      </c>
      <c r="AK67" s="10">
        <f t="shared" si="9"/>
        <v>0</v>
      </c>
    </row>
    <row r="68" spans="1:37" x14ac:dyDescent="0.35">
      <c r="E68" s="10" t="str">
        <f t="shared" si="10"/>
        <v>Valves and Meters</v>
      </c>
      <c r="F68" t="s">
        <v>53</v>
      </c>
      <c r="G68" s="10">
        <f t="shared" si="9"/>
        <v>0</v>
      </c>
      <c r="H68" s="10">
        <f t="shared" si="9"/>
        <v>0</v>
      </c>
      <c r="I68" s="10">
        <f t="shared" si="9"/>
        <v>0</v>
      </c>
      <c r="J68" s="10">
        <f t="shared" si="9"/>
        <v>0</v>
      </c>
      <c r="K68" s="10">
        <f t="shared" si="9"/>
        <v>0</v>
      </c>
      <c r="L68" s="10">
        <f t="shared" si="9"/>
        <v>0</v>
      </c>
      <c r="M68" s="10">
        <f t="shared" si="9"/>
        <v>0</v>
      </c>
      <c r="N68" s="10">
        <f t="shared" si="9"/>
        <v>0</v>
      </c>
      <c r="O68" s="10">
        <f t="shared" si="9"/>
        <v>0</v>
      </c>
      <c r="P68" s="10">
        <f t="shared" si="9"/>
        <v>0</v>
      </c>
      <c r="Q68" s="10">
        <f t="shared" si="9"/>
        <v>0</v>
      </c>
      <c r="R68" s="10">
        <f t="shared" si="9"/>
        <v>0</v>
      </c>
      <c r="S68" s="10">
        <f t="shared" si="9"/>
        <v>0</v>
      </c>
      <c r="T68" s="10">
        <f t="shared" si="9"/>
        <v>0</v>
      </c>
      <c r="U68" s="10">
        <f t="shared" si="9"/>
        <v>0</v>
      </c>
      <c r="V68" s="10">
        <f t="shared" si="9"/>
        <v>0</v>
      </c>
      <c r="W68" s="10">
        <f t="shared" si="9"/>
        <v>0</v>
      </c>
      <c r="X68" s="10">
        <f t="shared" si="9"/>
        <v>0</v>
      </c>
      <c r="Y68" s="10">
        <f t="shared" si="9"/>
        <v>0</v>
      </c>
      <c r="Z68" s="10">
        <f t="shared" si="9"/>
        <v>0</v>
      </c>
      <c r="AA68" s="10">
        <f t="shared" si="9"/>
        <v>0</v>
      </c>
      <c r="AB68" s="10">
        <f t="shared" si="9"/>
        <v>0</v>
      </c>
      <c r="AC68" s="10">
        <f t="shared" si="9"/>
        <v>0</v>
      </c>
      <c r="AD68" s="10">
        <f t="shared" si="9"/>
        <v>0</v>
      </c>
      <c r="AE68" s="10">
        <f t="shared" si="9"/>
        <v>0</v>
      </c>
      <c r="AF68" s="10">
        <f t="shared" si="9"/>
        <v>0</v>
      </c>
      <c r="AG68" s="10">
        <f t="shared" si="9"/>
        <v>0</v>
      </c>
      <c r="AH68" s="10">
        <f t="shared" si="9"/>
        <v>0</v>
      </c>
      <c r="AI68" s="10">
        <f t="shared" si="9"/>
        <v>0</v>
      </c>
      <c r="AJ68" s="10">
        <f t="shared" si="9"/>
        <v>0</v>
      </c>
      <c r="AK68" s="10">
        <f t="shared" si="9"/>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1">SUM(H73:H76)</f>
        <v>0</v>
      </c>
      <c r="I77" s="10">
        <f t="shared" si="11"/>
        <v>0</v>
      </c>
      <c r="J77" s="10">
        <f t="shared" si="11"/>
        <v>0</v>
      </c>
      <c r="K77" s="10">
        <f t="shared" si="11"/>
        <v>0</v>
      </c>
      <c r="L77" s="10">
        <f t="shared" si="11"/>
        <v>0</v>
      </c>
      <c r="M77" s="10">
        <f t="shared" si="11"/>
        <v>0</v>
      </c>
      <c r="N77" s="10">
        <f t="shared" si="11"/>
        <v>0</v>
      </c>
      <c r="O77" s="10">
        <f t="shared" si="11"/>
        <v>0</v>
      </c>
      <c r="P77" s="10">
        <f t="shared" si="11"/>
        <v>0</v>
      </c>
      <c r="Q77" s="10">
        <f t="shared" si="11"/>
        <v>0</v>
      </c>
      <c r="R77" s="10">
        <f t="shared" si="11"/>
        <v>0</v>
      </c>
      <c r="S77" s="10">
        <f t="shared" si="11"/>
        <v>0</v>
      </c>
      <c r="T77" s="10">
        <f t="shared" si="11"/>
        <v>0</v>
      </c>
      <c r="U77" s="10">
        <f t="shared" si="11"/>
        <v>0</v>
      </c>
      <c r="V77" s="10">
        <f t="shared" si="11"/>
        <v>0</v>
      </c>
      <c r="W77" s="10">
        <f t="shared" si="11"/>
        <v>0</v>
      </c>
      <c r="X77" s="10">
        <f t="shared" si="11"/>
        <v>0</v>
      </c>
      <c r="Y77" s="10">
        <f t="shared" si="11"/>
        <v>0</v>
      </c>
      <c r="Z77" s="10">
        <f t="shared" si="11"/>
        <v>0</v>
      </c>
      <c r="AA77" s="10">
        <f t="shared" si="11"/>
        <v>0</v>
      </c>
      <c r="AB77" s="10">
        <f t="shared" si="11"/>
        <v>0</v>
      </c>
      <c r="AC77" s="10">
        <f t="shared" si="11"/>
        <v>0</v>
      </c>
      <c r="AD77" s="10">
        <f t="shared" si="11"/>
        <v>0</v>
      </c>
      <c r="AE77" s="10">
        <f t="shared" si="11"/>
        <v>0</v>
      </c>
      <c r="AF77" s="10">
        <f t="shared" si="11"/>
        <v>0</v>
      </c>
      <c r="AG77" s="10">
        <f t="shared" si="11"/>
        <v>0</v>
      </c>
      <c r="AH77" s="10">
        <f t="shared" si="11"/>
        <v>0</v>
      </c>
      <c r="AI77" s="10">
        <f t="shared" si="11"/>
        <v>0</v>
      </c>
      <c r="AJ77" s="10">
        <f t="shared" si="11"/>
        <v>0</v>
      </c>
      <c r="AK77" s="10">
        <f t="shared" si="11"/>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2">G73/$G9+IF((G$4-$G9+1)&gt;0,-INDEX($G73:$AK73,1,(G$4-$G9+1))/$G9,0)</f>
        <v>0</v>
      </c>
      <c r="H80" s="10">
        <f t="shared" si="12"/>
        <v>0</v>
      </c>
      <c r="I80" s="10">
        <f t="shared" si="12"/>
        <v>0</v>
      </c>
      <c r="J80" s="10">
        <f t="shared" si="12"/>
        <v>0</v>
      </c>
      <c r="K80" s="10">
        <f t="shared" si="12"/>
        <v>0</v>
      </c>
      <c r="L80" s="10">
        <f t="shared" si="12"/>
        <v>0</v>
      </c>
      <c r="M80" s="10">
        <f t="shared" si="12"/>
        <v>0</v>
      </c>
      <c r="N80" s="10">
        <f t="shared" si="12"/>
        <v>0</v>
      </c>
      <c r="O80" s="10">
        <f t="shared" si="12"/>
        <v>0</v>
      </c>
      <c r="P80" s="10">
        <f t="shared" si="12"/>
        <v>0</v>
      </c>
      <c r="Q80" s="10">
        <f t="shared" si="12"/>
        <v>0</v>
      </c>
      <c r="R80" s="10">
        <f t="shared" si="12"/>
        <v>0</v>
      </c>
      <c r="S80" s="10">
        <f t="shared" si="12"/>
        <v>0</v>
      </c>
      <c r="T80" s="10">
        <f t="shared" si="12"/>
        <v>0</v>
      </c>
      <c r="U80" s="10">
        <f t="shared" si="12"/>
        <v>0</v>
      </c>
      <c r="V80" s="10">
        <f t="shared" si="12"/>
        <v>0</v>
      </c>
      <c r="W80" s="10">
        <f t="shared" si="12"/>
        <v>0</v>
      </c>
      <c r="X80" s="10">
        <f t="shared" si="12"/>
        <v>0</v>
      </c>
      <c r="Y80" s="10">
        <f t="shared" si="12"/>
        <v>0</v>
      </c>
      <c r="Z80" s="10">
        <f t="shared" si="12"/>
        <v>0</v>
      </c>
      <c r="AA80" s="10">
        <f t="shared" si="12"/>
        <v>0</v>
      </c>
      <c r="AB80" s="10">
        <f t="shared" si="12"/>
        <v>0</v>
      </c>
      <c r="AC80" s="10">
        <f t="shared" si="12"/>
        <v>0</v>
      </c>
      <c r="AD80" s="10">
        <f t="shared" si="12"/>
        <v>0</v>
      </c>
      <c r="AE80" s="10">
        <f t="shared" si="12"/>
        <v>0</v>
      </c>
      <c r="AF80" s="10">
        <f t="shared" si="12"/>
        <v>0</v>
      </c>
      <c r="AG80" s="10">
        <f t="shared" si="12"/>
        <v>0</v>
      </c>
      <c r="AH80" s="10">
        <f t="shared" si="12"/>
        <v>0</v>
      </c>
      <c r="AI80" s="10">
        <f t="shared" si="12"/>
        <v>0</v>
      </c>
      <c r="AJ80" s="10">
        <f t="shared" si="12"/>
        <v>0</v>
      </c>
      <c r="AK80" s="10">
        <f t="shared" si="12"/>
        <v>0</v>
      </c>
    </row>
    <row r="81" spans="1:37" x14ac:dyDescent="0.35">
      <c r="E81" s="10" t="str">
        <f t="shared" ref="E81:E82" si="13">E74</f>
        <v>Pumps</v>
      </c>
      <c r="F81" t="s">
        <v>53</v>
      </c>
      <c r="G81" s="10">
        <f t="shared" si="12"/>
        <v>0</v>
      </c>
      <c r="H81" s="10">
        <f t="shared" si="12"/>
        <v>0</v>
      </c>
      <c r="I81" s="10">
        <f t="shared" si="12"/>
        <v>0</v>
      </c>
      <c r="J81" s="10">
        <f t="shared" si="12"/>
        <v>0</v>
      </c>
      <c r="K81" s="10">
        <f t="shared" si="12"/>
        <v>0</v>
      </c>
      <c r="L81" s="10">
        <f t="shared" si="12"/>
        <v>0</v>
      </c>
      <c r="M81" s="10">
        <f t="shared" si="12"/>
        <v>0</v>
      </c>
      <c r="N81" s="10">
        <f t="shared" si="12"/>
        <v>0</v>
      </c>
      <c r="O81" s="10">
        <f t="shared" si="12"/>
        <v>0</v>
      </c>
      <c r="P81" s="10">
        <f t="shared" si="12"/>
        <v>0</v>
      </c>
      <c r="Q81" s="10">
        <f t="shared" si="12"/>
        <v>0</v>
      </c>
      <c r="R81" s="10">
        <f t="shared" si="12"/>
        <v>0</v>
      </c>
      <c r="S81" s="10">
        <f t="shared" si="12"/>
        <v>0</v>
      </c>
      <c r="T81" s="10">
        <f t="shared" si="12"/>
        <v>0</v>
      </c>
      <c r="U81" s="10">
        <f t="shared" si="12"/>
        <v>0</v>
      </c>
      <c r="V81" s="10">
        <f t="shared" si="12"/>
        <v>0</v>
      </c>
      <c r="W81" s="10">
        <f t="shared" si="12"/>
        <v>0</v>
      </c>
      <c r="X81" s="10">
        <f t="shared" si="12"/>
        <v>0</v>
      </c>
      <c r="Y81" s="10">
        <f t="shared" si="12"/>
        <v>0</v>
      </c>
      <c r="Z81" s="10">
        <f t="shared" si="12"/>
        <v>0</v>
      </c>
      <c r="AA81" s="10">
        <f t="shared" si="12"/>
        <v>0</v>
      </c>
      <c r="AB81" s="10">
        <f t="shared" si="12"/>
        <v>0</v>
      </c>
      <c r="AC81" s="10">
        <f t="shared" si="12"/>
        <v>0</v>
      </c>
      <c r="AD81" s="10">
        <f t="shared" si="12"/>
        <v>0</v>
      </c>
      <c r="AE81" s="10">
        <f t="shared" si="12"/>
        <v>0</v>
      </c>
      <c r="AF81" s="10">
        <f t="shared" si="12"/>
        <v>0</v>
      </c>
      <c r="AG81" s="10">
        <f t="shared" si="12"/>
        <v>0</v>
      </c>
      <c r="AH81" s="10">
        <f t="shared" si="12"/>
        <v>0</v>
      </c>
      <c r="AI81" s="10">
        <f t="shared" si="12"/>
        <v>0</v>
      </c>
      <c r="AJ81" s="10">
        <f t="shared" si="12"/>
        <v>0</v>
      </c>
      <c r="AK81" s="10">
        <f t="shared" si="12"/>
        <v>0</v>
      </c>
    </row>
    <row r="82" spans="1:37" x14ac:dyDescent="0.35">
      <c r="E82" s="10" t="str">
        <f t="shared" si="13"/>
        <v>Valves and Meters</v>
      </c>
      <c r="F82" t="s">
        <v>53</v>
      </c>
      <c r="G82" s="10">
        <f t="shared" si="12"/>
        <v>0</v>
      </c>
      <c r="H82" s="10">
        <f t="shared" si="12"/>
        <v>0</v>
      </c>
      <c r="I82" s="10">
        <f t="shared" si="12"/>
        <v>0</v>
      </c>
      <c r="J82" s="10">
        <f t="shared" si="12"/>
        <v>0</v>
      </c>
      <c r="K82" s="10">
        <f t="shared" si="12"/>
        <v>0</v>
      </c>
      <c r="L82" s="10">
        <f t="shared" si="12"/>
        <v>0</v>
      </c>
      <c r="M82" s="10">
        <f t="shared" si="12"/>
        <v>0</v>
      </c>
      <c r="N82" s="10">
        <f t="shared" si="12"/>
        <v>0</v>
      </c>
      <c r="O82" s="10">
        <f t="shared" si="12"/>
        <v>0</v>
      </c>
      <c r="P82" s="10">
        <f t="shared" si="12"/>
        <v>0</v>
      </c>
      <c r="Q82" s="10">
        <f t="shared" si="12"/>
        <v>0</v>
      </c>
      <c r="R82" s="10">
        <f t="shared" si="12"/>
        <v>0</v>
      </c>
      <c r="S82" s="10">
        <f t="shared" si="12"/>
        <v>0</v>
      </c>
      <c r="T82" s="10">
        <f t="shared" si="12"/>
        <v>0</v>
      </c>
      <c r="U82" s="10">
        <f t="shared" si="12"/>
        <v>0</v>
      </c>
      <c r="V82" s="10">
        <f t="shared" si="12"/>
        <v>0</v>
      </c>
      <c r="W82" s="10">
        <f t="shared" si="12"/>
        <v>0</v>
      </c>
      <c r="X82" s="10">
        <f t="shared" si="12"/>
        <v>0</v>
      </c>
      <c r="Y82" s="10">
        <f t="shared" si="12"/>
        <v>0</v>
      </c>
      <c r="Z82" s="10">
        <f t="shared" si="12"/>
        <v>0</v>
      </c>
      <c r="AA82" s="10">
        <f t="shared" si="12"/>
        <v>0</v>
      </c>
      <c r="AB82" s="10">
        <f t="shared" si="12"/>
        <v>0</v>
      </c>
      <c r="AC82" s="10">
        <f t="shared" si="12"/>
        <v>0</v>
      </c>
      <c r="AD82" s="10">
        <f t="shared" si="12"/>
        <v>0</v>
      </c>
      <c r="AE82" s="10">
        <f t="shared" si="12"/>
        <v>0</v>
      </c>
      <c r="AF82" s="10">
        <f t="shared" si="12"/>
        <v>0</v>
      </c>
      <c r="AG82" s="10">
        <f t="shared" si="12"/>
        <v>0</v>
      </c>
      <c r="AH82" s="10">
        <f t="shared" si="12"/>
        <v>0</v>
      </c>
      <c r="AI82" s="10">
        <f t="shared" si="12"/>
        <v>0</v>
      </c>
      <c r="AJ82" s="10">
        <f t="shared" si="12"/>
        <v>0</v>
      </c>
      <c r="AK82" s="10">
        <f t="shared" si="12"/>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4">G63-G77</f>
        <v>0</v>
      </c>
      <c r="H86" s="10">
        <f t="shared" si="14"/>
        <v>0</v>
      </c>
      <c r="I86" s="10">
        <f t="shared" si="14"/>
        <v>0</v>
      </c>
      <c r="J86" s="10">
        <f t="shared" si="14"/>
        <v>0</v>
      </c>
      <c r="K86" s="10">
        <f t="shared" si="14"/>
        <v>0</v>
      </c>
      <c r="L86" s="10">
        <f t="shared" si="14"/>
        <v>0</v>
      </c>
      <c r="M86" s="10">
        <f t="shared" si="14"/>
        <v>0</v>
      </c>
      <c r="N86" s="10">
        <f t="shared" si="14"/>
        <v>0</v>
      </c>
      <c r="O86" s="10">
        <f t="shared" si="14"/>
        <v>0</v>
      </c>
      <c r="P86" s="10">
        <f t="shared" si="14"/>
        <v>0</v>
      </c>
      <c r="Q86" s="10">
        <f t="shared" si="14"/>
        <v>0</v>
      </c>
      <c r="R86" s="10">
        <f t="shared" si="14"/>
        <v>0</v>
      </c>
      <c r="S86" s="10">
        <f t="shared" si="14"/>
        <v>0</v>
      </c>
      <c r="T86" s="10">
        <f t="shared" si="14"/>
        <v>0</v>
      </c>
      <c r="U86" s="10">
        <f t="shared" si="14"/>
        <v>0</v>
      </c>
      <c r="V86" s="10">
        <f t="shared" si="14"/>
        <v>0</v>
      </c>
      <c r="W86" s="10">
        <f t="shared" si="14"/>
        <v>0</v>
      </c>
      <c r="X86" s="10">
        <f t="shared" si="14"/>
        <v>0</v>
      </c>
      <c r="Y86" s="10">
        <f t="shared" si="14"/>
        <v>0</v>
      </c>
      <c r="Z86" s="10">
        <f t="shared" si="14"/>
        <v>0</v>
      </c>
      <c r="AA86" s="10">
        <f t="shared" si="14"/>
        <v>0</v>
      </c>
      <c r="AB86" s="10">
        <f t="shared" si="14"/>
        <v>0</v>
      </c>
      <c r="AC86" s="10">
        <f t="shared" si="14"/>
        <v>0</v>
      </c>
      <c r="AD86" s="10">
        <f t="shared" si="14"/>
        <v>0</v>
      </c>
      <c r="AE86" s="10">
        <f t="shared" si="14"/>
        <v>0</v>
      </c>
      <c r="AF86" s="10">
        <f t="shared" si="14"/>
        <v>0</v>
      </c>
      <c r="AG86" s="10">
        <f t="shared" si="14"/>
        <v>0</v>
      </c>
      <c r="AH86" s="10">
        <f t="shared" si="14"/>
        <v>0</v>
      </c>
      <c r="AI86" s="10">
        <f t="shared" si="14"/>
        <v>0</v>
      </c>
      <c r="AJ86" s="10">
        <f t="shared" si="14"/>
        <v>0</v>
      </c>
      <c r="AK86" s="10">
        <f t="shared" si="14"/>
        <v>0</v>
      </c>
    </row>
    <row r="87" spans="1:37" x14ac:dyDescent="0.35">
      <c r="D87" t="s">
        <v>67</v>
      </c>
      <c r="F87" t="s">
        <v>53</v>
      </c>
      <c r="G87" s="10">
        <f t="shared" ref="G87:AK87" si="15">-G70+G84</f>
        <v>0</v>
      </c>
      <c r="H87" s="10">
        <f t="shared" si="15"/>
        <v>0</v>
      </c>
      <c r="I87" s="10">
        <f t="shared" si="15"/>
        <v>0</v>
      </c>
      <c r="J87" s="10">
        <f t="shared" si="15"/>
        <v>0</v>
      </c>
      <c r="K87" s="10">
        <f t="shared" si="15"/>
        <v>0</v>
      </c>
      <c r="L87" s="10">
        <f t="shared" si="15"/>
        <v>0</v>
      </c>
      <c r="M87" s="10">
        <f t="shared" si="15"/>
        <v>0</v>
      </c>
      <c r="N87" s="10">
        <f t="shared" si="15"/>
        <v>0</v>
      </c>
      <c r="O87" s="10">
        <f t="shared" si="15"/>
        <v>0</v>
      </c>
      <c r="P87" s="10">
        <f t="shared" si="15"/>
        <v>0</v>
      </c>
      <c r="Q87" s="10">
        <f t="shared" si="15"/>
        <v>0</v>
      </c>
      <c r="R87" s="10">
        <f t="shared" si="15"/>
        <v>0</v>
      </c>
      <c r="S87" s="10">
        <f t="shared" si="15"/>
        <v>0</v>
      </c>
      <c r="T87" s="10">
        <f t="shared" si="15"/>
        <v>0</v>
      </c>
      <c r="U87" s="10">
        <f t="shared" si="15"/>
        <v>0</v>
      </c>
      <c r="V87" s="10">
        <f t="shared" si="15"/>
        <v>0</v>
      </c>
      <c r="W87" s="10">
        <f t="shared" si="15"/>
        <v>0</v>
      </c>
      <c r="X87" s="10">
        <f t="shared" si="15"/>
        <v>0</v>
      </c>
      <c r="Y87" s="10">
        <f t="shared" si="15"/>
        <v>0</v>
      </c>
      <c r="Z87" s="10">
        <f t="shared" si="15"/>
        <v>0</v>
      </c>
      <c r="AA87" s="10">
        <f t="shared" si="15"/>
        <v>0</v>
      </c>
      <c r="AB87" s="10">
        <f t="shared" si="15"/>
        <v>0</v>
      </c>
      <c r="AC87" s="10">
        <f t="shared" si="15"/>
        <v>0</v>
      </c>
      <c r="AD87" s="10">
        <f t="shared" si="15"/>
        <v>0</v>
      </c>
      <c r="AE87" s="10">
        <f t="shared" si="15"/>
        <v>0</v>
      </c>
      <c r="AF87" s="10">
        <f t="shared" si="15"/>
        <v>0</v>
      </c>
      <c r="AG87" s="10">
        <f t="shared" si="15"/>
        <v>0</v>
      </c>
      <c r="AH87" s="10">
        <f t="shared" si="15"/>
        <v>0</v>
      </c>
      <c r="AI87" s="10">
        <f t="shared" si="15"/>
        <v>0</v>
      </c>
      <c r="AJ87" s="10">
        <f t="shared" si="15"/>
        <v>0</v>
      </c>
      <c r="AK87" s="10">
        <f t="shared" si="15"/>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7" x14ac:dyDescent="0.35">
      <c r="C93" s="3"/>
      <c r="D93" s="3"/>
      <c r="E93" t="s">
        <v>71</v>
      </c>
      <c r="F93" t="s">
        <v>70</v>
      </c>
      <c r="H93" s="10">
        <f>G93+H92</f>
        <v>484</v>
      </c>
      <c r="I93" s="10">
        <f t="shared" ref="I93:AK93" si="16">H93+I92</f>
        <v>912</v>
      </c>
      <c r="J93" s="10">
        <f t="shared" si="16"/>
        <v>1346</v>
      </c>
      <c r="K93" s="10">
        <f t="shared" si="16"/>
        <v>1812</v>
      </c>
      <c r="L93" s="10">
        <f t="shared" si="16"/>
        <v>2289</v>
      </c>
      <c r="M93" s="10">
        <f t="shared" si="16"/>
        <v>2703</v>
      </c>
      <c r="N93" s="10">
        <f t="shared" si="16"/>
        <v>3156</v>
      </c>
      <c r="O93" s="10">
        <f t="shared" si="16"/>
        <v>3609</v>
      </c>
      <c r="P93" s="10">
        <f t="shared" si="16"/>
        <v>4062</v>
      </c>
      <c r="Q93" s="10">
        <f t="shared" si="16"/>
        <v>4515</v>
      </c>
      <c r="R93" s="10">
        <f t="shared" si="16"/>
        <v>4968</v>
      </c>
      <c r="S93" s="10">
        <f t="shared" si="16"/>
        <v>5421</v>
      </c>
      <c r="T93" s="10">
        <f t="shared" si="16"/>
        <v>5874</v>
      </c>
      <c r="U93" s="10">
        <f t="shared" si="16"/>
        <v>6327</v>
      </c>
      <c r="V93" s="10">
        <f t="shared" si="16"/>
        <v>6780</v>
      </c>
      <c r="W93" s="10">
        <f t="shared" si="16"/>
        <v>7233</v>
      </c>
      <c r="X93" s="10">
        <f t="shared" si="16"/>
        <v>7686</v>
      </c>
      <c r="Y93" s="10">
        <f t="shared" si="16"/>
        <v>8139</v>
      </c>
      <c r="Z93" s="10">
        <f t="shared" si="16"/>
        <v>8592</v>
      </c>
      <c r="AA93" s="10">
        <f t="shared" si="16"/>
        <v>9045</v>
      </c>
      <c r="AB93" s="10">
        <f t="shared" si="16"/>
        <v>9498</v>
      </c>
      <c r="AC93" s="10">
        <f t="shared" si="16"/>
        <v>9951</v>
      </c>
      <c r="AD93" s="10">
        <f t="shared" si="16"/>
        <v>10404</v>
      </c>
      <c r="AE93" s="10">
        <f t="shared" si="16"/>
        <v>10857</v>
      </c>
      <c r="AF93" s="10">
        <f t="shared" si="16"/>
        <v>11310</v>
      </c>
      <c r="AG93" s="10">
        <f>AF93+AG92</f>
        <v>11763</v>
      </c>
      <c r="AH93" s="10">
        <f t="shared" si="16"/>
        <v>12216</v>
      </c>
      <c r="AI93" s="10">
        <f t="shared" si="16"/>
        <v>12669</v>
      </c>
      <c r="AJ93" s="10">
        <f t="shared" si="16"/>
        <v>13122</v>
      </c>
      <c r="AK93" s="10">
        <f t="shared" si="16"/>
        <v>13575</v>
      </c>
    </row>
    <row r="94" spans="1:37" x14ac:dyDescent="0.35">
      <c r="A94" s="2">
        <v>16</v>
      </c>
      <c r="C94" s="3"/>
      <c r="D94" s="3"/>
      <c r="E94" t="s">
        <v>72</v>
      </c>
      <c r="F94" t="s">
        <v>70</v>
      </c>
      <c r="G94" s="6">
        <v>1</v>
      </c>
    </row>
    <row r="95" spans="1:37" x14ac:dyDescent="0.35">
      <c r="C95" s="3"/>
      <c r="D95" s="3"/>
      <c r="E95" t="s">
        <v>73</v>
      </c>
      <c r="F95" t="s">
        <v>70</v>
      </c>
      <c r="H95">
        <f>H92*$G94</f>
        <v>484</v>
      </c>
      <c r="I95" s="10">
        <f t="shared" ref="I95:AK95" si="17">I92*$G94</f>
        <v>428</v>
      </c>
      <c r="J95" s="10">
        <f t="shared" si="17"/>
        <v>434</v>
      </c>
      <c r="K95" s="10">
        <f t="shared" si="17"/>
        <v>466</v>
      </c>
      <c r="L95" s="10">
        <f t="shared" si="17"/>
        <v>477</v>
      </c>
      <c r="M95" s="10">
        <f t="shared" si="17"/>
        <v>414</v>
      </c>
      <c r="N95" s="10">
        <f t="shared" si="17"/>
        <v>453</v>
      </c>
      <c r="O95" s="10">
        <f t="shared" si="17"/>
        <v>453</v>
      </c>
      <c r="P95" s="10">
        <f t="shared" si="17"/>
        <v>453</v>
      </c>
      <c r="Q95" s="10">
        <f t="shared" si="17"/>
        <v>453</v>
      </c>
      <c r="R95" s="10">
        <f t="shared" si="17"/>
        <v>453</v>
      </c>
      <c r="S95" s="10">
        <f t="shared" si="17"/>
        <v>453</v>
      </c>
      <c r="T95" s="10">
        <f t="shared" si="17"/>
        <v>453</v>
      </c>
      <c r="U95" s="10">
        <f t="shared" si="17"/>
        <v>453</v>
      </c>
      <c r="V95" s="10">
        <f t="shared" si="17"/>
        <v>453</v>
      </c>
      <c r="W95" s="10">
        <f t="shared" si="17"/>
        <v>453</v>
      </c>
      <c r="X95" s="10">
        <f t="shared" si="17"/>
        <v>453</v>
      </c>
      <c r="Y95" s="10">
        <f t="shared" si="17"/>
        <v>453</v>
      </c>
      <c r="Z95" s="10">
        <f t="shared" si="17"/>
        <v>453</v>
      </c>
      <c r="AA95" s="10">
        <f t="shared" si="17"/>
        <v>453</v>
      </c>
      <c r="AB95" s="10">
        <f t="shared" si="17"/>
        <v>453</v>
      </c>
      <c r="AC95" s="10">
        <f t="shared" si="17"/>
        <v>453</v>
      </c>
      <c r="AD95" s="10">
        <f t="shared" si="17"/>
        <v>453</v>
      </c>
      <c r="AE95" s="10">
        <f t="shared" si="17"/>
        <v>453</v>
      </c>
      <c r="AF95" s="10">
        <f t="shared" si="17"/>
        <v>453</v>
      </c>
      <c r="AG95" s="10">
        <f t="shared" si="17"/>
        <v>453</v>
      </c>
      <c r="AH95" s="10">
        <f t="shared" si="17"/>
        <v>453</v>
      </c>
      <c r="AI95" s="10">
        <f t="shared" si="17"/>
        <v>453</v>
      </c>
      <c r="AJ95" s="10">
        <f t="shared" si="17"/>
        <v>453</v>
      </c>
      <c r="AK95" s="10">
        <f t="shared" si="17"/>
        <v>453</v>
      </c>
    </row>
    <row r="96" spans="1:37" x14ac:dyDescent="0.35">
      <c r="C96" s="3"/>
      <c r="D96" s="3"/>
      <c r="E96" t="s">
        <v>74</v>
      </c>
      <c r="F96" t="s">
        <v>70</v>
      </c>
      <c r="H96">
        <f>H93*$G94</f>
        <v>484</v>
      </c>
      <c r="I96" s="10">
        <f t="shared" ref="I96:AK96" si="18">I93*$G94</f>
        <v>912</v>
      </c>
      <c r="J96" s="10">
        <f t="shared" si="18"/>
        <v>1346</v>
      </c>
      <c r="K96" s="10">
        <f t="shared" si="18"/>
        <v>1812</v>
      </c>
      <c r="L96" s="10">
        <f t="shared" si="18"/>
        <v>2289</v>
      </c>
      <c r="M96" s="10">
        <f t="shared" si="18"/>
        <v>2703</v>
      </c>
      <c r="N96" s="10">
        <f t="shared" si="18"/>
        <v>3156</v>
      </c>
      <c r="O96" s="10">
        <f t="shared" si="18"/>
        <v>3609</v>
      </c>
      <c r="P96" s="10">
        <f t="shared" si="18"/>
        <v>4062</v>
      </c>
      <c r="Q96" s="10">
        <f t="shared" si="18"/>
        <v>4515</v>
      </c>
      <c r="R96" s="10">
        <f t="shared" si="18"/>
        <v>4968</v>
      </c>
      <c r="S96" s="10">
        <f t="shared" si="18"/>
        <v>5421</v>
      </c>
      <c r="T96" s="10">
        <f t="shared" si="18"/>
        <v>5874</v>
      </c>
      <c r="U96" s="10">
        <f t="shared" si="18"/>
        <v>6327</v>
      </c>
      <c r="V96" s="10">
        <f t="shared" si="18"/>
        <v>6780</v>
      </c>
      <c r="W96" s="10">
        <f t="shared" si="18"/>
        <v>7233</v>
      </c>
      <c r="X96" s="10">
        <f t="shared" si="18"/>
        <v>7686</v>
      </c>
      <c r="Y96" s="10">
        <f t="shared" si="18"/>
        <v>8139</v>
      </c>
      <c r="Z96" s="10">
        <f t="shared" si="18"/>
        <v>8592</v>
      </c>
      <c r="AA96" s="10">
        <f t="shared" si="18"/>
        <v>9045</v>
      </c>
      <c r="AB96" s="10">
        <f t="shared" si="18"/>
        <v>9498</v>
      </c>
      <c r="AC96" s="10">
        <f t="shared" si="18"/>
        <v>9951</v>
      </c>
      <c r="AD96" s="10">
        <f t="shared" si="18"/>
        <v>10404</v>
      </c>
      <c r="AE96" s="10">
        <f t="shared" si="18"/>
        <v>10857</v>
      </c>
      <c r="AF96" s="10">
        <f t="shared" si="18"/>
        <v>11310</v>
      </c>
      <c r="AG96" s="10">
        <f t="shared" si="18"/>
        <v>11763</v>
      </c>
      <c r="AH96" s="10">
        <f t="shared" si="18"/>
        <v>12216</v>
      </c>
      <c r="AI96" s="10">
        <f t="shared" si="18"/>
        <v>12669</v>
      </c>
      <c r="AJ96" s="10">
        <f t="shared" si="18"/>
        <v>13122</v>
      </c>
      <c r="AK96" s="10">
        <f t="shared" si="18"/>
        <v>13575</v>
      </c>
    </row>
    <row r="97" spans="1:37"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19">J93*J97</f>
        <v>0</v>
      </c>
      <c r="K100" s="10">
        <f t="shared" si="19"/>
        <v>0</v>
      </c>
      <c r="L100" s="10">
        <f t="shared" si="19"/>
        <v>0</v>
      </c>
      <c r="M100" s="10">
        <f t="shared" si="19"/>
        <v>0</v>
      </c>
      <c r="N100" s="10">
        <f t="shared" si="19"/>
        <v>0</v>
      </c>
      <c r="O100" s="10">
        <f t="shared" si="19"/>
        <v>0</v>
      </c>
      <c r="P100" s="10">
        <f t="shared" si="19"/>
        <v>0</v>
      </c>
      <c r="Q100" s="10">
        <f t="shared" si="19"/>
        <v>0</v>
      </c>
      <c r="R100" s="10">
        <f t="shared" si="19"/>
        <v>0</v>
      </c>
      <c r="S100" s="10">
        <f t="shared" si="19"/>
        <v>0</v>
      </c>
      <c r="T100" s="10">
        <f t="shared" si="19"/>
        <v>0</v>
      </c>
      <c r="U100" s="10">
        <f t="shared" si="19"/>
        <v>0</v>
      </c>
      <c r="V100" s="10">
        <f t="shared" si="19"/>
        <v>0</v>
      </c>
      <c r="W100" s="10">
        <f t="shared" si="19"/>
        <v>0</v>
      </c>
      <c r="X100" s="10">
        <f t="shared" si="19"/>
        <v>0</v>
      </c>
      <c r="Y100" s="10">
        <f t="shared" si="19"/>
        <v>0</v>
      </c>
      <c r="Z100" s="10">
        <f t="shared" si="19"/>
        <v>0</v>
      </c>
      <c r="AA100" s="10">
        <f t="shared" si="19"/>
        <v>0</v>
      </c>
      <c r="AB100" s="10">
        <f t="shared" si="19"/>
        <v>0</v>
      </c>
      <c r="AC100" s="10">
        <f t="shared" si="19"/>
        <v>0</v>
      </c>
      <c r="AD100" s="10">
        <f t="shared" si="19"/>
        <v>0</v>
      </c>
      <c r="AE100" s="10">
        <f t="shared" si="19"/>
        <v>0</v>
      </c>
      <c r="AF100" s="10">
        <f t="shared" si="19"/>
        <v>0</v>
      </c>
      <c r="AG100" s="10">
        <f t="shared" si="19"/>
        <v>0</v>
      </c>
      <c r="AH100" s="10">
        <f t="shared" si="19"/>
        <v>0</v>
      </c>
      <c r="AI100" s="10">
        <f t="shared" si="19"/>
        <v>0</v>
      </c>
      <c r="AJ100" s="10">
        <f t="shared" si="19"/>
        <v>0</v>
      </c>
      <c r="AK100" s="10">
        <f t="shared" si="19"/>
        <v>0</v>
      </c>
    </row>
    <row r="101" spans="1:37" x14ac:dyDescent="0.35">
      <c r="C101" s="3"/>
      <c r="D101" s="3"/>
      <c r="E101" t="s">
        <v>81</v>
      </c>
      <c r="F101" t="s">
        <v>80</v>
      </c>
      <c r="H101" s="10">
        <f>H93*H98</f>
        <v>0</v>
      </c>
      <c r="I101" s="10">
        <f t="shared" ref="I101:AK101" si="20">I93*I98</f>
        <v>0</v>
      </c>
      <c r="J101" s="10">
        <f t="shared" si="20"/>
        <v>0</v>
      </c>
      <c r="K101" s="10">
        <f t="shared" si="20"/>
        <v>0</v>
      </c>
      <c r="L101" s="10">
        <f t="shared" si="20"/>
        <v>0</v>
      </c>
      <c r="M101" s="10">
        <f t="shared" si="20"/>
        <v>0</v>
      </c>
      <c r="N101" s="10">
        <f t="shared" si="20"/>
        <v>0</v>
      </c>
      <c r="O101" s="10">
        <f t="shared" si="20"/>
        <v>0</v>
      </c>
      <c r="P101" s="10">
        <f t="shared" si="20"/>
        <v>0</v>
      </c>
      <c r="Q101" s="10">
        <f t="shared" si="20"/>
        <v>0</v>
      </c>
      <c r="R101" s="10">
        <f t="shared" si="20"/>
        <v>0</v>
      </c>
      <c r="S101" s="10">
        <f t="shared" si="20"/>
        <v>0</v>
      </c>
      <c r="T101" s="10">
        <f t="shared" si="20"/>
        <v>0</v>
      </c>
      <c r="U101" s="10">
        <f t="shared" si="20"/>
        <v>0</v>
      </c>
      <c r="V101" s="10">
        <f t="shared" si="20"/>
        <v>0</v>
      </c>
      <c r="W101" s="10">
        <f t="shared" si="20"/>
        <v>0</v>
      </c>
      <c r="X101" s="10">
        <f t="shared" si="20"/>
        <v>0</v>
      </c>
      <c r="Y101" s="10">
        <f t="shared" si="20"/>
        <v>0</v>
      </c>
      <c r="Z101" s="10">
        <f t="shared" si="20"/>
        <v>0</v>
      </c>
      <c r="AA101" s="10">
        <f t="shared" si="20"/>
        <v>0</v>
      </c>
      <c r="AB101" s="10">
        <f t="shared" si="20"/>
        <v>0</v>
      </c>
      <c r="AC101" s="10">
        <f t="shared" si="20"/>
        <v>0</v>
      </c>
      <c r="AD101" s="10">
        <f t="shared" si="20"/>
        <v>0</v>
      </c>
      <c r="AE101" s="10">
        <f t="shared" si="20"/>
        <v>0</v>
      </c>
      <c r="AF101" s="10">
        <f t="shared" si="20"/>
        <v>0</v>
      </c>
      <c r="AG101" s="10">
        <f t="shared" si="20"/>
        <v>0</v>
      </c>
      <c r="AH101" s="10">
        <f t="shared" si="20"/>
        <v>0</v>
      </c>
      <c r="AI101" s="10">
        <f t="shared" si="20"/>
        <v>0</v>
      </c>
      <c r="AJ101" s="10">
        <f t="shared" si="20"/>
        <v>0</v>
      </c>
      <c r="AK101" s="10">
        <f t="shared" si="20"/>
        <v>0</v>
      </c>
    </row>
    <row r="102" spans="1:37" x14ac:dyDescent="0.35">
      <c r="C102" s="3"/>
      <c r="D102" s="3"/>
      <c r="E102" t="s">
        <v>82</v>
      </c>
      <c r="F102" t="s">
        <v>80</v>
      </c>
      <c r="H102" s="10">
        <f>H93*H99</f>
        <v>0</v>
      </c>
      <c r="I102" s="10">
        <f t="shared" ref="I102:AK102" si="21">I93*I99</f>
        <v>0</v>
      </c>
      <c r="J102" s="10">
        <f t="shared" si="21"/>
        <v>0</v>
      </c>
      <c r="K102" s="10">
        <f t="shared" si="21"/>
        <v>0</v>
      </c>
      <c r="L102" s="10">
        <f t="shared" si="21"/>
        <v>0</v>
      </c>
      <c r="M102" s="10">
        <f t="shared" si="21"/>
        <v>0</v>
      </c>
      <c r="N102" s="10">
        <f t="shared" si="21"/>
        <v>0</v>
      </c>
      <c r="O102" s="10">
        <f t="shared" si="21"/>
        <v>0</v>
      </c>
      <c r="P102" s="10">
        <f t="shared" si="21"/>
        <v>0</v>
      </c>
      <c r="Q102" s="10">
        <f t="shared" si="21"/>
        <v>0</v>
      </c>
      <c r="R102" s="10">
        <f t="shared" si="21"/>
        <v>0</v>
      </c>
      <c r="S102" s="10">
        <f t="shared" si="21"/>
        <v>0</v>
      </c>
      <c r="T102" s="10">
        <f t="shared" si="21"/>
        <v>0</v>
      </c>
      <c r="U102" s="10">
        <f t="shared" si="21"/>
        <v>0</v>
      </c>
      <c r="V102" s="10">
        <f t="shared" si="21"/>
        <v>0</v>
      </c>
      <c r="W102" s="10">
        <f t="shared" si="21"/>
        <v>0</v>
      </c>
      <c r="X102" s="10">
        <f t="shared" si="21"/>
        <v>0</v>
      </c>
      <c r="Y102" s="10">
        <f t="shared" si="21"/>
        <v>0</v>
      </c>
      <c r="Z102" s="10">
        <f t="shared" si="21"/>
        <v>0</v>
      </c>
      <c r="AA102" s="10">
        <f t="shared" si="21"/>
        <v>0</v>
      </c>
      <c r="AB102" s="10">
        <f t="shared" si="21"/>
        <v>0</v>
      </c>
      <c r="AC102" s="10">
        <f t="shared" si="21"/>
        <v>0</v>
      </c>
      <c r="AD102" s="10">
        <f t="shared" si="21"/>
        <v>0</v>
      </c>
      <c r="AE102" s="10">
        <f t="shared" si="21"/>
        <v>0</v>
      </c>
      <c r="AF102" s="10">
        <f t="shared" si="21"/>
        <v>0</v>
      </c>
      <c r="AG102" s="10">
        <f t="shared" si="21"/>
        <v>0</v>
      </c>
      <c r="AH102" s="10">
        <f t="shared" si="21"/>
        <v>0</v>
      </c>
      <c r="AI102" s="10">
        <f t="shared" si="21"/>
        <v>0</v>
      </c>
      <c r="AJ102" s="10">
        <f t="shared" si="21"/>
        <v>0</v>
      </c>
      <c r="AK102" s="10">
        <f t="shared" si="21"/>
        <v>0</v>
      </c>
    </row>
    <row r="103" spans="1:37" x14ac:dyDescent="0.35">
      <c r="A103" s="2">
        <v>18</v>
      </c>
      <c r="C103" s="3"/>
      <c r="D103" s="3"/>
      <c r="E103" t="s">
        <v>83</v>
      </c>
      <c r="F103" t="s">
        <v>44</v>
      </c>
      <c r="H103" s="9">
        <v>0</v>
      </c>
      <c r="I103" s="9">
        <v>0.02</v>
      </c>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[5]Infill!$G$119</f>
        <v>509.2</v>
      </c>
      <c r="H104" s="10">
        <f>[5]Infill!$H$119</f>
        <v>512.44000000000005</v>
      </c>
      <c r="I104" s="10">
        <f t="shared" ref="I104:AK104" si="22">H104*(1+$G$16)*(1+I103)</f>
        <v>533.66526480000005</v>
      </c>
      <c r="J104" s="10">
        <f t="shared" si="22"/>
        <v>555.76968006801599</v>
      </c>
      <c r="K104" s="10">
        <f t="shared" si="22"/>
        <v>567.44084334944432</v>
      </c>
      <c r="L104" s="10">
        <f t="shared" si="22"/>
        <v>579.35710105978262</v>
      </c>
      <c r="M104" s="10">
        <f t="shared" si="22"/>
        <v>591.52360018203797</v>
      </c>
      <c r="N104" s="10">
        <f t="shared" si="22"/>
        <v>603.94559578586075</v>
      </c>
      <c r="O104" s="10">
        <f t="shared" si="22"/>
        <v>616.62845329736376</v>
      </c>
      <c r="P104" s="10">
        <f t="shared" si="22"/>
        <v>629.5776508166083</v>
      </c>
      <c r="Q104" s="10">
        <f t="shared" si="22"/>
        <v>642.79878148375701</v>
      </c>
      <c r="R104" s="10">
        <f t="shared" si="22"/>
        <v>656.29755589491583</v>
      </c>
      <c r="S104" s="10">
        <f t="shared" si="22"/>
        <v>670.07980456870905</v>
      </c>
      <c r="T104" s="10">
        <f t="shared" si="22"/>
        <v>684.15148046465185</v>
      </c>
      <c r="U104" s="10">
        <f t="shared" si="22"/>
        <v>698.5186615544095</v>
      </c>
      <c r="V104" s="10">
        <f t="shared" si="22"/>
        <v>713.1875534470521</v>
      </c>
      <c r="W104" s="10">
        <f t="shared" si="22"/>
        <v>728.16449206944014</v>
      </c>
      <c r="X104" s="10">
        <f t="shared" si="22"/>
        <v>743.45594640289835</v>
      </c>
      <c r="Y104" s="10">
        <f t="shared" si="22"/>
        <v>759.0685212773592</v>
      </c>
      <c r="Z104" s="10">
        <f t="shared" si="22"/>
        <v>775.00896022418362</v>
      </c>
      <c r="AA104" s="10">
        <f t="shared" si="22"/>
        <v>791.28414838889137</v>
      </c>
      <c r="AB104" s="10">
        <f t="shared" si="22"/>
        <v>807.90111550505799</v>
      </c>
      <c r="AC104" s="10">
        <f t="shared" si="22"/>
        <v>824.86703893066408</v>
      </c>
      <c r="AD104" s="10">
        <f t="shared" si="22"/>
        <v>842.18924674820789</v>
      </c>
      <c r="AE104" s="10">
        <f t="shared" si="22"/>
        <v>859.87522092992015</v>
      </c>
      <c r="AF104" s="10">
        <f t="shared" si="22"/>
        <v>877.93260056944837</v>
      </c>
      <c r="AG104" s="10">
        <f>AF104*(1+$G$16)*(1+AG103)</f>
        <v>896.36918518140669</v>
      </c>
      <c r="AH104" s="10">
        <f t="shared" si="22"/>
        <v>915.1929380702162</v>
      </c>
      <c r="AI104" s="10">
        <f t="shared" si="22"/>
        <v>934.41198976969065</v>
      </c>
      <c r="AJ104" s="10">
        <f t="shared" si="22"/>
        <v>954.03464155485403</v>
      </c>
      <c r="AK104" s="10">
        <f t="shared" si="22"/>
        <v>974.0693690275059</v>
      </c>
    </row>
    <row r="105" spans="1:37" x14ac:dyDescent="0.35">
      <c r="C105" s="3"/>
      <c r="D105" s="3"/>
      <c r="E105" t="s">
        <v>86</v>
      </c>
      <c r="F105" t="s">
        <v>87</v>
      </c>
      <c r="G105" s="12"/>
      <c r="H105" s="13">
        <f>G105*(1+$G$16)*(1+H103)</f>
        <v>0</v>
      </c>
      <c r="I105" s="13">
        <f t="shared" ref="I105:AK105" si="23">H105*(1+$G$16)*(1+I103)</f>
        <v>0</v>
      </c>
      <c r="J105" s="13">
        <f t="shared" si="23"/>
        <v>0</v>
      </c>
      <c r="K105" s="13">
        <f t="shared" si="23"/>
        <v>0</v>
      </c>
      <c r="L105" s="13">
        <f t="shared" si="23"/>
        <v>0</v>
      </c>
      <c r="M105" s="13">
        <f t="shared" si="23"/>
        <v>0</v>
      </c>
      <c r="N105" s="13">
        <f t="shared" si="23"/>
        <v>0</v>
      </c>
      <c r="O105" s="13">
        <f t="shared" si="23"/>
        <v>0</v>
      </c>
      <c r="P105" s="13">
        <f t="shared" si="23"/>
        <v>0</v>
      </c>
      <c r="Q105" s="13">
        <f t="shared" si="23"/>
        <v>0</v>
      </c>
      <c r="R105" s="13">
        <f t="shared" si="23"/>
        <v>0</v>
      </c>
      <c r="S105" s="13">
        <f t="shared" si="23"/>
        <v>0</v>
      </c>
      <c r="T105" s="13">
        <f t="shared" si="23"/>
        <v>0</v>
      </c>
      <c r="U105" s="13">
        <f t="shared" si="23"/>
        <v>0</v>
      </c>
      <c r="V105" s="13">
        <f t="shared" si="23"/>
        <v>0</v>
      </c>
      <c r="W105" s="13">
        <f t="shared" si="23"/>
        <v>0</v>
      </c>
      <c r="X105" s="13">
        <f t="shared" si="23"/>
        <v>0</v>
      </c>
      <c r="Y105" s="13">
        <f t="shared" si="23"/>
        <v>0</v>
      </c>
      <c r="Z105" s="13">
        <f t="shared" si="23"/>
        <v>0</v>
      </c>
      <c r="AA105" s="13">
        <f t="shared" si="23"/>
        <v>0</v>
      </c>
      <c r="AB105" s="13">
        <f t="shared" si="23"/>
        <v>0</v>
      </c>
      <c r="AC105" s="13">
        <f t="shared" si="23"/>
        <v>0</v>
      </c>
      <c r="AD105" s="13">
        <f t="shared" si="23"/>
        <v>0</v>
      </c>
      <c r="AE105" s="13">
        <f t="shared" si="23"/>
        <v>0</v>
      </c>
      <c r="AF105" s="13">
        <f t="shared" si="23"/>
        <v>0</v>
      </c>
      <c r="AG105" s="13">
        <f>AF105*(1+$G$16)*(1+AG103)</f>
        <v>0</v>
      </c>
      <c r="AH105" s="13">
        <f t="shared" si="23"/>
        <v>0</v>
      </c>
      <c r="AI105" s="13">
        <f t="shared" si="23"/>
        <v>0</v>
      </c>
      <c r="AJ105" s="13">
        <f t="shared" si="23"/>
        <v>0</v>
      </c>
      <c r="AK105" s="13">
        <f t="shared" si="23"/>
        <v>0</v>
      </c>
    </row>
    <row r="106" spans="1:37" x14ac:dyDescent="0.35">
      <c r="C106" s="3"/>
      <c r="D106" s="3"/>
      <c r="E106" t="s">
        <v>88</v>
      </c>
      <c r="F106" t="s">
        <v>87</v>
      </c>
      <c r="G106" s="12"/>
      <c r="H106" s="13">
        <f>G106*(1+$G$16)*(1+H103)</f>
        <v>0</v>
      </c>
      <c r="I106" s="13">
        <f t="shared" ref="I106:AK106" si="24">H106*(1+$G$16)*(1+I103)</f>
        <v>0</v>
      </c>
      <c r="J106" s="13">
        <f t="shared" si="24"/>
        <v>0</v>
      </c>
      <c r="K106" s="13">
        <f t="shared" si="24"/>
        <v>0</v>
      </c>
      <c r="L106" s="13">
        <f t="shared" si="24"/>
        <v>0</v>
      </c>
      <c r="M106" s="13">
        <f t="shared" si="24"/>
        <v>0</v>
      </c>
      <c r="N106" s="13">
        <f t="shared" si="24"/>
        <v>0</v>
      </c>
      <c r="O106" s="13">
        <f t="shared" si="24"/>
        <v>0</v>
      </c>
      <c r="P106" s="13">
        <f t="shared" si="24"/>
        <v>0</v>
      </c>
      <c r="Q106" s="13">
        <f t="shared" si="24"/>
        <v>0</v>
      </c>
      <c r="R106" s="13">
        <f t="shared" si="24"/>
        <v>0</v>
      </c>
      <c r="S106" s="13">
        <f t="shared" si="24"/>
        <v>0</v>
      </c>
      <c r="T106" s="13">
        <f t="shared" si="24"/>
        <v>0</v>
      </c>
      <c r="U106" s="13">
        <f t="shared" si="24"/>
        <v>0</v>
      </c>
      <c r="V106" s="13">
        <f t="shared" si="24"/>
        <v>0</v>
      </c>
      <c r="W106" s="13">
        <f t="shared" si="24"/>
        <v>0</v>
      </c>
      <c r="X106" s="13">
        <f t="shared" si="24"/>
        <v>0</v>
      </c>
      <c r="Y106" s="13">
        <f t="shared" si="24"/>
        <v>0</v>
      </c>
      <c r="Z106" s="13">
        <f t="shared" si="24"/>
        <v>0</v>
      </c>
      <c r="AA106" s="13">
        <f t="shared" si="24"/>
        <v>0</v>
      </c>
      <c r="AB106" s="13">
        <f t="shared" si="24"/>
        <v>0</v>
      </c>
      <c r="AC106" s="13">
        <f t="shared" si="24"/>
        <v>0</v>
      </c>
      <c r="AD106" s="13">
        <f t="shared" si="24"/>
        <v>0</v>
      </c>
      <c r="AE106" s="13">
        <f t="shared" si="24"/>
        <v>0</v>
      </c>
      <c r="AF106" s="13">
        <f t="shared" si="24"/>
        <v>0</v>
      </c>
      <c r="AG106" s="13">
        <f>AF106*(1+$G$16)*(1+AG103)</f>
        <v>0</v>
      </c>
      <c r="AH106" s="13">
        <f t="shared" si="24"/>
        <v>0</v>
      </c>
      <c r="AI106" s="13">
        <f t="shared" si="24"/>
        <v>0</v>
      </c>
      <c r="AJ106" s="13">
        <f t="shared" si="24"/>
        <v>0</v>
      </c>
      <c r="AK106" s="13">
        <f t="shared" si="24"/>
        <v>0</v>
      </c>
    </row>
    <row r="107" spans="1:37" x14ac:dyDescent="0.35">
      <c r="C107" s="3"/>
      <c r="D107" s="3"/>
      <c r="E107" t="s">
        <v>89</v>
      </c>
      <c r="F107" t="s">
        <v>87</v>
      </c>
      <c r="G107" s="12"/>
      <c r="H107" s="13">
        <f>G107*(1+$G$16)*(1+H103)</f>
        <v>0</v>
      </c>
      <c r="I107" s="13">
        <f t="shared" ref="I107:AK107" si="25">H107*(1+$G$16)*(1+I103)</f>
        <v>0</v>
      </c>
      <c r="J107" s="13">
        <f t="shared" si="25"/>
        <v>0</v>
      </c>
      <c r="K107" s="13">
        <f t="shared" si="25"/>
        <v>0</v>
      </c>
      <c r="L107" s="13">
        <f t="shared" si="25"/>
        <v>0</v>
      </c>
      <c r="M107" s="13">
        <f t="shared" si="25"/>
        <v>0</v>
      </c>
      <c r="N107" s="13">
        <f t="shared" si="25"/>
        <v>0</v>
      </c>
      <c r="O107" s="13">
        <f t="shared" si="25"/>
        <v>0</v>
      </c>
      <c r="P107" s="13">
        <f t="shared" si="25"/>
        <v>0</v>
      </c>
      <c r="Q107" s="13">
        <f t="shared" si="25"/>
        <v>0</v>
      </c>
      <c r="R107" s="13">
        <f t="shared" si="25"/>
        <v>0</v>
      </c>
      <c r="S107" s="13">
        <f t="shared" si="25"/>
        <v>0</v>
      </c>
      <c r="T107" s="13">
        <f t="shared" si="25"/>
        <v>0</v>
      </c>
      <c r="U107" s="13">
        <f t="shared" si="25"/>
        <v>0</v>
      </c>
      <c r="V107" s="13">
        <f t="shared" si="25"/>
        <v>0</v>
      </c>
      <c r="W107" s="13">
        <f t="shared" si="25"/>
        <v>0</v>
      </c>
      <c r="X107" s="13">
        <f t="shared" si="25"/>
        <v>0</v>
      </c>
      <c r="Y107" s="13">
        <f t="shared" si="25"/>
        <v>0</v>
      </c>
      <c r="Z107" s="13">
        <f t="shared" si="25"/>
        <v>0</v>
      </c>
      <c r="AA107" s="13">
        <f t="shared" si="25"/>
        <v>0</v>
      </c>
      <c r="AB107" s="13">
        <f t="shared" si="25"/>
        <v>0</v>
      </c>
      <c r="AC107" s="13">
        <f t="shared" si="25"/>
        <v>0</v>
      </c>
      <c r="AD107" s="13">
        <f t="shared" si="25"/>
        <v>0</v>
      </c>
      <c r="AE107" s="13">
        <f t="shared" si="25"/>
        <v>0</v>
      </c>
      <c r="AF107" s="13">
        <f t="shared" si="25"/>
        <v>0</v>
      </c>
      <c r="AG107" s="13">
        <f>AF107*(1+$G$16)*(1+AG103)</f>
        <v>0</v>
      </c>
      <c r="AH107" s="13">
        <f t="shared" si="25"/>
        <v>0</v>
      </c>
      <c r="AI107" s="13">
        <f t="shared" si="25"/>
        <v>0</v>
      </c>
      <c r="AJ107" s="13">
        <f t="shared" si="25"/>
        <v>0</v>
      </c>
      <c r="AK107" s="13">
        <f t="shared" si="25"/>
        <v>0</v>
      </c>
    </row>
    <row r="108" spans="1:37" x14ac:dyDescent="0.35">
      <c r="C108" s="3"/>
      <c r="D108" s="3"/>
    </row>
    <row r="109" spans="1:37" x14ac:dyDescent="0.35">
      <c r="C109" s="3"/>
      <c r="D109" s="3"/>
      <c r="E109" t="s">
        <v>90</v>
      </c>
      <c r="F109" t="s">
        <v>91</v>
      </c>
      <c r="H109" s="10">
        <f>SUM(H100:H102)/1000</f>
        <v>0</v>
      </c>
      <c r="I109" s="10">
        <f t="shared" ref="I109:AK109" si="26">SUM(I100:I102)/1000</f>
        <v>0</v>
      </c>
      <c r="J109" s="10">
        <f t="shared" si="26"/>
        <v>0</v>
      </c>
      <c r="K109" s="10">
        <f t="shared" si="26"/>
        <v>0</v>
      </c>
      <c r="L109" s="10">
        <f t="shared" si="26"/>
        <v>0</v>
      </c>
      <c r="M109" s="10">
        <f t="shared" si="26"/>
        <v>0</v>
      </c>
      <c r="N109" s="10">
        <f t="shared" si="26"/>
        <v>0</v>
      </c>
      <c r="O109" s="10">
        <f t="shared" si="26"/>
        <v>0</v>
      </c>
      <c r="P109" s="10">
        <f t="shared" si="26"/>
        <v>0</v>
      </c>
      <c r="Q109" s="10">
        <f t="shared" si="26"/>
        <v>0</v>
      </c>
      <c r="R109" s="10">
        <f t="shared" si="26"/>
        <v>0</v>
      </c>
      <c r="S109" s="10">
        <f t="shared" si="26"/>
        <v>0</v>
      </c>
      <c r="T109" s="10">
        <f t="shared" si="26"/>
        <v>0</v>
      </c>
      <c r="U109" s="10">
        <f t="shared" si="26"/>
        <v>0</v>
      </c>
      <c r="V109" s="10">
        <f t="shared" si="26"/>
        <v>0</v>
      </c>
      <c r="W109" s="10">
        <f t="shared" si="26"/>
        <v>0</v>
      </c>
      <c r="X109" s="10">
        <f t="shared" si="26"/>
        <v>0</v>
      </c>
      <c r="Y109" s="10">
        <f t="shared" si="26"/>
        <v>0</v>
      </c>
      <c r="Z109" s="10">
        <f t="shared" si="26"/>
        <v>0</v>
      </c>
      <c r="AA109" s="10">
        <f t="shared" si="26"/>
        <v>0</v>
      </c>
      <c r="AB109" s="10">
        <f t="shared" si="26"/>
        <v>0</v>
      </c>
      <c r="AC109" s="10">
        <f t="shared" si="26"/>
        <v>0</v>
      </c>
      <c r="AD109" s="10">
        <f t="shared" si="26"/>
        <v>0</v>
      </c>
      <c r="AE109" s="10">
        <f t="shared" si="26"/>
        <v>0</v>
      </c>
      <c r="AF109" s="10">
        <f t="shared" si="26"/>
        <v>0</v>
      </c>
      <c r="AG109" s="10">
        <f t="shared" si="26"/>
        <v>0</v>
      </c>
      <c r="AH109" s="10">
        <f t="shared" si="26"/>
        <v>0</v>
      </c>
      <c r="AI109" s="10">
        <f t="shared" si="26"/>
        <v>0</v>
      </c>
      <c r="AJ109" s="10">
        <f t="shared" si="26"/>
        <v>0</v>
      </c>
      <c r="AK109" s="10">
        <f t="shared" si="26"/>
        <v>0</v>
      </c>
    </row>
    <row r="110" spans="1:37" x14ac:dyDescent="0.35">
      <c r="C110" s="3"/>
      <c r="D110" s="3"/>
      <c r="E110" t="s">
        <v>92</v>
      </c>
      <c r="F110" t="s">
        <v>53</v>
      </c>
      <c r="H110" s="10">
        <f>H93*H104+H100*H105+H101*H106+H102*H107</f>
        <v>248020.96000000002</v>
      </c>
      <c r="I110" s="10">
        <f t="shared" ref="I110:AK110" si="27">I93*I104+I100*I105+I101*I106+I102*I107</f>
        <v>486702.72149760003</v>
      </c>
      <c r="J110" s="10">
        <f t="shared" si="27"/>
        <v>748065.98937154957</v>
      </c>
      <c r="K110" s="10">
        <f t="shared" si="27"/>
        <v>1028202.8081491931</v>
      </c>
      <c r="L110" s="10">
        <f t="shared" si="27"/>
        <v>1326148.4043258424</v>
      </c>
      <c r="M110" s="10">
        <f t="shared" si="27"/>
        <v>1598888.2912920485</v>
      </c>
      <c r="N110" s="10">
        <f t="shared" si="27"/>
        <v>1906052.3003001765</v>
      </c>
      <c r="O110" s="10">
        <f t="shared" si="27"/>
        <v>2225412.0879501859</v>
      </c>
      <c r="P110" s="10">
        <f t="shared" si="27"/>
        <v>2557344.417617063</v>
      </c>
      <c r="Q110" s="10">
        <f t="shared" si="27"/>
        <v>2902236.4983991631</v>
      </c>
      <c r="R110" s="10">
        <f t="shared" si="27"/>
        <v>3260486.2576859416</v>
      </c>
      <c r="S110" s="10">
        <f t="shared" si="27"/>
        <v>3632502.6205669716</v>
      </c>
      <c r="T110" s="10">
        <f t="shared" si="27"/>
        <v>4018705.796249365</v>
      </c>
      <c r="U110" s="10">
        <f t="shared" si="27"/>
        <v>4419527.5716547491</v>
      </c>
      <c r="V110" s="10">
        <f t="shared" si="27"/>
        <v>4835411.6123710135</v>
      </c>
      <c r="W110" s="10">
        <f t="shared" si="27"/>
        <v>5266813.7711382601</v>
      </c>
      <c r="X110" s="10">
        <f t="shared" si="27"/>
        <v>5714202.4040526766</v>
      </c>
      <c r="Y110" s="10">
        <f t="shared" si="27"/>
        <v>6178058.6946764262</v>
      </c>
      <c r="Z110" s="10">
        <f t="shared" si="27"/>
        <v>6658876.9862461854</v>
      </c>
      <c r="AA110" s="10">
        <f t="shared" si="27"/>
        <v>7157165.1221775226</v>
      </c>
      <c r="AB110" s="10">
        <f t="shared" si="27"/>
        <v>7673444.7950670412</v>
      </c>
      <c r="AC110" s="10">
        <f t="shared" si="27"/>
        <v>8208251.9043990383</v>
      </c>
      <c r="AD110" s="10">
        <f t="shared" si="27"/>
        <v>8762136.9231683556</v>
      </c>
      <c r="AE110" s="10">
        <f t="shared" si="27"/>
        <v>9335665.2736361437</v>
      </c>
      <c r="AF110" s="10">
        <f t="shared" si="27"/>
        <v>9929417.7124404609</v>
      </c>
      <c r="AG110" s="10">
        <f t="shared" si="27"/>
        <v>10543990.725288887</v>
      </c>
      <c r="AH110" s="10">
        <f t="shared" si="27"/>
        <v>11179996.931465762</v>
      </c>
      <c r="AI110" s="10">
        <f t="shared" si="27"/>
        <v>11838065.498392211</v>
      </c>
      <c r="AJ110" s="10">
        <f t="shared" si="27"/>
        <v>12518842.566482795</v>
      </c>
      <c r="AK110" s="10">
        <f t="shared" si="27"/>
        <v>13222991.684548393</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row>
    <row r="114" spans="1:39" x14ac:dyDescent="0.35">
      <c r="C114" s="3"/>
      <c r="D114" s="3"/>
      <c r="E114" t="s">
        <v>71</v>
      </c>
      <c r="F114" t="s">
        <v>70</v>
      </c>
      <c r="H114" s="10">
        <f>G114+H113</f>
        <v>484</v>
      </c>
      <c r="I114" s="10">
        <f t="shared" ref="I114:AK114" si="28">H114+I113</f>
        <v>912</v>
      </c>
      <c r="J114" s="10">
        <f t="shared" si="28"/>
        <v>1346</v>
      </c>
      <c r="K114" s="10">
        <f t="shared" si="28"/>
        <v>1812</v>
      </c>
      <c r="L114" s="10">
        <f t="shared" si="28"/>
        <v>2289</v>
      </c>
      <c r="M114" s="10">
        <f t="shared" si="28"/>
        <v>2703</v>
      </c>
      <c r="N114" s="10">
        <f t="shared" si="28"/>
        <v>3156</v>
      </c>
      <c r="O114" s="10">
        <f t="shared" si="28"/>
        <v>3609</v>
      </c>
      <c r="P114" s="10">
        <f t="shared" si="28"/>
        <v>4062</v>
      </c>
      <c r="Q114" s="10">
        <f t="shared" si="28"/>
        <v>4515</v>
      </c>
      <c r="R114" s="10">
        <f t="shared" si="28"/>
        <v>4968</v>
      </c>
      <c r="S114" s="10">
        <f t="shared" si="28"/>
        <v>5421</v>
      </c>
      <c r="T114" s="10">
        <f t="shared" si="28"/>
        <v>5874</v>
      </c>
      <c r="U114" s="10">
        <f t="shared" si="28"/>
        <v>6327</v>
      </c>
      <c r="V114" s="10">
        <f t="shared" si="28"/>
        <v>6780</v>
      </c>
      <c r="W114" s="10">
        <f t="shared" si="28"/>
        <v>7233</v>
      </c>
      <c r="X114" s="10">
        <f t="shared" si="28"/>
        <v>7686</v>
      </c>
      <c r="Y114" s="10">
        <f t="shared" si="28"/>
        <v>8139</v>
      </c>
      <c r="Z114" s="10">
        <f t="shared" si="28"/>
        <v>8592</v>
      </c>
      <c r="AA114" s="10">
        <f t="shared" si="28"/>
        <v>9045</v>
      </c>
      <c r="AB114" s="10">
        <f t="shared" si="28"/>
        <v>9498</v>
      </c>
      <c r="AC114" s="10">
        <f t="shared" si="28"/>
        <v>9951</v>
      </c>
      <c r="AD114" s="10">
        <f t="shared" si="28"/>
        <v>10404</v>
      </c>
      <c r="AE114" s="10">
        <f t="shared" si="28"/>
        <v>10857</v>
      </c>
      <c r="AF114" s="10">
        <f t="shared" si="28"/>
        <v>11310</v>
      </c>
      <c r="AG114" s="10">
        <f>AF114+AG113</f>
        <v>11763</v>
      </c>
      <c r="AH114" s="10">
        <f t="shared" si="28"/>
        <v>12216</v>
      </c>
      <c r="AI114" s="10">
        <f t="shared" si="28"/>
        <v>12669</v>
      </c>
      <c r="AJ114" s="10">
        <f t="shared" si="28"/>
        <v>13122</v>
      </c>
      <c r="AK114" s="10">
        <f t="shared" si="28"/>
        <v>13575</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29">I113*$G115</f>
        <v>428</v>
      </c>
      <c r="J116" s="10">
        <f t="shared" si="29"/>
        <v>434</v>
      </c>
      <c r="K116" s="10">
        <f t="shared" si="29"/>
        <v>466</v>
      </c>
      <c r="L116" s="10">
        <f t="shared" si="29"/>
        <v>477</v>
      </c>
      <c r="M116" s="10">
        <f t="shared" si="29"/>
        <v>414</v>
      </c>
      <c r="N116" s="10">
        <f t="shared" si="29"/>
        <v>453</v>
      </c>
      <c r="O116" s="10">
        <f t="shared" si="29"/>
        <v>453</v>
      </c>
      <c r="P116" s="10">
        <f t="shared" si="29"/>
        <v>453</v>
      </c>
      <c r="Q116" s="10">
        <f t="shared" si="29"/>
        <v>453</v>
      </c>
      <c r="R116" s="10">
        <f t="shared" si="29"/>
        <v>453</v>
      </c>
      <c r="S116" s="10">
        <f t="shared" si="29"/>
        <v>453</v>
      </c>
      <c r="T116" s="10">
        <f t="shared" si="29"/>
        <v>453</v>
      </c>
      <c r="U116" s="10">
        <f t="shared" si="29"/>
        <v>453</v>
      </c>
      <c r="V116" s="10">
        <f t="shared" si="29"/>
        <v>453</v>
      </c>
      <c r="W116" s="10">
        <f t="shared" si="29"/>
        <v>453</v>
      </c>
      <c r="X116" s="10">
        <f t="shared" si="29"/>
        <v>453</v>
      </c>
      <c r="Y116" s="10">
        <f t="shared" si="29"/>
        <v>453</v>
      </c>
      <c r="Z116" s="10">
        <f t="shared" si="29"/>
        <v>453</v>
      </c>
      <c r="AA116" s="10">
        <f t="shared" si="29"/>
        <v>453</v>
      </c>
      <c r="AB116" s="10">
        <f t="shared" si="29"/>
        <v>453</v>
      </c>
      <c r="AC116" s="10">
        <f t="shared" si="29"/>
        <v>453</v>
      </c>
      <c r="AD116" s="10">
        <f t="shared" si="29"/>
        <v>453</v>
      </c>
      <c r="AE116" s="10">
        <f t="shared" si="29"/>
        <v>453</v>
      </c>
      <c r="AF116" s="10">
        <f t="shared" si="29"/>
        <v>453</v>
      </c>
      <c r="AG116" s="10">
        <f t="shared" si="29"/>
        <v>453</v>
      </c>
      <c r="AH116" s="10">
        <f t="shared" si="29"/>
        <v>453</v>
      </c>
      <c r="AI116" s="10">
        <f t="shared" si="29"/>
        <v>453</v>
      </c>
      <c r="AJ116" s="10">
        <f t="shared" si="29"/>
        <v>453</v>
      </c>
      <c r="AK116" s="10">
        <f t="shared" si="29"/>
        <v>453</v>
      </c>
      <c r="AL116" s="10"/>
      <c r="AM116" s="10"/>
    </row>
    <row r="117" spans="1:39" x14ac:dyDescent="0.35">
      <c r="C117" s="3"/>
      <c r="D117" s="3"/>
      <c r="E117" t="s">
        <v>74</v>
      </c>
      <c r="F117" t="s">
        <v>70</v>
      </c>
      <c r="H117">
        <f>H114*$G115</f>
        <v>484</v>
      </c>
      <c r="I117" s="10">
        <f t="shared" ref="I117:AK117" si="30">I114*$G115</f>
        <v>912</v>
      </c>
      <c r="J117" s="10">
        <f t="shared" si="30"/>
        <v>1346</v>
      </c>
      <c r="K117" s="10">
        <f t="shared" si="30"/>
        <v>1812</v>
      </c>
      <c r="L117" s="10">
        <f t="shared" si="30"/>
        <v>2289</v>
      </c>
      <c r="M117" s="10">
        <f t="shared" si="30"/>
        <v>2703</v>
      </c>
      <c r="N117" s="10">
        <f t="shared" si="30"/>
        <v>3156</v>
      </c>
      <c r="O117" s="10">
        <f t="shared" si="30"/>
        <v>3609</v>
      </c>
      <c r="P117" s="10">
        <f t="shared" si="30"/>
        <v>4062</v>
      </c>
      <c r="Q117" s="10">
        <f t="shared" si="30"/>
        <v>4515</v>
      </c>
      <c r="R117" s="10">
        <f t="shared" si="30"/>
        <v>4968</v>
      </c>
      <c r="S117" s="10">
        <f t="shared" si="30"/>
        <v>5421</v>
      </c>
      <c r="T117" s="10">
        <f t="shared" si="30"/>
        <v>5874</v>
      </c>
      <c r="U117" s="10">
        <f t="shared" si="30"/>
        <v>6327</v>
      </c>
      <c r="V117" s="10">
        <f t="shared" si="30"/>
        <v>6780</v>
      </c>
      <c r="W117" s="10">
        <f t="shared" si="30"/>
        <v>7233</v>
      </c>
      <c r="X117" s="10">
        <f t="shared" si="30"/>
        <v>7686</v>
      </c>
      <c r="Y117" s="10">
        <f t="shared" si="30"/>
        <v>8139</v>
      </c>
      <c r="Z117" s="10">
        <f t="shared" si="30"/>
        <v>8592</v>
      </c>
      <c r="AA117" s="10">
        <f t="shared" si="30"/>
        <v>9045</v>
      </c>
      <c r="AB117" s="10">
        <f t="shared" si="30"/>
        <v>9498</v>
      </c>
      <c r="AC117" s="10">
        <f t="shared" si="30"/>
        <v>9951</v>
      </c>
      <c r="AD117" s="10">
        <f t="shared" si="30"/>
        <v>10404</v>
      </c>
      <c r="AE117" s="10">
        <f t="shared" si="30"/>
        <v>10857</v>
      </c>
      <c r="AF117" s="10">
        <f t="shared" si="30"/>
        <v>11310</v>
      </c>
      <c r="AG117" s="10">
        <f t="shared" si="30"/>
        <v>11763</v>
      </c>
      <c r="AH117" s="10">
        <f t="shared" si="30"/>
        <v>12216</v>
      </c>
      <c r="AI117" s="10">
        <f t="shared" si="30"/>
        <v>12669</v>
      </c>
      <c r="AJ117" s="10">
        <f t="shared" si="30"/>
        <v>13122</v>
      </c>
      <c r="AK117" s="10">
        <f t="shared" si="30"/>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58564</v>
      </c>
      <c r="I121" s="10">
        <f t="shared" ref="I121:AK121" si="31">I114*I118</f>
        <v>110352</v>
      </c>
      <c r="J121" s="10">
        <f t="shared" si="31"/>
        <v>162866</v>
      </c>
      <c r="K121" s="10">
        <f t="shared" si="31"/>
        <v>219252</v>
      </c>
      <c r="L121" s="10">
        <f t="shared" si="31"/>
        <v>276969</v>
      </c>
      <c r="M121" s="10">
        <f t="shared" si="31"/>
        <v>327063</v>
      </c>
      <c r="N121" s="10">
        <f t="shared" si="31"/>
        <v>381876</v>
      </c>
      <c r="O121" s="10">
        <f t="shared" si="31"/>
        <v>436689</v>
      </c>
      <c r="P121" s="10">
        <f t="shared" si="31"/>
        <v>491502</v>
      </c>
      <c r="Q121" s="10">
        <f t="shared" si="31"/>
        <v>546315</v>
      </c>
      <c r="R121" s="10">
        <f t="shared" si="31"/>
        <v>601128</v>
      </c>
      <c r="S121" s="10">
        <f t="shared" si="31"/>
        <v>655941</v>
      </c>
      <c r="T121" s="10">
        <f t="shared" si="31"/>
        <v>710754</v>
      </c>
      <c r="U121" s="10">
        <f t="shared" si="31"/>
        <v>765567</v>
      </c>
      <c r="V121" s="10">
        <f t="shared" si="31"/>
        <v>820380</v>
      </c>
      <c r="W121" s="10">
        <f t="shared" si="31"/>
        <v>875193</v>
      </c>
      <c r="X121" s="10">
        <f t="shared" si="31"/>
        <v>930006</v>
      </c>
      <c r="Y121" s="10">
        <f t="shared" si="31"/>
        <v>984819</v>
      </c>
      <c r="Z121" s="10">
        <f t="shared" si="31"/>
        <v>1039632</v>
      </c>
      <c r="AA121" s="10">
        <f t="shared" si="31"/>
        <v>1094445</v>
      </c>
      <c r="AB121" s="10">
        <f t="shared" si="31"/>
        <v>1149258</v>
      </c>
      <c r="AC121" s="10">
        <f t="shared" si="31"/>
        <v>1204071</v>
      </c>
      <c r="AD121" s="10">
        <f t="shared" si="31"/>
        <v>1258884</v>
      </c>
      <c r="AE121" s="10">
        <f t="shared" si="31"/>
        <v>1313697</v>
      </c>
      <c r="AF121" s="10">
        <f t="shared" si="31"/>
        <v>1368510</v>
      </c>
      <c r="AG121" s="10">
        <f t="shared" si="31"/>
        <v>1423323</v>
      </c>
      <c r="AH121" s="10">
        <f t="shared" si="31"/>
        <v>1478136</v>
      </c>
      <c r="AI121" s="10">
        <f t="shared" si="31"/>
        <v>1532949</v>
      </c>
      <c r="AJ121" s="10">
        <f t="shared" si="31"/>
        <v>1587762</v>
      </c>
      <c r="AK121" s="10">
        <f t="shared" si="31"/>
        <v>1642575</v>
      </c>
    </row>
    <row r="122" spans="1:39" x14ac:dyDescent="0.35">
      <c r="C122" s="3"/>
      <c r="D122" s="3"/>
      <c r="E122" t="s">
        <v>81</v>
      </c>
      <c r="F122" t="s">
        <v>80</v>
      </c>
      <c r="H122" s="10">
        <f>H114*H119</f>
        <v>0</v>
      </c>
      <c r="I122" s="10">
        <f t="shared" ref="I122:AK122" si="32">I114*I119</f>
        <v>0</v>
      </c>
      <c r="J122" s="10">
        <f t="shared" si="32"/>
        <v>0</v>
      </c>
      <c r="K122" s="10">
        <f t="shared" si="32"/>
        <v>0</v>
      </c>
      <c r="L122" s="10">
        <f t="shared" si="32"/>
        <v>0</v>
      </c>
      <c r="M122" s="10">
        <f t="shared" si="32"/>
        <v>0</v>
      </c>
      <c r="N122" s="10">
        <f t="shared" si="32"/>
        <v>0</v>
      </c>
      <c r="O122" s="10">
        <f t="shared" si="32"/>
        <v>0</v>
      </c>
      <c r="P122" s="10">
        <f t="shared" si="32"/>
        <v>0</v>
      </c>
      <c r="Q122" s="10">
        <f t="shared" si="32"/>
        <v>0</v>
      </c>
      <c r="R122" s="10">
        <f t="shared" si="32"/>
        <v>0</v>
      </c>
      <c r="S122" s="10">
        <f t="shared" si="32"/>
        <v>0</v>
      </c>
      <c r="T122" s="10">
        <f t="shared" si="32"/>
        <v>0</v>
      </c>
      <c r="U122" s="10">
        <f t="shared" si="32"/>
        <v>0</v>
      </c>
      <c r="V122" s="10">
        <f t="shared" si="32"/>
        <v>0</v>
      </c>
      <c r="W122" s="10">
        <f t="shared" si="32"/>
        <v>0</v>
      </c>
      <c r="X122" s="10">
        <f t="shared" si="32"/>
        <v>0</v>
      </c>
      <c r="Y122" s="10">
        <f t="shared" si="32"/>
        <v>0</v>
      </c>
      <c r="Z122" s="10">
        <f t="shared" si="32"/>
        <v>0</v>
      </c>
      <c r="AA122" s="10">
        <f t="shared" si="32"/>
        <v>0</v>
      </c>
      <c r="AB122" s="10">
        <f t="shared" si="32"/>
        <v>0</v>
      </c>
      <c r="AC122" s="10">
        <f t="shared" si="32"/>
        <v>0</v>
      </c>
      <c r="AD122" s="10">
        <f t="shared" si="32"/>
        <v>0</v>
      </c>
      <c r="AE122" s="10">
        <f t="shared" si="32"/>
        <v>0</v>
      </c>
      <c r="AF122" s="10">
        <f t="shared" si="32"/>
        <v>0</v>
      </c>
      <c r="AG122" s="10">
        <f t="shared" si="32"/>
        <v>0</v>
      </c>
      <c r="AH122" s="10">
        <f t="shared" si="32"/>
        <v>0</v>
      </c>
      <c r="AI122" s="10">
        <f t="shared" si="32"/>
        <v>0</v>
      </c>
      <c r="AJ122" s="10">
        <f t="shared" si="32"/>
        <v>0</v>
      </c>
      <c r="AK122" s="10">
        <f t="shared" si="32"/>
        <v>0</v>
      </c>
    </row>
    <row r="123" spans="1:39" x14ac:dyDescent="0.35">
      <c r="C123" s="3"/>
      <c r="D123" s="3"/>
      <c r="E123" t="s">
        <v>82</v>
      </c>
      <c r="F123" t="s">
        <v>80</v>
      </c>
      <c r="H123" s="10">
        <f>H114*H120</f>
        <v>0</v>
      </c>
      <c r="I123" s="10">
        <f t="shared" ref="I123:AK123" si="33">I114*I120</f>
        <v>0</v>
      </c>
      <c r="J123" s="10">
        <f t="shared" si="33"/>
        <v>0</v>
      </c>
      <c r="K123" s="10">
        <f t="shared" si="33"/>
        <v>0</v>
      </c>
      <c r="L123" s="10">
        <f t="shared" si="33"/>
        <v>0</v>
      </c>
      <c r="M123" s="10">
        <f t="shared" si="33"/>
        <v>0</v>
      </c>
      <c r="N123" s="10">
        <f t="shared" si="33"/>
        <v>0</v>
      </c>
      <c r="O123" s="10">
        <f t="shared" si="33"/>
        <v>0</v>
      </c>
      <c r="P123" s="10">
        <f t="shared" si="33"/>
        <v>0</v>
      </c>
      <c r="Q123" s="10">
        <f t="shared" si="33"/>
        <v>0</v>
      </c>
      <c r="R123" s="10">
        <f t="shared" si="33"/>
        <v>0</v>
      </c>
      <c r="S123" s="10">
        <f t="shared" si="33"/>
        <v>0</v>
      </c>
      <c r="T123" s="10">
        <f t="shared" si="33"/>
        <v>0</v>
      </c>
      <c r="U123" s="10">
        <f t="shared" si="33"/>
        <v>0</v>
      </c>
      <c r="V123" s="10">
        <f t="shared" si="33"/>
        <v>0</v>
      </c>
      <c r="W123" s="10">
        <f t="shared" si="33"/>
        <v>0</v>
      </c>
      <c r="X123" s="10">
        <f t="shared" si="33"/>
        <v>0</v>
      </c>
      <c r="Y123" s="10">
        <f t="shared" si="33"/>
        <v>0</v>
      </c>
      <c r="Z123" s="10">
        <f t="shared" si="33"/>
        <v>0</v>
      </c>
      <c r="AA123" s="10">
        <f t="shared" si="33"/>
        <v>0</v>
      </c>
      <c r="AB123" s="10">
        <f t="shared" si="33"/>
        <v>0</v>
      </c>
      <c r="AC123" s="10">
        <f t="shared" si="33"/>
        <v>0</v>
      </c>
      <c r="AD123" s="10">
        <f t="shared" si="33"/>
        <v>0</v>
      </c>
      <c r="AE123" s="10">
        <f t="shared" si="33"/>
        <v>0</v>
      </c>
      <c r="AF123" s="10">
        <f t="shared" si="33"/>
        <v>0</v>
      </c>
      <c r="AG123" s="10">
        <f t="shared" si="33"/>
        <v>0</v>
      </c>
      <c r="AH123" s="10">
        <f t="shared" si="33"/>
        <v>0</v>
      </c>
      <c r="AI123" s="10">
        <f t="shared" si="33"/>
        <v>0</v>
      </c>
      <c r="AJ123" s="10">
        <f t="shared" si="33"/>
        <v>0</v>
      </c>
      <c r="AK123" s="10">
        <f t="shared" si="33"/>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H125*(1+$G$16)*(1+I124)</f>
        <v>343.8664698</v>
      </c>
      <c r="J125" s="10">
        <f t="shared" ref="J125:AK125" si="34">I125*(1+$G$16)*(1+J124)</f>
        <v>358.10941897911601</v>
      </c>
      <c r="K125" s="10">
        <f t="shared" si="34"/>
        <v>365.6297167776774</v>
      </c>
      <c r="L125" s="10">
        <f t="shared" si="34"/>
        <v>373.30794083000859</v>
      </c>
      <c r="M125" s="10">
        <f t="shared" si="34"/>
        <v>381.14740758743875</v>
      </c>
      <c r="N125" s="10">
        <f t="shared" si="34"/>
        <v>389.15150314677493</v>
      </c>
      <c r="O125" s="10">
        <f t="shared" si="34"/>
        <v>397.32368471285719</v>
      </c>
      <c r="P125" s="10">
        <f t="shared" si="34"/>
        <v>405.66748209182714</v>
      </c>
      <c r="Q125" s="10">
        <f t="shared" si="34"/>
        <v>414.18649921575548</v>
      </c>
      <c r="R125" s="10">
        <f t="shared" si="34"/>
        <v>422.88441569928631</v>
      </c>
      <c r="S125" s="10">
        <f t="shared" si="34"/>
        <v>431.76498842897126</v>
      </c>
      <c r="T125" s="10">
        <f t="shared" si="34"/>
        <v>440.83205318597965</v>
      </c>
      <c r="U125" s="10">
        <f t="shared" si="34"/>
        <v>450.08952630288519</v>
      </c>
      <c r="V125" s="10">
        <f t="shared" si="34"/>
        <v>459.54140635524573</v>
      </c>
      <c r="W125" s="10">
        <f t="shared" si="34"/>
        <v>469.19177588870582</v>
      </c>
      <c r="X125" s="10">
        <f t="shared" si="34"/>
        <v>479.04480318236858</v>
      </c>
      <c r="Y125" s="10">
        <f t="shared" si="34"/>
        <v>489.1047440491983</v>
      </c>
      <c r="Z125" s="10">
        <f t="shared" si="34"/>
        <v>499.37594367423139</v>
      </c>
      <c r="AA125" s="10">
        <f t="shared" si="34"/>
        <v>509.86283849139022</v>
      </c>
      <c r="AB125" s="10">
        <f t="shared" si="34"/>
        <v>520.56995809970942</v>
      </c>
      <c r="AC125" s="10">
        <f t="shared" si="34"/>
        <v>531.50192721980329</v>
      </c>
      <c r="AD125" s="10">
        <f t="shared" si="34"/>
        <v>542.6634676914191</v>
      </c>
      <c r="AE125" s="10">
        <f t="shared" si="34"/>
        <v>554.05940051293885</v>
      </c>
      <c r="AF125" s="10">
        <f t="shared" si="34"/>
        <v>565.69464792371048</v>
      </c>
      <c r="AG125" s="10">
        <f>AF125*(1+$G$16)*(1+AG124)</f>
        <v>577.57423553010835</v>
      </c>
      <c r="AH125" s="10">
        <f t="shared" si="34"/>
        <v>589.70329447624056</v>
      </c>
      <c r="AI125" s="10">
        <f t="shared" si="34"/>
        <v>602.0870636602416</v>
      </c>
      <c r="AJ125" s="10">
        <f t="shared" si="34"/>
        <v>614.7308919971066</v>
      </c>
      <c r="AK125" s="10">
        <f t="shared" si="34"/>
        <v>627.64024072904579</v>
      </c>
    </row>
    <row r="126" spans="1:39" x14ac:dyDescent="0.35">
      <c r="C126" s="3"/>
      <c r="D126" s="3"/>
      <c r="E126" t="s">
        <v>86</v>
      </c>
      <c r="F126" t="s">
        <v>87</v>
      </c>
      <c r="G126" s="12">
        <f>[5]Infill!$G$141</f>
        <v>1.9831000000000001</v>
      </c>
      <c r="H126" s="13">
        <f>[5]Infill!$H$141</f>
        <v>2.0347</v>
      </c>
      <c r="I126" s="13">
        <f>H126*(1+$G$16)*(1+I124)</f>
        <v>2.1189772739999997</v>
      </c>
      <c r="J126" s="13">
        <f t="shared" ref="J126:AK126" si="35">I126*(1+$G$16)*(1+J124)</f>
        <v>2.2067453126890797</v>
      </c>
      <c r="K126" s="13">
        <f t="shared" si="35"/>
        <v>2.2530869642555502</v>
      </c>
      <c r="L126" s="13">
        <f t="shared" si="35"/>
        <v>2.3004017905049166</v>
      </c>
      <c r="M126" s="13">
        <f t="shared" si="35"/>
        <v>2.3487102281055194</v>
      </c>
      <c r="N126" s="13">
        <f t="shared" si="35"/>
        <v>2.3980331428957351</v>
      </c>
      <c r="O126" s="13">
        <f t="shared" si="35"/>
        <v>2.4483918388965451</v>
      </c>
      <c r="P126" s="13">
        <f t="shared" si="35"/>
        <v>2.4998080675133725</v>
      </c>
      <c r="Q126" s="13">
        <f t="shared" si="35"/>
        <v>2.5523040369311532</v>
      </c>
      <c r="R126" s="13">
        <f t="shared" si="35"/>
        <v>2.6059024217067073</v>
      </c>
      <c r="S126" s="13">
        <f t="shared" si="35"/>
        <v>2.6606263725625481</v>
      </c>
      <c r="T126" s="13">
        <f t="shared" si="35"/>
        <v>2.7164995263863614</v>
      </c>
      <c r="U126" s="13">
        <f t="shared" si="35"/>
        <v>2.7735460164404748</v>
      </c>
      <c r="V126" s="13">
        <f t="shared" si="35"/>
        <v>2.8317904827857245</v>
      </c>
      <c r="W126" s="13">
        <f t="shared" si="35"/>
        <v>2.8912580829242245</v>
      </c>
      <c r="X126" s="13">
        <f t="shared" si="35"/>
        <v>2.951974502665633</v>
      </c>
      <c r="Y126" s="13">
        <f t="shared" si="35"/>
        <v>3.013965967221611</v>
      </c>
      <c r="Z126" s="13">
        <f t="shared" si="35"/>
        <v>3.0772592525332647</v>
      </c>
      <c r="AA126" s="13">
        <f t="shared" si="35"/>
        <v>3.1418816968364629</v>
      </c>
      <c r="AB126" s="13">
        <f t="shared" si="35"/>
        <v>3.2078612124700285</v>
      </c>
      <c r="AC126" s="13">
        <f t="shared" si="35"/>
        <v>3.2752262979318987</v>
      </c>
      <c r="AD126" s="13">
        <f t="shared" si="35"/>
        <v>3.3440060501884683</v>
      </c>
      <c r="AE126" s="13">
        <f t="shared" si="35"/>
        <v>3.4142301772424259</v>
      </c>
      <c r="AF126" s="13">
        <f t="shared" si="35"/>
        <v>3.4859290109645165</v>
      </c>
      <c r="AG126" s="13">
        <f>AF126*(1+$G$16)*(1+AG124)</f>
        <v>3.5591335201947709</v>
      </c>
      <c r="AH126" s="13">
        <f t="shared" si="35"/>
        <v>3.6338753241188608</v>
      </c>
      <c r="AI126" s="13">
        <f t="shared" si="35"/>
        <v>3.7101867059253566</v>
      </c>
      <c r="AJ126" s="13">
        <f t="shared" si="35"/>
        <v>3.7881006267497885</v>
      </c>
      <c r="AK126" s="13">
        <f t="shared" si="35"/>
        <v>3.8676507399115336</v>
      </c>
    </row>
    <row r="127" spans="1:39" x14ac:dyDescent="0.35">
      <c r="C127" s="3"/>
      <c r="D127" s="3"/>
      <c r="E127" t="s">
        <v>88</v>
      </c>
      <c r="F127" t="s">
        <v>87</v>
      </c>
      <c r="G127" s="12"/>
      <c r="H127" s="13">
        <f>G127*(1+$G$16)*(1+H124)</f>
        <v>0</v>
      </c>
      <c r="I127" s="13">
        <f t="shared" ref="I127:AK127" si="36">H127*(1+$G$16)*(1+I124)</f>
        <v>0</v>
      </c>
      <c r="J127" s="13">
        <f t="shared" si="36"/>
        <v>0</v>
      </c>
      <c r="K127" s="13">
        <f t="shared" si="36"/>
        <v>0</v>
      </c>
      <c r="L127" s="13">
        <f t="shared" si="36"/>
        <v>0</v>
      </c>
      <c r="M127" s="13">
        <f t="shared" si="36"/>
        <v>0</v>
      </c>
      <c r="N127" s="13">
        <f t="shared" si="36"/>
        <v>0</v>
      </c>
      <c r="O127" s="13">
        <f t="shared" si="36"/>
        <v>0</v>
      </c>
      <c r="P127" s="13">
        <f t="shared" si="36"/>
        <v>0</v>
      </c>
      <c r="Q127" s="13">
        <f t="shared" si="36"/>
        <v>0</v>
      </c>
      <c r="R127" s="13">
        <f t="shared" si="36"/>
        <v>0</v>
      </c>
      <c r="S127" s="13">
        <f t="shared" si="36"/>
        <v>0</v>
      </c>
      <c r="T127" s="13">
        <f t="shared" si="36"/>
        <v>0</v>
      </c>
      <c r="U127" s="13">
        <f t="shared" si="36"/>
        <v>0</v>
      </c>
      <c r="V127" s="13">
        <f t="shared" si="36"/>
        <v>0</v>
      </c>
      <c r="W127" s="13">
        <f t="shared" si="36"/>
        <v>0</v>
      </c>
      <c r="X127" s="13">
        <f t="shared" si="36"/>
        <v>0</v>
      </c>
      <c r="Y127" s="13">
        <f t="shared" si="36"/>
        <v>0</v>
      </c>
      <c r="Z127" s="13">
        <f t="shared" si="36"/>
        <v>0</v>
      </c>
      <c r="AA127" s="13">
        <f t="shared" si="36"/>
        <v>0</v>
      </c>
      <c r="AB127" s="13">
        <f t="shared" si="36"/>
        <v>0</v>
      </c>
      <c r="AC127" s="13">
        <f t="shared" si="36"/>
        <v>0</v>
      </c>
      <c r="AD127" s="13">
        <f t="shared" si="36"/>
        <v>0</v>
      </c>
      <c r="AE127" s="13">
        <f t="shared" si="36"/>
        <v>0</v>
      </c>
      <c r="AF127" s="13">
        <f t="shared" si="36"/>
        <v>0</v>
      </c>
      <c r="AG127" s="13">
        <f>AF127*(1+$G$16)*(1+AG124)</f>
        <v>0</v>
      </c>
      <c r="AH127" s="13">
        <f t="shared" si="36"/>
        <v>0</v>
      </c>
      <c r="AI127" s="13">
        <f t="shared" si="36"/>
        <v>0</v>
      </c>
      <c r="AJ127" s="13">
        <f t="shared" si="36"/>
        <v>0</v>
      </c>
      <c r="AK127" s="13">
        <f t="shared" si="36"/>
        <v>0</v>
      </c>
    </row>
    <row r="128" spans="1:39" x14ac:dyDescent="0.35">
      <c r="C128" s="3"/>
      <c r="D128" s="3"/>
      <c r="E128" t="s">
        <v>89</v>
      </c>
      <c r="F128" t="s">
        <v>87</v>
      </c>
      <c r="G128" s="12"/>
      <c r="H128" s="13">
        <f>G128*(1+$G$16)*(1+H124)</f>
        <v>0</v>
      </c>
      <c r="I128" s="13">
        <f t="shared" ref="I128:AK128" si="37">H128*(1+$G$16)*(1+I124)</f>
        <v>0</v>
      </c>
      <c r="J128" s="13">
        <f t="shared" si="37"/>
        <v>0</v>
      </c>
      <c r="K128" s="13">
        <f t="shared" si="37"/>
        <v>0</v>
      </c>
      <c r="L128" s="13">
        <f t="shared" si="37"/>
        <v>0</v>
      </c>
      <c r="M128" s="13">
        <f t="shared" si="37"/>
        <v>0</v>
      </c>
      <c r="N128" s="13">
        <f t="shared" si="37"/>
        <v>0</v>
      </c>
      <c r="O128" s="13">
        <f t="shared" si="37"/>
        <v>0</v>
      </c>
      <c r="P128" s="13">
        <f t="shared" si="37"/>
        <v>0</v>
      </c>
      <c r="Q128" s="13">
        <f t="shared" si="37"/>
        <v>0</v>
      </c>
      <c r="R128" s="13">
        <f t="shared" si="37"/>
        <v>0</v>
      </c>
      <c r="S128" s="13">
        <f t="shared" si="37"/>
        <v>0</v>
      </c>
      <c r="T128" s="13">
        <f t="shared" si="37"/>
        <v>0</v>
      </c>
      <c r="U128" s="13">
        <f t="shared" si="37"/>
        <v>0</v>
      </c>
      <c r="V128" s="13">
        <f t="shared" si="37"/>
        <v>0</v>
      </c>
      <c r="W128" s="13">
        <f t="shared" si="37"/>
        <v>0</v>
      </c>
      <c r="X128" s="13">
        <f t="shared" si="37"/>
        <v>0</v>
      </c>
      <c r="Y128" s="13">
        <f t="shared" si="37"/>
        <v>0</v>
      </c>
      <c r="Z128" s="13">
        <f t="shared" si="37"/>
        <v>0</v>
      </c>
      <c r="AA128" s="13">
        <f t="shared" si="37"/>
        <v>0</v>
      </c>
      <c r="AB128" s="13">
        <f t="shared" si="37"/>
        <v>0</v>
      </c>
      <c r="AC128" s="13">
        <f t="shared" si="37"/>
        <v>0</v>
      </c>
      <c r="AD128" s="13">
        <f t="shared" si="37"/>
        <v>0</v>
      </c>
      <c r="AE128" s="13">
        <f t="shared" si="37"/>
        <v>0</v>
      </c>
      <c r="AF128" s="13">
        <f t="shared" si="37"/>
        <v>0</v>
      </c>
      <c r="AG128" s="13">
        <f>AF128*(1+$G$16)*(1+AG124)</f>
        <v>0</v>
      </c>
      <c r="AH128" s="13">
        <f t="shared" si="37"/>
        <v>0</v>
      </c>
      <c r="AI128" s="13">
        <f t="shared" si="37"/>
        <v>0</v>
      </c>
      <c r="AJ128" s="13">
        <f t="shared" si="37"/>
        <v>0</v>
      </c>
      <c r="AK128" s="13">
        <f t="shared" si="37"/>
        <v>0</v>
      </c>
    </row>
    <row r="129" spans="1:37" x14ac:dyDescent="0.35">
      <c r="C129" s="3"/>
      <c r="D129" s="3"/>
    </row>
    <row r="130" spans="1:37" x14ac:dyDescent="0.35">
      <c r="C130" s="3"/>
      <c r="D130" s="3"/>
      <c r="E130" t="s">
        <v>95</v>
      </c>
      <c r="F130" t="s">
        <v>91</v>
      </c>
      <c r="H130" s="10">
        <f>SUM(H121:H123)/1000</f>
        <v>58.564</v>
      </c>
      <c r="I130" s="10">
        <f t="shared" ref="I130:AK130" si="38">SUM(I121:I123)/1000</f>
        <v>110.352</v>
      </c>
      <c r="J130" s="10">
        <f t="shared" si="38"/>
        <v>162.86600000000001</v>
      </c>
      <c r="K130" s="10">
        <f t="shared" si="38"/>
        <v>219.25200000000001</v>
      </c>
      <c r="L130" s="10">
        <f t="shared" si="38"/>
        <v>276.96899999999999</v>
      </c>
      <c r="M130" s="10">
        <f t="shared" si="38"/>
        <v>327.06299999999999</v>
      </c>
      <c r="N130" s="10">
        <f t="shared" si="38"/>
        <v>381.87599999999998</v>
      </c>
      <c r="O130" s="10">
        <f t="shared" si="38"/>
        <v>436.68900000000002</v>
      </c>
      <c r="P130" s="10">
        <f t="shared" si="38"/>
        <v>491.50200000000001</v>
      </c>
      <c r="Q130" s="10">
        <f t="shared" si="38"/>
        <v>546.31500000000005</v>
      </c>
      <c r="R130" s="10">
        <f t="shared" si="38"/>
        <v>601.12800000000004</v>
      </c>
      <c r="S130" s="10">
        <f t="shared" si="38"/>
        <v>655.94100000000003</v>
      </c>
      <c r="T130" s="10">
        <f t="shared" si="38"/>
        <v>710.75400000000002</v>
      </c>
      <c r="U130" s="10">
        <f t="shared" si="38"/>
        <v>765.56700000000001</v>
      </c>
      <c r="V130" s="10">
        <f t="shared" si="38"/>
        <v>820.38</v>
      </c>
      <c r="W130" s="10">
        <f t="shared" si="38"/>
        <v>875.19299999999998</v>
      </c>
      <c r="X130" s="10">
        <f t="shared" si="38"/>
        <v>930.00599999999997</v>
      </c>
      <c r="Y130" s="10">
        <f t="shared" si="38"/>
        <v>984.81899999999996</v>
      </c>
      <c r="Z130" s="10">
        <f t="shared" si="38"/>
        <v>1039.6320000000001</v>
      </c>
      <c r="AA130" s="10">
        <f t="shared" si="38"/>
        <v>1094.4449999999999</v>
      </c>
      <c r="AB130" s="10">
        <f t="shared" si="38"/>
        <v>1149.258</v>
      </c>
      <c r="AC130" s="10">
        <f t="shared" si="38"/>
        <v>1204.0709999999999</v>
      </c>
      <c r="AD130" s="10">
        <f t="shared" si="38"/>
        <v>1258.884</v>
      </c>
      <c r="AE130" s="10">
        <f t="shared" si="38"/>
        <v>1313.6969999999999</v>
      </c>
      <c r="AF130" s="10">
        <f t="shared" si="38"/>
        <v>1368.51</v>
      </c>
      <c r="AG130" s="10">
        <f t="shared" si="38"/>
        <v>1423.3230000000001</v>
      </c>
      <c r="AH130" s="10">
        <f t="shared" si="38"/>
        <v>1478.136</v>
      </c>
      <c r="AI130" s="10">
        <f t="shared" si="38"/>
        <v>1532.9490000000001</v>
      </c>
      <c r="AJ130" s="10">
        <f t="shared" si="38"/>
        <v>1587.7619999999999</v>
      </c>
      <c r="AK130" s="10">
        <f t="shared" si="38"/>
        <v>1642.575</v>
      </c>
    </row>
    <row r="131" spans="1:37" x14ac:dyDescent="0.35">
      <c r="C131" s="3"/>
      <c r="D131" s="3"/>
      <c r="E131" t="s">
        <v>96</v>
      </c>
      <c r="F131" t="s">
        <v>53</v>
      </c>
      <c r="H131" s="10">
        <f>H114*H125+H121*H126+H122*H127+H123*H128</f>
        <v>278972.13079999998</v>
      </c>
      <c r="I131" s="10">
        <f t="shared" ref="I131:AK131" si="39">I114*I125+I121*I126+I122*I127+I123*I128</f>
        <v>547439.60059804795</v>
      </c>
      <c r="J131" s="10">
        <f t="shared" si="39"/>
        <v>841419.06004230981</v>
      </c>
      <c r="K131" s="10">
        <f t="shared" si="39"/>
        <v>1156514.8698881094</v>
      </c>
      <c r="L131" s="10">
        <f t="shared" si="39"/>
        <v>1491641.8600742458</v>
      </c>
      <c r="M131" s="10">
        <f t="shared" si="39"/>
        <v>1798417.6560437225</v>
      </c>
      <c r="N131" s="10">
        <f t="shared" si="39"/>
        <v>2143913.4484076733</v>
      </c>
      <c r="O131" s="10">
        <f t="shared" si="39"/>
        <v>2503126.9618645953</v>
      </c>
      <c r="P131" s="10">
        <f t="shared" si="39"/>
        <v>2876481.9770559594</v>
      </c>
      <c r="Q131" s="10">
        <f t="shared" si="39"/>
        <v>3264414.0238951789</v>
      </c>
      <c r="R131" s="10">
        <f t="shared" si="39"/>
        <v>3667370.6881497642</v>
      </c>
      <c r="S131" s="10">
        <f t="shared" si="39"/>
        <v>4085811.925718504</v>
      </c>
      <c r="T131" s="10">
        <f t="shared" si="39"/>
        <v>4520210.3847916564</v>
      </c>
      <c r="U131" s="10">
        <f t="shared" si="39"/>
        <v>4971051.7360866396</v>
      </c>
      <c r="V131" s="10">
        <f t="shared" si="39"/>
        <v>5438835.0113563184</v>
      </c>
      <c r="W131" s="10">
        <f t="shared" si="39"/>
        <v>5924072.9503717106</v>
      </c>
      <c r="X131" s="10">
        <f t="shared" si="39"/>
        <v>6427292.3565857392</v>
      </c>
      <c r="Y131" s="10">
        <f t="shared" si="39"/>
        <v>6949034.4616896445</v>
      </c>
      <c r="Z131" s="10">
        <f t="shared" si="39"/>
        <v>7489855.2992786588</v>
      </c>
      <c r="AA131" s="10">
        <f t="shared" si="39"/>
        <v>8050326.0878488068</v>
      </c>
      <c r="AB131" s="10">
        <f t="shared" si="39"/>
        <v>8631033.6233519204</v>
      </c>
      <c r="AC131" s="10">
        <f t="shared" si="39"/>
        <v>9232580.6815414224</v>
      </c>
      <c r="AD131" s="10">
        <f t="shared" si="39"/>
        <v>9855586.4303469844</v>
      </c>
      <c r="AE131" s="10">
        <f t="shared" si="39"/>
        <v>10500686.852521822</v>
      </c>
      <c r="AF131" s="10">
        <f t="shared" si="39"/>
        <v>11168535.178812217</v>
      </c>
      <c r="AG131" s="10">
        <f t="shared" si="39"/>
        <v>11859802.331904847</v>
      </c>
      <c r="AH131" s="10">
        <f t="shared" si="39"/>
        <v>12575177.381413512</v>
      </c>
      <c r="AI131" s="10">
        <f t="shared" si="39"/>
        <v>13315368.010173172</v>
      </c>
      <c r="AJ131" s="10">
        <f t="shared" si="39"/>
        <v>14081100.992115531</v>
      </c>
      <c r="AK131" s="10">
        <f t="shared" si="39"/>
        <v>14873122.682006983</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40">H135+I134</f>
        <v>0</v>
      </c>
      <c r="J135" s="10">
        <f t="shared" si="40"/>
        <v>0</v>
      </c>
      <c r="K135" s="10">
        <f t="shared" si="40"/>
        <v>0</v>
      </c>
      <c r="L135" s="10">
        <f t="shared" si="40"/>
        <v>0</v>
      </c>
      <c r="M135" s="10">
        <f t="shared" si="40"/>
        <v>0</v>
      </c>
      <c r="N135" s="10">
        <f t="shared" si="40"/>
        <v>0</v>
      </c>
      <c r="O135" s="10">
        <f t="shared" si="40"/>
        <v>0</v>
      </c>
      <c r="P135" s="10">
        <f t="shared" si="40"/>
        <v>0</v>
      </c>
      <c r="Q135" s="10">
        <f t="shared" si="40"/>
        <v>0</v>
      </c>
      <c r="R135" s="10">
        <f t="shared" si="40"/>
        <v>0</v>
      </c>
      <c r="S135" s="10">
        <f t="shared" si="40"/>
        <v>0</v>
      </c>
      <c r="T135" s="10">
        <f t="shared" si="40"/>
        <v>0</v>
      </c>
      <c r="U135" s="10">
        <f t="shared" si="40"/>
        <v>0</v>
      </c>
      <c r="V135" s="10">
        <f t="shared" si="40"/>
        <v>0</v>
      </c>
      <c r="W135" s="10">
        <f t="shared" si="40"/>
        <v>0</v>
      </c>
      <c r="X135" s="10">
        <f t="shared" si="40"/>
        <v>0</v>
      </c>
      <c r="Y135" s="10">
        <f t="shared" si="40"/>
        <v>0</v>
      </c>
      <c r="Z135" s="10">
        <f t="shared" si="40"/>
        <v>0</v>
      </c>
      <c r="AA135" s="10">
        <f t="shared" si="40"/>
        <v>0</v>
      </c>
      <c r="AB135" s="10">
        <f t="shared" si="40"/>
        <v>0</v>
      </c>
      <c r="AC135" s="10">
        <f t="shared" si="40"/>
        <v>0</v>
      </c>
      <c r="AD135" s="10">
        <f t="shared" si="40"/>
        <v>0</v>
      </c>
      <c r="AE135" s="10">
        <f t="shared" si="40"/>
        <v>0</v>
      </c>
      <c r="AF135" s="10">
        <f t="shared" si="40"/>
        <v>0</v>
      </c>
      <c r="AG135" s="10">
        <f>AF135+AG134</f>
        <v>0</v>
      </c>
      <c r="AH135" s="10">
        <f t="shared" si="40"/>
        <v>0</v>
      </c>
      <c r="AI135" s="10">
        <f t="shared" si="40"/>
        <v>0</v>
      </c>
      <c r="AJ135" s="10">
        <f t="shared" si="40"/>
        <v>0</v>
      </c>
      <c r="AK135" s="10">
        <f t="shared" si="40"/>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1">I134*$G136</f>
        <v>0</v>
      </c>
      <c r="J137">
        <f t="shared" si="41"/>
        <v>0</v>
      </c>
      <c r="K137">
        <f t="shared" si="41"/>
        <v>0</v>
      </c>
      <c r="L137">
        <f t="shared" si="41"/>
        <v>0</v>
      </c>
      <c r="M137">
        <f t="shared" si="41"/>
        <v>0</v>
      </c>
      <c r="N137">
        <f t="shared" si="41"/>
        <v>0</v>
      </c>
      <c r="O137">
        <f t="shared" si="41"/>
        <v>0</v>
      </c>
      <c r="P137">
        <f t="shared" si="41"/>
        <v>0</v>
      </c>
      <c r="Q137">
        <f t="shared" si="41"/>
        <v>0</v>
      </c>
      <c r="R137">
        <f t="shared" si="41"/>
        <v>0</v>
      </c>
      <c r="S137">
        <f t="shared" si="41"/>
        <v>0</v>
      </c>
      <c r="T137">
        <f t="shared" si="41"/>
        <v>0</v>
      </c>
      <c r="U137">
        <f t="shared" si="41"/>
        <v>0</v>
      </c>
      <c r="V137">
        <f t="shared" si="41"/>
        <v>0</v>
      </c>
      <c r="W137">
        <f t="shared" si="41"/>
        <v>0</v>
      </c>
      <c r="X137">
        <f t="shared" si="41"/>
        <v>0</v>
      </c>
      <c r="Y137">
        <f t="shared" si="41"/>
        <v>0</v>
      </c>
      <c r="Z137">
        <f t="shared" si="41"/>
        <v>0</v>
      </c>
      <c r="AA137">
        <f t="shared" si="41"/>
        <v>0</v>
      </c>
      <c r="AB137">
        <f t="shared" si="41"/>
        <v>0</v>
      </c>
      <c r="AC137">
        <f t="shared" si="41"/>
        <v>0</v>
      </c>
      <c r="AD137">
        <f t="shared" si="41"/>
        <v>0</v>
      </c>
      <c r="AE137">
        <f t="shared" si="41"/>
        <v>0</v>
      </c>
      <c r="AF137">
        <f t="shared" si="41"/>
        <v>0</v>
      </c>
      <c r="AG137">
        <f t="shared" si="41"/>
        <v>0</v>
      </c>
      <c r="AH137">
        <f t="shared" si="41"/>
        <v>0</v>
      </c>
      <c r="AI137">
        <f t="shared" si="41"/>
        <v>0</v>
      </c>
      <c r="AJ137">
        <f t="shared" si="41"/>
        <v>0</v>
      </c>
      <c r="AK137">
        <f t="shared" si="41"/>
        <v>0</v>
      </c>
    </row>
    <row r="138" spans="1:37" x14ac:dyDescent="0.35">
      <c r="C138" s="3"/>
      <c r="D138" s="3"/>
      <c r="E138" t="s">
        <v>74</v>
      </c>
      <c r="F138" t="s">
        <v>70</v>
      </c>
      <c r="H138">
        <f>H135*$G136</f>
        <v>0</v>
      </c>
      <c r="I138">
        <f t="shared" ref="I138:AK138" si="42">I135*$G136</f>
        <v>0</v>
      </c>
      <c r="J138">
        <f t="shared" si="42"/>
        <v>0</v>
      </c>
      <c r="K138">
        <f t="shared" si="42"/>
        <v>0</v>
      </c>
      <c r="L138">
        <f t="shared" si="42"/>
        <v>0</v>
      </c>
      <c r="M138">
        <f t="shared" si="42"/>
        <v>0</v>
      </c>
      <c r="N138">
        <f t="shared" si="42"/>
        <v>0</v>
      </c>
      <c r="O138">
        <f t="shared" si="42"/>
        <v>0</v>
      </c>
      <c r="P138">
        <f t="shared" si="42"/>
        <v>0</v>
      </c>
      <c r="Q138">
        <f t="shared" si="42"/>
        <v>0</v>
      </c>
      <c r="R138">
        <f t="shared" si="42"/>
        <v>0</v>
      </c>
      <c r="S138">
        <f t="shared" si="42"/>
        <v>0</v>
      </c>
      <c r="T138">
        <f t="shared" si="42"/>
        <v>0</v>
      </c>
      <c r="U138">
        <f t="shared" si="42"/>
        <v>0</v>
      </c>
      <c r="V138">
        <f t="shared" si="42"/>
        <v>0</v>
      </c>
      <c r="W138">
        <f t="shared" si="42"/>
        <v>0</v>
      </c>
      <c r="X138">
        <f t="shared" si="42"/>
        <v>0</v>
      </c>
      <c r="Y138">
        <f t="shared" si="42"/>
        <v>0</v>
      </c>
      <c r="Z138">
        <f t="shared" si="42"/>
        <v>0</v>
      </c>
      <c r="AA138">
        <f t="shared" si="42"/>
        <v>0</v>
      </c>
      <c r="AB138">
        <f t="shared" si="42"/>
        <v>0</v>
      </c>
      <c r="AC138">
        <f t="shared" si="42"/>
        <v>0</v>
      </c>
      <c r="AD138">
        <f t="shared" si="42"/>
        <v>0</v>
      </c>
      <c r="AE138">
        <f t="shared" si="42"/>
        <v>0</v>
      </c>
      <c r="AF138">
        <f t="shared" si="42"/>
        <v>0</v>
      </c>
      <c r="AG138">
        <f t="shared" si="42"/>
        <v>0</v>
      </c>
      <c r="AH138">
        <f t="shared" si="42"/>
        <v>0</v>
      </c>
      <c r="AI138">
        <f t="shared" si="42"/>
        <v>0</v>
      </c>
      <c r="AJ138">
        <f t="shared" si="42"/>
        <v>0</v>
      </c>
      <c r="AK138">
        <f t="shared" si="42"/>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3">I135*I139</f>
        <v>0</v>
      </c>
      <c r="J142" s="10">
        <f t="shared" si="43"/>
        <v>0</v>
      </c>
      <c r="K142" s="10">
        <f t="shared" si="43"/>
        <v>0</v>
      </c>
      <c r="L142" s="10">
        <f t="shared" si="43"/>
        <v>0</v>
      </c>
      <c r="M142" s="10">
        <f t="shared" si="43"/>
        <v>0</v>
      </c>
      <c r="N142" s="10">
        <f t="shared" si="43"/>
        <v>0</v>
      </c>
      <c r="O142" s="10">
        <f t="shared" si="43"/>
        <v>0</v>
      </c>
      <c r="P142" s="10">
        <f t="shared" si="43"/>
        <v>0</v>
      </c>
      <c r="Q142" s="10">
        <f t="shared" si="43"/>
        <v>0</v>
      </c>
      <c r="R142" s="10">
        <f t="shared" si="43"/>
        <v>0</v>
      </c>
      <c r="S142" s="10">
        <f t="shared" si="43"/>
        <v>0</v>
      </c>
      <c r="T142" s="10">
        <f t="shared" si="43"/>
        <v>0</v>
      </c>
      <c r="U142" s="10">
        <f t="shared" si="43"/>
        <v>0</v>
      </c>
      <c r="V142" s="10">
        <f t="shared" si="43"/>
        <v>0</v>
      </c>
      <c r="W142" s="10">
        <f t="shared" si="43"/>
        <v>0</v>
      </c>
      <c r="X142" s="10">
        <f t="shared" si="43"/>
        <v>0</v>
      </c>
      <c r="Y142" s="10">
        <f t="shared" si="43"/>
        <v>0</v>
      </c>
      <c r="Z142" s="10">
        <f t="shared" si="43"/>
        <v>0</v>
      </c>
      <c r="AA142" s="10">
        <f t="shared" si="43"/>
        <v>0</v>
      </c>
      <c r="AB142" s="10">
        <f t="shared" si="43"/>
        <v>0</v>
      </c>
      <c r="AC142" s="10">
        <f t="shared" si="43"/>
        <v>0</v>
      </c>
      <c r="AD142" s="10">
        <f t="shared" si="43"/>
        <v>0</v>
      </c>
      <c r="AE142" s="10">
        <f t="shared" si="43"/>
        <v>0</v>
      </c>
      <c r="AF142" s="10">
        <f t="shared" si="43"/>
        <v>0</v>
      </c>
      <c r="AG142" s="10">
        <f t="shared" si="43"/>
        <v>0</v>
      </c>
      <c r="AH142" s="10">
        <f t="shared" si="43"/>
        <v>0</v>
      </c>
      <c r="AI142" s="10">
        <f t="shared" si="43"/>
        <v>0</v>
      </c>
      <c r="AJ142" s="10">
        <f t="shared" si="43"/>
        <v>0</v>
      </c>
      <c r="AK142" s="10">
        <f t="shared" si="43"/>
        <v>0</v>
      </c>
    </row>
    <row r="143" spans="1:37" x14ac:dyDescent="0.35">
      <c r="C143" s="3"/>
      <c r="D143" s="3"/>
      <c r="E143" t="s">
        <v>81</v>
      </c>
      <c r="F143" t="s">
        <v>80</v>
      </c>
      <c r="H143" s="10">
        <f>H135*H140</f>
        <v>0</v>
      </c>
      <c r="I143" s="10">
        <f t="shared" ref="I143:AK143" si="44">I135*I140</f>
        <v>0</v>
      </c>
      <c r="J143" s="10">
        <f t="shared" si="44"/>
        <v>0</v>
      </c>
      <c r="K143" s="10">
        <f t="shared" si="44"/>
        <v>0</v>
      </c>
      <c r="L143" s="10">
        <f t="shared" si="44"/>
        <v>0</v>
      </c>
      <c r="M143" s="10">
        <f t="shared" si="44"/>
        <v>0</v>
      </c>
      <c r="N143" s="10">
        <f t="shared" si="44"/>
        <v>0</v>
      </c>
      <c r="O143" s="10">
        <f t="shared" si="44"/>
        <v>0</v>
      </c>
      <c r="P143" s="10">
        <f t="shared" si="44"/>
        <v>0</v>
      </c>
      <c r="Q143" s="10">
        <f t="shared" si="44"/>
        <v>0</v>
      </c>
      <c r="R143" s="10">
        <f t="shared" si="44"/>
        <v>0</v>
      </c>
      <c r="S143" s="10">
        <f t="shared" si="44"/>
        <v>0</v>
      </c>
      <c r="T143" s="10">
        <f t="shared" si="44"/>
        <v>0</v>
      </c>
      <c r="U143" s="10">
        <f t="shared" si="44"/>
        <v>0</v>
      </c>
      <c r="V143" s="10">
        <f t="shared" si="44"/>
        <v>0</v>
      </c>
      <c r="W143" s="10">
        <f t="shared" si="44"/>
        <v>0</v>
      </c>
      <c r="X143" s="10">
        <f t="shared" si="44"/>
        <v>0</v>
      </c>
      <c r="Y143" s="10">
        <f t="shared" si="44"/>
        <v>0</v>
      </c>
      <c r="Z143" s="10">
        <f t="shared" si="44"/>
        <v>0</v>
      </c>
      <c r="AA143" s="10">
        <f t="shared" si="44"/>
        <v>0</v>
      </c>
      <c r="AB143" s="10">
        <f t="shared" si="44"/>
        <v>0</v>
      </c>
      <c r="AC143" s="10">
        <f t="shared" si="44"/>
        <v>0</v>
      </c>
      <c r="AD143" s="10">
        <f t="shared" si="44"/>
        <v>0</v>
      </c>
      <c r="AE143" s="10">
        <f t="shared" si="44"/>
        <v>0</v>
      </c>
      <c r="AF143" s="10">
        <f t="shared" si="44"/>
        <v>0</v>
      </c>
      <c r="AG143" s="10">
        <f t="shared" si="44"/>
        <v>0</v>
      </c>
      <c r="AH143" s="10">
        <f t="shared" si="44"/>
        <v>0</v>
      </c>
      <c r="AI143" s="10">
        <f t="shared" si="44"/>
        <v>0</v>
      </c>
      <c r="AJ143" s="10">
        <f t="shared" si="44"/>
        <v>0</v>
      </c>
      <c r="AK143" s="10">
        <f t="shared" si="44"/>
        <v>0</v>
      </c>
    </row>
    <row r="144" spans="1:37" x14ac:dyDescent="0.35">
      <c r="C144" s="3"/>
      <c r="D144" s="3"/>
      <c r="E144" t="s">
        <v>82</v>
      </c>
      <c r="F144" t="s">
        <v>80</v>
      </c>
      <c r="H144" s="10">
        <f>H135*H141</f>
        <v>0</v>
      </c>
      <c r="I144" s="10">
        <f t="shared" ref="I144:AK144" si="45">I135*I141</f>
        <v>0</v>
      </c>
      <c r="J144" s="10">
        <f t="shared" si="45"/>
        <v>0</v>
      </c>
      <c r="K144" s="10">
        <f t="shared" si="45"/>
        <v>0</v>
      </c>
      <c r="L144" s="10">
        <f t="shared" si="45"/>
        <v>0</v>
      </c>
      <c r="M144" s="10">
        <f t="shared" si="45"/>
        <v>0</v>
      </c>
      <c r="N144" s="10">
        <f t="shared" si="45"/>
        <v>0</v>
      </c>
      <c r="O144" s="10">
        <f t="shared" si="45"/>
        <v>0</v>
      </c>
      <c r="P144" s="10">
        <f t="shared" si="45"/>
        <v>0</v>
      </c>
      <c r="Q144" s="10">
        <f t="shared" si="45"/>
        <v>0</v>
      </c>
      <c r="R144" s="10">
        <f t="shared" si="45"/>
        <v>0</v>
      </c>
      <c r="S144" s="10">
        <f t="shared" si="45"/>
        <v>0</v>
      </c>
      <c r="T144" s="10">
        <f t="shared" si="45"/>
        <v>0</v>
      </c>
      <c r="U144" s="10">
        <f t="shared" si="45"/>
        <v>0</v>
      </c>
      <c r="V144" s="10">
        <f t="shared" si="45"/>
        <v>0</v>
      </c>
      <c r="W144" s="10">
        <f t="shared" si="45"/>
        <v>0</v>
      </c>
      <c r="X144" s="10">
        <f t="shared" si="45"/>
        <v>0</v>
      </c>
      <c r="Y144" s="10">
        <f t="shared" si="45"/>
        <v>0</v>
      </c>
      <c r="Z144" s="10">
        <f t="shared" si="45"/>
        <v>0</v>
      </c>
      <c r="AA144" s="10">
        <f t="shared" si="45"/>
        <v>0</v>
      </c>
      <c r="AB144" s="10">
        <f t="shared" si="45"/>
        <v>0</v>
      </c>
      <c r="AC144" s="10">
        <f t="shared" si="45"/>
        <v>0</v>
      </c>
      <c r="AD144" s="10">
        <f t="shared" si="45"/>
        <v>0</v>
      </c>
      <c r="AE144" s="10">
        <f t="shared" si="45"/>
        <v>0</v>
      </c>
      <c r="AF144" s="10">
        <f t="shared" si="45"/>
        <v>0</v>
      </c>
      <c r="AG144" s="10">
        <f t="shared" si="45"/>
        <v>0</v>
      </c>
      <c r="AH144" s="10">
        <f t="shared" si="45"/>
        <v>0</v>
      </c>
      <c r="AI144" s="10">
        <f t="shared" si="45"/>
        <v>0</v>
      </c>
      <c r="AJ144" s="10">
        <f t="shared" si="45"/>
        <v>0</v>
      </c>
      <c r="AK144" s="10">
        <f t="shared" si="45"/>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6">H146*(1+$G$16)*(1+I145)</f>
        <v>0</v>
      </c>
      <c r="J146" s="10">
        <f t="shared" si="46"/>
        <v>0</v>
      </c>
      <c r="K146" s="10">
        <f t="shared" si="46"/>
        <v>0</v>
      </c>
      <c r="L146" s="10">
        <f t="shared" si="46"/>
        <v>0</v>
      </c>
      <c r="M146" s="10">
        <f t="shared" si="46"/>
        <v>0</v>
      </c>
      <c r="N146" s="10">
        <f t="shared" si="46"/>
        <v>0</v>
      </c>
      <c r="O146" s="10">
        <f t="shared" si="46"/>
        <v>0</v>
      </c>
      <c r="P146" s="10">
        <f t="shared" si="46"/>
        <v>0</v>
      </c>
      <c r="Q146" s="10">
        <f t="shared" si="46"/>
        <v>0</v>
      </c>
      <c r="R146" s="10">
        <f t="shared" si="46"/>
        <v>0</v>
      </c>
      <c r="S146" s="10">
        <f t="shared" si="46"/>
        <v>0</v>
      </c>
      <c r="T146" s="10">
        <f t="shared" si="46"/>
        <v>0</v>
      </c>
      <c r="U146" s="10">
        <f t="shared" si="46"/>
        <v>0</v>
      </c>
      <c r="V146" s="10">
        <f t="shared" si="46"/>
        <v>0</v>
      </c>
      <c r="W146" s="10">
        <f t="shared" si="46"/>
        <v>0</v>
      </c>
      <c r="X146" s="10">
        <f t="shared" si="46"/>
        <v>0</v>
      </c>
      <c r="Y146" s="10">
        <f t="shared" si="46"/>
        <v>0</v>
      </c>
      <c r="Z146" s="10">
        <f t="shared" si="46"/>
        <v>0</v>
      </c>
      <c r="AA146" s="10">
        <f t="shared" si="46"/>
        <v>0</v>
      </c>
      <c r="AB146" s="10">
        <f t="shared" si="46"/>
        <v>0</v>
      </c>
      <c r="AC146" s="10">
        <f t="shared" si="46"/>
        <v>0</v>
      </c>
      <c r="AD146" s="10">
        <f t="shared" si="46"/>
        <v>0</v>
      </c>
      <c r="AE146" s="10">
        <f t="shared" si="46"/>
        <v>0</v>
      </c>
      <c r="AF146" s="10">
        <f t="shared" si="46"/>
        <v>0</v>
      </c>
      <c r="AG146" s="10">
        <f>AF146*(1+$G$16)*(1+AG145)</f>
        <v>0</v>
      </c>
      <c r="AH146" s="10">
        <f t="shared" si="46"/>
        <v>0</v>
      </c>
      <c r="AI146" s="10">
        <f t="shared" si="46"/>
        <v>0</v>
      </c>
      <c r="AJ146" s="10">
        <f t="shared" si="46"/>
        <v>0</v>
      </c>
      <c r="AK146" s="10">
        <f t="shared" si="46"/>
        <v>0</v>
      </c>
    </row>
    <row r="147" spans="1:37" x14ac:dyDescent="0.35">
      <c r="C147" s="3"/>
      <c r="D147" s="3"/>
      <c r="E147" t="s">
        <v>86</v>
      </c>
      <c r="F147" t="s">
        <v>87</v>
      </c>
      <c r="G147" s="12"/>
      <c r="H147" s="13">
        <f>G147*(1+$G$16)*(1+H145)</f>
        <v>0</v>
      </c>
      <c r="I147" s="13">
        <f t="shared" ref="I147:AK147" si="47">H147*(1+$G$16)*(1+I145)</f>
        <v>0</v>
      </c>
      <c r="J147" s="13">
        <f t="shared" si="47"/>
        <v>0</v>
      </c>
      <c r="K147" s="13">
        <f t="shared" si="47"/>
        <v>0</v>
      </c>
      <c r="L147" s="13">
        <f t="shared" si="47"/>
        <v>0</v>
      </c>
      <c r="M147" s="13">
        <f t="shared" si="47"/>
        <v>0</v>
      </c>
      <c r="N147" s="13">
        <f t="shared" si="47"/>
        <v>0</v>
      </c>
      <c r="O147" s="13">
        <f t="shared" si="47"/>
        <v>0</v>
      </c>
      <c r="P147" s="13">
        <f t="shared" si="47"/>
        <v>0</v>
      </c>
      <c r="Q147" s="13">
        <f t="shared" si="47"/>
        <v>0</v>
      </c>
      <c r="R147" s="13">
        <f t="shared" si="47"/>
        <v>0</v>
      </c>
      <c r="S147" s="13">
        <f t="shared" si="47"/>
        <v>0</v>
      </c>
      <c r="T147" s="13">
        <f t="shared" si="47"/>
        <v>0</v>
      </c>
      <c r="U147" s="13">
        <f t="shared" si="47"/>
        <v>0</v>
      </c>
      <c r="V147" s="13">
        <f t="shared" si="47"/>
        <v>0</v>
      </c>
      <c r="W147" s="13">
        <f t="shared" si="47"/>
        <v>0</v>
      </c>
      <c r="X147" s="13">
        <f t="shared" si="47"/>
        <v>0</v>
      </c>
      <c r="Y147" s="13">
        <f t="shared" si="47"/>
        <v>0</v>
      </c>
      <c r="Z147" s="13">
        <f t="shared" si="47"/>
        <v>0</v>
      </c>
      <c r="AA147" s="13">
        <f t="shared" si="47"/>
        <v>0</v>
      </c>
      <c r="AB147" s="13">
        <f t="shared" si="47"/>
        <v>0</v>
      </c>
      <c r="AC147" s="13">
        <f t="shared" si="47"/>
        <v>0</v>
      </c>
      <c r="AD147" s="13">
        <f t="shared" si="47"/>
        <v>0</v>
      </c>
      <c r="AE147" s="13">
        <f t="shared" si="47"/>
        <v>0</v>
      </c>
      <c r="AF147" s="13">
        <f t="shared" si="47"/>
        <v>0</v>
      </c>
      <c r="AG147" s="13">
        <f>AF147*(1+$G$16)*(1+AG145)</f>
        <v>0</v>
      </c>
      <c r="AH147" s="13">
        <f t="shared" si="47"/>
        <v>0</v>
      </c>
      <c r="AI147" s="13">
        <f t="shared" si="47"/>
        <v>0</v>
      </c>
      <c r="AJ147" s="13">
        <f t="shared" si="47"/>
        <v>0</v>
      </c>
      <c r="AK147" s="13">
        <f t="shared" si="47"/>
        <v>0</v>
      </c>
    </row>
    <row r="148" spans="1:37" x14ac:dyDescent="0.35">
      <c r="C148" s="3"/>
      <c r="D148" s="3"/>
      <c r="E148" t="s">
        <v>88</v>
      </c>
      <c r="F148" t="s">
        <v>87</v>
      </c>
      <c r="G148" s="12"/>
      <c r="H148" s="13">
        <f>G148*(1+$G$16)*(1+H145)</f>
        <v>0</v>
      </c>
      <c r="I148" s="13">
        <f t="shared" ref="I148:AK148" si="48">H148*(1+$G$16)*(1+I145)</f>
        <v>0</v>
      </c>
      <c r="J148" s="13">
        <f t="shared" si="48"/>
        <v>0</v>
      </c>
      <c r="K148" s="13">
        <f t="shared" si="48"/>
        <v>0</v>
      </c>
      <c r="L148" s="13">
        <f t="shared" si="48"/>
        <v>0</v>
      </c>
      <c r="M148" s="13">
        <f t="shared" si="48"/>
        <v>0</v>
      </c>
      <c r="N148" s="13">
        <f t="shared" si="48"/>
        <v>0</v>
      </c>
      <c r="O148" s="13">
        <f t="shared" si="48"/>
        <v>0</v>
      </c>
      <c r="P148" s="13">
        <f t="shared" si="48"/>
        <v>0</v>
      </c>
      <c r="Q148" s="13">
        <f t="shared" si="48"/>
        <v>0</v>
      </c>
      <c r="R148" s="13">
        <f t="shared" si="48"/>
        <v>0</v>
      </c>
      <c r="S148" s="13">
        <f t="shared" si="48"/>
        <v>0</v>
      </c>
      <c r="T148" s="13">
        <f t="shared" si="48"/>
        <v>0</v>
      </c>
      <c r="U148" s="13">
        <f t="shared" si="48"/>
        <v>0</v>
      </c>
      <c r="V148" s="13">
        <f t="shared" si="48"/>
        <v>0</v>
      </c>
      <c r="W148" s="13">
        <f t="shared" si="48"/>
        <v>0</v>
      </c>
      <c r="X148" s="13">
        <f t="shared" si="48"/>
        <v>0</v>
      </c>
      <c r="Y148" s="13">
        <f t="shared" si="48"/>
        <v>0</v>
      </c>
      <c r="Z148" s="13">
        <f t="shared" si="48"/>
        <v>0</v>
      </c>
      <c r="AA148" s="13">
        <f t="shared" si="48"/>
        <v>0</v>
      </c>
      <c r="AB148" s="13">
        <f t="shared" si="48"/>
        <v>0</v>
      </c>
      <c r="AC148" s="13">
        <f t="shared" si="48"/>
        <v>0</v>
      </c>
      <c r="AD148" s="13">
        <f t="shared" si="48"/>
        <v>0</v>
      </c>
      <c r="AE148" s="13">
        <f t="shared" si="48"/>
        <v>0</v>
      </c>
      <c r="AF148" s="13">
        <f t="shared" si="48"/>
        <v>0</v>
      </c>
      <c r="AG148" s="13">
        <f>AF148*(1+$G$16)*(1+AG145)</f>
        <v>0</v>
      </c>
      <c r="AH148" s="13">
        <f t="shared" si="48"/>
        <v>0</v>
      </c>
      <c r="AI148" s="13">
        <f t="shared" si="48"/>
        <v>0</v>
      </c>
      <c r="AJ148" s="13">
        <f t="shared" si="48"/>
        <v>0</v>
      </c>
      <c r="AK148" s="13">
        <f t="shared" si="48"/>
        <v>0</v>
      </c>
    </row>
    <row r="149" spans="1:37" x14ac:dyDescent="0.35">
      <c r="C149" s="3"/>
      <c r="D149" s="3"/>
      <c r="E149" t="s">
        <v>89</v>
      </c>
      <c r="F149" t="s">
        <v>87</v>
      </c>
      <c r="G149" s="12"/>
      <c r="H149" s="13">
        <f>G149*(1+$G$16)*(1+H145)</f>
        <v>0</v>
      </c>
      <c r="I149" s="13">
        <f t="shared" ref="I149:AK149" si="49">H149*(1+$G$16)*(1+I145)</f>
        <v>0</v>
      </c>
      <c r="J149" s="13">
        <f t="shared" si="49"/>
        <v>0</v>
      </c>
      <c r="K149" s="13">
        <f t="shared" si="49"/>
        <v>0</v>
      </c>
      <c r="L149" s="13">
        <f t="shared" si="49"/>
        <v>0</v>
      </c>
      <c r="M149" s="13">
        <f t="shared" si="49"/>
        <v>0</v>
      </c>
      <c r="N149" s="13">
        <f t="shared" si="49"/>
        <v>0</v>
      </c>
      <c r="O149" s="13">
        <f t="shared" si="49"/>
        <v>0</v>
      </c>
      <c r="P149" s="13">
        <f t="shared" si="49"/>
        <v>0</v>
      </c>
      <c r="Q149" s="13">
        <f t="shared" si="49"/>
        <v>0</v>
      </c>
      <c r="R149" s="13">
        <f t="shared" si="49"/>
        <v>0</v>
      </c>
      <c r="S149" s="13">
        <f t="shared" si="49"/>
        <v>0</v>
      </c>
      <c r="T149" s="13">
        <f t="shared" si="49"/>
        <v>0</v>
      </c>
      <c r="U149" s="13">
        <f t="shared" si="49"/>
        <v>0</v>
      </c>
      <c r="V149" s="13">
        <f t="shared" si="49"/>
        <v>0</v>
      </c>
      <c r="W149" s="13">
        <f t="shared" si="49"/>
        <v>0</v>
      </c>
      <c r="X149" s="13">
        <f t="shared" si="49"/>
        <v>0</v>
      </c>
      <c r="Y149" s="13">
        <f t="shared" si="49"/>
        <v>0</v>
      </c>
      <c r="Z149" s="13">
        <f t="shared" si="49"/>
        <v>0</v>
      </c>
      <c r="AA149" s="13">
        <f t="shared" si="49"/>
        <v>0</v>
      </c>
      <c r="AB149" s="13">
        <f t="shared" si="49"/>
        <v>0</v>
      </c>
      <c r="AC149" s="13">
        <f t="shared" si="49"/>
        <v>0</v>
      </c>
      <c r="AD149" s="13">
        <f t="shared" si="49"/>
        <v>0</v>
      </c>
      <c r="AE149" s="13">
        <f t="shared" si="49"/>
        <v>0</v>
      </c>
      <c r="AF149" s="13">
        <f t="shared" si="49"/>
        <v>0</v>
      </c>
      <c r="AG149" s="13">
        <f>AF149*(1+$G$16)*(1+AG145)</f>
        <v>0</v>
      </c>
      <c r="AH149" s="13">
        <f t="shared" si="49"/>
        <v>0</v>
      </c>
      <c r="AI149" s="13">
        <f t="shared" si="49"/>
        <v>0</v>
      </c>
      <c r="AJ149" s="13">
        <f t="shared" si="49"/>
        <v>0</v>
      </c>
      <c r="AK149" s="13">
        <f t="shared" si="49"/>
        <v>0</v>
      </c>
    </row>
    <row r="150" spans="1:37" x14ac:dyDescent="0.35">
      <c r="C150" s="3"/>
      <c r="D150" s="3"/>
    </row>
    <row r="151" spans="1:37" x14ac:dyDescent="0.35">
      <c r="C151" s="3"/>
      <c r="D151" s="3"/>
      <c r="E151" t="s">
        <v>98</v>
      </c>
      <c r="F151" t="s">
        <v>91</v>
      </c>
      <c r="H151" s="10">
        <f>SUM(H142:H144)/1000</f>
        <v>0</v>
      </c>
      <c r="I151" s="10">
        <f t="shared" ref="I151:AK151" si="50">SUM(I142:I144)/1000</f>
        <v>0</v>
      </c>
      <c r="J151" s="10">
        <f t="shared" si="50"/>
        <v>0</v>
      </c>
      <c r="K151" s="10">
        <f t="shared" si="50"/>
        <v>0</v>
      </c>
      <c r="L151" s="10">
        <f t="shared" si="50"/>
        <v>0</v>
      </c>
      <c r="M151" s="10">
        <f t="shared" si="50"/>
        <v>0</v>
      </c>
      <c r="N151" s="10">
        <f t="shared" si="50"/>
        <v>0</v>
      </c>
      <c r="O151" s="10">
        <f t="shared" si="50"/>
        <v>0</v>
      </c>
      <c r="P151" s="10">
        <f t="shared" si="50"/>
        <v>0</v>
      </c>
      <c r="Q151" s="10">
        <f t="shared" si="50"/>
        <v>0</v>
      </c>
      <c r="R151" s="10">
        <f t="shared" si="50"/>
        <v>0</v>
      </c>
      <c r="S151" s="10">
        <f t="shared" si="50"/>
        <v>0</v>
      </c>
      <c r="T151" s="10">
        <f t="shared" si="50"/>
        <v>0</v>
      </c>
      <c r="U151" s="10">
        <f t="shared" si="50"/>
        <v>0</v>
      </c>
      <c r="V151" s="10">
        <f t="shared" si="50"/>
        <v>0</v>
      </c>
      <c r="W151" s="10">
        <f t="shared" si="50"/>
        <v>0</v>
      </c>
      <c r="X151" s="10">
        <f t="shared" si="50"/>
        <v>0</v>
      </c>
      <c r="Y151" s="10">
        <f t="shared" si="50"/>
        <v>0</v>
      </c>
      <c r="Z151" s="10">
        <f t="shared" si="50"/>
        <v>0</v>
      </c>
      <c r="AA151" s="10">
        <f t="shared" si="50"/>
        <v>0</v>
      </c>
      <c r="AB151" s="10">
        <f t="shared" si="50"/>
        <v>0</v>
      </c>
      <c r="AC151" s="10">
        <f t="shared" si="50"/>
        <v>0</v>
      </c>
      <c r="AD151" s="10">
        <f t="shared" si="50"/>
        <v>0</v>
      </c>
      <c r="AE151" s="10">
        <f t="shared" si="50"/>
        <v>0</v>
      </c>
      <c r="AF151" s="10">
        <f t="shared" si="50"/>
        <v>0</v>
      </c>
      <c r="AG151" s="10">
        <f t="shared" si="50"/>
        <v>0</v>
      </c>
      <c r="AH151" s="10">
        <f t="shared" si="50"/>
        <v>0</v>
      </c>
      <c r="AI151" s="10">
        <f t="shared" si="50"/>
        <v>0</v>
      </c>
      <c r="AJ151" s="10">
        <f t="shared" si="50"/>
        <v>0</v>
      </c>
      <c r="AK151" s="10">
        <f t="shared" si="50"/>
        <v>0</v>
      </c>
    </row>
    <row r="152" spans="1:37" x14ac:dyDescent="0.35">
      <c r="C152" s="3"/>
      <c r="D152" s="3"/>
      <c r="E152" t="s">
        <v>99</v>
      </c>
      <c r="F152" t="s">
        <v>53</v>
      </c>
      <c r="H152" s="10">
        <f>H135*H146+H142*H147+H143*H148+H144*H149</f>
        <v>0</v>
      </c>
      <c r="I152" s="10">
        <f t="shared" ref="I152:AK152" si="51">I135*I146+I142*I147+I143*I148+I144*I149</f>
        <v>0</v>
      </c>
      <c r="J152" s="10">
        <f t="shared" si="51"/>
        <v>0</v>
      </c>
      <c r="K152" s="10">
        <f t="shared" si="51"/>
        <v>0</v>
      </c>
      <c r="L152" s="10">
        <f t="shared" si="51"/>
        <v>0</v>
      </c>
      <c r="M152" s="10">
        <f t="shared" si="51"/>
        <v>0</v>
      </c>
      <c r="N152" s="10">
        <f t="shared" si="51"/>
        <v>0</v>
      </c>
      <c r="O152" s="10">
        <f t="shared" si="51"/>
        <v>0</v>
      </c>
      <c r="P152" s="10">
        <f t="shared" si="51"/>
        <v>0</v>
      </c>
      <c r="Q152" s="10">
        <f t="shared" si="51"/>
        <v>0</v>
      </c>
      <c r="R152" s="10">
        <f t="shared" si="51"/>
        <v>0</v>
      </c>
      <c r="S152" s="10">
        <f t="shared" si="51"/>
        <v>0</v>
      </c>
      <c r="T152" s="10">
        <f t="shared" si="51"/>
        <v>0</v>
      </c>
      <c r="U152" s="10">
        <f t="shared" si="51"/>
        <v>0</v>
      </c>
      <c r="V152" s="10">
        <f t="shared" si="51"/>
        <v>0</v>
      </c>
      <c r="W152" s="10">
        <f t="shared" si="51"/>
        <v>0</v>
      </c>
      <c r="X152" s="10">
        <f t="shared" si="51"/>
        <v>0</v>
      </c>
      <c r="Y152" s="10">
        <f t="shared" si="51"/>
        <v>0</v>
      </c>
      <c r="Z152" s="10">
        <f t="shared" si="51"/>
        <v>0</v>
      </c>
      <c r="AA152" s="10">
        <f t="shared" si="51"/>
        <v>0</v>
      </c>
      <c r="AB152" s="10">
        <f t="shared" si="51"/>
        <v>0</v>
      </c>
      <c r="AC152" s="10">
        <f t="shared" si="51"/>
        <v>0</v>
      </c>
      <c r="AD152" s="10">
        <f t="shared" si="51"/>
        <v>0</v>
      </c>
      <c r="AE152" s="10">
        <f t="shared" si="51"/>
        <v>0</v>
      </c>
      <c r="AF152" s="10">
        <f t="shared" si="51"/>
        <v>0</v>
      </c>
      <c r="AG152" s="10">
        <f t="shared" si="51"/>
        <v>0</v>
      </c>
      <c r="AH152" s="10">
        <f t="shared" si="51"/>
        <v>0</v>
      </c>
      <c r="AI152" s="10">
        <f t="shared" si="51"/>
        <v>0</v>
      </c>
      <c r="AJ152" s="10">
        <f t="shared" si="51"/>
        <v>0</v>
      </c>
      <c r="AK152" s="10">
        <f t="shared" si="51"/>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2">H156+I155</f>
        <v>0</v>
      </c>
      <c r="J156" s="10">
        <f t="shared" si="52"/>
        <v>0</v>
      </c>
      <c r="K156" s="10">
        <f t="shared" si="52"/>
        <v>0</v>
      </c>
      <c r="L156" s="10">
        <f t="shared" si="52"/>
        <v>0</v>
      </c>
      <c r="M156" s="10">
        <f t="shared" si="52"/>
        <v>0</v>
      </c>
      <c r="N156" s="10">
        <f t="shared" si="52"/>
        <v>0</v>
      </c>
      <c r="O156" s="10">
        <f t="shared" si="52"/>
        <v>0</v>
      </c>
      <c r="P156" s="10">
        <f t="shared" si="52"/>
        <v>0</v>
      </c>
      <c r="Q156" s="10">
        <f t="shared" si="52"/>
        <v>0</v>
      </c>
      <c r="R156" s="10">
        <f t="shared" si="52"/>
        <v>0</v>
      </c>
      <c r="S156" s="10">
        <f t="shared" si="52"/>
        <v>0</v>
      </c>
      <c r="T156" s="10">
        <f t="shared" si="52"/>
        <v>0</v>
      </c>
      <c r="U156" s="10">
        <f t="shared" si="52"/>
        <v>0</v>
      </c>
      <c r="V156" s="10">
        <f t="shared" si="52"/>
        <v>0</v>
      </c>
      <c r="W156" s="10">
        <f t="shared" si="52"/>
        <v>0</v>
      </c>
      <c r="X156" s="10">
        <f t="shared" si="52"/>
        <v>0</v>
      </c>
      <c r="Y156" s="10">
        <f t="shared" si="52"/>
        <v>0</v>
      </c>
      <c r="Z156" s="10">
        <f t="shared" si="52"/>
        <v>0</v>
      </c>
      <c r="AA156" s="10">
        <f t="shared" si="52"/>
        <v>0</v>
      </c>
      <c r="AB156" s="10">
        <f t="shared" si="52"/>
        <v>0</v>
      </c>
      <c r="AC156" s="10">
        <f t="shared" si="52"/>
        <v>0</v>
      </c>
      <c r="AD156" s="10">
        <f t="shared" si="52"/>
        <v>0</v>
      </c>
      <c r="AE156" s="10">
        <f t="shared" si="52"/>
        <v>0</v>
      </c>
      <c r="AF156" s="10">
        <f t="shared" si="52"/>
        <v>0</v>
      </c>
      <c r="AG156" s="10">
        <f>AF156+AG155</f>
        <v>0</v>
      </c>
      <c r="AH156" s="10">
        <f t="shared" si="52"/>
        <v>0</v>
      </c>
      <c r="AI156" s="10">
        <f t="shared" si="52"/>
        <v>0</v>
      </c>
      <c r="AJ156" s="10">
        <f t="shared" si="52"/>
        <v>0</v>
      </c>
      <c r="AK156" s="10">
        <f t="shared" si="52"/>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3">I155*$G157</f>
        <v>0</v>
      </c>
      <c r="J158">
        <f t="shared" si="53"/>
        <v>0</v>
      </c>
      <c r="K158">
        <f t="shared" si="53"/>
        <v>0</v>
      </c>
      <c r="L158">
        <f t="shared" si="53"/>
        <v>0</v>
      </c>
      <c r="M158">
        <f t="shared" si="53"/>
        <v>0</v>
      </c>
      <c r="N158">
        <f t="shared" si="53"/>
        <v>0</v>
      </c>
      <c r="O158">
        <f t="shared" si="53"/>
        <v>0</v>
      </c>
      <c r="P158">
        <f t="shared" si="53"/>
        <v>0</v>
      </c>
      <c r="Q158">
        <f t="shared" si="53"/>
        <v>0</v>
      </c>
      <c r="R158">
        <f t="shared" si="53"/>
        <v>0</v>
      </c>
      <c r="S158">
        <f t="shared" si="53"/>
        <v>0</v>
      </c>
      <c r="T158">
        <f t="shared" si="53"/>
        <v>0</v>
      </c>
      <c r="U158">
        <f t="shared" si="53"/>
        <v>0</v>
      </c>
      <c r="V158">
        <f t="shared" si="53"/>
        <v>0</v>
      </c>
      <c r="W158">
        <f t="shared" si="53"/>
        <v>0</v>
      </c>
      <c r="X158">
        <f t="shared" si="53"/>
        <v>0</v>
      </c>
      <c r="Y158">
        <f t="shared" si="53"/>
        <v>0</v>
      </c>
      <c r="Z158">
        <f t="shared" si="53"/>
        <v>0</v>
      </c>
      <c r="AA158">
        <f t="shared" si="53"/>
        <v>0</v>
      </c>
      <c r="AB158">
        <f t="shared" si="53"/>
        <v>0</v>
      </c>
      <c r="AC158">
        <f t="shared" si="53"/>
        <v>0</v>
      </c>
      <c r="AD158">
        <f t="shared" si="53"/>
        <v>0</v>
      </c>
      <c r="AE158">
        <f t="shared" si="53"/>
        <v>0</v>
      </c>
      <c r="AF158">
        <f t="shared" si="53"/>
        <v>0</v>
      </c>
      <c r="AG158">
        <f t="shared" si="53"/>
        <v>0</v>
      </c>
      <c r="AH158">
        <f t="shared" si="53"/>
        <v>0</v>
      </c>
      <c r="AI158">
        <f t="shared" si="53"/>
        <v>0</v>
      </c>
      <c r="AJ158">
        <f t="shared" si="53"/>
        <v>0</v>
      </c>
      <c r="AK158">
        <f t="shared" si="53"/>
        <v>0</v>
      </c>
    </row>
    <row r="159" spans="1:37" x14ac:dyDescent="0.35">
      <c r="C159" s="3"/>
      <c r="D159" s="3"/>
      <c r="E159" t="s">
        <v>74</v>
      </c>
      <c r="F159" t="s">
        <v>70</v>
      </c>
      <c r="H159">
        <f>H156*$G157</f>
        <v>0</v>
      </c>
      <c r="I159">
        <f t="shared" ref="I159:AK159" si="54">I156*$G157</f>
        <v>0</v>
      </c>
      <c r="J159">
        <f t="shared" si="54"/>
        <v>0</v>
      </c>
      <c r="K159">
        <f t="shared" si="54"/>
        <v>0</v>
      </c>
      <c r="L159">
        <f t="shared" si="54"/>
        <v>0</v>
      </c>
      <c r="M159">
        <f t="shared" si="54"/>
        <v>0</v>
      </c>
      <c r="N159">
        <f t="shared" si="54"/>
        <v>0</v>
      </c>
      <c r="O159">
        <f t="shared" si="54"/>
        <v>0</v>
      </c>
      <c r="P159">
        <f t="shared" si="54"/>
        <v>0</v>
      </c>
      <c r="Q159">
        <f t="shared" si="54"/>
        <v>0</v>
      </c>
      <c r="R159">
        <f t="shared" si="54"/>
        <v>0</v>
      </c>
      <c r="S159">
        <f t="shared" si="54"/>
        <v>0</v>
      </c>
      <c r="T159">
        <f t="shared" si="54"/>
        <v>0</v>
      </c>
      <c r="U159">
        <f t="shared" si="54"/>
        <v>0</v>
      </c>
      <c r="V159">
        <f t="shared" si="54"/>
        <v>0</v>
      </c>
      <c r="W159">
        <f t="shared" si="54"/>
        <v>0</v>
      </c>
      <c r="X159">
        <f t="shared" si="54"/>
        <v>0</v>
      </c>
      <c r="Y159">
        <f t="shared" si="54"/>
        <v>0</v>
      </c>
      <c r="Z159">
        <f t="shared" si="54"/>
        <v>0</v>
      </c>
      <c r="AA159">
        <f t="shared" si="54"/>
        <v>0</v>
      </c>
      <c r="AB159">
        <f t="shared" si="54"/>
        <v>0</v>
      </c>
      <c r="AC159">
        <f t="shared" si="54"/>
        <v>0</v>
      </c>
      <c r="AD159">
        <f t="shared" si="54"/>
        <v>0</v>
      </c>
      <c r="AE159">
        <f t="shared" si="54"/>
        <v>0</v>
      </c>
      <c r="AF159">
        <f t="shared" si="54"/>
        <v>0</v>
      </c>
      <c r="AG159">
        <f t="shared" si="54"/>
        <v>0</v>
      </c>
      <c r="AH159">
        <f t="shared" si="54"/>
        <v>0</v>
      </c>
      <c r="AI159">
        <f t="shared" si="54"/>
        <v>0</v>
      </c>
      <c r="AJ159">
        <f t="shared" si="54"/>
        <v>0</v>
      </c>
      <c r="AK159">
        <f t="shared" si="54"/>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5">I156*I160</f>
        <v>0</v>
      </c>
      <c r="J163" s="10">
        <f t="shared" si="55"/>
        <v>0</v>
      </c>
      <c r="K163" s="10">
        <f t="shared" si="55"/>
        <v>0</v>
      </c>
      <c r="L163" s="10">
        <f t="shared" si="55"/>
        <v>0</v>
      </c>
      <c r="M163" s="10">
        <f t="shared" si="55"/>
        <v>0</v>
      </c>
      <c r="N163" s="10">
        <f t="shared" si="55"/>
        <v>0</v>
      </c>
      <c r="O163" s="10">
        <f t="shared" si="55"/>
        <v>0</v>
      </c>
      <c r="P163" s="10">
        <f t="shared" si="55"/>
        <v>0</v>
      </c>
      <c r="Q163" s="10">
        <f t="shared" si="55"/>
        <v>0</v>
      </c>
      <c r="R163" s="10">
        <f t="shared" si="55"/>
        <v>0</v>
      </c>
      <c r="S163" s="10">
        <f t="shared" si="55"/>
        <v>0</v>
      </c>
      <c r="T163" s="10">
        <f t="shared" si="55"/>
        <v>0</v>
      </c>
      <c r="U163" s="10">
        <f t="shared" si="55"/>
        <v>0</v>
      </c>
      <c r="V163" s="10">
        <f t="shared" si="55"/>
        <v>0</v>
      </c>
      <c r="W163" s="10">
        <f t="shared" si="55"/>
        <v>0</v>
      </c>
      <c r="X163" s="10">
        <f t="shared" si="55"/>
        <v>0</v>
      </c>
      <c r="Y163" s="10">
        <f t="shared" si="55"/>
        <v>0</v>
      </c>
      <c r="Z163" s="10">
        <f t="shared" si="55"/>
        <v>0</v>
      </c>
      <c r="AA163" s="10">
        <f t="shared" si="55"/>
        <v>0</v>
      </c>
      <c r="AB163" s="10">
        <f t="shared" si="55"/>
        <v>0</v>
      </c>
      <c r="AC163" s="10">
        <f t="shared" si="55"/>
        <v>0</v>
      </c>
      <c r="AD163" s="10">
        <f t="shared" si="55"/>
        <v>0</v>
      </c>
      <c r="AE163" s="10">
        <f t="shared" si="55"/>
        <v>0</v>
      </c>
      <c r="AF163" s="10">
        <f t="shared" si="55"/>
        <v>0</v>
      </c>
      <c r="AG163" s="10">
        <f t="shared" si="55"/>
        <v>0</v>
      </c>
      <c r="AH163" s="10">
        <f t="shared" si="55"/>
        <v>0</v>
      </c>
      <c r="AI163" s="10">
        <f t="shared" si="55"/>
        <v>0</v>
      </c>
      <c r="AJ163" s="10">
        <f t="shared" si="55"/>
        <v>0</v>
      </c>
      <c r="AK163" s="10">
        <f t="shared" si="55"/>
        <v>0</v>
      </c>
    </row>
    <row r="164" spans="1:38" x14ac:dyDescent="0.35">
      <c r="C164" s="3"/>
      <c r="D164" s="3"/>
      <c r="E164" t="s">
        <v>81</v>
      </c>
      <c r="F164" t="s">
        <v>80</v>
      </c>
      <c r="H164" s="10">
        <f>H156*H161</f>
        <v>0</v>
      </c>
      <c r="I164" s="10">
        <f t="shared" ref="I164:AK164" si="56">I156*I161</f>
        <v>0</v>
      </c>
      <c r="J164" s="10">
        <f t="shared" si="56"/>
        <v>0</v>
      </c>
      <c r="K164" s="10">
        <f t="shared" si="56"/>
        <v>0</v>
      </c>
      <c r="L164" s="10">
        <f t="shared" si="56"/>
        <v>0</v>
      </c>
      <c r="M164" s="10">
        <f t="shared" si="56"/>
        <v>0</v>
      </c>
      <c r="N164" s="10">
        <f t="shared" si="56"/>
        <v>0</v>
      </c>
      <c r="O164" s="10">
        <f t="shared" si="56"/>
        <v>0</v>
      </c>
      <c r="P164" s="10">
        <f t="shared" si="56"/>
        <v>0</v>
      </c>
      <c r="Q164" s="10">
        <f t="shared" si="56"/>
        <v>0</v>
      </c>
      <c r="R164" s="10">
        <f t="shared" si="56"/>
        <v>0</v>
      </c>
      <c r="S164" s="10">
        <f t="shared" si="56"/>
        <v>0</v>
      </c>
      <c r="T164" s="10">
        <f t="shared" si="56"/>
        <v>0</v>
      </c>
      <c r="U164" s="10">
        <f t="shared" si="56"/>
        <v>0</v>
      </c>
      <c r="V164" s="10">
        <f t="shared" si="56"/>
        <v>0</v>
      </c>
      <c r="W164" s="10">
        <f t="shared" si="56"/>
        <v>0</v>
      </c>
      <c r="X164" s="10">
        <f t="shared" si="56"/>
        <v>0</v>
      </c>
      <c r="Y164" s="10">
        <f t="shared" si="56"/>
        <v>0</v>
      </c>
      <c r="Z164" s="10">
        <f t="shared" si="56"/>
        <v>0</v>
      </c>
      <c r="AA164" s="10">
        <f t="shared" si="56"/>
        <v>0</v>
      </c>
      <c r="AB164" s="10">
        <f t="shared" si="56"/>
        <v>0</v>
      </c>
      <c r="AC164" s="10">
        <f t="shared" si="56"/>
        <v>0</v>
      </c>
      <c r="AD164" s="10">
        <f t="shared" si="56"/>
        <v>0</v>
      </c>
      <c r="AE164" s="10">
        <f t="shared" si="56"/>
        <v>0</v>
      </c>
      <c r="AF164" s="10">
        <f t="shared" si="56"/>
        <v>0</v>
      </c>
      <c r="AG164" s="10">
        <f t="shared" si="56"/>
        <v>0</v>
      </c>
      <c r="AH164" s="10">
        <f t="shared" si="56"/>
        <v>0</v>
      </c>
      <c r="AI164" s="10">
        <f t="shared" si="56"/>
        <v>0</v>
      </c>
      <c r="AJ164" s="10">
        <f t="shared" si="56"/>
        <v>0</v>
      </c>
      <c r="AK164" s="10">
        <f t="shared" si="56"/>
        <v>0</v>
      </c>
    </row>
    <row r="165" spans="1:38" x14ac:dyDescent="0.35">
      <c r="C165" s="3"/>
      <c r="D165" s="3"/>
      <c r="E165" t="s">
        <v>82</v>
      </c>
      <c r="F165" t="s">
        <v>80</v>
      </c>
      <c r="H165" s="10">
        <f>H156*H162</f>
        <v>0</v>
      </c>
      <c r="I165" s="10">
        <f t="shared" ref="I165:AK165" si="57">I156*I162</f>
        <v>0</v>
      </c>
      <c r="J165" s="10">
        <f t="shared" si="57"/>
        <v>0</v>
      </c>
      <c r="K165" s="10">
        <f t="shared" si="57"/>
        <v>0</v>
      </c>
      <c r="L165" s="10">
        <f t="shared" si="57"/>
        <v>0</v>
      </c>
      <c r="M165" s="10">
        <f t="shared" si="57"/>
        <v>0</v>
      </c>
      <c r="N165" s="10">
        <f t="shared" si="57"/>
        <v>0</v>
      </c>
      <c r="O165" s="10">
        <f t="shared" si="57"/>
        <v>0</v>
      </c>
      <c r="P165" s="10">
        <f t="shared" si="57"/>
        <v>0</v>
      </c>
      <c r="Q165" s="10">
        <f t="shared" si="57"/>
        <v>0</v>
      </c>
      <c r="R165" s="10">
        <f t="shared" si="57"/>
        <v>0</v>
      </c>
      <c r="S165" s="10">
        <f t="shared" si="57"/>
        <v>0</v>
      </c>
      <c r="T165" s="10">
        <f t="shared" si="57"/>
        <v>0</v>
      </c>
      <c r="U165" s="10">
        <f t="shared" si="57"/>
        <v>0</v>
      </c>
      <c r="V165" s="10">
        <f t="shared" si="57"/>
        <v>0</v>
      </c>
      <c r="W165" s="10">
        <f t="shared" si="57"/>
        <v>0</v>
      </c>
      <c r="X165" s="10">
        <f t="shared" si="57"/>
        <v>0</v>
      </c>
      <c r="Y165" s="10">
        <f t="shared" si="57"/>
        <v>0</v>
      </c>
      <c r="Z165" s="10">
        <f t="shared" si="57"/>
        <v>0</v>
      </c>
      <c r="AA165" s="10">
        <f t="shared" si="57"/>
        <v>0</v>
      </c>
      <c r="AB165" s="10">
        <f t="shared" si="57"/>
        <v>0</v>
      </c>
      <c r="AC165" s="10">
        <f t="shared" si="57"/>
        <v>0</v>
      </c>
      <c r="AD165" s="10">
        <f t="shared" si="57"/>
        <v>0</v>
      </c>
      <c r="AE165" s="10">
        <f t="shared" si="57"/>
        <v>0</v>
      </c>
      <c r="AF165" s="10">
        <f t="shared" si="57"/>
        <v>0</v>
      </c>
      <c r="AG165" s="10">
        <f t="shared" si="57"/>
        <v>0</v>
      </c>
      <c r="AH165" s="10">
        <f t="shared" si="57"/>
        <v>0</v>
      </c>
      <c r="AI165" s="10">
        <f t="shared" si="57"/>
        <v>0</v>
      </c>
      <c r="AJ165" s="10">
        <f t="shared" si="57"/>
        <v>0</v>
      </c>
      <c r="AK165" s="10">
        <f t="shared" si="57"/>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58">H167*(1+$G$16)*(1+I166)</f>
        <v>0</v>
      </c>
      <c r="J167" s="10">
        <f t="shared" si="58"/>
        <v>0</v>
      </c>
      <c r="K167" s="10">
        <f t="shared" si="58"/>
        <v>0</v>
      </c>
      <c r="L167" s="10">
        <f t="shared" si="58"/>
        <v>0</v>
      </c>
      <c r="M167" s="10">
        <f t="shared" si="58"/>
        <v>0</v>
      </c>
      <c r="N167" s="10">
        <f t="shared" si="58"/>
        <v>0</v>
      </c>
      <c r="O167" s="10">
        <f t="shared" si="58"/>
        <v>0</v>
      </c>
      <c r="P167" s="10">
        <f t="shared" si="58"/>
        <v>0</v>
      </c>
      <c r="Q167" s="10">
        <f t="shared" si="58"/>
        <v>0</v>
      </c>
      <c r="R167" s="10">
        <f t="shared" si="58"/>
        <v>0</v>
      </c>
      <c r="S167" s="10">
        <f t="shared" si="58"/>
        <v>0</v>
      </c>
      <c r="T167" s="10">
        <f t="shared" si="58"/>
        <v>0</v>
      </c>
      <c r="U167" s="10">
        <f t="shared" si="58"/>
        <v>0</v>
      </c>
      <c r="V167" s="10">
        <f t="shared" si="58"/>
        <v>0</v>
      </c>
      <c r="W167" s="10">
        <f t="shared" si="58"/>
        <v>0</v>
      </c>
      <c r="X167" s="10">
        <f t="shared" si="58"/>
        <v>0</v>
      </c>
      <c r="Y167" s="10">
        <f t="shared" si="58"/>
        <v>0</v>
      </c>
      <c r="Z167" s="10">
        <f t="shared" si="58"/>
        <v>0</v>
      </c>
      <c r="AA167" s="10">
        <f t="shared" si="58"/>
        <v>0</v>
      </c>
      <c r="AB167" s="10">
        <f t="shared" si="58"/>
        <v>0</v>
      </c>
      <c r="AC167" s="10">
        <f t="shared" si="58"/>
        <v>0</v>
      </c>
      <c r="AD167" s="10">
        <f t="shared" si="58"/>
        <v>0</v>
      </c>
      <c r="AE167" s="10">
        <f t="shared" si="58"/>
        <v>0</v>
      </c>
      <c r="AF167" s="10">
        <f t="shared" si="58"/>
        <v>0</v>
      </c>
      <c r="AG167" s="10">
        <f>AF167*(1+$G$16)*(1+AG166)</f>
        <v>0</v>
      </c>
      <c r="AH167" s="10">
        <f t="shared" si="58"/>
        <v>0</v>
      </c>
      <c r="AI167" s="10">
        <f t="shared" si="58"/>
        <v>0</v>
      </c>
      <c r="AJ167" s="10">
        <f t="shared" si="58"/>
        <v>0</v>
      </c>
      <c r="AK167" s="10">
        <f t="shared" si="58"/>
        <v>0</v>
      </c>
    </row>
    <row r="168" spans="1:38" x14ac:dyDescent="0.35">
      <c r="C168" s="3"/>
      <c r="D168" s="3"/>
      <c r="E168" t="s">
        <v>86</v>
      </c>
      <c r="F168" t="s">
        <v>87</v>
      </c>
      <c r="G168" s="12"/>
      <c r="H168" s="13">
        <f>G168*(1+$G$16)*(1+H166)</f>
        <v>0</v>
      </c>
      <c r="I168" s="13">
        <f t="shared" ref="I168:AK168" si="59">H168*(1+$G$16)*(1+I166)</f>
        <v>0</v>
      </c>
      <c r="J168" s="13">
        <f t="shared" si="59"/>
        <v>0</v>
      </c>
      <c r="K168" s="13">
        <f t="shared" si="59"/>
        <v>0</v>
      </c>
      <c r="L168" s="13">
        <f t="shared" si="59"/>
        <v>0</v>
      </c>
      <c r="M168" s="13">
        <f t="shared" si="59"/>
        <v>0</v>
      </c>
      <c r="N168" s="13">
        <f t="shared" si="59"/>
        <v>0</v>
      </c>
      <c r="O168" s="13">
        <f t="shared" si="59"/>
        <v>0</v>
      </c>
      <c r="P168" s="13">
        <f t="shared" si="59"/>
        <v>0</v>
      </c>
      <c r="Q168" s="13">
        <f t="shared" si="59"/>
        <v>0</v>
      </c>
      <c r="R168" s="13">
        <f t="shared" si="59"/>
        <v>0</v>
      </c>
      <c r="S168" s="13">
        <f t="shared" si="59"/>
        <v>0</v>
      </c>
      <c r="T168" s="13">
        <f t="shared" si="59"/>
        <v>0</v>
      </c>
      <c r="U168" s="13">
        <f t="shared" si="59"/>
        <v>0</v>
      </c>
      <c r="V168" s="13">
        <f t="shared" si="59"/>
        <v>0</v>
      </c>
      <c r="W168" s="13">
        <f t="shared" si="59"/>
        <v>0</v>
      </c>
      <c r="X168" s="13">
        <f t="shared" si="59"/>
        <v>0</v>
      </c>
      <c r="Y168" s="13">
        <f t="shared" si="59"/>
        <v>0</v>
      </c>
      <c r="Z168" s="13">
        <f t="shared" si="59"/>
        <v>0</v>
      </c>
      <c r="AA168" s="13">
        <f t="shared" si="59"/>
        <v>0</v>
      </c>
      <c r="AB168" s="13">
        <f t="shared" si="59"/>
        <v>0</v>
      </c>
      <c r="AC168" s="13">
        <f t="shared" si="59"/>
        <v>0</v>
      </c>
      <c r="AD168" s="13">
        <f t="shared" si="59"/>
        <v>0</v>
      </c>
      <c r="AE168" s="13">
        <f t="shared" si="59"/>
        <v>0</v>
      </c>
      <c r="AF168" s="13">
        <f t="shared" si="59"/>
        <v>0</v>
      </c>
      <c r="AG168" s="13">
        <f>AF168*(1+$G$16)*(1+AG166)</f>
        <v>0</v>
      </c>
      <c r="AH168" s="13">
        <f t="shared" si="59"/>
        <v>0</v>
      </c>
      <c r="AI168" s="13">
        <f t="shared" si="59"/>
        <v>0</v>
      </c>
      <c r="AJ168" s="13">
        <f t="shared" si="59"/>
        <v>0</v>
      </c>
      <c r="AK168" s="13">
        <f t="shared" si="59"/>
        <v>0</v>
      </c>
    </row>
    <row r="169" spans="1:38" x14ac:dyDescent="0.35">
      <c r="C169" s="3"/>
      <c r="D169" s="3"/>
      <c r="E169" t="s">
        <v>88</v>
      </c>
      <c r="F169" t="s">
        <v>87</v>
      </c>
      <c r="G169" s="12"/>
      <c r="H169" s="13">
        <f>G169*(1+$G$16)*(1+H166)</f>
        <v>0</v>
      </c>
      <c r="I169" s="13">
        <f t="shared" ref="I169:AK169" si="60">H169*(1+$G$16)*(1+I166)</f>
        <v>0</v>
      </c>
      <c r="J169" s="13">
        <f t="shared" si="60"/>
        <v>0</v>
      </c>
      <c r="K169" s="13">
        <f t="shared" si="60"/>
        <v>0</v>
      </c>
      <c r="L169" s="13">
        <f t="shared" si="60"/>
        <v>0</v>
      </c>
      <c r="M169" s="13">
        <f t="shared" si="60"/>
        <v>0</v>
      </c>
      <c r="N169" s="13">
        <f t="shared" si="60"/>
        <v>0</v>
      </c>
      <c r="O169" s="13">
        <f t="shared" si="60"/>
        <v>0</v>
      </c>
      <c r="P169" s="13">
        <f t="shared" si="60"/>
        <v>0</v>
      </c>
      <c r="Q169" s="13">
        <f t="shared" si="60"/>
        <v>0</v>
      </c>
      <c r="R169" s="13">
        <f t="shared" si="60"/>
        <v>0</v>
      </c>
      <c r="S169" s="13">
        <f t="shared" si="60"/>
        <v>0</v>
      </c>
      <c r="T169" s="13">
        <f t="shared" si="60"/>
        <v>0</v>
      </c>
      <c r="U169" s="13">
        <f t="shared" si="60"/>
        <v>0</v>
      </c>
      <c r="V169" s="13">
        <f t="shared" si="60"/>
        <v>0</v>
      </c>
      <c r="W169" s="13">
        <f t="shared" si="60"/>
        <v>0</v>
      </c>
      <c r="X169" s="13">
        <f t="shared" si="60"/>
        <v>0</v>
      </c>
      <c r="Y169" s="13">
        <f t="shared" si="60"/>
        <v>0</v>
      </c>
      <c r="Z169" s="13">
        <f t="shared" si="60"/>
        <v>0</v>
      </c>
      <c r="AA169" s="13">
        <f t="shared" si="60"/>
        <v>0</v>
      </c>
      <c r="AB169" s="13">
        <f t="shared" si="60"/>
        <v>0</v>
      </c>
      <c r="AC169" s="13">
        <f t="shared" si="60"/>
        <v>0</v>
      </c>
      <c r="AD169" s="13">
        <f t="shared" si="60"/>
        <v>0</v>
      </c>
      <c r="AE169" s="13">
        <f t="shared" si="60"/>
        <v>0</v>
      </c>
      <c r="AF169" s="13">
        <f t="shared" si="60"/>
        <v>0</v>
      </c>
      <c r="AG169" s="13">
        <f>AF169*(1+$G$16)*(1+AG166)</f>
        <v>0</v>
      </c>
      <c r="AH169" s="13">
        <f t="shared" si="60"/>
        <v>0</v>
      </c>
      <c r="AI169" s="13">
        <f t="shared" si="60"/>
        <v>0</v>
      </c>
      <c r="AJ169" s="13">
        <f t="shared" si="60"/>
        <v>0</v>
      </c>
      <c r="AK169" s="13">
        <f t="shared" si="60"/>
        <v>0</v>
      </c>
    </row>
    <row r="170" spans="1:38" x14ac:dyDescent="0.35">
      <c r="C170" s="3"/>
      <c r="D170" s="3"/>
      <c r="E170" t="s">
        <v>89</v>
      </c>
      <c r="F170" t="s">
        <v>87</v>
      </c>
      <c r="G170" s="12"/>
      <c r="H170" s="13">
        <f>G170*(1+$G$16)*(1+H166)</f>
        <v>0</v>
      </c>
      <c r="I170" s="13">
        <f t="shared" ref="I170:AK170" si="61">H170*(1+$G$16)*(1+I166)</f>
        <v>0</v>
      </c>
      <c r="J170" s="13">
        <f t="shared" si="61"/>
        <v>0</v>
      </c>
      <c r="K170" s="13">
        <f t="shared" si="61"/>
        <v>0</v>
      </c>
      <c r="L170" s="13">
        <f t="shared" si="61"/>
        <v>0</v>
      </c>
      <c r="M170" s="13">
        <f t="shared" si="61"/>
        <v>0</v>
      </c>
      <c r="N170" s="13">
        <f t="shared" si="61"/>
        <v>0</v>
      </c>
      <c r="O170" s="13">
        <f t="shared" si="61"/>
        <v>0</v>
      </c>
      <c r="P170" s="13">
        <f t="shared" si="61"/>
        <v>0</v>
      </c>
      <c r="Q170" s="13">
        <f t="shared" si="61"/>
        <v>0</v>
      </c>
      <c r="R170" s="13">
        <f t="shared" si="61"/>
        <v>0</v>
      </c>
      <c r="S170" s="13">
        <f t="shared" si="61"/>
        <v>0</v>
      </c>
      <c r="T170" s="13">
        <f t="shared" si="61"/>
        <v>0</v>
      </c>
      <c r="U170" s="13">
        <f t="shared" si="61"/>
        <v>0</v>
      </c>
      <c r="V170" s="13">
        <f t="shared" si="61"/>
        <v>0</v>
      </c>
      <c r="W170" s="13">
        <f t="shared" si="61"/>
        <v>0</v>
      </c>
      <c r="X170" s="13">
        <f t="shared" si="61"/>
        <v>0</v>
      </c>
      <c r="Y170" s="13">
        <f t="shared" si="61"/>
        <v>0</v>
      </c>
      <c r="Z170" s="13">
        <f t="shared" si="61"/>
        <v>0</v>
      </c>
      <c r="AA170" s="13">
        <f t="shared" si="61"/>
        <v>0</v>
      </c>
      <c r="AB170" s="13">
        <f t="shared" si="61"/>
        <v>0</v>
      </c>
      <c r="AC170" s="13">
        <f t="shared" si="61"/>
        <v>0</v>
      </c>
      <c r="AD170" s="13">
        <f t="shared" si="61"/>
        <v>0</v>
      </c>
      <c r="AE170" s="13">
        <f t="shared" si="61"/>
        <v>0</v>
      </c>
      <c r="AF170" s="13">
        <f t="shared" si="61"/>
        <v>0</v>
      </c>
      <c r="AG170" s="13">
        <f>AF170*(1+$G$16)*(1+AG166)</f>
        <v>0</v>
      </c>
      <c r="AH170" s="13">
        <f t="shared" si="61"/>
        <v>0</v>
      </c>
      <c r="AI170" s="13">
        <f t="shared" si="61"/>
        <v>0</v>
      </c>
      <c r="AJ170" s="13">
        <f t="shared" si="61"/>
        <v>0</v>
      </c>
      <c r="AK170" s="13">
        <f t="shared" si="61"/>
        <v>0</v>
      </c>
    </row>
    <row r="171" spans="1:38" x14ac:dyDescent="0.35">
      <c r="C171" s="3"/>
      <c r="D171" s="3"/>
    </row>
    <row r="172" spans="1:38" x14ac:dyDescent="0.35">
      <c r="C172" s="3"/>
      <c r="D172" s="3"/>
      <c r="E172" t="s">
        <v>101</v>
      </c>
      <c r="F172" t="s">
        <v>91</v>
      </c>
      <c r="H172" s="10">
        <f>SUM(H163:H165)/1000</f>
        <v>0</v>
      </c>
      <c r="I172" s="10">
        <f t="shared" ref="I172:AK172" si="62">SUM(I163:I165)/1000</f>
        <v>0</v>
      </c>
      <c r="J172" s="10">
        <f t="shared" si="62"/>
        <v>0</v>
      </c>
      <c r="K172" s="10">
        <f t="shared" si="62"/>
        <v>0</v>
      </c>
      <c r="L172" s="10">
        <f t="shared" si="62"/>
        <v>0</v>
      </c>
      <c r="M172" s="10">
        <f t="shared" si="62"/>
        <v>0</v>
      </c>
      <c r="N172" s="10">
        <f t="shared" si="62"/>
        <v>0</v>
      </c>
      <c r="O172" s="10">
        <f t="shared" si="62"/>
        <v>0</v>
      </c>
      <c r="P172" s="10">
        <f t="shared" si="62"/>
        <v>0</v>
      </c>
      <c r="Q172" s="10">
        <f t="shared" si="62"/>
        <v>0</v>
      </c>
      <c r="R172" s="10">
        <f t="shared" si="62"/>
        <v>0</v>
      </c>
      <c r="S172" s="10">
        <f t="shared" si="62"/>
        <v>0</v>
      </c>
      <c r="T172" s="10">
        <f t="shared" si="62"/>
        <v>0</v>
      </c>
      <c r="U172" s="10">
        <f t="shared" si="62"/>
        <v>0</v>
      </c>
      <c r="V172" s="10">
        <f t="shared" si="62"/>
        <v>0</v>
      </c>
      <c r="W172" s="10">
        <f t="shared" si="62"/>
        <v>0</v>
      </c>
      <c r="X172" s="10">
        <f t="shared" si="62"/>
        <v>0</v>
      </c>
      <c r="Y172" s="10">
        <f t="shared" si="62"/>
        <v>0</v>
      </c>
      <c r="Z172" s="10">
        <f t="shared" si="62"/>
        <v>0</v>
      </c>
      <c r="AA172" s="10">
        <f t="shared" si="62"/>
        <v>0</v>
      </c>
      <c r="AB172" s="10">
        <f t="shared" si="62"/>
        <v>0</v>
      </c>
      <c r="AC172" s="10">
        <f t="shared" si="62"/>
        <v>0</v>
      </c>
      <c r="AD172" s="10">
        <f t="shared" si="62"/>
        <v>0</v>
      </c>
      <c r="AE172" s="10">
        <f t="shared" si="62"/>
        <v>0</v>
      </c>
      <c r="AF172" s="10">
        <f t="shared" si="62"/>
        <v>0</v>
      </c>
      <c r="AG172" s="10">
        <f t="shared" si="62"/>
        <v>0</v>
      </c>
      <c r="AH172" s="10">
        <f t="shared" si="62"/>
        <v>0</v>
      </c>
      <c r="AI172" s="10">
        <f t="shared" si="62"/>
        <v>0</v>
      </c>
      <c r="AJ172" s="10">
        <f t="shared" si="62"/>
        <v>0</v>
      </c>
      <c r="AK172" s="10">
        <f t="shared" si="62"/>
        <v>0</v>
      </c>
    </row>
    <row r="173" spans="1:38" x14ac:dyDescent="0.35">
      <c r="C173" s="3"/>
      <c r="D173" s="3"/>
      <c r="E173" t="s">
        <v>102</v>
      </c>
      <c r="F173" t="s">
        <v>53</v>
      </c>
      <c r="H173" s="10">
        <f>H156*H167+H163*H168+H164*H169+H165*H170</f>
        <v>0</v>
      </c>
      <c r="I173" s="10">
        <f t="shared" ref="I173:AK173" si="63">I156*I167+I163*I168+I164*I169+I165*I170</f>
        <v>0</v>
      </c>
      <c r="J173" s="10">
        <f t="shared" si="63"/>
        <v>0</v>
      </c>
      <c r="K173" s="10">
        <f t="shared" si="63"/>
        <v>0</v>
      </c>
      <c r="L173" s="10">
        <f t="shared" si="63"/>
        <v>0</v>
      </c>
      <c r="M173" s="10">
        <f t="shared" si="63"/>
        <v>0</v>
      </c>
      <c r="N173" s="10">
        <f t="shared" si="63"/>
        <v>0</v>
      </c>
      <c r="O173" s="10">
        <f t="shared" si="63"/>
        <v>0</v>
      </c>
      <c r="P173" s="10">
        <f t="shared" si="63"/>
        <v>0</v>
      </c>
      <c r="Q173" s="10">
        <f t="shared" si="63"/>
        <v>0</v>
      </c>
      <c r="R173" s="10">
        <f t="shared" si="63"/>
        <v>0</v>
      </c>
      <c r="S173" s="10">
        <f t="shared" si="63"/>
        <v>0</v>
      </c>
      <c r="T173" s="10">
        <f t="shared" si="63"/>
        <v>0</v>
      </c>
      <c r="U173" s="10">
        <f t="shared" si="63"/>
        <v>0</v>
      </c>
      <c r="V173" s="10">
        <f t="shared" si="63"/>
        <v>0</v>
      </c>
      <c r="W173" s="10">
        <f t="shared" si="63"/>
        <v>0</v>
      </c>
      <c r="X173" s="10">
        <f t="shared" si="63"/>
        <v>0</v>
      </c>
      <c r="Y173" s="10">
        <f t="shared" si="63"/>
        <v>0</v>
      </c>
      <c r="Z173" s="10">
        <f t="shared" si="63"/>
        <v>0</v>
      </c>
      <c r="AA173" s="10">
        <f t="shared" si="63"/>
        <v>0</v>
      </c>
      <c r="AB173" s="10">
        <f t="shared" si="63"/>
        <v>0</v>
      </c>
      <c r="AC173" s="10">
        <f t="shared" si="63"/>
        <v>0</v>
      </c>
      <c r="AD173" s="10">
        <f t="shared" si="63"/>
        <v>0</v>
      </c>
      <c r="AE173" s="10">
        <f t="shared" si="63"/>
        <v>0</v>
      </c>
      <c r="AF173" s="10">
        <f t="shared" si="63"/>
        <v>0</v>
      </c>
      <c r="AG173" s="10">
        <f t="shared" si="63"/>
        <v>0</v>
      </c>
      <c r="AH173" s="10">
        <f t="shared" si="63"/>
        <v>0</v>
      </c>
      <c r="AI173" s="10">
        <f t="shared" si="63"/>
        <v>0</v>
      </c>
      <c r="AJ173" s="10">
        <f t="shared" si="63"/>
        <v>0</v>
      </c>
      <c r="AK173" s="10">
        <f t="shared" si="63"/>
        <v>0</v>
      </c>
    </row>
    <row r="174" spans="1:38" x14ac:dyDescent="0.35">
      <c r="C174" s="3"/>
      <c r="D174" s="3"/>
    </row>
    <row r="175" spans="1:38" x14ac:dyDescent="0.35">
      <c r="C175" s="3"/>
      <c r="D175" t="s">
        <v>103</v>
      </c>
    </row>
    <row r="176" spans="1:38" x14ac:dyDescent="0.35">
      <c r="C176" s="3"/>
      <c r="E176" t="s">
        <v>104</v>
      </c>
      <c r="F176" t="s">
        <v>70</v>
      </c>
      <c r="H176">
        <f t="shared" ref="H176:AK177" si="64">SUM(H95,H116,H137,H158)</f>
        <v>968</v>
      </c>
      <c r="I176" s="10">
        <f t="shared" si="64"/>
        <v>856</v>
      </c>
      <c r="J176" s="10">
        <f t="shared" si="64"/>
        <v>868</v>
      </c>
      <c r="K176" s="10">
        <f t="shared" si="64"/>
        <v>932</v>
      </c>
      <c r="L176" s="10">
        <f t="shared" si="64"/>
        <v>954</v>
      </c>
      <c r="M176" s="10">
        <f t="shared" si="64"/>
        <v>828</v>
      </c>
      <c r="N176" s="10">
        <f t="shared" si="64"/>
        <v>906</v>
      </c>
      <c r="O176" s="10">
        <f>SUM(O95,O116,O137,O158)</f>
        <v>906</v>
      </c>
      <c r="P176" s="10">
        <f t="shared" si="64"/>
        <v>906</v>
      </c>
      <c r="Q176" s="10">
        <f t="shared" si="64"/>
        <v>906</v>
      </c>
      <c r="R176" s="10">
        <f t="shared" si="64"/>
        <v>906</v>
      </c>
      <c r="S176" s="10">
        <f t="shared" si="64"/>
        <v>906</v>
      </c>
      <c r="T176" s="10">
        <f t="shared" si="64"/>
        <v>906</v>
      </c>
      <c r="U176" s="10">
        <f t="shared" si="64"/>
        <v>906</v>
      </c>
      <c r="V176" s="10">
        <f t="shared" si="64"/>
        <v>906</v>
      </c>
      <c r="W176" s="10">
        <f t="shared" si="64"/>
        <v>906</v>
      </c>
      <c r="X176" s="10">
        <f t="shared" si="64"/>
        <v>906</v>
      </c>
      <c r="Y176" s="10">
        <f t="shared" si="64"/>
        <v>906</v>
      </c>
      <c r="Z176" s="10">
        <f t="shared" si="64"/>
        <v>906</v>
      </c>
      <c r="AA176" s="10">
        <f t="shared" si="64"/>
        <v>906</v>
      </c>
      <c r="AB176" s="10">
        <f t="shared" si="64"/>
        <v>906</v>
      </c>
      <c r="AC176" s="10">
        <f t="shared" si="64"/>
        <v>906</v>
      </c>
      <c r="AD176" s="10">
        <f t="shared" si="64"/>
        <v>906</v>
      </c>
      <c r="AE176" s="10">
        <f t="shared" si="64"/>
        <v>906</v>
      </c>
      <c r="AF176" s="10">
        <f t="shared" si="64"/>
        <v>906</v>
      </c>
      <c r="AG176" s="10">
        <f t="shared" si="64"/>
        <v>906</v>
      </c>
      <c r="AH176" s="10">
        <f t="shared" si="64"/>
        <v>906</v>
      </c>
      <c r="AI176" s="10">
        <f t="shared" si="64"/>
        <v>906</v>
      </c>
      <c r="AJ176" s="10">
        <f t="shared" si="64"/>
        <v>906</v>
      </c>
      <c r="AK176" s="10">
        <f t="shared" si="64"/>
        <v>906</v>
      </c>
      <c r="AL176" s="10"/>
    </row>
    <row r="177" spans="1:38" x14ac:dyDescent="0.35">
      <c r="C177" s="3"/>
      <c r="D177" s="3"/>
      <c r="E177" t="s">
        <v>105</v>
      </c>
      <c r="F177" t="s">
        <v>70</v>
      </c>
      <c r="H177">
        <f t="shared" si="64"/>
        <v>968</v>
      </c>
      <c r="I177" s="10">
        <f t="shared" si="64"/>
        <v>1824</v>
      </c>
      <c r="J177" s="10">
        <f t="shared" si="64"/>
        <v>2692</v>
      </c>
      <c r="K177" s="10">
        <f t="shared" si="64"/>
        <v>3624</v>
      </c>
      <c r="L177" s="10">
        <f t="shared" si="64"/>
        <v>4578</v>
      </c>
      <c r="M177" s="10">
        <f t="shared" si="64"/>
        <v>5406</v>
      </c>
      <c r="N177" s="10">
        <f t="shared" si="64"/>
        <v>6312</v>
      </c>
      <c r="O177" s="10">
        <f>SUM(O96,O117,O138,O159)</f>
        <v>7218</v>
      </c>
      <c r="P177" s="10">
        <f t="shared" si="64"/>
        <v>8124</v>
      </c>
      <c r="Q177" s="10">
        <f t="shared" si="64"/>
        <v>9030</v>
      </c>
      <c r="R177" s="10">
        <f t="shared" si="64"/>
        <v>9936</v>
      </c>
      <c r="S177" s="10">
        <f t="shared" si="64"/>
        <v>10842</v>
      </c>
      <c r="T177" s="10">
        <f t="shared" si="64"/>
        <v>11748</v>
      </c>
      <c r="U177" s="10">
        <f t="shared" si="64"/>
        <v>12654</v>
      </c>
      <c r="V177" s="10">
        <f t="shared" si="64"/>
        <v>13560</v>
      </c>
      <c r="W177" s="10">
        <f t="shared" si="64"/>
        <v>14466</v>
      </c>
      <c r="X177" s="10">
        <f t="shared" si="64"/>
        <v>15372</v>
      </c>
      <c r="Y177" s="10">
        <f t="shared" si="64"/>
        <v>16278</v>
      </c>
      <c r="Z177" s="10">
        <f t="shared" si="64"/>
        <v>17184</v>
      </c>
      <c r="AA177" s="10">
        <f t="shared" si="64"/>
        <v>18090</v>
      </c>
      <c r="AB177" s="10">
        <f t="shared" si="64"/>
        <v>18996</v>
      </c>
      <c r="AC177" s="10">
        <f t="shared" si="64"/>
        <v>19902</v>
      </c>
      <c r="AD177" s="10">
        <f t="shared" si="64"/>
        <v>20808</v>
      </c>
      <c r="AE177" s="10">
        <f t="shared" si="64"/>
        <v>21714</v>
      </c>
      <c r="AF177" s="10">
        <f t="shared" si="64"/>
        <v>22620</v>
      </c>
      <c r="AG177" s="10">
        <f t="shared" si="64"/>
        <v>23526</v>
      </c>
      <c r="AH177" s="10">
        <f t="shared" si="64"/>
        <v>24432</v>
      </c>
      <c r="AI177" s="10">
        <f t="shared" si="64"/>
        <v>25338</v>
      </c>
      <c r="AJ177" s="10">
        <f t="shared" si="64"/>
        <v>26244</v>
      </c>
      <c r="AK177" s="10">
        <f t="shared" si="64"/>
        <v>27150</v>
      </c>
      <c r="AL177" s="10"/>
    </row>
    <row r="178" spans="1:38" x14ac:dyDescent="0.35">
      <c r="C178" s="3"/>
      <c r="D178" s="3"/>
      <c r="E178" t="s">
        <v>106</v>
      </c>
      <c r="F178" t="s">
        <v>91</v>
      </c>
      <c r="H178" s="10">
        <f t="shared" ref="H178:AK179" si="65">SUM(H109,H130,H151,H172)</f>
        <v>58.564</v>
      </c>
      <c r="I178" s="10">
        <f t="shared" si="65"/>
        <v>110.352</v>
      </c>
      <c r="J178" s="10">
        <f t="shared" si="65"/>
        <v>162.86600000000001</v>
      </c>
      <c r="K178" s="10">
        <f t="shared" si="65"/>
        <v>219.25200000000001</v>
      </c>
      <c r="L178" s="10">
        <f t="shared" si="65"/>
        <v>276.96899999999999</v>
      </c>
      <c r="M178" s="10">
        <f t="shared" si="65"/>
        <v>327.06299999999999</v>
      </c>
      <c r="N178" s="10">
        <f t="shared" si="65"/>
        <v>381.87599999999998</v>
      </c>
      <c r="O178" s="10">
        <f t="shared" si="65"/>
        <v>436.68900000000002</v>
      </c>
      <c r="P178" s="10">
        <f t="shared" si="65"/>
        <v>491.50200000000001</v>
      </c>
      <c r="Q178" s="10">
        <f t="shared" si="65"/>
        <v>546.31500000000005</v>
      </c>
      <c r="R178" s="10">
        <f t="shared" si="65"/>
        <v>601.12800000000004</v>
      </c>
      <c r="S178" s="10">
        <f t="shared" si="65"/>
        <v>655.94100000000003</v>
      </c>
      <c r="T178" s="10">
        <f t="shared" si="65"/>
        <v>710.75400000000002</v>
      </c>
      <c r="U178" s="10">
        <f t="shared" si="65"/>
        <v>765.56700000000001</v>
      </c>
      <c r="V178" s="10">
        <f t="shared" si="65"/>
        <v>820.38</v>
      </c>
      <c r="W178" s="10">
        <f t="shared" si="65"/>
        <v>875.19299999999998</v>
      </c>
      <c r="X178" s="10">
        <f t="shared" si="65"/>
        <v>930.00599999999997</v>
      </c>
      <c r="Y178" s="10">
        <f t="shared" si="65"/>
        <v>984.81899999999996</v>
      </c>
      <c r="Z178" s="10">
        <f t="shared" si="65"/>
        <v>1039.6320000000001</v>
      </c>
      <c r="AA178" s="10">
        <f t="shared" si="65"/>
        <v>1094.4449999999999</v>
      </c>
      <c r="AB178" s="10">
        <f t="shared" si="65"/>
        <v>1149.258</v>
      </c>
      <c r="AC178" s="10">
        <f t="shared" si="65"/>
        <v>1204.0709999999999</v>
      </c>
      <c r="AD178" s="10">
        <f t="shared" si="65"/>
        <v>1258.884</v>
      </c>
      <c r="AE178" s="10">
        <f t="shared" si="65"/>
        <v>1313.6969999999999</v>
      </c>
      <c r="AF178" s="10">
        <f t="shared" si="65"/>
        <v>1368.51</v>
      </c>
      <c r="AG178" s="10">
        <f t="shared" si="65"/>
        <v>1423.3230000000001</v>
      </c>
      <c r="AH178" s="10">
        <f t="shared" si="65"/>
        <v>1478.136</v>
      </c>
      <c r="AI178" s="10">
        <f t="shared" si="65"/>
        <v>1532.9490000000001</v>
      </c>
      <c r="AJ178" s="10">
        <f t="shared" si="65"/>
        <v>1587.7619999999999</v>
      </c>
      <c r="AK178" s="10">
        <f t="shared" si="65"/>
        <v>1642.575</v>
      </c>
    </row>
    <row r="179" spans="1:38" x14ac:dyDescent="0.35">
      <c r="C179" s="3"/>
      <c r="D179" s="3"/>
      <c r="E179" t="s">
        <v>107</v>
      </c>
      <c r="F179" t="s">
        <v>53</v>
      </c>
      <c r="H179" s="10">
        <f t="shared" si="65"/>
        <v>526993.09080000001</v>
      </c>
      <c r="I179" s="10">
        <f t="shared" si="65"/>
        <v>1034142.3220956479</v>
      </c>
      <c r="J179" s="10">
        <f t="shared" si="65"/>
        <v>1589485.0494138594</v>
      </c>
      <c r="K179" s="10">
        <f t="shared" si="65"/>
        <v>2184717.6780373026</v>
      </c>
      <c r="L179" s="10">
        <f t="shared" si="65"/>
        <v>2817790.2644000882</v>
      </c>
      <c r="M179" s="10">
        <f t="shared" si="65"/>
        <v>3397305.9473357713</v>
      </c>
      <c r="N179" s="10">
        <f t="shared" si="65"/>
        <v>4049965.7487078495</v>
      </c>
      <c r="O179" s="10">
        <f t="shared" si="65"/>
        <v>4728539.0498147812</v>
      </c>
      <c r="P179" s="10">
        <f t="shared" si="65"/>
        <v>5433826.3946730224</v>
      </c>
      <c r="Q179" s="10">
        <f t="shared" si="65"/>
        <v>6166650.5222943425</v>
      </c>
      <c r="R179" s="10">
        <f t="shared" si="65"/>
        <v>6927856.9458357058</v>
      </c>
      <c r="S179" s="10">
        <f t="shared" si="65"/>
        <v>7718314.5462854756</v>
      </c>
      <c r="T179" s="10">
        <f t="shared" si="65"/>
        <v>8538916.1810410209</v>
      </c>
      <c r="U179" s="10">
        <f t="shared" si="65"/>
        <v>9390579.3077413887</v>
      </c>
      <c r="V179" s="10">
        <f t="shared" si="65"/>
        <v>10274246.623727333</v>
      </c>
      <c r="W179" s="10">
        <f t="shared" si="65"/>
        <v>11190886.721509971</v>
      </c>
      <c r="X179" s="10">
        <f t="shared" si="65"/>
        <v>12141494.760638416</v>
      </c>
      <c r="Y179" s="10">
        <f t="shared" si="65"/>
        <v>13127093.156366071</v>
      </c>
      <c r="Z179" s="10">
        <f t="shared" si="65"/>
        <v>14148732.285524845</v>
      </c>
      <c r="AA179" s="10">
        <f t="shared" si="65"/>
        <v>15207491.210026329</v>
      </c>
      <c r="AB179" s="10">
        <f t="shared" si="65"/>
        <v>16304478.418418963</v>
      </c>
      <c r="AC179" s="10">
        <f t="shared" si="65"/>
        <v>17440832.585940462</v>
      </c>
      <c r="AD179" s="10">
        <f t="shared" si="65"/>
        <v>18617723.353515342</v>
      </c>
      <c r="AE179" s="10">
        <f t="shared" si="65"/>
        <v>19836352.126157966</v>
      </c>
      <c r="AF179" s="10">
        <f t="shared" si="65"/>
        <v>21097952.891252678</v>
      </c>
      <c r="AG179" s="10">
        <f t="shared" si="65"/>
        <v>22403793.057193734</v>
      </c>
      <c r="AH179" s="10">
        <f t="shared" si="65"/>
        <v>23755174.312879272</v>
      </c>
      <c r="AI179" s="10">
        <f t="shared" si="65"/>
        <v>25153433.508565381</v>
      </c>
      <c r="AJ179" s="10">
        <f t="shared" si="65"/>
        <v>26599943.558598325</v>
      </c>
      <c r="AK179" s="10">
        <f t="shared" si="65"/>
        <v>28096114.366555378</v>
      </c>
    </row>
    <row r="180" spans="1:38" x14ac:dyDescent="0.35">
      <c r="C180" s="3"/>
      <c r="D180" s="3"/>
    </row>
    <row r="181" spans="1:38" x14ac:dyDescent="0.35">
      <c r="C181" s="3"/>
      <c r="D181" s="3"/>
      <c r="E181" s="15" t="s">
        <v>108</v>
      </c>
      <c r="F181" s="15" t="s">
        <v>109</v>
      </c>
      <c r="G181" s="15"/>
      <c r="H181" s="16">
        <f>H178*1000/H177</f>
        <v>60.5</v>
      </c>
      <c r="I181" s="16">
        <f t="shared" ref="I181:AK181" si="66">I178*1000/I177</f>
        <v>60.5</v>
      </c>
      <c r="J181" s="16">
        <f t="shared" si="66"/>
        <v>60.5</v>
      </c>
      <c r="K181" s="16">
        <f t="shared" si="66"/>
        <v>60.5</v>
      </c>
      <c r="L181" s="16">
        <f t="shared" si="66"/>
        <v>60.5</v>
      </c>
      <c r="M181" s="16">
        <f t="shared" si="66"/>
        <v>60.5</v>
      </c>
      <c r="N181" s="16">
        <f t="shared" si="66"/>
        <v>60.5</v>
      </c>
      <c r="O181" s="16">
        <f t="shared" si="66"/>
        <v>60.5</v>
      </c>
      <c r="P181" s="16">
        <f t="shared" si="66"/>
        <v>60.5</v>
      </c>
      <c r="Q181" s="16">
        <f t="shared" si="66"/>
        <v>60.5</v>
      </c>
      <c r="R181" s="16">
        <f t="shared" si="66"/>
        <v>60.5</v>
      </c>
      <c r="S181" s="16">
        <f t="shared" si="66"/>
        <v>60.5</v>
      </c>
      <c r="T181" s="16">
        <f t="shared" si="66"/>
        <v>60.5</v>
      </c>
      <c r="U181" s="16">
        <f t="shared" si="66"/>
        <v>60.5</v>
      </c>
      <c r="V181" s="16">
        <f t="shared" si="66"/>
        <v>60.5</v>
      </c>
      <c r="W181" s="16">
        <f t="shared" si="66"/>
        <v>60.5</v>
      </c>
      <c r="X181" s="16">
        <f t="shared" si="66"/>
        <v>60.5</v>
      </c>
      <c r="Y181" s="16">
        <f t="shared" si="66"/>
        <v>60.5</v>
      </c>
      <c r="Z181" s="16">
        <f t="shared" si="66"/>
        <v>60.500000000000007</v>
      </c>
      <c r="AA181" s="16">
        <f t="shared" si="66"/>
        <v>60.5</v>
      </c>
      <c r="AB181" s="16">
        <f t="shared" si="66"/>
        <v>60.5</v>
      </c>
      <c r="AC181" s="16">
        <f t="shared" si="66"/>
        <v>60.5</v>
      </c>
      <c r="AD181" s="16">
        <f t="shared" si="66"/>
        <v>60.5</v>
      </c>
      <c r="AE181" s="16">
        <f t="shared" si="66"/>
        <v>60.5</v>
      </c>
      <c r="AF181" s="16">
        <f t="shared" si="66"/>
        <v>60.5</v>
      </c>
      <c r="AG181" s="16">
        <f t="shared" si="66"/>
        <v>60.5</v>
      </c>
      <c r="AH181" s="16">
        <f t="shared" si="66"/>
        <v>60.5</v>
      </c>
      <c r="AI181" s="16">
        <f t="shared" si="66"/>
        <v>60.5</v>
      </c>
      <c r="AJ181" s="16">
        <f t="shared" si="66"/>
        <v>60.5</v>
      </c>
      <c r="AK181" s="16">
        <f t="shared" si="66"/>
        <v>60.5</v>
      </c>
    </row>
    <row r="182" spans="1:38" x14ac:dyDescent="0.35">
      <c r="C182" s="3"/>
      <c r="D182" s="3"/>
      <c r="E182" s="15" t="s">
        <v>110</v>
      </c>
      <c r="F182" s="15" t="s">
        <v>111</v>
      </c>
      <c r="G182" s="15"/>
      <c r="H182" s="16">
        <f>H179/H177</f>
        <v>544.41435000000001</v>
      </c>
      <c r="I182" s="16">
        <f t="shared" ref="I182:AK182" si="67">I179/I177</f>
        <v>566.96399237699995</v>
      </c>
      <c r="J182" s="16">
        <f t="shared" si="67"/>
        <v>590.44764094125537</v>
      </c>
      <c r="K182" s="16">
        <f t="shared" si="67"/>
        <v>602.84704140102167</v>
      </c>
      <c r="L182" s="16">
        <f t="shared" si="67"/>
        <v>615.50682927044306</v>
      </c>
      <c r="M182" s="16">
        <f t="shared" si="67"/>
        <v>628.43247268512232</v>
      </c>
      <c r="N182" s="16">
        <f t="shared" si="67"/>
        <v>641.62955461150977</v>
      </c>
      <c r="O182" s="16">
        <f t="shared" si="67"/>
        <v>655.10377525835156</v>
      </c>
      <c r="P182" s="16">
        <f t="shared" si="67"/>
        <v>668.86095453877681</v>
      </c>
      <c r="Q182" s="16">
        <f t="shared" si="67"/>
        <v>682.90703458409109</v>
      </c>
      <c r="R182" s="16">
        <f t="shared" si="67"/>
        <v>697.24808231035684</v>
      </c>
      <c r="S182" s="16">
        <f t="shared" si="67"/>
        <v>711.89029203887435</v>
      </c>
      <c r="T182" s="16">
        <f t="shared" si="67"/>
        <v>726.83998817169061</v>
      </c>
      <c r="U182" s="16">
        <f t="shared" si="67"/>
        <v>742.10362792329613</v>
      </c>
      <c r="V182" s="16">
        <f t="shared" si="67"/>
        <v>757.68780410968532</v>
      </c>
      <c r="W182" s="16">
        <f t="shared" si="67"/>
        <v>773.59924799598855</v>
      </c>
      <c r="X182" s="16">
        <f t="shared" si="67"/>
        <v>789.84483220390428</v>
      </c>
      <c r="Y182" s="16">
        <f t="shared" si="67"/>
        <v>806.43157368018615</v>
      </c>
      <c r="Z182" s="16">
        <f t="shared" si="67"/>
        <v>823.36663672747</v>
      </c>
      <c r="AA182" s="16">
        <f t="shared" si="67"/>
        <v>840.65733609874678</v>
      </c>
      <c r="AB182" s="16">
        <f t="shared" si="67"/>
        <v>858.31114015682056</v>
      </c>
      <c r="AC182" s="16">
        <f t="shared" si="67"/>
        <v>876.33567410011369</v>
      </c>
      <c r="AD182" s="16">
        <f t="shared" si="67"/>
        <v>894.73872325621596</v>
      </c>
      <c r="AE182" s="16">
        <f t="shared" si="67"/>
        <v>913.52823644459636</v>
      </c>
      <c r="AF182" s="16">
        <f t="shared" si="67"/>
        <v>932.71232940993275</v>
      </c>
      <c r="AG182" s="16">
        <f t="shared" si="67"/>
        <v>952.29928832754115</v>
      </c>
      <c r="AH182" s="16">
        <f t="shared" si="67"/>
        <v>972.29757338241939</v>
      </c>
      <c r="AI182" s="16">
        <f t="shared" si="67"/>
        <v>992.71582242345016</v>
      </c>
      <c r="AJ182" s="16">
        <f t="shared" si="67"/>
        <v>1013.5628546943425</v>
      </c>
      <c r="AK182" s="16">
        <f t="shared" si="67"/>
        <v>1034.8476746429237</v>
      </c>
    </row>
    <row r="183" spans="1:38" x14ac:dyDescent="0.35">
      <c r="C183" s="3"/>
      <c r="D183" s="3"/>
      <c r="E183" s="15" t="s">
        <v>112</v>
      </c>
      <c r="F183" s="15" t="s">
        <v>113</v>
      </c>
      <c r="G183" s="15"/>
      <c r="H183" s="16">
        <f>G183*(1+$G$5)*(1+H$182)</f>
        <v>0</v>
      </c>
      <c r="I183" s="16">
        <f t="shared" ref="I183:AK183" si="68">H183*(1+$G$5)*(1+I$182)</f>
        <v>0</v>
      </c>
      <c r="J183" s="16">
        <f t="shared" si="68"/>
        <v>0</v>
      </c>
      <c r="K183" s="16">
        <f t="shared" si="68"/>
        <v>0</v>
      </c>
      <c r="L183" s="16">
        <f t="shared" si="68"/>
        <v>0</v>
      </c>
      <c r="M183" s="16">
        <f t="shared" si="68"/>
        <v>0</v>
      </c>
      <c r="N183" s="16">
        <f t="shared" si="68"/>
        <v>0</v>
      </c>
      <c r="O183" s="16">
        <f t="shared" si="68"/>
        <v>0</v>
      </c>
      <c r="P183" s="16">
        <f t="shared" si="68"/>
        <v>0</v>
      </c>
      <c r="Q183" s="16">
        <f t="shared" si="68"/>
        <v>0</v>
      </c>
      <c r="R183" s="16">
        <f t="shared" si="68"/>
        <v>0</v>
      </c>
      <c r="S183" s="16">
        <f t="shared" si="68"/>
        <v>0</v>
      </c>
      <c r="T183" s="16">
        <f t="shared" si="68"/>
        <v>0</v>
      </c>
      <c r="U183" s="16">
        <f t="shared" si="68"/>
        <v>0</v>
      </c>
      <c r="V183" s="16">
        <f t="shared" si="68"/>
        <v>0</v>
      </c>
      <c r="W183" s="16">
        <f t="shared" si="68"/>
        <v>0</v>
      </c>
      <c r="X183" s="16">
        <f t="shared" si="68"/>
        <v>0</v>
      </c>
      <c r="Y183" s="16">
        <f t="shared" si="68"/>
        <v>0</v>
      </c>
      <c r="Z183" s="16">
        <f t="shared" si="68"/>
        <v>0</v>
      </c>
      <c r="AA183" s="16">
        <f t="shared" si="68"/>
        <v>0</v>
      </c>
      <c r="AB183" s="16">
        <f t="shared" si="68"/>
        <v>0</v>
      </c>
      <c r="AC183" s="16">
        <f t="shared" si="68"/>
        <v>0</v>
      </c>
      <c r="AD183" s="16">
        <f t="shared" si="68"/>
        <v>0</v>
      </c>
      <c r="AE183" s="16">
        <f t="shared" si="68"/>
        <v>0</v>
      </c>
      <c r="AF183" s="16">
        <f t="shared" si="68"/>
        <v>0</v>
      </c>
      <c r="AG183" s="16">
        <f t="shared" si="68"/>
        <v>0</v>
      </c>
      <c r="AH183" s="16">
        <f t="shared" si="68"/>
        <v>0</v>
      </c>
      <c r="AI183" s="16">
        <f t="shared" si="68"/>
        <v>0</v>
      </c>
      <c r="AJ183" s="16">
        <f t="shared" si="68"/>
        <v>0</v>
      </c>
      <c r="AK183" s="16">
        <f t="shared" si="68"/>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69">G187*(1+$G$16)*(1+H186)</f>
        <v>0</v>
      </c>
      <c r="I187" s="10">
        <f t="shared" si="69"/>
        <v>0</v>
      </c>
      <c r="J187" s="10">
        <f t="shared" si="69"/>
        <v>0</v>
      </c>
      <c r="K187" s="10">
        <f t="shared" si="69"/>
        <v>0</v>
      </c>
      <c r="L187" s="10">
        <f t="shared" si="69"/>
        <v>0</v>
      </c>
      <c r="M187" s="10">
        <f t="shared" si="69"/>
        <v>0</v>
      </c>
      <c r="N187" s="10">
        <f t="shared" si="69"/>
        <v>0</v>
      </c>
      <c r="O187" s="10">
        <f t="shared" si="69"/>
        <v>0</v>
      </c>
      <c r="P187" s="10">
        <f t="shared" si="69"/>
        <v>0</v>
      </c>
      <c r="Q187" s="10">
        <f t="shared" si="69"/>
        <v>0</v>
      </c>
      <c r="R187" s="10">
        <f t="shared" si="69"/>
        <v>0</v>
      </c>
      <c r="S187" s="10">
        <f t="shared" si="69"/>
        <v>0</v>
      </c>
      <c r="T187" s="10">
        <f t="shared" si="69"/>
        <v>0</v>
      </c>
      <c r="U187" s="10">
        <f t="shared" si="69"/>
        <v>0</v>
      </c>
      <c r="V187" s="10">
        <f t="shared" si="69"/>
        <v>0</v>
      </c>
      <c r="W187" s="10">
        <f t="shared" si="69"/>
        <v>0</v>
      </c>
      <c r="X187" s="10">
        <f t="shared" si="69"/>
        <v>0</v>
      </c>
      <c r="Y187" s="10">
        <f t="shared" si="69"/>
        <v>0</v>
      </c>
      <c r="Z187" s="10">
        <f t="shared" si="69"/>
        <v>0</v>
      </c>
      <c r="AA187" s="10">
        <f t="shared" si="69"/>
        <v>0</v>
      </c>
      <c r="AB187" s="10">
        <f t="shared" si="69"/>
        <v>0</v>
      </c>
      <c r="AC187" s="10">
        <f t="shared" si="69"/>
        <v>0</v>
      </c>
      <c r="AD187" s="10">
        <f t="shared" si="69"/>
        <v>0</v>
      </c>
      <c r="AE187" s="10">
        <f t="shared" si="69"/>
        <v>0</v>
      </c>
      <c r="AF187" s="10">
        <f t="shared" si="69"/>
        <v>0</v>
      </c>
      <c r="AG187" s="10">
        <f>AF187*(1+$G$16)*(1+AG186)</f>
        <v>0</v>
      </c>
      <c r="AH187" s="10">
        <f t="shared" si="69"/>
        <v>0</v>
      </c>
      <c r="AI187" s="10">
        <f t="shared" si="69"/>
        <v>0</v>
      </c>
      <c r="AJ187" s="10">
        <f t="shared" si="69"/>
        <v>0</v>
      </c>
      <c r="AK187" s="10">
        <f t="shared" si="69"/>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0">I187*I178+I188</f>
        <v>0</v>
      </c>
      <c r="J189" s="10">
        <f t="shared" si="70"/>
        <v>0</v>
      </c>
      <c r="K189" s="10">
        <f t="shared" si="70"/>
        <v>0</v>
      </c>
      <c r="L189" s="10">
        <f t="shared" si="70"/>
        <v>0</v>
      </c>
      <c r="M189" s="10">
        <f t="shared" si="70"/>
        <v>0</v>
      </c>
      <c r="N189" s="10">
        <f t="shared" si="70"/>
        <v>0</v>
      </c>
      <c r="O189" s="10">
        <f t="shared" si="70"/>
        <v>0</v>
      </c>
      <c r="P189" s="10">
        <f t="shared" si="70"/>
        <v>0</v>
      </c>
      <c r="Q189" s="10">
        <f t="shared" si="70"/>
        <v>0</v>
      </c>
      <c r="R189" s="10">
        <f t="shared" si="70"/>
        <v>0</v>
      </c>
      <c r="S189" s="10">
        <f t="shared" si="70"/>
        <v>0</v>
      </c>
      <c r="T189" s="10">
        <f t="shared" si="70"/>
        <v>0</v>
      </c>
      <c r="U189" s="10">
        <f t="shared" si="70"/>
        <v>0</v>
      </c>
      <c r="V189" s="10">
        <f t="shared" si="70"/>
        <v>0</v>
      </c>
      <c r="W189" s="10">
        <f t="shared" si="70"/>
        <v>0</v>
      </c>
      <c r="X189" s="10">
        <f t="shared" si="70"/>
        <v>0</v>
      </c>
      <c r="Y189" s="10">
        <f t="shared" si="70"/>
        <v>0</v>
      </c>
      <c r="Z189" s="10">
        <f t="shared" si="70"/>
        <v>0</v>
      </c>
      <c r="AA189" s="10">
        <f t="shared" si="70"/>
        <v>0</v>
      </c>
      <c r="AB189" s="10">
        <f t="shared" si="70"/>
        <v>0</v>
      </c>
      <c r="AC189" s="10">
        <f t="shared" si="70"/>
        <v>0</v>
      </c>
      <c r="AD189" s="10">
        <f t="shared" si="70"/>
        <v>0</v>
      </c>
      <c r="AE189" s="10">
        <f t="shared" si="70"/>
        <v>0</v>
      </c>
      <c r="AF189" s="10">
        <f t="shared" si="70"/>
        <v>0</v>
      </c>
      <c r="AG189" s="10">
        <f t="shared" si="70"/>
        <v>0</v>
      </c>
      <c r="AH189" s="10">
        <f t="shared" si="70"/>
        <v>0</v>
      </c>
      <c r="AI189" s="10">
        <f t="shared" si="70"/>
        <v>0</v>
      </c>
      <c r="AJ189" s="10">
        <f t="shared" si="70"/>
        <v>0</v>
      </c>
      <c r="AK189" s="10">
        <f t="shared" si="70"/>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71">I194*(1+$G$16)*(1+J$193)</f>
        <v>509.81515301899987</v>
      </c>
      <c r="K194" s="10">
        <f t="shared" si="71"/>
        <v>520.52127123239882</v>
      </c>
      <c r="L194" s="10">
        <f t="shared" si="71"/>
        <v>531.4522179282792</v>
      </c>
      <c r="M194" s="10">
        <f>L194*(1+$G$16)*(1+M$193)</f>
        <v>542.61271450477307</v>
      </c>
      <c r="N194" s="10">
        <f t="shared" si="71"/>
        <v>554.00758150937327</v>
      </c>
      <c r="O194" s="10">
        <f t="shared" si="71"/>
        <v>565.64174072107005</v>
      </c>
      <c r="P194" s="10">
        <f t="shared" si="71"/>
        <v>577.52021727621252</v>
      </c>
      <c r="Q194" s="10">
        <f t="shared" si="71"/>
        <v>589.64814183901296</v>
      </c>
      <c r="R194" s="10">
        <f t="shared" si="71"/>
        <v>602.03075281763222</v>
      </c>
      <c r="S194" s="10">
        <f t="shared" si="71"/>
        <v>614.6733986268024</v>
      </c>
      <c r="T194" s="10">
        <f t="shared" si="71"/>
        <v>627.58153999796514</v>
      </c>
      <c r="U194" s="10">
        <f t="shared" si="71"/>
        <v>640.76075233792233</v>
      </c>
      <c r="V194" s="10">
        <f t="shared" si="71"/>
        <v>654.21672813701866</v>
      </c>
      <c r="W194" s="10">
        <f t="shared" si="71"/>
        <v>667.95527942789602</v>
      </c>
      <c r="X194" s="10">
        <f t="shared" si="71"/>
        <v>681.98234029588173</v>
      </c>
      <c r="Y194" s="10">
        <f t="shared" si="71"/>
        <v>696.30396944209519</v>
      </c>
      <c r="Z194" s="10">
        <f t="shared" ref="Z194:AK195" si="72">Y194*(1+$G$16)*(1+Z$193)</f>
        <v>710.92635280037916</v>
      </c>
      <c r="AA194" s="10">
        <f t="shared" si="72"/>
        <v>725.85580620918711</v>
      </c>
      <c r="AB194" s="10">
        <f t="shared" si="72"/>
        <v>741.09877813957996</v>
      </c>
      <c r="AC194" s="10">
        <f t="shared" si="72"/>
        <v>756.66185248051113</v>
      </c>
      <c r="AD194" s="10">
        <f t="shared" si="72"/>
        <v>772.55175138260176</v>
      </c>
      <c r="AE194" s="10">
        <f t="shared" si="72"/>
        <v>788.77533816163634</v>
      </c>
      <c r="AF194" s="10">
        <f t="shared" si="72"/>
        <v>805.33962026303061</v>
      </c>
      <c r="AG194" s="10">
        <f t="shared" si="72"/>
        <v>822.25175228855414</v>
      </c>
      <c r="AH194" s="10">
        <f t="shared" si="72"/>
        <v>839.5190390866137</v>
      </c>
      <c r="AI194" s="10">
        <f t="shared" si="72"/>
        <v>857.14893890743247</v>
      </c>
      <c r="AJ194" s="10">
        <f t="shared" si="72"/>
        <v>875.14906662448846</v>
      </c>
      <c r="AK194" s="10">
        <f t="shared" si="72"/>
        <v>893.52719702360264</v>
      </c>
    </row>
    <row r="195" spans="1:39" x14ac:dyDescent="0.35">
      <c r="A195" s="2">
        <v>42</v>
      </c>
      <c r="E195" t="s">
        <v>122</v>
      </c>
      <c r="F195" t="s">
        <v>113</v>
      </c>
      <c r="G195" s="6"/>
      <c r="H195" s="10">
        <f>G195*(1+$G$16)*(1+H$193)</f>
        <v>0</v>
      </c>
      <c r="I195" s="10">
        <f t="shared" ref="I195:W195" si="73">H195*(1+$G$16)*(1+I$193)</f>
        <v>0</v>
      </c>
      <c r="J195" s="10">
        <f t="shared" si="73"/>
        <v>0</v>
      </c>
      <c r="K195" s="10">
        <f t="shared" si="73"/>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1"/>
        <v>0</v>
      </c>
      <c r="Y195" s="10">
        <f t="shared" si="71"/>
        <v>0</v>
      </c>
      <c r="Z195" s="10">
        <f t="shared" si="72"/>
        <v>0</v>
      </c>
      <c r="AA195" s="10">
        <f t="shared" si="72"/>
        <v>0</v>
      </c>
      <c r="AB195" s="10">
        <f t="shared" si="72"/>
        <v>0</v>
      </c>
      <c r="AC195" s="10">
        <f t="shared" si="72"/>
        <v>0</v>
      </c>
      <c r="AD195" s="10">
        <f t="shared" si="72"/>
        <v>0</v>
      </c>
      <c r="AE195" s="10">
        <f t="shared" si="72"/>
        <v>0</v>
      </c>
      <c r="AF195" s="10">
        <f t="shared" si="72"/>
        <v>0</v>
      </c>
      <c r="AG195" s="10">
        <f>AF195*(1+$G$16)*(1+AG$193)</f>
        <v>0</v>
      </c>
      <c r="AH195" s="10">
        <f t="shared" si="72"/>
        <v>0</v>
      </c>
      <c r="AI195" s="10">
        <f t="shared" si="72"/>
        <v>0</v>
      </c>
      <c r="AJ195" s="10">
        <f t="shared" si="72"/>
        <v>0</v>
      </c>
      <c r="AK195" s="10">
        <f t="shared" si="72"/>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4">I194*I177+(I195+I199)*I178+I196+I200</f>
        <v>910776.53193599987</v>
      </c>
      <c r="J202" s="10">
        <f t="shared" si="74"/>
        <v>1372422.3919271477</v>
      </c>
      <c r="K202" s="10">
        <f t="shared" si="74"/>
        <v>1886369.0869462134</v>
      </c>
      <c r="L202" s="10">
        <f t="shared" si="74"/>
        <v>2432988.253675662</v>
      </c>
      <c r="M202" s="10">
        <f t="shared" si="74"/>
        <v>2933364.3346128031</v>
      </c>
      <c r="N202" s="10">
        <f t="shared" si="74"/>
        <v>3496895.8544871639</v>
      </c>
      <c r="O202" s="10">
        <f t="shared" si="74"/>
        <v>4082802.0845246837</v>
      </c>
      <c r="P202" s="10">
        <f t="shared" si="74"/>
        <v>4691774.245151951</v>
      </c>
      <c r="Q202" s="10">
        <f t="shared" si="74"/>
        <v>5324522.7208062867</v>
      </c>
      <c r="R202" s="10">
        <f t="shared" si="74"/>
        <v>5981777.559995994</v>
      </c>
      <c r="S202" s="10">
        <f t="shared" si="74"/>
        <v>6664288.9879117915</v>
      </c>
      <c r="T202" s="10">
        <f t="shared" si="74"/>
        <v>7372827.9318960942</v>
      </c>
      <c r="U202" s="10">
        <f t="shared" si="74"/>
        <v>8108186.5600840691</v>
      </c>
      <c r="V202" s="10">
        <f t="shared" si="74"/>
        <v>8871178.8335379735</v>
      </c>
      <c r="W202" s="10">
        <f t="shared" si="74"/>
        <v>9662641.0722039435</v>
      </c>
      <c r="X202" s="10">
        <f t="shared" si="74"/>
        <v>10483432.535028294</v>
      </c>
      <c r="Y202" s="10">
        <f t="shared" si="74"/>
        <v>11334436.014578426</v>
      </c>
      <c r="Z202" s="10">
        <f t="shared" si="74"/>
        <v>12216558.446521716</v>
      </c>
      <c r="AA202" s="10">
        <f t="shared" si="74"/>
        <v>13130731.534324195</v>
      </c>
      <c r="AB202" s="10">
        <f t="shared" si="74"/>
        <v>14077912.389539462</v>
      </c>
      <c r="AC202" s="10">
        <f t="shared" si="74"/>
        <v>15059084.188067133</v>
      </c>
      <c r="AD202" s="10">
        <f t="shared" si="74"/>
        <v>16075256.842769178</v>
      </c>
      <c r="AE202" s="10">
        <f t="shared" si="74"/>
        <v>17127467.692841772</v>
      </c>
      <c r="AF202" s="10">
        <f t="shared" si="74"/>
        <v>18216782.210349753</v>
      </c>
      <c r="AG202" s="10">
        <f t="shared" si="74"/>
        <v>19344294.724340525</v>
      </c>
      <c r="AH202" s="10">
        <f t="shared" si="74"/>
        <v>20511129.162964147</v>
      </c>
      <c r="AI202" s="10">
        <f t="shared" si="74"/>
        <v>21718439.814036522</v>
      </c>
      <c r="AJ202" s="10">
        <f t="shared" si="74"/>
        <v>22967412.104493074</v>
      </c>
      <c r="AK202" s="10">
        <f t="shared" si="74"/>
        <v>24259263.399190813</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5">SUM(I205:I208)</f>
        <v>0</v>
      </c>
      <c r="J209" s="10">
        <f t="shared" si="75"/>
        <v>0</v>
      </c>
      <c r="K209" s="10">
        <f t="shared" si="75"/>
        <v>0</v>
      </c>
      <c r="L209" s="10">
        <f t="shared" si="75"/>
        <v>0</v>
      </c>
      <c r="M209" s="10">
        <f t="shared" si="75"/>
        <v>0</v>
      </c>
      <c r="N209" s="10">
        <f t="shared" si="75"/>
        <v>0</v>
      </c>
      <c r="O209" s="10">
        <f t="shared" si="75"/>
        <v>0</v>
      </c>
      <c r="P209" s="10">
        <f t="shared" si="75"/>
        <v>0</v>
      </c>
      <c r="Q209" s="10">
        <f t="shared" si="75"/>
        <v>0</v>
      </c>
      <c r="R209" s="10">
        <f t="shared" si="75"/>
        <v>0</v>
      </c>
      <c r="S209" s="10">
        <f t="shared" si="75"/>
        <v>0</v>
      </c>
      <c r="T209" s="10">
        <f t="shared" si="75"/>
        <v>0</v>
      </c>
      <c r="U209" s="10">
        <f t="shared" si="75"/>
        <v>0</v>
      </c>
      <c r="V209" s="10">
        <f t="shared" si="75"/>
        <v>0</v>
      </c>
      <c r="W209" s="10">
        <f t="shared" si="75"/>
        <v>0</v>
      </c>
      <c r="X209" s="10">
        <f t="shared" si="75"/>
        <v>0</v>
      </c>
      <c r="Y209" s="10">
        <f t="shared" si="75"/>
        <v>0</v>
      </c>
      <c r="Z209" s="10">
        <f t="shared" si="75"/>
        <v>0</v>
      </c>
      <c r="AA209" s="10">
        <f t="shared" si="75"/>
        <v>0</v>
      </c>
      <c r="AB209" s="10">
        <f t="shared" si="75"/>
        <v>0</v>
      </c>
      <c r="AC209" s="10">
        <f t="shared" si="75"/>
        <v>0</v>
      </c>
      <c r="AD209" s="10">
        <f t="shared" si="75"/>
        <v>0</v>
      </c>
      <c r="AE209" s="10">
        <f t="shared" si="75"/>
        <v>0</v>
      </c>
      <c r="AF209" s="10">
        <f t="shared" si="75"/>
        <v>0</v>
      </c>
      <c r="AG209" s="10">
        <f t="shared" si="75"/>
        <v>0</v>
      </c>
      <c r="AH209" s="10">
        <f t="shared" si="75"/>
        <v>0</v>
      </c>
      <c r="AI209" s="10">
        <f t="shared" si="75"/>
        <v>0</v>
      </c>
      <c r="AJ209" s="10">
        <f t="shared" si="75"/>
        <v>0</v>
      </c>
      <c r="AK209" s="10">
        <f t="shared" si="75"/>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6">SUM(I212:I215)</f>
        <v>0</v>
      </c>
      <c r="J216" s="10">
        <f t="shared" si="76"/>
        <v>0</v>
      </c>
      <c r="K216" s="10">
        <f t="shared" si="76"/>
        <v>0</v>
      </c>
      <c r="L216" s="10">
        <f t="shared" si="76"/>
        <v>0</v>
      </c>
      <c r="M216" s="10">
        <f t="shared" si="76"/>
        <v>0</v>
      </c>
      <c r="N216" s="10">
        <f t="shared" si="76"/>
        <v>0</v>
      </c>
      <c r="O216" s="10">
        <f t="shared" si="76"/>
        <v>0</v>
      </c>
      <c r="P216" s="10">
        <f t="shared" si="76"/>
        <v>0</v>
      </c>
      <c r="Q216" s="10">
        <f t="shared" si="76"/>
        <v>0</v>
      </c>
      <c r="R216" s="10">
        <f t="shared" si="76"/>
        <v>0</v>
      </c>
      <c r="S216" s="10">
        <f t="shared" si="76"/>
        <v>0</v>
      </c>
      <c r="T216" s="10">
        <f t="shared" si="76"/>
        <v>0</v>
      </c>
      <c r="U216" s="10">
        <f t="shared" si="76"/>
        <v>0</v>
      </c>
      <c r="V216" s="10">
        <f t="shared" si="76"/>
        <v>0</v>
      </c>
      <c r="W216" s="10">
        <f t="shared" si="76"/>
        <v>0</v>
      </c>
      <c r="X216" s="10">
        <f t="shared" si="76"/>
        <v>0</v>
      </c>
      <c r="Y216" s="10">
        <f t="shared" si="76"/>
        <v>0</v>
      </c>
      <c r="Z216" s="10">
        <f t="shared" si="76"/>
        <v>0</v>
      </c>
      <c r="AA216" s="10">
        <f t="shared" si="76"/>
        <v>0</v>
      </c>
      <c r="AB216" s="10">
        <f t="shared" si="76"/>
        <v>0</v>
      </c>
      <c r="AC216" s="10">
        <f t="shared" si="76"/>
        <v>0</v>
      </c>
      <c r="AD216" s="10">
        <f t="shared" si="76"/>
        <v>0</v>
      </c>
      <c r="AE216" s="10">
        <f t="shared" si="76"/>
        <v>0</v>
      </c>
      <c r="AF216" s="10">
        <f t="shared" si="76"/>
        <v>0</v>
      </c>
      <c r="AG216" s="10">
        <f t="shared" si="76"/>
        <v>0</v>
      </c>
      <c r="AH216" s="10">
        <f t="shared" si="76"/>
        <v>0</v>
      </c>
      <c r="AI216" s="10">
        <f t="shared" si="76"/>
        <v>0</v>
      </c>
      <c r="AJ216" s="10">
        <f t="shared" si="76"/>
        <v>0</v>
      </c>
      <c r="AK216" s="10">
        <f t="shared" si="76"/>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5914.0921574912463</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7">H176</f>
        <v>968</v>
      </c>
      <c r="I219" s="10">
        <f t="shared" si="77"/>
        <v>856</v>
      </c>
      <c r="J219" s="10">
        <f t="shared" si="77"/>
        <v>868</v>
      </c>
      <c r="K219" s="10">
        <f t="shared" si="77"/>
        <v>932</v>
      </c>
      <c r="L219" s="10">
        <f t="shared" si="77"/>
        <v>954</v>
      </c>
      <c r="M219" s="10">
        <f t="shared" si="77"/>
        <v>828</v>
      </c>
      <c r="N219" s="10">
        <f t="shared" si="77"/>
        <v>906</v>
      </c>
      <c r="O219" s="10">
        <f t="shared" si="77"/>
        <v>906</v>
      </c>
      <c r="P219" s="10">
        <f t="shared" si="77"/>
        <v>906</v>
      </c>
      <c r="Q219" s="10">
        <f t="shared" si="77"/>
        <v>906</v>
      </c>
      <c r="R219" s="10">
        <f t="shared" si="77"/>
        <v>906</v>
      </c>
      <c r="S219" s="10">
        <f t="shared" si="77"/>
        <v>906</v>
      </c>
      <c r="T219" s="10">
        <f t="shared" si="77"/>
        <v>906</v>
      </c>
      <c r="U219" s="10">
        <f t="shared" si="77"/>
        <v>906</v>
      </c>
      <c r="V219" s="10">
        <f t="shared" si="77"/>
        <v>906</v>
      </c>
      <c r="W219" s="10">
        <f t="shared" si="77"/>
        <v>906</v>
      </c>
      <c r="X219" s="10">
        <f t="shared" si="77"/>
        <v>906</v>
      </c>
      <c r="Y219" s="10">
        <f t="shared" si="77"/>
        <v>906</v>
      </c>
      <c r="Z219" s="10">
        <f t="shared" si="77"/>
        <v>906</v>
      </c>
      <c r="AA219" s="10">
        <f t="shared" si="77"/>
        <v>906</v>
      </c>
      <c r="AB219" s="10">
        <f t="shared" si="77"/>
        <v>906</v>
      </c>
      <c r="AC219" s="10">
        <f t="shared" si="77"/>
        <v>906</v>
      </c>
      <c r="AD219" s="10">
        <f t="shared" si="77"/>
        <v>906</v>
      </c>
      <c r="AE219" s="10">
        <f t="shared" si="77"/>
        <v>906</v>
      </c>
      <c r="AF219" s="10">
        <f t="shared" si="77"/>
        <v>906</v>
      </c>
      <c r="AG219" s="10">
        <f t="shared" si="77"/>
        <v>906</v>
      </c>
      <c r="AH219" s="10">
        <f t="shared" si="77"/>
        <v>906</v>
      </c>
      <c r="AI219" s="10">
        <f t="shared" si="77"/>
        <v>906</v>
      </c>
      <c r="AJ219" s="10">
        <f t="shared" si="77"/>
        <v>906</v>
      </c>
      <c r="AK219" s="10">
        <f t="shared" si="77"/>
        <v>906</v>
      </c>
    </row>
    <row r="220" spans="1:37" x14ac:dyDescent="0.35">
      <c r="E220" t="s">
        <v>138</v>
      </c>
      <c r="F220" t="s">
        <v>111</v>
      </c>
      <c r="G220" s="20">
        <v>5914.0921574912463</v>
      </c>
      <c r="H220" s="10">
        <f>G220*(1+$G$16)</f>
        <v>6038.2880927985616</v>
      </c>
      <c r="I220" s="10">
        <f t="shared" ref="I220:AK220" si="78">H220*(1+$G$16)</f>
        <v>6165.0921427473304</v>
      </c>
      <c r="J220" s="10">
        <f>I220*(1+$G$16)</f>
        <v>6294.5590777450234</v>
      </c>
      <c r="K220" s="10">
        <f t="shared" si="78"/>
        <v>6426.7448183776687</v>
      </c>
      <c r="L220" s="10">
        <f t="shared" si="78"/>
        <v>6561.7064595635993</v>
      </c>
      <c r="M220" s="10">
        <f t="shared" si="78"/>
        <v>6699.5022952144345</v>
      </c>
      <c r="N220" s="10">
        <f t="shared" si="78"/>
        <v>6840.191843413937</v>
      </c>
      <c r="O220" s="10">
        <f t="shared" si="78"/>
        <v>6983.8358721256291</v>
      </c>
      <c r="P220" s="10">
        <f t="shared" si="78"/>
        <v>7130.4964254402666</v>
      </c>
      <c r="Q220" s="10">
        <f t="shared" si="78"/>
        <v>7280.236850374512</v>
      </c>
      <c r="R220" s="10">
        <f t="shared" si="78"/>
        <v>7433.1218242323757</v>
      </c>
      <c r="S220" s="10">
        <f t="shared" si="78"/>
        <v>7589.2173825412547</v>
      </c>
      <c r="T220" s="10">
        <f t="shared" si="78"/>
        <v>7748.5909475746203</v>
      </c>
      <c r="U220" s="10">
        <f t="shared" si="78"/>
        <v>7911.3113574736863</v>
      </c>
      <c r="V220" s="10">
        <f t="shared" si="78"/>
        <v>8077.4488959806331</v>
      </c>
      <c r="W220" s="10">
        <f t="shared" si="78"/>
        <v>8247.075322796225</v>
      </c>
      <c r="X220" s="10">
        <f t="shared" si="78"/>
        <v>8420.2639045749456</v>
      </c>
      <c r="Y220" s="10">
        <f t="shared" si="78"/>
        <v>8597.0894465710189</v>
      </c>
      <c r="Z220" s="10">
        <f t="shared" si="78"/>
        <v>8777.6283249490098</v>
      </c>
      <c r="AA220" s="10">
        <f t="shared" si="78"/>
        <v>8961.9585197729375</v>
      </c>
      <c r="AB220" s="10">
        <f t="shared" si="78"/>
        <v>9150.1596486881681</v>
      </c>
      <c r="AC220" s="10">
        <f t="shared" si="78"/>
        <v>9342.3130013106183</v>
      </c>
      <c r="AD220" s="10">
        <f t="shared" si="78"/>
        <v>9538.5015743381409</v>
      </c>
      <c r="AE220" s="10">
        <f t="shared" si="78"/>
        <v>9738.8101073992402</v>
      </c>
      <c r="AF220" s="10">
        <f t="shared" si="78"/>
        <v>9943.3251196546225</v>
      </c>
      <c r="AG220" s="10">
        <f>AF220*(1+$G$16)</f>
        <v>10152.134947167369</v>
      </c>
      <c r="AH220" s="10">
        <f t="shared" si="78"/>
        <v>10365.329781057882</v>
      </c>
      <c r="AI220" s="10">
        <f t="shared" si="78"/>
        <v>10583.001706460096</v>
      </c>
      <c r="AJ220" s="10">
        <f t="shared" si="78"/>
        <v>10805.244742295758</v>
      </c>
      <c r="AK220" s="10">
        <f t="shared" si="78"/>
        <v>11032.154881883967</v>
      </c>
    </row>
    <row r="221" spans="1:37" x14ac:dyDescent="0.35">
      <c r="E221" t="s">
        <v>139</v>
      </c>
      <c r="F221" t="s">
        <v>53</v>
      </c>
      <c r="H221" s="10">
        <f>H220*H219</f>
        <v>5845062.8738290081</v>
      </c>
      <c r="I221" s="10">
        <f>I220*I219</f>
        <v>5277318.8741917145</v>
      </c>
      <c r="J221" s="10">
        <f t="shared" ref="J221:AK221" si="79">J220*J219</f>
        <v>5463677.2794826804</v>
      </c>
      <c r="K221" s="10">
        <f t="shared" si="79"/>
        <v>5989726.1707279868</v>
      </c>
      <c r="L221" s="10">
        <f t="shared" si="79"/>
        <v>6259867.9624236738</v>
      </c>
      <c r="M221" s="10">
        <f t="shared" si="79"/>
        <v>5547187.9004375516</v>
      </c>
      <c r="N221" s="10">
        <f t="shared" si="79"/>
        <v>6197213.8101330269</v>
      </c>
      <c r="O221" s="10">
        <f t="shared" si="79"/>
        <v>6327355.3001458198</v>
      </c>
      <c r="P221" s="10">
        <f t="shared" si="79"/>
        <v>6460229.7614488816</v>
      </c>
      <c r="Q221" s="10">
        <f t="shared" si="79"/>
        <v>6595894.5864393078</v>
      </c>
      <c r="R221" s="10">
        <f t="shared" si="79"/>
        <v>6734408.3727545328</v>
      </c>
      <c r="S221" s="10">
        <f t="shared" si="79"/>
        <v>6875830.9485823764</v>
      </c>
      <c r="T221" s="10">
        <f t="shared" si="79"/>
        <v>7020223.398502606</v>
      </c>
      <c r="U221" s="10">
        <f t="shared" si="79"/>
        <v>7167648.0898711598</v>
      </c>
      <c r="V221" s="10">
        <f t="shared" si="79"/>
        <v>7318168.6997584533</v>
      </c>
      <c r="W221" s="10">
        <f t="shared" si="79"/>
        <v>7471850.2424533796</v>
      </c>
      <c r="X221" s="10">
        <f t="shared" si="79"/>
        <v>7628759.0975449011</v>
      </c>
      <c r="Y221" s="10">
        <f t="shared" si="79"/>
        <v>7788963.0385933435</v>
      </c>
      <c r="Z221" s="10">
        <f t="shared" si="79"/>
        <v>7952531.2624038029</v>
      </c>
      <c r="AA221" s="10">
        <f t="shared" si="79"/>
        <v>8119534.4189142818</v>
      </c>
      <c r="AB221" s="10">
        <f t="shared" si="79"/>
        <v>8290044.64171148</v>
      </c>
      <c r="AC221" s="10">
        <f t="shared" si="79"/>
        <v>8464135.5791874211</v>
      </c>
      <c r="AD221" s="10">
        <f t="shared" si="79"/>
        <v>8641882.4263503551</v>
      </c>
      <c r="AE221" s="10">
        <f t="shared" si="79"/>
        <v>8823361.9573037121</v>
      </c>
      <c r="AF221" s="10">
        <f t="shared" si="79"/>
        <v>9008652.5584070887</v>
      </c>
      <c r="AG221" s="10">
        <f t="shared" si="79"/>
        <v>9197834.2621336374</v>
      </c>
      <c r="AH221" s="10">
        <f t="shared" si="79"/>
        <v>9390988.7816384416</v>
      </c>
      <c r="AI221" s="10">
        <f t="shared" si="79"/>
        <v>9588199.5460528471</v>
      </c>
      <c r="AJ221" s="10">
        <f t="shared" si="79"/>
        <v>9789551.736519957</v>
      </c>
      <c r="AK221" s="10">
        <f t="shared" si="79"/>
        <v>9995132.3229868747</v>
      </c>
    </row>
    <row r="223" spans="1:37" x14ac:dyDescent="0.35">
      <c r="D223" t="s">
        <v>140</v>
      </c>
    </row>
    <row r="224" spans="1:37" x14ac:dyDescent="0.35">
      <c r="E224" t="s">
        <v>57</v>
      </c>
      <c r="F224" t="s">
        <v>53</v>
      </c>
      <c r="G224" s="10">
        <f t="shared" ref="G224:AK224" si="80">G44</f>
        <v>6232586.4000000004</v>
      </c>
      <c r="H224" s="10">
        <f t="shared" si="80"/>
        <v>4176296</v>
      </c>
      <c r="I224" s="10">
        <f t="shared" si="80"/>
        <v>4176296</v>
      </c>
      <c r="J224" s="10">
        <f t="shared" si="80"/>
        <v>3786015.9385158177</v>
      </c>
      <c r="K224" s="10">
        <f t="shared" si="80"/>
        <v>4598927.3384508733</v>
      </c>
      <c r="L224" s="10">
        <f t="shared" si="80"/>
        <v>5147622.5504659051</v>
      </c>
      <c r="M224" s="10">
        <f t="shared" si="80"/>
        <v>3979015.7998537263</v>
      </c>
      <c r="N224" s="10">
        <f t="shared" si="80"/>
        <v>4907370.082629622</v>
      </c>
      <c r="O224" s="10">
        <f t="shared" si="80"/>
        <v>4483790.3419831889</v>
      </c>
      <c r="P224" s="10">
        <f t="shared" si="80"/>
        <v>4577949.939164836</v>
      </c>
      <c r="Q224" s="10">
        <f t="shared" si="80"/>
        <v>4674086.8878872972</v>
      </c>
      <c r="R224" s="10">
        <f t="shared" si="80"/>
        <v>4772242.7125329301</v>
      </c>
      <c r="S224" s="10">
        <f t="shared" si="80"/>
        <v>4872459.8094961215</v>
      </c>
      <c r="T224" s="10">
        <f t="shared" si="80"/>
        <v>4974781.4654955398</v>
      </c>
      <c r="U224" s="10">
        <f t="shared" si="80"/>
        <v>5079251.8762709461</v>
      </c>
      <c r="V224" s="10">
        <f t="shared" si="80"/>
        <v>5185916.1656726357</v>
      </c>
      <c r="W224" s="10">
        <f t="shared" si="80"/>
        <v>5294820.4051517611</v>
      </c>
      <c r="X224" s="10">
        <f t="shared" si="80"/>
        <v>5406011.6336599477</v>
      </c>
      <c r="Y224" s="10">
        <f t="shared" si="80"/>
        <v>5519537.8779668063</v>
      </c>
      <c r="Z224" s="10">
        <f t="shared" si="80"/>
        <v>5635448.1734041097</v>
      </c>
      <c r="AA224" s="10">
        <f t="shared" si="80"/>
        <v>5753792.5850455957</v>
      </c>
      <c r="AB224" s="10">
        <f t="shared" si="80"/>
        <v>5874622.229331553</v>
      </c>
      <c r="AC224" s="10">
        <f t="shared" si="80"/>
        <v>5997989.296147516</v>
      </c>
      <c r="AD224" s="10">
        <f t="shared" si="80"/>
        <v>6123947.0713666137</v>
      </c>
      <c r="AE224" s="10">
        <f t="shared" si="80"/>
        <v>6252549.959865313</v>
      </c>
      <c r="AF224" s="10">
        <f t="shared" si="80"/>
        <v>6383853.5090224845</v>
      </c>
      <c r="AG224" s="10">
        <f t="shared" si="80"/>
        <v>6517914.432711957</v>
      </c>
      <c r="AH224" s="10">
        <f t="shared" si="80"/>
        <v>6654790.6357989078</v>
      </c>
      <c r="AI224" s="10">
        <f t="shared" si="80"/>
        <v>6794541.2391506853</v>
      </c>
      <c r="AJ224" s="10">
        <f t="shared" si="80"/>
        <v>6937226.6051728493</v>
      </c>
      <c r="AK224" s="10">
        <f t="shared" si="80"/>
        <v>7082908.363881479</v>
      </c>
    </row>
    <row r="225" spans="4:38" x14ac:dyDescent="0.35">
      <c r="E225" t="s">
        <v>141</v>
      </c>
      <c r="F225" t="s">
        <v>53</v>
      </c>
      <c r="G225" s="10">
        <f t="shared" ref="G225:AK225" si="81">G179</f>
        <v>0</v>
      </c>
      <c r="H225" s="10">
        <f t="shared" si="81"/>
        <v>526993.09080000001</v>
      </c>
      <c r="I225" s="10">
        <f t="shared" si="81"/>
        <v>1034142.3220956479</v>
      </c>
      <c r="J225" s="10">
        <f t="shared" si="81"/>
        <v>1589485.0494138594</v>
      </c>
      <c r="K225" s="10">
        <f t="shared" si="81"/>
        <v>2184717.6780373026</v>
      </c>
      <c r="L225" s="10">
        <f t="shared" si="81"/>
        <v>2817790.2644000882</v>
      </c>
      <c r="M225" s="10">
        <f t="shared" si="81"/>
        <v>3397305.9473357713</v>
      </c>
      <c r="N225" s="10">
        <f t="shared" si="81"/>
        <v>4049965.7487078495</v>
      </c>
      <c r="O225" s="10">
        <f t="shared" si="81"/>
        <v>4728539.0498147812</v>
      </c>
      <c r="P225" s="10">
        <f t="shared" si="81"/>
        <v>5433826.3946730224</v>
      </c>
      <c r="Q225" s="10">
        <f t="shared" si="81"/>
        <v>6166650.5222943425</v>
      </c>
      <c r="R225" s="10">
        <f t="shared" si="81"/>
        <v>6927856.9458357058</v>
      </c>
      <c r="S225" s="10">
        <f t="shared" si="81"/>
        <v>7718314.5462854756</v>
      </c>
      <c r="T225" s="10">
        <f t="shared" si="81"/>
        <v>8538916.1810410209</v>
      </c>
      <c r="U225" s="10">
        <f t="shared" si="81"/>
        <v>9390579.3077413887</v>
      </c>
      <c r="V225" s="10">
        <f t="shared" si="81"/>
        <v>10274246.623727333</v>
      </c>
      <c r="W225" s="10">
        <f t="shared" si="81"/>
        <v>11190886.721509971</v>
      </c>
      <c r="X225" s="10">
        <f t="shared" si="81"/>
        <v>12141494.760638416</v>
      </c>
      <c r="Y225" s="10">
        <f t="shared" si="81"/>
        <v>13127093.156366071</v>
      </c>
      <c r="Z225" s="10">
        <f t="shared" si="81"/>
        <v>14148732.285524845</v>
      </c>
      <c r="AA225" s="10">
        <f t="shared" si="81"/>
        <v>15207491.210026329</v>
      </c>
      <c r="AB225" s="10">
        <f t="shared" si="81"/>
        <v>16304478.418418963</v>
      </c>
      <c r="AC225" s="10">
        <f t="shared" si="81"/>
        <v>17440832.585940462</v>
      </c>
      <c r="AD225" s="10">
        <f t="shared" si="81"/>
        <v>18617723.353515342</v>
      </c>
      <c r="AE225" s="10">
        <f t="shared" si="81"/>
        <v>19836352.126157966</v>
      </c>
      <c r="AF225" s="10">
        <f t="shared" si="81"/>
        <v>21097952.891252678</v>
      </c>
      <c r="AG225" s="10">
        <f t="shared" si="81"/>
        <v>22403793.057193734</v>
      </c>
      <c r="AH225" s="10">
        <f t="shared" si="81"/>
        <v>23755174.312879272</v>
      </c>
      <c r="AI225" s="10">
        <f t="shared" si="81"/>
        <v>25153433.508565381</v>
      </c>
      <c r="AJ225" s="10">
        <f t="shared" si="81"/>
        <v>26599943.558598325</v>
      </c>
      <c r="AK225" s="10">
        <f t="shared" si="81"/>
        <v>28096114.366555378</v>
      </c>
    </row>
    <row r="226" spans="4:38" x14ac:dyDescent="0.35">
      <c r="E226" t="s">
        <v>117</v>
      </c>
      <c r="F226" t="s">
        <v>53</v>
      </c>
      <c r="G226" s="10">
        <f t="shared" ref="G226:AK226" si="82">-G189</f>
        <v>0</v>
      </c>
      <c r="H226" s="10">
        <f t="shared" si="82"/>
        <v>0</v>
      </c>
      <c r="I226" s="10">
        <f t="shared" si="82"/>
        <v>0</v>
      </c>
      <c r="J226" s="10">
        <f t="shared" si="82"/>
        <v>0</v>
      </c>
      <c r="K226" s="10">
        <f t="shared" si="82"/>
        <v>0</v>
      </c>
      <c r="L226" s="10">
        <f t="shared" si="82"/>
        <v>0</v>
      </c>
      <c r="M226" s="10">
        <f t="shared" si="82"/>
        <v>0</v>
      </c>
      <c r="N226" s="10">
        <f t="shared" si="82"/>
        <v>0</v>
      </c>
      <c r="O226" s="10">
        <f t="shared" si="82"/>
        <v>0</v>
      </c>
      <c r="P226" s="10">
        <f t="shared" si="82"/>
        <v>0</v>
      </c>
      <c r="Q226" s="10">
        <f t="shared" si="82"/>
        <v>0</v>
      </c>
      <c r="R226" s="10">
        <f t="shared" si="82"/>
        <v>0</v>
      </c>
      <c r="S226" s="10">
        <f t="shared" si="82"/>
        <v>0</v>
      </c>
      <c r="T226" s="10">
        <f t="shared" si="82"/>
        <v>0</v>
      </c>
      <c r="U226" s="10">
        <f t="shared" si="82"/>
        <v>0</v>
      </c>
      <c r="V226" s="10">
        <f t="shared" si="82"/>
        <v>0</v>
      </c>
      <c r="W226" s="10">
        <f t="shared" si="82"/>
        <v>0</v>
      </c>
      <c r="X226" s="10">
        <f t="shared" si="82"/>
        <v>0</v>
      </c>
      <c r="Y226" s="10">
        <f t="shared" si="82"/>
        <v>0</v>
      </c>
      <c r="Z226" s="10">
        <f t="shared" si="82"/>
        <v>0</v>
      </c>
      <c r="AA226" s="10">
        <f t="shared" si="82"/>
        <v>0</v>
      </c>
      <c r="AB226" s="10">
        <f t="shared" si="82"/>
        <v>0</v>
      </c>
      <c r="AC226" s="10">
        <f t="shared" si="82"/>
        <v>0</v>
      </c>
      <c r="AD226" s="10">
        <f t="shared" si="82"/>
        <v>0</v>
      </c>
      <c r="AE226" s="10">
        <f t="shared" si="82"/>
        <v>0</v>
      </c>
      <c r="AF226" s="10">
        <f t="shared" si="82"/>
        <v>0</v>
      </c>
      <c r="AG226" s="10">
        <f t="shared" si="82"/>
        <v>0</v>
      </c>
      <c r="AH226" s="10">
        <f t="shared" si="82"/>
        <v>0</v>
      </c>
      <c r="AI226" s="10">
        <f t="shared" si="82"/>
        <v>0</v>
      </c>
      <c r="AJ226" s="10">
        <f t="shared" si="82"/>
        <v>0</v>
      </c>
      <c r="AK226" s="10">
        <f t="shared" si="82"/>
        <v>0</v>
      </c>
    </row>
    <row r="227" spans="4:38" x14ac:dyDescent="0.35">
      <c r="E227" t="s">
        <v>118</v>
      </c>
      <c r="F227" t="s">
        <v>53</v>
      </c>
      <c r="G227" s="10">
        <f t="shared" ref="G227:AK227" si="83">-G202</f>
        <v>0</v>
      </c>
      <c r="H227" s="10">
        <f t="shared" si="83"/>
        <v>-473409.11199999996</v>
      </c>
      <c r="I227" s="10">
        <f t="shared" si="83"/>
        <v>-910776.53193599987</v>
      </c>
      <c r="J227" s="10">
        <f t="shared" si="83"/>
        <v>-1372422.3919271477</v>
      </c>
      <c r="K227" s="10">
        <f t="shared" si="83"/>
        <v>-1886369.0869462134</v>
      </c>
      <c r="L227" s="10">
        <f t="shared" si="83"/>
        <v>-2432988.253675662</v>
      </c>
      <c r="M227" s="10">
        <f t="shared" si="83"/>
        <v>-2933364.3346128031</v>
      </c>
      <c r="N227" s="10">
        <f t="shared" si="83"/>
        <v>-3496895.8544871639</v>
      </c>
      <c r="O227" s="10">
        <f t="shared" si="83"/>
        <v>-4082802.0845246837</v>
      </c>
      <c r="P227" s="10">
        <f t="shared" si="83"/>
        <v>-4691774.245151951</v>
      </c>
      <c r="Q227" s="10">
        <f t="shared" si="83"/>
        <v>-5324522.7208062867</v>
      </c>
      <c r="R227" s="10">
        <f t="shared" si="83"/>
        <v>-5981777.559995994</v>
      </c>
      <c r="S227" s="10">
        <f t="shared" si="83"/>
        <v>-6664288.9879117915</v>
      </c>
      <c r="T227" s="10">
        <f t="shared" si="83"/>
        <v>-7372827.9318960942</v>
      </c>
      <c r="U227" s="10">
        <f t="shared" si="83"/>
        <v>-8108186.5600840691</v>
      </c>
      <c r="V227" s="10">
        <f t="shared" si="83"/>
        <v>-8871178.8335379735</v>
      </c>
      <c r="W227" s="10">
        <f t="shared" si="83"/>
        <v>-9662641.0722039435</v>
      </c>
      <c r="X227" s="10">
        <f t="shared" si="83"/>
        <v>-10483432.535028294</v>
      </c>
      <c r="Y227" s="10">
        <f t="shared" si="83"/>
        <v>-11334436.014578426</v>
      </c>
      <c r="Z227" s="10">
        <f t="shared" si="83"/>
        <v>-12216558.446521716</v>
      </c>
      <c r="AA227" s="10">
        <f t="shared" si="83"/>
        <v>-13130731.534324195</v>
      </c>
      <c r="AB227" s="10">
        <f t="shared" si="83"/>
        <v>-14077912.389539462</v>
      </c>
      <c r="AC227" s="10">
        <f t="shared" si="83"/>
        <v>-15059084.188067133</v>
      </c>
      <c r="AD227" s="10">
        <f t="shared" si="83"/>
        <v>-16075256.842769178</v>
      </c>
      <c r="AE227" s="10">
        <f t="shared" si="83"/>
        <v>-17127467.692841772</v>
      </c>
      <c r="AF227" s="10">
        <f t="shared" si="83"/>
        <v>-18216782.210349753</v>
      </c>
      <c r="AG227" s="10">
        <f t="shared" si="83"/>
        <v>-19344294.724340525</v>
      </c>
      <c r="AH227" s="10">
        <f t="shared" si="83"/>
        <v>-20511129.162964147</v>
      </c>
      <c r="AI227" s="10">
        <f t="shared" si="83"/>
        <v>-21718439.814036522</v>
      </c>
      <c r="AJ227" s="10">
        <f t="shared" si="83"/>
        <v>-22967412.104493074</v>
      </c>
      <c r="AK227" s="10">
        <f t="shared" si="83"/>
        <v>-24259263.399190813</v>
      </c>
    </row>
    <row r="228" spans="4:38" x14ac:dyDescent="0.35">
      <c r="E228" t="s">
        <v>142</v>
      </c>
      <c r="F228" t="s">
        <v>53</v>
      </c>
      <c r="G228" s="10">
        <f t="shared" ref="G228:AK228" si="84">-G36-G52-G87</f>
        <v>-2197616.1825999999</v>
      </c>
      <c r="H228" s="10">
        <f t="shared" si="84"/>
        <v>-2338304.2137968307</v>
      </c>
      <c r="I228" s="10">
        <f t="shared" si="84"/>
        <v>-2710520.8808911005</v>
      </c>
      <c r="J228" s="10">
        <f t="shared" si="84"/>
        <v>-3063146.7228086372</v>
      </c>
      <c r="K228" s="10">
        <f t="shared" si="84"/>
        <v>-3549843.9022192797</v>
      </c>
      <c r="L228" s="10">
        <f t="shared" si="84"/>
        <v>-3844264.5922605116</v>
      </c>
      <c r="M228" s="10">
        <f t="shared" si="84"/>
        <v>-4001325.7003741753</v>
      </c>
      <c r="N228" s="10">
        <f t="shared" si="84"/>
        <v>-4194069.3778108284</v>
      </c>
      <c r="O228" s="10">
        <f t="shared" si="84"/>
        <v>-4485177.1546153165</v>
      </c>
      <c r="P228" s="10">
        <f t="shared" si="84"/>
        <v>-4782398.1947326986</v>
      </c>
      <c r="Q228" s="10">
        <f t="shared" si="84"/>
        <v>-5085860.8766925465</v>
      </c>
      <c r="R228" s="10">
        <f t="shared" si="84"/>
        <v>-5395696.2749735508</v>
      </c>
      <c r="S228" s="10">
        <f t="shared" si="84"/>
        <v>-5712038.2166184559</v>
      </c>
      <c r="T228" s="10">
        <f t="shared" si="84"/>
        <v>-6034160.7541327896</v>
      </c>
      <c r="U228" s="10">
        <f t="shared" si="84"/>
        <v>-6362106.8626120714</v>
      </c>
      <c r="V228" s="10">
        <f t="shared" si="84"/>
        <v>-6695920.419628826</v>
      </c>
      <c r="W228" s="10">
        <f t="shared" si="84"/>
        <v>-7035646.2241846044</v>
      </c>
      <c r="X228" s="10">
        <f t="shared" si="84"/>
        <v>-7381330.0160599854</v>
      </c>
      <c r="Y228" s="10">
        <f t="shared" si="84"/>
        <v>-7733018.4955709428</v>
      </c>
      <c r="Z228" s="10">
        <f t="shared" si="84"/>
        <v>-8090759.3437400861</v>
      </c>
      <c r="AA228" s="10">
        <f t="shared" si="84"/>
        <v>-8454601.2428914998</v>
      </c>
      <c r="AB228" s="10">
        <f t="shared" si="84"/>
        <v>-8824593.8976780735</v>
      </c>
      <c r="AC228" s="10">
        <f t="shared" si="84"/>
        <v>-9200788.0565504059</v>
      </c>
      <c r="AD228" s="10">
        <f t="shared" si="84"/>
        <v>-9583235.5336765591</v>
      </c>
      <c r="AE228" s="10">
        <f t="shared" si="84"/>
        <v>-9971989.2313221265</v>
      </c>
      <c r="AF228" s="10">
        <f t="shared" si="84"/>
        <v>-8812036.1753002778</v>
      </c>
      <c r="AG228" s="10">
        <f t="shared" si="84"/>
        <v>-9179186.4141452238</v>
      </c>
      <c r="AH228" s="10">
        <f t="shared" si="84"/>
        <v>-9309862.4135577846</v>
      </c>
      <c r="AI228" s="10">
        <f t="shared" si="84"/>
        <v>-9528726.8204868194</v>
      </c>
      <c r="AJ228" s="10">
        <f t="shared" si="84"/>
        <v>-9753078.1396619268</v>
      </c>
      <c r="AK228" s="10">
        <f t="shared" si="84"/>
        <v>-10033731.976769038</v>
      </c>
    </row>
    <row r="229" spans="4:38" x14ac:dyDescent="0.35">
      <c r="E229" t="s">
        <v>125</v>
      </c>
      <c r="F229" t="s">
        <v>53</v>
      </c>
      <c r="G229" s="10">
        <f t="shared" ref="G229:AK229" si="85">G209</f>
        <v>0</v>
      </c>
      <c r="H229" s="10">
        <f t="shared" si="85"/>
        <v>0</v>
      </c>
      <c r="I229" s="10">
        <f t="shared" si="85"/>
        <v>0</v>
      </c>
      <c r="J229" s="10">
        <f t="shared" si="85"/>
        <v>0</v>
      </c>
      <c r="K229" s="10">
        <f t="shared" si="85"/>
        <v>0</v>
      </c>
      <c r="L229" s="10">
        <f t="shared" si="85"/>
        <v>0</v>
      </c>
      <c r="M229" s="10">
        <f t="shared" si="85"/>
        <v>0</v>
      </c>
      <c r="N229" s="10">
        <f t="shared" si="85"/>
        <v>0</v>
      </c>
      <c r="O229" s="10">
        <f t="shared" si="85"/>
        <v>0</v>
      </c>
      <c r="P229" s="10">
        <f t="shared" si="85"/>
        <v>0</v>
      </c>
      <c r="Q229" s="10">
        <f t="shared" si="85"/>
        <v>0</v>
      </c>
      <c r="R229" s="10">
        <f t="shared" si="85"/>
        <v>0</v>
      </c>
      <c r="S229" s="10">
        <f t="shared" si="85"/>
        <v>0</v>
      </c>
      <c r="T229" s="10">
        <f t="shared" si="85"/>
        <v>0</v>
      </c>
      <c r="U229" s="10">
        <f t="shared" si="85"/>
        <v>0</v>
      </c>
      <c r="V229" s="10">
        <f t="shared" si="85"/>
        <v>0</v>
      </c>
      <c r="W229" s="10">
        <f t="shared" si="85"/>
        <v>0</v>
      </c>
      <c r="X229" s="10">
        <f t="shared" si="85"/>
        <v>0</v>
      </c>
      <c r="Y229" s="10">
        <f t="shared" si="85"/>
        <v>0</v>
      </c>
      <c r="Z229" s="10">
        <f t="shared" si="85"/>
        <v>0</v>
      </c>
      <c r="AA229" s="10">
        <f t="shared" si="85"/>
        <v>0</v>
      </c>
      <c r="AB229" s="10">
        <f t="shared" si="85"/>
        <v>0</v>
      </c>
      <c r="AC229" s="10">
        <f t="shared" si="85"/>
        <v>0</v>
      </c>
      <c r="AD229" s="10">
        <f t="shared" si="85"/>
        <v>0</v>
      </c>
      <c r="AE229" s="10">
        <f t="shared" si="85"/>
        <v>0</v>
      </c>
      <c r="AF229" s="10">
        <f t="shared" si="85"/>
        <v>0</v>
      </c>
      <c r="AG229" s="10">
        <f t="shared" si="85"/>
        <v>0</v>
      </c>
      <c r="AH229" s="10">
        <f t="shared" si="85"/>
        <v>0</v>
      </c>
      <c r="AI229" s="10">
        <f t="shared" si="85"/>
        <v>0</v>
      </c>
      <c r="AJ229" s="10">
        <f t="shared" si="85"/>
        <v>0</v>
      </c>
      <c r="AK229" s="10">
        <f t="shared" si="85"/>
        <v>0</v>
      </c>
    </row>
    <row r="230" spans="4:38" x14ac:dyDescent="0.35">
      <c r="E230" t="s">
        <v>143</v>
      </c>
      <c r="F230" t="s">
        <v>53</v>
      </c>
      <c r="H230" s="10">
        <f t="shared" ref="H230:AK230" si="86">H221</f>
        <v>5845062.8738290081</v>
      </c>
      <c r="I230" s="10">
        <f t="shared" si="86"/>
        <v>5277318.8741917145</v>
      </c>
      <c r="J230" s="10">
        <f t="shared" si="86"/>
        <v>5463677.2794826804</v>
      </c>
      <c r="K230" s="10">
        <f t="shared" si="86"/>
        <v>5989726.1707279868</v>
      </c>
      <c r="L230" s="10">
        <f t="shared" si="86"/>
        <v>6259867.9624236738</v>
      </c>
      <c r="M230" s="10">
        <f t="shared" si="86"/>
        <v>5547187.9004375516</v>
      </c>
      <c r="N230" s="10">
        <f t="shared" si="86"/>
        <v>6197213.8101330269</v>
      </c>
      <c r="O230" s="10">
        <f t="shared" si="86"/>
        <v>6327355.3001458198</v>
      </c>
      <c r="P230" s="10">
        <f t="shared" si="86"/>
        <v>6460229.7614488816</v>
      </c>
      <c r="Q230" s="10">
        <f t="shared" si="86"/>
        <v>6595894.5864393078</v>
      </c>
      <c r="R230" s="10">
        <f t="shared" si="86"/>
        <v>6734408.3727545328</v>
      </c>
      <c r="S230" s="10">
        <f t="shared" si="86"/>
        <v>6875830.9485823764</v>
      </c>
      <c r="T230" s="10">
        <f t="shared" si="86"/>
        <v>7020223.398502606</v>
      </c>
      <c r="U230" s="10">
        <f t="shared" si="86"/>
        <v>7167648.0898711598</v>
      </c>
      <c r="V230" s="10">
        <f t="shared" si="86"/>
        <v>7318168.6997584533</v>
      </c>
      <c r="W230" s="10">
        <f t="shared" si="86"/>
        <v>7471850.2424533796</v>
      </c>
      <c r="X230" s="10">
        <f t="shared" si="86"/>
        <v>7628759.0975449011</v>
      </c>
      <c r="Y230" s="10">
        <f t="shared" si="86"/>
        <v>7788963.0385933435</v>
      </c>
      <c r="Z230" s="10">
        <f t="shared" si="86"/>
        <v>7952531.2624038029</v>
      </c>
      <c r="AA230" s="10">
        <f t="shared" si="86"/>
        <v>8119534.4189142818</v>
      </c>
      <c r="AB230" s="10">
        <f t="shared" si="86"/>
        <v>8290044.64171148</v>
      </c>
      <c r="AC230" s="10">
        <f t="shared" si="86"/>
        <v>8464135.5791874211</v>
      </c>
      <c r="AD230" s="10">
        <f t="shared" si="86"/>
        <v>8641882.4263503551</v>
      </c>
      <c r="AE230" s="10">
        <f t="shared" si="86"/>
        <v>8823361.9573037121</v>
      </c>
      <c r="AF230" s="10">
        <f t="shared" si="86"/>
        <v>9008652.5584070887</v>
      </c>
      <c r="AG230" s="10">
        <f t="shared" si="86"/>
        <v>9197834.2621336374</v>
      </c>
      <c r="AH230" s="10">
        <f t="shared" si="86"/>
        <v>9390988.7816384416</v>
      </c>
      <c r="AI230" s="10">
        <f t="shared" si="86"/>
        <v>9588199.5460528471</v>
      </c>
      <c r="AJ230" s="10">
        <f t="shared" si="86"/>
        <v>9789551.736519957</v>
      </c>
      <c r="AK230" s="10">
        <f t="shared" si="86"/>
        <v>9995132.3229868747</v>
      </c>
    </row>
    <row r="232" spans="4:38" x14ac:dyDescent="0.35">
      <c r="E232" t="s">
        <v>144</v>
      </c>
      <c r="F232" t="s">
        <v>53</v>
      </c>
      <c r="G232" s="10">
        <f t="shared" ref="G232:AK232" si="87">SUM(G224:G230)</f>
        <v>4034970.2174000004</v>
      </c>
      <c r="H232" s="10">
        <f t="shared" si="87"/>
        <v>7736638.638832178</v>
      </c>
      <c r="I232" s="10">
        <f t="shared" si="87"/>
        <v>6866459.7834602613</v>
      </c>
      <c r="J232" s="10">
        <f t="shared" si="87"/>
        <v>6403609.152676573</v>
      </c>
      <c r="K232" s="10">
        <f t="shared" si="87"/>
        <v>7337158.1980506694</v>
      </c>
      <c r="L232" s="10">
        <f t="shared" si="87"/>
        <v>7948027.9313534936</v>
      </c>
      <c r="M232" s="10">
        <f t="shared" si="87"/>
        <v>5988819.6126400698</v>
      </c>
      <c r="N232" s="10">
        <f t="shared" si="87"/>
        <v>7463584.4091725051</v>
      </c>
      <c r="O232" s="10">
        <f t="shared" si="87"/>
        <v>6971705.4528037906</v>
      </c>
      <c r="P232" s="10">
        <f t="shared" si="87"/>
        <v>6997833.6554020913</v>
      </c>
      <c r="Q232" s="10">
        <f t="shared" si="87"/>
        <v>7026248.3991221143</v>
      </c>
      <c r="R232" s="10">
        <f t="shared" si="87"/>
        <v>7057034.196153624</v>
      </c>
      <c r="S232" s="10">
        <f t="shared" si="87"/>
        <v>7090278.099833725</v>
      </c>
      <c r="T232" s="10">
        <f t="shared" si="87"/>
        <v>7126932.3590102829</v>
      </c>
      <c r="U232" s="10">
        <f t="shared" si="87"/>
        <v>7167185.851187354</v>
      </c>
      <c r="V232" s="10">
        <f t="shared" si="87"/>
        <v>7211232.2359916223</v>
      </c>
      <c r="W232" s="10">
        <f t="shared" si="87"/>
        <v>7259270.0727265645</v>
      </c>
      <c r="X232" s="10">
        <f t="shared" si="87"/>
        <v>7311502.9407549854</v>
      </c>
      <c r="Y232" s="10">
        <f t="shared" si="87"/>
        <v>7368139.5627768533</v>
      </c>
      <c r="Z232" s="10">
        <f t="shared" si="87"/>
        <v>7429393.9310709545</v>
      </c>
      <c r="AA232" s="10">
        <f t="shared" si="87"/>
        <v>7495485.4367705127</v>
      </c>
      <c r="AB232" s="10">
        <f t="shared" si="87"/>
        <v>7566639.0022444604</v>
      </c>
      <c r="AC232" s="10">
        <f t="shared" si="87"/>
        <v>7643085.2166578583</v>
      </c>
      <c r="AD232" s="10">
        <f t="shared" si="87"/>
        <v>7725060.4747865759</v>
      </c>
      <c r="AE232" s="10">
        <f t="shared" si="87"/>
        <v>7812807.1191630922</v>
      </c>
      <c r="AF232" s="10">
        <f t="shared" si="87"/>
        <v>9461640.5730322208</v>
      </c>
      <c r="AG232" s="10">
        <f t="shared" si="87"/>
        <v>9596060.6135535818</v>
      </c>
      <c r="AH232" s="10">
        <f t="shared" si="87"/>
        <v>9979962.153794691</v>
      </c>
      <c r="AI232" s="10">
        <f t="shared" si="87"/>
        <v>10289007.659245571</v>
      </c>
      <c r="AJ232" s="10">
        <f t="shared" si="87"/>
        <v>10606231.656136131</v>
      </c>
      <c r="AK232" s="10">
        <f t="shared" si="87"/>
        <v>10881159.677463878</v>
      </c>
    </row>
    <row r="233" spans="4:38" x14ac:dyDescent="0.35">
      <c r="E233" t="s">
        <v>145</v>
      </c>
      <c r="F233" t="s">
        <v>53</v>
      </c>
      <c r="G233" s="10">
        <f>-G232*G$20</f>
        <v>0</v>
      </c>
      <c r="H233" s="10">
        <f t="shared" ref="H233:AK233" si="88">-H232*H$20</f>
        <v>0</v>
      </c>
      <c r="I233" s="10">
        <f t="shared" si="88"/>
        <v>0</v>
      </c>
      <c r="J233" s="10">
        <f t="shared" si="88"/>
        <v>0</v>
      </c>
      <c r="K233" s="10">
        <f t="shared" si="88"/>
        <v>0</v>
      </c>
      <c r="L233" s="10">
        <f t="shared" si="88"/>
        <v>0</v>
      </c>
      <c r="M233" s="10">
        <f t="shared" si="88"/>
        <v>0</v>
      </c>
      <c r="N233" s="10">
        <f t="shared" si="88"/>
        <v>0</v>
      </c>
      <c r="O233" s="10">
        <f t="shared" si="88"/>
        <v>0</v>
      </c>
      <c r="P233" s="10">
        <f t="shared" si="88"/>
        <v>0</v>
      </c>
      <c r="Q233" s="10">
        <f t="shared" si="88"/>
        <v>0</v>
      </c>
      <c r="R233" s="10">
        <f t="shared" si="88"/>
        <v>0</v>
      </c>
      <c r="S233" s="10">
        <f t="shared" si="88"/>
        <v>0</v>
      </c>
      <c r="T233" s="10">
        <f t="shared" si="88"/>
        <v>0</v>
      </c>
      <c r="U233" s="10">
        <f t="shared" si="88"/>
        <v>0</v>
      </c>
      <c r="V233" s="10">
        <f t="shared" si="88"/>
        <v>0</v>
      </c>
      <c r="W233" s="10">
        <f t="shared" si="88"/>
        <v>0</v>
      </c>
      <c r="X233" s="10">
        <f t="shared" si="88"/>
        <v>0</v>
      </c>
      <c r="Y233" s="10">
        <f t="shared" si="88"/>
        <v>0</v>
      </c>
      <c r="Z233" s="10">
        <f t="shared" si="88"/>
        <v>0</v>
      </c>
      <c r="AA233" s="10">
        <f t="shared" si="88"/>
        <v>0</v>
      </c>
      <c r="AB233" s="10">
        <f t="shared" si="88"/>
        <v>0</v>
      </c>
      <c r="AC233" s="10">
        <f t="shared" si="88"/>
        <v>0</v>
      </c>
      <c r="AD233" s="10">
        <f t="shared" si="88"/>
        <v>0</v>
      </c>
      <c r="AE233" s="10">
        <f t="shared" si="88"/>
        <v>0</v>
      </c>
      <c r="AF233" s="10">
        <f t="shared" si="88"/>
        <v>0</v>
      </c>
      <c r="AG233" s="10">
        <f t="shared" si="88"/>
        <v>0</v>
      </c>
      <c r="AH233" s="10">
        <f t="shared" si="88"/>
        <v>0</v>
      </c>
      <c r="AI233" s="10">
        <f t="shared" si="88"/>
        <v>0</v>
      </c>
      <c r="AJ233" s="10">
        <f t="shared" si="88"/>
        <v>0</v>
      </c>
      <c r="AK233" s="10">
        <f t="shared" si="88"/>
        <v>0</v>
      </c>
    </row>
    <row r="235" spans="4:38" x14ac:dyDescent="0.35">
      <c r="D235" t="s">
        <v>146</v>
      </c>
    </row>
    <row r="236" spans="4:38" x14ac:dyDescent="0.35">
      <c r="E236" t="s">
        <v>51</v>
      </c>
      <c r="F236" t="s">
        <v>53</v>
      </c>
      <c r="G236" s="10">
        <f>-G28</f>
        <v>-64771548.044999994</v>
      </c>
      <c r="H236" s="10">
        <f t="shared" ref="H236:AK236" si="89">-H28</f>
        <v>-1998628.7159307459</v>
      </c>
      <c r="I236" s="10">
        <f t="shared" si="89"/>
        <v>-7501412.3547134995</v>
      </c>
      <c r="J236" s="10">
        <f t="shared" si="89"/>
        <v>-8953631.9748609979</v>
      </c>
      <c r="K236" s="10">
        <f t="shared" si="89"/>
        <v>-14816763.503986044</v>
      </c>
      <c r="L236" s="10">
        <f t="shared" si="89"/>
        <v>-5895611.8237101641</v>
      </c>
      <c r="M236" s="10">
        <f t="shared" si="89"/>
        <v>-3765371.2819813695</v>
      </c>
      <c r="N236" s="10">
        <f t="shared" si="89"/>
        <v>-3967030.0734917778</v>
      </c>
      <c r="O236" s="10">
        <f t="shared" si="89"/>
        <v>-6840473.8818538236</v>
      </c>
      <c r="P236" s="10">
        <f t="shared" si="89"/>
        <v>-6984123.8333727531</v>
      </c>
      <c r="Q236" s="10">
        <f t="shared" si="89"/>
        <v>-7130790.4338735789</v>
      </c>
      <c r="R236" s="10">
        <f t="shared" si="89"/>
        <v>-7280537.0329849236</v>
      </c>
      <c r="S236" s="10">
        <f t="shared" si="89"/>
        <v>-7433428.3106776057</v>
      </c>
      <c r="T236" s="10">
        <f t="shared" si="89"/>
        <v>-7560237.5890786229</v>
      </c>
      <c r="U236" s="10">
        <f t="shared" si="89"/>
        <v>-7687046.8674796401</v>
      </c>
      <c r="V236" s="10">
        <f t="shared" si="89"/>
        <v>-7813856.1458806572</v>
      </c>
      <c r="W236" s="10">
        <f t="shared" si="89"/>
        <v>-7940665.4242816744</v>
      </c>
      <c r="X236" s="10">
        <f t="shared" si="89"/>
        <v>-8067474.7026826907</v>
      </c>
      <c r="Y236" s="10">
        <f t="shared" si="89"/>
        <v>-8194283.9810837079</v>
      </c>
      <c r="Z236" s="10">
        <f t="shared" si="89"/>
        <v>-8321093.2594847251</v>
      </c>
      <c r="AA236" s="10">
        <f t="shared" si="89"/>
        <v>-8447902.5378857423</v>
      </c>
      <c r="AB236" s="10">
        <f t="shared" si="89"/>
        <v>-8574711.8162867595</v>
      </c>
      <c r="AC236" s="10">
        <f t="shared" si="89"/>
        <v>-8701521.0946877748</v>
      </c>
      <c r="AD236" s="10">
        <f t="shared" si="89"/>
        <v>-8828330.373088792</v>
      </c>
      <c r="AE236" s="10">
        <f t="shared" si="89"/>
        <v>-8955139.6514898092</v>
      </c>
      <c r="AF236" s="10">
        <f t="shared" si="89"/>
        <v>-9081948.9298908263</v>
      </c>
      <c r="AG236" s="10">
        <f t="shared" si="89"/>
        <v>-9208758.2082918435</v>
      </c>
      <c r="AH236" s="10">
        <f t="shared" si="89"/>
        <v>-9335567.4866928607</v>
      </c>
      <c r="AI236" s="10">
        <f t="shared" si="89"/>
        <v>-9462376.7650938779</v>
      </c>
      <c r="AJ236" s="10">
        <f t="shared" si="89"/>
        <v>-9589186.0434948951</v>
      </c>
      <c r="AK236" s="10">
        <f t="shared" si="89"/>
        <v>-9715995.3218959123</v>
      </c>
    </row>
    <row r="237" spans="4:38" x14ac:dyDescent="0.35">
      <c r="E237" t="s">
        <v>147</v>
      </c>
      <c r="F237" t="s">
        <v>53</v>
      </c>
      <c r="G237" s="10">
        <f t="shared" ref="G237:AK237" si="90">G86</f>
        <v>0</v>
      </c>
      <c r="H237" s="10">
        <f t="shared" si="90"/>
        <v>0</v>
      </c>
      <c r="I237" s="10">
        <f t="shared" si="90"/>
        <v>0</v>
      </c>
      <c r="J237" s="10">
        <f t="shared" si="90"/>
        <v>0</v>
      </c>
      <c r="K237" s="10">
        <f t="shared" si="90"/>
        <v>0</v>
      </c>
      <c r="L237" s="10">
        <f t="shared" si="90"/>
        <v>0</v>
      </c>
      <c r="M237" s="10">
        <f t="shared" si="90"/>
        <v>0</v>
      </c>
      <c r="N237" s="10">
        <f t="shared" si="90"/>
        <v>0</v>
      </c>
      <c r="O237" s="10">
        <f t="shared" si="90"/>
        <v>0</v>
      </c>
      <c r="P237" s="10">
        <f t="shared" si="90"/>
        <v>0</v>
      </c>
      <c r="Q237" s="10">
        <f t="shared" si="90"/>
        <v>0</v>
      </c>
      <c r="R237" s="10">
        <f t="shared" si="90"/>
        <v>0</v>
      </c>
      <c r="S237" s="10">
        <f t="shared" si="90"/>
        <v>0</v>
      </c>
      <c r="T237" s="10">
        <f t="shared" si="90"/>
        <v>0</v>
      </c>
      <c r="U237" s="10">
        <f t="shared" si="90"/>
        <v>0</v>
      </c>
      <c r="V237" s="10">
        <f t="shared" si="90"/>
        <v>0</v>
      </c>
      <c r="W237" s="10">
        <f t="shared" si="90"/>
        <v>0</v>
      </c>
      <c r="X237" s="10">
        <f t="shared" si="90"/>
        <v>0</v>
      </c>
      <c r="Y237" s="10">
        <f t="shared" si="90"/>
        <v>0</v>
      </c>
      <c r="Z237" s="10">
        <f t="shared" si="90"/>
        <v>0</v>
      </c>
      <c r="AA237" s="10">
        <f t="shared" si="90"/>
        <v>0</v>
      </c>
      <c r="AB237" s="10">
        <f t="shared" si="90"/>
        <v>0</v>
      </c>
      <c r="AC237" s="10">
        <f t="shared" si="90"/>
        <v>0</v>
      </c>
      <c r="AD237" s="10">
        <f t="shared" si="90"/>
        <v>0</v>
      </c>
      <c r="AE237" s="10">
        <f t="shared" si="90"/>
        <v>0</v>
      </c>
      <c r="AF237" s="10">
        <f t="shared" si="90"/>
        <v>0</v>
      </c>
      <c r="AG237" s="10">
        <f t="shared" si="90"/>
        <v>0</v>
      </c>
      <c r="AH237" s="10">
        <f t="shared" si="90"/>
        <v>0</v>
      </c>
      <c r="AI237" s="10">
        <f t="shared" si="90"/>
        <v>0</v>
      </c>
      <c r="AJ237" s="10">
        <f t="shared" si="90"/>
        <v>0</v>
      </c>
      <c r="AK237" s="10">
        <f t="shared" si="90"/>
        <v>0</v>
      </c>
    </row>
    <row r="238" spans="4:38" x14ac:dyDescent="0.35">
      <c r="E238" t="s">
        <v>60</v>
      </c>
      <c r="F238" t="s">
        <v>53</v>
      </c>
      <c r="G238" s="10">
        <f t="shared" ref="G238:AK238" si="91">G55</f>
        <v>30007000</v>
      </c>
      <c r="H238" s="10">
        <f t="shared" si="91"/>
        <v>0</v>
      </c>
      <c r="I238" s="10">
        <f t="shared" si="91"/>
        <v>0</v>
      </c>
      <c r="J238" s="10">
        <f t="shared" si="91"/>
        <v>0</v>
      </c>
      <c r="K238" s="10">
        <f t="shared" si="91"/>
        <v>0</v>
      </c>
      <c r="L238" s="10">
        <f t="shared" si="91"/>
        <v>0</v>
      </c>
      <c r="M238" s="10">
        <f t="shared" si="91"/>
        <v>0</v>
      </c>
      <c r="N238" s="10">
        <f t="shared" si="91"/>
        <v>0</v>
      </c>
      <c r="O238" s="10">
        <f t="shared" si="91"/>
        <v>0</v>
      </c>
      <c r="P238" s="10">
        <f t="shared" si="91"/>
        <v>0</v>
      </c>
      <c r="Q238" s="10">
        <f t="shared" si="91"/>
        <v>0</v>
      </c>
      <c r="R238" s="10">
        <f t="shared" si="91"/>
        <v>0</v>
      </c>
      <c r="S238" s="10">
        <f t="shared" si="91"/>
        <v>0</v>
      </c>
      <c r="T238" s="10">
        <f t="shared" si="91"/>
        <v>0</v>
      </c>
      <c r="U238" s="10">
        <f t="shared" si="91"/>
        <v>0</v>
      </c>
      <c r="V238" s="10">
        <f t="shared" si="91"/>
        <v>0</v>
      </c>
      <c r="W238" s="10">
        <f t="shared" si="91"/>
        <v>0</v>
      </c>
      <c r="X238" s="10">
        <f t="shared" si="91"/>
        <v>0</v>
      </c>
      <c r="Y238" s="10">
        <f t="shared" si="91"/>
        <v>0</v>
      </c>
      <c r="Z238" s="10">
        <f t="shared" si="91"/>
        <v>0</v>
      </c>
      <c r="AA238" s="10">
        <f t="shared" si="91"/>
        <v>0</v>
      </c>
      <c r="AB238" s="10">
        <f t="shared" si="91"/>
        <v>0</v>
      </c>
      <c r="AC238" s="10">
        <f t="shared" si="91"/>
        <v>0</v>
      </c>
      <c r="AD238" s="10">
        <f t="shared" si="91"/>
        <v>0</v>
      </c>
      <c r="AE238" s="10">
        <f t="shared" si="91"/>
        <v>0</v>
      </c>
      <c r="AF238" s="10">
        <f t="shared" si="91"/>
        <v>0</v>
      </c>
      <c r="AG238" s="10">
        <f t="shared" si="91"/>
        <v>0</v>
      </c>
      <c r="AH238" s="10">
        <f t="shared" si="91"/>
        <v>0</v>
      </c>
      <c r="AI238" s="10">
        <f t="shared" si="91"/>
        <v>0</v>
      </c>
      <c r="AJ238" s="10">
        <f t="shared" si="91"/>
        <v>0</v>
      </c>
      <c r="AK238" s="10">
        <f t="shared" si="91"/>
        <v>0</v>
      </c>
    </row>
    <row r="239" spans="4:38" x14ac:dyDescent="0.35">
      <c r="E239" t="s">
        <v>141</v>
      </c>
      <c r="F239" t="s">
        <v>53</v>
      </c>
      <c r="G239" s="10">
        <f t="shared" ref="G239:AK239" si="92">G179</f>
        <v>0</v>
      </c>
      <c r="H239" s="10">
        <f t="shared" si="92"/>
        <v>526993.09080000001</v>
      </c>
      <c r="I239" s="10">
        <f t="shared" si="92"/>
        <v>1034142.3220956479</v>
      </c>
      <c r="J239" s="10">
        <f t="shared" si="92"/>
        <v>1589485.0494138594</v>
      </c>
      <c r="K239" s="10">
        <f t="shared" si="92"/>
        <v>2184717.6780373026</v>
      </c>
      <c r="L239" s="10">
        <f t="shared" si="92"/>
        <v>2817790.2644000882</v>
      </c>
      <c r="M239" s="10">
        <f t="shared" si="92"/>
        <v>3397305.9473357713</v>
      </c>
      <c r="N239" s="10">
        <f t="shared" si="92"/>
        <v>4049965.7487078495</v>
      </c>
      <c r="O239" s="10">
        <f t="shared" si="92"/>
        <v>4728539.0498147812</v>
      </c>
      <c r="P239" s="10">
        <f t="shared" si="92"/>
        <v>5433826.3946730224</v>
      </c>
      <c r="Q239" s="10">
        <f t="shared" si="92"/>
        <v>6166650.5222943425</v>
      </c>
      <c r="R239" s="10">
        <f t="shared" si="92"/>
        <v>6927856.9458357058</v>
      </c>
      <c r="S239" s="10">
        <f t="shared" si="92"/>
        <v>7718314.5462854756</v>
      </c>
      <c r="T239" s="10">
        <f t="shared" si="92"/>
        <v>8538916.1810410209</v>
      </c>
      <c r="U239" s="10">
        <f t="shared" si="92"/>
        <v>9390579.3077413887</v>
      </c>
      <c r="V239" s="10">
        <f t="shared" si="92"/>
        <v>10274246.623727333</v>
      </c>
      <c r="W239" s="10">
        <f t="shared" si="92"/>
        <v>11190886.721509971</v>
      </c>
      <c r="X239" s="10">
        <f t="shared" si="92"/>
        <v>12141494.760638416</v>
      </c>
      <c r="Y239" s="10">
        <f t="shared" si="92"/>
        <v>13127093.156366071</v>
      </c>
      <c r="Z239" s="10">
        <f t="shared" si="92"/>
        <v>14148732.285524845</v>
      </c>
      <c r="AA239" s="10">
        <f t="shared" si="92"/>
        <v>15207491.210026329</v>
      </c>
      <c r="AB239" s="10">
        <f t="shared" si="92"/>
        <v>16304478.418418963</v>
      </c>
      <c r="AC239" s="10">
        <f t="shared" si="92"/>
        <v>17440832.585940462</v>
      </c>
      <c r="AD239" s="10">
        <f t="shared" si="92"/>
        <v>18617723.353515342</v>
      </c>
      <c r="AE239" s="10">
        <f t="shared" si="92"/>
        <v>19836352.126157966</v>
      </c>
      <c r="AF239" s="10">
        <f t="shared" si="92"/>
        <v>21097952.891252678</v>
      </c>
      <c r="AG239" s="10">
        <f t="shared" si="92"/>
        <v>22403793.057193734</v>
      </c>
      <c r="AH239" s="10">
        <f t="shared" si="92"/>
        <v>23755174.312879272</v>
      </c>
      <c r="AI239" s="10">
        <f t="shared" si="92"/>
        <v>25153433.508565381</v>
      </c>
      <c r="AJ239" s="10">
        <f t="shared" si="92"/>
        <v>26599943.558598325</v>
      </c>
      <c r="AK239" s="10">
        <f t="shared" si="92"/>
        <v>28096114.366555378</v>
      </c>
      <c r="AL239" s="10">
        <f t="shared" ref="AL239:AL243" si="93">IF(AF239=0,0,IF($G$17&gt;(AK239/AF239)^(1/5)-1+2%,AK239*(AK239/AF239)^(1/5)/($G$17-((AK239/AF239)^(1/5)-1)),AK239*(1+$G$16)/$G$18))</f>
        <v>928353811.27032495</v>
      </c>
    </row>
    <row r="240" spans="4:38" x14ac:dyDescent="0.35">
      <c r="E240" t="s">
        <v>117</v>
      </c>
      <c r="F240" t="s">
        <v>53</v>
      </c>
      <c r="G240" s="10">
        <f t="shared" ref="G240:AK240" si="94">G226</f>
        <v>0</v>
      </c>
      <c r="H240" s="10">
        <f t="shared" si="94"/>
        <v>0</v>
      </c>
      <c r="I240" s="10">
        <f t="shared" si="94"/>
        <v>0</v>
      </c>
      <c r="J240" s="10">
        <f t="shared" si="94"/>
        <v>0</v>
      </c>
      <c r="K240" s="10">
        <f t="shared" si="94"/>
        <v>0</v>
      </c>
      <c r="L240" s="10">
        <f t="shared" si="94"/>
        <v>0</v>
      </c>
      <c r="M240" s="10">
        <f t="shared" si="94"/>
        <v>0</v>
      </c>
      <c r="N240" s="10">
        <f t="shared" si="94"/>
        <v>0</v>
      </c>
      <c r="O240" s="10">
        <f t="shared" si="94"/>
        <v>0</v>
      </c>
      <c r="P240" s="10">
        <f t="shared" si="94"/>
        <v>0</v>
      </c>
      <c r="Q240" s="10">
        <f t="shared" si="94"/>
        <v>0</v>
      </c>
      <c r="R240" s="10">
        <f t="shared" si="94"/>
        <v>0</v>
      </c>
      <c r="S240" s="10">
        <f t="shared" si="94"/>
        <v>0</v>
      </c>
      <c r="T240" s="10">
        <f t="shared" si="94"/>
        <v>0</v>
      </c>
      <c r="U240" s="10">
        <f t="shared" si="94"/>
        <v>0</v>
      </c>
      <c r="V240" s="10">
        <f t="shared" si="94"/>
        <v>0</v>
      </c>
      <c r="W240" s="10">
        <f t="shared" si="94"/>
        <v>0</v>
      </c>
      <c r="X240" s="10">
        <f t="shared" si="94"/>
        <v>0</v>
      </c>
      <c r="Y240" s="10">
        <f t="shared" si="94"/>
        <v>0</v>
      </c>
      <c r="Z240" s="10">
        <f t="shared" si="94"/>
        <v>0</v>
      </c>
      <c r="AA240" s="10">
        <f t="shared" si="94"/>
        <v>0</v>
      </c>
      <c r="AB240" s="10">
        <f t="shared" si="94"/>
        <v>0</v>
      </c>
      <c r="AC240" s="10">
        <f t="shared" si="94"/>
        <v>0</v>
      </c>
      <c r="AD240" s="10">
        <f t="shared" si="94"/>
        <v>0</v>
      </c>
      <c r="AE240" s="10">
        <f t="shared" si="94"/>
        <v>0</v>
      </c>
      <c r="AF240" s="10">
        <f t="shared" si="94"/>
        <v>0</v>
      </c>
      <c r="AG240" s="10">
        <f t="shared" si="94"/>
        <v>0</v>
      </c>
      <c r="AH240" s="10">
        <f t="shared" si="94"/>
        <v>0</v>
      </c>
      <c r="AI240" s="10">
        <f t="shared" si="94"/>
        <v>0</v>
      </c>
      <c r="AJ240" s="10">
        <f t="shared" si="94"/>
        <v>0</v>
      </c>
      <c r="AK240" s="10">
        <f t="shared" si="94"/>
        <v>0</v>
      </c>
      <c r="AL240" s="10">
        <f t="shared" si="93"/>
        <v>0</v>
      </c>
    </row>
    <row r="241" spans="3:40" x14ac:dyDescent="0.35">
      <c r="E241" t="s">
        <v>118</v>
      </c>
      <c r="F241" t="s">
        <v>53</v>
      </c>
      <c r="G241" s="10">
        <f t="shared" ref="G241:AK241" si="95">-G202</f>
        <v>0</v>
      </c>
      <c r="H241" s="10">
        <f t="shared" si="95"/>
        <v>-473409.11199999996</v>
      </c>
      <c r="I241" s="10">
        <f t="shared" si="95"/>
        <v>-910776.53193599987</v>
      </c>
      <c r="J241" s="10">
        <f t="shared" si="95"/>
        <v>-1372422.3919271477</v>
      </c>
      <c r="K241" s="10">
        <f t="shared" si="95"/>
        <v>-1886369.0869462134</v>
      </c>
      <c r="L241" s="10">
        <f t="shared" si="95"/>
        <v>-2432988.253675662</v>
      </c>
      <c r="M241" s="10">
        <f t="shared" si="95"/>
        <v>-2933364.3346128031</v>
      </c>
      <c r="N241" s="10">
        <f t="shared" si="95"/>
        <v>-3496895.8544871639</v>
      </c>
      <c r="O241" s="10">
        <f t="shared" si="95"/>
        <v>-4082802.0845246837</v>
      </c>
      <c r="P241" s="10">
        <f t="shared" si="95"/>
        <v>-4691774.245151951</v>
      </c>
      <c r="Q241" s="10">
        <f t="shared" si="95"/>
        <v>-5324522.7208062867</v>
      </c>
      <c r="R241" s="10">
        <f t="shared" si="95"/>
        <v>-5981777.559995994</v>
      </c>
      <c r="S241" s="10">
        <f t="shared" si="95"/>
        <v>-6664288.9879117915</v>
      </c>
      <c r="T241" s="10">
        <f t="shared" si="95"/>
        <v>-7372827.9318960942</v>
      </c>
      <c r="U241" s="10">
        <f t="shared" si="95"/>
        <v>-8108186.5600840691</v>
      </c>
      <c r="V241" s="10">
        <f t="shared" si="95"/>
        <v>-8871178.8335379735</v>
      </c>
      <c r="W241" s="10">
        <f t="shared" si="95"/>
        <v>-9662641.0722039435</v>
      </c>
      <c r="X241" s="10">
        <f t="shared" si="95"/>
        <v>-10483432.535028294</v>
      </c>
      <c r="Y241" s="10">
        <f t="shared" si="95"/>
        <v>-11334436.014578426</v>
      </c>
      <c r="Z241" s="10">
        <f t="shared" si="95"/>
        <v>-12216558.446521716</v>
      </c>
      <c r="AA241" s="10">
        <f t="shared" si="95"/>
        <v>-13130731.534324195</v>
      </c>
      <c r="AB241" s="10">
        <f t="shared" si="95"/>
        <v>-14077912.389539462</v>
      </c>
      <c r="AC241" s="10">
        <f t="shared" si="95"/>
        <v>-15059084.188067133</v>
      </c>
      <c r="AD241" s="10">
        <f t="shared" si="95"/>
        <v>-16075256.842769178</v>
      </c>
      <c r="AE241" s="10">
        <f t="shared" si="95"/>
        <v>-17127467.692841772</v>
      </c>
      <c r="AF241" s="10">
        <f t="shared" si="95"/>
        <v>-18216782.210349753</v>
      </c>
      <c r="AG241" s="10">
        <f t="shared" si="95"/>
        <v>-19344294.724340525</v>
      </c>
      <c r="AH241" s="10">
        <f t="shared" si="95"/>
        <v>-20511129.162964147</v>
      </c>
      <c r="AI241" s="10">
        <f t="shared" si="95"/>
        <v>-21718439.814036522</v>
      </c>
      <c r="AJ241" s="10">
        <f t="shared" si="95"/>
        <v>-22967412.104493074</v>
      </c>
      <c r="AK241" s="10">
        <f t="shared" si="95"/>
        <v>-24259263.399190813</v>
      </c>
      <c r="AL241" s="10">
        <f t="shared" si="93"/>
        <v>-801576308.43280959</v>
      </c>
    </row>
    <row r="242" spans="3:40" x14ac:dyDescent="0.35">
      <c r="E242" t="s">
        <v>125</v>
      </c>
      <c r="F242" t="s">
        <v>53</v>
      </c>
      <c r="G242" s="10">
        <f t="shared" ref="G242:AK242" si="96">G209</f>
        <v>0</v>
      </c>
      <c r="H242" s="10">
        <f t="shared" si="96"/>
        <v>0</v>
      </c>
      <c r="I242" s="10">
        <f t="shared" si="96"/>
        <v>0</v>
      </c>
      <c r="J242" s="10">
        <f t="shared" si="96"/>
        <v>0</v>
      </c>
      <c r="K242" s="10">
        <f t="shared" si="96"/>
        <v>0</v>
      </c>
      <c r="L242" s="10">
        <f t="shared" si="96"/>
        <v>0</v>
      </c>
      <c r="M242" s="10">
        <f t="shared" si="96"/>
        <v>0</v>
      </c>
      <c r="N242" s="10">
        <f t="shared" si="96"/>
        <v>0</v>
      </c>
      <c r="O242" s="10">
        <f t="shared" si="96"/>
        <v>0</v>
      </c>
      <c r="P242" s="10">
        <f t="shared" si="96"/>
        <v>0</v>
      </c>
      <c r="Q242" s="10">
        <f t="shared" si="96"/>
        <v>0</v>
      </c>
      <c r="R242" s="10">
        <f t="shared" si="96"/>
        <v>0</v>
      </c>
      <c r="S242" s="10">
        <f t="shared" si="96"/>
        <v>0</v>
      </c>
      <c r="T242" s="10">
        <f t="shared" si="96"/>
        <v>0</v>
      </c>
      <c r="U242" s="10">
        <f t="shared" si="96"/>
        <v>0</v>
      </c>
      <c r="V242" s="10">
        <f t="shared" si="96"/>
        <v>0</v>
      </c>
      <c r="W242" s="10">
        <f t="shared" si="96"/>
        <v>0</v>
      </c>
      <c r="X242" s="10">
        <f t="shared" si="96"/>
        <v>0</v>
      </c>
      <c r="Y242" s="10">
        <f t="shared" si="96"/>
        <v>0</v>
      </c>
      <c r="Z242" s="10">
        <f t="shared" si="96"/>
        <v>0</v>
      </c>
      <c r="AA242" s="10">
        <f t="shared" si="96"/>
        <v>0</v>
      </c>
      <c r="AB242" s="10">
        <f t="shared" si="96"/>
        <v>0</v>
      </c>
      <c r="AC242" s="10">
        <f t="shared" si="96"/>
        <v>0</v>
      </c>
      <c r="AD242" s="10">
        <f t="shared" si="96"/>
        <v>0</v>
      </c>
      <c r="AE242" s="10">
        <f t="shared" si="96"/>
        <v>0</v>
      </c>
      <c r="AF242" s="10">
        <f t="shared" si="96"/>
        <v>0</v>
      </c>
      <c r="AG242" s="10">
        <f t="shared" si="96"/>
        <v>0</v>
      </c>
      <c r="AH242" s="10">
        <f t="shared" si="96"/>
        <v>0</v>
      </c>
      <c r="AI242" s="10">
        <f t="shared" si="96"/>
        <v>0</v>
      </c>
      <c r="AJ242" s="10">
        <f t="shared" si="96"/>
        <v>0</v>
      </c>
      <c r="AK242" s="10">
        <f t="shared" si="96"/>
        <v>0</v>
      </c>
      <c r="AL242" s="10">
        <f t="shared" si="93"/>
        <v>0</v>
      </c>
    </row>
    <row r="243" spans="3:40" x14ac:dyDescent="0.35">
      <c r="E243" t="s">
        <v>131</v>
      </c>
      <c r="F243" t="s">
        <v>53</v>
      </c>
      <c r="G243" s="10">
        <f t="shared" ref="G243:AK243" si="97">G216</f>
        <v>0</v>
      </c>
      <c r="H243" s="10">
        <f t="shared" si="97"/>
        <v>0</v>
      </c>
      <c r="I243" s="10">
        <f t="shared" si="97"/>
        <v>0</v>
      </c>
      <c r="J243" s="10">
        <f t="shared" si="97"/>
        <v>0</v>
      </c>
      <c r="K243" s="10">
        <f t="shared" si="97"/>
        <v>0</v>
      </c>
      <c r="L243" s="10">
        <f t="shared" si="97"/>
        <v>0</v>
      </c>
      <c r="M243" s="10">
        <f t="shared" si="97"/>
        <v>0</v>
      </c>
      <c r="N243" s="10">
        <f t="shared" si="97"/>
        <v>0</v>
      </c>
      <c r="O243" s="10">
        <f t="shared" si="97"/>
        <v>0</v>
      </c>
      <c r="P243" s="10">
        <f t="shared" si="97"/>
        <v>0</v>
      </c>
      <c r="Q243" s="10">
        <f t="shared" si="97"/>
        <v>0</v>
      </c>
      <c r="R243" s="10">
        <f t="shared" si="97"/>
        <v>0</v>
      </c>
      <c r="S243" s="10">
        <f t="shared" si="97"/>
        <v>0</v>
      </c>
      <c r="T243" s="10">
        <f t="shared" si="97"/>
        <v>0</v>
      </c>
      <c r="U243" s="10">
        <f t="shared" si="97"/>
        <v>0</v>
      </c>
      <c r="V243" s="10">
        <f t="shared" si="97"/>
        <v>0</v>
      </c>
      <c r="W243" s="10">
        <f t="shared" si="97"/>
        <v>0</v>
      </c>
      <c r="X243" s="10">
        <f t="shared" si="97"/>
        <v>0</v>
      </c>
      <c r="Y243" s="10">
        <f t="shared" si="97"/>
        <v>0</v>
      </c>
      <c r="Z243" s="10">
        <f t="shared" si="97"/>
        <v>0</v>
      </c>
      <c r="AA243" s="10">
        <f t="shared" si="97"/>
        <v>0</v>
      </c>
      <c r="AB243" s="10">
        <f t="shared" si="97"/>
        <v>0</v>
      </c>
      <c r="AC243" s="10">
        <f t="shared" si="97"/>
        <v>0</v>
      </c>
      <c r="AD243" s="10">
        <f t="shared" si="97"/>
        <v>0</v>
      </c>
      <c r="AE243" s="10">
        <f t="shared" si="97"/>
        <v>0</v>
      </c>
      <c r="AF243" s="10">
        <f t="shared" si="97"/>
        <v>0</v>
      </c>
      <c r="AG243" s="10">
        <f t="shared" si="97"/>
        <v>0</v>
      </c>
      <c r="AH243" s="10">
        <f t="shared" si="97"/>
        <v>0</v>
      </c>
      <c r="AI243" s="10">
        <f t="shared" si="97"/>
        <v>0</v>
      </c>
      <c r="AJ243" s="10">
        <f t="shared" si="97"/>
        <v>0</v>
      </c>
      <c r="AK243" s="10">
        <f t="shared" si="97"/>
        <v>0</v>
      </c>
      <c r="AL243" s="10">
        <f t="shared" si="93"/>
        <v>0</v>
      </c>
    </row>
    <row r="244" spans="3:40" x14ac:dyDescent="0.35">
      <c r="E244" t="s">
        <v>148</v>
      </c>
      <c r="F244" t="s">
        <v>53</v>
      </c>
      <c r="G244" s="10">
        <f t="shared" ref="G244:AK244" si="98">G233</f>
        <v>0</v>
      </c>
      <c r="H244" s="10">
        <f t="shared" si="98"/>
        <v>0</v>
      </c>
      <c r="I244" s="10">
        <f t="shared" si="98"/>
        <v>0</v>
      </c>
      <c r="J244" s="10">
        <f t="shared" si="98"/>
        <v>0</v>
      </c>
      <c r="K244" s="10">
        <f t="shared" si="98"/>
        <v>0</v>
      </c>
      <c r="L244" s="10">
        <f t="shared" si="98"/>
        <v>0</v>
      </c>
      <c r="M244" s="10">
        <f t="shared" si="98"/>
        <v>0</v>
      </c>
      <c r="N244" s="10">
        <f t="shared" si="98"/>
        <v>0</v>
      </c>
      <c r="O244" s="10">
        <f t="shared" si="98"/>
        <v>0</v>
      </c>
      <c r="P244" s="10">
        <f t="shared" si="98"/>
        <v>0</v>
      </c>
      <c r="Q244" s="10">
        <f t="shared" si="98"/>
        <v>0</v>
      </c>
      <c r="R244" s="10">
        <f t="shared" si="98"/>
        <v>0</v>
      </c>
      <c r="S244" s="10">
        <f t="shared" si="98"/>
        <v>0</v>
      </c>
      <c r="T244" s="10">
        <f t="shared" si="98"/>
        <v>0</v>
      </c>
      <c r="U244" s="10">
        <f t="shared" si="98"/>
        <v>0</v>
      </c>
      <c r="V244" s="10">
        <f t="shared" si="98"/>
        <v>0</v>
      </c>
      <c r="W244" s="10">
        <f t="shared" si="98"/>
        <v>0</v>
      </c>
      <c r="X244" s="10">
        <f t="shared" si="98"/>
        <v>0</v>
      </c>
      <c r="Y244" s="10">
        <f t="shared" si="98"/>
        <v>0</v>
      </c>
      <c r="Z244" s="10">
        <f t="shared" si="98"/>
        <v>0</v>
      </c>
      <c r="AA244" s="10">
        <f t="shared" si="98"/>
        <v>0</v>
      </c>
      <c r="AB244" s="10">
        <f t="shared" si="98"/>
        <v>0</v>
      </c>
      <c r="AC244" s="10">
        <f t="shared" si="98"/>
        <v>0</v>
      </c>
      <c r="AD244" s="10">
        <f t="shared" si="98"/>
        <v>0</v>
      </c>
      <c r="AE244" s="10">
        <f t="shared" si="98"/>
        <v>0</v>
      </c>
      <c r="AF244" s="10">
        <f t="shared" si="98"/>
        <v>0</v>
      </c>
      <c r="AG244" s="10">
        <f t="shared" si="98"/>
        <v>0</v>
      </c>
      <c r="AH244" s="10">
        <f t="shared" si="98"/>
        <v>0</v>
      </c>
      <c r="AI244" s="10">
        <f t="shared" si="98"/>
        <v>0</v>
      </c>
      <c r="AJ244" s="10">
        <f t="shared" si="98"/>
        <v>0</v>
      </c>
      <c r="AK244" s="10">
        <f t="shared" si="98"/>
        <v>0</v>
      </c>
      <c r="AL244" s="10">
        <f>IF(AF244=0,0,IF($G$17&gt;(AK244/AF244)^(1/5)-1+2%,AK244*(AK244/AF244)^(1/5)/($G$17-((AK244/AF244)^(1/5)-1)),AK244*(1+$G$16)/$G$18))</f>
        <v>0</v>
      </c>
      <c r="AN244" s="8"/>
    </row>
    <row r="245" spans="3:40" x14ac:dyDescent="0.35">
      <c r="E245" t="s">
        <v>149</v>
      </c>
      <c r="F245" t="s">
        <v>53</v>
      </c>
      <c r="G245" s="10">
        <f>-$G$19*G244</f>
        <v>0</v>
      </c>
      <c r="H245" s="10">
        <f t="shared" ref="H245:AK245" si="99">-$G$19*H244</f>
        <v>0</v>
      </c>
      <c r="I245" s="10">
        <f t="shared" si="99"/>
        <v>0</v>
      </c>
      <c r="J245" s="10">
        <f t="shared" si="99"/>
        <v>0</v>
      </c>
      <c r="K245" s="10">
        <f t="shared" si="99"/>
        <v>0</v>
      </c>
      <c r="L245" s="10">
        <f t="shared" si="99"/>
        <v>0</v>
      </c>
      <c r="M245" s="10">
        <f t="shared" si="99"/>
        <v>0</v>
      </c>
      <c r="N245" s="10">
        <f t="shared" si="99"/>
        <v>0</v>
      </c>
      <c r="O245" s="10">
        <f t="shared" si="99"/>
        <v>0</v>
      </c>
      <c r="P245" s="10">
        <f t="shared" si="99"/>
        <v>0</v>
      </c>
      <c r="Q245" s="10">
        <f t="shared" si="99"/>
        <v>0</v>
      </c>
      <c r="R245" s="10">
        <f t="shared" si="99"/>
        <v>0</v>
      </c>
      <c r="S245" s="10">
        <f t="shared" si="99"/>
        <v>0</v>
      </c>
      <c r="T245" s="10">
        <f t="shared" si="99"/>
        <v>0</v>
      </c>
      <c r="U245" s="10">
        <f t="shared" si="99"/>
        <v>0</v>
      </c>
      <c r="V245" s="10">
        <f t="shared" si="99"/>
        <v>0</v>
      </c>
      <c r="W245" s="10">
        <f t="shared" si="99"/>
        <v>0</v>
      </c>
      <c r="X245" s="10">
        <f t="shared" si="99"/>
        <v>0</v>
      </c>
      <c r="Y245" s="10">
        <f t="shared" si="99"/>
        <v>0</v>
      </c>
      <c r="Z245" s="10">
        <f t="shared" si="99"/>
        <v>0</v>
      </c>
      <c r="AA245" s="10">
        <f t="shared" si="99"/>
        <v>0</v>
      </c>
      <c r="AB245" s="10">
        <f t="shared" si="99"/>
        <v>0</v>
      </c>
      <c r="AC245" s="10">
        <f t="shared" si="99"/>
        <v>0</v>
      </c>
      <c r="AD245" s="10">
        <f t="shared" si="99"/>
        <v>0</v>
      </c>
      <c r="AE245" s="10">
        <f t="shared" si="99"/>
        <v>0</v>
      </c>
      <c r="AF245" s="10">
        <f t="shared" si="99"/>
        <v>0</v>
      </c>
      <c r="AG245" s="10">
        <f t="shared" si="99"/>
        <v>0</v>
      </c>
      <c r="AH245" s="10">
        <f t="shared" si="99"/>
        <v>0</v>
      </c>
      <c r="AI245" s="10">
        <f t="shared" si="99"/>
        <v>0</v>
      </c>
      <c r="AJ245" s="10">
        <f t="shared" si="99"/>
        <v>0</v>
      </c>
      <c r="AK245" s="10">
        <f t="shared" si="99"/>
        <v>0</v>
      </c>
      <c r="AL245" s="10">
        <f t="shared" ref="AL245" si="100">IF(AF245=0,0,IF($G$17&gt;(AK245/AF245)^(1/5)-1+2%,AK245*(AK245/AF245)^(1/5)/($G$17-((AK245/AF245)^(1/5)-1)),AK245*(1+$G$16)/$G$18))</f>
        <v>0</v>
      </c>
    </row>
    <row r="246" spans="3:40" x14ac:dyDescent="0.35">
      <c r="E246" t="s">
        <v>150</v>
      </c>
      <c r="F246" t="s">
        <v>53</v>
      </c>
      <c r="G246" s="10">
        <f>SUM(G236:G245)</f>
        <v>-34764548.044999994</v>
      </c>
      <c r="H246" s="10">
        <f t="shared" ref="H246:AL246" si="101">SUM(H236:H245)</f>
        <v>-1945044.737130746</v>
      </c>
      <c r="I246" s="10">
        <f t="shared" si="101"/>
        <v>-7378046.5645538522</v>
      </c>
      <c r="J246" s="10">
        <f t="shared" si="101"/>
        <v>-8736569.3173742853</v>
      </c>
      <c r="K246" s="10">
        <f t="shared" si="101"/>
        <v>-14518414.912894955</v>
      </c>
      <c r="L246" s="10">
        <f t="shared" si="101"/>
        <v>-5510809.8129857378</v>
      </c>
      <c r="M246" s="10">
        <f t="shared" si="101"/>
        <v>-3301429.6692584013</v>
      </c>
      <c r="N246" s="10">
        <f t="shared" si="101"/>
        <v>-3413960.1792710922</v>
      </c>
      <c r="O246" s="10">
        <f t="shared" si="101"/>
        <v>-6194736.916563726</v>
      </c>
      <c r="P246" s="10">
        <f t="shared" si="101"/>
        <v>-6242071.6838516816</v>
      </c>
      <c r="Q246" s="10">
        <f t="shared" si="101"/>
        <v>-6288662.6323855231</v>
      </c>
      <c r="R246" s="10">
        <f t="shared" si="101"/>
        <v>-6334457.6471452117</v>
      </c>
      <c r="S246" s="10">
        <f t="shared" si="101"/>
        <v>-6379402.7523039216</v>
      </c>
      <c r="T246" s="10">
        <f t="shared" si="101"/>
        <v>-6394149.3399336962</v>
      </c>
      <c r="U246" s="10">
        <f t="shared" si="101"/>
        <v>-6404654.1198223205</v>
      </c>
      <c r="V246" s="10">
        <f t="shared" si="101"/>
        <v>-6410788.3556912979</v>
      </c>
      <c r="W246" s="10">
        <f t="shared" si="101"/>
        <v>-6412419.7749756472</v>
      </c>
      <c r="X246" s="10">
        <f t="shared" si="101"/>
        <v>-6409412.4770725686</v>
      </c>
      <c r="Y246" s="10">
        <f t="shared" si="101"/>
        <v>-6401626.8392960634</v>
      </c>
      <c r="Z246" s="10">
        <f t="shared" si="101"/>
        <v>-6388919.4204815961</v>
      </c>
      <c r="AA246" s="10">
        <f t="shared" si="101"/>
        <v>-6371142.8621836081</v>
      </c>
      <c r="AB246" s="10">
        <f t="shared" si="101"/>
        <v>-6348145.7874072585</v>
      </c>
      <c r="AC246" s="10">
        <f t="shared" si="101"/>
        <v>-6319772.6968144458</v>
      </c>
      <c r="AD246" s="10">
        <f t="shared" si="101"/>
        <v>-6285863.8623426277</v>
      </c>
      <c r="AE246" s="10">
        <f t="shared" si="101"/>
        <v>-6246255.2181736156</v>
      </c>
      <c r="AF246" s="10">
        <f t="shared" si="101"/>
        <v>-6200778.248987902</v>
      </c>
      <c r="AG246" s="10">
        <f t="shared" si="101"/>
        <v>-6149259.8754386343</v>
      </c>
      <c r="AH246" s="10">
        <f t="shared" si="101"/>
        <v>-6091522.3367777355</v>
      </c>
      <c r="AI246" s="10">
        <f t="shared" si="101"/>
        <v>-6027383.0705650188</v>
      </c>
      <c r="AJ246" s="10">
        <f t="shared" si="101"/>
        <v>-5956654.5893896446</v>
      </c>
      <c r="AK246" s="10">
        <f t="shared" si="101"/>
        <v>-5879144.3545313478</v>
      </c>
      <c r="AL246" s="10">
        <f t="shared" si="101"/>
        <v>126777502.83751535</v>
      </c>
    </row>
    <row r="247" spans="3:40" x14ac:dyDescent="0.35">
      <c r="E247" t="s">
        <v>151</v>
      </c>
      <c r="F247" t="s">
        <v>53</v>
      </c>
      <c r="G247" s="10">
        <f>NPV($G$17,H246:AL246)+G246</f>
        <v>-103679061.98709789</v>
      </c>
    </row>
    <row r="249" spans="3:40" x14ac:dyDescent="0.35">
      <c r="E249" t="s">
        <v>143</v>
      </c>
      <c r="F249" t="s">
        <v>53</v>
      </c>
      <c r="H249" s="10">
        <f>H221</f>
        <v>5845062.8738290081</v>
      </c>
      <c r="I249" s="10">
        <f t="shared" ref="I249:AK249" si="102">I221</f>
        <v>5277318.8741917145</v>
      </c>
      <c r="J249" s="10">
        <f t="shared" si="102"/>
        <v>5463677.2794826804</v>
      </c>
      <c r="K249" s="10">
        <f t="shared" si="102"/>
        <v>5989726.1707279868</v>
      </c>
      <c r="L249" s="10">
        <f t="shared" si="102"/>
        <v>6259867.9624236738</v>
      </c>
      <c r="M249" s="10">
        <f t="shared" si="102"/>
        <v>5547187.9004375516</v>
      </c>
      <c r="N249" s="10">
        <f t="shared" si="102"/>
        <v>6197213.8101330269</v>
      </c>
      <c r="O249" s="10">
        <f t="shared" si="102"/>
        <v>6327355.3001458198</v>
      </c>
      <c r="P249" s="10">
        <f t="shared" si="102"/>
        <v>6460229.7614488816</v>
      </c>
      <c r="Q249" s="10">
        <f t="shared" si="102"/>
        <v>6595894.5864393078</v>
      </c>
      <c r="R249" s="10">
        <f t="shared" si="102"/>
        <v>6734408.3727545328</v>
      </c>
      <c r="S249" s="10">
        <f t="shared" si="102"/>
        <v>6875830.9485823764</v>
      </c>
      <c r="T249" s="10">
        <f t="shared" si="102"/>
        <v>7020223.398502606</v>
      </c>
      <c r="U249" s="10">
        <f t="shared" si="102"/>
        <v>7167648.0898711598</v>
      </c>
      <c r="V249" s="10">
        <f t="shared" si="102"/>
        <v>7318168.6997584533</v>
      </c>
      <c r="W249" s="10">
        <f t="shared" si="102"/>
        <v>7471850.2424533796</v>
      </c>
      <c r="X249" s="10">
        <f t="shared" si="102"/>
        <v>7628759.0975449011</v>
      </c>
      <c r="Y249" s="10">
        <f t="shared" si="102"/>
        <v>7788963.0385933435</v>
      </c>
      <c r="Z249" s="10">
        <f t="shared" si="102"/>
        <v>7952531.2624038029</v>
      </c>
      <c r="AA249" s="10">
        <f t="shared" si="102"/>
        <v>8119534.4189142818</v>
      </c>
      <c r="AB249" s="10">
        <f t="shared" si="102"/>
        <v>8290044.64171148</v>
      </c>
      <c r="AC249" s="10">
        <f t="shared" si="102"/>
        <v>8464135.5791874211</v>
      </c>
      <c r="AD249" s="10">
        <f t="shared" si="102"/>
        <v>8641882.4263503551</v>
      </c>
      <c r="AE249" s="10">
        <f t="shared" si="102"/>
        <v>8823361.9573037121</v>
      </c>
      <c r="AF249" s="10">
        <f t="shared" si="102"/>
        <v>9008652.5584070887</v>
      </c>
      <c r="AG249" s="10">
        <f t="shared" si="102"/>
        <v>9197834.2621336374</v>
      </c>
      <c r="AH249" s="10">
        <f t="shared" si="102"/>
        <v>9390988.7816384416</v>
      </c>
      <c r="AI249" s="10">
        <f t="shared" si="102"/>
        <v>9588199.5460528471</v>
      </c>
      <c r="AJ249" s="10">
        <f t="shared" si="102"/>
        <v>9789551.736519957</v>
      </c>
      <c r="AK249" s="10">
        <f t="shared" si="102"/>
        <v>9995132.3229868747</v>
      </c>
    </row>
    <row r="250" spans="3:40" x14ac:dyDescent="0.35">
      <c r="E250" t="s">
        <v>152</v>
      </c>
      <c r="F250" t="s">
        <v>53</v>
      </c>
      <c r="G250" s="10">
        <f>NPV($G$17,H249:AL249)+G249</f>
        <v>103679061.98709784</v>
      </c>
    </row>
    <row r="251" spans="3:40" x14ac:dyDescent="0.35">
      <c r="E251" s="15" t="s">
        <v>153</v>
      </c>
      <c r="F251" s="15"/>
      <c r="G251" s="18" t="str">
        <f>IF(G247&gt;0,"N/A",IF(ABS(G247+G250)&gt;1,"Error","OK"))</f>
        <v>OK</v>
      </c>
    </row>
    <row r="253" spans="3:40" x14ac:dyDescent="0.35">
      <c r="C253" s="3" t="s">
        <v>154</v>
      </c>
      <c r="D253" s="3"/>
      <c r="G253" s="10">
        <f>MAX(0,-G281)</f>
        <v>103679061.98709789</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03">G224</f>
        <v>6232586.4000000004</v>
      </c>
      <c r="H258" s="10">
        <f t="shared" si="103"/>
        <v>4176296</v>
      </c>
      <c r="I258" s="10">
        <f t="shared" si="103"/>
        <v>4176296</v>
      </c>
      <c r="J258" s="10">
        <f t="shared" si="103"/>
        <v>3786015.9385158177</v>
      </c>
      <c r="K258" s="10">
        <f t="shared" si="103"/>
        <v>4598927.3384508733</v>
      </c>
      <c r="L258" s="10">
        <f t="shared" si="103"/>
        <v>5147622.5504659051</v>
      </c>
      <c r="M258" s="10">
        <f t="shared" si="103"/>
        <v>3979015.7998537263</v>
      </c>
      <c r="N258" s="10">
        <f t="shared" si="103"/>
        <v>4907370.082629622</v>
      </c>
      <c r="O258" s="10">
        <f t="shared" si="103"/>
        <v>4483790.3419831889</v>
      </c>
      <c r="P258" s="10">
        <f t="shared" si="103"/>
        <v>4577949.939164836</v>
      </c>
      <c r="Q258" s="10">
        <f t="shared" si="103"/>
        <v>4674086.8878872972</v>
      </c>
      <c r="R258" s="10">
        <f t="shared" si="103"/>
        <v>4772242.7125329301</v>
      </c>
      <c r="S258" s="10">
        <f t="shared" si="103"/>
        <v>4872459.8094961215</v>
      </c>
      <c r="T258" s="10">
        <f t="shared" si="103"/>
        <v>4974781.4654955398</v>
      </c>
      <c r="U258" s="10">
        <f t="shared" si="103"/>
        <v>5079251.8762709461</v>
      </c>
      <c r="V258" s="10">
        <f t="shared" si="103"/>
        <v>5185916.1656726357</v>
      </c>
      <c r="W258" s="10">
        <f t="shared" si="103"/>
        <v>5294820.4051517611</v>
      </c>
      <c r="X258" s="10">
        <f t="shared" si="103"/>
        <v>5406011.6336599477</v>
      </c>
      <c r="Y258" s="10">
        <f t="shared" si="103"/>
        <v>5519537.8779668063</v>
      </c>
      <c r="Z258" s="10">
        <f t="shared" si="103"/>
        <v>5635448.1734041097</v>
      </c>
      <c r="AA258" s="10">
        <f t="shared" si="103"/>
        <v>5753792.5850455957</v>
      </c>
      <c r="AB258" s="10">
        <f t="shared" si="103"/>
        <v>5874622.229331553</v>
      </c>
      <c r="AC258" s="10">
        <f t="shared" si="103"/>
        <v>5997989.296147516</v>
      </c>
      <c r="AD258" s="10">
        <f t="shared" si="103"/>
        <v>6123947.0713666137</v>
      </c>
      <c r="AE258" s="10">
        <f t="shared" si="103"/>
        <v>6252549.959865313</v>
      </c>
      <c r="AF258" s="10">
        <f t="shared" si="103"/>
        <v>6383853.5090224845</v>
      </c>
      <c r="AG258" s="10">
        <f t="shared" si="103"/>
        <v>6517914.432711957</v>
      </c>
      <c r="AH258" s="10">
        <f t="shared" si="103"/>
        <v>6654790.6357989078</v>
      </c>
      <c r="AI258" s="10">
        <f t="shared" si="103"/>
        <v>6794541.2391506853</v>
      </c>
      <c r="AJ258" s="10">
        <f t="shared" si="103"/>
        <v>6937226.6051728493</v>
      </c>
      <c r="AK258" s="10">
        <f t="shared" si="103"/>
        <v>7082908.363881479</v>
      </c>
    </row>
    <row r="259" spans="4:37" x14ac:dyDescent="0.35">
      <c r="E259" t="s">
        <v>141</v>
      </c>
      <c r="F259" t="s">
        <v>53</v>
      </c>
      <c r="G259" s="10">
        <f t="shared" si="103"/>
        <v>0</v>
      </c>
      <c r="H259" s="10">
        <f t="shared" si="103"/>
        <v>526993.09080000001</v>
      </c>
      <c r="I259" s="10">
        <f t="shared" si="103"/>
        <v>1034142.3220956479</v>
      </c>
      <c r="J259" s="10">
        <f t="shared" si="103"/>
        <v>1589485.0494138594</v>
      </c>
      <c r="K259" s="10">
        <f t="shared" si="103"/>
        <v>2184717.6780373026</v>
      </c>
      <c r="L259" s="10">
        <f t="shared" si="103"/>
        <v>2817790.2644000882</v>
      </c>
      <c r="M259" s="10">
        <f t="shared" si="103"/>
        <v>3397305.9473357713</v>
      </c>
      <c r="N259" s="10">
        <f t="shared" si="103"/>
        <v>4049965.7487078495</v>
      </c>
      <c r="O259" s="10">
        <f t="shared" si="103"/>
        <v>4728539.0498147812</v>
      </c>
      <c r="P259" s="10">
        <f t="shared" si="103"/>
        <v>5433826.3946730224</v>
      </c>
      <c r="Q259" s="10">
        <f t="shared" si="103"/>
        <v>6166650.5222943425</v>
      </c>
      <c r="R259" s="10">
        <f t="shared" si="103"/>
        <v>6927856.9458357058</v>
      </c>
      <c r="S259" s="10">
        <f t="shared" si="103"/>
        <v>7718314.5462854756</v>
      </c>
      <c r="T259" s="10">
        <f t="shared" si="103"/>
        <v>8538916.1810410209</v>
      </c>
      <c r="U259" s="10">
        <f t="shared" si="103"/>
        <v>9390579.3077413887</v>
      </c>
      <c r="V259" s="10">
        <f t="shared" si="103"/>
        <v>10274246.623727333</v>
      </c>
      <c r="W259" s="10">
        <f t="shared" si="103"/>
        <v>11190886.721509971</v>
      </c>
      <c r="X259" s="10">
        <f t="shared" si="103"/>
        <v>12141494.760638416</v>
      </c>
      <c r="Y259" s="10">
        <f t="shared" si="103"/>
        <v>13127093.156366071</v>
      </c>
      <c r="Z259" s="10">
        <f t="shared" si="103"/>
        <v>14148732.285524845</v>
      </c>
      <c r="AA259" s="10">
        <f t="shared" si="103"/>
        <v>15207491.210026329</v>
      </c>
      <c r="AB259" s="10">
        <f t="shared" si="103"/>
        <v>16304478.418418963</v>
      </c>
      <c r="AC259" s="10">
        <f t="shared" si="103"/>
        <v>17440832.585940462</v>
      </c>
      <c r="AD259" s="10">
        <f t="shared" si="103"/>
        <v>18617723.353515342</v>
      </c>
      <c r="AE259" s="10">
        <f t="shared" si="103"/>
        <v>19836352.126157966</v>
      </c>
      <c r="AF259" s="10">
        <f t="shared" si="103"/>
        <v>21097952.891252678</v>
      </c>
      <c r="AG259" s="10">
        <f t="shared" si="103"/>
        <v>22403793.057193734</v>
      </c>
      <c r="AH259" s="10">
        <f t="shared" si="103"/>
        <v>23755174.312879272</v>
      </c>
      <c r="AI259" s="10">
        <f t="shared" si="103"/>
        <v>25153433.508565381</v>
      </c>
      <c r="AJ259" s="10">
        <f t="shared" si="103"/>
        <v>26599943.558598325</v>
      </c>
      <c r="AK259" s="10">
        <f t="shared" si="103"/>
        <v>28096114.366555378</v>
      </c>
    </row>
    <row r="260" spans="4:37" x14ac:dyDescent="0.35">
      <c r="E260" t="s">
        <v>117</v>
      </c>
      <c r="F260" t="s">
        <v>53</v>
      </c>
      <c r="G260" s="10">
        <f t="shared" si="103"/>
        <v>0</v>
      </c>
      <c r="H260" s="10">
        <f t="shared" si="103"/>
        <v>0</v>
      </c>
      <c r="I260" s="10">
        <f t="shared" si="103"/>
        <v>0</v>
      </c>
      <c r="J260" s="10">
        <f t="shared" si="103"/>
        <v>0</v>
      </c>
      <c r="K260" s="10">
        <f t="shared" si="103"/>
        <v>0</v>
      </c>
      <c r="L260" s="10">
        <f t="shared" si="103"/>
        <v>0</v>
      </c>
      <c r="M260" s="10">
        <f t="shared" si="103"/>
        <v>0</v>
      </c>
      <c r="N260" s="10">
        <f t="shared" si="103"/>
        <v>0</v>
      </c>
      <c r="O260" s="10">
        <f t="shared" si="103"/>
        <v>0</v>
      </c>
      <c r="P260" s="10">
        <f t="shared" si="103"/>
        <v>0</v>
      </c>
      <c r="Q260" s="10">
        <f t="shared" si="103"/>
        <v>0</v>
      </c>
      <c r="R260" s="10">
        <f t="shared" si="103"/>
        <v>0</v>
      </c>
      <c r="S260" s="10">
        <f t="shared" si="103"/>
        <v>0</v>
      </c>
      <c r="T260" s="10">
        <f t="shared" si="103"/>
        <v>0</v>
      </c>
      <c r="U260" s="10">
        <f t="shared" si="103"/>
        <v>0</v>
      </c>
      <c r="V260" s="10">
        <f t="shared" si="103"/>
        <v>0</v>
      </c>
      <c r="W260" s="10">
        <f t="shared" si="103"/>
        <v>0</v>
      </c>
      <c r="X260" s="10">
        <f t="shared" si="103"/>
        <v>0</v>
      </c>
      <c r="Y260" s="10">
        <f t="shared" si="103"/>
        <v>0</v>
      </c>
      <c r="Z260" s="10">
        <f t="shared" si="103"/>
        <v>0</v>
      </c>
      <c r="AA260" s="10">
        <f t="shared" si="103"/>
        <v>0</v>
      </c>
      <c r="AB260" s="10">
        <f t="shared" si="103"/>
        <v>0</v>
      </c>
      <c r="AC260" s="10">
        <f t="shared" si="103"/>
        <v>0</v>
      </c>
      <c r="AD260" s="10">
        <f t="shared" si="103"/>
        <v>0</v>
      </c>
      <c r="AE260" s="10">
        <f t="shared" si="103"/>
        <v>0</v>
      </c>
      <c r="AF260" s="10">
        <f t="shared" si="103"/>
        <v>0</v>
      </c>
      <c r="AG260" s="10">
        <f t="shared" si="103"/>
        <v>0</v>
      </c>
      <c r="AH260" s="10">
        <f t="shared" si="103"/>
        <v>0</v>
      </c>
      <c r="AI260" s="10">
        <f t="shared" si="103"/>
        <v>0</v>
      </c>
      <c r="AJ260" s="10">
        <f t="shared" si="103"/>
        <v>0</v>
      </c>
      <c r="AK260" s="10">
        <f t="shared" si="103"/>
        <v>0</v>
      </c>
    </row>
    <row r="261" spans="4:37" x14ac:dyDescent="0.35">
      <c r="E261" t="s">
        <v>118</v>
      </c>
      <c r="F261" t="s">
        <v>53</v>
      </c>
      <c r="G261" s="10">
        <f t="shared" si="103"/>
        <v>0</v>
      </c>
      <c r="H261" s="10">
        <f t="shared" si="103"/>
        <v>-473409.11199999996</v>
      </c>
      <c r="I261" s="10">
        <f t="shared" si="103"/>
        <v>-910776.53193599987</v>
      </c>
      <c r="J261" s="10">
        <f t="shared" si="103"/>
        <v>-1372422.3919271477</v>
      </c>
      <c r="K261" s="10">
        <f t="shared" si="103"/>
        <v>-1886369.0869462134</v>
      </c>
      <c r="L261" s="10">
        <f t="shared" si="103"/>
        <v>-2432988.253675662</v>
      </c>
      <c r="M261" s="10">
        <f t="shared" si="103"/>
        <v>-2933364.3346128031</v>
      </c>
      <c r="N261" s="10">
        <f t="shared" si="103"/>
        <v>-3496895.8544871639</v>
      </c>
      <c r="O261" s="10">
        <f t="shared" si="103"/>
        <v>-4082802.0845246837</v>
      </c>
      <c r="P261" s="10">
        <f t="shared" si="103"/>
        <v>-4691774.245151951</v>
      </c>
      <c r="Q261" s="10">
        <f t="shared" si="103"/>
        <v>-5324522.7208062867</v>
      </c>
      <c r="R261" s="10">
        <f t="shared" si="103"/>
        <v>-5981777.559995994</v>
      </c>
      <c r="S261" s="10">
        <f t="shared" si="103"/>
        <v>-6664288.9879117915</v>
      </c>
      <c r="T261" s="10">
        <f t="shared" si="103"/>
        <v>-7372827.9318960942</v>
      </c>
      <c r="U261" s="10">
        <f t="shared" si="103"/>
        <v>-8108186.5600840691</v>
      </c>
      <c r="V261" s="10">
        <f t="shared" si="103"/>
        <v>-8871178.8335379735</v>
      </c>
      <c r="W261" s="10">
        <f t="shared" si="103"/>
        <v>-9662641.0722039435</v>
      </c>
      <c r="X261" s="10">
        <f t="shared" si="103"/>
        <v>-10483432.535028294</v>
      </c>
      <c r="Y261" s="10">
        <f t="shared" si="103"/>
        <v>-11334436.014578426</v>
      </c>
      <c r="Z261" s="10">
        <f t="shared" si="103"/>
        <v>-12216558.446521716</v>
      </c>
      <c r="AA261" s="10">
        <f t="shared" si="103"/>
        <v>-13130731.534324195</v>
      </c>
      <c r="AB261" s="10">
        <f t="shared" si="103"/>
        <v>-14077912.389539462</v>
      </c>
      <c r="AC261" s="10">
        <f t="shared" si="103"/>
        <v>-15059084.188067133</v>
      </c>
      <c r="AD261" s="10">
        <f t="shared" si="103"/>
        <v>-16075256.842769178</v>
      </c>
      <c r="AE261" s="10">
        <f t="shared" si="103"/>
        <v>-17127467.692841772</v>
      </c>
      <c r="AF261" s="10">
        <f t="shared" si="103"/>
        <v>-18216782.210349753</v>
      </c>
      <c r="AG261" s="10">
        <f t="shared" si="103"/>
        <v>-19344294.724340525</v>
      </c>
      <c r="AH261" s="10">
        <f t="shared" si="103"/>
        <v>-20511129.162964147</v>
      </c>
      <c r="AI261" s="10">
        <f t="shared" si="103"/>
        <v>-21718439.814036522</v>
      </c>
      <c r="AJ261" s="10">
        <f t="shared" si="103"/>
        <v>-22967412.104493074</v>
      </c>
      <c r="AK261" s="10">
        <f t="shared" si="103"/>
        <v>-24259263.399190813</v>
      </c>
    </row>
    <row r="262" spans="4:37" x14ac:dyDescent="0.35">
      <c r="E262" t="s">
        <v>142</v>
      </c>
      <c r="F262" t="s">
        <v>53</v>
      </c>
      <c r="G262" s="10">
        <f t="shared" si="103"/>
        <v>-2197616.1825999999</v>
      </c>
      <c r="H262" s="10">
        <f t="shared" si="103"/>
        <v>-2338304.2137968307</v>
      </c>
      <c r="I262" s="10">
        <f t="shared" si="103"/>
        <v>-2710520.8808911005</v>
      </c>
      <c r="J262" s="10">
        <f t="shared" si="103"/>
        <v>-3063146.7228086372</v>
      </c>
      <c r="K262" s="10">
        <f t="shared" si="103"/>
        <v>-3549843.9022192797</v>
      </c>
      <c r="L262" s="10">
        <f t="shared" si="103"/>
        <v>-3844264.5922605116</v>
      </c>
      <c r="M262" s="10">
        <f t="shared" si="103"/>
        <v>-4001325.7003741753</v>
      </c>
      <c r="N262" s="10">
        <f t="shared" si="103"/>
        <v>-4194069.3778108284</v>
      </c>
      <c r="O262" s="10">
        <f t="shared" si="103"/>
        <v>-4485177.1546153165</v>
      </c>
      <c r="P262" s="10">
        <f t="shared" si="103"/>
        <v>-4782398.1947326986</v>
      </c>
      <c r="Q262" s="10">
        <f t="shared" si="103"/>
        <v>-5085860.8766925465</v>
      </c>
      <c r="R262" s="10">
        <f t="shared" si="103"/>
        <v>-5395696.2749735508</v>
      </c>
      <c r="S262" s="10">
        <f t="shared" si="103"/>
        <v>-5712038.2166184559</v>
      </c>
      <c r="T262" s="10">
        <f t="shared" si="103"/>
        <v>-6034160.7541327896</v>
      </c>
      <c r="U262" s="10">
        <f t="shared" si="103"/>
        <v>-6362106.8626120714</v>
      </c>
      <c r="V262" s="10">
        <f t="shared" si="103"/>
        <v>-6695920.419628826</v>
      </c>
      <c r="W262" s="10">
        <f t="shared" si="103"/>
        <v>-7035646.2241846044</v>
      </c>
      <c r="X262" s="10">
        <f t="shared" si="103"/>
        <v>-7381330.0160599854</v>
      </c>
      <c r="Y262" s="10">
        <f t="shared" si="103"/>
        <v>-7733018.4955709428</v>
      </c>
      <c r="Z262" s="10">
        <f t="shared" si="103"/>
        <v>-8090759.3437400861</v>
      </c>
      <c r="AA262" s="10">
        <f t="shared" si="103"/>
        <v>-8454601.2428914998</v>
      </c>
      <c r="AB262" s="10">
        <f t="shared" si="103"/>
        <v>-8824593.8976780735</v>
      </c>
      <c r="AC262" s="10">
        <f t="shared" si="103"/>
        <v>-9200788.0565504059</v>
      </c>
      <c r="AD262" s="10">
        <f t="shared" si="103"/>
        <v>-9583235.5336765591</v>
      </c>
      <c r="AE262" s="10">
        <f t="shared" si="103"/>
        <v>-9971989.2313221265</v>
      </c>
      <c r="AF262" s="10">
        <f t="shared" si="103"/>
        <v>-8812036.1753002778</v>
      </c>
      <c r="AG262" s="10">
        <f t="shared" si="103"/>
        <v>-9179186.4141452238</v>
      </c>
      <c r="AH262" s="10">
        <f t="shared" si="103"/>
        <v>-9309862.4135577846</v>
      </c>
      <c r="AI262" s="10">
        <f t="shared" si="103"/>
        <v>-9528726.8204868194</v>
      </c>
      <c r="AJ262" s="10">
        <f t="shared" si="103"/>
        <v>-9753078.1396619268</v>
      </c>
      <c r="AK262" s="10">
        <f t="shared" si="103"/>
        <v>-10033731.976769038</v>
      </c>
    </row>
    <row r="263" spans="4:37" x14ac:dyDescent="0.35">
      <c r="E263" t="s">
        <v>125</v>
      </c>
      <c r="F263" t="s">
        <v>53</v>
      </c>
      <c r="G263" s="10">
        <f t="shared" si="103"/>
        <v>0</v>
      </c>
      <c r="H263" s="10">
        <f t="shared" si="103"/>
        <v>0</v>
      </c>
      <c r="I263" s="10">
        <f t="shared" si="103"/>
        <v>0</v>
      </c>
      <c r="J263" s="10">
        <f t="shared" si="103"/>
        <v>0</v>
      </c>
      <c r="K263" s="10">
        <f t="shared" si="103"/>
        <v>0</v>
      </c>
      <c r="L263" s="10">
        <f t="shared" si="103"/>
        <v>0</v>
      </c>
      <c r="M263" s="10">
        <f t="shared" si="103"/>
        <v>0</v>
      </c>
      <c r="N263" s="10">
        <f t="shared" si="103"/>
        <v>0</v>
      </c>
      <c r="O263" s="10">
        <f t="shared" si="103"/>
        <v>0</v>
      </c>
      <c r="P263" s="10">
        <f t="shared" si="103"/>
        <v>0</v>
      </c>
      <c r="Q263" s="10">
        <f t="shared" si="103"/>
        <v>0</v>
      </c>
      <c r="R263" s="10">
        <f t="shared" si="103"/>
        <v>0</v>
      </c>
      <c r="S263" s="10">
        <f t="shared" si="103"/>
        <v>0</v>
      </c>
      <c r="T263" s="10">
        <f t="shared" si="103"/>
        <v>0</v>
      </c>
      <c r="U263" s="10">
        <f t="shared" si="103"/>
        <v>0</v>
      </c>
      <c r="V263" s="10">
        <f t="shared" si="103"/>
        <v>0</v>
      </c>
      <c r="W263" s="10">
        <f t="shared" si="103"/>
        <v>0</v>
      </c>
      <c r="X263" s="10">
        <f t="shared" si="103"/>
        <v>0</v>
      </c>
      <c r="Y263" s="10">
        <f t="shared" si="103"/>
        <v>0</v>
      </c>
      <c r="Z263" s="10">
        <f t="shared" si="103"/>
        <v>0</v>
      </c>
      <c r="AA263" s="10">
        <f t="shared" si="103"/>
        <v>0</v>
      </c>
      <c r="AB263" s="10">
        <f t="shared" si="103"/>
        <v>0</v>
      </c>
      <c r="AC263" s="10">
        <f t="shared" si="103"/>
        <v>0</v>
      </c>
      <c r="AD263" s="10">
        <f t="shared" si="103"/>
        <v>0</v>
      </c>
      <c r="AE263" s="10">
        <f t="shared" si="103"/>
        <v>0</v>
      </c>
      <c r="AF263" s="10">
        <f t="shared" si="103"/>
        <v>0</v>
      </c>
      <c r="AG263" s="10">
        <f t="shared" si="103"/>
        <v>0</v>
      </c>
      <c r="AH263" s="10">
        <f t="shared" si="103"/>
        <v>0</v>
      </c>
      <c r="AI263" s="10">
        <f t="shared" si="103"/>
        <v>0</v>
      </c>
      <c r="AJ263" s="10">
        <f t="shared" si="103"/>
        <v>0</v>
      </c>
      <c r="AK263" s="10">
        <f t="shared" si="103"/>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4">SUM(G258:G264)</f>
        <v>99121668.217399999</v>
      </c>
      <c r="H266" s="10">
        <f t="shared" si="104"/>
        <v>1891575.7650031699</v>
      </c>
      <c r="I266" s="10">
        <f t="shared" si="104"/>
        <v>1589140.9092685468</v>
      </c>
      <c r="J266" s="10">
        <f t="shared" si="104"/>
        <v>939931.87319389265</v>
      </c>
      <c r="K266" s="10">
        <f t="shared" si="104"/>
        <v>1347432.0273226826</v>
      </c>
      <c r="L266" s="10">
        <f t="shared" si="104"/>
        <v>1688159.9689298198</v>
      </c>
      <c r="M266" s="10">
        <f t="shared" si="104"/>
        <v>441631.71220251871</v>
      </c>
      <c r="N266" s="10">
        <f t="shared" si="104"/>
        <v>1266370.5990394782</v>
      </c>
      <c r="O266" s="10">
        <f t="shared" si="104"/>
        <v>644350.15265797079</v>
      </c>
      <c r="P266" s="10">
        <f t="shared" si="104"/>
        <v>537603.89395320974</v>
      </c>
      <c r="Q266" s="10">
        <f t="shared" si="104"/>
        <v>430353.81268280651</v>
      </c>
      <c r="R266" s="10">
        <f t="shared" si="104"/>
        <v>322625.82339909114</v>
      </c>
      <c r="S266" s="10">
        <f t="shared" si="104"/>
        <v>214447.15125134867</v>
      </c>
      <c r="T266" s="10">
        <f t="shared" si="104"/>
        <v>106708.96050767694</v>
      </c>
      <c r="U266" s="10">
        <f t="shared" si="104"/>
        <v>-462.23868380580097</v>
      </c>
      <c r="V266" s="10">
        <f t="shared" si="104"/>
        <v>-106936.46376683097</v>
      </c>
      <c r="W266" s="10">
        <f t="shared" si="104"/>
        <v>-212580.16972681507</v>
      </c>
      <c r="X266" s="10">
        <f t="shared" si="104"/>
        <v>-317256.15678991564</v>
      </c>
      <c r="Y266" s="10">
        <f t="shared" si="104"/>
        <v>-420823.47581649013</v>
      </c>
      <c r="Z266" s="10">
        <f t="shared" si="104"/>
        <v>-523137.33133284841</v>
      </c>
      <c r="AA266" s="10">
        <f t="shared" si="104"/>
        <v>-624048.98214376904</v>
      </c>
      <c r="AB266" s="10">
        <f t="shared" si="104"/>
        <v>-723405.63946701959</v>
      </c>
      <c r="AC266" s="10">
        <f t="shared" si="104"/>
        <v>-821050.36252956279</v>
      </c>
      <c r="AD266" s="10">
        <f t="shared" si="104"/>
        <v>-916821.95156377926</v>
      </c>
      <c r="AE266" s="10">
        <f t="shared" si="104"/>
        <v>-1010554.8381406199</v>
      </c>
      <c r="AF266" s="10">
        <f t="shared" si="104"/>
        <v>452988.01462513208</v>
      </c>
      <c r="AG266" s="10">
        <f t="shared" si="104"/>
        <v>398226.35141994432</v>
      </c>
      <c r="AH266" s="10">
        <f t="shared" si="104"/>
        <v>588973.37215624936</v>
      </c>
      <c r="AI266" s="10">
        <f t="shared" si="104"/>
        <v>700808.11319272406</v>
      </c>
      <c r="AJ266" s="10">
        <f t="shared" si="104"/>
        <v>816679.91961617395</v>
      </c>
      <c r="AK266" s="10">
        <f t="shared" si="104"/>
        <v>886027.35447700322</v>
      </c>
    </row>
    <row r="267" spans="4:37" x14ac:dyDescent="0.35">
      <c r="E267" t="s">
        <v>145</v>
      </c>
      <c r="F267" t="s">
        <v>53</v>
      </c>
      <c r="G267" s="10">
        <f>-G266*G$20</f>
        <v>0</v>
      </c>
      <c r="H267" s="10">
        <f t="shared" ref="H267:AK267" si="105">-H266*H$20</f>
        <v>0</v>
      </c>
      <c r="I267" s="10">
        <f t="shared" si="105"/>
        <v>0</v>
      </c>
      <c r="J267" s="10">
        <f t="shared" si="105"/>
        <v>0</v>
      </c>
      <c r="K267" s="10">
        <f t="shared" si="105"/>
        <v>0</v>
      </c>
      <c r="L267" s="10">
        <f t="shared" si="105"/>
        <v>0</v>
      </c>
      <c r="M267" s="10">
        <f t="shared" si="105"/>
        <v>0</v>
      </c>
      <c r="N267" s="10">
        <f t="shared" si="105"/>
        <v>0</v>
      </c>
      <c r="O267" s="10">
        <f t="shared" si="105"/>
        <v>0</v>
      </c>
      <c r="P267" s="10">
        <f t="shared" si="105"/>
        <v>0</v>
      </c>
      <c r="Q267" s="10">
        <f t="shared" si="105"/>
        <v>0</v>
      </c>
      <c r="R267" s="10">
        <f t="shared" si="105"/>
        <v>0</v>
      </c>
      <c r="S267" s="10">
        <f t="shared" si="105"/>
        <v>0</v>
      </c>
      <c r="T267" s="10">
        <f t="shared" si="105"/>
        <v>0</v>
      </c>
      <c r="U267" s="10">
        <f t="shared" si="105"/>
        <v>0</v>
      </c>
      <c r="V267" s="10">
        <f t="shared" si="105"/>
        <v>0</v>
      </c>
      <c r="W267" s="10">
        <f t="shared" si="105"/>
        <v>0</v>
      </c>
      <c r="X267" s="10">
        <f t="shared" si="105"/>
        <v>0</v>
      </c>
      <c r="Y267" s="10">
        <f t="shared" si="105"/>
        <v>0</v>
      </c>
      <c r="Z267" s="10">
        <f t="shared" si="105"/>
        <v>0</v>
      </c>
      <c r="AA267" s="10">
        <f t="shared" si="105"/>
        <v>0</v>
      </c>
      <c r="AB267" s="10">
        <f t="shared" si="105"/>
        <v>0</v>
      </c>
      <c r="AC267" s="10">
        <f t="shared" si="105"/>
        <v>0</v>
      </c>
      <c r="AD267" s="10">
        <f t="shared" si="105"/>
        <v>0</v>
      </c>
      <c r="AE267" s="10">
        <f t="shared" si="105"/>
        <v>0</v>
      </c>
      <c r="AF267" s="10">
        <f t="shared" si="105"/>
        <v>0</v>
      </c>
      <c r="AG267" s="10">
        <f t="shared" si="105"/>
        <v>0</v>
      </c>
      <c r="AH267" s="10">
        <f t="shared" si="105"/>
        <v>0</v>
      </c>
      <c r="AI267" s="10">
        <f t="shared" si="105"/>
        <v>0</v>
      </c>
      <c r="AJ267" s="10">
        <f t="shared" si="105"/>
        <v>0</v>
      </c>
      <c r="AK267" s="10">
        <f t="shared" si="105"/>
        <v>0</v>
      </c>
    </row>
    <row r="269" spans="4:37" x14ac:dyDescent="0.35">
      <c r="D269" t="s">
        <v>146</v>
      </c>
    </row>
    <row r="270" spans="4:37" x14ac:dyDescent="0.35">
      <c r="E270" t="s">
        <v>51</v>
      </c>
      <c r="F270" t="s">
        <v>53</v>
      </c>
      <c r="G270" s="10">
        <f t="shared" ref="G270:AK277" si="106">G236</f>
        <v>-64771548.044999994</v>
      </c>
      <c r="H270" s="10">
        <f t="shared" si="106"/>
        <v>-1998628.7159307459</v>
      </c>
      <c r="I270" s="10">
        <f t="shared" si="106"/>
        <v>-7501412.3547134995</v>
      </c>
      <c r="J270" s="10">
        <f t="shared" si="106"/>
        <v>-8953631.9748609979</v>
      </c>
      <c r="K270" s="10">
        <f t="shared" si="106"/>
        <v>-14816763.503986044</v>
      </c>
      <c r="L270" s="10">
        <f t="shared" si="106"/>
        <v>-5895611.8237101641</v>
      </c>
      <c r="M270" s="10">
        <f t="shared" si="106"/>
        <v>-3765371.2819813695</v>
      </c>
      <c r="N270" s="10">
        <f t="shared" si="106"/>
        <v>-3967030.0734917778</v>
      </c>
      <c r="O270" s="10">
        <f t="shared" si="106"/>
        <v>-6840473.8818538236</v>
      </c>
      <c r="P270" s="10">
        <f t="shared" si="106"/>
        <v>-6984123.8333727531</v>
      </c>
      <c r="Q270" s="10">
        <f t="shared" si="106"/>
        <v>-7130790.4338735789</v>
      </c>
      <c r="R270" s="10">
        <f t="shared" si="106"/>
        <v>-7280537.0329849236</v>
      </c>
      <c r="S270" s="10">
        <f t="shared" si="106"/>
        <v>-7433428.3106776057</v>
      </c>
      <c r="T270" s="10">
        <f t="shared" si="106"/>
        <v>-7560237.5890786229</v>
      </c>
      <c r="U270" s="10">
        <f t="shared" si="106"/>
        <v>-7687046.8674796401</v>
      </c>
      <c r="V270" s="10">
        <f t="shared" si="106"/>
        <v>-7813856.1458806572</v>
      </c>
      <c r="W270" s="10">
        <f t="shared" si="106"/>
        <v>-7940665.4242816744</v>
      </c>
      <c r="X270" s="10">
        <f t="shared" si="106"/>
        <v>-8067474.7026826907</v>
      </c>
      <c r="Y270" s="10">
        <f t="shared" si="106"/>
        <v>-8194283.9810837079</v>
      </c>
      <c r="Z270" s="10">
        <f t="shared" si="106"/>
        <v>-8321093.2594847251</v>
      </c>
      <c r="AA270" s="10">
        <f t="shared" si="106"/>
        <v>-8447902.5378857423</v>
      </c>
      <c r="AB270" s="10">
        <f t="shared" si="106"/>
        <v>-8574711.8162867595</v>
      </c>
      <c r="AC270" s="10">
        <f t="shared" si="106"/>
        <v>-8701521.0946877748</v>
      </c>
      <c r="AD270" s="10">
        <f t="shared" si="106"/>
        <v>-8828330.373088792</v>
      </c>
      <c r="AE270" s="10">
        <f t="shared" si="106"/>
        <v>-8955139.6514898092</v>
      </c>
      <c r="AF270" s="10">
        <f t="shared" si="106"/>
        <v>-9081948.9298908263</v>
      </c>
      <c r="AG270" s="10">
        <f t="shared" si="106"/>
        <v>-9208758.2082918435</v>
      </c>
      <c r="AH270" s="10">
        <f t="shared" si="106"/>
        <v>-9335567.4866928607</v>
      </c>
      <c r="AI270" s="10">
        <f t="shared" si="106"/>
        <v>-9462376.7650938779</v>
      </c>
      <c r="AJ270" s="10">
        <f t="shared" si="106"/>
        <v>-9589186.0434948951</v>
      </c>
      <c r="AK270" s="10">
        <f t="shared" si="106"/>
        <v>-9715995.3218959123</v>
      </c>
    </row>
    <row r="271" spans="4:37" x14ac:dyDescent="0.35">
      <c r="E271" t="s">
        <v>147</v>
      </c>
      <c r="F271" t="s">
        <v>53</v>
      </c>
      <c r="G271" s="10">
        <f t="shared" si="106"/>
        <v>0</v>
      </c>
      <c r="H271" s="10">
        <f t="shared" si="106"/>
        <v>0</v>
      </c>
      <c r="I271" s="10">
        <f t="shared" si="106"/>
        <v>0</v>
      </c>
      <c r="J271" s="10">
        <f t="shared" si="106"/>
        <v>0</v>
      </c>
      <c r="K271" s="10">
        <f t="shared" si="106"/>
        <v>0</v>
      </c>
      <c r="L271" s="10">
        <f t="shared" si="106"/>
        <v>0</v>
      </c>
      <c r="M271" s="10">
        <f t="shared" si="106"/>
        <v>0</v>
      </c>
      <c r="N271" s="10">
        <f t="shared" si="106"/>
        <v>0</v>
      </c>
      <c r="O271" s="10">
        <f t="shared" si="106"/>
        <v>0</v>
      </c>
      <c r="P271" s="10">
        <f t="shared" si="106"/>
        <v>0</v>
      </c>
      <c r="Q271" s="10">
        <f t="shared" si="106"/>
        <v>0</v>
      </c>
      <c r="R271" s="10">
        <f t="shared" si="106"/>
        <v>0</v>
      </c>
      <c r="S271" s="10">
        <f t="shared" si="106"/>
        <v>0</v>
      </c>
      <c r="T271" s="10">
        <f t="shared" si="106"/>
        <v>0</v>
      </c>
      <c r="U271" s="10">
        <f t="shared" si="106"/>
        <v>0</v>
      </c>
      <c r="V271" s="10">
        <f t="shared" si="106"/>
        <v>0</v>
      </c>
      <c r="W271" s="10">
        <f t="shared" si="106"/>
        <v>0</v>
      </c>
      <c r="X271" s="10">
        <f t="shared" si="106"/>
        <v>0</v>
      </c>
      <c r="Y271" s="10">
        <f t="shared" si="106"/>
        <v>0</v>
      </c>
      <c r="Z271" s="10">
        <f t="shared" si="106"/>
        <v>0</v>
      </c>
      <c r="AA271" s="10">
        <f t="shared" si="106"/>
        <v>0</v>
      </c>
      <c r="AB271" s="10">
        <f t="shared" si="106"/>
        <v>0</v>
      </c>
      <c r="AC271" s="10">
        <f t="shared" si="106"/>
        <v>0</v>
      </c>
      <c r="AD271" s="10">
        <f t="shared" si="106"/>
        <v>0</v>
      </c>
      <c r="AE271" s="10">
        <f t="shared" si="106"/>
        <v>0</v>
      </c>
      <c r="AF271" s="10">
        <f t="shared" si="106"/>
        <v>0</v>
      </c>
      <c r="AG271" s="10">
        <f t="shared" si="106"/>
        <v>0</v>
      </c>
      <c r="AH271" s="10">
        <f t="shared" si="106"/>
        <v>0</v>
      </c>
      <c r="AI271" s="10">
        <f t="shared" si="106"/>
        <v>0</v>
      </c>
      <c r="AJ271" s="10">
        <f t="shared" si="106"/>
        <v>0</v>
      </c>
      <c r="AK271" s="10">
        <f t="shared" si="106"/>
        <v>0</v>
      </c>
    </row>
    <row r="272" spans="4:37" x14ac:dyDescent="0.35">
      <c r="E272" t="s">
        <v>60</v>
      </c>
      <c r="F272" t="s">
        <v>53</v>
      </c>
      <c r="G272" s="10">
        <f t="shared" si="106"/>
        <v>30007000</v>
      </c>
      <c r="H272" s="10">
        <f t="shared" si="106"/>
        <v>0</v>
      </c>
      <c r="I272" s="10">
        <f t="shared" si="106"/>
        <v>0</v>
      </c>
      <c r="J272" s="10">
        <f t="shared" si="106"/>
        <v>0</v>
      </c>
      <c r="K272" s="10">
        <f t="shared" si="106"/>
        <v>0</v>
      </c>
      <c r="L272" s="10">
        <f t="shared" si="106"/>
        <v>0</v>
      </c>
      <c r="M272" s="10">
        <f t="shared" si="106"/>
        <v>0</v>
      </c>
      <c r="N272" s="10">
        <f t="shared" si="106"/>
        <v>0</v>
      </c>
      <c r="O272" s="10">
        <f t="shared" si="106"/>
        <v>0</v>
      </c>
      <c r="P272" s="10">
        <f t="shared" si="106"/>
        <v>0</v>
      </c>
      <c r="Q272" s="10">
        <f t="shared" si="106"/>
        <v>0</v>
      </c>
      <c r="R272" s="10">
        <f t="shared" si="106"/>
        <v>0</v>
      </c>
      <c r="S272" s="10">
        <f t="shared" si="106"/>
        <v>0</v>
      </c>
      <c r="T272" s="10">
        <f t="shared" si="106"/>
        <v>0</v>
      </c>
      <c r="U272" s="10">
        <f t="shared" si="106"/>
        <v>0</v>
      </c>
      <c r="V272" s="10">
        <f t="shared" si="106"/>
        <v>0</v>
      </c>
      <c r="W272" s="10">
        <f t="shared" si="106"/>
        <v>0</v>
      </c>
      <c r="X272" s="10">
        <f t="shared" si="106"/>
        <v>0</v>
      </c>
      <c r="Y272" s="10">
        <f t="shared" si="106"/>
        <v>0</v>
      </c>
      <c r="Z272" s="10">
        <f t="shared" si="106"/>
        <v>0</v>
      </c>
      <c r="AA272" s="10">
        <f t="shared" si="106"/>
        <v>0</v>
      </c>
      <c r="AB272" s="10">
        <f t="shared" si="106"/>
        <v>0</v>
      </c>
      <c r="AC272" s="10">
        <f t="shared" si="106"/>
        <v>0</v>
      </c>
      <c r="AD272" s="10">
        <f t="shared" si="106"/>
        <v>0</v>
      </c>
      <c r="AE272" s="10">
        <f t="shared" si="106"/>
        <v>0</v>
      </c>
      <c r="AF272" s="10">
        <f t="shared" si="106"/>
        <v>0</v>
      </c>
      <c r="AG272" s="10">
        <f t="shared" si="106"/>
        <v>0</v>
      </c>
      <c r="AH272" s="10">
        <f t="shared" si="106"/>
        <v>0</v>
      </c>
      <c r="AI272" s="10">
        <f t="shared" si="106"/>
        <v>0</v>
      </c>
      <c r="AJ272" s="10">
        <f t="shared" si="106"/>
        <v>0</v>
      </c>
      <c r="AK272" s="10">
        <f t="shared" si="106"/>
        <v>0</v>
      </c>
    </row>
    <row r="273" spans="1:38" x14ac:dyDescent="0.35">
      <c r="E273" t="s">
        <v>141</v>
      </c>
      <c r="F273" t="s">
        <v>53</v>
      </c>
      <c r="G273" s="10">
        <f t="shared" si="106"/>
        <v>0</v>
      </c>
      <c r="H273" s="10">
        <f t="shared" si="106"/>
        <v>526993.09080000001</v>
      </c>
      <c r="I273" s="10">
        <f t="shared" si="106"/>
        <v>1034142.3220956479</v>
      </c>
      <c r="J273" s="10">
        <f t="shared" si="106"/>
        <v>1589485.0494138594</v>
      </c>
      <c r="K273" s="10">
        <f t="shared" si="106"/>
        <v>2184717.6780373026</v>
      </c>
      <c r="L273" s="10">
        <f t="shared" si="106"/>
        <v>2817790.2644000882</v>
      </c>
      <c r="M273" s="10">
        <f t="shared" si="106"/>
        <v>3397305.9473357713</v>
      </c>
      <c r="N273" s="10">
        <f t="shared" si="106"/>
        <v>4049965.7487078495</v>
      </c>
      <c r="O273" s="10">
        <f t="shared" si="106"/>
        <v>4728539.0498147812</v>
      </c>
      <c r="P273" s="10">
        <f t="shared" si="106"/>
        <v>5433826.3946730224</v>
      </c>
      <c r="Q273" s="10">
        <f t="shared" si="106"/>
        <v>6166650.5222943425</v>
      </c>
      <c r="R273" s="10">
        <f t="shared" si="106"/>
        <v>6927856.9458357058</v>
      </c>
      <c r="S273" s="10">
        <f t="shared" si="106"/>
        <v>7718314.5462854756</v>
      </c>
      <c r="T273" s="10">
        <f t="shared" si="106"/>
        <v>8538916.1810410209</v>
      </c>
      <c r="U273" s="10">
        <f t="shared" si="106"/>
        <v>9390579.3077413887</v>
      </c>
      <c r="V273" s="10">
        <f t="shared" si="106"/>
        <v>10274246.623727333</v>
      </c>
      <c r="W273" s="10">
        <f t="shared" si="106"/>
        <v>11190886.721509971</v>
      </c>
      <c r="X273" s="10">
        <f t="shared" si="106"/>
        <v>12141494.760638416</v>
      </c>
      <c r="Y273" s="10">
        <f t="shared" si="106"/>
        <v>13127093.156366071</v>
      </c>
      <c r="Z273" s="10">
        <f t="shared" si="106"/>
        <v>14148732.285524845</v>
      </c>
      <c r="AA273" s="10">
        <f t="shared" si="106"/>
        <v>15207491.210026329</v>
      </c>
      <c r="AB273" s="10">
        <f t="shared" si="106"/>
        <v>16304478.418418963</v>
      </c>
      <c r="AC273" s="10">
        <f t="shared" si="106"/>
        <v>17440832.585940462</v>
      </c>
      <c r="AD273" s="10">
        <f t="shared" si="106"/>
        <v>18617723.353515342</v>
      </c>
      <c r="AE273" s="10">
        <f t="shared" si="106"/>
        <v>19836352.126157966</v>
      </c>
      <c r="AF273" s="10">
        <f t="shared" si="106"/>
        <v>21097952.891252678</v>
      </c>
      <c r="AG273" s="10">
        <f t="shared" si="106"/>
        <v>22403793.057193734</v>
      </c>
      <c r="AH273" s="10">
        <f t="shared" si="106"/>
        <v>23755174.312879272</v>
      </c>
      <c r="AI273" s="10">
        <f t="shared" si="106"/>
        <v>25153433.508565381</v>
      </c>
      <c r="AJ273" s="10">
        <f t="shared" si="106"/>
        <v>26599943.558598325</v>
      </c>
      <c r="AK273" s="10">
        <f t="shared" si="106"/>
        <v>28096114.366555378</v>
      </c>
      <c r="AL273" s="10">
        <f t="shared" ref="AL273:AL277" si="107">IF(AF273=0,0,IF($G$17&gt;(AK273/AF273)^(1/5)-1+2%,AK273*(AK273/AF273)^(1/5)/($G$17-((AK273/AF273)^(1/5)-1)),AK273*(1+$G$16)/$G$18))</f>
        <v>928353811.27032495</v>
      </c>
    </row>
    <row r="274" spans="1:38" x14ac:dyDescent="0.35">
      <c r="E274" t="s">
        <v>117</v>
      </c>
      <c r="F274" t="s">
        <v>53</v>
      </c>
      <c r="G274" s="10">
        <f t="shared" si="106"/>
        <v>0</v>
      </c>
      <c r="H274" s="10">
        <f t="shared" si="106"/>
        <v>0</v>
      </c>
      <c r="I274" s="10">
        <f t="shared" si="106"/>
        <v>0</v>
      </c>
      <c r="J274" s="10">
        <f t="shared" si="106"/>
        <v>0</v>
      </c>
      <c r="K274" s="10">
        <f t="shared" si="106"/>
        <v>0</v>
      </c>
      <c r="L274" s="10">
        <f t="shared" si="106"/>
        <v>0</v>
      </c>
      <c r="M274" s="10">
        <f t="shared" si="106"/>
        <v>0</v>
      </c>
      <c r="N274" s="10">
        <f t="shared" si="106"/>
        <v>0</v>
      </c>
      <c r="O274" s="10">
        <f t="shared" si="106"/>
        <v>0</v>
      </c>
      <c r="P274" s="10">
        <f t="shared" si="106"/>
        <v>0</v>
      </c>
      <c r="Q274" s="10">
        <f t="shared" si="106"/>
        <v>0</v>
      </c>
      <c r="R274" s="10">
        <f t="shared" si="106"/>
        <v>0</v>
      </c>
      <c r="S274" s="10">
        <f t="shared" si="106"/>
        <v>0</v>
      </c>
      <c r="T274" s="10">
        <f t="shared" si="106"/>
        <v>0</v>
      </c>
      <c r="U274" s="10">
        <f t="shared" si="106"/>
        <v>0</v>
      </c>
      <c r="V274" s="10">
        <f t="shared" si="106"/>
        <v>0</v>
      </c>
      <c r="W274" s="10">
        <f t="shared" si="106"/>
        <v>0</v>
      </c>
      <c r="X274" s="10">
        <f t="shared" si="106"/>
        <v>0</v>
      </c>
      <c r="Y274" s="10">
        <f t="shared" si="106"/>
        <v>0</v>
      </c>
      <c r="Z274" s="10">
        <f t="shared" si="106"/>
        <v>0</v>
      </c>
      <c r="AA274" s="10">
        <f t="shared" si="106"/>
        <v>0</v>
      </c>
      <c r="AB274" s="10">
        <f t="shared" si="106"/>
        <v>0</v>
      </c>
      <c r="AC274" s="10">
        <f t="shared" si="106"/>
        <v>0</v>
      </c>
      <c r="AD274" s="10">
        <f t="shared" si="106"/>
        <v>0</v>
      </c>
      <c r="AE274" s="10">
        <f t="shared" si="106"/>
        <v>0</v>
      </c>
      <c r="AF274" s="10">
        <f t="shared" si="106"/>
        <v>0</v>
      </c>
      <c r="AG274" s="10">
        <f t="shared" si="106"/>
        <v>0</v>
      </c>
      <c r="AH274" s="10">
        <f t="shared" si="106"/>
        <v>0</v>
      </c>
      <c r="AI274" s="10">
        <f t="shared" si="106"/>
        <v>0</v>
      </c>
      <c r="AJ274" s="10">
        <f t="shared" si="106"/>
        <v>0</v>
      </c>
      <c r="AK274" s="10">
        <f t="shared" si="106"/>
        <v>0</v>
      </c>
      <c r="AL274" s="10">
        <f t="shared" si="107"/>
        <v>0</v>
      </c>
    </row>
    <row r="275" spans="1:38" x14ac:dyDescent="0.35">
      <c r="E275" t="s">
        <v>118</v>
      </c>
      <c r="F275" t="s">
        <v>53</v>
      </c>
      <c r="G275" s="10">
        <f t="shared" si="106"/>
        <v>0</v>
      </c>
      <c r="H275" s="10">
        <f t="shared" si="106"/>
        <v>-473409.11199999996</v>
      </c>
      <c r="I275" s="10">
        <f t="shared" si="106"/>
        <v>-910776.53193599987</v>
      </c>
      <c r="J275" s="10">
        <f t="shared" si="106"/>
        <v>-1372422.3919271477</v>
      </c>
      <c r="K275" s="10">
        <f t="shared" si="106"/>
        <v>-1886369.0869462134</v>
      </c>
      <c r="L275" s="10">
        <f t="shared" si="106"/>
        <v>-2432988.253675662</v>
      </c>
      <c r="M275" s="10">
        <f t="shared" si="106"/>
        <v>-2933364.3346128031</v>
      </c>
      <c r="N275" s="10">
        <f t="shared" si="106"/>
        <v>-3496895.8544871639</v>
      </c>
      <c r="O275" s="10">
        <f t="shared" si="106"/>
        <v>-4082802.0845246837</v>
      </c>
      <c r="P275" s="10">
        <f t="shared" si="106"/>
        <v>-4691774.245151951</v>
      </c>
      <c r="Q275" s="10">
        <f t="shared" si="106"/>
        <v>-5324522.7208062867</v>
      </c>
      <c r="R275" s="10">
        <f t="shared" si="106"/>
        <v>-5981777.559995994</v>
      </c>
      <c r="S275" s="10">
        <f t="shared" si="106"/>
        <v>-6664288.9879117915</v>
      </c>
      <c r="T275" s="10">
        <f t="shared" si="106"/>
        <v>-7372827.9318960942</v>
      </c>
      <c r="U275" s="10">
        <f t="shared" si="106"/>
        <v>-8108186.5600840691</v>
      </c>
      <c r="V275" s="10">
        <f t="shared" si="106"/>
        <v>-8871178.8335379735</v>
      </c>
      <c r="W275" s="10">
        <f t="shared" si="106"/>
        <v>-9662641.0722039435</v>
      </c>
      <c r="X275" s="10">
        <f t="shared" si="106"/>
        <v>-10483432.535028294</v>
      </c>
      <c r="Y275" s="10">
        <f t="shared" si="106"/>
        <v>-11334436.014578426</v>
      </c>
      <c r="Z275" s="10">
        <f t="shared" si="106"/>
        <v>-12216558.446521716</v>
      </c>
      <c r="AA275" s="10">
        <f t="shared" si="106"/>
        <v>-13130731.534324195</v>
      </c>
      <c r="AB275" s="10">
        <f t="shared" si="106"/>
        <v>-14077912.389539462</v>
      </c>
      <c r="AC275" s="10">
        <f t="shared" si="106"/>
        <v>-15059084.188067133</v>
      </c>
      <c r="AD275" s="10">
        <f t="shared" si="106"/>
        <v>-16075256.842769178</v>
      </c>
      <c r="AE275" s="10">
        <f t="shared" si="106"/>
        <v>-17127467.692841772</v>
      </c>
      <c r="AF275" s="10">
        <f t="shared" si="106"/>
        <v>-18216782.210349753</v>
      </c>
      <c r="AG275" s="10">
        <f t="shared" si="106"/>
        <v>-19344294.724340525</v>
      </c>
      <c r="AH275" s="10">
        <f t="shared" si="106"/>
        <v>-20511129.162964147</v>
      </c>
      <c r="AI275" s="10">
        <f t="shared" si="106"/>
        <v>-21718439.814036522</v>
      </c>
      <c r="AJ275" s="10">
        <f t="shared" si="106"/>
        <v>-22967412.104493074</v>
      </c>
      <c r="AK275" s="10">
        <f t="shared" si="106"/>
        <v>-24259263.399190813</v>
      </c>
      <c r="AL275" s="10">
        <f t="shared" si="107"/>
        <v>-801576308.43280959</v>
      </c>
    </row>
    <row r="276" spans="1:38" x14ac:dyDescent="0.35">
      <c r="E276" t="s">
        <v>125</v>
      </c>
      <c r="F276" t="s">
        <v>53</v>
      </c>
      <c r="G276" s="10">
        <f t="shared" si="106"/>
        <v>0</v>
      </c>
      <c r="H276" s="10">
        <f t="shared" si="106"/>
        <v>0</v>
      </c>
      <c r="I276" s="10">
        <f t="shared" si="106"/>
        <v>0</v>
      </c>
      <c r="J276" s="10">
        <f t="shared" si="106"/>
        <v>0</v>
      </c>
      <c r="K276" s="10">
        <f t="shared" si="106"/>
        <v>0</v>
      </c>
      <c r="L276" s="10">
        <f t="shared" si="106"/>
        <v>0</v>
      </c>
      <c r="M276" s="10">
        <f t="shared" si="106"/>
        <v>0</v>
      </c>
      <c r="N276" s="10">
        <f t="shared" si="106"/>
        <v>0</v>
      </c>
      <c r="O276" s="10">
        <f t="shared" si="106"/>
        <v>0</v>
      </c>
      <c r="P276" s="10">
        <f t="shared" si="106"/>
        <v>0</v>
      </c>
      <c r="Q276" s="10">
        <f t="shared" si="106"/>
        <v>0</v>
      </c>
      <c r="R276" s="10">
        <f t="shared" si="106"/>
        <v>0</v>
      </c>
      <c r="S276" s="10">
        <f t="shared" si="106"/>
        <v>0</v>
      </c>
      <c r="T276" s="10">
        <f t="shared" si="106"/>
        <v>0</v>
      </c>
      <c r="U276" s="10">
        <f t="shared" si="106"/>
        <v>0</v>
      </c>
      <c r="V276" s="10">
        <f t="shared" si="106"/>
        <v>0</v>
      </c>
      <c r="W276" s="10">
        <f t="shared" si="106"/>
        <v>0</v>
      </c>
      <c r="X276" s="10">
        <f t="shared" si="106"/>
        <v>0</v>
      </c>
      <c r="Y276" s="10">
        <f t="shared" si="106"/>
        <v>0</v>
      </c>
      <c r="Z276" s="10">
        <f t="shared" si="106"/>
        <v>0</v>
      </c>
      <c r="AA276" s="10">
        <f t="shared" si="106"/>
        <v>0</v>
      </c>
      <c r="AB276" s="10">
        <f t="shared" si="106"/>
        <v>0</v>
      </c>
      <c r="AC276" s="10">
        <f t="shared" si="106"/>
        <v>0</v>
      </c>
      <c r="AD276" s="10">
        <f t="shared" si="106"/>
        <v>0</v>
      </c>
      <c r="AE276" s="10">
        <f t="shared" si="106"/>
        <v>0</v>
      </c>
      <c r="AF276" s="10">
        <f t="shared" si="106"/>
        <v>0</v>
      </c>
      <c r="AG276" s="10">
        <f t="shared" si="106"/>
        <v>0</v>
      </c>
      <c r="AH276" s="10">
        <f t="shared" si="106"/>
        <v>0</v>
      </c>
      <c r="AI276" s="10">
        <f t="shared" si="106"/>
        <v>0</v>
      </c>
      <c r="AJ276" s="10">
        <f t="shared" si="106"/>
        <v>0</v>
      </c>
      <c r="AK276" s="10">
        <f t="shared" si="106"/>
        <v>0</v>
      </c>
      <c r="AL276" s="10">
        <f t="shared" si="107"/>
        <v>0</v>
      </c>
    </row>
    <row r="277" spans="1:38" x14ac:dyDescent="0.35">
      <c r="E277" t="s">
        <v>131</v>
      </c>
      <c r="F277" t="s">
        <v>53</v>
      </c>
      <c r="G277" s="10">
        <f t="shared" si="106"/>
        <v>0</v>
      </c>
      <c r="H277" s="10">
        <f t="shared" si="106"/>
        <v>0</v>
      </c>
      <c r="I277" s="10">
        <f t="shared" si="106"/>
        <v>0</v>
      </c>
      <c r="J277" s="10">
        <f t="shared" si="106"/>
        <v>0</v>
      </c>
      <c r="K277" s="10">
        <f t="shared" si="106"/>
        <v>0</v>
      </c>
      <c r="L277" s="10">
        <f t="shared" si="106"/>
        <v>0</v>
      </c>
      <c r="M277" s="10">
        <f t="shared" si="106"/>
        <v>0</v>
      </c>
      <c r="N277" s="10">
        <f t="shared" si="106"/>
        <v>0</v>
      </c>
      <c r="O277" s="10">
        <f t="shared" si="106"/>
        <v>0</v>
      </c>
      <c r="P277" s="10">
        <f t="shared" si="106"/>
        <v>0</v>
      </c>
      <c r="Q277" s="10">
        <f t="shared" si="106"/>
        <v>0</v>
      </c>
      <c r="R277" s="10">
        <f t="shared" si="106"/>
        <v>0</v>
      </c>
      <c r="S277" s="10">
        <f t="shared" si="106"/>
        <v>0</v>
      </c>
      <c r="T277" s="10">
        <f t="shared" si="106"/>
        <v>0</v>
      </c>
      <c r="U277" s="10">
        <f t="shared" si="106"/>
        <v>0</v>
      </c>
      <c r="V277" s="10">
        <f t="shared" si="106"/>
        <v>0</v>
      </c>
      <c r="W277" s="10">
        <f t="shared" si="106"/>
        <v>0</v>
      </c>
      <c r="X277" s="10">
        <f t="shared" si="106"/>
        <v>0</v>
      </c>
      <c r="Y277" s="10">
        <f t="shared" si="106"/>
        <v>0</v>
      </c>
      <c r="Z277" s="10">
        <f t="shared" si="106"/>
        <v>0</v>
      </c>
      <c r="AA277" s="10">
        <f t="shared" si="106"/>
        <v>0</v>
      </c>
      <c r="AB277" s="10">
        <f t="shared" si="106"/>
        <v>0</v>
      </c>
      <c r="AC277" s="10">
        <f t="shared" si="106"/>
        <v>0</v>
      </c>
      <c r="AD277" s="10">
        <f t="shared" si="106"/>
        <v>0</v>
      </c>
      <c r="AE277" s="10">
        <f t="shared" si="106"/>
        <v>0</v>
      </c>
      <c r="AF277" s="10">
        <f t="shared" si="106"/>
        <v>0</v>
      </c>
      <c r="AG277" s="10">
        <f t="shared" si="106"/>
        <v>0</v>
      </c>
      <c r="AH277" s="10">
        <f t="shared" si="106"/>
        <v>0</v>
      </c>
      <c r="AI277" s="10">
        <f t="shared" si="106"/>
        <v>0</v>
      </c>
      <c r="AJ277" s="10">
        <f t="shared" si="106"/>
        <v>0</v>
      </c>
      <c r="AK277" s="10">
        <f t="shared" si="106"/>
        <v>0</v>
      </c>
      <c r="AL277" s="10">
        <f t="shared" si="107"/>
        <v>0</v>
      </c>
    </row>
    <row r="278" spans="1:38" x14ac:dyDescent="0.35">
      <c r="E278" t="s">
        <v>148</v>
      </c>
      <c r="F278" t="s">
        <v>53</v>
      </c>
      <c r="G278" s="10">
        <f t="shared" ref="G278:AK278" si="108">G267</f>
        <v>0</v>
      </c>
      <c r="H278" s="10">
        <f t="shared" si="108"/>
        <v>0</v>
      </c>
      <c r="I278" s="10">
        <f t="shared" si="108"/>
        <v>0</v>
      </c>
      <c r="J278" s="10">
        <f t="shared" si="108"/>
        <v>0</v>
      </c>
      <c r="K278" s="10">
        <f t="shared" si="108"/>
        <v>0</v>
      </c>
      <c r="L278" s="10">
        <f t="shared" si="108"/>
        <v>0</v>
      </c>
      <c r="M278" s="10">
        <f t="shared" si="108"/>
        <v>0</v>
      </c>
      <c r="N278" s="10">
        <f t="shared" si="108"/>
        <v>0</v>
      </c>
      <c r="O278" s="10">
        <f t="shared" si="108"/>
        <v>0</v>
      </c>
      <c r="P278" s="10">
        <f t="shared" si="108"/>
        <v>0</v>
      </c>
      <c r="Q278" s="10">
        <f t="shared" si="108"/>
        <v>0</v>
      </c>
      <c r="R278" s="10">
        <f t="shared" si="108"/>
        <v>0</v>
      </c>
      <c r="S278" s="10">
        <f t="shared" si="108"/>
        <v>0</v>
      </c>
      <c r="T278" s="10">
        <f t="shared" si="108"/>
        <v>0</v>
      </c>
      <c r="U278" s="10">
        <f t="shared" si="108"/>
        <v>0</v>
      </c>
      <c r="V278" s="10">
        <f t="shared" si="108"/>
        <v>0</v>
      </c>
      <c r="W278" s="10">
        <f t="shared" si="108"/>
        <v>0</v>
      </c>
      <c r="X278" s="10">
        <f t="shared" si="108"/>
        <v>0</v>
      </c>
      <c r="Y278" s="10">
        <f t="shared" si="108"/>
        <v>0</v>
      </c>
      <c r="Z278" s="10">
        <f t="shared" si="108"/>
        <v>0</v>
      </c>
      <c r="AA278" s="10">
        <f t="shared" si="108"/>
        <v>0</v>
      </c>
      <c r="AB278" s="10">
        <f t="shared" si="108"/>
        <v>0</v>
      </c>
      <c r="AC278" s="10">
        <f t="shared" si="108"/>
        <v>0</v>
      </c>
      <c r="AD278" s="10">
        <f t="shared" si="108"/>
        <v>0</v>
      </c>
      <c r="AE278" s="10">
        <f t="shared" si="108"/>
        <v>0</v>
      </c>
      <c r="AF278" s="10">
        <f t="shared" si="108"/>
        <v>0</v>
      </c>
      <c r="AG278" s="10">
        <f t="shared" si="108"/>
        <v>0</v>
      </c>
      <c r="AH278" s="10">
        <f t="shared" si="108"/>
        <v>0</v>
      </c>
      <c r="AI278" s="10">
        <f t="shared" si="108"/>
        <v>0</v>
      </c>
      <c r="AJ278" s="10">
        <f t="shared" si="108"/>
        <v>0</v>
      </c>
      <c r="AK278" s="10">
        <f t="shared" si="108"/>
        <v>0</v>
      </c>
      <c r="AL278" s="10">
        <f>IF(AF278=0,0,IF($G$17&gt;(AK278/AF278)^(1/5)-1+2%,AK278*(AK278/AF278)^(1/5)/($G$17-((AK278/AF278)^(1/5)-1)),AK278*(1+$G$16)/$G$18))</f>
        <v>0</v>
      </c>
    </row>
    <row r="279" spans="1:38" x14ac:dyDescent="0.35">
      <c r="E279" t="s">
        <v>149</v>
      </c>
      <c r="F279" t="s">
        <v>53</v>
      </c>
      <c r="G279" s="10">
        <f>-$G$19*G278</f>
        <v>0</v>
      </c>
      <c r="H279" s="10">
        <f t="shared" ref="H279:AK279" si="109">-$G$19*H278</f>
        <v>0</v>
      </c>
      <c r="I279" s="10">
        <f t="shared" si="109"/>
        <v>0</v>
      </c>
      <c r="J279" s="10">
        <f t="shared" si="109"/>
        <v>0</v>
      </c>
      <c r="K279" s="10">
        <f t="shared" si="109"/>
        <v>0</v>
      </c>
      <c r="L279" s="10">
        <f t="shared" si="109"/>
        <v>0</v>
      </c>
      <c r="M279" s="10">
        <f t="shared" si="109"/>
        <v>0</v>
      </c>
      <c r="N279" s="10">
        <f t="shared" si="109"/>
        <v>0</v>
      </c>
      <c r="O279" s="10">
        <f t="shared" si="109"/>
        <v>0</v>
      </c>
      <c r="P279" s="10">
        <f t="shared" si="109"/>
        <v>0</v>
      </c>
      <c r="Q279" s="10">
        <f t="shared" si="109"/>
        <v>0</v>
      </c>
      <c r="R279" s="10">
        <f t="shared" si="109"/>
        <v>0</v>
      </c>
      <c r="S279" s="10">
        <f t="shared" si="109"/>
        <v>0</v>
      </c>
      <c r="T279" s="10">
        <f t="shared" si="109"/>
        <v>0</v>
      </c>
      <c r="U279" s="10">
        <f t="shared" si="109"/>
        <v>0</v>
      </c>
      <c r="V279" s="10">
        <f t="shared" si="109"/>
        <v>0</v>
      </c>
      <c r="W279" s="10">
        <f t="shared" si="109"/>
        <v>0</v>
      </c>
      <c r="X279" s="10">
        <f t="shared" si="109"/>
        <v>0</v>
      </c>
      <c r="Y279" s="10">
        <f t="shared" si="109"/>
        <v>0</v>
      </c>
      <c r="Z279" s="10">
        <f t="shared" si="109"/>
        <v>0</v>
      </c>
      <c r="AA279" s="10">
        <f t="shared" si="109"/>
        <v>0</v>
      </c>
      <c r="AB279" s="10">
        <f t="shared" si="109"/>
        <v>0</v>
      </c>
      <c r="AC279" s="10">
        <f t="shared" si="109"/>
        <v>0</v>
      </c>
      <c r="AD279" s="10">
        <f t="shared" si="109"/>
        <v>0</v>
      </c>
      <c r="AE279" s="10">
        <f t="shared" si="109"/>
        <v>0</v>
      </c>
      <c r="AF279" s="10">
        <f t="shared" si="109"/>
        <v>0</v>
      </c>
      <c r="AG279" s="10">
        <f t="shared" si="109"/>
        <v>0</v>
      </c>
      <c r="AH279" s="10">
        <f t="shared" si="109"/>
        <v>0</v>
      </c>
      <c r="AI279" s="10">
        <f t="shared" si="109"/>
        <v>0</v>
      </c>
      <c r="AJ279" s="10">
        <f t="shared" si="109"/>
        <v>0</v>
      </c>
      <c r="AK279" s="10">
        <f t="shared" si="109"/>
        <v>0</v>
      </c>
      <c r="AL279" s="10">
        <f t="shared" ref="AL279" si="110">IF(AF279=0,0,IF($G$17&gt;(AK279/AF279)^(1/5)-1+2%,AK279*(AK279/AF279)^(1/5)/($G$17-((AK279/AF279)^(1/5)-1)),AK279*(1+$G$16)/$G$18))</f>
        <v>0</v>
      </c>
    </row>
    <row r="280" spans="1:38" x14ac:dyDescent="0.35">
      <c r="E280" t="s">
        <v>150</v>
      </c>
      <c r="F280" t="s">
        <v>53</v>
      </c>
      <c r="G280" s="10">
        <f t="shared" ref="G280:AL280" si="111">SUM(G270:G279)</f>
        <v>-34764548.044999994</v>
      </c>
      <c r="H280" s="10">
        <f t="shared" si="111"/>
        <v>-1945044.737130746</v>
      </c>
      <c r="I280" s="10">
        <f t="shared" si="111"/>
        <v>-7378046.5645538522</v>
      </c>
      <c r="J280" s="10">
        <f t="shared" si="111"/>
        <v>-8736569.3173742853</v>
      </c>
      <c r="K280" s="10">
        <f t="shared" si="111"/>
        <v>-14518414.912894955</v>
      </c>
      <c r="L280" s="10">
        <f t="shared" si="111"/>
        <v>-5510809.8129857378</v>
      </c>
      <c r="M280" s="10">
        <f t="shared" si="111"/>
        <v>-3301429.6692584013</v>
      </c>
      <c r="N280" s="10">
        <f t="shared" si="111"/>
        <v>-3413960.1792710922</v>
      </c>
      <c r="O280" s="10">
        <f t="shared" si="111"/>
        <v>-6194736.916563726</v>
      </c>
      <c r="P280" s="10">
        <f t="shared" si="111"/>
        <v>-6242071.6838516816</v>
      </c>
      <c r="Q280" s="10">
        <f t="shared" si="111"/>
        <v>-6288662.6323855231</v>
      </c>
      <c r="R280" s="10">
        <f t="shared" si="111"/>
        <v>-6334457.6471452117</v>
      </c>
      <c r="S280" s="10">
        <f t="shared" si="111"/>
        <v>-6379402.7523039216</v>
      </c>
      <c r="T280" s="10">
        <f t="shared" si="111"/>
        <v>-6394149.3399336962</v>
      </c>
      <c r="U280" s="10">
        <f t="shared" si="111"/>
        <v>-6404654.1198223205</v>
      </c>
      <c r="V280" s="10">
        <f t="shared" si="111"/>
        <v>-6410788.3556912979</v>
      </c>
      <c r="W280" s="10">
        <f t="shared" si="111"/>
        <v>-6412419.7749756472</v>
      </c>
      <c r="X280" s="10">
        <f t="shared" si="111"/>
        <v>-6409412.4770725686</v>
      </c>
      <c r="Y280" s="10">
        <f t="shared" si="111"/>
        <v>-6401626.8392960634</v>
      </c>
      <c r="Z280" s="10">
        <f t="shared" si="111"/>
        <v>-6388919.4204815961</v>
      </c>
      <c r="AA280" s="10">
        <f t="shared" si="111"/>
        <v>-6371142.8621836081</v>
      </c>
      <c r="AB280" s="10">
        <f t="shared" si="111"/>
        <v>-6348145.7874072585</v>
      </c>
      <c r="AC280" s="10">
        <f t="shared" si="111"/>
        <v>-6319772.6968144458</v>
      </c>
      <c r="AD280" s="10">
        <f t="shared" si="111"/>
        <v>-6285863.8623426277</v>
      </c>
      <c r="AE280" s="10">
        <f t="shared" si="111"/>
        <v>-6246255.2181736156</v>
      </c>
      <c r="AF280" s="10">
        <f t="shared" si="111"/>
        <v>-6200778.248987902</v>
      </c>
      <c r="AG280" s="10">
        <f t="shared" si="111"/>
        <v>-6149259.8754386343</v>
      </c>
      <c r="AH280" s="10">
        <f t="shared" si="111"/>
        <v>-6091522.3367777355</v>
      </c>
      <c r="AI280" s="10">
        <f t="shared" si="111"/>
        <v>-6027383.0705650188</v>
      </c>
      <c r="AJ280" s="10">
        <f t="shared" si="111"/>
        <v>-5956654.5893896446</v>
      </c>
      <c r="AK280" s="10">
        <f t="shared" si="111"/>
        <v>-5879144.3545313478</v>
      </c>
      <c r="AL280" s="10">
        <f t="shared" si="111"/>
        <v>126777502.83751535</v>
      </c>
    </row>
    <row r="281" spans="1:38" x14ac:dyDescent="0.35">
      <c r="E281" t="s">
        <v>151</v>
      </c>
      <c r="F281" t="s">
        <v>53</v>
      </c>
      <c r="G281" s="10">
        <f>NPV($G$17,H280:AL280)+G280</f>
        <v>-103679061.98709789</v>
      </c>
    </row>
    <row r="282" spans="1:38" x14ac:dyDescent="0.35">
      <c r="E282" s="15" t="s">
        <v>153</v>
      </c>
      <c r="F282" s="15"/>
      <c r="G282" s="18" t="str">
        <f>IF(G281&gt;0,"N/A",IF(ABS(G281+G255)&gt;1,"Error","OK"))</f>
        <v>Error</v>
      </c>
    </row>
    <row r="284" spans="1:38" x14ac:dyDescent="0.35">
      <c r="C284" s="3" t="s">
        <v>155</v>
      </c>
      <c r="D284" s="3"/>
      <c r="G284">
        <f>MAX(0,-G313/(NPV($G$18,H285:AA285)+G285))</f>
        <v>18620647.186806977</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2">G286*(1+$G$16)</f>
        <v>17579235.372820001</v>
      </c>
      <c r="I286" s="10">
        <f t="shared" si="112"/>
        <v>17948399.315649219</v>
      </c>
      <c r="J286" s="10">
        <f t="shared" si="112"/>
        <v>18325315.701277852</v>
      </c>
      <c r="K286" s="10">
        <f t="shared" si="112"/>
        <v>18710147.331004687</v>
      </c>
      <c r="L286" s="10">
        <f t="shared" si="112"/>
        <v>19103060.424955782</v>
      </c>
      <c r="M286" s="10">
        <f t="shared" si="112"/>
        <v>19504224.69387985</v>
      </c>
      <c r="N286" s="10">
        <f t="shared" si="112"/>
        <v>19913813.412451327</v>
      </c>
      <c r="O286" s="10">
        <f t="shared" si="112"/>
        <v>20332003.494112805</v>
      </c>
      <c r="P286" s="10">
        <f t="shared" si="112"/>
        <v>20758975.567489173</v>
      </c>
      <c r="Q286" s="10">
        <f t="shared" si="112"/>
        <v>21194914.054406445</v>
      </c>
      <c r="R286" s="10">
        <f t="shared" si="112"/>
        <v>21640007.249548979</v>
      </c>
      <c r="S286" s="10">
        <f t="shared" si="112"/>
        <v>22094447.401789505</v>
      </c>
      <c r="T286" s="10">
        <f t="shared" si="112"/>
        <v>22558430.797227081</v>
      </c>
      <c r="U286" s="10">
        <f t="shared" si="112"/>
        <v>23032157.843968846</v>
      </c>
      <c r="V286" s="10">
        <f t="shared" si="112"/>
        <v>23515833.158692189</v>
      </c>
      <c r="W286" s="10">
        <f t="shared" si="112"/>
        <v>24009665.655024722</v>
      </c>
      <c r="X286" s="10">
        <f t="shared" si="112"/>
        <v>24513868.633780241</v>
      </c>
      <c r="Y286" s="10">
        <f t="shared" si="112"/>
        <v>25028659.875089623</v>
      </c>
      <c r="Z286" s="10">
        <f t="shared" si="112"/>
        <v>25554261.732466504</v>
      </c>
      <c r="AA286" s="10">
        <f t="shared" si="112"/>
        <v>26090901.228848297</v>
      </c>
      <c r="AB286" s="10">
        <f t="shared" si="112"/>
        <v>26638810.154654108</v>
      </c>
      <c r="AC286" s="10">
        <f t="shared" si="112"/>
        <v>27198225.16790184</v>
      </c>
      <c r="AD286" s="10">
        <f t="shared" si="112"/>
        <v>27769387.896427777</v>
      </c>
      <c r="AE286" s="10">
        <f t="shared" si="112"/>
        <v>28352545.042252757</v>
      </c>
      <c r="AF286" s="10">
        <f t="shared" si="112"/>
        <v>28947948.488140061</v>
      </c>
      <c r="AG286" s="10">
        <f>AF286*(1+$G$16)</f>
        <v>29555855.406390999</v>
      </c>
      <c r="AH286" s="10">
        <f t="shared" si="112"/>
        <v>30176528.369925208</v>
      </c>
      <c r="AI286" s="10">
        <f t="shared" si="112"/>
        <v>30810235.465693634</v>
      </c>
      <c r="AJ286" s="10">
        <f t="shared" si="112"/>
        <v>31457250.410473198</v>
      </c>
      <c r="AK286" s="10">
        <f t="shared" si="112"/>
        <v>32117852.669093132</v>
      </c>
    </row>
    <row r="287" spans="1:38" x14ac:dyDescent="0.35">
      <c r="E287" t="s">
        <v>139</v>
      </c>
      <c r="F287" t="s">
        <v>53</v>
      </c>
      <c r="G287" s="10">
        <f>G285*G286</f>
        <v>17217664.420000002</v>
      </c>
      <c r="H287" s="10">
        <f t="shared" ref="H287:AK287" si="113">H285*H286</f>
        <v>17579235.372820001</v>
      </c>
      <c r="I287" s="10">
        <f t="shared" si="113"/>
        <v>17948399.315649219</v>
      </c>
      <c r="J287" s="10">
        <f t="shared" si="113"/>
        <v>18325315.701277852</v>
      </c>
      <c r="K287" s="10">
        <f t="shared" si="113"/>
        <v>18710147.331004687</v>
      </c>
      <c r="L287" s="10">
        <f t="shared" si="113"/>
        <v>19103060.424955782</v>
      </c>
      <c r="M287" s="10">
        <f t="shared" si="113"/>
        <v>0</v>
      </c>
      <c r="N287" s="10">
        <f t="shared" si="113"/>
        <v>0</v>
      </c>
      <c r="O287" s="10">
        <f t="shared" si="113"/>
        <v>0</v>
      </c>
      <c r="P287" s="10">
        <f t="shared" si="113"/>
        <v>0</v>
      </c>
      <c r="Q287" s="10">
        <f t="shared" si="113"/>
        <v>0</v>
      </c>
      <c r="R287" s="10">
        <f t="shared" si="113"/>
        <v>0</v>
      </c>
      <c r="S287" s="10">
        <f t="shared" si="113"/>
        <v>0</v>
      </c>
      <c r="T287" s="10">
        <f t="shared" si="113"/>
        <v>0</v>
      </c>
      <c r="U287" s="10">
        <f t="shared" si="113"/>
        <v>0</v>
      </c>
      <c r="V287" s="10">
        <f t="shared" si="113"/>
        <v>0</v>
      </c>
      <c r="W287" s="10">
        <f t="shared" si="113"/>
        <v>0</v>
      </c>
      <c r="X287" s="10">
        <f t="shared" si="113"/>
        <v>0</v>
      </c>
      <c r="Y287" s="10">
        <f t="shared" si="113"/>
        <v>0</v>
      </c>
      <c r="Z287" s="10">
        <f t="shared" si="113"/>
        <v>0</v>
      </c>
      <c r="AA287" s="10">
        <f t="shared" si="113"/>
        <v>0</v>
      </c>
      <c r="AB287" s="10">
        <f t="shared" si="113"/>
        <v>0</v>
      </c>
      <c r="AC287" s="10">
        <f t="shared" si="113"/>
        <v>0</v>
      </c>
      <c r="AD287" s="10">
        <f t="shared" si="113"/>
        <v>0</v>
      </c>
      <c r="AE287" s="10">
        <f t="shared" si="113"/>
        <v>0</v>
      </c>
      <c r="AF287" s="10">
        <f t="shared" si="113"/>
        <v>0</v>
      </c>
      <c r="AG287" s="10">
        <f t="shared" si="113"/>
        <v>0</v>
      </c>
      <c r="AH287" s="10">
        <f t="shared" si="113"/>
        <v>0</v>
      </c>
      <c r="AI287" s="10">
        <f t="shared" si="113"/>
        <v>0</v>
      </c>
      <c r="AJ287" s="10">
        <f t="shared" si="113"/>
        <v>0</v>
      </c>
      <c r="AK287" s="10">
        <f t="shared" si="113"/>
        <v>0</v>
      </c>
    </row>
    <row r="289" spans="4:37" x14ac:dyDescent="0.35">
      <c r="D289" t="s">
        <v>140</v>
      </c>
    </row>
    <row r="290" spans="4:37" x14ac:dyDescent="0.35">
      <c r="E290" t="s">
        <v>57</v>
      </c>
      <c r="F290" t="s">
        <v>53</v>
      </c>
      <c r="G290" s="10">
        <f t="shared" ref="G290:AK295" si="114">G224</f>
        <v>6232586.4000000004</v>
      </c>
      <c r="H290" s="10">
        <f t="shared" si="114"/>
        <v>4176296</v>
      </c>
      <c r="I290" s="10">
        <f t="shared" si="114"/>
        <v>4176296</v>
      </c>
      <c r="J290" s="10">
        <f t="shared" si="114"/>
        <v>3786015.9385158177</v>
      </c>
      <c r="K290" s="10">
        <f t="shared" si="114"/>
        <v>4598927.3384508733</v>
      </c>
      <c r="L290" s="10">
        <f t="shared" si="114"/>
        <v>5147622.5504659051</v>
      </c>
      <c r="M290" s="10">
        <f t="shared" si="114"/>
        <v>3979015.7998537263</v>
      </c>
      <c r="N290" s="10">
        <f t="shared" si="114"/>
        <v>4907370.082629622</v>
      </c>
      <c r="O290" s="10">
        <f t="shared" si="114"/>
        <v>4483790.3419831889</v>
      </c>
      <c r="P290" s="10">
        <f t="shared" si="114"/>
        <v>4577949.939164836</v>
      </c>
      <c r="Q290" s="10">
        <f t="shared" si="114"/>
        <v>4674086.8878872972</v>
      </c>
      <c r="R290" s="10">
        <f t="shared" si="114"/>
        <v>4772242.7125329301</v>
      </c>
      <c r="S290" s="10">
        <f t="shared" si="114"/>
        <v>4872459.8094961215</v>
      </c>
      <c r="T290" s="10">
        <f t="shared" si="114"/>
        <v>4974781.4654955398</v>
      </c>
      <c r="U290" s="10">
        <f t="shared" si="114"/>
        <v>5079251.8762709461</v>
      </c>
      <c r="V290" s="10">
        <f t="shared" si="114"/>
        <v>5185916.1656726357</v>
      </c>
      <c r="W290" s="10">
        <f t="shared" si="114"/>
        <v>5294820.4051517611</v>
      </c>
      <c r="X290" s="10">
        <f t="shared" si="114"/>
        <v>5406011.6336599477</v>
      </c>
      <c r="Y290" s="10">
        <f t="shared" si="114"/>
        <v>5519537.8779668063</v>
      </c>
      <c r="Z290" s="10">
        <f t="shared" si="114"/>
        <v>5635448.1734041097</v>
      </c>
      <c r="AA290" s="10">
        <f t="shared" si="114"/>
        <v>5753792.5850455957</v>
      </c>
      <c r="AB290" s="10">
        <f t="shared" si="114"/>
        <v>5874622.229331553</v>
      </c>
      <c r="AC290" s="10">
        <f t="shared" si="114"/>
        <v>5997989.296147516</v>
      </c>
      <c r="AD290" s="10">
        <f t="shared" si="114"/>
        <v>6123947.0713666137</v>
      </c>
      <c r="AE290" s="10">
        <f t="shared" si="114"/>
        <v>6252549.959865313</v>
      </c>
      <c r="AF290" s="10">
        <f t="shared" si="114"/>
        <v>6383853.5090224845</v>
      </c>
      <c r="AG290" s="10">
        <f t="shared" si="114"/>
        <v>6517914.432711957</v>
      </c>
      <c r="AH290" s="10">
        <f t="shared" si="114"/>
        <v>6654790.6357989078</v>
      </c>
      <c r="AI290" s="10">
        <f t="shared" si="114"/>
        <v>6794541.2391506853</v>
      </c>
      <c r="AJ290" s="10">
        <f t="shared" si="114"/>
        <v>6937226.6051728493</v>
      </c>
      <c r="AK290" s="10">
        <f t="shared" si="114"/>
        <v>7082908.363881479</v>
      </c>
    </row>
    <row r="291" spans="4:37" x14ac:dyDescent="0.35">
      <c r="E291" t="s">
        <v>141</v>
      </c>
      <c r="F291" t="s">
        <v>53</v>
      </c>
      <c r="G291" s="10">
        <f t="shared" si="114"/>
        <v>0</v>
      </c>
      <c r="H291" s="10">
        <f t="shared" si="114"/>
        <v>526993.09080000001</v>
      </c>
      <c r="I291" s="10">
        <f t="shared" si="114"/>
        <v>1034142.3220956479</v>
      </c>
      <c r="J291" s="10">
        <f t="shared" si="114"/>
        <v>1589485.0494138594</v>
      </c>
      <c r="K291" s="10">
        <f t="shared" si="114"/>
        <v>2184717.6780373026</v>
      </c>
      <c r="L291" s="10">
        <f t="shared" si="114"/>
        <v>2817790.2644000882</v>
      </c>
      <c r="M291" s="10">
        <f t="shared" si="114"/>
        <v>3397305.9473357713</v>
      </c>
      <c r="N291" s="10">
        <f t="shared" si="114"/>
        <v>4049965.7487078495</v>
      </c>
      <c r="O291" s="10">
        <f t="shared" si="114"/>
        <v>4728539.0498147812</v>
      </c>
      <c r="P291" s="10">
        <f t="shared" si="114"/>
        <v>5433826.3946730224</v>
      </c>
      <c r="Q291" s="10">
        <f t="shared" si="114"/>
        <v>6166650.5222943425</v>
      </c>
      <c r="R291" s="10">
        <f t="shared" si="114"/>
        <v>6927856.9458357058</v>
      </c>
      <c r="S291" s="10">
        <f t="shared" si="114"/>
        <v>7718314.5462854756</v>
      </c>
      <c r="T291" s="10">
        <f t="shared" si="114"/>
        <v>8538916.1810410209</v>
      </c>
      <c r="U291" s="10">
        <f t="shared" si="114"/>
        <v>9390579.3077413887</v>
      </c>
      <c r="V291" s="10">
        <f t="shared" si="114"/>
        <v>10274246.623727333</v>
      </c>
      <c r="W291" s="10">
        <f t="shared" si="114"/>
        <v>11190886.721509971</v>
      </c>
      <c r="X291" s="10">
        <f t="shared" si="114"/>
        <v>12141494.760638416</v>
      </c>
      <c r="Y291" s="10">
        <f t="shared" si="114"/>
        <v>13127093.156366071</v>
      </c>
      <c r="Z291" s="10">
        <f t="shared" si="114"/>
        <v>14148732.285524845</v>
      </c>
      <c r="AA291" s="10">
        <f t="shared" si="114"/>
        <v>15207491.210026329</v>
      </c>
      <c r="AB291" s="10">
        <f t="shared" si="114"/>
        <v>16304478.418418963</v>
      </c>
      <c r="AC291" s="10">
        <f t="shared" si="114"/>
        <v>17440832.585940462</v>
      </c>
      <c r="AD291" s="10">
        <f t="shared" si="114"/>
        <v>18617723.353515342</v>
      </c>
      <c r="AE291" s="10">
        <f t="shared" si="114"/>
        <v>19836352.126157966</v>
      </c>
      <c r="AF291" s="10">
        <f t="shared" si="114"/>
        <v>21097952.891252678</v>
      </c>
      <c r="AG291" s="10">
        <f t="shared" si="114"/>
        <v>22403793.057193734</v>
      </c>
      <c r="AH291" s="10">
        <f t="shared" si="114"/>
        <v>23755174.312879272</v>
      </c>
      <c r="AI291" s="10">
        <f t="shared" si="114"/>
        <v>25153433.508565381</v>
      </c>
      <c r="AJ291" s="10">
        <f t="shared" si="114"/>
        <v>26599943.558598325</v>
      </c>
      <c r="AK291" s="10">
        <f t="shared" si="114"/>
        <v>28096114.366555378</v>
      </c>
    </row>
    <row r="292" spans="4:37" x14ac:dyDescent="0.35">
      <c r="E292" t="s">
        <v>117</v>
      </c>
      <c r="F292" t="s">
        <v>53</v>
      </c>
      <c r="G292" s="10">
        <f t="shared" si="114"/>
        <v>0</v>
      </c>
      <c r="H292" s="10">
        <f t="shared" si="114"/>
        <v>0</v>
      </c>
      <c r="I292" s="10">
        <f t="shared" si="114"/>
        <v>0</v>
      </c>
      <c r="J292" s="10">
        <f t="shared" si="114"/>
        <v>0</v>
      </c>
      <c r="K292" s="10">
        <f t="shared" si="114"/>
        <v>0</v>
      </c>
      <c r="L292" s="10">
        <f t="shared" si="114"/>
        <v>0</v>
      </c>
      <c r="M292" s="10">
        <f t="shared" si="114"/>
        <v>0</v>
      </c>
      <c r="N292" s="10">
        <f t="shared" si="114"/>
        <v>0</v>
      </c>
      <c r="O292" s="10">
        <f t="shared" si="114"/>
        <v>0</v>
      </c>
      <c r="P292" s="10">
        <f t="shared" si="114"/>
        <v>0</v>
      </c>
      <c r="Q292" s="10">
        <f t="shared" si="114"/>
        <v>0</v>
      </c>
      <c r="R292" s="10">
        <f t="shared" si="114"/>
        <v>0</v>
      </c>
      <c r="S292" s="10">
        <f t="shared" si="114"/>
        <v>0</v>
      </c>
      <c r="T292" s="10">
        <f t="shared" si="114"/>
        <v>0</v>
      </c>
      <c r="U292" s="10">
        <f t="shared" si="114"/>
        <v>0</v>
      </c>
      <c r="V292" s="10">
        <f t="shared" si="114"/>
        <v>0</v>
      </c>
      <c r="W292" s="10">
        <f t="shared" si="114"/>
        <v>0</v>
      </c>
      <c r="X292" s="10">
        <f t="shared" si="114"/>
        <v>0</v>
      </c>
      <c r="Y292" s="10">
        <f t="shared" si="114"/>
        <v>0</v>
      </c>
      <c r="Z292" s="10">
        <f t="shared" si="114"/>
        <v>0</v>
      </c>
      <c r="AA292" s="10">
        <f t="shared" si="114"/>
        <v>0</v>
      </c>
      <c r="AB292" s="10">
        <f t="shared" si="114"/>
        <v>0</v>
      </c>
      <c r="AC292" s="10">
        <f t="shared" si="114"/>
        <v>0</v>
      </c>
      <c r="AD292" s="10">
        <f t="shared" si="114"/>
        <v>0</v>
      </c>
      <c r="AE292" s="10">
        <f t="shared" si="114"/>
        <v>0</v>
      </c>
      <c r="AF292" s="10">
        <f t="shared" si="114"/>
        <v>0</v>
      </c>
      <c r="AG292" s="10">
        <f t="shared" si="114"/>
        <v>0</v>
      </c>
      <c r="AH292" s="10">
        <f t="shared" si="114"/>
        <v>0</v>
      </c>
      <c r="AI292" s="10">
        <f t="shared" si="114"/>
        <v>0</v>
      </c>
      <c r="AJ292" s="10">
        <f t="shared" si="114"/>
        <v>0</v>
      </c>
      <c r="AK292" s="10">
        <f t="shared" si="114"/>
        <v>0</v>
      </c>
    </row>
    <row r="293" spans="4:37" x14ac:dyDescent="0.35">
      <c r="E293" t="s">
        <v>118</v>
      </c>
      <c r="F293" t="s">
        <v>53</v>
      </c>
      <c r="G293" s="10">
        <f t="shared" si="114"/>
        <v>0</v>
      </c>
      <c r="H293" s="10">
        <f t="shared" si="114"/>
        <v>-473409.11199999996</v>
      </c>
      <c r="I293" s="10">
        <f t="shared" si="114"/>
        <v>-910776.53193599987</v>
      </c>
      <c r="J293" s="10">
        <f t="shared" si="114"/>
        <v>-1372422.3919271477</v>
      </c>
      <c r="K293" s="10">
        <f t="shared" si="114"/>
        <v>-1886369.0869462134</v>
      </c>
      <c r="L293" s="10">
        <f t="shared" si="114"/>
        <v>-2432988.253675662</v>
      </c>
      <c r="M293" s="10">
        <f t="shared" si="114"/>
        <v>-2933364.3346128031</v>
      </c>
      <c r="N293" s="10">
        <f t="shared" si="114"/>
        <v>-3496895.8544871639</v>
      </c>
      <c r="O293" s="10">
        <f t="shared" si="114"/>
        <v>-4082802.0845246837</v>
      </c>
      <c r="P293" s="10">
        <f t="shared" si="114"/>
        <v>-4691774.245151951</v>
      </c>
      <c r="Q293" s="10">
        <f t="shared" si="114"/>
        <v>-5324522.7208062867</v>
      </c>
      <c r="R293" s="10">
        <f t="shared" si="114"/>
        <v>-5981777.559995994</v>
      </c>
      <c r="S293" s="10">
        <f t="shared" si="114"/>
        <v>-6664288.9879117915</v>
      </c>
      <c r="T293" s="10">
        <f t="shared" si="114"/>
        <v>-7372827.9318960942</v>
      </c>
      <c r="U293" s="10">
        <f t="shared" si="114"/>
        <v>-8108186.5600840691</v>
      </c>
      <c r="V293" s="10">
        <f t="shared" si="114"/>
        <v>-8871178.8335379735</v>
      </c>
      <c r="W293" s="10">
        <f t="shared" si="114"/>
        <v>-9662641.0722039435</v>
      </c>
      <c r="X293" s="10">
        <f t="shared" si="114"/>
        <v>-10483432.535028294</v>
      </c>
      <c r="Y293" s="10">
        <f t="shared" si="114"/>
        <v>-11334436.014578426</v>
      </c>
      <c r="Z293" s="10">
        <f t="shared" si="114"/>
        <v>-12216558.446521716</v>
      </c>
      <c r="AA293" s="10">
        <f t="shared" si="114"/>
        <v>-13130731.534324195</v>
      </c>
      <c r="AB293" s="10">
        <f t="shared" si="114"/>
        <v>-14077912.389539462</v>
      </c>
      <c r="AC293" s="10">
        <f t="shared" si="114"/>
        <v>-15059084.188067133</v>
      </c>
      <c r="AD293" s="10">
        <f t="shared" si="114"/>
        <v>-16075256.842769178</v>
      </c>
      <c r="AE293" s="10">
        <f t="shared" si="114"/>
        <v>-17127467.692841772</v>
      </c>
      <c r="AF293" s="10">
        <f t="shared" si="114"/>
        <v>-18216782.210349753</v>
      </c>
      <c r="AG293" s="10">
        <f t="shared" si="114"/>
        <v>-19344294.724340525</v>
      </c>
      <c r="AH293" s="10">
        <f t="shared" si="114"/>
        <v>-20511129.162964147</v>
      </c>
      <c r="AI293" s="10">
        <f t="shared" si="114"/>
        <v>-21718439.814036522</v>
      </c>
      <c r="AJ293" s="10">
        <f t="shared" si="114"/>
        <v>-22967412.104493074</v>
      </c>
      <c r="AK293" s="10">
        <f t="shared" si="114"/>
        <v>-24259263.399190813</v>
      </c>
    </row>
    <row r="294" spans="4:37" x14ac:dyDescent="0.35">
      <c r="E294" t="s">
        <v>142</v>
      </c>
      <c r="F294" t="s">
        <v>53</v>
      </c>
      <c r="G294" s="10">
        <f t="shared" si="114"/>
        <v>-2197616.1825999999</v>
      </c>
      <c r="H294" s="10">
        <f t="shared" si="114"/>
        <v>-2338304.2137968307</v>
      </c>
      <c r="I294" s="10">
        <f t="shared" si="114"/>
        <v>-2710520.8808911005</v>
      </c>
      <c r="J294" s="10">
        <f t="shared" si="114"/>
        <v>-3063146.7228086372</v>
      </c>
      <c r="K294" s="10">
        <f t="shared" si="114"/>
        <v>-3549843.9022192797</v>
      </c>
      <c r="L294" s="10">
        <f t="shared" si="114"/>
        <v>-3844264.5922605116</v>
      </c>
      <c r="M294" s="10">
        <f t="shared" si="114"/>
        <v>-4001325.7003741753</v>
      </c>
      <c r="N294" s="10">
        <f t="shared" si="114"/>
        <v>-4194069.3778108284</v>
      </c>
      <c r="O294" s="10">
        <f t="shared" si="114"/>
        <v>-4485177.1546153165</v>
      </c>
      <c r="P294" s="10">
        <f t="shared" si="114"/>
        <v>-4782398.1947326986</v>
      </c>
      <c r="Q294" s="10">
        <f t="shared" si="114"/>
        <v>-5085860.8766925465</v>
      </c>
      <c r="R294" s="10">
        <f t="shared" si="114"/>
        <v>-5395696.2749735508</v>
      </c>
      <c r="S294" s="10">
        <f t="shared" si="114"/>
        <v>-5712038.2166184559</v>
      </c>
      <c r="T294" s="10">
        <f t="shared" si="114"/>
        <v>-6034160.7541327896</v>
      </c>
      <c r="U294" s="10">
        <f t="shared" si="114"/>
        <v>-6362106.8626120714</v>
      </c>
      <c r="V294" s="10">
        <f t="shared" si="114"/>
        <v>-6695920.419628826</v>
      </c>
      <c r="W294" s="10">
        <f t="shared" si="114"/>
        <v>-7035646.2241846044</v>
      </c>
      <c r="X294" s="10">
        <f t="shared" si="114"/>
        <v>-7381330.0160599854</v>
      </c>
      <c r="Y294" s="10">
        <f t="shared" si="114"/>
        <v>-7733018.4955709428</v>
      </c>
      <c r="Z294" s="10">
        <f t="shared" si="114"/>
        <v>-8090759.3437400861</v>
      </c>
      <c r="AA294" s="10">
        <f t="shared" si="114"/>
        <v>-8454601.2428914998</v>
      </c>
      <c r="AB294" s="10">
        <f t="shared" si="114"/>
        <v>-8824593.8976780735</v>
      </c>
      <c r="AC294" s="10">
        <f t="shared" si="114"/>
        <v>-9200788.0565504059</v>
      </c>
      <c r="AD294" s="10">
        <f t="shared" si="114"/>
        <v>-9583235.5336765591</v>
      </c>
      <c r="AE294" s="10">
        <f t="shared" si="114"/>
        <v>-9971989.2313221265</v>
      </c>
      <c r="AF294" s="10">
        <f t="shared" si="114"/>
        <v>-8812036.1753002778</v>
      </c>
      <c r="AG294" s="10">
        <f t="shared" si="114"/>
        <v>-9179186.4141452238</v>
      </c>
      <c r="AH294" s="10">
        <f t="shared" si="114"/>
        <v>-9309862.4135577846</v>
      </c>
      <c r="AI294" s="10">
        <f t="shared" si="114"/>
        <v>-9528726.8204868194</v>
      </c>
      <c r="AJ294" s="10">
        <f t="shared" si="114"/>
        <v>-9753078.1396619268</v>
      </c>
      <c r="AK294" s="10">
        <f t="shared" si="114"/>
        <v>-10033731.976769038</v>
      </c>
    </row>
    <row r="295" spans="4:37" x14ac:dyDescent="0.35">
      <c r="E295" t="s">
        <v>125</v>
      </c>
      <c r="F295" t="s">
        <v>53</v>
      </c>
      <c r="G295" s="10">
        <f t="shared" si="114"/>
        <v>0</v>
      </c>
      <c r="H295" s="10">
        <f t="shared" si="114"/>
        <v>0</v>
      </c>
      <c r="I295" s="10">
        <f t="shared" si="114"/>
        <v>0</v>
      </c>
      <c r="J295" s="10">
        <f t="shared" si="114"/>
        <v>0</v>
      </c>
      <c r="K295" s="10">
        <f t="shared" si="114"/>
        <v>0</v>
      </c>
      <c r="L295" s="10">
        <f t="shared" si="114"/>
        <v>0</v>
      </c>
      <c r="M295" s="10">
        <f t="shared" si="114"/>
        <v>0</v>
      </c>
      <c r="N295" s="10">
        <f t="shared" si="114"/>
        <v>0</v>
      </c>
      <c r="O295" s="10">
        <f t="shared" si="114"/>
        <v>0</v>
      </c>
      <c r="P295" s="10">
        <f t="shared" si="114"/>
        <v>0</v>
      </c>
      <c r="Q295" s="10">
        <f t="shared" si="114"/>
        <v>0</v>
      </c>
      <c r="R295" s="10">
        <f t="shared" si="114"/>
        <v>0</v>
      </c>
      <c r="S295" s="10">
        <f t="shared" si="114"/>
        <v>0</v>
      </c>
      <c r="T295" s="10">
        <f t="shared" si="114"/>
        <v>0</v>
      </c>
      <c r="U295" s="10">
        <f t="shared" si="114"/>
        <v>0</v>
      </c>
      <c r="V295" s="10">
        <f t="shared" si="114"/>
        <v>0</v>
      </c>
      <c r="W295" s="10">
        <f t="shared" si="114"/>
        <v>0</v>
      </c>
      <c r="X295" s="10">
        <f t="shared" si="114"/>
        <v>0</v>
      </c>
      <c r="Y295" s="10">
        <f t="shared" si="114"/>
        <v>0</v>
      </c>
      <c r="Z295" s="10">
        <f t="shared" si="114"/>
        <v>0</v>
      </c>
      <c r="AA295" s="10">
        <f t="shared" si="114"/>
        <v>0</v>
      </c>
      <c r="AB295" s="10">
        <f t="shared" si="114"/>
        <v>0</v>
      </c>
      <c r="AC295" s="10">
        <f t="shared" si="114"/>
        <v>0</v>
      </c>
      <c r="AD295" s="10">
        <f t="shared" si="114"/>
        <v>0</v>
      </c>
      <c r="AE295" s="10">
        <f t="shared" si="114"/>
        <v>0</v>
      </c>
      <c r="AF295" s="10">
        <f t="shared" si="114"/>
        <v>0</v>
      </c>
      <c r="AG295" s="10">
        <f t="shared" si="114"/>
        <v>0</v>
      </c>
      <c r="AH295" s="10">
        <f t="shared" si="114"/>
        <v>0</v>
      </c>
      <c r="AI295" s="10">
        <f t="shared" si="114"/>
        <v>0</v>
      </c>
      <c r="AJ295" s="10">
        <f t="shared" si="114"/>
        <v>0</v>
      </c>
      <c r="AK295" s="10">
        <f t="shared" si="114"/>
        <v>0</v>
      </c>
    </row>
    <row r="296" spans="4:37" x14ac:dyDescent="0.35">
      <c r="E296" t="s">
        <v>143</v>
      </c>
      <c r="F296" t="s">
        <v>53</v>
      </c>
      <c r="G296" s="10">
        <f t="shared" ref="G296:AK296" si="115">G287</f>
        <v>17217664.420000002</v>
      </c>
      <c r="H296" s="10">
        <f t="shared" si="115"/>
        <v>17579235.372820001</v>
      </c>
      <c r="I296" s="10">
        <f t="shared" si="115"/>
        <v>17948399.315649219</v>
      </c>
      <c r="J296" s="10">
        <f t="shared" si="115"/>
        <v>18325315.701277852</v>
      </c>
      <c r="K296" s="10">
        <f t="shared" si="115"/>
        <v>18710147.331004687</v>
      </c>
      <c r="L296" s="10">
        <f t="shared" si="115"/>
        <v>19103060.424955782</v>
      </c>
      <c r="M296" s="10">
        <f t="shared" si="115"/>
        <v>0</v>
      </c>
      <c r="N296" s="10">
        <f t="shared" si="115"/>
        <v>0</v>
      </c>
      <c r="O296" s="10">
        <f t="shared" si="115"/>
        <v>0</v>
      </c>
      <c r="P296" s="10">
        <f t="shared" si="115"/>
        <v>0</v>
      </c>
      <c r="Q296" s="10">
        <f t="shared" si="115"/>
        <v>0</v>
      </c>
      <c r="R296" s="10">
        <f t="shared" si="115"/>
        <v>0</v>
      </c>
      <c r="S296" s="10">
        <f t="shared" si="115"/>
        <v>0</v>
      </c>
      <c r="T296" s="10">
        <f t="shared" si="115"/>
        <v>0</v>
      </c>
      <c r="U296" s="10">
        <f t="shared" si="115"/>
        <v>0</v>
      </c>
      <c r="V296" s="10">
        <f t="shared" si="115"/>
        <v>0</v>
      </c>
      <c r="W296" s="10">
        <f t="shared" si="115"/>
        <v>0</v>
      </c>
      <c r="X296" s="10">
        <f t="shared" si="115"/>
        <v>0</v>
      </c>
      <c r="Y296" s="10">
        <f t="shared" si="115"/>
        <v>0</v>
      </c>
      <c r="Z296" s="10">
        <f t="shared" si="115"/>
        <v>0</v>
      </c>
      <c r="AA296" s="10">
        <f t="shared" si="115"/>
        <v>0</v>
      </c>
      <c r="AB296" s="10">
        <f t="shared" si="115"/>
        <v>0</v>
      </c>
      <c r="AC296" s="10">
        <f t="shared" si="115"/>
        <v>0</v>
      </c>
      <c r="AD296" s="10">
        <f t="shared" si="115"/>
        <v>0</v>
      </c>
      <c r="AE296" s="10">
        <f t="shared" si="115"/>
        <v>0</v>
      </c>
      <c r="AF296" s="10">
        <f t="shared" si="115"/>
        <v>0</v>
      </c>
      <c r="AG296" s="10">
        <f t="shared" si="115"/>
        <v>0</v>
      </c>
      <c r="AH296" s="10">
        <f t="shared" si="115"/>
        <v>0</v>
      </c>
      <c r="AI296" s="10">
        <f t="shared" si="115"/>
        <v>0</v>
      </c>
      <c r="AJ296" s="10">
        <f t="shared" si="115"/>
        <v>0</v>
      </c>
      <c r="AK296" s="10">
        <f t="shared" si="115"/>
        <v>0</v>
      </c>
    </row>
    <row r="298" spans="4:37" x14ac:dyDescent="0.35">
      <c r="E298" t="s">
        <v>144</v>
      </c>
      <c r="F298" t="s">
        <v>53</v>
      </c>
      <c r="G298" s="10">
        <f t="shared" ref="G298:AK298" si="116">SUM(G290:G296)</f>
        <v>21252634.637400001</v>
      </c>
      <c r="H298" s="10">
        <f t="shared" si="116"/>
        <v>19470811.137823172</v>
      </c>
      <c r="I298" s="10">
        <f t="shared" si="116"/>
        <v>19537540.224917766</v>
      </c>
      <c r="J298" s="10">
        <f t="shared" si="116"/>
        <v>19265247.574471746</v>
      </c>
      <c r="K298" s="10">
        <f t="shared" si="116"/>
        <v>20057579.35832737</v>
      </c>
      <c r="L298" s="10">
        <f t="shared" si="116"/>
        <v>20791220.393885601</v>
      </c>
      <c r="M298" s="10">
        <f t="shared" si="116"/>
        <v>441631.71220251871</v>
      </c>
      <c r="N298" s="10">
        <f t="shared" si="116"/>
        <v>1266370.5990394782</v>
      </c>
      <c r="O298" s="10">
        <f t="shared" si="116"/>
        <v>644350.15265797079</v>
      </c>
      <c r="P298" s="10">
        <f t="shared" si="116"/>
        <v>537603.89395320974</v>
      </c>
      <c r="Q298" s="10">
        <f t="shared" si="116"/>
        <v>430353.81268280651</v>
      </c>
      <c r="R298" s="10">
        <f t="shared" si="116"/>
        <v>322625.82339909114</v>
      </c>
      <c r="S298" s="10">
        <f t="shared" si="116"/>
        <v>214447.15125134867</v>
      </c>
      <c r="T298" s="10">
        <f t="shared" si="116"/>
        <v>106708.96050767694</v>
      </c>
      <c r="U298" s="10">
        <f t="shared" si="116"/>
        <v>-462.23868380580097</v>
      </c>
      <c r="V298" s="10">
        <f t="shared" si="116"/>
        <v>-106936.46376683097</v>
      </c>
      <c r="W298" s="10">
        <f t="shared" si="116"/>
        <v>-212580.16972681507</v>
      </c>
      <c r="X298" s="10">
        <f t="shared" si="116"/>
        <v>-317256.15678991564</v>
      </c>
      <c r="Y298" s="10">
        <f t="shared" si="116"/>
        <v>-420823.47581649013</v>
      </c>
      <c r="Z298" s="10">
        <f t="shared" si="116"/>
        <v>-523137.33133284841</v>
      </c>
      <c r="AA298" s="10">
        <f t="shared" si="116"/>
        <v>-624048.98214376904</v>
      </c>
      <c r="AB298" s="10">
        <f t="shared" si="116"/>
        <v>-723405.63946701959</v>
      </c>
      <c r="AC298" s="10">
        <f t="shared" si="116"/>
        <v>-821050.36252956279</v>
      </c>
      <c r="AD298" s="10">
        <f t="shared" si="116"/>
        <v>-916821.95156377926</v>
      </c>
      <c r="AE298" s="10">
        <f t="shared" si="116"/>
        <v>-1010554.8381406199</v>
      </c>
      <c r="AF298" s="10">
        <f t="shared" si="116"/>
        <v>452988.01462513208</v>
      </c>
      <c r="AG298" s="10">
        <f t="shared" si="116"/>
        <v>398226.35141994432</v>
      </c>
      <c r="AH298" s="10">
        <f t="shared" si="116"/>
        <v>588973.37215624936</v>
      </c>
      <c r="AI298" s="10">
        <f t="shared" si="116"/>
        <v>700808.11319272406</v>
      </c>
      <c r="AJ298" s="10">
        <f t="shared" si="116"/>
        <v>816679.91961617395</v>
      </c>
      <c r="AK298" s="10">
        <f t="shared" si="116"/>
        <v>886027.35447700322</v>
      </c>
    </row>
    <row r="299" spans="4:37" x14ac:dyDescent="0.35">
      <c r="E299" t="s">
        <v>145</v>
      </c>
      <c r="F299" t="s">
        <v>53</v>
      </c>
      <c r="G299" s="10">
        <f t="shared" ref="G299:AK299" si="117">-G298*G$20</f>
        <v>0</v>
      </c>
      <c r="H299" s="10">
        <f t="shared" si="117"/>
        <v>0</v>
      </c>
      <c r="I299" s="10">
        <f t="shared" si="117"/>
        <v>0</v>
      </c>
      <c r="J299" s="10">
        <f t="shared" si="117"/>
        <v>0</v>
      </c>
      <c r="K299" s="10">
        <f t="shared" si="117"/>
        <v>0</v>
      </c>
      <c r="L299" s="10">
        <f t="shared" si="117"/>
        <v>0</v>
      </c>
      <c r="M299" s="10">
        <f t="shared" si="117"/>
        <v>0</v>
      </c>
      <c r="N299" s="10">
        <f t="shared" si="117"/>
        <v>0</v>
      </c>
      <c r="O299" s="10">
        <f t="shared" si="117"/>
        <v>0</v>
      </c>
      <c r="P299" s="10">
        <f t="shared" si="117"/>
        <v>0</v>
      </c>
      <c r="Q299" s="10">
        <f t="shared" si="117"/>
        <v>0</v>
      </c>
      <c r="R299" s="10">
        <f t="shared" si="117"/>
        <v>0</v>
      </c>
      <c r="S299" s="10">
        <f t="shared" si="117"/>
        <v>0</v>
      </c>
      <c r="T299" s="10">
        <f t="shared" si="117"/>
        <v>0</v>
      </c>
      <c r="U299" s="10">
        <f t="shared" si="117"/>
        <v>0</v>
      </c>
      <c r="V299" s="10">
        <f t="shared" si="117"/>
        <v>0</v>
      </c>
      <c r="W299" s="10">
        <f t="shared" si="117"/>
        <v>0</v>
      </c>
      <c r="X299" s="10">
        <f t="shared" si="117"/>
        <v>0</v>
      </c>
      <c r="Y299" s="10">
        <f t="shared" si="117"/>
        <v>0</v>
      </c>
      <c r="Z299" s="10">
        <f t="shared" si="117"/>
        <v>0</v>
      </c>
      <c r="AA299" s="10">
        <f t="shared" si="117"/>
        <v>0</v>
      </c>
      <c r="AB299" s="10">
        <f t="shared" si="117"/>
        <v>0</v>
      </c>
      <c r="AC299" s="10">
        <f t="shared" si="117"/>
        <v>0</v>
      </c>
      <c r="AD299" s="10">
        <f t="shared" si="117"/>
        <v>0</v>
      </c>
      <c r="AE299" s="10">
        <f t="shared" si="117"/>
        <v>0</v>
      </c>
      <c r="AF299" s="10">
        <f t="shared" si="117"/>
        <v>0</v>
      </c>
      <c r="AG299" s="10">
        <f t="shared" si="117"/>
        <v>0</v>
      </c>
      <c r="AH299" s="10">
        <f t="shared" si="117"/>
        <v>0</v>
      </c>
      <c r="AI299" s="10">
        <f t="shared" si="117"/>
        <v>0</v>
      </c>
      <c r="AJ299" s="10">
        <f t="shared" si="117"/>
        <v>0</v>
      </c>
      <c r="AK299" s="10">
        <f t="shared" si="117"/>
        <v>0</v>
      </c>
    </row>
    <row r="301" spans="4:37" x14ac:dyDescent="0.35">
      <c r="D301" t="s">
        <v>146</v>
      </c>
    </row>
    <row r="302" spans="4:37" x14ac:dyDescent="0.35">
      <c r="E302" t="s">
        <v>51</v>
      </c>
      <c r="F302" t="s">
        <v>53</v>
      </c>
      <c r="G302" s="10">
        <f t="shared" ref="G302:AK309" si="118">G236</f>
        <v>-64771548.044999994</v>
      </c>
      <c r="H302" s="10">
        <f t="shared" si="118"/>
        <v>-1998628.7159307459</v>
      </c>
      <c r="I302" s="10">
        <f t="shared" si="118"/>
        <v>-7501412.3547134995</v>
      </c>
      <c r="J302" s="10">
        <f t="shared" si="118"/>
        <v>-8953631.9748609979</v>
      </c>
      <c r="K302" s="10">
        <f t="shared" si="118"/>
        <v>-14816763.503986044</v>
      </c>
      <c r="L302" s="10">
        <f t="shared" si="118"/>
        <v>-5895611.8237101641</v>
      </c>
      <c r="M302" s="10">
        <f t="shared" si="118"/>
        <v>-3765371.2819813695</v>
      </c>
      <c r="N302" s="10">
        <f t="shared" si="118"/>
        <v>-3967030.0734917778</v>
      </c>
      <c r="O302" s="10">
        <f t="shared" si="118"/>
        <v>-6840473.8818538236</v>
      </c>
      <c r="P302" s="10">
        <f t="shared" si="118"/>
        <v>-6984123.8333727531</v>
      </c>
      <c r="Q302" s="10">
        <f t="shared" si="118"/>
        <v>-7130790.4338735789</v>
      </c>
      <c r="R302" s="10">
        <f t="shared" si="118"/>
        <v>-7280537.0329849236</v>
      </c>
      <c r="S302" s="10">
        <f t="shared" si="118"/>
        <v>-7433428.3106776057</v>
      </c>
      <c r="T302" s="10">
        <f t="shared" si="118"/>
        <v>-7560237.5890786229</v>
      </c>
      <c r="U302" s="10">
        <f t="shared" si="118"/>
        <v>-7687046.8674796401</v>
      </c>
      <c r="V302" s="10">
        <f t="shared" si="118"/>
        <v>-7813856.1458806572</v>
      </c>
      <c r="W302" s="10">
        <f t="shared" si="118"/>
        <v>-7940665.4242816744</v>
      </c>
      <c r="X302" s="10">
        <f t="shared" si="118"/>
        <v>-8067474.7026826907</v>
      </c>
      <c r="Y302" s="10">
        <f t="shared" si="118"/>
        <v>-8194283.9810837079</v>
      </c>
      <c r="Z302" s="10">
        <f t="shared" si="118"/>
        <v>-8321093.2594847251</v>
      </c>
      <c r="AA302" s="10">
        <f t="shared" si="118"/>
        <v>-8447902.5378857423</v>
      </c>
      <c r="AB302" s="10">
        <f t="shared" si="118"/>
        <v>-8574711.8162867595</v>
      </c>
      <c r="AC302" s="10">
        <f t="shared" si="118"/>
        <v>-8701521.0946877748</v>
      </c>
      <c r="AD302" s="10">
        <f t="shared" si="118"/>
        <v>-8828330.373088792</v>
      </c>
      <c r="AE302" s="10">
        <f t="shared" si="118"/>
        <v>-8955139.6514898092</v>
      </c>
      <c r="AF302" s="10">
        <f t="shared" si="118"/>
        <v>-9081948.9298908263</v>
      </c>
      <c r="AG302" s="10">
        <f t="shared" si="118"/>
        <v>-9208758.2082918435</v>
      </c>
      <c r="AH302" s="10">
        <f t="shared" si="118"/>
        <v>-9335567.4866928607</v>
      </c>
      <c r="AI302" s="10">
        <f t="shared" si="118"/>
        <v>-9462376.7650938779</v>
      </c>
      <c r="AJ302" s="10">
        <f t="shared" si="118"/>
        <v>-9589186.0434948951</v>
      </c>
      <c r="AK302" s="10">
        <f t="shared" si="118"/>
        <v>-9715995.3218959123</v>
      </c>
    </row>
    <row r="303" spans="4:37" x14ac:dyDescent="0.35">
      <c r="E303" t="s">
        <v>147</v>
      </c>
      <c r="F303" t="s">
        <v>53</v>
      </c>
      <c r="G303" s="10">
        <f t="shared" si="118"/>
        <v>0</v>
      </c>
      <c r="H303" s="10">
        <f t="shared" si="118"/>
        <v>0</v>
      </c>
      <c r="I303" s="10">
        <f t="shared" si="118"/>
        <v>0</v>
      </c>
      <c r="J303" s="10">
        <f t="shared" si="118"/>
        <v>0</v>
      </c>
      <c r="K303" s="10">
        <f t="shared" si="118"/>
        <v>0</v>
      </c>
      <c r="L303" s="10">
        <f t="shared" si="118"/>
        <v>0</v>
      </c>
      <c r="M303" s="10">
        <f t="shared" si="118"/>
        <v>0</v>
      </c>
      <c r="N303" s="10">
        <f t="shared" si="118"/>
        <v>0</v>
      </c>
      <c r="O303" s="10">
        <f t="shared" si="118"/>
        <v>0</v>
      </c>
      <c r="P303" s="10">
        <f t="shared" si="118"/>
        <v>0</v>
      </c>
      <c r="Q303" s="10">
        <f t="shared" si="118"/>
        <v>0</v>
      </c>
      <c r="R303" s="10">
        <f t="shared" si="118"/>
        <v>0</v>
      </c>
      <c r="S303" s="10">
        <f t="shared" si="118"/>
        <v>0</v>
      </c>
      <c r="T303" s="10">
        <f t="shared" si="118"/>
        <v>0</v>
      </c>
      <c r="U303" s="10">
        <f t="shared" si="118"/>
        <v>0</v>
      </c>
      <c r="V303" s="10">
        <f t="shared" si="118"/>
        <v>0</v>
      </c>
      <c r="W303" s="10">
        <f t="shared" si="118"/>
        <v>0</v>
      </c>
      <c r="X303" s="10">
        <f t="shared" si="118"/>
        <v>0</v>
      </c>
      <c r="Y303" s="10">
        <f t="shared" si="118"/>
        <v>0</v>
      </c>
      <c r="Z303" s="10">
        <f t="shared" si="118"/>
        <v>0</v>
      </c>
      <c r="AA303" s="10">
        <f t="shared" si="118"/>
        <v>0</v>
      </c>
      <c r="AB303" s="10">
        <f t="shared" si="118"/>
        <v>0</v>
      </c>
      <c r="AC303" s="10">
        <f t="shared" si="118"/>
        <v>0</v>
      </c>
      <c r="AD303" s="10">
        <f t="shared" si="118"/>
        <v>0</v>
      </c>
      <c r="AE303" s="10">
        <f t="shared" si="118"/>
        <v>0</v>
      </c>
      <c r="AF303" s="10">
        <f t="shared" si="118"/>
        <v>0</v>
      </c>
      <c r="AG303" s="10">
        <f t="shared" si="118"/>
        <v>0</v>
      </c>
      <c r="AH303" s="10">
        <f t="shared" si="118"/>
        <v>0</v>
      </c>
      <c r="AI303" s="10">
        <f t="shared" si="118"/>
        <v>0</v>
      </c>
      <c r="AJ303" s="10">
        <f t="shared" si="118"/>
        <v>0</v>
      </c>
      <c r="AK303" s="10">
        <f t="shared" si="118"/>
        <v>0</v>
      </c>
    </row>
    <row r="304" spans="4:37" x14ac:dyDescent="0.35">
      <c r="E304" t="s">
        <v>60</v>
      </c>
      <c r="F304" t="s">
        <v>53</v>
      </c>
      <c r="G304" s="10">
        <f t="shared" si="118"/>
        <v>30007000</v>
      </c>
      <c r="H304" s="10">
        <f t="shared" si="118"/>
        <v>0</v>
      </c>
      <c r="I304" s="10">
        <f t="shared" si="118"/>
        <v>0</v>
      </c>
      <c r="J304" s="10">
        <f t="shared" si="118"/>
        <v>0</v>
      </c>
      <c r="K304" s="10">
        <f t="shared" si="118"/>
        <v>0</v>
      </c>
      <c r="L304" s="10">
        <f t="shared" si="118"/>
        <v>0</v>
      </c>
      <c r="M304" s="10">
        <f t="shared" si="118"/>
        <v>0</v>
      </c>
      <c r="N304" s="10">
        <f t="shared" si="118"/>
        <v>0</v>
      </c>
      <c r="O304" s="10">
        <f t="shared" si="118"/>
        <v>0</v>
      </c>
      <c r="P304" s="10">
        <f t="shared" si="118"/>
        <v>0</v>
      </c>
      <c r="Q304" s="10">
        <f t="shared" si="118"/>
        <v>0</v>
      </c>
      <c r="R304" s="10">
        <f t="shared" si="118"/>
        <v>0</v>
      </c>
      <c r="S304" s="10">
        <f t="shared" si="118"/>
        <v>0</v>
      </c>
      <c r="T304" s="10">
        <f t="shared" si="118"/>
        <v>0</v>
      </c>
      <c r="U304" s="10">
        <f t="shared" si="118"/>
        <v>0</v>
      </c>
      <c r="V304" s="10">
        <f t="shared" si="118"/>
        <v>0</v>
      </c>
      <c r="W304" s="10">
        <f t="shared" si="118"/>
        <v>0</v>
      </c>
      <c r="X304" s="10">
        <f t="shared" si="118"/>
        <v>0</v>
      </c>
      <c r="Y304" s="10">
        <f t="shared" si="118"/>
        <v>0</v>
      </c>
      <c r="Z304" s="10">
        <f t="shared" si="118"/>
        <v>0</v>
      </c>
      <c r="AA304" s="10">
        <f t="shared" si="118"/>
        <v>0</v>
      </c>
      <c r="AB304" s="10">
        <f t="shared" si="118"/>
        <v>0</v>
      </c>
      <c r="AC304" s="10">
        <f t="shared" si="118"/>
        <v>0</v>
      </c>
      <c r="AD304" s="10">
        <f t="shared" si="118"/>
        <v>0</v>
      </c>
      <c r="AE304" s="10">
        <f t="shared" si="118"/>
        <v>0</v>
      </c>
      <c r="AF304" s="10">
        <f t="shared" si="118"/>
        <v>0</v>
      </c>
      <c r="AG304" s="10">
        <f t="shared" si="118"/>
        <v>0</v>
      </c>
      <c r="AH304" s="10">
        <f t="shared" si="118"/>
        <v>0</v>
      </c>
      <c r="AI304" s="10">
        <f t="shared" si="118"/>
        <v>0</v>
      </c>
      <c r="AJ304" s="10">
        <f t="shared" si="118"/>
        <v>0</v>
      </c>
      <c r="AK304" s="10">
        <f t="shared" si="118"/>
        <v>0</v>
      </c>
    </row>
    <row r="305" spans="3:38" x14ac:dyDescent="0.35">
      <c r="E305" t="s">
        <v>141</v>
      </c>
      <c r="F305" t="s">
        <v>53</v>
      </c>
      <c r="G305" s="10">
        <f t="shared" si="118"/>
        <v>0</v>
      </c>
      <c r="H305" s="10">
        <f t="shared" si="118"/>
        <v>526993.09080000001</v>
      </c>
      <c r="I305" s="10">
        <f t="shared" si="118"/>
        <v>1034142.3220956479</v>
      </c>
      <c r="J305" s="10">
        <f t="shared" si="118"/>
        <v>1589485.0494138594</v>
      </c>
      <c r="K305" s="10">
        <f t="shared" si="118"/>
        <v>2184717.6780373026</v>
      </c>
      <c r="L305" s="10">
        <f t="shared" si="118"/>
        <v>2817790.2644000882</v>
      </c>
      <c r="M305" s="10">
        <f t="shared" si="118"/>
        <v>3397305.9473357713</v>
      </c>
      <c r="N305" s="10">
        <f t="shared" si="118"/>
        <v>4049965.7487078495</v>
      </c>
      <c r="O305" s="10">
        <f t="shared" si="118"/>
        <v>4728539.0498147812</v>
      </c>
      <c r="P305" s="10">
        <f t="shared" si="118"/>
        <v>5433826.3946730224</v>
      </c>
      <c r="Q305" s="10">
        <f t="shared" si="118"/>
        <v>6166650.5222943425</v>
      </c>
      <c r="R305" s="10">
        <f t="shared" si="118"/>
        <v>6927856.9458357058</v>
      </c>
      <c r="S305" s="10">
        <f t="shared" si="118"/>
        <v>7718314.5462854756</v>
      </c>
      <c r="T305" s="10">
        <f t="shared" si="118"/>
        <v>8538916.1810410209</v>
      </c>
      <c r="U305" s="10">
        <f t="shared" si="118"/>
        <v>9390579.3077413887</v>
      </c>
      <c r="V305" s="10">
        <f t="shared" si="118"/>
        <v>10274246.623727333</v>
      </c>
      <c r="W305" s="10">
        <f t="shared" si="118"/>
        <v>11190886.721509971</v>
      </c>
      <c r="X305" s="10">
        <f t="shared" si="118"/>
        <v>12141494.760638416</v>
      </c>
      <c r="Y305" s="10">
        <f t="shared" si="118"/>
        <v>13127093.156366071</v>
      </c>
      <c r="Z305" s="10">
        <f t="shared" si="118"/>
        <v>14148732.285524845</v>
      </c>
      <c r="AA305" s="10">
        <f t="shared" si="118"/>
        <v>15207491.210026329</v>
      </c>
      <c r="AB305" s="10">
        <f t="shared" si="118"/>
        <v>16304478.418418963</v>
      </c>
      <c r="AC305" s="10">
        <f t="shared" si="118"/>
        <v>17440832.585940462</v>
      </c>
      <c r="AD305" s="10">
        <f t="shared" si="118"/>
        <v>18617723.353515342</v>
      </c>
      <c r="AE305" s="10">
        <f t="shared" si="118"/>
        <v>19836352.126157966</v>
      </c>
      <c r="AF305" s="10">
        <f t="shared" si="118"/>
        <v>21097952.891252678</v>
      </c>
      <c r="AG305" s="10">
        <f t="shared" si="118"/>
        <v>22403793.057193734</v>
      </c>
      <c r="AH305" s="10">
        <f t="shared" si="118"/>
        <v>23755174.312879272</v>
      </c>
      <c r="AI305" s="10">
        <f t="shared" si="118"/>
        <v>25153433.508565381</v>
      </c>
      <c r="AJ305" s="10">
        <f t="shared" si="118"/>
        <v>26599943.558598325</v>
      </c>
      <c r="AK305" s="10">
        <f t="shared" si="118"/>
        <v>28096114.366555378</v>
      </c>
      <c r="AL305" s="10">
        <f t="shared" ref="AL305:AL309" si="119">IF(AF305=0,0,IF($G$17&gt;(AK305/AF305)^(1/5)-1+2%,AK305*(AK305/AF305)^(1/5)/($G$17-((AK305/AF305)^(1/5)-1)),AK305*(1+$G$16)/$G$18))</f>
        <v>928353811.27032495</v>
      </c>
    </row>
    <row r="306" spans="3:38" x14ac:dyDescent="0.35">
      <c r="E306" t="s">
        <v>117</v>
      </c>
      <c r="F306" t="s">
        <v>53</v>
      </c>
      <c r="G306" s="10">
        <f t="shared" si="118"/>
        <v>0</v>
      </c>
      <c r="H306" s="10">
        <f t="shared" si="118"/>
        <v>0</v>
      </c>
      <c r="I306" s="10">
        <f t="shared" si="118"/>
        <v>0</v>
      </c>
      <c r="J306" s="10">
        <f t="shared" si="118"/>
        <v>0</v>
      </c>
      <c r="K306" s="10">
        <f t="shared" si="118"/>
        <v>0</v>
      </c>
      <c r="L306" s="10">
        <f t="shared" si="118"/>
        <v>0</v>
      </c>
      <c r="M306" s="10">
        <f t="shared" si="118"/>
        <v>0</v>
      </c>
      <c r="N306" s="10">
        <f t="shared" si="118"/>
        <v>0</v>
      </c>
      <c r="O306" s="10">
        <f t="shared" si="118"/>
        <v>0</v>
      </c>
      <c r="P306" s="10">
        <f t="shared" si="118"/>
        <v>0</v>
      </c>
      <c r="Q306" s="10">
        <f t="shared" si="118"/>
        <v>0</v>
      </c>
      <c r="R306" s="10">
        <f t="shared" si="118"/>
        <v>0</v>
      </c>
      <c r="S306" s="10">
        <f t="shared" si="118"/>
        <v>0</v>
      </c>
      <c r="T306" s="10">
        <f t="shared" si="118"/>
        <v>0</v>
      </c>
      <c r="U306" s="10">
        <f t="shared" si="118"/>
        <v>0</v>
      </c>
      <c r="V306" s="10">
        <f t="shared" si="118"/>
        <v>0</v>
      </c>
      <c r="W306" s="10">
        <f t="shared" si="118"/>
        <v>0</v>
      </c>
      <c r="X306" s="10">
        <f t="shared" si="118"/>
        <v>0</v>
      </c>
      <c r="Y306" s="10">
        <f t="shared" si="118"/>
        <v>0</v>
      </c>
      <c r="Z306" s="10">
        <f t="shared" si="118"/>
        <v>0</v>
      </c>
      <c r="AA306" s="10">
        <f t="shared" si="118"/>
        <v>0</v>
      </c>
      <c r="AB306" s="10">
        <f t="shared" si="118"/>
        <v>0</v>
      </c>
      <c r="AC306" s="10">
        <f t="shared" si="118"/>
        <v>0</v>
      </c>
      <c r="AD306" s="10">
        <f t="shared" si="118"/>
        <v>0</v>
      </c>
      <c r="AE306" s="10">
        <f t="shared" si="118"/>
        <v>0</v>
      </c>
      <c r="AF306" s="10">
        <f t="shared" si="118"/>
        <v>0</v>
      </c>
      <c r="AG306" s="10">
        <f t="shared" si="118"/>
        <v>0</v>
      </c>
      <c r="AH306" s="10">
        <f t="shared" si="118"/>
        <v>0</v>
      </c>
      <c r="AI306" s="10">
        <f t="shared" si="118"/>
        <v>0</v>
      </c>
      <c r="AJ306" s="10">
        <f t="shared" si="118"/>
        <v>0</v>
      </c>
      <c r="AK306" s="10">
        <f t="shared" si="118"/>
        <v>0</v>
      </c>
      <c r="AL306" s="10">
        <f t="shared" si="119"/>
        <v>0</v>
      </c>
    </row>
    <row r="307" spans="3:38" x14ac:dyDescent="0.35">
      <c r="E307" t="s">
        <v>118</v>
      </c>
      <c r="F307" t="s">
        <v>53</v>
      </c>
      <c r="G307" s="10">
        <f t="shared" si="118"/>
        <v>0</v>
      </c>
      <c r="H307" s="10">
        <f t="shared" si="118"/>
        <v>-473409.11199999996</v>
      </c>
      <c r="I307" s="10">
        <f t="shared" si="118"/>
        <v>-910776.53193599987</v>
      </c>
      <c r="J307" s="10">
        <f t="shared" si="118"/>
        <v>-1372422.3919271477</v>
      </c>
      <c r="K307" s="10">
        <f t="shared" si="118"/>
        <v>-1886369.0869462134</v>
      </c>
      <c r="L307" s="10">
        <f t="shared" si="118"/>
        <v>-2432988.253675662</v>
      </c>
      <c r="M307" s="10">
        <f t="shared" si="118"/>
        <v>-2933364.3346128031</v>
      </c>
      <c r="N307" s="10">
        <f t="shared" si="118"/>
        <v>-3496895.8544871639</v>
      </c>
      <c r="O307" s="10">
        <f t="shared" si="118"/>
        <v>-4082802.0845246837</v>
      </c>
      <c r="P307" s="10">
        <f t="shared" si="118"/>
        <v>-4691774.245151951</v>
      </c>
      <c r="Q307" s="10">
        <f t="shared" si="118"/>
        <v>-5324522.7208062867</v>
      </c>
      <c r="R307" s="10">
        <f t="shared" si="118"/>
        <v>-5981777.559995994</v>
      </c>
      <c r="S307" s="10">
        <f t="shared" si="118"/>
        <v>-6664288.9879117915</v>
      </c>
      <c r="T307" s="10">
        <f t="shared" si="118"/>
        <v>-7372827.9318960942</v>
      </c>
      <c r="U307" s="10">
        <f t="shared" si="118"/>
        <v>-8108186.5600840691</v>
      </c>
      <c r="V307" s="10">
        <f t="shared" si="118"/>
        <v>-8871178.8335379735</v>
      </c>
      <c r="W307" s="10">
        <f t="shared" si="118"/>
        <v>-9662641.0722039435</v>
      </c>
      <c r="X307" s="10">
        <f t="shared" si="118"/>
        <v>-10483432.535028294</v>
      </c>
      <c r="Y307" s="10">
        <f t="shared" si="118"/>
        <v>-11334436.014578426</v>
      </c>
      <c r="Z307" s="10">
        <f t="shared" si="118"/>
        <v>-12216558.446521716</v>
      </c>
      <c r="AA307" s="10">
        <f t="shared" si="118"/>
        <v>-13130731.534324195</v>
      </c>
      <c r="AB307" s="10">
        <f t="shared" si="118"/>
        <v>-14077912.389539462</v>
      </c>
      <c r="AC307" s="10">
        <f t="shared" si="118"/>
        <v>-15059084.188067133</v>
      </c>
      <c r="AD307" s="10">
        <f t="shared" si="118"/>
        <v>-16075256.842769178</v>
      </c>
      <c r="AE307" s="10">
        <f t="shared" si="118"/>
        <v>-17127467.692841772</v>
      </c>
      <c r="AF307" s="10">
        <f t="shared" si="118"/>
        <v>-18216782.210349753</v>
      </c>
      <c r="AG307" s="10">
        <f t="shared" si="118"/>
        <v>-19344294.724340525</v>
      </c>
      <c r="AH307" s="10">
        <f t="shared" si="118"/>
        <v>-20511129.162964147</v>
      </c>
      <c r="AI307" s="10">
        <f t="shared" si="118"/>
        <v>-21718439.814036522</v>
      </c>
      <c r="AJ307" s="10">
        <f t="shared" si="118"/>
        <v>-22967412.104493074</v>
      </c>
      <c r="AK307" s="10">
        <f t="shared" si="118"/>
        <v>-24259263.399190813</v>
      </c>
      <c r="AL307" s="10">
        <f t="shared" si="119"/>
        <v>-801576308.43280959</v>
      </c>
    </row>
    <row r="308" spans="3:38" x14ac:dyDescent="0.35">
      <c r="E308" t="s">
        <v>125</v>
      </c>
      <c r="F308" t="s">
        <v>53</v>
      </c>
      <c r="G308" s="10">
        <f t="shared" si="118"/>
        <v>0</v>
      </c>
      <c r="H308" s="10">
        <f t="shared" si="118"/>
        <v>0</v>
      </c>
      <c r="I308" s="10">
        <f t="shared" si="118"/>
        <v>0</v>
      </c>
      <c r="J308" s="10">
        <f t="shared" si="118"/>
        <v>0</v>
      </c>
      <c r="K308" s="10">
        <f t="shared" si="118"/>
        <v>0</v>
      </c>
      <c r="L308" s="10">
        <f t="shared" si="118"/>
        <v>0</v>
      </c>
      <c r="M308" s="10">
        <f t="shared" si="118"/>
        <v>0</v>
      </c>
      <c r="N308" s="10">
        <f t="shared" si="118"/>
        <v>0</v>
      </c>
      <c r="O308" s="10">
        <f t="shared" si="118"/>
        <v>0</v>
      </c>
      <c r="P308" s="10">
        <f t="shared" si="118"/>
        <v>0</v>
      </c>
      <c r="Q308" s="10">
        <f t="shared" si="118"/>
        <v>0</v>
      </c>
      <c r="R308" s="10">
        <f t="shared" si="118"/>
        <v>0</v>
      </c>
      <c r="S308" s="10">
        <f t="shared" si="118"/>
        <v>0</v>
      </c>
      <c r="T308" s="10">
        <f t="shared" si="118"/>
        <v>0</v>
      </c>
      <c r="U308" s="10">
        <f t="shared" si="118"/>
        <v>0</v>
      </c>
      <c r="V308" s="10">
        <f t="shared" si="118"/>
        <v>0</v>
      </c>
      <c r="W308" s="10">
        <f t="shared" si="118"/>
        <v>0</v>
      </c>
      <c r="X308" s="10">
        <f t="shared" si="118"/>
        <v>0</v>
      </c>
      <c r="Y308" s="10">
        <f t="shared" si="118"/>
        <v>0</v>
      </c>
      <c r="Z308" s="10">
        <f t="shared" si="118"/>
        <v>0</v>
      </c>
      <c r="AA308" s="10">
        <f t="shared" si="118"/>
        <v>0</v>
      </c>
      <c r="AB308" s="10">
        <f t="shared" si="118"/>
        <v>0</v>
      </c>
      <c r="AC308" s="10">
        <f t="shared" si="118"/>
        <v>0</v>
      </c>
      <c r="AD308" s="10">
        <f t="shared" si="118"/>
        <v>0</v>
      </c>
      <c r="AE308" s="10">
        <f t="shared" si="118"/>
        <v>0</v>
      </c>
      <c r="AF308" s="10">
        <f t="shared" si="118"/>
        <v>0</v>
      </c>
      <c r="AG308" s="10">
        <f t="shared" si="118"/>
        <v>0</v>
      </c>
      <c r="AH308" s="10">
        <f t="shared" si="118"/>
        <v>0</v>
      </c>
      <c r="AI308" s="10">
        <f t="shared" si="118"/>
        <v>0</v>
      </c>
      <c r="AJ308" s="10">
        <f t="shared" si="118"/>
        <v>0</v>
      </c>
      <c r="AK308" s="10">
        <f t="shared" si="118"/>
        <v>0</v>
      </c>
      <c r="AL308" s="10">
        <f t="shared" si="119"/>
        <v>0</v>
      </c>
    </row>
    <row r="309" spans="3:38" x14ac:dyDescent="0.35">
      <c r="E309" t="s">
        <v>131</v>
      </c>
      <c r="F309" t="s">
        <v>53</v>
      </c>
      <c r="G309" s="10">
        <f t="shared" si="118"/>
        <v>0</v>
      </c>
      <c r="H309" s="10">
        <f t="shared" si="118"/>
        <v>0</v>
      </c>
      <c r="I309" s="10">
        <f t="shared" si="118"/>
        <v>0</v>
      </c>
      <c r="J309" s="10">
        <f t="shared" si="118"/>
        <v>0</v>
      </c>
      <c r="K309" s="10">
        <f t="shared" si="118"/>
        <v>0</v>
      </c>
      <c r="L309" s="10">
        <f t="shared" si="118"/>
        <v>0</v>
      </c>
      <c r="M309" s="10">
        <f t="shared" si="118"/>
        <v>0</v>
      </c>
      <c r="N309" s="10">
        <f t="shared" si="118"/>
        <v>0</v>
      </c>
      <c r="O309" s="10">
        <f t="shared" si="118"/>
        <v>0</v>
      </c>
      <c r="P309" s="10">
        <f t="shared" si="118"/>
        <v>0</v>
      </c>
      <c r="Q309" s="10">
        <f t="shared" si="118"/>
        <v>0</v>
      </c>
      <c r="R309" s="10">
        <f t="shared" si="118"/>
        <v>0</v>
      </c>
      <c r="S309" s="10">
        <f t="shared" si="118"/>
        <v>0</v>
      </c>
      <c r="T309" s="10">
        <f t="shared" si="118"/>
        <v>0</v>
      </c>
      <c r="U309" s="10">
        <f t="shared" si="118"/>
        <v>0</v>
      </c>
      <c r="V309" s="10">
        <f t="shared" si="118"/>
        <v>0</v>
      </c>
      <c r="W309" s="10">
        <f t="shared" si="118"/>
        <v>0</v>
      </c>
      <c r="X309" s="10">
        <f t="shared" si="118"/>
        <v>0</v>
      </c>
      <c r="Y309" s="10">
        <f t="shared" si="118"/>
        <v>0</v>
      </c>
      <c r="Z309" s="10">
        <f t="shared" si="118"/>
        <v>0</v>
      </c>
      <c r="AA309" s="10">
        <f t="shared" si="118"/>
        <v>0</v>
      </c>
      <c r="AB309" s="10">
        <f t="shared" si="118"/>
        <v>0</v>
      </c>
      <c r="AC309" s="10">
        <f t="shared" si="118"/>
        <v>0</v>
      </c>
      <c r="AD309" s="10">
        <f t="shared" si="118"/>
        <v>0</v>
      </c>
      <c r="AE309" s="10">
        <f t="shared" si="118"/>
        <v>0</v>
      </c>
      <c r="AF309" s="10">
        <f t="shared" si="118"/>
        <v>0</v>
      </c>
      <c r="AG309" s="10">
        <f t="shared" si="118"/>
        <v>0</v>
      </c>
      <c r="AH309" s="10">
        <f t="shared" si="118"/>
        <v>0</v>
      </c>
      <c r="AI309" s="10">
        <f t="shared" si="118"/>
        <v>0</v>
      </c>
      <c r="AJ309" s="10">
        <f t="shared" si="118"/>
        <v>0</v>
      </c>
      <c r="AK309" s="10">
        <f t="shared" si="118"/>
        <v>0</v>
      </c>
      <c r="AL309" s="10">
        <f t="shared" si="119"/>
        <v>0</v>
      </c>
    </row>
    <row r="310" spans="3:38" x14ac:dyDescent="0.35">
      <c r="E310" t="s">
        <v>148</v>
      </c>
      <c r="F310" t="s">
        <v>53</v>
      </c>
      <c r="G310" s="10">
        <f t="shared" ref="G310:AK310" si="120">G299</f>
        <v>0</v>
      </c>
      <c r="H310" s="10">
        <f t="shared" si="120"/>
        <v>0</v>
      </c>
      <c r="I310" s="10">
        <f t="shared" si="120"/>
        <v>0</v>
      </c>
      <c r="J310" s="10">
        <f t="shared" si="120"/>
        <v>0</v>
      </c>
      <c r="K310" s="10">
        <f t="shared" si="120"/>
        <v>0</v>
      </c>
      <c r="L310" s="10">
        <f t="shared" si="120"/>
        <v>0</v>
      </c>
      <c r="M310" s="10">
        <f t="shared" si="120"/>
        <v>0</v>
      </c>
      <c r="N310" s="10">
        <f t="shared" si="120"/>
        <v>0</v>
      </c>
      <c r="O310" s="10">
        <f t="shared" si="120"/>
        <v>0</v>
      </c>
      <c r="P310" s="10">
        <f t="shared" si="120"/>
        <v>0</v>
      </c>
      <c r="Q310" s="10">
        <f t="shared" si="120"/>
        <v>0</v>
      </c>
      <c r="R310" s="10">
        <f t="shared" si="120"/>
        <v>0</v>
      </c>
      <c r="S310" s="10">
        <f t="shared" si="120"/>
        <v>0</v>
      </c>
      <c r="T310" s="10">
        <f t="shared" si="120"/>
        <v>0</v>
      </c>
      <c r="U310" s="10">
        <f t="shared" si="120"/>
        <v>0</v>
      </c>
      <c r="V310" s="10">
        <f t="shared" si="120"/>
        <v>0</v>
      </c>
      <c r="W310" s="10">
        <f t="shared" si="120"/>
        <v>0</v>
      </c>
      <c r="X310" s="10">
        <f t="shared" si="120"/>
        <v>0</v>
      </c>
      <c r="Y310" s="10">
        <f t="shared" si="120"/>
        <v>0</v>
      </c>
      <c r="Z310" s="10">
        <f t="shared" si="120"/>
        <v>0</v>
      </c>
      <c r="AA310" s="10">
        <f t="shared" si="120"/>
        <v>0</v>
      </c>
      <c r="AB310" s="10">
        <f t="shared" si="120"/>
        <v>0</v>
      </c>
      <c r="AC310" s="10">
        <f t="shared" si="120"/>
        <v>0</v>
      </c>
      <c r="AD310" s="10">
        <f t="shared" si="120"/>
        <v>0</v>
      </c>
      <c r="AE310" s="10">
        <f t="shared" si="120"/>
        <v>0</v>
      </c>
      <c r="AF310" s="10">
        <f t="shared" si="120"/>
        <v>0</v>
      </c>
      <c r="AG310" s="10">
        <f t="shared" si="120"/>
        <v>0</v>
      </c>
      <c r="AH310" s="10">
        <f t="shared" si="120"/>
        <v>0</v>
      </c>
      <c r="AI310" s="10">
        <f t="shared" si="120"/>
        <v>0</v>
      </c>
      <c r="AJ310" s="10">
        <f t="shared" si="120"/>
        <v>0</v>
      </c>
      <c r="AK310" s="10">
        <f t="shared" si="120"/>
        <v>0</v>
      </c>
      <c r="AL310" s="10">
        <f>IF(AF310=0,0,IF($G$17&gt;(AK310/AF310)^(1/5)-1+2%,AK310*(AK310/AF310)^(1/5)/($G$17-((AK310/AF310)^(1/5)-1)),AK310*(1+$G$16)/$G$18))</f>
        <v>0</v>
      </c>
    </row>
    <row r="311" spans="3:38" x14ac:dyDescent="0.35">
      <c r="E311" t="s">
        <v>149</v>
      </c>
      <c r="F311" t="s">
        <v>53</v>
      </c>
      <c r="G311" s="10">
        <f>-$G$19*G310</f>
        <v>0</v>
      </c>
      <c r="H311" s="10">
        <f t="shared" ref="H311:AK311" si="121">-$G$19*H310</f>
        <v>0</v>
      </c>
      <c r="I311" s="10">
        <f t="shared" si="121"/>
        <v>0</v>
      </c>
      <c r="J311" s="10">
        <f t="shared" si="121"/>
        <v>0</v>
      </c>
      <c r="K311" s="10">
        <f t="shared" si="121"/>
        <v>0</v>
      </c>
      <c r="L311" s="10">
        <f t="shared" si="121"/>
        <v>0</v>
      </c>
      <c r="M311" s="10">
        <f t="shared" si="121"/>
        <v>0</v>
      </c>
      <c r="N311" s="10">
        <f t="shared" si="121"/>
        <v>0</v>
      </c>
      <c r="O311" s="10">
        <f t="shared" si="121"/>
        <v>0</v>
      </c>
      <c r="P311" s="10">
        <f t="shared" si="121"/>
        <v>0</v>
      </c>
      <c r="Q311" s="10">
        <f t="shared" si="121"/>
        <v>0</v>
      </c>
      <c r="R311" s="10">
        <f t="shared" si="121"/>
        <v>0</v>
      </c>
      <c r="S311" s="10">
        <f t="shared" si="121"/>
        <v>0</v>
      </c>
      <c r="T311" s="10">
        <f t="shared" si="121"/>
        <v>0</v>
      </c>
      <c r="U311" s="10">
        <f t="shared" si="121"/>
        <v>0</v>
      </c>
      <c r="V311" s="10">
        <f t="shared" si="121"/>
        <v>0</v>
      </c>
      <c r="W311" s="10">
        <f t="shared" si="121"/>
        <v>0</v>
      </c>
      <c r="X311" s="10">
        <f t="shared" si="121"/>
        <v>0</v>
      </c>
      <c r="Y311" s="10">
        <f t="shared" si="121"/>
        <v>0</v>
      </c>
      <c r="Z311" s="10">
        <f t="shared" si="121"/>
        <v>0</v>
      </c>
      <c r="AA311" s="10">
        <f t="shared" si="121"/>
        <v>0</v>
      </c>
      <c r="AB311" s="10">
        <f t="shared" si="121"/>
        <v>0</v>
      </c>
      <c r="AC311" s="10">
        <f t="shared" si="121"/>
        <v>0</v>
      </c>
      <c r="AD311" s="10">
        <f t="shared" si="121"/>
        <v>0</v>
      </c>
      <c r="AE311" s="10">
        <f t="shared" si="121"/>
        <v>0</v>
      </c>
      <c r="AF311" s="10">
        <f t="shared" si="121"/>
        <v>0</v>
      </c>
      <c r="AG311" s="10">
        <f t="shared" si="121"/>
        <v>0</v>
      </c>
      <c r="AH311" s="10">
        <f t="shared" si="121"/>
        <v>0</v>
      </c>
      <c r="AI311" s="10">
        <f t="shared" si="121"/>
        <v>0</v>
      </c>
      <c r="AJ311" s="10">
        <f t="shared" si="121"/>
        <v>0</v>
      </c>
      <c r="AK311" s="10">
        <f t="shared" si="121"/>
        <v>0</v>
      </c>
      <c r="AL311" s="10">
        <f t="shared" ref="AL311" si="122">IF(AF311=0,0,IF($G$17&gt;(AK311/AF311)^(1/5)-1+2%,AK311*(AK311/AF311)^(1/5)/($G$17-((AK311/AF311)^(1/5)-1)),AK311*(1+$G$16)/$G$18))</f>
        <v>0</v>
      </c>
    </row>
    <row r="312" spans="3:38" x14ac:dyDescent="0.35">
      <c r="E312" t="s">
        <v>150</v>
      </c>
      <c r="F312" t="s">
        <v>53</v>
      </c>
      <c r="G312" s="10">
        <f t="shared" ref="G312:AL312" si="123">SUM(G302:G311)</f>
        <v>-34764548.044999994</v>
      </c>
      <c r="H312" s="10">
        <f t="shared" si="123"/>
        <v>-1945044.737130746</v>
      </c>
      <c r="I312" s="10">
        <f t="shared" si="123"/>
        <v>-7378046.5645538522</v>
      </c>
      <c r="J312" s="10">
        <f t="shared" si="123"/>
        <v>-8736569.3173742853</v>
      </c>
      <c r="K312" s="10">
        <f t="shared" si="123"/>
        <v>-14518414.912894955</v>
      </c>
      <c r="L312" s="10">
        <f t="shared" si="123"/>
        <v>-5510809.8129857378</v>
      </c>
      <c r="M312" s="10">
        <f t="shared" si="123"/>
        <v>-3301429.6692584013</v>
      </c>
      <c r="N312" s="10">
        <f t="shared" si="123"/>
        <v>-3413960.1792710922</v>
      </c>
      <c r="O312" s="10">
        <f t="shared" si="123"/>
        <v>-6194736.916563726</v>
      </c>
      <c r="P312" s="10">
        <f t="shared" si="123"/>
        <v>-6242071.6838516816</v>
      </c>
      <c r="Q312" s="10">
        <f t="shared" si="123"/>
        <v>-6288662.6323855231</v>
      </c>
      <c r="R312" s="10">
        <f t="shared" si="123"/>
        <v>-6334457.6471452117</v>
      </c>
      <c r="S312" s="10">
        <f t="shared" si="123"/>
        <v>-6379402.7523039216</v>
      </c>
      <c r="T312" s="10">
        <f t="shared" si="123"/>
        <v>-6394149.3399336962</v>
      </c>
      <c r="U312" s="10">
        <f t="shared" si="123"/>
        <v>-6404654.1198223205</v>
      </c>
      <c r="V312" s="10">
        <f t="shared" si="123"/>
        <v>-6410788.3556912979</v>
      </c>
      <c r="W312" s="10">
        <f t="shared" si="123"/>
        <v>-6412419.7749756472</v>
      </c>
      <c r="X312" s="10">
        <f t="shared" si="123"/>
        <v>-6409412.4770725686</v>
      </c>
      <c r="Y312" s="10">
        <f t="shared" si="123"/>
        <v>-6401626.8392960634</v>
      </c>
      <c r="Z312" s="10">
        <f t="shared" si="123"/>
        <v>-6388919.4204815961</v>
      </c>
      <c r="AA312" s="10">
        <f t="shared" si="123"/>
        <v>-6371142.8621836081</v>
      </c>
      <c r="AB312" s="10">
        <f t="shared" si="123"/>
        <v>-6348145.7874072585</v>
      </c>
      <c r="AC312" s="10">
        <f t="shared" si="123"/>
        <v>-6319772.6968144458</v>
      </c>
      <c r="AD312" s="10">
        <f t="shared" si="123"/>
        <v>-6285863.8623426277</v>
      </c>
      <c r="AE312" s="10">
        <f t="shared" si="123"/>
        <v>-6246255.2181736156</v>
      </c>
      <c r="AF312" s="10">
        <f t="shared" si="123"/>
        <v>-6200778.248987902</v>
      </c>
      <c r="AG312" s="10">
        <f t="shared" si="123"/>
        <v>-6149259.8754386343</v>
      </c>
      <c r="AH312" s="10">
        <f t="shared" si="123"/>
        <v>-6091522.3367777355</v>
      </c>
      <c r="AI312" s="10">
        <f t="shared" si="123"/>
        <v>-6027383.0705650188</v>
      </c>
      <c r="AJ312" s="10">
        <f t="shared" si="123"/>
        <v>-5956654.5893896446</v>
      </c>
      <c r="AK312" s="10">
        <f t="shared" si="123"/>
        <v>-5879144.3545313478</v>
      </c>
      <c r="AL312" s="10">
        <f t="shared" si="123"/>
        <v>126777502.83751535</v>
      </c>
    </row>
    <row r="313" spans="3:38" x14ac:dyDescent="0.35">
      <c r="E313" t="s">
        <v>151</v>
      </c>
      <c r="F313" t="s">
        <v>53</v>
      </c>
      <c r="G313" s="10">
        <f>NPV($G$17,H312:AL312)+G312</f>
        <v>-103679061.98709789</v>
      </c>
    </row>
    <row r="315" spans="3:38" x14ac:dyDescent="0.35">
      <c r="E315" t="s">
        <v>143</v>
      </c>
      <c r="F315" t="s">
        <v>53</v>
      </c>
      <c r="G315" s="10">
        <f t="shared" ref="G315:AK315" si="124">G287</f>
        <v>17217664.420000002</v>
      </c>
      <c r="H315" s="10">
        <f t="shared" si="124"/>
        <v>17579235.372820001</v>
      </c>
      <c r="I315" s="10">
        <f t="shared" si="124"/>
        <v>17948399.315649219</v>
      </c>
      <c r="J315" s="10">
        <f t="shared" si="124"/>
        <v>18325315.701277852</v>
      </c>
      <c r="K315" s="10">
        <f t="shared" si="124"/>
        <v>18710147.331004687</v>
      </c>
      <c r="L315" s="10">
        <f t="shared" si="124"/>
        <v>19103060.424955782</v>
      </c>
      <c r="M315" s="10">
        <f t="shared" si="124"/>
        <v>0</v>
      </c>
      <c r="N315" s="10">
        <f t="shared" si="124"/>
        <v>0</v>
      </c>
      <c r="O315" s="10">
        <f t="shared" si="124"/>
        <v>0</v>
      </c>
      <c r="P315" s="10">
        <f t="shared" si="124"/>
        <v>0</v>
      </c>
      <c r="Q315" s="10">
        <f t="shared" si="124"/>
        <v>0</v>
      </c>
      <c r="R315" s="10">
        <f t="shared" si="124"/>
        <v>0</v>
      </c>
      <c r="S315" s="10">
        <f t="shared" si="124"/>
        <v>0</v>
      </c>
      <c r="T315" s="10">
        <f t="shared" si="124"/>
        <v>0</v>
      </c>
      <c r="U315" s="10">
        <f t="shared" si="124"/>
        <v>0</v>
      </c>
      <c r="V315" s="10">
        <f t="shared" si="124"/>
        <v>0</v>
      </c>
      <c r="W315" s="10">
        <f t="shared" si="124"/>
        <v>0</v>
      </c>
      <c r="X315" s="10">
        <f t="shared" si="124"/>
        <v>0</v>
      </c>
      <c r="Y315" s="10">
        <f t="shared" si="124"/>
        <v>0</v>
      </c>
      <c r="Z315" s="10">
        <f t="shared" si="124"/>
        <v>0</v>
      </c>
      <c r="AA315" s="10">
        <f t="shared" si="124"/>
        <v>0</v>
      </c>
      <c r="AB315" s="10">
        <f t="shared" si="124"/>
        <v>0</v>
      </c>
      <c r="AC315" s="10">
        <f t="shared" si="124"/>
        <v>0</v>
      </c>
      <c r="AD315" s="10">
        <f t="shared" si="124"/>
        <v>0</v>
      </c>
      <c r="AE315" s="10">
        <f t="shared" si="124"/>
        <v>0</v>
      </c>
      <c r="AF315" s="10">
        <f t="shared" si="124"/>
        <v>0</v>
      </c>
      <c r="AG315" s="10">
        <f t="shared" si="124"/>
        <v>0</v>
      </c>
      <c r="AH315" s="10">
        <f t="shared" si="124"/>
        <v>0</v>
      </c>
      <c r="AI315" s="10">
        <f t="shared" si="124"/>
        <v>0</v>
      </c>
      <c r="AJ315" s="10">
        <f t="shared" si="124"/>
        <v>0</v>
      </c>
      <c r="AK315" s="10">
        <f t="shared" si="124"/>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4475D2CD-F35F-4A7E-92F4-5381B850294B}">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77C6-0115-4A73-B09D-2945C01B5435}">
  <sheetPr>
    <tabColor rgb="FFFFFF00"/>
    <pageSetUpPr fitToPage="1"/>
  </sheetPr>
  <dimension ref="A1:AN324"/>
  <sheetViews>
    <sheetView zoomScale="85" zoomScaleNormal="85" workbookViewId="0">
      <pane xSplit="6" ySplit="4" topLeftCell="G194"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7042.8336381906238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37"/>
      <c r="I14" s="38"/>
      <c r="J14" s="38"/>
      <c r="K14" s="38"/>
      <c r="L14" s="38"/>
      <c r="M14" s="38"/>
      <c r="N14" s="38"/>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0">T21</f>
        <v>1.03</v>
      </c>
      <c r="V21" s="22">
        <f t="shared" si="0"/>
        <v>1.03</v>
      </c>
      <c r="W21" s="22">
        <f t="shared" si="0"/>
        <v>1.03</v>
      </c>
      <c r="X21" s="22">
        <f t="shared" si="0"/>
        <v>1.03</v>
      </c>
      <c r="Y21" s="22">
        <f t="shared" si="0"/>
        <v>1.03</v>
      </c>
      <c r="Z21" s="22">
        <f t="shared" si="0"/>
        <v>1.03</v>
      </c>
      <c r="AA21" s="22">
        <f t="shared" si="0"/>
        <v>1.03</v>
      </c>
      <c r="AB21" s="22">
        <f t="shared" si="0"/>
        <v>1.03</v>
      </c>
      <c r="AC21" s="22">
        <f t="shared" si="0"/>
        <v>1.03</v>
      </c>
      <c r="AD21" s="22">
        <f t="shared" si="0"/>
        <v>1.03</v>
      </c>
      <c r="AE21" s="22">
        <f t="shared" si="0"/>
        <v>1.03</v>
      </c>
      <c r="AF21" s="22">
        <f t="shared" si="0"/>
        <v>1.03</v>
      </c>
      <c r="AG21" s="22">
        <f t="shared" si="0"/>
        <v>1.03</v>
      </c>
      <c r="AH21" s="22">
        <f t="shared" si="0"/>
        <v>1.03</v>
      </c>
      <c r="AI21" s="22">
        <f t="shared" si="0"/>
        <v>1.03</v>
      </c>
      <c r="AJ21" s="22">
        <f t="shared" si="0"/>
        <v>1.03</v>
      </c>
      <c r="AK21" s="22">
        <f t="shared" si="0"/>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1">U22*(1+$G$16)</f>
        <v>1.430373558622263</v>
      </c>
      <c r="W22" s="47">
        <f t="shared" si="1"/>
        <v>1.4604114033533304</v>
      </c>
      <c r="X22" s="47">
        <f t="shared" si="1"/>
        <v>1.4910800428237503</v>
      </c>
      <c r="Y22" s="47">
        <f t="shared" si="1"/>
        <v>1.522392723723049</v>
      </c>
      <c r="Z22" s="47">
        <f t="shared" si="1"/>
        <v>1.554362970921233</v>
      </c>
      <c r="AA22" s="47">
        <f t="shared" si="1"/>
        <v>1.5870045933105787</v>
      </c>
      <c r="AB22" s="47">
        <f t="shared" si="1"/>
        <v>1.6203316897701008</v>
      </c>
      <c r="AC22" s="47">
        <f t="shared" si="1"/>
        <v>1.6543586552552727</v>
      </c>
      <c r="AD22" s="47">
        <f t="shared" si="1"/>
        <v>1.6891001870156332</v>
      </c>
      <c r="AE22" s="47">
        <f t="shared" si="1"/>
        <v>1.7245712909429614</v>
      </c>
      <c r="AF22" s="47">
        <f t="shared" si="1"/>
        <v>1.7607872880527633</v>
      </c>
      <c r="AG22" s="47">
        <f t="shared" si="1"/>
        <v>1.7977638211018712</v>
      </c>
      <c r="AH22" s="47">
        <f t="shared" si="1"/>
        <v>1.8355168613450104</v>
      </c>
      <c r="AI22" s="47">
        <f t="shared" si="1"/>
        <v>1.8740627154332554</v>
      </c>
      <c r="AJ22" s="47">
        <f t="shared" si="1"/>
        <v>1.9134180324573535</v>
      </c>
      <c r="AK22" s="47">
        <f t="shared" si="1"/>
        <v>1.9535998111389579</v>
      </c>
    </row>
    <row r="23" spans="1:40" x14ac:dyDescent="0.35">
      <c r="E23" s="10" t="str">
        <f>E9</f>
        <v>Pipes</v>
      </c>
      <c r="F23" t="s">
        <v>53</v>
      </c>
      <c r="G23" s="6">
        <f>+'[5]Low Growth - Total'!G38+'[5]Growth Area'!G38+[5]PLN!G38</f>
        <v>25894873.359999999</v>
      </c>
      <c r="H23" s="6">
        <f>'[8]Capital Plan'!D159</f>
        <v>1126591.24917324</v>
      </c>
      <c r="I23" s="6">
        <f>'[8]Capital Plan'!E159</f>
        <v>597207.83078034478</v>
      </c>
      <c r="J23" s="6">
        <f>'[8]Capital Plan'!F159</f>
        <v>4268704.7283590147</v>
      </c>
      <c r="K23" s="6">
        <f>'[8]Capital Plan'!G159</f>
        <v>10401289.797055755</v>
      </c>
      <c r="L23" s="6">
        <f>'[8]Capital Plan'!H159</f>
        <v>2330677.4309811369</v>
      </c>
      <c r="M23" s="6">
        <f>'[8]Capital Plan'!I159</f>
        <v>3842794.711727838</v>
      </c>
      <c r="N23" s="6">
        <f>'[8]Capital Plan'!J159</f>
        <v>3367312.3301866553</v>
      </c>
      <c r="O23" s="6">
        <f>'[8]Capital Plan'!K159</f>
        <v>2430651.1530864546</v>
      </c>
      <c r="P23" s="6">
        <f>'[8]Capital Plan'!L159</f>
        <v>2389389.5949038081</v>
      </c>
      <c r="Q23" s="6">
        <f>'[8]Capital Plan'!M159</f>
        <v>2771099.7620331342</v>
      </c>
      <c r="R23" s="6">
        <f>'[8]Capital Plan'!N159</f>
        <v>12185778.799110288</v>
      </c>
      <c r="S23" s="6">
        <f>'[8]Capital Plan'!O159</f>
        <v>14527027.714630771</v>
      </c>
      <c r="T23" s="6">
        <f>'[8]Capital Plan'!$J$168*T22</f>
        <v>6289818.0037615849</v>
      </c>
      <c r="U23" s="6">
        <f>'[8]Capital Plan'!$J$168*U22</f>
        <v>6421904.1818405781</v>
      </c>
      <c r="V23" s="6">
        <f>'[8]Capital Plan'!$J$168*V22</f>
        <v>6556764.1696592299</v>
      </c>
      <c r="W23" s="6">
        <f>'[8]Capital Plan'!$J$168*W22</f>
        <v>6694456.2172220731</v>
      </c>
      <c r="X23" s="6">
        <f>'[8]Capital Plan'!$J$168*X22</f>
        <v>6835039.7977837361</v>
      </c>
      <c r="Y23" s="6">
        <f>'[8]Capital Plan'!$J$168*Y22</f>
        <v>6978575.6335371947</v>
      </c>
      <c r="Z23" s="6">
        <f>'[8]Capital Plan'!$J$168*Z22</f>
        <v>7125125.721841475</v>
      </c>
      <c r="AA23" s="6">
        <f>'[8]Capital Plan'!$J$168*AA22</f>
        <v>7274753.3620001459</v>
      </c>
      <c r="AB23" s="6">
        <f>'[8]Capital Plan'!$J$168*AB22</f>
        <v>7427523.1826021485</v>
      </c>
      <c r="AC23" s="6">
        <f>'[8]Capital Plan'!$J$168*AC22</f>
        <v>7583501.1694367919</v>
      </c>
      <c r="AD23" s="6">
        <f>'[8]Capital Plan'!$J$168*AD22</f>
        <v>7742754.6939949645</v>
      </c>
      <c r="AE23" s="6">
        <f>'[8]Capital Plan'!$J$168*AE22</f>
        <v>7905352.5425688578</v>
      </c>
      <c r="AF23" s="6">
        <f>'[8]Capital Plan'!$J$168*AF22</f>
        <v>8071364.9459628025</v>
      </c>
      <c r="AG23" s="6">
        <f>'[8]Capital Plan'!$J$168*AG22</f>
        <v>8240863.6098280204</v>
      </c>
      <c r="AH23" s="6">
        <f>'[8]Capital Plan'!$J$168*AH22</f>
        <v>8413921.7456344087</v>
      </c>
      <c r="AI23" s="6">
        <f>'[8]Capital Plan'!$J$168*AI22</f>
        <v>8590614.1022927295</v>
      </c>
      <c r="AJ23" s="6">
        <f>'[8]Capital Plan'!$J$168*AJ22</f>
        <v>8771016.9984408766</v>
      </c>
      <c r="AK23" s="6">
        <f>'[8]Capital Plan'!$J$168*AK22</f>
        <v>8955208.3554081339</v>
      </c>
    </row>
    <row r="24" spans="1:40" x14ac:dyDescent="0.35">
      <c r="E24" s="10" t="str">
        <f>E10</f>
        <v>Pumps</v>
      </c>
      <c r="F24" t="s">
        <v>53</v>
      </c>
      <c r="G24" s="6">
        <f>+'[5]Low Growth - Total'!G39+'[5]Growth Area'!G39+[5]PLN!G39</f>
        <v>38876674.684999995</v>
      </c>
      <c r="H24" s="6">
        <f>'[8]Capital Plan'!D160</f>
        <v>850000</v>
      </c>
      <c r="I24" s="6">
        <f>'[8]Capital Plan'!E160</f>
        <v>7285955.788804071</v>
      </c>
      <c r="J24" s="6">
        <f>'[8]Capital Plan'!F160</f>
        <v>5140582.8177417293</v>
      </c>
      <c r="K24" s="6">
        <f>'[8]Capital Plan'!G160</f>
        <v>5169507.4730364475</v>
      </c>
      <c r="L24" s="6">
        <f>'[8]Capital Plan'!H160</f>
        <v>3864965.5287957019</v>
      </c>
      <c r="M24" s="6">
        <f>'[8]Capital Plan'!I160</f>
        <v>114198.51844596762</v>
      </c>
      <c r="N24" s="6">
        <f>'[8]Capital Plan'!J160</f>
        <v>801602.22541666392</v>
      </c>
      <c r="O24" s="6">
        <f>'[8]Capital Plan'!K160</f>
        <v>32820197.275234003</v>
      </c>
      <c r="P24" s="6">
        <f>'[8]Capital Plan'!L160</f>
        <v>6077258.3670223439</v>
      </c>
      <c r="Q24" s="6">
        <f>'[8]Capital Plan'!M160</f>
        <v>8011689.3630610723</v>
      </c>
      <c r="R24" s="6">
        <f>'[8]Capital Plan'!N160</f>
        <v>9179618.3146233279</v>
      </c>
      <c r="S24" s="6">
        <f>'[8]Capital Plan'!O160</f>
        <v>13723305.98934634</v>
      </c>
      <c r="T24" s="6">
        <f>'[8]Capital Plan'!$J$169*T22</f>
        <v>3966254.6509520337</v>
      </c>
      <c r="U24" s="6">
        <f>'[8]Capital Plan'!$J$169*U22</f>
        <v>4049545.9986220263</v>
      </c>
      <c r="V24" s="6">
        <f>'[8]Capital Plan'!$J$169*V22</f>
        <v>4134586.4645930883</v>
      </c>
      <c r="W24" s="6">
        <f>'[8]Capital Plan'!$J$169*W22</f>
        <v>4221412.7803495424</v>
      </c>
      <c r="X24" s="6">
        <f>'[8]Capital Plan'!$J$169*X22</f>
        <v>4310062.4487368828</v>
      </c>
      <c r="Y24" s="6">
        <f>'[8]Capital Plan'!$J$169*Y22</f>
        <v>4400573.7601603577</v>
      </c>
      <c r="Z24" s="6">
        <f>'[8]Capital Plan'!$J$169*Z22</f>
        <v>4492985.8091237247</v>
      </c>
      <c r="AA24" s="6">
        <f>'[8]Capital Plan'!$J$169*AA22</f>
        <v>4587338.5111153228</v>
      </c>
      <c r="AB24" s="6">
        <f>'[8]Capital Plan'!$J$169*AB22</f>
        <v>4683672.619848744</v>
      </c>
      <c r="AC24" s="6">
        <f>'[8]Capital Plan'!$J$169*AC22</f>
        <v>4782029.7448655674</v>
      </c>
      <c r="AD24" s="6">
        <f>'[8]Capital Plan'!$J$169*AD22</f>
        <v>4882452.369507743</v>
      </c>
      <c r="AE24" s="6">
        <f>'[8]Capital Plan'!$J$169*AE22</f>
        <v>4984983.8692674059</v>
      </c>
      <c r="AF24" s="6">
        <f>'[8]Capital Plan'!$J$169*AF22</f>
        <v>5089668.5305220205</v>
      </c>
      <c r="AG24" s="6">
        <f>'[8]Capital Plan'!$J$169*AG22</f>
        <v>5196551.5696629826</v>
      </c>
      <c r="AH24" s="6">
        <f>'[8]Capital Plan'!$J$169*AH22</f>
        <v>5305679.1526259044</v>
      </c>
      <c r="AI24" s="6">
        <f>'[8]Capital Plan'!$J$169*AI22</f>
        <v>5417098.4148310479</v>
      </c>
      <c r="AJ24" s="6">
        <f>'[8]Capital Plan'!$J$169*AJ22</f>
        <v>5530857.4815424997</v>
      </c>
      <c r="AK24" s="6">
        <f>'[8]Capital Plan'!$J$169*AK22</f>
        <v>5647005.488654892</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44">
        <f>SUM(H23:H27)</f>
        <v>1976591.24917324</v>
      </c>
      <c r="I28" s="44">
        <f t="shared" ref="I28:S28" si="2">SUM(I23:I27)</f>
        <v>7883163.619584416</v>
      </c>
      <c r="J28" s="44">
        <f t="shared" si="2"/>
        <v>9409287.5461007431</v>
      </c>
      <c r="K28" s="44">
        <f t="shared" si="2"/>
        <v>15570797.270092202</v>
      </c>
      <c r="L28" s="44">
        <f t="shared" si="2"/>
        <v>6195642.9597768392</v>
      </c>
      <c r="M28" s="44">
        <f t="shared" si="2"/>
        <v>3956993.2301738057</v>
      </c>
      <c r="N28" s="44">
        <f t="shared" si="2"/>
        <v>4168914.5556033193</v>
      </c>
      <c r="O28" s="49">
        <f t="shared" si="2"/>
        <v>35250848.42832046</v>
      </c>
      <c r="P28" s="49">
        <f t="shared" si="2"/>
        <v>8466647.9619261511</v>
      </c>
      <c r="Q28" s="49">
        <f t="shared" si="2"/>
        <v>10782789.125094207</v>
      </c>
      <c r="R28" s="49">
        <f t="shared" si="2"/>
        <v>21365397.113733616</v>
      </c>
      <c r="S28" s="49">
        <f t="shared" si="2"/>
        <v>28250333.703977112</v>
      </c>
      <c r="T28" s="48">
        <f>SUM(T23:T27)</f>
        <v>10256072.65471362</v>
      </c>
      <c r="U28" s="48">
        <f t="shared" ref="U28:AK28" si="3">SUM(U23:U27)</f>
        <v>10471450.180462604</v>
      </c>
      <c r="V28" s="48">
        <f t="shared" si="3"/>
        <v>10691350.634252317</v>
      </c>
      <c r="W28" s="48">
        <f t="shared" si="3"/>
        <v>10915868.997571616</v>
      </c>
      <c r="X28" s="48">
        <f t="shared" si="3"/>
        <v>11145102.24652062</v>
      </c>
      <c r="Y28" s="48">
        <f t="shared" si="3"/>
        <v>11379149.393697552</v>
      </c>
      <c r="Z28" s="48">
        <f t="shared" si="3"/>
        <v>11618111.5309652</v>
      </c>
      <c r="AA28" s="48">
        <f t="shared" si="3"/>
        <v>11862091.873115469</v>
      </c>
      <c r="AB28" s="48">
        <f t="shared" si="3"/>
        <v>12111195.802450892</v>
      </c>
      <c r="AC28" s="48">
        <f t="shared" si="3"/>
        <v>12365530.91430236</v>
      </c>
      <c r="AD28" s="48">
        <f t="shared" si="3"/>
        <v>12625207.063502707</v>
      </c>
      <c r="AE28" s="48">
        <f t="shared" si="3"/>
        <v>12890336.411836263</v>
      </c>
      <c r="AF28" s="48">
        <f t="shared" si="3"/>
        <v>13161033.476484824</v>
      </c>
      <c r="AG28" s="48">
        <f t="shared" si="3"/>
        <v>13437415.179491002</v>
      </c>
      <c r="AH28" s="48">
        <f t="shared" si="3"/>
        <v>13719600.898260314</v>
      </c>
      <c r="AI28" s="48">
        <f t="shared" si="3"/>
        <v>14007712.517123777</v>
      </c>
      <c r="AJ28" s="48">
        <f t="shared" si="3"/>
        <v>14301874.479983376</v>
      </c>
      <c r="AK28" s="48">
        <f t="shared" si="3"/>
        <v>14602213.844063025</v>
      </c>
      <c r="AL28" s="10">
        <f>SUM(G28:AK28)</f>
        <v>439610272.9073537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142682346.20746863</v>
      </c>
      <c r="AM30">
        <f>AL30/(AK93+AK114)</f>
        <v>5114.2795075493214</v>
      </c>
      <c r="AN30" t="s">
        <v>169</v>
      </c>
    </row>
    <row r="31" spans="1:40" x14ac:dyDescent="0.35">
      <c r="E31" s="10" t="str">
        <f>E23</f>
        <v>Pipes</v>
      </c>
      <c r="F31" t="s">
        <v>53</v>
      </c>
      <c r="G31" s="10">
        <f t="shared" ref="G31:AK34" si="4">G23/$G9+IF((G$4-$G9+1)&gt;0,-INDEX($G23:$AK23,1,(G$4-$G9+1))/$G9,0)</f>
        <v>517897.46720000001</v>
      </c>
      <c r="H31" s="10">
        <f t="shared" si="4"/>
        <v>22531.824983464801</v>
      </c>
      <c r="I31" s="10">
        <f t="shared" si="4"/>
        <v>11944.156615606895</v>
      </c>
      <c r="J31" s="10">
        <f t="shared" si="4"/>
        <v>85374.094567180291</v>
      </c>
      <c r="K31" s="10">
        <f t="shared" si="4"/>
        <v>208025.7959411151</v>
      </c>
      <c r="L31" s="10">
        <f t="shared" si="4"/>
        <v>46613.548619622736</v>
      </c>
      <c r="M31" s="10">
        <f t="shared" si="4"/>
        <v>76855.894234556763</v>
      </c>
      <c r="N31" s="10">
        <f t="shared" si="4"/>
        <v>67346.246603733103</v>
      </c>
      <c r="O31" s="10">
        <f t="shared" si="4"/>
        <v>48613.023061729094</v>
      </c>
      <c r="P31" s="10">
        <f t="shared" si="4"/>
        <v>47787.791898076161</v>
      </c>
      <c r="Q31" s="10">
        <f t="shared" si="4"/>
        <v>55421.995240662683</v>
      </c>
      <c r="R31" s="10">
        <f t="shared" si="4"/>
        <v>243715.57598220574</v>
      </c>
      <c r="S31" s="10">
        <f t="shared" si="4"/>
        <v>290540.55429261544</v>
      </c>
      <c r="T31" s="10">
        <f t="shared" si="4"/>
        <v>125796.3600752317</v>
      </c>
      <c r="U31" s="10">
        <f t="shared" si="4"/>
        <v>128438.08363681156</v>
      </c>
      <c r="V31" s="10">
        <f t="shared" si="4"/>
        <v>131135.2833931846</v>
      </c>
      <c r="W31" s="10">
        <f t="shared" si="4"/>
        <v>133889.12434444146</v>
      </c>
      <c r="X31" s="10">
        <f t="shared" si="4"/>
        <v>136700.79595567472</v>
      </c>
      <c r="Y31" s="10">
        <f t="shared" si="4"/>
        <v>139571.51267074389</v>
      </c>
      <c r="Z31" s="10">
        <f t="shared" si="4"/>
        <v>142502.51443682949</v>
      </c>
      <c r="AA31" s="10">
        <f t="shared" si="4"/>
        <v>145495.06724000291</v>
      </c>
      <c r="AB31" s="10">
        <f t="shared" si="4"/>
        <v>148550.46365204296</v>
      </c>
      <c r="AC31" s="10">
        <f t="shared" si="4"/>
        <v>151670.02338873583</v>
      </c>
      <c r="AD31" s="10">
        <f t="shared" si="4"/>
        <v>154855.0938798993</v>
      </c>
      <c r="AE31" s="10">
        <f t="shared" si="4"/>
        <v>158107.05085137716</v>
      </c>
      <c r="AF31" s="10">
        <f t="shared" si="4"/>
        <v>161427.29891925605</v>
      </c>
      <c r="AG31" s="10">
        <f t="shared" si="4"/>
        <v>164817.2721965604</v>
      </c>
      <c r="AH31" s="10">
        <f t="shared" si="4"/>
        <v>168278.43491268819</v>
      </c>
      <c r="AI31" s="10">
        <f t="shared" si="4"/>
        <v>171812.2820458546</v>
      </c>
      <c r="AJ31" s="10">
        <f t="shared" si="4"/>
        <v>175420.33996881754</v>
      </c>
      <c r="AK31" s="10">
        <f t="shared" si="4"/>
        <v>179104.16710816268</v>
      </c>
    </row>
    <row r="32" spans="1:40" x14ac:dyDescent="0.35">
      <c r="E32" s="10" t="str">
        <f t="shared" ref="E32:E34" si="5">E24</f>
        <v>Pumps</v>
      </c>
      <c r="F32" t="s">
        <v>53</v>
      </c>
      <c r="G32" s="10">
        <f t="shared" si="4"/>
        <v>1555066.9873999998</v>
      </c>
      <c r="H32" s="10">
        <f t="shared" si="4"/>
        <v>34000</v>
      </c>
      <c r="I32" s="10">
        <f t="shared" si="4"/>
        <v>291438.23155216285</v>
      </c>
      <c r="J32" s="10">
        <f t="shared" si="4"/>
        <v>205623.31270966918</v>
      </c>
      <c r="K32" s="10">
        <f t="shared" si="4"/>
        <v>206780.2989214579</v>
      </c>
      <c r="L32" s="10">
        <f t="shared" si="4"/>
        <v>154598.62115182809</v>
      </c>
      <c r="M32" s="10">
        <f t="shared" si="4"/>
        <v>4567.940737838705</v>
      </c>
      <c r="N32" s="10">
        <f t="shared" si="4"/>
        <v>32064.089016666556</v>
      </c>
      <c r="O32" s="10">
        <f t="shared" si="4"/>
        <v>1312807.8910093601</v>
      </c>
      <c r="P32" s="10">
        <f t="shared" si="4"/>
        <v>243090.33468089375</v>
      </c>
      <c r="Q32" s="10">
        <f t="shared" si="4"/>
        <v>320467.57452244288</v>
      </c>
      <c r="R32" s="10">
        <f t="shared" si="4"/>
        <v>367184.73258493311</v>
      </c>
      <c r="S32" s="10">
        <f t="shared" si="4"/>
        <v>548932.23957385356</v>
      </c>
      <c r="T32" s="10">
        <f t="shared" si="4"/>
        <v>158650.18603808136</v>
      </c>
      <c r="U32" s="10">
        <f t="shared" si="4"/>
        <v>161981.83994488104</v>
      </c>
      <c r="V32" s="10">
        <f t="shared" si="4"/>
        <v>165383.45858372352</v>
      </c>
      <c r="W32" s="10">
        <f t="shared" si="4"/>
        <v>168856.51121398169</v>
      </c>
      <c r="X32" s="10">
        <f t="shared" si="4"/>
        <v>172402.49794947531</v>
      </c>
      <c r="Y32" s="10">
        <f t="shared" si="4"/>
        <v>176022.95040641431</v>
      </c>
      <c r="Z32" s="10">
        <f t="shared" si="4"/>
        <v>179719.432364949</v>
      </c>
      <c r="AA32" s="10">
        <f t="shared" si="4"/>
        <v>183493.54044461291</v>
      </c>
      <c r="AB32" s="10">
        <f t="shared" si="4"/>
        <v>187346.90479394977</v>
      </c>
      <c r="AC32" s="10">
        <f t="shared" si="4"/>
        <v>191281.18979462271</v>
      </c>
      <c r="AD32" s="10">
        <f t="shared" si="4"/>
        <v>195298.09478030971</v>
      </c>
      <c r="AE32" s="10">
        <f t="shared" si="4"/>
        <v>199399.35477069623</v>
      </c>
      <c r="AF32" s="10">
        <f t="shared" si="4"/>
        <v>-1351480.246179119</v>
      </c>
      <c r="AG32" s="10">
        <f t="shared" si="4"/>
        <v>173862.06278651929</v>
      </c>
      <c r="AH32" s="10">
        <f t="shared" si="4"/>
        <v>-79211.065447126661</v>
      </c>
      <c r="AI32" s="10">
        <f t="shared" si="4"/>
        <v>11060.623883572727</v>
      </c>
      <c r="AJ32" s="10">
        <f t="shared" si="4"/>
        <v>14454.000340242084</v>
      </c>
      <c r="AK32" s="10">
        <f t="shared" si="4"/>
        <v>71281.598394367582</v>
      </c>
    </row>
    <row r="33" spans="1:39" x14ac:dyDescent="0.35">
      <c r="E33" s="10" t="str">
        <f t="shared" si="5"/>
        <v>Valves and Meters</v>
      </c>
      <c r="F33" t="s">
        <v>53</v>
      </c>
      <c r="G33" s="10">
        <f t="shared" si="4"/>
        <v>0</v>
      </c>
      <c r="H33" s="10">
        <f t="shared" si="4"/>
        <v>0</v>
      </c>
      <c r="I33" s="10">
        <f t="shared" si="4"/>
        <v>0</v>
      </c>
      <c r="J33" s="10">
        <f t="shared" si="4"/>
        <v>0</v>
      </c>
      <c r="K33" s="10">
        <f t="shared" si="4"/>
        <v>0</v>
      </c>
      <c r="L33" s="10">
        <f t="shared" si="4"/>
        <v>0</v>
      </c>
      <c r="M33" s="10">
        <f t="shared" si="4"/>
        <v>0</v>
      </c>
      <c r="N33" s="10">
        <f t="shared" si="4"/>
        <v>0</v>
      </c>
      <c r="O33" s="10">
        <f t="shared" si="4"/>
        <v>0</v>
      </c>
      <c r="P33" s="10">
        <f t="shared" si="4"/>
        <v>0</v>
      </c>
      <c r="Q33" s="10">
        <f t="shared" si="4"/>
        <v>0</v>
      </c>
      <c r="R33" s="10">
        <f t="shared" si="4"/>
        <v>0</v>
      </c>
      <c r="S33" s="10">
        <f t="shared" si="4"/>
        <v>0</v>
      </c>
      <c r="T33" s="10">
        <f t="shared" si="4"/>
        <v>0</v>
      </c>
      <c r="U33" s="10">
        <f t="shared" si="4"/>
        <v>0</v>
      </c>
      <c r="V33" s="10">
        <f t="shared" si="4"/>
        <v>0</v>
      </c>
      <c r="W33" s="10">
        <f t="shared" si="4"/>
        <v>0</v>
      </c>
      <c r="X33" s="10">
        <f t="shared" si="4"/>
        <v>0</v>
      </c>
      <c r="Y33" s="10">
        <f t="shared" si="4"/>
        <v>0</v>
      </c>
      <c r="Z33" s="10">
        <f t="shared" si="4"/>
        <v>0</v>
      </c>
      <c r="AA33" s="10">
        <f t="shared" si="4"/>
        <v>0</v>
      </c>
      <c r="AB33" s="10">
        <f t="shared" si="4"/>
        <v>0</v>
      </c>
      <c r="AC33" s="10">
        <f t="shared" si="4"/>
        <v>0</v>
      </c>
      <c r="AD33" s="10">
        <f t="shared" si="4"/>
        <v>0</v>
      </c>
      <c r="AE33" s="10">
        <f t="shared" si="4"/>
        <v>0</v>
      </c>
      <c r="AF33" s="10">
        <f t="shared" si="4"/>
        <v>0</v>
      </c>
      <c r="AG33" s="10">
        <f t="shared" si="4"/>
        <v>0</v>
      </c>
      <c r="AH33" s="10">
        <f t="shared" si="4"/>
        <v>0</v>
      </c>
      <c r="AI33" s="10">
        <f t="shared" si="4"/>
        <v>0</v>
      </c>
      <c r="AJ33" s="10">
        <f t="shared" si="4"/>
        <v>0</v>
      </c>
      <c r="AK33" s="10">
        <f t="shared" si="4"/>
        <v>0</v>
      </c>
    </row>
    <row r="34" spans="1:39" x14ac:dyDescent="0.35">
      <c r="E34" s="10" t="str">
        <f t="shared" si="5"/>
        <v>Temporary Assets</v>
      </c>
      <c r="F34" t="s">
        <v>53</v>
      </c>
      <c r="G34" s="10">
        <f t="shared" si="4"/>
        <v>0</v>
      </c>
      <c r="H34" s="10">
        <f t="shared" si="4"/>
        <v>0</v>
      </c>
      <c r="I34" s="10">
        <f t="shared" si="4"/>
        <v>0</v>
      </c>
      <c r="J34" s="10">
        <f t="shared" si="4"/>
        <v>0</v>
      </c>
      <c r="K34" s="10">
        <f t="shared" si="4"/>
        <v>0</v>
      </c>
      <c r="L34" s="10">
        <f t="shared" si="4"/>
        <v>0</v>
      </c>
      <c r="M34" s="10">
        <f t="shared" si="4"/>
        <v>0</v>
      </c>
      <c r="N34" s="10">
        <f t="shared" si="4"/>
        <v>0</v>
      </c>
      <c r="O34" s="10">
        <f t="shared" si="4"/>
        <v>0</v>
      </c>
      <c r="P34" s="10">
        <f t="shared" si="4"/>
        <v>0</v>
      </c>
      <c r="Q34" s="10">
        <f t="shared" si="4"/>
        <v>0</v>
      </c>
      <c r="R34" s="10">
        <f t="shared" si="4"/>
        <v>0</v>
      </c>
      <c r="S34" s="10">
        <f t="shared" si="4"/>
        <v>0</v>
      </c>
      <c r="T34" s="10">
        <f t="shared" si="4"/>
        <v>0</v>
      </c>
      <c r="U34" s="10">
        <f t="shared" si="4"/>
        <v>0</v>
      </c>
      <c r="V34" s="10">
        <f t="shared" si="4"/>
        <v>0</v>
      </c>
      <c r="W34" s="10">
        <f t="shared" si="4"/>
        <v>0</v>
      </c>
      <c r="X34" s="10">
        <f t="shared" si="4"/>
        <v>0</v>
      </c>
      <c r="Y34" s="10">
        <f t="shared" si="4"/>
        <v>0</v>
      </c>
      <c r="Z34" s="10">
        <f t="shared" si="4"/>
        <v>0</v>
      </c>
      <c r="AA34" s="10">
        <f t="shared" si="4"/>
        <v>0</v>
      </c>
      <c r="AB34" s="10">
        <f t="shared" si="4"/>
        <v>0</v>
      </c>
      <c r="AC34" s="10">
        <f t="shared" si="4"/>
        <v>0</v>
      </c>
      <c r="AD34" s="10">
        <f t="shared" si="4"/>
        <v>0</v>
      </c>
      <c r="AE34" s="10">
        <f t="shared" si="4"/>
        <v>0</v>
      </c>
      <c r="AF34" s="10">
        <f t="shared" si="4"/>
        <v>0</v>
      </c>
      <c r="AG34" s="10">
        <f t="shared" si="4"/>
        <v>0</v>
      </c>
      <c r="AH34" s="10">
        <f t="shared" si="4"/>
        <v>0</v>
      </c>
      <c r="AI34" s="10">
        <f t="shared" si="4"/>
        <v>0</v>
      </c>
      <c r="AJ34" s="10">
        <f t="shared" si="4"/>
        <v>0</v>
      </c>
      <c r="AK34" s="10">
        <f t="shared" si="4"/>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2129496.2795834644</v>
      </c>
      <c r="I36" s="10">
        <f>SUM($G$31:I34)</f>
        <v>2432878.667751234</v>
      </c>
      <c r="J36" s="10">
        <f>SUM($G$31:J34)</f>
        <v>2723876.0750280833</v>
      </c>
      <c r="K36" s="10">
        <f>SUM($G$31:K34)</f>
        <v>3138682.1698906566</v>
      </c>
      <c r="L36" s="10">
        <f>SUM($G$31:L34)</f>
        <v>3339894.3396621076</v>
      </c>
      <c r="M36" s="10">
        <f>SUM($G$31:M34)</f>
        <v>3421318.1746345032</v>
      </c>
      <c r="N36" s="10">
        <f>SUM($G$31:N34)</f>
        <v>3520728.5102549032</v>
      </c>
      <c r="O36" s="10">
        <f>SUM($G$31:O34)</f>
        <v>4882149.4243259924</v>
      </c>
      <c r="P36" s="10">
        <f>SUM($G$31:P34)</f>
        <v>5173027.5509049622</v>
      </c>
      <c r="Q36" s="10">
        <f>SUM($G$31:Q34)</f>
        <v>5548917.1206680676</v>
      </c>
      <c r="R36" s="10">
        <f>SUM($G$31:R34)</f>
        <v>6159817.429235206</v>
      </c>
      <c r="S36" s="10">
        <f>SUM($G$31:S34)</f>
        <v>6999290.2231016755</v>
      </c>
      <c r="T36" s="10">
        <f>SUM($G$31:T34)</f>
        <v>7283736.7692149887</v>
      </c>
      <c r="U36" s="10">
        <f>SUM($G$31:U34)</f>
        <v>7574156.6927966811</v>
      </c>
      <c r="V36" s="10">
        <f>SUM($G$31:V34)</f>
        <v>7870675.4347735904</v>
      </c>
      <c r="W36" s="10">
        <f>SUM($G$31:W34)</f>
        <v>8173421.0703320121</v>
      </c>
      <c r="X36" s="10">
        <f>SUM($G$31:X34)</f>
        <v>8482524.3642371632</v>
      </c>
      <c r="Y36" s="10">
        <f>SUM($G$31:Y34)</f>
        <v>8798118.8273143228</v>
      </c>
      <c r="Z36" s="10">
        <f>SUM($G$31:Z34)</f>
        <v>9120340.7741160989</v>
      </c>
      <c r="AA36" s="10">
        <f>SUM($G$31:AA34)</f>
        <v>9449329.3818007149</v>
      </c>
      <c r="AB36" s="10">
        <f>SUM($G$31:AB34)</f>
        <v>9785226.7502467055</v>
      </c>
      <c r="AC36" s="10">
        <f>SUM($G$31:AC34)</f>
        <v>10128177.963430064</v>
      </c>
      <c r="AD36" s="10">
        <f>SUM($G$31:AD34)</f>
        <v>10478331.152090274</v>
      </c>
      <c r="AE36" s="10">
        <f>SUM($G$31:AE34)</f>
        <v>10835837.557712346</v>
      </c>
      <c r="AF36" s="10">
        <f>SUM($G$31:AF34)</f>
        <v>9645784.6104524825</v>
      </c>
      <c r="AG36" s="10">
        <f>SUM($G$31:AG34)</f>
        <v>9984463.9454355631</v>
      </c>
      <c r="AH36" s="10">
        <f>SUM($G$31:AH34)</f>
        <v>10073531.314901125</v>
      </c>
      <c r="AI36" s="10">
        <f>SUM($G$31:AI34)</f>
        <v>10256404.22083055</v>
      </c>
      <c r="AJ36" s="10">
        <f>SUM($G$31:AJ34)</f>
        <v>10446278.56113961</v>
      </c>
      <c r="AK36" s="10">
        <f>SUM($G$31:AK34)</f>
        <v>10696664.326642143</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'[9]CAPEX additions'!$G$242+'[9]CAPEX additions'!$G$243</f>
        <v>6232586.4000000004</v>
      </c>
      <c r="H39" s="50">
        <v>4176296</v>
      </c>
      <c r="I39" s="50">
        <v>4176296</v>
      </c>
      <c r="J39" s="6">
        <f>[10]GA!J10</f>
        <v>3708144.8957059924</v>
      </c>
      <c r="K39" s="6">
        <f>[10]GA!K10</f>
        <v>4504336.2766414043</v>
      </c>
      <c r="L39" s="6">
        <f>[10]GA!L10</f>
        <v>5041745.8868422192</v>
      </c>
      <c r="M39" s="6">
        <f>[10]GA!M10</f>
        <v>3897175.1222857265</v>
      </c>
      <c r="N39" s="6">
        <f>[10]GA!N10</f>
        <v>4806434.9487067796</v>
      </c>
      <c r="O39" s="6">
        <f>AVERAGE($J$39:$N$39)*O21</f>
        <v>4523314.4488175167</v>
      </c>
      <c r="P39" s="6">
        <f>O39*P21</f>
        <v>4659013.8822820419</v>
      </c>
      <c r="Q39" s="6">
        <f t="shared" ref="Q39:AK39" si="6">P39*Q21</f>
        <v>4798784.298750503</v>
      </c>
      <c r="R39" s="6">
        <f t="shared" si="6"/>
        <v>4942747.8277130183</v>
      </c>
      <c r="S39" s="6">
        <f t="shared" si="6"/>
        <v>5091030.2625444094</v>
      </c>
      <c r="T39" s="6">
        <f t="shared" si="6"/>
        <v>5243761.1704207417</v>
      </c>
      <c r="U39" s="6">
        <f t="shared" si="6"/>
        <v>5401074.0055333637</v>
      </c>
      <c r="V39" s="6">
        <f t="shared" si="6"/>
        <v>5563106.2256993651</v>
      </c>
      <c r="W39" s="6">
        <f t="shared" si="6"/>
        <v>5729999.4124703463</v>
      </c>
      <c r="X39" s="6">
        <f t="shared" si="6"/>
        <v>5901899.3948444566</v>
      </c>
      <c r="Y39" s="6">
        <f t="shared" si="6"/>
        <v>6078956.3766897907</v>
      </c>
      <c r="Z39" s="6">
        <f t="shared" si="6"/>
        <v>6261325.0679904846</v>
      </c>
      <c r="AA39" s="6">
        <f t="shared" si="6"/>
        <v>6449164.8200301994</v>
      </c>
      <c r="AB39" s="6">
        <f t="shared" si="6"/>
        <v>6642639.7646311056</v>
      </c>
      <c r="AC39" s="6">
        <f t="shared" si="6"/>
        <v>6841918.9575700387</v>
      </c>
      <c r="AD39" s="6">
        <f t="shared" si="6"/>
        <v>7047176.5262971399</v>
      </c>
      <c r="AE39" s="6">
        <f t="shared" si="6"/>
        <v>7258591.8220860539</v>
      </c>
      <c r="AF39" s="6">
        <f t="shared" si="6"/>
        <v>7476349.5767486356</v>
      </c>
      <c r="AG39" s="6">
        <f t="shared" si="6"/>
        <v>7700640.0640510945</v>
      </c>
      <c r="AH39" s="6">
        <f t="shared" si="6"/>
        <v>7931659.2659726273</v>
      </c>
      <c r="AI39" s="6">
        <f t="shared" si="6"/>
        <v>8169609.0439518066</v>
      </c>
      <c r="AJ39" s="6">
        <f t="shared" si="6"/>
        <v>8414697.3152703606</v>
      </c>
      <c r="AK39" s="6">
        <f t="shared" si="6"/>
        <v>8667138.2347284723</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3708144.8957059924</v>
      </c>
      <c r="K44" s="10">
        <f t="shared" si="7"/>
        <v>4504336.2766414043</v>
      </c>
      <c r="L44" s="10">
        <f t="shared" si="7"/>
        <v>5041745.8868422192</v>
      </c>
      <c r="M44" s="10">
        <f t="shared" si="7"/>
        <v>3897175.1222857265</v>
      </c>
      <c r="N44" s="10">
        <f t="shared" si="7"/>
        <v>4806434.9487067796</v>
      </c>
      <c r="O44" s="10">
        <f t="shared" si="7"/>
        <v>4523314.4488175167</v>
      </c>
      <c r="P44" s="10">
        <f t="shared" si="7"/>
        <v>4659013.8822820419</v>
      </c>
      <c r="Q44" s="10">
        <f t="shared" si="7"/>
        <v>4798784.298750503</v>
      </c>
      <c r="R44" s="10">
        <f t="shared" si="7"/>
        <v>4942747.8277130183</v>
      </c>
      <c r="S44" s="10">
        <f t="shared" si="7"/>
        <v>5091030.2625444094</v>
      </c>
      <c r="T44" s="10">
        <f t="shared" si="7"/>
        <v>5243761.1704207417</v>
      </c>
      <c r="U44" s="10">
        <f t="shared" si="7"/>
        <v>5401074.0055333637</v>
      </c>
      <c r="V44" s="10">
        <f t="shared" si="7"/>
        <v>5563106.2256993651</v>
      </c>
      <c r="W44" s="10">
        <f t="shared" si="7"/>
        <v>5729999.4124703463</v>
      </c>
      <c r="X44" s="10">
        <f t="shared" si="7"/>
        <v>5901899.3948444566</v>
      </c>
      <c r="Y44" s="10">
        <f t="shared" si="7"/>
        <v>6078956.3766897907</v>
      </c>
      <c r="Z44" s="10">
        <f t="shared" si="7"/>
        <v>6261325.0679904846</v>
      </c>
      <c r="AA44" s="10">
        <f t="shared" si="7"/>
        <v>6449164.8200301994</v>
      </c>
      <c r="AB44" s="10">
        <f t="shared" si="7"/>
        <v>6642639.7646311056</v>
      </c>
      <c r="AC44" s="10">
        <f t="shared" si="7"/>
        <v>6841918.9575700387</v>
      </c>
      <c r="AD44" s="10">
        <f t="shared" si="7"/>
        <v>7047176.5262971399</v>
      </c>
      <c r="AE44" s="10">
        <f t="shared" si="7"/>
        <v>7258591.8220860539</v>
      </c>
      <c r="AF44" s="10">
        <f t="shared" si="7"/>
        <v>7476349.5767486356</v>
      </c>
      <c r="AG44" s="10">
        <f t="shared" si="7"/>
        <v>7700640.0640510945</v>
      </c>
      <c r="AH44" s="10">
        <f t="shared" si="7"/>
        <v>7931659.2659726273</v>
      </c>
      <c r="AI44" s="10">
        <f t="shared" si="7"/>
        <v>8169609.0439518066</v>
      </c>
      <c r="AJ44" s="10">
        <f t="shared" si="7"/>
        <v>8414697.3152703606</v>
      </c>
      <c r="AK44" s="10">
        <f t="shared" si="7"/>
        <v>8667138.2347284723</v>
      </c>
      <c r="AL44" s="10">
        <f>SUM(G44:AK44)</f>
        <v>183337613.29527569</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93797237.871690378</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74162.897914119851</v>
      </c>
      <c r="K47" s="10">
        <f t="shared" si="8"/>
        <v>90086.725532828088</v>
      </c>
      <c r="L47" s="10">
        <f t="shared" si="8"/>
        <v>100834.91773684438</v>
      </c>
      <c r="M47" s="10">
        <f t="shared" si="8"/>
        <v>77943.502445714534</v>
      </c>
      <c r="N47" s="10">
        <f t="shared" si="8"/>
        <v>96128.698974135594</v>
      </c>
      <c r="O47" s="10">
        <f t="shared" si="8"/>
        <v>90466.288976350334</v>
      </c>
      <c r="P47" s="10">
        <f t="shared" si="8"/>
        <v>93180.277645640832</v>
      </c>
      <c r="Q47" s="10">
        <f t="shared" si="8"/>
        <v>95975.685975010056</v>
      </c>
      <c r="R47" s="10">
        <f t="shared" si="8"/>
        <v>98854.956554260367</v>
      </c>
      <c r="S47" s="10">
        <f t="shared" si="8"/>
        <v>101820.60525088818</v>
      </c>
      <c r="T47" s="10">
        <f t="shared" si="8"/>
        <v>104875.22340841484</v>
      </c>
      <c r="U47" s="10">
        <f t="shared" si="8"/>
        <v>108021.48011066727</v>
      </c>
      <c r="V47" s="10">
        <f t="shared" si="8"/>
        <v>111262.12451398731</v>
      </c>
      <c r="W47" s="10">
        <f t="shared" si="8"/>
        <v>114599.98824940693</v>
      </c>
      <c r="X47" s="10">
        <f t="shared" si="8"/>
        <v>118037.98789688913</v>
      </c>
      <c r="Y47" s="10">
        <f t="shared" si="8"/>
        <v>121579.12753379582</v>
      </c>
      <c r="Z47" s="10">
        <f t="shared" si="8"/>
        <v>125226.5013598097</v>
      </c>
      <c r="AA47" s="10">
        <f t="shared" si="8"/>
        <v>128983.29640060398</v>
      </c>
      <c r="AB47" s="10">
        <f t="shared" si="8"/>
        <v>132852.79529262212</v>
      </c>
      <c r="AC47" s="10">
        <f t="shared" si="8"/>
        <v>136838.37915140076</v>
      </c>
      <c r="AD47" s="10">
        <f t="shared" si="8"/>
        <v>140943.5305259428</v>
      </c>
      <c r="AE47" s="10">
        <f t="shared" si="8"/>
        <v>145171.83644172107</v>
      </c>
      <c r="AF47" s="10">
        <f t="shared" si="8"/>
        <v>149526.99153497271</v>
      </c>
      <c r="AG47" s="10">
        <f t="shared" si="8"/>
        <v>154012.80128102188</v>
      </c>
      <c r="AH47" s="10">
        <f t="shared" si="8"/>
        <v>158633.18531945255</v>
      </c>
      <c r="AI47" s="10">
        <f t="shared" si="8"/>
        <v>163392.18087903614</v>
      </c>
      <c r="AJ47" s="10">
        <f t="shared" si="8"/>
        <v>168293.94630540721</v>
      </c>
      <c r="AK47" s="10">
        <f t="shared" si="8"/>
        <v>173342.76469456946</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365866.46591411985</v>
      </c>
      <c r="K52" s="10">
        <f>SUM($G$47:K50)</f>
        <v>455953.19144694792</v>
      </c>
      <c r="L52" s="10">
        <f>SUM($G$47:L50)</f>
        <v>556788.10918379226</v>
      </c>
      <c r="M52" s="10">
        <f>SUM($G$47:M50)</f>
        <v>634731.61162950681</v>
      </c>
      <c r="N52" s="10">
        <f>SUM($G$47:N50)</f>
        <v>730860.31060364237</v>
      </c>
      <c r="O52" s="10">
        <f>SUM($G$47:O50)</f>
        <v>821326.5995799927</v>
      </c>
      <c r="P52" s="10">
        <f>SUM($G$47:P50)</f>
        <v>914506.87722563348</v>
      </c>
      <c r="Q52" s="10">
        <f>SUM($G$47:Q50)</f>
        <v>1010482.5632006435</v>
      </c>
      <c r="R52" s="10">
        <f>SUM($G$47:R50)</f>
        <v>1109337.5197549039</v>
      </c>
      <c r="S52" s="10">
        <f>SUM($G$47:S50)</f>
        <v>1211158.1250057921</v>
      </c>
      <c r="T52" s="10">
        <f>SUM($G$47:T50)</f>
        <v>1316033.3484142069</v>
      </c>
      <c r="U52" s="10">
        <f>SUM($G$47:U50)</f>
        <v>1424054.8285248741</v>
      </c>
      <c r="V52" s="10">
        <f>SUM($G$47:V50)</f>
        <v>1535316.9530388613</v>
      </c>
      <c r="W52" s="10">
        <f>SUM($G$47:W50)</f>
        <v>1649916.9412882682</v>
      </c>
      <c r="X52" s="10">
        <f>SUM($G$47:X50)</f>
        <v>1767954.9291851574</v>
      </c>
      <c r="Y52" s="10">
        <f>SUM($G$47:Y50)</f>
        <v>1889534.0567189532</v>
      </c>
      <c r="Z52" s="10">
        <f>SUM($G$47:Z50)</f>
        <v>2014760.5580787628</v>
      </c>
      <c r="AA52" s="10">
        <f>SUM($G$47:AA50)</f>
        <v>2143743.8544793669</v>
      </c>
      <c r="AB52" s="10">
        <f>SUM($G$47:AB50)</f>
        <v>2276596.6497719889</v>
      </c>
      <c r="AC52" s="10">
        <f>SUM($G$47:AC50)</f>
        <v>2413435.0289233895</v>
      </c>
      <c r="AD52" s="10">
        <f>SUM($G$47:AD50)</f>
        <v>2554378.5594493323</v>
      </c>
      <c r="AE52" s="10">
        <f>SUM($G$47:AE50)</f>
        <v>2699550.3958910536</v>
      </c>
      <c r="AF52" s="10">
        <f>SUM($G$47:AF50)</f>
        <v>2849077.3874260262</v>
      </c>
      <c r="AG52" s="10">
        <f>SUM($G$47:AG50)</f>
        <v>3003090.1887070481</v>
      </c>
      <c r="AH52" s="10">
        <f>SUM($G$47:AH50)</f>
        <v>3161723.3740265006</v>
      </c>
      <c r="AI52" s="10">
        <f>SUM($G$47:AI50)</f>
        <v>3325115.5549055366</v>
      </c>
      <c r="AJ52" s="10">
        <f>SUM($G$47:AJ50)</f>
        <v>3493409.5012109438</v>
      </c>
      <c r="AK52" s="10">
        <f>SUM($G$47:AK50)</f>
        <v>3666752.2659055134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c r="H90" s="29" t="s">
        <v>173</v>
      </c>
    </row>
    <row r="91" spans="1:38" x14ac:dyDescent="0.35">
      <c r="C91" s="3"/>
      <c r="D91" s="4" t="s">
        <v>68</v>
      </c>
      <c r="E91" s="4"/>
      <c r="G91" s="11">
        <v>1.4999999999999999E-2</v>
      </c>
      <c r="H91" s="28">
        <f>'[11]All Developments - Total'!I92</f>
        <v>422</v>
      </c>
      <c r="I91" s="28">
        <f>'[11]All Developments - Total'!J92</f>
        <v>420</v>
      </c>
      <c r="J91" s="28">
        <f>'[11]All Developments - Total'!K92</f>
        <v>378</v>
      </c>
      <c r="K91" s="28">
        <f>'[11]All Developments - Total'!L92</f>
        <v>339.84</v>
      </c>
      <c r="L91" s="28">
        <f>'[11]All Developments - Total'!M92</f>
        <v>345.95711999999997</v>
      </c>
      <c r="M91" s="28">
        <f>'[11]All Developments - Total'!N92</f>
        <v>352.18434815999996</v>
      </c>
      <c r="N91" s="28">
        <f>'[11]All Developments - Total'!O92</f>
        <v>358.52366642687997</v>
      </c>
      <c r="AL91" t="s">
        <v>168</v>
      </c>
    </row>
    <row r="92" spans="1:38" x14ac:dyDescent="0.35">
      <c r="A92" s="2">
        <v>15</v>
      </c>
      <c r="C92" s="3"/>
      <c r="D92" s="3"/>
      <c r="E92" t="s">
        <v>69</v>
      </c>
      <c r="F92" t="s">
        <v>70</v>
      </c>
      <c r="H92" s="6">
        <f>[10]Assessment!C32</f>
        <v>484</v>
      </c>
      <c r="I92" s="6">
        <f>[10]Assessment!D32</f>
        <v>428</v>
      </c>
      <c r="J92" s="6">
        <f>[10]Assessment!E32-34</f>
        <v>400</v>
      </c>
      <c r="K92" s="6">
        <f>[10]Assessment!F32-66</f>
        <v>400</v>
      </c>
      <c r="L92" s="6">
        <f>[10]Assessment!G32-77</f>
        <v>400</v>
      </c>
      <c r="M92" s="6">
        <f>[10]Assessment!H32-30</f>
        <v>384</v>
      </c>
      <c r="N92" s="6">
        <f>[10]Assessment!I32-53</f>
        <v>400</v>
      </c>
      <c r="O92" s="50">
        <f>N92*(1+$G$91)</f>
        <v>405.99999999999994</v>
      </c>
      <c r="P92" s="50">
        <f t="shared" ref="P92:AK92" si="18">O92*(1+$G$91)</f>
        <v>412.08999999999992</v>
      </c>
      <c r="Q92" s="50">
        <f t="shared" si="18"/>
        <v>418.27134999999987</v>
      </c>
      <c r="R92" s="50">
        <f t="shared" si="18"/>
        <v>424.54542024999984</v>
      </c>
      <c r="S92" s="50">
        <f t="shared" si="18"/>
        <v>430.9136015537498</v>
      </c>
      <c r="T92" s="50">
        <f t="shared" si="18"/>
        <v>437.37730557705601</v>
      </c>
      <c r="U92" s="50">
        <f t="shared" si="18"/>
        <v>443.93796516071183</v>
      </c>
      <c r="V92" s="50">
        <f t="shared" si="18"/>
        <v>450.59703463812247</v>
      </c>
      <c r="W92" s="50">
        <f t="shared" si="18"/>
        <v>457.35599015769424</v>
      </c>
      <c r="X92" s="50">
        <f t="shared" si="18"/>
        <v>464.21633001005961</v>
      </c>
      <c r="Y92" s="50">
        <f t="shared" si="18"/>
        <v>471.17957496021046</v>
      </c>
      <c r="Z92" s="50">
        <f t="shared" si="18"/>
        <v>478.24726858461355</v>
      </c>
      <c r="AA92" s="50">
        <f t="shared" si="18"/>
        <v>485.42097761338272</v>
      </c>
      <c r="AB92" s="50">
        <f t="shared" si="18"/>
        <v>492.70229227758341</v>
      </c>
      <c r="AC92" s="50">
        <f t="shared" si="18"/>
        <v>500.0928266617471</v>
      </c>
      <c r="AD92" s="50">
        <f t="shared" si="18"/>
        <v>507.59421906167324</v>
      </c>
      <c r="AE92" s="50">
        <f t="shared" si="18"/>
        <v>515.20813234759828</v>
      </c>
      <c r="AF92" s="50">
        <f t="shared" si="18"/>
        <v>522.93625433281215</v>
      </c>
      <c r="AG92" s="50">
        <f t="shared" si="18"/>
        <v>530.78029814780427</v>
      </c>
      <c r="AH92" s="50">
        <f t="shared" si="18"/>
        <v>538.74200262002125</v>
      </c>
      <c r="AI92" s="50">
        <f t="shared" si="18"/>
        <v>546.82313265932157</v>
      </c>
      <c r="AJ92" s="50">
        <f t="shared" si="18"/>
        <v>555.02547964921132</v>
      </c>
      <c r="AK92" s="50">
        <f t="shared" si="18"/>
        <v>563.35086184394947</v>
      </c>
    </row>
    <row r="93" spans="1:38" x14ac:dyDescent="0.35">
      <c r="C93" s="3"/>
      <c r="D93" s="3"/>
      <c r="E93" t="s">
        <v>71</v>
      </c>
      <c r="F93" t="s">
        <v>70</v>
      </c>
      <c r="H93" s="10">
        <f>G93+H92</f>
        <v>484</v>
      </c>
      <c r="I93" s="10">
        <f t="shared" ref="I93:AK93" si="19">H93+I92</f>
        <v>912</v>
      </c>
      <c r="J93" s="10">
        <f t="shared" si="19"/>
        <v>1312</v>
      </c>
      <c r="K93" s="10">
        <f t="shared" si="19"/>
        <v>1712</v>
      </c>
      <c r="L93" s="10">
        <f t="shared" si="19"/>
        <v>2112</v>
      </c>
      <c r="M93" s="10">
        <f t="shared" si="19"/>
        <v>2496</v>
      </c>
      <c r="N93" s="10">
        <f t="shared" si="19"/>
        <v>2896</v>
      </c>
      <c r="O93" s="10">
        <f t="shared" si="19"/>
        <v>3302</v>
      </c>
      <c r="P93" s="10">
        <f t="shared" si="19"/>
        <v>3714.09</v>
      </c>
      <c r="Q93" s="10">
        <f t="shared" si="19"/>
        <v>4132.3613500000001</v>
      </c>
      <c r="R93" s="10">
        <f t="shared" si="19"/>
        <v>4556.9067702499997</v>
      </c>
      <c r="S93" s="10">
        <f t="shared" si="19"/>
        <v>4987.8203718037494</v>
      </c>
      <c r="T93" s="10">
        <f t="shared" si="19"/>
        <v>5425.1976773808055</v>
      </c>
      <c r="U93" s="10">
        <f t="shared" si="19"/>
        <v>5869.135642541517</v>
      </c>
      <c r="V93" s="10">
        <f t="shared" si="19"/>
        <v>6319.7326771796397</v>
      </c>
      <c r="W93" s="10">
        <f t="shared" si="19"/>
        <v>6777.0886673373343</v>
      </c>
      <c r="X93" s="10">
        <f t="shared" si="19"/>
        <v>7241.3049973473935</v>
      </c>
      <c r="Y93" s="10">
        <f t="shared" si="19"/>
        <v>7712.4845723076041</v>
      </c>
      <c r="Z93" s="10">
        <f t="shared" si="19"/>
        <v>8190.7318408922174</v>
      </c>
      <c r="AA93" s="10">
        <f t="shared" si="19"/>
        <v>8676.1528185055995</v>
      </c>
      <c r="AB93" s="10">
        <f t="shared" si="19"/>
        <v>9168.8551107831827</v>
      </c>
      <c r="AC93" s="10">
        <f t="shared" si="19"/>
        <v>9668.9479374449293</v>
      </c>
      <c r="AD93" s="10">
        <f t="shared" si="19"/>
        <v>10176.542156506603</v>
      </c>
      <c r="AE93" s="10">
        <f t="shared" si="19"/>
        <v>10691.7502888542</v>
      </c>
      <c r="AF93" s="10">
        <f t="shared" si="19"/>
        <v>11214.686543187012</v>
      </c>
      <c r="AG93" s="10">
        <f>AF93+AG92</f>
        <v>11745.466841334815</v>
      </c>
      <c r="AH93" s="10">
        <f t="shared" si="19"/>
        <v>12284.208843954837</v>
      </c>
      <c r="AI93" s="10">
        <f t="shared" si="19"/>
        <v>12831.031976614158</v>
      </c>
      <c r="AJ93" s="10">
        <f t="shared" si="19"/>
        <v>13386.05745626337</v>
      </c>
      <c r="AK93" s="10">
        <f t="shared" si="19"/>
        <v>13949.40831810732</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400</v>
      </c>
      <c r="K95" s="10">
        <f t="shared" si="20"/>
        <v>400</v>
      </c>
      <c r="L95" s="10">
        <f t="shared" si="20"/>
        <v>400</v>
      </c>
      <c r="M95" s="10">
        <f t="shared" si="20"/>
        <v>384</v>
      </c>
      <c r="N95" s="10">
        <f t="shared" si="20"/>
        <v>400</v>
      </c>
      <c r="O95" s="10">
        <f t="shared" si="20"/>
        <v>405.99999999999994</v>
      </c>
      <c r="P95" s="10">
        <f t="shared" si="20"/>
        <v>412.08999999999992</v>
      </c>
      <c r="Q95" s="10">
        <f t="shared" si="20"/>
        <v>418.27134999999987</v>
      </c>
      <c r="R95" s="10">
        <f t="shared" si="20"/>
        <v>424.54542024999984</v>
      </c>
      <c r="S95" s="10">
        <f t="shared" si="20"/>
        <v>430.9136015537498</v>
      </c>
      <c r="T95" s="10">
        <f t="shared" si="20"/>
        <v>437.37730557705601</v>
      </c>
      <c r="U95" s="10">
        <f t="shared" si="20"/>
        <v>443.93796516071183</v>
      </c>
      <c r="V95" s="10">
        <f t="shared" si="20"/>
        <v>450.59703463812247</v>
      </c>
      <c r="W95" s="10">
        <f t="shared" si="20"/>
        <v>457.35599015769424</v>
      </c>
      <c r="X95" s="10">
        <f t="shared" si="20"/>
        <v>464.21633001005961</v>
      </c>
      <c r="Y95" s="10">
        <f t="shared" si="20"/>
        <v>471.17957496021046</v>
      </c>
      <c r="Z95" s="10">
        <f t="shared" si="20"/>
        <v>478.24726858461355</v>
      </c>
      <c r="AA95" s="10">
        <f t="shared" si="20"/>
        <v>485.42097761338272</v>
      </c>
      <c r="AB95" s="10">
        <f t="shared" si="20"/>
        <v>492.70229227758341</v>
      </c>
      <c r="AC95" s="10">
        <f t="shared" si="20"/>
        <v>500.0928266617471</v>
      </c>
      <c r="AD95" s="10">
        <f t="shared" si="20"/>
        <v>507.59421906167324</v>
      </c>
      <c r="AE95" s="10">
        <f t="shared" si="20"/>
        <v>515.20813234759828</v>
      </c>
      <c r="AF95" s="10">
        <f t="shared" si="20"/>
        <v>522.93625433281215</v>
      </c>
      <c r="AG95" s="10">
        <f t="shared" si="20"/>
        <v>530.78029814780427</v>
      </c>
      <c r="AH95" s="10">
        <f t="shared" si="20"/>
        <v>538.74200262002125</v>
      </c>
      <c r="AI95" s="10">
        <f t="shared" si="20"/>
        <v>546.82313265932157</v>
      </c>
      <c r="AJ95" s="10">
        <f t="shared" si="20"/>
        <v>555.02547964921132</v>
      </c>
      <c r="AK95" s="10">
        <f t="shared" si="20"/>
        <v>563.35086184394947</v>
      </c>
    </row>
    <row r="96" spans="1:38" x14ac:dyDescent="0.35">
      <c r="C96" s="3"/>
      <c r="D96" s="3"/>
      <c r="E96" t="s">
        <v>74</v>
      </c>
      <c r="F96" t="s">
        <v>70</v>
      </c>
      <c r="H96">
        <f>H93*$G94</f>
        <v>484</v>
      </c>
      <c r="I96" s="10">
        <f t="shared" ref="I96:AK96" si="21">I93*$G94</f>
        <v>912</v>
      </c>
      <c r="J96" s="10">
        <f t="shared" si="21"/>
        <v>1312</v>
      </c>
      <c r="K96" s="10">
        <f t="shared" si="21"/>
        <v>1712</v>
      </c>
      <c r="L96" s="10">
        <f t="shared" si="21"/>
        <v>2112</v>
      </c>
      <c r="M96" s="10">
        <f t="shared" si="21"/>
        <v>2496</v>
      </c>
      <c r="N96" s="10">
        <f t="shared" si="21"/>
        <v>2896</v>
      </c>
      <c r="O96" s="10">
        <f t="shared" si="21"/>
        <v>3302</v>
      </c>
      <c r="P96" s="10">
        <f t="shared" si="21"/>
        <v>3714.09</v>
      </c>
      <c r="Q96" s="10">
        <f t="shared" si="21"/>
        <v>4132.3613500000001</v>
      </c>
      <c r="R96" s="10">
        <f t="shared" si="21"/>
        <v>4556.9067702499997</v>
      </c>
      <c r="S96" s="10">
        <f t="shared" si="21"/>
        <v>4987.8203718037494</v>
      </c>
      <c r="T96" s="10">
        <f t="shared" si="21"/>
        <v>5425.1976773808055</v>
      </c>
      <c r="U96" s="10">
        <f t="shared" si="21"/>
        <v>5869.135642541517</v>
      </c>
      <c r="V96" s="10">
        <f t="shared" si="21"/>
        <v>6319.7326771796397</v>
      </c>
      <c r="W96" s="10">
        <f t="shared" si="21"/>
        <v>6777.0886673373343</v>
      </c>
      <c r="X96" s="10">
        <f t="shared" si="21"/>
        <v>7241.3049973473935</v>
      </c>
      <c r="Y96" s="10">
        <f t="shared" si="21"/>
        <v>7712.4845723076041</v>
      </c>
      <c r="Z96" s="10">
        <f t="shared" si="21"/>
        <v>8190.7318408922174</v>
      </c>
      <c r="AA96" s="10">
        <f t="shared" si="21"/>
        <v>8676.1528185055995</v>
      </c>
      <c r="AB96" s="10">
        <f t="shared" si="21"/>
        <v>9168.8551107831827</v>
      </c>
      <c r="AC96" s="10">
        <f t="shared" si="21"/>
        <v>9668.9479374449293</v>
      </c>
      <c r="AD96" s="10">
        <f t="shared" si="21"/>
        <v>10176.542156506603</v>
      </c>
      <c r="AE96" s="10">
        <f t="shared" si="21"/>
        <v>10691.7502888542</v>
      </c>
      <c r="AF96" s="10">
        <f t="shared" si="21"/>
        <v>11214.686543187012</v>
      </c>
      <c r="AG96" s="10">
        <f t="shared" si="21"/>
        <v>11745.466841334815</v>
      </c>
      <c r="AH96" s="10">
        <f t="shared" si="21"/>
        <v>12284.208843954837</v>
      </c>
      <c r="AI96" s="10">
        <f t="shared" si="21"/>
        <v>12831.031976614158</v>
      </c>
      <c r="AJ96" s="10">
        <f t="shared" si="21"/>
        <v>13386.05745626337</v>
      </c>
      <c r="AK96" s="10">
        <f t="shared" si="21"/>
        <v>13949.40831810732</v>
      </c>
    </row>
    <row r="97" spans="1:39" x14ac:dyDescent="0.35">
      <c r="A97" s="2">
        <v>17</v>
      </c>
      <c r="C97" s="3"/>
      <c r="D97" s="3"/>
      <c r="E97" t="s">
        <v>75</v>
      </c>
      <c r="F97" t="s">
        <v>76</v>
      </c>
      <c r="H97" s="6">
        <v>0</v>
      </c>
      <c r="I97" s="6">
        <v>0</v>
      </c>
      <c r="J97" s="6">
        <v>0</v>
      </c>
      <c r="K97" s="6">
        <v>0</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D97" s="6">
        <v>0</v>
      </c>
      <c r="AE97" s="6">
        <v>0</v>
      </c>
      <c r="AF97" s="6">
        <v>0</v>
      </c>
      <c r="AG97" s="6">
        <v>0</v>
      </c>
      <c r="AH97" s="6">
        <v>0</v>
      </c>
      <c r="AI97" s="6">
        <v>0</v>
      </c>
      <c r="AJ97" s="6">
        <v>0</v>
      </c>
      <c r="AK97" s="6">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739035.55259771203</v>
      </c>
      <c r="K110" s="10">
        <f t="shared" si="30"/>
        <v>1004296.190425408</v>
      </c>
      <c r="L110" s="10">
        <f t="shared" si="30"/>
        <v>1302913.2010417525</v>
      </c>
      <c r="M110" s="10">
        <f t="shared" si="30"/>
        <v>1619328.7853302297</v>
      </c>
      <c r="N110" s="10">
        <f t="shared" si="30"/>
        <v>1975818.8237627912</v>
      </c>
      <c r="O110" s="10">
        <f t="shared" si="30"/>
        <v>2351171.7392359441</v>
      </c>
      <c r="P110" s="10">
        <f t="shared" si="30"/>
        <v>2760059.4096059301</v>
      </c>
      <c r="Q110" s="10">
        <f t="shared" si="30"/>
        <v>3204963.0039972551</v>
      </c>
      <c r="R110" s="10">
        <f t="shared" si="30"/>
        <v>3688532.3439495615</v>
      </c>
      <c r="S110" s="10">
        <f t="shared" si="30"/>
        <v>4213596.8448651927</v>
      </c>
      <c r="T110" s="10">
        <f t="shared" si="30"/>
        <v>4679327.9606180387</v>
      </c>
      <c r="U110" s="10">
        <f t="shared" si="30"/>
        <v>5168539.1031124126</v>
      </c>
      <c r="V110" s="10">
        <f t="shared" si="30"/>
        <v>5682220.8565461645</v>
      </c>
      <c r="W110" s="10">
        <f t="shared" si="30"/>
        <v>6221402.6742298519</v>
      </c>
      <c r="X110" s="10">
        <f t="shared" si="30"/>
        <v>6787154.3509355644</v>
      </c>
      <c r="Y110" s="10">
        <f t="shared" si="30"/>
        <v>7380587.5499912575</v>
      </c>
      <c r="Z110" s="10">
        <f t="shared" si="30"/>
        <v>8002857.387135488</v>
      </c>
      <c r="AA110" s="10">
        <f t="shared" si="30"/>
        <v>8655164.0732212029</v>
      </c>
      <c r="AB110" s="10">
        <f t="shared" si="30"/>
        <v>9338754.6179336309</v>
      </c>
      <c r="AC110" s="10">
        <f t="shared" si="30"/>
        <v>10054924.596766552</v>
      </c>
      <c r="AD110" s="10">
        <f t="shared" si="30"/>
        <v>10805019.983583327</v>
      </c>
      <c r="AE110" s="10">
        <f t="shared" si="30"/>
        <v>11590439.051174141</v>
      </c>
      <c r="AF110" s="10">
        <f t="shared" si="30"/>
        <v>12412634.342309143</v>
      </c>
      <c r="AG110" s="10">
        <f t="shared" si="30"/>
        <v>13273114.713878535</v>
      </c>
      <c r="AH110" s="10">
        <f t="shared" si="30"/>
        <v>14173447.456805468</v>
      </c>
      <c r="AI110" s="10">
        <f t="shared" si="30"/>
        <v>15115260.494515732</v>
      </c>
      <c r="AJ110" s="10">
        <f t="shared" si="30"/>
        <v>16100244.662850091</v>
      </c>
      <c r="AK110" s="10">
        <f t="shared" si="30"/>
        <v>17130156.074410506</v>
      </c>
      <c r="AL110" s="10">
        <f>SUM(H110:AK110)</f>
        <v>206172278.48482889</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row>
    <row r="113" spans="1:39" x14ac:dyDescent="0.35">
      <c r="A113" s="2">
        <v>20</v>
      </c>
      <c r="C113" s="3"/>
      <c r="D113" s="3"/>
      <c r="E113" t="s">
        <v>69</v>
      </c>
      <c r="F113" t="s">
        <v>70</v>
      </c>
      <c r="G113" s="11">
        <v>1.4999999999999999E-2</v>
      </c>
      <c r="H113" s="6">
        <f>H92</f>
        <v>484</v>
      </c>
      <c r="I113" s="6">
        <f t="shared" ref="I113:N113" si="31">I92</f>
        <v>428</v>
      </c>
      <c r="J113" s="6">
        <f t="shared" si="31"/>
        <v>400</v>
      </c>
      <c r="K113" s="6">
        <f t="shared" si="31"/>
        <v>400</v>
      </c>
      <c r="L113" s="6">
        <f t="shared" si="31"/>
        <v>400</v>
      </c>
      <c r="M113" s="6">
        <f t="shared" si="31"/>
        <v>384</v>
      </c>
      <c r="N113" s="6">
        <f t="shared" si="31"/>
        <v>400</v>
      </c>
      <c r="O113" s="50">
        <f>N113*(1+$G$113)</f>
        <v>405.99999999999994</v>
      </c>
      <c r="P113" s="50">
        <f t="shared" ref="P113:AK113" si="32">O113*(1+$G$113)</f>
        <v>412.08999999999992</v>
      </c>
      <c r="Q113" s="50">
        <f t="shared" si="32"/>
        <v>418.27134999999987</v>
      </c>
      <c r="R113" s="50">
        <f t="shared" si="32"/>
        <v>424.54542024999984</v>
      </c>
      <c r="S113" s="50">
        <f t="shared" si="32"/>
        <v>430.9136015537498</v>
      </c>
      <c r="T113" s="50">
        <f t="shared" si="32"/>
        <v>437.37730557705601</v>
      </c>
      <c r="U113" s="50">
        <f t="shared" si="32"/>
        <v>443.93796516071183</v>
      </c>
      <c r="V113" s="50">
        <f t="shared" si="32"/>
        <v>450.59703463812247</v>
      </c>
      <c r="W113" s="50">
        <f t="shared" si="32"/>
        <v>457.35599015769424</v>
      </c>
      <c r="X113" s="50">
        <f t="shared" si="32"/>
        <v>464.21633001005961</v>
      </c>
      <c r="Y113" s="50">
        <f t="shared" si="32"/>
        <v>471.17957496021046</v>
      </c>
      <c r="Z113" s="50">
        <f t="shared" si="32"/>
        <v>478.24726858461355</v>
      </c>
      <c r="AA113" s="50">
        <f t="shared" si="32"/>
        <v>485.42097761338272</v>
      </c>
      <c r="AB113" s="50">
        <f t="shared" si="32"/>
        <v>492.70229227758341</v>
      </c>
      <c r="AC113" s="50">
        <f t="shared" si="32"/>
        <v>500.0928266617471</v>
      </c>
      <c r="AD113" s="50">
        <f t="shared" si="32"/>
        <v>507.59421906167324</v>
      </c>
      <c r="AE113" s="50">
        <f t="shared" si="32"/>
        <v>515.20813234759828</v>
      </c>
      <c r="AF113" s="50">
        <f t="shared" si="32"/>
        <v>522.93625433281215</v>
      </c>
      <c r="AG113" s="50">
        <f t="shared" si="32"/>
        <v>530.78029814780427</v>
      </c>
      <c r="AH113" s="50">
        <f t="shared" si="32"/>
        <v>538.74200262002125</v>
      </c>
      <c r="AI113" s="50">
        <f t="shared" si="32"/>
        <v>546.82313265932157</v>
      </c>
      <c r="AJ113" s="50">
        <f t="shared" si="32"/>
        <v>555.02547964921132</v>
      </c>
      <c r="AK113" s="50">
        <f t="shared" si="32"/>
        <v>563.35086184394947</v>
      </c>
      <c r="AL113" s="29" t="s">
        <v>168</v>
      </c>
    </row>
    <row r="114" spans="1:39" x14ac:dyDescent="0.35">
      <c r="C114" s="3"/>
      <c r="D114" s="3"/>
      <c r="E114" t="s">
        <v>71</v>
      </c>
      <c r="F114" t="s">
        <v>70</v>
      </c>
      <c r="H114" s="10">
        <f>G114+H113</f>
        <v>484</v>
      </c>
      <c r="I114" s="10">
        <f t="shared" ref="I114:AK114" si="33">H114+I113</f>
        <v>912</v>
      </c>
      <c r="J114" s="10">
        <f t="shared" si="33"/>
        <v>1312</v>
      </c>
      <c r="K114" s="10">
        <f t="shared" si="33"/>
        <v>1712</v>
      </c>
      <c r="L114" s="10">
        <f t="shared" si="33"/>
        <v>2112</v>
      </c>
      <c r="M114" s="10">
        <f t="shared" si="33"/>
        <v>2496</v>
      </c>
      <c r="N114" s="10">
        <f t="shared" si="33"/>
        <v>2896</v>
      </c>
      <c r="O114" s="10">
        <f t="shared" si="33"/>
        <v>3302</v>
      </c>
      <c r="P114" s="10">
        <f t="shared" si="33"/>
        <v>3714.09</v>
      </c>
      <c r="Q114" s="10">
        <f t="shared" si="33"/>
        <v>4132.3613500000001</v>
      </c>
      <c r="R114" s="10">
        <f t="shared" si="33"/>
        <v>4556.9067702499997</v>
      </c>
      <c r="S114" s="10">
        <f t="shared" si="33"/>
        <v>4987.8203718037494</v>
      </c>
      <c r="T114" s="10">
        <f t="shared" si="33"/>
        <v>5425.1976773808055</v>
      </c>
      <c r="U114" s="10">
        <f t="shared" si="33"/>
        <v>5869.135642541517</v>
      </c>
      <c r="V114" s="10">
        <f t="shared" si="33"/>
        <v>6319.7326771796397</v>
      </c>
      <c r="W114" s="10">
        <f t="shared" si="33"/>
        <v>6777.0886673373343</v>
      </c>
      <c r="X114" s="10">
        <f t="shared" si="33"/>
        <v>7241.3049973473935</v>
      </c>
      <c r="Y114" s="10">
        <f t="shared" si="33"/>
        <v>7712.4845723076041</v>
      </c>
      <c r="Z114" s="10">
        <f t="shared" si="33"/>
        <v>8190.7318408922174</v>
      </c>
      <c r="AA114" s="10">
        <f t="shared" si="33"/>
        <v>8676.1528185055995</v>
      </c>
      <c r="AB114" s="10">
        <f t="shared" si="33"/>
        <v>9168.8551107831827</v>
      </c>
      <c r="AC114" s="10">
        <f t="shared" si="33"/>
        <v>9668.9479374449293</v>
      </c>
      <c r="AD114" s="10">
        <f t="shared" si="33"/>
        <v>10176.542156506603</v>
      </c>
      <c r="AE114" s="10">
        <f t="shared" si="33"/>
        <v>10691.7502888542</v>
      </c>
      <c r="AF114" s="10">
        <f t="shared" si="33"/>
        <v>11214.686543187012</v>
      </c>
      <c r="AG114" s="10">
        <f>AF114+AG113</f>
        <v>11745.466841334815</v>
      </c>
      <c r="AH114" s="10">
        <f t="shared" si="33"/>
        <v>12284.208843954837</v>
      </c>
      <c r="AI114" s="10">
        <f t="shared" si="33"/>
        <v>12831.031976614158</v>
      </c>
      <c r="AJ114" s="10">
        <f t="shared" si="33"/>
        <v>13386.05745626337</v>
      </c>
      <c r="AK114" s="10">
        <f t="shared" si="33"/>
        <v>13949.40831810732</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4">I113*$G115</f>
        <v>428</v>
      </c>
      <c r="J116" s="10">
        <f t="shared" si="34"/>
        <v>400</v>
      </c>
      <c r="K116" s="10">
        <f t="shared" si="34"/>
        <v>400</v>
      </c>
      <c r="L116" s="10">
        <f t="shared" si="34"/>
        <v>400</v>
      </c>
      <c r="M116" s="10">
        <f t="shared" si="34"/>
        <v>384</v>
      </c>
      <c r="N116" s="10">
        <f t="shared" si="34"/>
        <v>400</v>
      </c>
      <c r="O116" s="10">
        <f t="shared" si="34"/>
        <v>405.99999999999994</v>
      </c>
      <c r="P116" s="10">
        <f t="shared" si="34"/>
        <v>412.08999999999992</v>
      </c>
      <c r="Q116" s="10">
        <f t="shared" si="34"/>
        <v>418.27134999999987</v>
      </c>
      <c r="R116" s="10">
        <f t="shared" si="34"/>
        <v>424.54542024999984</v>
      </c>
      <c r="S116" s="10">
        <f t="shared" si="34"/>
        <v>430.9136015537498</v>
      </c>
      <c r="T116" s="10">
        <f t="shared" si="34"/>
        <v>437.37730557705601</v>
      </c>
      <c r="U116" s="10">
        <f t="shared" si="34"/>
        <v>443.93796516071183</v>
      </c>
      <c r="V116" s="10">
        <f t="shared" si="34"/>
        <v>450.59703463812247</v>
      </c>
      <c r="W116" s="10">
        <f t="shared" si="34"/>
        <v>457.35599015769424</v>
      </c>
      <c r="X116" s="10">
        <f t="shared" si="34"/>
        <v>464.21633001005961</v>
      </c>
      <c r="Y116" s="10">
        <f t="shared" si="34"/>
        <v>471.17957496021046</v>
      </c>
      <c r="Z116" s="10">
        <f t="shared" si="34"/>
        <v>478.24726858461355</v>
      </c>
      <c r="AA116" s="10">
        <f t="shared" si="34"/>
        <v>485.42097761338272</v>
      </c>
      <c r="AB116" s="10">
        <f t="shared" si="34"/>
        <v>492.70229227758341</v>
      </c>
      <c r="AC116" s="10">
        <f t="shared" si="34"/>
        <v>500.0928266617471</v>
      </c>
      <c r="AD116" s="10">
        <f t="shared" si="34"/>
        <v>507.59421906167324</v>
      </c>
      <c r="AE116" s="10">
        <f t="shared" si="34"/>
        <v>515.20813234759828</v>
      </c>
      <c r="AF116" s="10">
        <f t="shared" si="34"/>
        <v>522.93625433281215</v>
      </c>
      <c r="AG116" s="10">
        <f t="shared" si="34"/>
        <v>530.78029814780427</v>
      </c>
      <c r="AH116" s="10">
        <f t="shared" si="34"/>
        <v>538.74200262002125</v>
      </c>
      <c r="AI116" s="10">
        <f t="shared" si="34"/>
        <v>546.82313265932157</v>
      </c>
      <c r="AJ116" s="10">
        <f t="shared" si="34"/>
        <v>555.02547964921132</v>
      </c>
      <c r="AK116" s="10">
        <f t="shared" si="34"/>
        <v>563.35086184394947</v>
      </c>
      <c r="AL116" s="10"/>
      <c r="AM116" s="10"/>
    </row>
    <row r="117" spans="1:39" x14ac:dyDescent="0.35">
      <c r="C117" s="3"/>
      <c r="D117" s="3"/>
      <c r="E117" t="s">
        <v>74</v>
      </c>
      <c r="F117" t="s">
        <v>70</v>
      </c>
      <c r="H117">
        <f>H114*$G115</f>
        <v>484</v>
      </c>
      <c r="I117" s="10">
        <f t="shared" ref="I117:AK117" si="35">I114*$G115</f>
        <v>912</v>
      </c>
      <c r="J117" s="10">
        <f t="shared" si="35"/>
        <v>1312</v>
      </c>
      <c r="K117" s="10">
        <f t="shared" si="35"/>
        <v>1712</v>
      </c>
      <c r="L117" s="10">
        <f t="shared" si="35"/>
        <v>2112</v>
      </c>
      <c r="M117" s="10">
        <f t="shared" si="35"/>
        <v>2496</v>
      </c>
      <c r="N117" s="10">
        <f t="shared" si="35"/>
        <v>2896</v>
      </c>
      <c r="O117" s="10">
        <f t="shared" si="35"/>
        <v>3302</v>
      </c>
      <c r="P117" s="10">
        <f t="shared" si="35"/>
        <v>3714.09</v>
      </c>
      <c r="Q117" s="10">
        <f t="shared" si="35"/>
        <v>4132.3613500000001</v>
      </c>
      <c r="R117" s="10">
        <f t="shared" si="35"/>
        <v>4556.9067702499997</v>
      </c>
      <c r="S117" s="10">
        <f t="shared" si="35"/>
        <v>4987.8203718037494</v>
      </c>
      <c r="T117" s="10">
        <f t="shared" si="35"/>
        <v>5425.1976773808055</v>
      </c>
      <c r="U117" s="10">
        <f t="shared" si="35"/>
        <v>5869.135642541517</v>
      </c>
      <c r="V117" s="10">
        <f t="shared" si="35"/>
        <v>6319.7326771796397</v>
      </c>
      <c r="W117" s="10">
        <f t="shared" si="35"/>
        <v>6777.0886673373343</v>
      </c>
      <c r="X117" s="10">
        <f t="shared" si="35"/>
        <v>7241.3049973473935</v>
      </c>
      <c r="Y117" s="10">
        <f t="shared" si="35"/>
        <v>7712.4845723076041</v>
      </c>
      <c r="Z117" s="10">
        <f t="shared" si="35"/>
        <v>8190.7318408922174</v>
      </c>
      <c r="AA117" s="10">
        <f t="shared" si="35"/>
        <v>8676.1528185055995</v>
      </c>
      <c r="AB117" s="10">
        <f t="shared" si="35"/>
        <v>9168.8551107831827</v>
      </c>
      <c r="AC117" s="10">
        <f t="shared" si="35"/>
        <v>9668.9479374449293</v>
      </c>
      <c r="AD117" s="10">
        <f t="shared" si="35"/>
        <v>10176.542156506603</v>
      </c>
      <c r="AE117" s="10">
        <f t="shared" si="35"/>
        <v>10691.7502888542</v>
      </c>
      <c r="AF117" s="10">
        <f t="shared" si="35"/>
        <v>11214.686543187012</v>
      </c>
      <c r="AG117" s="10">
        <f t="shared" si="35"/>
        <v>11745.466841334815</v>
      </c>
      <c r="AH117" s="10">
        <f t="shared" si="35"/>
        <v>12284.208843954837</v>
      </c>
      <c r="AI117" s="10">
        <f t="shared" si="35"/>
        <v>12831.031976614158</v>
      </c>
      <c r="AJ117" s="10">
        <f t="shared" si="35"/>
        <v>13386.05745626337</v>
      </c>
      <c r="AK117" s="10">
        <f t="shared" si="35"/>
        <v>13949.40831810732</v>
      </c>
      <c r="AL117" s="10"/>
      <c r="AM117" s="10"/>
    </row>
    <row r="118" spans="1:39" x14ac:dyDescent="0.35">
      <c r="A118" s="2">
        <v>22</v>
      </c>
      <c r="C118" s="3"/>
      <c r="D118" s="3"/>
      <c r="E118" t="s">
        <v>75</v>
      </c>
      <c r="F118" t="s">
        <v>76</v>
      </c>
      <c r="H118" s="51">
        <v>120.8</v>
      </c>
      <c r="I118" s="51">
        <v>120.8</v>
      </c>
      <c r="J118" s="51">
        <v>120.8</v>
      </c>
      <c r="K118" s="51">
        <v>120.8</v>
      </c>
      <c r="L118" s="51">
        <v>120.8</v>
      </c>
      <c r="M118" s="51">
        <v>120.8</v>
      </c>
      <c r="N118" s="51">
        <v>120.8</v>
      </c>
      <c r="O118" s="51">
        <v>120.8</v>
      </c>
      <c r="P118" s="51">
        <v>120.8</v>
      </c>
      <c r="Q118" s="51">
        <v>120.8</v>
      </c>
      <c r="R118" s="51">
        <v>120.8</v>
      </c>
      <c r="S118" s="51">
        <v>120.8</v>
      </c>
      <c r="T118" s="51">
        <v>120.8</v>
      </c>
      <c r="U118" s="51">
        <v>120.8</v>
      </c>
      <c r="V118" s="51">
        <v>120.8</v>
      </c>
      <c r="W118" s="51">
        <v>120.8</v>
      </c>
      <c r="X118" s="51">
        <v>120.8</v>
      </c>
      <c r="Y118" s="51">
        <v>120.8</v>
      </c>
      <c r="Z118" s="51">
        <v>120.8</v>
      </c>
      <c r="AA118" s="51">
        <v>120.8</v>
      </c>
      <c r="AB118" s="51">
        <v>120.8</v>
      </c>
      <c r="AC118" s="51">
        <v>120.8</v>
      </c>
      <c r="AD118" s="51">
        <v>120.8</v>
      </c>
      <c r="AE118" s="51">
        <v>120.8</v>
      </c>
      <c r="AF118" s="51">
        <v>120.8</v>
      </c>
      <c r="AG118" s="51">
        <v>120.8</v>
      </c>
      <c r="AH118" s="51">
        <v>120.8</v>
      </c>
      <c r="AI118" s="51">
        <v>120.8</v>
      </c>
      <c r="AJ118" s="51">
        <v>120.8</v>
      </c>
      <c r="AK118" s="51">
        <v>120.8</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58467.199999999997</v>
      </c>
      <c r="I121" s="10">
        <f t="shared" ref="I121:AK121" si="36">I114*I118</f>
        <v>110169.59999999999</v>
      </c>
      <c r="J121" s="10">
        <f t="shared" si="36"/>
        <v>158489.60000000001</v>
      </c>
      <c r="K121" s="10">
        <f t="shared" si="36"/>
        <v>206809.60000000001</v>
      </c>
      <c r="L121" s="10">
        <f t="shared" si="36"/>
        <v>255129.60000000001</v>
      </c>
      <c r="M121" s="10">
        <f t="shared" si="36"/>
        <v>301516.79999999999</v>
      </c>
      <c r="N121" s="10">
        <f t="shared" si="36"/>
        <v>349836.79999999999</v>
      </c>
      <c r="O121" s="10">
        <f t="shared" si="36"/>
        <v>398881.6</v>
      </c>
      <c r="P121" s="10">
        <f t="shared" si="36"/>
        <v>448662.07199999999</v>
      </c>
      <c r="Q121" s="10">
        <f t="shared" si="36"/>
        <v>499189.25108000002</v>
      </c>
      <c r="R121" s="10">
        <f t="shared" si="36"/>
        <v>550474.33784619998</v>
      </c>
      <c r="S121" s="10">
        <f t="shared" si="36"/>
        <v>602528.70091389294</v>
      </c>
      <c r="T121" s="10">
        <f t="shared" si="36"/>
        <v>655363.87942760135</v>
      </c>
      <c r="U121" s="10">
        <f t="shared" si="36"/>
        <v>708991.58561901527</v>
      </c>
      <c r="V121" s="10">
        <f t="shared" si="36"/>
        <v>763423.70740330045</v>
      </c>
      <c r="W121" s="10">
        <f t="shared" si="36"/>
        <v>818672.31101434992</v>
      </c>
      <c r="X121" s="10">
        <f t="shared" si="36"/>
        <v>874749.64367956517</v>
      </c>
      <c r="Y121" s="10">
        <f t="shared" si="36"/>
        <v>931668.1363347586</v>
      </c>
      <c r="Z121" s="10">
        <f t="shared" si="36"/>
        <v>989440.4063797798</v>
      </c>
      <c r="AA121" s="10">
        <f t="shared" si="36"/>
        <v>1048079.2604754764</v>
      </c>
      <c r="AB121" s="10">
        <f t="shared" si="36"/>
        <v>1107597.6973826084</v>
      </c>
      <c r="AC121" s="10">
        <f t="shared" si="36"/>
        <v>1168008.9108433474</v>
      </c>
      <c r="AD121" s="10">
        <f t="shared" si="36"/>
        <v>1229326.2925059975</v>
      </c>
      <c r="AE121" s="10">
        <f t="shared" si="36"/>
        <v>1291563.4348935874</v>
      </c>
      <c r="AF121" s="10">
        <f t="shared" si="36"/>
        <v>1354734.1344169909</v>
      </c>
      <c r="AG121" s="10">
        <f t="shared" si="36"/>
        <v>1418852.3944332458</v>
      </c>
      <c r="AH121" s="10">
        <f t="shared" si="36"/>
        <v>1483932.4283497443</v>
      </c>
      <c r="AI121" s="10">
        <f t="shared" si="36"/>
        <v>1549988.6627749903</v>
      </c>
      <c r="AJ121" s="10">
        <f t="shared" si="36"/>
        <v>1617035.740716615</v>
      </c>
      <c r="AK121" s="10">
        <f t="shared" si="36"/>
        <v>1685088.5248273641</v>
      </c>
      <c r="AL121" s="10">
        <f>SUM(H121:AK121)</f>
        <v>24636672.313318431</v>
      </c>
      <c r="AM121" s="28">
        <f>SUM('[7]All Developments - Total'!$H$121:$AK$121)</f>
        <v>23344158.033819217</v>
      </c>
    </row>
    <row r="122" spans="1:39" x14ac:dyDescent="0.35">
      <c r="C122" s="3"/>
      <c r="D122" s="3"/>
      <c r="E122" t="s">
        <v>81</v>
      </c>
      <c r="F122" t="s">
        <v>80</v>
      </c>
      <c r="H122" s="10">
        <f>H114*H119</f>
        <v>0</v>
      </c>
      <c r="I122" s="10">
        <f t="shared" ref="I122:AK122" si="37">I114*I119</f>
        <v>0</v>
      </c>
      <c r="J122" s="10">
        <f t="shared" si="37"/>
        <v>0</v>
      </c>
      <c r="K122" s="10">
        <f t="shared" si="37"/>
        <v>0</v>
      </c>
      <c r="L122" s="10">
        <f t="shared" si="37"/>
        <v>0</v>
      </c>
      <c r="M122" s="10">
        <f t="shared" si="37"/>
        <v>0</v>
      </c>
      <c r="N122" s="10">
        <f t="shared" si="37"/>
        <v>0</v>
      </c>
      <c r="O122" s="10">
        <f t="shared" si="37"/>
        <v>0</v>
      </c>
      <c r="P122" s="10">
        <f t="shared" si="37"/>
        <v>0</v>
      </c>
      <c r="Q122" s="10">
        <f t="shared" si="37"/>
        <v>0</v>
      </c>
      <c r="R122" s="10">
        <f t="shared" si="37"/>
        <v>0</v>
      </c>
      <c r="S122" s="10">
        <f t="shared" si="37"/>
        <v>0</v>
      </c>
      <c r="T122" s="10">
        <f t="shared" si="37"/>
        <v>0</v>
      </c>
      <c r="U122" s="10">
        <f t="shared" si="37"/>
        <v>0</v>
      </c>
      <c r="V122" s="10">
        <f t="shared" si="37"/>
        <v>0</v>
      </c>
      <c r="W122" s="10">
        <f t="shared" si="37"/>
        <v>0</v>
      </c>
      <c r="X122" s="10">
        <f t="shared" si="37"/>
        <v>0</v>
      </c>
      <c r="Y122" s="10">
        <f t="shared" si="37"/>
        <v>0</v>
      </c>
      <c r="Z122" s="10">
        <f t="shared" si="37"/>
        <v>0</v>
      </c>
      <c r="AA122" s="10">
        <f t="shared" si="37"/>
        <v>0</v>
      </c>
      <c r="AB122" s="10">
        <f t="shared" si="37"/>
        <v>0</v>
      </c>
      <c r="AC122" s="10">
        <f t="shared" si="37"/>
        <v>0</v>
      </c>
      <c r="AD122" s="10">
        <f t="shared" si="37"/>
        <v>0</v>
      </c>
      <c r="AE122" s="10">
        <f t="shared" si="37"/>
        <v>0</v>
      </c>
      <c r="AF122" s="10">
        <f t="shared" si="37"/>
        <v>0</v>
      </c>
      <c r="AG122" s="10">
        <f t="shared" si="37"/>
        <v>0</v>
      </c>
      <c r="AH122" s="10">
        <f t="shared" si="37"/>
        <v>0</v>
      </c>
      <c r="AI122" s="10">
        <f t="shared" si="37"/>
        <v>0</v>
      </c>
      <c r="AJ122" s="10">
        <f t="shared" si="37"/>
        <v>0</v>
      </c>
      <c r="AK122" s="10">
        <f t="shared" si="37"/>
        <v>0</v>
      </c>
      <c r="AL122" s="10"/>
    </row>
    <row r="123" spans="1:39" x14ac:dyDescent="0.35">
      <c r="C123" s="3"/>
      <c r="D123" s="3"/>
      <c r="E123" t="s">
        <v>82</v>
      </c>
      <c r="F123" t="s">
        <v>80</v>
      </c>
      <c r="H123" s="10">
        <f>H114*H120</f>
        <v>0</v>
      </c>
      <c r="I123" s="10">
        <f t="shared" ref="I123:AK123" si="38">I114*I120</f>
        <v>0</v>
      </c>
      <c r="J123" s="10">
        <f t="shared" si="38"/>
        <v>0</v>
      </c>
      <c r="K123" s="10">
        <f t="shared" si="38"/>
        <v>0</v>
      </c>
      <c r="L123" s="10">
        <f t="shared" si="38"/>
        <v>0</v>
      </c>
      <c r="M123" s="10">
        <f t="shared" si="38"/>
        <v>0</v>
      </c>
      <c r="N123" s="10">
        <f t="shared" si="38"/>
        <v>0</v>
      </c>
      <c r="O123" s="10">
        <f t="shared" si="38"/>
        <v>0</v>
      </c>
      <c r="P123" s="10">
        <f t="shared" si="38"/>
        <v>0</v>
      </c>
      <c r="Q123" s="10">
        <f t="shared" si="38"/>
        <v>0</v>
      </c>
      <c r="R123" s="10">
        <f t="shared" si="38"/>
        <v>0</v>
      </c>
      <c r="S123" s="10">
        <f t="shared" si="38"/>
        <v>0</v>
      </c>
      <c r="T123" s="10">
        <f t="shared" si="38"/>
        <v>0</v>
      </c>
      <c r="U123" s="10">
        <f t="shared" si="38"/>
        <v>0</v>
      </c>
      <c r="V123" s="10">
        <f t="shared" si="38"/>
        <v>0</v>
      </c>
      <c r="W123" s="10">
        <f t="shared" si="38"/>
        <v>0</v>
      </c>
      <c r="X123" s="10">
        <f t="shared" si="38"/>
        <v>0</v>
      </c>
      <c r="Y123" s="10">
        <f t="shared" si="38"/>
        <v>0</v>
      </c>
      <c r="Z123" s="10">
        <f t="shared" si="38"/>
        <v>0</v>
      </c>
      <c r="AA123" s="10">
        <f t="shared" si="38"/>
        <v>0</v>
      </c>
      <c r="AB123" s="10">
        <f t="shared" si="38"/>
        <v>0</v>
      </c>
      <c r="AC123" s="10">
        <f t="shared" si="38"/>
        <v>0</v>
      </c>
      <c r="AD123" s="10">
        <f t="shared" si="38"/>
        <v>0</v>
      </c>
      <c r="AE123" s="10">
        <f t="shared" si="38"/>
        <v>0</v>
      </c>
      <c r="AF123" s="10">
        <f t="shared" si="38"/>
        <v>0</v>
      </c>
      <c r="AG123" s="10">
        <f t="shared" si="38"/>
        <v>0</v>
      </c>
      <c r="AH123" s="10">
        <f t="shared" si="38"/>
        <v>0</v>
      </c>
      <c r="AI123" s="10">
        <f t="shared" si="38"/>
        <v>0</v>
      </c>
      <c r="AJ123" s="10">
        <f t="shared" si="38"/>
        <v>0</v>
      </c>
      <c r="AK123" s="10">
        <f t="shared" si="38"/>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9">I125*(1+$G$16)*(1+J124)</f>
        <v>362.95288218423349</v>
      </c>
      <c r="K125" s="10">
        <f t="shared" si="39"/>
        <v>377.98695172254958</v>
      </c>
      <c r="L125" s="10">
        <f t="shared" si="39"/>
        <v>397.5029202948337</v>
      </c>
      <c r="M125" s="10">
        <f t="shared" si="39"/>
        <v>418.03169214527884</v>
      </c>
      <c r="N125" s="10">
        <f t="shared" si="39"/>
        <v>439.60974825319119</v>
      </c>
      <c r="O125" s="10">
        <f t="shared" si="39"/>
        <v>458.80277617154252</v>
      </c>
      <c r="P125" s="10">
        <f t="shared" si="39"/>
        <v>478.83375712014021</v>
      </c>
      <c r="Q125" s="10">
        <f t="shared" si="39"/>
        <v>499.73927549222788</v>
      </c>
      <c r="R125" s="10">
        <f t="shared" si="39"/>
        <v>521.55751292788818</v>
      </c>
      <c r="S125" s="10">
        <f t="shared" si="39"/>
        <v>544.32831804862792</v>
      </c>
      <c r="T125" s="10">
        <f t="shared" si="39"/>
        <v>555.75921272764901</v>
      </c>
      <c r="U125" s="10">
        <f t="shared" si="39"/>
        <v>567.43015619492962</v>
      </c>
      <c r="V125" s="10">
        <f t="shared" si="39"/>
        <v>579.34618947502304</v>
      </c>
      <c r="W125" s="10">
        <f t="shared" si="39"/>
        <v>591.51245945399842</v>
      </c>
      <c r="X125" s="10">
        <f t="shared" si="39"/>
        <v>603.93422110253232</v>
      </c>
      <c r="Y125" s="10">
        <f t="shared" si="39"/>
        <v>616.61683974568541</v>
      </c>
      <c r="Z125" s="10">
        <f t="shared" si="39"/>
        <v>629.56579338034476</v>
      </c>
      <c r="AA125" s="10">
        <f t="shared" si="39"/>
        <v>642.78667504133193</v>
      </c>
      <c r="AB125" s="10">
        <f t="shared" si="39"/>
        <v>656.28519521719988</v>
      </c>
      <c r="AC125" s="10">
        <f t="shared" si="39"/>
        <v>670.06718431676097</v>
      </c>
      <c r="AD125" s="10">
        <f t="shared" si="39"/>
        <v>684.13859518741288</v>
      </c>
      <c r="AE125" s="10">
        <f t="shared" si="39"/>
        <v>698.50550568634844</v>
      </c>
      <c r="AF125" s="10">
        <f t="shared" si="39"/>
        <v>713.17412130576167</v>
      </c>
      <c r="AG125" s="10">
        <f>AF125*(1+$G$16)*(1+AG124)</f>
        <v>728.1507778531826</v>
      </c>
      <c r="AH125" s="10">
        <f t="shared" si="39"/>
        <v>743.44194418809934</v>
      </c>
      <c r="AI125" s="10">
        <f t="shared" si="39"/>
        <v>759.05422501604937</v>
      </c>
      <c r="AJ125" s="10">
        <f t="shared" si="39"/>
        <v>774.99436374138634</v>
      </c>
      <c r="AK125" s="10">
        <f t="shared" si="39"/>
        <v>791.26924537995535</v>
      </c>
    </row>
    <row r="126" spans="1:39" x14ac:dyDescent="0.35">
      <c r="C126" s="3"/>
      <c r="D126" s="3"/>
      <c r="E126" t="s">
        <v>86</v>
      </c>
      <c r="F126" t="s">
        <v>87</v>
      </c>
      <c r="G126" s="12">
        <f>[5]Infill!$G$141</f>
        <v>1.9831000000000001</v>
      </c>
      <c r="H126" s="13">
        <f>[5]Infill!$H$141</f>
        <v>2.0347</v>
      </c>
      <c r="I126" s="31">
        <f>[6]Revenue!$D$374</f>
        <v>2.1837</v>
      </c>
      <c r="J126" s="13">
        <f t="shared" ref="J126:AK126" si="40">I126*(1+$G$16)*(1+J124)</f>
        <v>2.2741312086127361</v>
      </c>
      <c r="K126" s="13">
        <f t="shared" si="40"/>
        <v>2.3683292392876494</v>
      </c>
      <c r="L126" s="13">
        <f t="shared" si="40"/>
        <v>2.4906092248589129</v>
      </c>
      <c r="M126" s="13">
        <f t="shared" si="40"/>
        <v>2.6192350686837065</v>
      </c>
      <c r="N126" s="13">
        <f t="shared" si="40"/>
        <v>2.754435347355944</v>
      </c>
      <c r="O126" s="13">
        <f t="shared" si="40"/>
        <v>2.8746919038385097</v>
      </c>
      <c r="P126" s="13">
        <f t="shared" si="40"/>
        <v>3.0001987702951056</v>
      </c>
      <c r="Q126" s="13">
        <f t="shared" si="40"/>
        <v>3.1311851712738954</v>
      </c>
      <c r="R126" s="13">
        <f t="shared" si="40"/>
        <v>3.2678903390928196</v>
      </c>
      <c r="S126" s="13">
        <f t="shared" si="40"/>
        <v>3.4105639507712286</v>
      </c>
      <c r="T126" s="13">
        <f t="shared" si="40"/>
        <v>3.4821857937374241</v>
      </c>
      <c r="U126" s="13">
        <f t="shared" si="40"/>
        <v>3.5553116954059099</v>
      </c>
      <c r="V126" s="13">
        <f t="shared" si="40"/>
        <v>3.6299732410094334</v>
      </c>
      <c r="W126" s="13">
        <f t="shared" si="40"/>
        <v>3.7062026790706311</v>
      </c>
      <c r="X126" s="13">
        <f t="shared" si="40"/>
        <v>3.7840329353311142</v>
      </c>
      <c r="Y126" s="13">
        <f t="shared" si="40"/>
        <v>3.8634976269730674</v>
      </c>
      <c r="Z126" s="13">
        <f t="shared" si="40"/>
        <v>3.9446310771395017</v>
      </c>
      <c r="AA126" s="13">
        <f t="shared" si="40"/>
        <v>4.0274683297594311</v>
      </c>
      <c r="AB126" s="13">
        <f t="shared" si="40"/>
        <v>4.1120451646843792</v>
      </c>
      <c r="AC126" s="13">
        <f t="shared" si="40"/>
        <v>4.1983981131427504</v>
      </c>
      <c r="AD126" s="13">
        <f t="shared" si="40"/>
        <v>4.286564473518748</v>
      </c>
      <c r="AE126" s="13">
        <f t="shared" si="40"/>
        <v>4.376582327462641</v>
      </c>
      <c r="AF126" s="13">
        <f t="shared" si="40"/>
        <v>4.468490556339356</v>
      </c>
      <c r="AG126" s="13">
        <f>AF126*(1+$G$16)*(1+AG124)</f>
        <v>4.5623288580224823</v>
      </c>
      <c r="AH126" s="13">
        <f t="shared" si="40"/>
        <v>4.658137764040954</v>
      </c>
      <c r="AI126" s="13">
        <f t="shared" si="40"/>
        <v>4.7559586570858139</v>
      </c>
      <c r="AJ126" s="13">
        <f t="shared" si="40"/>
        <v>4.8558337888846159</v>
      </c>
      <c r="AK126" s="13">
        <f t="shared" si="40"/>
        <v>4.9578062984511924</v>
      </c>
    </row>
    <row r="127" spans="1:39" x14ac:dyDescent="0.35">
      <c r="C127" s="3"/>
      <c r="D127" s="3"/>
      <c r="E127" t="s">
        <v>88</v>
      </c>
      <c r="F127" t="s">
        <v>87</v>
      </c>
      <c r="G127" s="12"/>
      <c r="H127" s="13">
        <f>G127*(1+$G$16)*(1+H124)</f>
        <v>0</v>
      </c>
      <c r="I127" s="13">
        <f t="shared" ref="I127:AK127" si="41">H127*(1+$G$16)*(1+I124)</f>
        <v>0</v>
      </c>
      <c r="J127" s="13">
        <f t="shared" si="41"/>
        <v>0</v>
      </c>
      <c r="K127" s="13">
        <f t="shared" si="41"/>
        <v>0</v>
      </c>
      <c r="L127" s="13">
        <f t="shared" si="41"/>
        <v>0</v>
      </c>
      <c r="M127" s="13">
        <f t="shared" si="41"/>
        <v>0</v>
      </c>
      <c r="N127" s="13">
        <f t="shared" si="41"/>
        <v>0</v>
      </c>
      <c r="O127" s="13">
        <f t="shared" si="41"/>
        <v>0</v>
      </c>
      <c r="P127" s="13">
        <f t="shared" si="41"/>
        <v>0</v>
      </c>
      <c r="Q127" s="13">
        <f t="shared" si="41"/>
        <v>0</v>
      </c>
      <c r="R127" s="13">
        <f t="shared" si="41"/>
        <v>0</v>
      </c>
      <c r="S127" s="13">
        <f t="shared" si="41"/>
        <v>0</v>
      </c>
      <c r="T127" s="13">
        <f t="shared" si="41"/>
        <v>0</v>
      </c>
      <c r="U127" s="13">
        <f t="shared" si="41"/>
        <v>0</v>
      </c>
      <c r="V127" s="13">
        <f t="shared" si="41"/>
        <v>0</v>
      </c>
      <c r="W127" s="13">
        <f t="shared" si="41"/>
        <v>0</v>
      </c>
      <c r="X127" s="13">
        <f t="shared" si="41"/>
        <v>0</v>
      </c>
      <c r="Y127" s="13">
        <f t="shared" si="41"/>
        <v>0</v>
      </c>
      <c r="Z127" s="13">
        <f t="shared" si="41"/>
        <v>0</v>
      </c>
      <c r="AA127" s="13">
        <f t="shared" si="41"/>
        <v>0</v>
      </c>
      <c r="AB127" s="13">
        <f t="shared" si="41"/>
        <v>0</v>
      </c>
      <c r="AC127" s="13">
        <f t="shared" si="41"/>
        <v>0</v>
      </c>
      <c r="AD127" s="13">
        <f t="shared" si="41"/>
        <v>0</v>
      </c>
      <c r="AE127" s="13">
        <f t="shared" si="41"/>
        <v>0</v>
      </c>
      <c r="AF127" s="13">
        <f t="shared" si="41"/>
        <v>0</v>
      </c>
      <c r="AG127" s="13">
        <f>AF127*(1+$G$16)*(1+AG124)</f>
        <v>0</v>
      </c>
      <c r="AH127" s="13">
        <f t="shared" si="41"/>
        <v>0</v>
      </c>
      <c r="AI127" s="13">
        <f t="shared" si="41"/>
        <v>0</v>
      </c>
      <c r="AJ127" s="13">
        <f t="shared" si="41"/>
        <v>0</v>
      </c>
      <c r="AK127" s="13">
        <f t="shared" si="41"/>
        <v>0</v>
      </c>
    </row>
    <row r="128" spans="1:39" x14ac:dyDescent="0.35">
      <c r="C128" s="3"/>
      <c r="D128" s="3"/>
      <c r="E128" t="s">
        <v>89</v>
      </c>
      <c r="F128" t="s">
        <v>87</v>
      </c>
      <c r="G128" s="12"/>
      <c r="H128" s="13">
        <f>G128*(1+$G$16)*(1+H124)</f>
        <v>0</v>
      </c>
      <c r="I128" s="13">
        <f t="shared" ref="I128:AK128" si="42">H128*(1+$G$16)*(1+I124)</f>
        <v>0</v>
      </c>
      <c r="J128" s="13">
        <f t="shared" si="42"/>
        <v>0</v>
      </c>
      <c r="K128" s="13">
        <f t="shared" si="42"/>
        <v>0</v>
      </c>
      <c r="L128" s="13">
        <f t="shared" si="42"/>
        <v>0</v>
      </c>
      <c r="M128" s="13">
        <f t="shared" si="42"/>
        <v>0</v>
      </c>
      <c r="N128" s="13">
        <f t="shared" si="42"/>
        <v>0</v>
      </c>
      <c r="O128" s="13">
        <f t="shared" si="42"/>
        <v>0</v>
      </c>
      <c r="P128" s="13">
        <f t="shared" si="42"/>
        <v>0</v>
      </c>
      <c r="Q128" s="13">
        <f t="shared" si="42"/>
        <v>0</v>
      </c>
      <c r="R128" s="13">
        <f t="shared" si="42"/>
        <v>0</v>
      </c>
      <c r="S128" s="13">
        <f t="shared" si="42"/>
        <v>0</v>
      </c>
      <c r="T128" s="13">
        <f t="shared" si="42"/>
        <v>0</v>
      </c>
      <c r="U128" s="13">
        <f t="shared" si="42"/>
        <v>0</v>
      </c>
      <c r="V128" s="13">
        <f t="shared" si="42"/>
        <v>0</v>
      </c>
      <c r="W128" s="13">
        <f t="shared" si="42"/>
        <v>0</v>
      </c>
      <c r="X128" s="13">
        <f t="shared" si="42"/>
        <v>0</v>
      </c>
      <c r="Y128" s="13">
        <f t="shared" si="42"/>
        <v>0</v>
      </c>
      <c r="Z128" s="13">
        <f t="shared" si="42"/>
        <v>0</v>
      </c>
      <c r="AA128" s="13">
        <f t="shared" si="42"/>
        <v>0</v>
      </c>
      <c r="AB128" s="13">
        <f t="shared" si="42"/>
        <v>0</v>
      </c>
      <c r="AC128" s="13">
        <f t="shared" si="42"/>
        <v>0</v>
      </c>
      <c r="AD128" s="13">
        <f t="shared" si="42"/>
        <v>0</v>
      </c>
      <c r="AE128" s="13">
        <f t="shared" si="42"/>
        <v>0</v>
      </c>
      <c r="AF128" s="13">
        <f t="shared" si="42"/>
        <v>0</v>
      </c>
      <c r="AG128" s="13">
        <f>AF128*(1+$G$16)*(1+AG124)</f>
        <v>0</v>
      </c>
      <c r="AH128" s="13">
        <f t="shared" si="42"/>
        <v>0</v>
      </c>
      <c r="AI128" s="13">
        <f t="shared" si="42"/>
        <v>0</v>
      </c>
      <c r="AJ128" s="13">
        <f t="shared" si="42"/>
        <v>0</v>
      </c>
      <c r="AK128" s="13">
        <f t="shared" si="42"/>
        <v>0</v>
      </c>
    </row>
    <row r="129" spans="1:39" x14ac:dyDescent="0.35">
      <c r="C129" s="3"/>
      <c r="D129" s="3"/>
    </row>
    <row r="130" spans="1:39" x14ac:dyDescent="0.35">
      <c r="C130" s="3"/>
      <c r="D130" s="3"/>
      <c r="E130" t="s">
        <v>95</v>
      </c>
      <c r="F130" t="s">
        <v>91</v>
      </c>
      <c r="H130" s="10">
        <f>SUM(H121:H123)/1000</f>
        <v>58.467199999999998</v>
      </c>
      <c r="I130" s="10">
        <f t="shared" ref="I130:AK130" si="43">SUM(I121:I123)/1000</f>
        <v>110.16959999999999</v>
      </c>
      <c r="J130" s="10">
        <f t="shared" si="43"/>
        <v>158.4896</v>
      </c>
      <c r="K130" s="10">
        <f t="shared" si="43"/>
        <v>206.80960000000002</v>
      </c>
      <c r="L130" s="10">
        <f t="shared" si="43"/>
        <v>255.12960000000001</v>
      </c>
      <c r="M130" s="10">
        <f t="shared" si="43"/>
        <v>301.51679999999999</v>
      </c>
      <c r="N130" s="10">
        <f t="shared" si="43"/>
        <v>349.83679999999998</v>
      </c>
      <c r="O130" s="10">
        <f t="shared" si="43"/>
        <v>398.88159999999999</v>
      </c>
      <c r="P130" s="10">
        <f t="shared" si="43"/>
        <v>448.66207199999997</v>
      </c>
      <c r="Q130" s="10">
        <f t="shared" si="43"/>
        <v>499.18925108000002</v>
      </c>
      <c r="R130" s="10">
        <f t="shared" si="43"/>
        <v>550.4743378462</v>
      </c>
      <c r="S130" s="10">
        <f t="shared" si="43"/>
        <v>602.52870091389298</v>
      </c>
      <c r="T130" s="10">
        <f t="shared" si="43"/>
        <v>655.36387942760132</v>
      </c>
      <c r="U130" s="10">
        <f t="shared" si="43"/>
        <v>708.99158561901527</v>
      </c>
      <c r="V130" s="10">
        <f t="shared" si="43"/>
        <v>763.42370740330045</v>
      </c>
      <c r="W130" s="10">
        <f t="shared" si="43"/>
        <v>818.67231101434993</v>
      </c>
      <c r="X130" s="10">
        <f t="shared" si="43"/>
        <v>874.74964367956522</v>
      </c>
      <c r="Y130" s="10">
        <f t="shared" si="43"/>
        <v>931.66813633475863</v>
      </c>
      <c r="Z130" s="10">
        <f t="shared" si="43"/>
        <v>989.4404063797798</v>
      </c>
      <c r="AA130" s="10">
        <f t="shared" si="43"/>
        <v>1048.0792604754763</v>
      </c>
      <c r="AB130" s="10">
        <f t="shared" si="43"/>
        <v>1107.5976973826084</v>
      </c>
      <c r="AC130" s="10">
        <f t="shared" si="43"/>
        <v>1168.0089108433474</v>
      </c>
      <c r="AD130" s="10">
        <f t="shared" si="43"/>
        <v>1229.3262925059976</v>
      </c>
      <c r="AE130" s="10">
        <f t="shared" si="43"/>
        <v>1291.5634348935873</v>
      </c>
      <c r="AF130" s="10">
        <f t="shared" si="43"/>
        <v>1354.7341344169909</v>
      </c>
      <c r="AG130" s="10">
        <f t="shared" si="43"/>
        <v>1418.8523944332458</v>
      </c>
      <c r="AH130" s="10">
        <f t="shared" si="43"/>
        <v>1483.9324283497442</v>
      </c>
      <c r="AI130" s="10">
        <f t="shared" si="43"/>
        <v>1549.9886627749904</v>
      </c>
      <c r="AJ130" s="10">
        <f t="shared" si="43"/>
        <v>1617.035740716615</v>
      </c>
      <c r="AK130" s="10">
        <f t="shared" si="43"/>
        <v>1685.0885248273642</v>
      </c>
    </row>
    <row r="131" spans="1:39" x14ac:dyDescent="0.35">
      <c r="C131" s="3"/>
      <c r="D131" s="3"/>
      <c r="E131" t="s">
        <v>96</v>
      </c>
      <c r="F131" t="s">
        <v>53</v>
      </c>
      <c r="H131" s="30">
        <f>H114*H125+H121*H126+H122*H127+H123*H128</f>
        <v>278775.17183999997</v>
      </c>
      <c r="I131" s="10">
        <f t="shared" ref="I131:AK131" si="44">I114*I125+I121*I126+I122*I127+I123*I128</f>
        <v>558427.59551999997</v>
      </c>
      <c r="J131" s="10">
        <f t="shared" si="44"/>
        <v>836620.32702626346</v>
      </c>
      <c r="K131" s="10">
        <f t="shared" si="44"/>
        <v>1136906.8839943879</v>
      </c>
      <c r="L131" s="10">
        <f t="shared" si="44"/>
        <v>1474954.3029572533</v>
      </c>
      <c r="M131" s="10">
        <f t="shared" si="44"/>
        <v>1833150.4799519074</v>
      </c>
      <c r="N131" s="10">
        <f t="shared" si="44"/>
        <v>2236712.6786671337</v>
      </c>
      <c r="O131" s="10">
        <f t="shared" si="44"/>
        <v>2661628.4730285844</v>
      </c>
      <c r="P131" s="10">
        <f t="shared" si="44"/>
        <v>3124507.0656747958</v>
      </c>
      <c r="Q131" s="10">
        <f t="shared" si="44"/>
        <v>3628157.2477621022</v>
      </c>
      <c r="R131" s="10">
        <f t="shared" si="44"/>
        <v>4175578.7323019593</v>
      </c>
      <c r="S131" s="10">
        <f t="shared" si="44"/>
        <v>4769974.5403545592</v>
      </c>
      <c r="T131" s="10">
        <f t="shared" si="44"/>
        <v>5297202.3807444656</v>
      </c>
      <c r="U131" s="10">
        <f t="shared" si="44"/>
        <v>5851010.6306722276</v>
      </c>
      <c r="V131" s="10">
        <f t="shared" si="44"/>
        <v>6432520.6744510066</v>
      </c>
      <c r="W131" s="10">
        <f t="shared" si="44"/>
        <v>7042897.8979168553</v>
      </c>
      <c r="X131" s="10">
        <f t="shared" si="44"/>
        <v>7683353.3551915046</v>
      </c>
      <c r="Y131" s="10">
        <f t="shared" si="44"/>
        <v>8355145.497419429</v>
      </c>
      <c r="Z131" s="10">
        <f t="shared" si="44"/>
        <v>9059581.965760177</v>
      </c>
      <c r="AA131" s="10">
        <f t="shared" si="44"/>
        <v>9798021.4510003626</v>
      </c>
      <c r="AB131" s="10">
        <f t="shared" si="44"/>
        <v>10571875.62223627</v>
      </c>
      <c r="AC131" s="10">
        <f t="shared" si="44"/>
        <v>11382611.127167705</v>
      </c>
      <c r="AD131" s="10">
        <f t="shared" si="44"/>
        <v>12231751.666636638</v>
      </c>
      <c r="AE131" s="10">
        <f t="shared" si="44"/>
        <v>13120880.146140484</v>
      </c>
      <c r="AF131" s="10">
        <f t="shared" si="44"/>
        <v>14051640.907149844</v>
      </c>
      <c r="AG131" s="10">
        <f t="shared" si="44"/>
        <v>15025742.041163804</v>
      </c>
      <c r="AH131" s="10">
        <f t="shared" si="44"/>
        <v>16044957.789543368</v>
      </c>
      <c r="AI131" s="10">
        <f t="shared" si="44"/>
        <v>17111131.032274589</v>
      </c>
      <c r="AJ131" s="10">
        <f t="shared" si="44"/>
        <v>18226175.868928272</v>
      </c>
      <c r="AK131" s="10">
        <f t="shared" si="44"/>
        <v>19392080.295202587</v>
      </c>
      <c r="AL131" s="10">
        <f>SUM(H131:AK131)</f>
        <v>233393973.84867853</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5">H135+I134</f>
        <v>0</v>
      </c>
      <c r="J135" s="10">
        <f t="shared" si="45"/>
        <v>0</v>
      </c>
      <c r="K135" s="10">
        <f t="shared" si="45"/>
        <v>0</v>
      </c>
      <c r="L135" s="10">
        <f t="shared" si="45"/>
        <v>0</v>
      </c>
      <c r="M135" s="10">
        <f t="shared" si="45"/>
        <v>0</v>
      </c>
      <c r="N135" s="10">
        <f t="shared" si="45"/>
        <v>0</v>
      </c>
      <c r="O135" s="10">
        <f t="shared" si="45"/>
        <v>0</v>
      </c>
      <c r="P135" s="10">
        <f t="shared" si="45"/>
        <v>0</v>
      </c>
      <c r="Q135" s="10">
        <f t="shared" si="45"/>
        <v>0</v>
      </c>
      <c r="R135" s="10">
        <f t="shared" si="45"/>
        <v>0</v>
      </c>
      <c r="S135" s="10">
        <f t="shared" si="45"/>
        <v>0</v>
      </c>
      <c r="T135" s="10">
        <f t="shared" si="45"/>
        <v>0</v>
      </c>
      <c r="U135" s="10">
        <f t="shared" si="45"/>
        <v>0</v>
      </c>
      <c r="V135" s="10">
        <f t="shared" si="45"/>
        <v>0</v>
      </c>
      <c r="W135" s="10">
        <f t="shared" si="45"/>
        <v>0</v>
      </c>
      <c r="X135" s="10">
        <f t="shared" si="45"/>
        <v>0</v>
      </c>
      <c r="Y135" s="10">
        <f t="shared" si="45"/>
        <v>0</v>
      </c>
      <c r="Z135" s="10">
        <f t="shared" si="45"/>
        <v>0</v>
      </c>
      <c r="AA135" s="10">
        <f t="shared" si="45"/>
        <v>0</v>
      </c>
      <c r="AB135" s="10">
        <f t="shared" si="45"/>
        <v>0</v>
      </c>
      <c r="AC135" s="10">
        <f t="shared" si="45"/>
        <v>0</v>
      </c>
      <c r="AD135" s="10">
        <f t="shared" si="45"/>
        <v>0</v>
      </c>
      <c r="AE135" s="10">
        <f t="shared" si="45"/>
        <v>0</v>
      </c>
      <c r="AF135" s="10">
        <f t="shared" si="45"/>
        <v>0</v>
      </c>
      <c r="AG135" s="10">
        <f>AF135+AG134</f>
        <v>0</v>
      </c>
      <c r="AH135" s="10">
        <f t="shared" si="45"/>
        <v>0</v>
      </c>
      <c r="AI135" s="10">
        <f t="shared" si="45"/>
        <v>0</v>
      </c>
      <c r="AJ135" s="10">
        <f t="shared" si="45"/>
        <v>0</v>
      </c>
      <c r="AK135" s="10">
        <f t="shared" si="45"/>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6">I134*$G136</f>
        <v>0</v>
      </c>
      <c r="J137">
        <f t="shared" si="46"/>
        <v>0</v>
      </c>
      <c r="K137">
        <f t="shared" si="46"/>
        <v>0</v>
      </c>
      <c r="L137">
        <f t="shared" si="46"/>
        <v>0</v>
      </c>
      <c r="M137">
        <f t="shared" si="46"/>
        <v>0</v>
      </c>
      <c r="N137">
        <f t="shared" si="46"/>
        <v>0</v>
      </c>
      <c r="O137">
        <f t="shared" si="46"/>
        <v>0</v>
      </c>
      <c r="P137">
        <f t="shared" si="46"/>
        <v>0</v>
      </c>
      <c r="Q137">
        <f t="shared" si="46"/>
        <v>0</v>
      </c>
      <c r="R137">
        <f t="shared" si="46"/>
        <v>0</v>
      </c>
      <c r="S137">
        <f t="shared" si="46"/>
        <v>0</v>
      </c>
      <c r="T137">
        <f t="shared" si="46"/>
        <v>0</v>
      </c>
      <c r="U137">
        <f t="shared" si="46"/>
        <v>0</v>
      </c>
      <c r="V137">
        <f t="shared" si="46"/>
        <v>0</v>
      </c>
      <c r="W137">
        <f t="shared" si="46"/>
        <v>0</v>
      </c>
      <c r="X137">
        <f t="shared" si="46"/>
        <v>0</v>
      </c>
      <c r="Y137">
        <f t="shared" si="46"/>
        <v>0</v>
      </c>
      <c r="Z137">
        <f t="shared" si="46"/>
        <v>0</v>
      </c>
      <c r="AA137">
        <f t="shared" si="46"/>
        <v>0</v>
      </c>
      <c r="AB137">
        <f t="shared" si="46"/>
        <v>0</v>
      </c>
      <c r="AC137">
        <f t="shared" si="46"/>
        <v>0</v>
      </c>
      <c r="AD137">
        <f t="shared" si="46"/>
        <v>0</v>
      </c>
      <c r="AE137">
        <f t="shared" si="46"/>
        <v>0</v>
      </c>
      <c r="AF137">
        <f t="shared" si="46"/>
        <v>0</v>
      </c>
      <c r="AG137">
        <f t="shared" si="46"/>
        <v>0</v>
      </c>
      <c r="AH137">
        <f t="shared" si="46"/>
        <v>0</v>
      </c>
      <c r="AI137">
        <f t="shared" si="46"/>
        <v>0</v>
      </c>
      <c r="AJ137">
        <f t="shared" si="46"/>
        <v>0</v>
      </c>
      <c r="AK137">
        <f t="shared" si="46"/>
        <v>0</v>
      </c>
    </row>
    <row r="138" spans="1:39" x14ac:dyDescent="0.35">
      <c r="C138" s="3"/>
      <c r="D138" s="3"/>
      <c r="E138" t="s">
        <v>74</v>
      </c>
      <c r="F138" t="s">
        <v>70</v>
      </c>
      <c r="H138">
        <f>H135*$G136</f>
        <v>0</v>
      </c>
      <c r="I138">
        <f t="shared" ref="I138:AK138" si="47">I135*$G136</f>
        <v>0</v>
      </c>
      <c r="J138">
        <f t="shared" si="47"/>
        <v>0</v>
      </c>
      <c r="K138">
        <f t="shared" si="47"/>
        <v>0</v>
      </c>
      <c r="L138">
        <f t="shared" si="47"/>
        <v>0</v>
      </c>
      <c r="M138">
        <f t="shared" si="47"/>
        <v>0</v>
      </c>
      <c r="N138">
        <f t="shared" si="47"/>
        <v>0</v>
      </c>
      <c r="O138">
        <f t="shared" si="47"/>
        <v>0</v>
      </c>
      <c r="P138">
        <f t="shared" si="47"/>
        <v>0</v>
      </c>
      <c r="Q138">
        <f t="shared" si="47"/>
        <v>0</v>
      </c>
      <c r="R138">
        <f t="shared" si="47"/>
        <v>0</v>
      </c>
      <c r="S138">
        <f t="shared" si="47"/>
        <v>0</v>
      </c>
      <c r="T138">
        <f t="shared" si="47"/>
        <v>0</v>
      </c>
      <c r="U138">
        <f t="shared" si="47"/>
        <v>0</v>
      </c>
      <c r="V138">
        <f t="shared" si="47"/>
        <v>0</v>
      </c>
      <c r="W138">
        <f t="shared" si="47"/>
        <v>0</v>
      </c>
      <c r="X138">
        <f t="shared" si="47"/>
        <v>0</v>
      </c>
      <c r="Y138">
        <f t="shared" si="47"/>
        <v>0</v>
      </c>
      <c r="Z138">
        <f t="shared" si="47"/>
        <v>0</v>
      </c>
      <c r="AA138">
        <f t="shared" si="47"/>
        <v>0</v>
      </c>
      <c r="AB138">
        <f t="shared" si="47"/>
        <v>0</v>
      </c>
      <c r="AC138">
        <f t="shared" si="47"/>
        <v>0</v>
      </c>
      <c r="AD138">
        <f t="shared" si="47"/>
        <v>0</v>
      </c>
      <c r="AE138">
        <f t="shared" si="47"/>
        <v>0</v>
      </c>
      <c r="AF138">
        <f t="shared" si="47"/>
        <v>0</v>
      </c>
      <c r="AG138">
        <f t="shared" si="47"/>
        <v>0</v>
      </c>
      <c r="AH138">
        <f t="shared" si="47"/>
        <v>0</v>
      </c>
      <c r="AI138">
        <f t="shared" si="47"/>
        <v>0</v>
      </c>
      <c r="AJ138">
        <f t="shared" si="47"/>
        <v>0</v>
      </c>
      <c r="AK138">
        <f t="shared" si="47"/>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8">I135*I139</f>
        <v>0</v>
      </c>
      <c r="J142" s="10">
        <f t="shared" si="48"/>
        <v>0</v>
      </c>
      <c r="K142" s="10">
        <f t="shared" si="48"/>
        <v>0</v>
      </c>
      <c r="L142" s="10">
        <f t="shared" si="48"/>
        <v>0</v>
      </c>
      <c r="M142" s="10">
        <f t="shared" si="48"/>
        <v>0</v>
      </c>
      <c r="N142" s="10">
        <f t="shared" si="48"/>
        <v>0</v>
      </c>
      <c r="O142" s="10">
        <f t="shared" si="48"/>
        <v>0</v>
      </c>
      <c r="P142" s="10">
        <f t="shared" si="48"/>
        <v>0</v>
      </c>
      <c r="Q142" s="10">
        <f t="shared" si="48"/>
        <v>0</v>
      </c>
      <c r="R142" s="10">
        <f t="shared" si="48"/>
        <v>0</v>
      </c>
      <c r="S142" s="10">
        <f t="shared" si="48"/>
        <v>0</v>
      </c>
      <c r="T142" s="10">
        <f t="shared" si="48"/>
        <v>0</v>
      </c>
      <c r="U142" s="10">
        <f t="shared" si="48"/>
        <v>0</v>
      </c>
      <c r="V142" s="10">
        <f t="shared" si="48"/>
        <v>0</v>
      </c>
      <c r="W142" s="10">
        <f t="shared" si="48"/>
        <v>0</v>
      </c>
      <c r="X142" s="10">
        <f t="shared" si="48"/>
        <v>0</v>
      </c>
      <c r="Y142" s="10">
        <f t="shared" si="48"/>
        <v>0</v>
      </c>
      <c r="Z142" s="10">
        <f t="shared" si="48"/>
        <v>0</v>
      </c>
      <c r="AA142" s="10">
        <f t="shared" si="48"/>
        <v>0</v>
      </c>
      <c r="AB142" s="10">
        <f t="shared" si="48"/>
        <v>0</v>
      </c>
      <c r="AC142" s="10">
        <f t="shared" si="48"/>
        <v>0</v>
      </c>
      <c r="AD142" s="10">
        <f t="shared" si="48"/>
        <v>0</v>
      </c>
      <c r="AE142" s="10">
        <f t="shared" si="48"/>
        <v>0</v>
      </c>
      <c r="AF142" s="10">
        <f t="shared" si="48"/>
        <v>0</v>
      </c>
      <c r="AG142" s="10">
        <f t="shared" si="48"/>
        <v>0</v>
      </c>
      <c r="AH142" s="10">
        <f t="shared" si="48"/>
        <v>0</v>
      </c>
      <c r="AI142" s="10">
        <f t="shared" si="48"/>
        <v>0</v>
      </c>
      <c r="AJ142" s="10">
        <f t="shared" si="48"/>
        <v>0</v>
      </c>
      <c r="AK142" s="10">
        <f t="shared" si="48"/>
        <v>0</v>
      </c>
    </row>
    <row r="143" spans="1:39" x14ac:dyDescent="0.35">
      <c r="C143" s="3"/>
      <c r="D143" s="3"/>
      <c r="E143" t="s">
        <v>81</v>
      </c>
      <c r="F143" t="s">
        <v>80</v>
      </c>
      <c r="H143" s="10">
        <f>H135*H140</f>
        <v>0</v>
      </c>
      <c r="I143" s="10">
        <f t="shared" ref="I143:AK143" si="49">I135*I140</f>
        <v>0</v>
      </c>
      <c r="J143" s="10">
        <f t="shared" si="49"/>
        <v>0</v>
      </c>
      <c r="K143" s="10">
        <f t="shared" si="49"/>
        <v>0</v>
      </c>
      <c r="L143" s="10">
        <f t="shared" si="49"/>
        <v>0</v>
      </c>
      <c r="M143" s="10">
        <f t="shared" si="49"/>
        <v>0</v>
      </c>
      <c r="N143" s="10">
        <f t="shared" si="49"/>
        <v>0</v>
      </c>
      <c r="O143" s="10">
        <f t="shared" si="49"/>
        <v>0</v>
      </c>
      <c r="P143" s="10">
        <f t="shared" si="49"/>
        <v>0</v>
      </c>
      <c r="Q143" s="10">
        <f t="shared" si="49"/>
        <v>0</v>
      </c>
      <c r="R143" s="10">
        <f t="shared" si="49"/>
        <v>0</v>
      </c>
      <c r="S143" s="10">
        <f t="shared" si="49"/>
        <v>0</v>
      </c>
      <c r="T143" s="10">
        <f t="shared" si="49"/>
        <v>0</v>
      </c>
      <c r="U143" s="10">
        <f t="shared" si="49"/>
        <v>0</v>
      </c>
      <c r="V143" s="10">
        <f t="shared" si="49"/>
        <v>0</v>
      </c>
      <c r="W143" s="10">
        <f t="shared" si="49"/>
        <v>0</v>
      </c>
      <c r="X143" s="10">
        <f t="shared" si="49"/>
        <v>0</v>
      </c>
      <c r="Y143" s="10">
        <f t="shared" si="49"/>
        <v>0</v>
      </c>
      <c r="Z143" s="10">
        <f t="shared" si="49"/>
        <v>0</v>
      </c>
      <c r="AA143" s="10">
        <f t="shared" si="49"/>
        <v>0</v>
      </c>
      <c r="AB143" s="10">
        <f t="shared" si="49"/>
        <v>0</v>
      </c>
      <c r="AC143" s="10">
        <f t="shared" si="49"/>
        <v>0</v>
      </c>
      <c r="AD143" s="10">
        <f t="shared" si="49"/>
        <v>0</v>
      </c>
      <c r="AE143" s="10">
        <f t="shared" si="49"/>
        <v>0</v>
      </c>
      <c r="AF143" s="10">
        <f t="shared" si="49"/>
        <v>0</v>
      </c>
      <c r="AG143" s="10">
        <f t="shared" si="49"/>
        <v>0</v>
      </c>
      <c r="AH143" s="10">
        <f t="shared" si="49"/>
        <v>0</v>
      </c>
      <c r="AI143" s="10">
        <f t="shared" si="49"/>
        <v>0</v>
      </c>
      <c r="AJ143" s="10">
        <f t="shared" si="49"/>
        <v>0</v>
      </c>
      <c r="AK143" s="10">
        <f t="shared" si="49"/>
        <v>0</v>
      </c>
    </row>
    <row r="144" spans="1:39" x14ac:dyDescent="0.35">
      <c r="C144" s="3"/>
      <c r="D144" s="3"/>
      <c r="E144" t="s">
        <v>82</v>
      </c>
      <c r="F144" t="s">
        <v>80</v>
      </c>
      <c r="H144" s="10">
        <f>H135*H141</f>
        <v>0</v>
      </c>
      <c r="I144" s="10">
        <f t="shared" ref="I144:AK144" si="50">I135*I141</f>
        <v>0</v>
      </c>
      <c r="J144" s="10">
        <f t="shared" si="50"/>
        <v>0</v>
      </c>
      <c r="K144" s="10">
        <f t="shared" si="50"/>
        <v>0</v>
      </c>
      <c r="L144" s="10">
        <f t="shared" si="50"/>
        <v>0</v>
      </c>
      <c r="M144" s="10">
        <f t="shared" si="50"/>
        <v>0</v>
      </c>
      <c r="N144" s="10">
        <f t="shared" si="50"/>
        <v>0</v>
      </c>
      <c r="O144" s="10">
        <f t="shared" si="50"/>
        <v>0</v>
      </c>
      <c r="P144" s="10">
        <f t="shared" si="50"/>
        <v>0</v>
      </c>
      <c r="Q144" s="10">
        <f t="shared" si="50"/>
        <v>0</v>
      </c>
      <c r="R144" s="10">
        <f t="shared" si="50"/>
        <v>0</v>
      </c>
      <c r="S144" s="10">
        <f t="shared" si="50"/>
        <v>0</v>
      </c>
      <c r="T144" s="10">
        <f t="shared" si="50"/>
        <v>0</v>
      </c>
      <c r="U144" s="10">
        <f t="shared" si="50"/>
        <v>0</v>
      </c>
      <c r="V144" s="10">
        <f t="shared" si="50"/>
        <v>0</v>
      </c>
      <c r="W144" s="10">
        <f t="shared" si="50"/>
        <v>0</v>
      </c>
      <c r="X144" s="10">
        <f t="shared" si="50"/>
        <v>0</v>
      </c>
      <c r="Y144" s="10">
        <f t="shared" si="50"/>
        <v>0</v>
      </c>
      <c r="Z144" s="10">
        <f t="shared" si="50"/>
        <v>0</v>
      </c>
      <c r="AA144" s="10">
        <f t="shared" si="50"/>
        <v>0</v>
      </c>
      <c r="AB144" s="10">
        <f t="shared" si="50"/>
        <v>0</v>
      </c>
      <c r="AC144" s="10">
        <f t="shared" si="50"/>
        <v>0</v>
      </c>
      <c r="AD144" s="10">
        <f t="shared" si="50"/>
        <v>0</v>
      </c>
      <c r="AE144" s="10">
        <f t="shared" si="50"/>
        <v>0</v>
      </c>
      <c r="AF144" s="10">
        <f t="shared" si="50"/>
        <v>0</v>
      </c>
      <c r="AG144" s="10">
        <f t="shared" si="50"/>
        <v>0</v>
      </c>
      <c r="AH144" s="10">
        <f t="shared" si="50"/>
        <v>0</v>
      </c>
      <c r="AI144" s="10">
        <f t="shared" si="50"/>
        <v>0</v>
      </c>
      <c r="AJ144" s="10">
        <f t="shared" si="50"/>
        <v>0</v>
      </c>
      <c r="AK144" s="10">
        <f t="shared" si="50"/>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51">H146*(1+$G$16)*(1+I145)</f>
        <v>0</v>
      </c>
      <c r="J146" s="10">
        <f t="shared" si="51"/>
        <v>0</v>
      </c>
      <c r="K146" s="10">
        <f t="shared" si="51"/>
        <v>0</v>
      </c>
      <c r="L146" s="10">
        <f t="shared" si="51"/>
        <v>0</v>
      </c>
      <c r="M146" s="10">
        <f t="shared" si="51"/>
        <v>0</v>
      </c>
      <c r="N146" s="10">
        <f t="shared" si="51"/>
        <v>0</v>
      </c>
      <c r="O146" s="10">
        <f t="shared" si="51"/>
        <v>0</v>
      </c>
      <c r="P146" s="10">
        <f t="shared" si="51"/>
        <v>0</v>
      </c>
      <c r="Q146" s="10">
        <f t="shared" si="51"/>
        <v>0</v>
      </c>
      <c r="R146" s="10">
        <f t="shared" si="51"/>
        <v>0</v>
      </c>
      <c r="S146" s="10">
        <f t="shared" si="51"/>
        <v>0</v>
      </c>
      <c r="T146" s="10">
        <f t="shared" si="51"/>
        <v>0</v>
      </c>
      <c r="U146" s="10">
        <f t="shared" si="51"/>
        <v>0</v>
      </c>
      <c r="V146" s="10">
        <f t="shared" si="51"/>
        <v>0</v>
      </c>
      <c r="W146" s="10">
        <f t="shared" si="51"/>
        <v>0</v>
      </c>
      <c r="X146" s="10">
        <f t="shared" si="51"/>
        <v>0</v>
      </c>
      <c r="Y146" s="10">
        <f t="shared" si="51"/>
        <v>0</v>
      </c>
      <c r="Z146" s="10">
        <f t="shared" si="51"/>
        <v>0</v>
      </c>
      <c r="AA146" s="10">
        <f t="shared" si="51"/>
        <v>0</v>
      </c>
      <c r="AB146" s="10">
        <f t="shared" si="51"/>
        <v>0</v>
      </c>
      <c r="AC146" s="10">
        <f t="shared" si="51"/>
        <v>0</v>
      </c>
      <c r="AD146" s="10">
        <f t="shared" si="51"/>
        <v>0</v>
      </c>
      <c r="AE146" s="10">
        <f t="shared" si="51"/>
        <v>0</v>
      </c>
      <c r="AF146" s="10">
        <f t="shared" si="51"/>
        <v>0</v>
      </c>
      <c r="AG146" s="10">
        <f>AF146*(1+$G$16)*(1+AG145)</f>
        <v>0</v>
      </c>
      <c r="AH146" s="10">
        <f t="shared" si="51"/>
        <v>0</v>
      </c>
      <c r="AI146" s="10">
        <f t="shared" si="51"/>
        <v>0</v>
      </c>
      <c r="AJ146" s="10">
        <f t="shared" si="51"/>
        <v>0</v>
      </c>
      <c r="AK146" s="10">
        <f t="shared" si="51"/>
        <v>0</v>
      </c>
    </row>
    <row r="147" spans="1:37" x14ac:dyDescent="0.35">
      <c r="C147" s="3"/>
      <c r="D147" s="3"/>
      <c r="E147" t="s">
        <v>86</v>
      </c>
      <c r="F147" t="s">
        <v>87</v>
      </c>
      <c r="G147" s="12"/>
      <c r="H147" s="13">
        <f>G147*(1+$G$16)*(1+H145)</f>
        <v>0</v>
      </c>
      <c r="I147" s="13">
        <f t="shared" ref="I147:AK147" si="52">H147*(1+$G$16)*(1+I145)</f>
        <v>0</v>
      </c>
      <c r="J147" s="13">
        <f t="shared" si="52"/>
        <v>0</v>
      </c>
      <c r="K147" s="13">
        <f t="shared" si="52"/>
        <v>0</v>
      </c>
      <c r="L147" s="13">
        <f t="shared" si="52"/>
        <v>0</v>
      </c>
      <c r="M147" s="13">
        <f t="shared" si="52"/>
        <v>0</v>
      </c>
      <c r="N147" s="13">
        <f t="shared" si="52"/>
        <v>0</v>
      </c>
      <c r="O147" s="13">
        <f t="shared" si="52"/>
        <v>0</v>
      </c>
      <c r="P147" s="13">
        <f t="shared" si="52"/>
        <v>0</v>
      </c>
      <c r="Q147" s="13">
        <f t="shared" si="52"/>
        <v>0</v>
      </c>
      <c r="R147" s="13">
        <f t="shared" si="52"/>
        <v>0</v>
      </c>
      <c r="S147" s="13">
        <f t="shared" si="52"/>
        <v>0</v>
      </c>
      <c r="T147" s="13">
        <f t="shared" si="52"/>
        <v>0</v>
      </c>
      <c r="U147" s="13">
        <f t="shared" si="52"/>
        <v>0</v>
      </c>
      <c r="V147" s="13">
        <f t="shared" si="52"/>
        <v>0</v>
      </c>
      <c r="W147" s="13">
        <f t="shared" si="52"/>
        <v>0</v>
      </c>
      <c r="X147" s="13">
        <f t="shared" si="52"/>
        <v>0</v>
      </c>
      <c r="Y147" s="13">
        <f t="shared" si="52"/>
        <v>0</v>
      </c>
      <c r="Z147" s="13">
        <f t="shared" si="52"/>
        <v>0</v>
      </c>
      <c r="AA147" s="13">
        <f t="shared" si="52"/>
        <v>0</v>
      </c>
      <c r="AB147" s="13">
        <f t="shared" si="52"/>
        <v>0</v>
      </c>
      <c r="AC147" s="13">
        <f t="shared" si="52"/>
        <v>0</v>
      </c>
      <c r="AD147" s="13">
        <f t="shared" si="52"/>
        <v>0</v>
      </c>
      <c r="AE147" s="13">
        <f t="shared" si="52"/>
        <v>0</v>
      </c>
      <c r="AF147" s="13">
        <f t="shared" si="52"/>
        <v>0</v>
      </c>
      <c r="AG147" s="13">
        <f>AF147*(1+$G$16)*(1+AG145)</f>
        <v>0</v>
      </c>
      <c r="AH147" s="13">
        <f t="shared" si="52"/>
        <v>0</v>
      </c>
      <c r="AI147" s="13">
        <f t="shared" si="52"/>
        <v>0</v>
      </c>
      <c r="AJ147" s="13">
        <f t="shared" si="52"/>
        <v>0</v>
      </c>
      <c r="AK147" s="13">
        <f t="shared" si="52"/>
        <v>0</v>
      </c>
    </row>
    <row r="148" spans="1:37" x14ac:dyDescent="0.35">
      <c r="C148" s="3"/>
      <c r="D148" s="3"/>
      <c r="E148" t="s">
        <v>88</v>
      </c>
      <c r="F148" t="s">
        <v>87</v>
      </c>
      <c r="G148" s="12"/>
      <c r="H148" s="13">
        <f>G148*(1+$G$16)*(1+H145)</f>
        <v>0</v>
      </c>
      <c r="I148" s="13">
        <f t="shared" ref="I148:AK148" si="53">H148*(1+$G$16)*(1+I145)</f>
        <v>0</v>
      </c>
      <c r="J148" s="13">
        <f t="shared" si="53"/>
        <v>0</v>
      </c>
      <c r="K148" s="13">
        <f t="shared" si="53"/>
        <v>0</v>
      </c>
      <c r="L148" s="13">
        <f t="shared" si="53"/>
        <v>0</v>
      </c>
      <c r="M148" s="13">
        <f t="shared" si="53"/>
        <v>0</v>
      </c>
      <c r="N148" s="13">
        <f t="shared" si="53"/>
        <v>0</v>
      </c>
      <c r="O148" s="13">
        <f t="shared" si="53"/>
        <v>0</v>
      </c>
      <c r="P148" s="13">
        <f t="shared" si="53"/>
        <v>0</v>
      </c>
      <c r="Q148" s="13">
        <f t="shared" si="53"/>
        <v>0</v>
      </c>
      <c r="R148" s="13">
        <f t="shared" si="53"/>
        <v>0</v>
      </c>
      <c r="S148" s="13">
        <f t="shared" si="53"/>
        <v>0</v>
      </c>
      <c r="T148" s="13">
        <f t="shared" si="53"/>
        <v>0</v>
      </c>
      <c r="U148" s="13">
        <f t="shared" si="53"/>
        <v>0</v>
      </c>
      <c r="V148" s="13">
        <f t="shared" si="53"/>
        <v>0</v>
      </c>
      <c r="W148" s="13">
        <f t="shared" si="53"/>
        <v>0</v>
      </c>
      <c r="X148" s="13">
        <f t="shared" si="53"/>
        <v>0</v>
      </c>
      <c r="Y148" s="13">
        <f t="shared" si="53"/>
        <v>0</v>
      </c>
      <c r="Z148" s="13">
        <f t="shared" si="53"/>
        <v>0</v>
      </c>
      <c r="AA148" s="13">
        <f t="shared" si="53"/>
        <v>0</v>
      </c>
      <c r="AB148" s="13">
        <f t="shared" si="53"/>
        <v>0</v>
      </c>
      <c r="AC148" s="13">
        <f t="shared" si="53"/>
        <v>0</v>
      </c>
      <c r="AD148" s="13">
        <f t="shared" si="53"/>
        <v>0</v>
      </c>
      <c r="AE148" s="13">
        <f t="shared" si="53"/>
        <v>0</v>
      </c>
      <c r="AF148" s="13">
        <f t="shared" si="53"/>
        <v>0</v>
      </c>
      <c r="AG148" s="13">
        <f>AF148*(1+$G$16)*(1+AG145)</f>
        <v>0</v>
      </c>
      <c r="AH148" s="13">
        <f t="shared" si="53"/>
        <v>0</v>
      </c>
      <c r="AI148" s="13">
        <f t="shared" si="53"/>
        <v>0</v>
      </c>
      <c r="AJ148" s="13">
        <f t="shared" si="53"/>
        <v>0</v>
      </c>
      <c r="AK148" s="13">
        <f t="shared" si="53"/>
        <v>0</v>
      </c>
    </row>
    <row r="149" spans="1:37" x14ac:dyDescent="0.35">
      <c r="C149" s="3"/>
      <c r="D149" s="3"/>
      <c r="E149" t="s">
        <v>89</v>
      </c>
      <c r="F149" t="s">
        <v>87</v>
      </c>
      <c r="G149" s="12"/>
      <c r="H149" s="13">
        <f>G149*(1+$G$16)*(1+H145)</f>
        <v>0</v>
      </c>
      <c r="I149" s="13">
        <f t="shared" ref="I149:AK149" si="54">H149*(1+$G$16)*(1+I145)</f>
        <v>0</v>
      </c>
      <c r="J149" s="13">
        <f t="shared" si="54"/>
        <v>0</v>
      </c>
      <c r="K149" s="13">
        <f t="shared" si="54"/>
        <v>0</v>
      </c>
      <c r="L149" s="13">
        <f t="shared" si="54"/>
        <v>0</v>
      </c>
      <c r="M149" s="13">
        <f t="shared" si="54"/>
        <v>0</v>
      </c>
      <c r="N149" s="13">
        <f t="shared" si="54"/>
        <v>0</v>
      </c>
      <c r="O149" s="13">
        <f t="shared" si="54"/>
        <v>0</v>
      </c>
      <c r="P149" s="13">
        <f t="shared" si="54"/>
        <v>0</v>
      </c>
      <c r="Q149" s="13">
        <f t="shared" si="54"/>
        <v>0</v>
      </c>
      <c r="R149" s="13">
        <f t="shared" si="54"/>
        <v>0</v>
      </c>
      <c r="S149" s="13">
        <f t="shared" si="54"/>
        <v>0</v>
      </c>
      <c r="T149" s="13">
        <f t="shared" si="54"/>
        <v>0</v>
      </c>
      <c r="U149" s="13">
        <f t="shared" si="54"/>
        <v>0</v>
      </c>
      <c r="V149" s="13">
        <f t="shared" si="54"/>
        <v>0</v>
      </c>
      <c r="W149" s="13">
        <f t="shared" si="54"/>
        <v>0</v>
      </c>
      <c r="X149" s="13">
        <f t="shared" si="54"/>
        <v>0</v>
      </c>
      <c r="Y149" s="13">
        <f t="shared" si="54"/>
        <v>0</v>
      </c>
      <c r="Z149" s="13">
        <f t="shared" si="54"/>
        <v>0</v>
      </c>
      <c r="AA149" s="13">
        <f t="shared" si="54"/>
        <v>0</v>
      </c>
      <c r="AB149" s="13">
        <f t="shared" si="54"/>
        <v>0</v>
      </c>
      <c r="AC149" s="13">
        <f t="shared" si="54"/>
        <v>0</v>
      </c>
      <c r="AD149" s="13">
        <f t="shared" si="54"/>
        <v>0</v>
      </c>
      <c r="AE149" s="13">
        <f t="shared" si="54"/>
        <v>0</v>
      </c>
      <c r="AF149" s="13">
        <f t="shared" si="54"/>
        <v>0</v>
      </c>
      <c r="AG149" s="13">
        <f>AF149*(1+$G$16)*(1+AG145)</f>
        <v>0</v>
      </c>
      <c r="AH149" s="13">
        <f t="shared" si="54"/>
        <v>0</v>
      </c>
      <c r="AI149" s="13">
        <f t="shared" si="54"/>
        <v>0</v>
      </c>
      <c r="AJ149" s="13">
        <f t="shared" si="54"/>
        <v>0</v>
      </c>
      <c r="AK149" s="13">
        <f t="shared" si="54"/>
        <v>0</v>
      </c>
    </row>
    <row r="150" spans="1:37" x14ac:dyDescent="0.35">
      <c r="C150" s="3"/>
      <c r="D150" s="3"/>
    </row>
    <row r="151" spans="1:37" x14ac:dyDescent="0.35">
      <c r="C151" s="3"/>
      <c r="D151" s="3"/>
      <c r="E151" t="s">
        <v>98</v>
      </c>
      <c r="F151" t="s">
        <v>91</v>
      </c>
      <c r="H151" s="10">
        <f>SUM(H142:H144)/1000</f>
        <v>0</v>
      </c>
      <c r="I151" s="10">
        <f t="shared" ref="I151:AK151" si="55">SUM(I142:I144)/1000</f>
        <v>0</v>
      </c>
      <c r="J151" s="10">
        <f t="shared" si="55"/>
        <v>0</v>
      </c>
      <c r="K151" s="10">
        <f t="shared" si="55"/>
        <v>0</v>
      </c>
      <c r="L151" s="10">
        <f t="shared" si="55"/>
        <v>0</v>
      </c>
      <c r="M151" s="10">
        <f t="shared" si="55"/>
        <v>0</v>
      </c>
      <c r="N151" s="10">
        <f t="shared" si="55"/>
        <v>0</v>
      </c>
      <c r="O151" s="10">
        <f t="shared" si="55"/>
        <v>0</v>
      </c>
      <c r="P151" s="10">
        <f t="shared" si="55"/>
        <v>0</v>
      </c>
      <c r="Q151" s="10">
        <f t="shared" si="55"/>
        <v>0</v>
      </c>
      <c r="R151" s="10">
        <f t="shared" si="55"/>
        <v>0</v>
      </c>
      <c r="S151" s="10">
        <f t="shared" si="55"/>
        <v>0</v>
      </c>
      <c r="T151" s="10">
        <f t="shared" si="55"/>
        <v>0</v>
      </c>
      <c r="U151" s="10">
        <f t="shared" si="55"/>
        <v>0</v>
      </c>
      <c r="V151" s="10">
        <f t="shared" si="55"/>
        <v>0</v>
      </c>
      <c r="W151" s="10">
        <f t="shared" si="55"/>
        <v>0</v>
      </c>
      <c r="X151" s="10">
        <f t="shared" si="55"/>
        <v>0</v>
      </c>
      <c r="Y151" s="10">
        <f t="shared" si="55"/>
        <v>0</v>
      </c>
      <c r="Z151" s="10">
        <f t="shared" si="55"/>
        <v>0</v>
      </c>
      <c r="AA151" s="10">
        <f t="shared" si="55"/>
        <v>0</v>
      </c>
      <c r="AB151" s="10">
        <f t="shared" si="55"/>
        <v>0</v>
      </c>
      <c r="AC151" s="10">
        <f t="shared" si="55"/>
        <v>0</v>
      </c>
      <c r="AD151" s="10">
        <f t="shared" si="55"/>
        <v>0</v>
      </c>
      <c r="AE151" s="10">
        <f t="shared" si="55"/>
        <v>0</v>
      </c>
      <c r="AF151" s="10">
        <f t="shared" si="55"/>
        <v>0</v>
      </c>
      <c r="AG151" s="10">
        <f t="shared" si="55"/>
        <v>0</v>
      </c>
      <c r="AH151" s="10">
        <f t="shared" si="55"/>
        <v>0</v>
      </c>
      <c r="AI151" s="10">
        <f t="shared" si="55"/>
        <v>0</v>
      </c>
      <c r="AJ151" s="10">
        <f t="shared" si="55"/>
        <v>0</v>
      </c>
      <c r="AK151" s="10">
        <f t="shared" si="55"/>
        <v>0</v>
      </c>
    </row>
    <row r="152" spans="1:37" x14ac:dyDescent="0.35">
      <c r="C152" s="3"/>
      <c r="D152" s="3"/>
      <c r="E152" t="s">
        <v>99</v>
      </c>
      <c r="F152" t="s">
        <v>53</v>
      </c>
      <c r="H152" s="10">
        <f>H135*H146+H142*H147+H143*H148+H144*H149</f>
        <v>0</v>
      </c>
      <c r="I152" s="10">
        <f t="shared" ref="I152:AK152" si="56">I135*I146+I142*I147+I143*I148+I144*I149</f>
        <v>0</v>
      </c>
      <c r="J152" s="10">
        <f t="shared" si="56"/>
        <v>0</v>
      </c>
      <c r="K152" s="10">
        <f t="shared" si="56"/>
        <v>0</v>
      </c>
      <c r="L152" s="10">
        <f t="shared" si="56"/>
        <v>0</v>
      </c>
      <c r="M152" s="10">
        <f t="shared" si="56"/>
        <v>0</v>
      </c>
      <c r="N152" s="10">
        <f t="shared" si="56"/>
        <v>0</v>
      </c>
      <c r="O152" s="10">
        <f t="shared" si="56"/>
        <v>0</v>
      </c>
      <c r="P152" s="10">
        <f t="shared" si="56"/>
        <v>0</v>
      </c>
      <c r="Q152" s="10">
        <f t="shared" si="56"/>
        <v>0</v>
      </c>
      <c r="R152" s="10">
        <f t="shared" si="56"/>
        <v>0</v>
      </c>
      <c r="S152" s="10">
        <f t="shared" si="56"/>
        <v>0</v>
      </c>
      <c r="T152" s="10">
        <f t="shared" si="56"/>
        <v>0</v>
      </c>
      <c r="U152" s="10">
        <f t="shared" si="56"/>
        <v>0</v>
      </c>
      <c r="V152" s="10">
        <f t="shared" si="56"/>
        <v>0</v>
      </c>
      <c r="W152" s="10">
        <f t="shared" si="56"/>
        <v>0</v>
      </c>
      <c r="X152" s="10">
        <f t="shared" si="56"/>
        <v>0</v>
      </c>
      <c r="Y152" s="10">
        <f t="shared" si="56"/>
        <v>0</v>
      </c>
      <c r="Z152" s="10">
        <f t="shared" si="56"/>
        <v>0</v>
      </c>
      <c r="AA152" s="10">
        <f t="shared" si="56"/>
        <v>0</v>
      </c>
      <c r="AB152" s="10">
        <f t="shared" si="56"/>
        <v>0</v>
      </c>
      <c r="AC152" s="10">
        <f t="shared" si="56"/>
        <v>0</v>
      </c>
      <c r="AD152" s="10">
        <f t="shared" si="56"/>
        <v>0</v>
      </c>
      <c r="AE152" s="10">
        <f t="shared" si="56"/>
        <v>0</v>
      </c>
      <c r="AF152" s="10">
        <f t="shared" si="56"/>
        <v>0</v>
      </c>
      <c r="AG152" s="10">
        <f t="shared" si="56"/>
        <v>0</v>
      </c>
      <c r="AH152" s="10">
        <f t="shared" si="56"/>
        <v>0</v>
      </c>
      <c r="AI152" s="10">
        <f t="shared" si="56"/>
        <v>0</v>
      </c>
      <c r="AJ152" s="10">
        <f t="shared" si="56"/>
        <v>0</v>
      </c>
      <c r="AK152" s="10">
        <f t="shared" si="56"/>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7">H156+I155</f>
        <v>0</v>
      </c>
      <c r="J156" s="10">
        <f t="shared" si="57"/>
        <v>0</v>
      </c>
      <c r="K156" s="10">
        <f t="shared" si="57"/>
        <v>0</v>
      </c>
      <c r="L156" s="10">
        <f t="shared" si="57"/>
        <v>0</v>
      </c>
      <c r="M156" s="10">
        <f t="shared" si="57"/>
        <v>0</v>
      </c>
      <c r="N156" s="10">
        <f t="shared" si="57"/>
        <v>0</v>
      </c>
      <c r="O156" s="10">
        <f t="shared" si="57"/>
        <v>0</v>
      </c>
      <c r="P156" s="10">
        <f t="shared" si="57"/>
        <v>0</v>
      </c>
      <c r="Q156" s="10">
        <f t="shared" si="57"/>
        <v>0</v>
      </c>
      <c r="R156" s="10">
        <f t="shared" si="57"/>
        <v>0</v>
      </c>
      <c r="S156" s="10">
        <f t="shared" si="57"/>
        <v>0</v>
      </c>
      <c r="T156" s="10">
        <f t="shared" si="57"/>
        <v>0</v>
      </c>
      <c r="U156" s="10">
        <f t="shared" si="57"/>
        <v>0</v>
      </c>
      <c r="V156" s="10">
        <f t="shared" si="57"/>
        <v>0</v>
      </c>
      <c r="W156" s="10">
        <f t="shared" si="57"/>
        <v>0</v>
      </c>
      <c r="X156" s="10">
        <f t="shared" si="57"/>
        <v>0</v>
      </c>
      <c r="Y156" s="10">
        <f t="shared" si="57"/>
        <v>0</v>
      </c>
      <c r="Z156" s="10">
        <f t="shared" si="57"/>
        <v>0</v>
      </c>
      <c r="AA156" s="10">
        <f t="shared" si="57"/>
        <v>0</v>
      </c>
      <c r="AB156" s="10">
        <f t="shared" si="57"/>
        <v>0</v>
      </c>
      <c r="AC156" s="10">
        <f t="shared" si="57"/>
        <v>0</v>
      </c>
      <c r="AD156" s="10">
        <f t="shared" si="57"/>
        <v>0</v>
      </c>
      <c r="AE156" s="10">
        <f t="shared" si="57"/>
        <v>0</v>
      </c>
      <c r="AF156" s="10">
        <f t="shared" si="57"/>
        <v>0</v>
      </c>
      <c r="AG156" s="10">
        <f>AF156+AG155</f>
        <v>0</v>
      </c>
      <c r="AH156" s="10">
        <f t="shared" si="57"/>
        <v>0</v>
      </c>
      <c r="AI156" s="10">
        <f t="shared" si="57"/>
        <v>0</v>
      </c>
      <c r="AJ156" s="10">
        <f t="shared" si="57"/>
        <v>0</v>
      </c>
      <c r="AK156" s="10">
        <f t="shared" si="57"/>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8">I155*$G157</f>
        <v>0</v>
      </c>
      <c r="J158">
        <f t="shared" si="58"/>
        <v>0</v>
      </c>
      <c r="K158">
        <f t="shared" si="58"/>
        <v>0</v>
      </c>
      <c r="L158">
        <f t="shared" si="58"/>
        <v>0</v>
      </c>
      <c r="M158">
        <f t="shared" si="58"/>
        <v>0</v>
      </c>
      <c r="N158">
        <f t="shared" si="58"/>
        <v>0</v>
      </c>
      <c r="O158">
        <f t="shared" si="58"/>
        <v>0</v>
      </c>
      <c r="P158">
        <f t="shared" si="58"/>
        <v>0</v>
      </c>
      <c r="Q158">
        <f t="shared" si="58"/>
        <v>0</v>
      </c>
      <c r="R158">
        <f t="shared" si="58"/>
        <v>0</v>
      </c>
      <c r="S158">
        <f t="shared" si="58"/>
        <v>0</v>
      </c>
      <c r="T158">
        <f t="shared" si="58"/>
        <v>0</v>
      </c>
      <c r="U158">
        <f t="shared" si="58"/>
        <v>0</v>
      </c>
      <c r="V158">
        <f t="shared" si="58"/>
        <v>0</v>
      </c>
      <c r="W158">
        <f t="shared" si="58"/>
        <v>0</v>
      </c>
      <c r="X158">
        <f t="shared" si="58"/>
        <v>0</v>
      </c>
      <c r="Y158">
        <f t="shared" si="58"/>
        <v>0</v>
      </c>
      <c r="Z158">
        <f t="shared" si="58"/>
        <v>0</v>
      </c>
      <c r="AA158">
        <f t="shared" si="58"/>
        <v>0</v>
      </c>
      <c r="AB158">
        <f t="shared" si="58"/>
        <v>0</v>
      </c>
      <c r="AC158">
        <f t="shared" si="58"/>
        <v>0</v>
      </c>
      <c r="AD158">
        <f t="shared" si="58"/>
        <v>0</v>
      </c>
      <c r="AE158">
        <f t="shared" si="58"/>
        <v>0</v>
      </c>
      <c r="AF158">
        <f t="shared" si="58"/>
        <v>0</v>
      </c>
      <c r="AG158">
        <f t="shared" si="58"/>
        <v>0</v>
      </c>
      <c r="AH158">
        <f t="shared" si="58"/>
        <v>0</v>
      </c>
      <c r="AI158">
        <f t="shared" si="58"/>
        <v>0</v>
      </c>
      <c r="AJ158">
        <f t="shared" si="58"/>
        <v>0</v>
      </c>
      <c r="AK158">
        <f t="shared" si="58"/>
        <v>0</v>
      </c>
    </row>
    <row r="159" spans="1:37" x14ac:dyDescent="0.35">
      <c r="C159" s="3"/>
      <c r="D159" s="3"/>
      <c r="E159" t="s">
        <v>74</v>
      </c>
      <c r="F159" t="s">
        <v>70</v>
      </c>
      <c r="H159">
        <f>H156*$G157</f>
        <v>0</v>
      </c>
      <c r="I159">
        <f t="shared" ref="I159:AK159" si="59">I156*$G157</f>
        <v>0</v>
      </c>
      <c r="J159">
        <f t="shared" si="59"/>
        <v>0</v>
      </c>
      <c r="K159">
        <f t="shared" si="59"/>
        <v>0</v>
      </c>
      <c r="L159">
        <f t="shared" si="59"/>
        <v>0</v>
      </c>
      <c r="M159">
        <f t="shared" si="59"/>
        <v>0</v>
      </c>
      <c r="N159">
        <f t="shared" si="59"/>
        <v>0</v>
      </c>
      <c r="O159">
        <f t="shared" si="59"/>
        <v>0</v>
      </c>
      <c r="P159">
        <f t="shared" si="59"/>
        <v>0</v>
      </c>
      <c r="Q159">
        <f t="shared" si="59"/>
        <v>0</v>
      </c>
      <c r="R159">
        <f t="shared" si="59"/>
        <v>0</v>
      </c>
      <c r="S159">
        <f t="shared" si="59"/>
        <v>0</v>
      </c>
      <c r="T159">
        <f t="shared" si="59"/>
        <v>0</v>
      </c>
      <c r="U159">
        <f t="shared" si="59"/>
        <v>0</v>
      </c>
      <c r="V159">
        <f t="shared" si="59"/>
        <v>0</v>
      </c>
      <c r="W159">
        <f t="shared" si="59"/>
        <v>0</v>
      </c>
      <c r="X159">
        <f t="shared" si="59"/>
        <v>0</v>
      </c>
      <c r="Y159">
        <f t="shared" si="59"/>
        <v>0</v>
      </c>
      <c r="Z159">
        <f t="shared" si="59"/>
        <v>0</v>
      </c>
      <c r="AA159">
        <f t="shared" si="59"/>
        <v>0</v>
      </c>
      <c r="AB159">
        <f t="shared" si="59"/>
        <v>0</v>
      </c>
      <c r="AC159">
        <f t="shared" si="59"/>
        <v>0</v>
      </c>
      <c r="AD159">
        <f t="shared" si="59"/>
        <v>0</v>
      </c>
      <c r="AE159">
        <f t="shared" si="59"/>
        <v>0</v>
      </c>
      <c r="AF159">
        <f t="shared" si="59"/>
        <v>0</v>
      </c>
      <c r="AG159">
        <f t="shared" si="59"/>
        <v>0</v>
      </c>
      <c r="AH159">
        <f t="shared" si="59"/>
        <v>0</v>
      </c>
      <c r="AI159">
        <f t="shared" si="59"/>
        <v>0</v>
      </c>
      <c r="AJ159">
        <f t="shared" si="59"/>
        <v>0</v>
      </c>
      <c r="AK159">
        <f t="shared" si="59"/>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60">I156*I160</f>
        <v>0</v>
      </c>
      <c r="J163" s="10">
        <f t="shared" si="60"/>
        <v>0</v>
      </c>
      <c r="K163" s="10">
        <f t="shared" si="60"/>
        <v>0</v>
      </c>
      <c r="L163" s="10">
        <f t="shared" si="60"/>
        <v>0</v>
      </c>
      <c r="M163" s="10">
        <f t="shared" si="60"/>
        <v>0</v>
      </c>
      <c r="N163" s="10">
        <f t="shared" si="60"/>
        <v>0</v>
      </c>
      <c r="O163" s="10">
        <f t="shared" si="60"/>
        <v>0</v>
      </c>
      <c r="P163" s="10">
        <f t="shared" si="60"/>
        <v>0</v>
      </c>
      <c r="Q163" s="10">
        <f t="shared" si="60"/>
        <v>0</v>
      </c>
      <c r="R163" s="10">
        <f t="shared" si="60"/>
        <v>0</v>
      </c>
      <c r="S163" s="10">
        <f t="shared" si="60"/>
        <v>0</v>
      </c>
      <c r="T163" s="10">
        <f t="shared" si="60"/>
        <v>0</v>
      </c>
      <c r="U163" s="10">
        <f t="shared" si="60"/>
        <v>0</v>
      </c>
      <c r="V163" s="10">
        <f t="shared" si="60"/>
        <v>0</v>
      </c>
      <c r="W163" s="10">
        <f t="shared" si="60"/>
        <v>0</v>
      </c>
      <c r="X163" s="10">
        <f t="shared" si="60"/>
        <v>0</v>
      </c>
      <c r="Y163" s="10">
        <f t="shared" si="60"/>
        <v>0</v>
      </c>
      <c r="Z163" s="10">
        <f t="shared" si="60"/>
        <v>0</v>
      </c>
      <c r="AA163" s="10">
        <f t="shared" si="60"/>
        <v>0</v>
      </c>
      <c r="AB163" s="10">
        <f t="shared" si="60"/>
        <v>0</v>
      </c>
      <c r="AC163" s="10">
        <f t="shared" si="60"/>
        <v>0</v>
      </c>
      <c r="AD163" s="10">
        <f t="shared" si="60"/>
        <v>0</v>
      </c>
      <c r="AE163" s="10">
        <f t="shared" si="60"/>
        <v>0</v>
      </c>
      <c r="AF163" s="10">
        <f t="shared" si="60"/>
        <v>0</v>
      </c>
      <c r="AG163" s="10">
        <f t="shared" si="60"/>
        <v>0</v>
      </c>
      <c r="AH163" s="10">
        <f t="shared" si="60"/>
        <v>0</v>
      </c>
      <c r="AI163" s="10">
        <f t="shared" si="60"/>
        <v>0</v>
      </c>
      <c r="AJ163" s="10">
        <f t="shared" si="60"/>
        <v>0</v>
      </c>
      <c r="AK163" s="10">
        <f t="shared" si="60"/>
        <v>0</v>
      </c>
    </row>
    <row r="164" spans="1:38" x14ac:dyDescent="0.35">
      <c r="C164" s="3"/>
      <c r="D164" s="3"/>
      <c r="E164" t="s">
        <v>81</v>
      </c>
      <c r="F164" t="s">
        <v>80</v>
      </c>
      <c r="H164" s="10">
        <f>H156*H161</f>
        <v>0</v>
      </c>
      <c r="I164" s="10">
        <f t="shared" ref="I164:AK164" si="61">I156*I161</f>
        <v>0</v>
      </c>
      <c r="J164" s="10">
        <f t="shared" si="61"/>
        <v>0</v>
      </c>
      <c r="K164" s="10">
        <f t="shared" si="61"/>
        <v>0</v>
      </c>
      <c r="L164" s="10">
        <f t="shared" si="61"/>
        <v>0</v>
      </c>
      <c r="M164" s="10">
        <f t="shared" si="61"/>
        <v>0</v>
      </c>
      <c r="N164" s="10">
        <f t="shared" si="61"/>
        <v>0</v>
      </c>
      <c r="O164" s="10">
        <f t="shared" si="61"/>
        <v>0</v>
      </c>
      <c r="P164" s="10">
        <f t="shared" si="61"/>
        <v>0</v>
      </c>
      <c r="Q164" s="10">
        <f t="shared" si="61"/>
        <v>0</v>
      </c>
      <c r="R164" s="10">
        <f t="shared" si="61"/>
        <v>0</v>
      </c>
      <c r="S164" s="10">
        <f t="shared" si="61"/>
        <v>0</v>
      </c>
      <c r="T164" s="10">
        <f t="shared" si="61"/>
        <v>0</v>
      </c>
      <c r="U164" s="10">
        <f t="shared" si="61"/>
        <v>0</v>
      </c>
      <c r="V164" s="10">
        <f t="shared" si="61"/>
        <v>0</v>
      </c>
      <c r="W164" s="10">
        <f t="shared" si="61"/>
        <v>0</v>
      </c>
      <c r="X164" s="10">
        <f t="shared" si="61"/>
        <v>0</v>
      </c>
      <c r="Y164" s="10">
        <f t="shared" si="61"/>
        <v>0</v>
      </c>
      <c r="Z164" s="10">
        <f t="shared" si="61"/>
        <v>0</v>
      </c>
      <c r="AA164" s="10">
        <f t="shared" si="61"/>
        <v>0</v>
      </c>
      <c r="AB164" s="10">
        <f t="shared" si="61"/>
        <v>0</v>
      </c>
      <c r="AC164" s="10">
        <f t="shared" si="61"/>
        <v>0</v>
      </c>
      <c r="AD164" s="10">
        <f t="shared" si="61"/>
        <v>0</v>
      </c>
      <c r="AE164" s="10">
        <f t="shared" si="61"/>
        <v>0</v>
      </c>
      <c r="AF164" s="10">
        <f t="shared" si="61"/>
        <v>0</v>
      </c>
      <c r="AG164" s="10">
        <f t="shared" si="61"/>
        <v>0</v>
      </c>
      <c r="AH164" s="10">
        <f t="shared" si="61"/>
        <v>0</v>
      </c>
      <c r="AI164" s="10">
        <f t="shared" si="61"/>
        <v>0</v>
      </c>
      <c r="AJ164" s="10">
        <f t="shared" si="61"/>
        <v>0</v>
      </c>
      <c r="AK164" s="10">
        <f t="shared" si="61"/>
        <v>0</v>
      </c>
    </row>
    <row r="165" spans="1:38" x14ac:dyDescent="0.35">
      <c r="C165" s="3"/>
      <c r="D165" s="3"/>
      <c r="E165" t="s">
        <v>82</v>
      </c>
      <c r="F165" t="s">
        <v>80</v>
      </c>
      <c r="H165" s="10">
        <f>H156*H162</f>
        <v>0</v>
      </c>
      <c r="I165" s="10">
        <f t="shared" ref="I165:AK165" si="62">I156*I162</f>
        <v>0</v>
      </c>
      <c r="J165" s="10">
        <f t="shared" si="62"/>
        <v>0</v>
      </c>
      <c r="K165" s="10">
        <f t="shared" si="62"/>
        <v>0</v>
      </c>
      <c r="L165" s="10">
        <f t="shared" si="62"/>
        <v>0</v>
      </c>
      <c r="M165" s="10">
        <f t="shared" si="62"/>
        <v>0</v>
      </c>
      <c r="N165" s="10">
        <f t="shared" si="62"/>
        <v>0</v>
      </c>
      <c r="O165" s="10">
        <f t="shared" si="62"/>
        <v>0</v>
      </c>
      <c r="P165" s="10">
        <f t="shared" si="62"/>
        <v>0</v>
      </c>
      <c r="Q165" s="10">
        <f t="shared" si="62"/>
        <v>0</v>
      </c>
      <c r="R165" s="10">
        <f t="shared" si="62"/>
        <v>0</v>
      </c>
      <c r="S165" s="10">
        <f t="shared" si="62"/>
        <v>0</v>
      </c>
      <c r="T165" s="10">
        <f t="shared" si="62"/>
        <v>0</v>
      </c>
      <c r="U165" s="10">
        <f t="shared" si="62"/>
        <v>0</v>
      </c>
      <c r="V165" s="10">
        <f t="shared" si="62"/>
        <v>0</v>
      </c>
      <c r="W165" s="10">
        <f t="shared" si="62"/>
        <v>0</v>
      </c>
      <c r="X165" s="10">
        <f t="shared" si="62"/>
        <v>0</v>
      </c>
      <c r="Y165" s="10">
        <f t="shared" si="62"/>
        <v>0</v>
      </c>
      <c r="Z165" s="10">
        <f t="shared" si="62"/>
        <v>0</v>
      </c>
      <c r="AA165" s="10">
        <f t="shared" si="62"/>
        <v>0</v>
      </c>
      <c r="AB165" s="10">
        <f t="shared" si="62"/>
        <v>0</v>
      </c>
      <c r="AC165" s="10">
        <f t="shared" si="62"/>
        <v>0</v>
      </c>
      <c r="AD165" s="10">
        <f t="shared" si="62"/>
        <v>0</v>
      </c>
      <c r="AE165" s="10">
        <f t="shared" si="62"/>
        <v>0</v>
      </c>
      <c r="AF165" s="10">
        <f t="shared" si="62"/>
        <v>0</v>
      </c>
      <c r="AG165" s="10">
        <f t="shared" si="62"/>
        <v>0</v>
      </c>
      <c r="AH165" s="10">
        <f t="shared" si="62"/>
        <v>0</v>
      </c>
      <c r="AI165" s="10">
        <f t="shared" si="62"/>
        <v>0</v>
      </c>
      <c r="AJ165" s="10">
        <f t="shared" si="62"/>
        <v>0</v>
      </c>
      <c r="AK165" s="10">
        <f t="shared" si="62"/>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3">H167*(1+$G$16)*(1+I166)</f>
        <v>0</v>
      </c>
      <c r="J167" s="10">
        <f t="shared" si="63"/>
        <v>0</v>
      </c>
      <c r="K167" s="10">
        <f t="shared" si="63"/>
        <v>0</v>
      </c>
      <c r="L167" s="10">
        <f t="shared" si="63"/>
        <v>0</v>
      </c>
      <c r="M167" s="10">
        <f t="shared" si="63"/>
        <v>0</v>
      </c>
      <c r="N167" s="10">
        <f t="shared" si="63"/>
        <v>0</v>
      </c>
      <c r="O167" s="10">
        <f t="shared" si="63"/>
        <v>0</v>
      </c>
      <c r="P167" s="10">
        <f t="shared" si="63"/>
        <v>0</v>
      </c>
      <c r="Q167" s="10">
        <f t="shared" si="63"/>
        <v>0</v>
      </c>
      <c r="R167" s="10">
        <f t="shared" si="63"/>
        <v>0</v>
      </c>
      <c r="S167" s="10">
        <f t="shared" si="63"/>
        <v>0</v>
      </c>
      <c r="T167" s="10">
        <f t="shared" si="63"/>
        <v>0</v>
      </c>
      <c r="U167" s="10">
        <f t="shared" si="63"/>
        <v>0</v>
      </c>
      <c r="V167" s="10">
        <f t="shared" si="63"/>
        <v>0</v>
      </c>
      <c r="W167" s="10">
        <f t="shared" si="63"/>
        <v>0</v>
      </c>
      <c r="X167" s="10">
        <f t="shared" si="63"/>
        <v>0</v>
      </c>
      <c r="Y167" s="10">
        <f t="shared" si="63"/>
        <v>0</v>
      </c>
      <c r="Z167" s="10">
        <f t="shared" si="63"/>
        <v>0</v>
      </c>
      <c r="AA167" s="10">
        <f t="shared" si="63"/>
        <v>0</v>
      </c>
      <c r="AB167" s="10">
        <f t="shared" si="63"/>
        <v>0</v>
      </c>
      <c r="AC167" s="10">
        <f t="shared" si="63"/>
        <v>0</v>
      </c>
      <c r="AD167" s="10">
        <f t="shared" si="63"/>
        <v>0</v>
      </c>
      <c r="AE167" s="10">
        <f t="shared" si="63"/>
        <v>0</v>
      </c>
      <c r="AF167" s="10">
        <f t="shared" si="63"/>
        <v>0</v>
      </c>
      <c r="AG167" s="10">
        <f>AF167*(1+$G$16)*(1+AG166)</f>
        <v>0</v>
      </c>
      <c r="AH167" s="10">
        <f t="shared" si="63"/>
        <v>0</v>
      </c>
      <c r="AI167" s="10">
        <f t="shared" si="63"/>
        <v>0</v>
      </c>
      <c r="AJ167" s="10">
        <f t="shared" si="63"/>
        <v>0</v>
      </c>
      <c r="AK167" s="10">
        <f t="shared" si="63"/>
        <v>0</v>
      </c>
    </row>
    <row r="168" spans="1:38" x14ac:dyDescent="0.35">
      <c r="C168" s="3"/>
      <c r="D168" s="3"/>
      <c r="E168" t="s">
        <v>86</v>
      </c>
      <c r="F168" t="s">
        <v>87</v>
      </c>
      <c r="G168" s="12"/>
      <c r="H168" s="13">
        <f>G168*(1+$G$16)*(1+H166)</f>
        <v>0</v>
      </c>
      <c r="I168" s="13">
        <f t="shared" ref="I168:AK168" si="64">H168*(1+$G$16)*(1+I166)</f>
        <v>0</v>
      </c>
      <c r="J168" s="13">
        <f t="shared" si="64"/>
        <v>0</v>
      </c>
      <c r="K168" s="13">
        <f t="shared" si="64"/>
        <v>0</v>
      </c>
      <c r="L168" s="13">
        <f t="shared" si="64"/>
        <v>0</v>
      </c>
      <c r="M168" s="13">
        <f t="shared" si="64"/>
        <v>0</v>
      </c>
      <c r="N168" s="13">
        <f t="shared" si="64"/>
        <v>0</v>
      </c>
      <c r="O168" s="13">
        <f t="shared" si="64"/>
        <v>0</v>
      </c>
      <c r="P168" s="13">
        <f t="shared" si="64"/>
        <v>0</v>
      </c>
      <c r="Q168" s="13">
        <f t="shared" si="64"/>
        <v>0</v>
      </c>
      <c r="R168" s="13">
        <f t="shared" si="64"/>
        <v>0</v>
      </c>
      <c r="S168" s="13">
        <f t="shared" si="64"/>
        <v>0</v>
      </c>
      <c r="T168" s="13">
        <f t="shared" si="64"/>
        <v>0</v>
      </c>
      <c r="U168" s="13">
        <f t="shared" si="64"/>
        <v>0</v>
      </c>
      <c r="V168" s="13">
        <f t="shared" si="64"/>
        <v>0</v>
      </c>
      <c r="W168" s="13">
        <f t="shared" si="64"/>
        <v>0</v>
      </c>
      <c r="X168" s="13">
        <f t="shared" si="64"/>
        <v>0</v>
      </c>
      <c r="Y168" s="13">
        <f t="shared" si="64"/>
        <v>0</v>
      </c>
      <c r="Z168" s="13">
        <f t="shared" si="64"/>
        <v>0</v>
      </c>
      <c r="AA168" s="13">
        <f t="shared" si="64"/>
        <v>0</v>
      </c>
      <c r="AB168" s="13">
        <f t="shared" si="64"/>
        <v>0</v>
      </c>
      <c r="AC168" s="13">
        <f t="shared" si="64"/>
        <v>0</v>
      </c>
      <c r="AD168" s="13">
        <f t="shared" si="64"/>
        <v>0</v>
      </c>
      <c r="AE168" s="13">
        <f t="shared" si="64"/>
        <v>0</v>
      </c>
      <c r="AF168" s="13">
        <f t="shared" si="64"/>
        <v>0</v>
      </c>
      <c r="AG168" s="13">
        <f>AF168*(1+$G$16)*(1+AG166)</f>
        <v>0</v>
      </c>
      <c r="AH168" s="13">
        <f t="shared" si="64"/>
        <v>0</v>
      </c>
      <c r="AI168" s="13">
        <f t="shared" si="64"/>
        <v>0</v>
      </c>
      <c r="AJ168" s="13">
        <f t="shared" si="64"/>
        <v>0</v>
      </c>
      <c r="AK168" s="13">
        <f t="shared" si="64"/>
        <v>0</v>
      </c>
    </row>
    <row r="169" spans="1:38" x14ac:dyDescent="0.35">
      <c r="C169" s="3"/>
      <c r="D169" s="3"/>
      <c r="E169" t="s">
        <v>88</v>
      </c>
      <c r="F169" t="s">
        <v>87</v>
      </c>
      <c r="G169" s="12"/>
      <c r="H169" s="13">
        <f>G169*(1+$G$16)*(1+H166)</f>
        <v>0</v>
      </c>
      <c r="I169" s="13">
        <f t="shared" ref="I169:AK169" si="65">H169*(1+$G$16)*(1+I166)</f>
        <v>0</v>
      </c>
      <c r="J169" s="13">
        <f t="shared" si="65"/>
        <v>0</v>
      </c>
      <c r="K169" s="13">
        <f t="shared" si="65"/>
        <v>0</v>
      </c>
      <c r="L169" s="13">
        <f t="shared" si="65"/>
        <v>0</v>
      </c>
      <c r="M169" s="13">
        <f t="shared" si="65"/>
        <v>0</v>
      </c>
      <c r="N169" s="13">
        <f t="shared" si="65"/>
        <v>0</v>
      </c>
      <c r="O169" s="13">
        <f t="shared" si="65"/>
        <v>0</v>
      </c>
      <c r="P169" s="13">
        <f t="shared" si="65"/>
        <v>0</v>
      </c>
      <c r="Q169" s="13">
        <f t="shared" si="65"/>
        <v>0</v>
      </c>
      <c r="R169" s="13">
        <f t="shared" si="65"/>
        <v>0</v>
      </c>
      <c r="S169" s="13">
        <f t="shared" si="65"/>
        <v>0</v>
      </c>
      <c r="T169" s="13">
        <f t="shared" si="65"/>
        <v>0</v>
      </c>
      <c r="U169" s="13">
        <f t="shared" si="65"/>
        <v>0</v>
      </c>
      <c r="V169" s="13">
        <f t="shared" si="65"/>
        <v>0</v>
      </c>
      <c r="W169" s="13">
        <f t="shared" si="65"/>
        <v>0</v>
      </c>
      <c r="X169" s="13">
        <f t="shared" si="65"/>
        <v>0</v>
      </c>
      <c r="Y169" s="13">
        <f t="shared" si="65"/>
        <v>0</v>
      </c>
      <c r="Z169" s="13">
        <f t="shared" si="65"/>
        <v>0</v>
      </c>
      <c r="AA169" s="13">
        <f t="shared" si="65"/>
        <v>0</v>
      </c>
      <c r="AB169" s="13">
        <f t="shared" si="65"/>
        <v>0</v>
      </c>
      <c r="AC169" s="13">
        <f t="shared" si="65"/>
        <v>0</v>
      </c>
      <c r="AD169" s="13">
        <f t="shared" si="65"/>
        <v>0</v>
      </c>
      <c r="AE169" s="13">
        <f t="shared" si="65"/>
        <v>0</v>
      </c>
      <c r="AF169" s="13">
        <f t="shared" si="65"/>
        <v>0</v>
      </c>
      <c r="AG169" s="13">
        <f>AF169*(1+$G$16)*(1+AG166)</f>
        <v>0</v>
      </c>
      <c r="AH169" s="13">
        <f t="shared" si="65"/>
        <v>0</v>
      </c>
      <c r="AI169" s="13">
        <f t="shared" si="65"/>
        <v>0</v>
      </c>
      <c r="AJ169" s="13">
        <f t="shared" si="65"/>
        <v>0</v>
      </c>
      <c r="AK169" s="13">
        <f t="shared" si="65"/>
        <v>0</v>
      </c>
    </row>
    <row r="170" spans="1:38" x14ac:dyDescent="0.35">
      <c r="C170" s="3"/>
      <c r="D170" s="3"/>
      <c r="E170" t="s">
        <v>89</v>
      </c>
      <c r="F170" t="s">
        <v>87</v>
      </c>
      <c r="G170" s="12"/>
      <c r="H170" s="13">
        <f>G170*(1+$G$16)*(1+H166)</f>
        <v>0</v>
      </c>
      <c r="I170" s="13">
        <f t="shared" ref="I170:AK170" si="66">H170*(1+$G$16)*(1+I166)</f>
        <v>0</v>
      </c>
      <c r="J170" s="13">
        <f t="shared" si="66"/>
        <v>0</v>
      </c>
      <c r="K170" s="13">
        <f t="shared" si="66"/>
        <v>0</v>
      </c>
      <c r="L170" s="13">
        <f t="shared" si="66"/>
        <v>0</v>
      </c>
      <c r="M170" s="13">
        <f t="shared" si="66"/>
        <v>0</v>
      </c>
      <c r="N170" s="13">
        <f t="shared" si="66"/>
        <v>0</v>
      </c>
      <c r="O170" s="13">
        <f t="shared" si="66"/>
        <v>0</v>
      </c>
      <c r="P170" s="13">
        <f t="shared" si="66"/>
        <v>0</v>
      </c>
      <c r="Q170" s="13">
        <f t="shared" si="66"/>
        <v>0</v>
      </c>
      <c r="R170" s="13">
        <f t="shared" si="66"/>
        <v>0</v>
      </c>
      <c r="S170" s="13">
        <f t="shared" si="66"/>
        <v>0</v>
      </c>
      <c r="T170" s="13">
        <f t="shared" si="66"/>
        <v>0</v>
      </c>
      <c r="U170" s="13">
        <f t="shared" si="66"/>
        <v>0</v>
      </c>
      <c r="V170" s="13">
        <f t="shared" si="66"/>
        <v>0</v>
      </c>
      <c r="W170" s="13">
        <f t="shared" si="66"/>
        <v>0</v>
      </c>
      <c r="X170" s="13">
        <f t="shared" si="66"/>
        <v>0</v>
      </c>
      <c r="Y170" s="13">
        <f t="shared" si="66"/>
        <v>0</v>
      </c>
      <c r="Z170" s="13">
        <f t="shared" si="66"/>
        <v>0</v>
      </c>
      <c r="AA170" s="13">
        <f t="shared" si="66"/>
        <v>0</v>
      </c>
      <c r="AB170" s="13">
        <f t="shared" si="66"/>
        <v>0</v>
      </c>
      <c r="AC170" s="13">
        <f t="shared" si="66"/>
        <v>0</v>
      </c>
      <c r="AD170" s="13">
        <f t="shared" si="66"/>
        <v>0</v>
      </c>
      <c r="AE170" s="13">
        <f t="shared" si="66"/>
        <v>0</v>
      </c>
      <c r="AF170" s="13">
        <f t="shared" si="66"/>
        <v>0</v>
      </c>
      <c r="AG170" s="13">
        <f>AF170*(1+$G$16)*(1+AG166)</f>
        <v>0</v>
      </c>
      <c r="AH170" s="13">
        <f t="shared" si="66"/>
        <v>0</v>
      </c>
      <c r="AI170" s="13">
        <f t="shared" si="66"/>
        <v>0</v>
      </c>
      <c r="AJ170" s="13">
        <f t="shared" si="66"/>
        <v>0</v>
      </c>
      <c r="AK170" s="13">
        <f t="shared" si="66"/>
        <v>0</v>
      </c>
    </row>
    <row r="171" spans="1:38" x14ac:dyDescent="0.35">
      <c r="C171" s="3"/>
      <c r="D171" s="3"/>
    </row>
    <row r="172" spans="1:38" x14ac:dyDescent="0.35">
      <c r="C172" s="3"/>
      <c r="D172" s="3"/>
      <c r="E172" t="s">
        <v>101</v>
      </c>
      <c r="F172" t="s">
        <v>91</v>
      </c>
      <c r="H172" s="10">
        <f>SUM(H163:H165)/1000</f>
        <v>0</v>
      </c>
      <c r="I172" s="10">
        <f t="shared" ref="I172:AK172" si="67">SUM(I163:I165)/1000</f>
        <v>0</v>
      </c>
      <c r="J172" s="10">
        <f t="shared" si="67"/>
        <v>0</v>
      </c>
      <c r="K172" s="10">
        <f t="shared" si="67"/>
        <v>0</v>
      </c>
      <c r="L172" s="10">
        <f t="shared" si="67"/>
        <v>0</v>
      </c>
      <c r="M172" s="10">
        <f t="shared" si="67"/>
        <v>0</v>
      </c>
      <c r="N172" s="10">
        <f t="shared" si="67"/>
        <v>0</v>
      </c>
      <c r="O172" s="10">
        <f t="shared" si="67"/>
        <v>0</v>
      </c>
      <c r="P172" s="10">
        <f t="shared" si="67"/>
        <v>0</v>
      </c>
      <c r="Q172" s="10">
        <f t="shared" si="67"/>
        <v>0</v>
      </c>
      <c r="R172" s="10">
        <f t="shared" si="67"/>
        <v>0</v>
      </c>
      <c r="S172" s="10">
        <f t="shared" si="67"/>
        <v>0</v>
      </c>
      <c r="T172" s="10">
        <f t="shared" si="67"/>
        <v>0</v>
      </c>
      <c r="U172" s="10">
        <f t="shared" si="67"/>
        <v>0</v>
      </c>
      <c r="V172" s="10">
        <f t="shared" si="67"/>
        <v>0</v>
      </c>
      <c r="W172" s="10">
        <f t="shared" si="67"/>
        <v>0</v>
      </c>
      <c r="X172" s="10">
        <f t="shared" si="67"/>
        <v>0</v>
      </c>
      <c r="Y172" s="10">
        <f t="shared" si="67"/>
        <v>0</v>
      </c>
      <c r="Z172" s="10">
        <f t="shared" si="67"/>
        <v>0</v>
      </c>
      <c r="AA172" s="10">
        <f t="shared" si="67"/>
        <v>0</v>
      </c>
      <c r="AB172" s="10">
        <f t="shared" si="67"/>
        <v>0</v>
      </c>
      <c r="AC172" s="10">
        <f t="shared" si="67"/>
        <v>0</v>
      </c>
      <c r="AD172" s="10">
        <f t="shared" si="67"/>
        <v>0</v>
      </c>
      <c r="AE172" s="10">
        <f t="shared" si="67"/>
        <v>0</v>
      </c>
      <c r="AF172" s="10">
        <f t="shared" si="67"/>
        <v>0</v>
      </c>
      <c r="AG172" s="10">
        <f t="shared" si="67"/>
        <v>0</v>
      </c>
      <c r="AH172" s="10">
        <f t="shared" si="67"/>
        <v>0</v>
      </c>
      <c r="AI172" s="10">
        <f t="shared" si="67"/>
        <v>0</v>
      </c>
      <c r="AJ172" s="10">
        <f t="shared" si="67"/>
        <v>0</v>
      </c>
      <c r="AK172" s="10">
        <f t="shared" si="67"/>
        <v>0</v>
      </c>
    </row>
    <row r="173" spans="1:38" x14ac:dyDescent="0.35">
      <c r="C173" s="3"/>
      <c r="D173" s="3"/>
      <c r="E173" t="s">
        <v>102</v>
      </c>
      <c r="F173" t="s">
        <v>53</v>
      </c>
      <c r="H173" s="10">
        <f>H156*H167+H163*H168+H164*H169+H165*H170</f>
        <v>0</v>
      </c>
      <c r="I173" s="10">
        <f t="shared" ref="I173:AK173" si="68">I156*I167+I163*I168+I164*I169+I165*I170</f>
        <v>0</v>
      </c>
      <c r="J173" s="10">
        <f t="shared" si="68"/>
        <v>0</v>
      </c>
      <c r="K173" s="10">
        <f t="shared" si="68"/>
        <v>0</v>
      </c>
      <c r="L173" s="10">
        <f t="shared" si="68"/>
        <v>0</v>
      </c>
      <c r="M173" s="10">
        <f t="shared" si="68"/>
        <v>0</v>
      </c>
      <c r="N173" s="10">
        <f t="shared" si="68"/>
        <v>0</v>
      </c>
      <c r="O173" s="10">
        <f t="shared" si="68"/>
        <v>0</v>
      </c>
      <c r="P173" s="10">
        <f t="shared" si="68"/>
        <v>0</v>
      </c>
      <c r="Q173" s="10">
        <f t="shared" si="68"/>
        <v>0</v>
      </c>
      <c r="R173" s="10">
        <f t="shared" si="68"/>
        <v>0</v>
      </c>
      <c r="S173" s="10">
        <f t="shared" si="68"/>
        <v>0</v>
      </c>
      <c r="T173" s="10">
        <f t="shared" si="68"/>
        <v>0</v>
      </c>
      <c r="U173" s="10">
        <f t="shared" si="68"/>
        <v>0</v>
      </c>
      <c r="V173" s="10">
        <f t="shared" si="68"/>
        <v>0</v>
      </c>
      <c r="W173" s="10">
        <f t="shared" si="68"/>
        <v>0</v>
      </c>
      <c r="X173" s="10">
        <f t="shared" si="68"/>
        <v>0</v>
      </c>
      <c r="Y173" s="10">
        <f t="shared" si="68"/>
        <v>0</v>
      </c>
      <c r="Z173" s="10">
        <f t="shared" si="68"/>
        <v>0</v>
      </c>
      <c r="AA173" s="10">
        <f t="shared" si="68"/>
        <v>0</v>
      </c>
      <c r="AB173" s="10">
        <f t="shared" si="68"/>
        <v>0</v>
      </c>
      <c r="AC173" s="10">
        <f t="shared" si="68"/>
        <v>0</v>
      </c>
      <c r="AD173" s="10">
        <f t="shared" si="68"/>
        <v>0</v>
      </c>
      <c r="AE173" s="10">
        <f t="shared" si="68"/>
        <v>0</v>
      </c>
      <c r="AF173" s="10">
        <f t="shared" si="68"/>
        <v>0</v>
      </c>
      <c r="AG173" s="10">
        <f t="shared" si="68"/>
        <v>0</v>
      </c>
      <c r="AH173" s="10">
        <f t="shared" si="68"/>
        <v>0</v>
      </c>
      <c r="AI173" s="10">
        <f t="shared" si="68"/>
        <v>0</v>
      </c>
      <c r="AJ173" s="10">
        <f t="shared" si="68"/>
        <v>0</v>
      </c>
      <c r="AK173" s="10">
        <f t="shared" si="68"/>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9">SUM(J95,J137,J158)</f>
        <v>400</v>
      </c>
      <c r="K176" s="4">
        <f t="shared" si="69"/>
        <v>400</v>
      </c>
      <c r="L176" s="4">
        <f t="shared" si="69"/>
        <v>400</v>
      </c>
      <c r="M176" s="4">
        <f t="shared" si="69"/>
        <v>384</v>
      </c>
      <c r="N176" s="4">
        <f t="shared" si="69"/>
        <v>400</v>
      </c>
      <c r="O176" s="4">
        <f t="shared" si="69"/>
        <v>405.99999999999994</v>
      </c>
      <c r="P176" s="4">
        <f t="shared" si="69"/>
        <v>412.08999999999992</v>
      </c>
      <c r="Q176" s="4">
        <f t="shared" si="69"/>
        <v>418.27134999999987</v>
      </c>
      <c r="R176" s="4">
        <f t="shared" si="69"/>
        <v>424.54542024999984</v>
      </c>
      <c r="S176" s="4">
        <f t="shared" si="69"/>
        <v>430.9136015537498</v>
      </c>
      <c r="T176" s="4">
        <f t="shared" si="69"/>
        <v>437.37730557705601</v>
      </c>
      <c r="U176" s="4">
        <f t="shared" si="69"/>
        <v>443.93796516071183</v>
      </c>
      <c r="V176" s="4">
        <f t="shared" si="69"/>
        <v>450.59703463812247</v>
      </c>
      <c r="W176" s="4">
        <f t="shared" si="69"/>
        <v>457.35599015769424</v>
      </c>
      <c r="X176" s="4">
        <f t="shared" si="69"/>
        <v>464.21633001005961</v>
      </c>
      <c r="Y176" s="4">
        <f t="shared" si="69"/>
        <v>471.17957496021046</v>
      </c>
      <c r="Z176" s="4">
        <f t="shared" si="69"/>
        <v>478.24726858461355</v>
      </c>
      <c r="AA176" s="4">
        <f t="shared" si="69"/>
        <v>485.42097761338272</v>
      </c>
      <c r="AB176" s="4">
        <f t="shared" si="69"/>
        <v>492.70229227758341</v>
      </c>
      <c r="AC176" s="4">
        <f t="shared" si="69"/>
        <v>500.0928266617471</v>
      </c>
      <c r="AD176" s="4">
        <f t="shared" si="69"/>
        <v>507.59421906167324</v>
      </c>
      <c r="AE176" s="4">
        <f t="shared" si="69"/>
        <v>515.20813234759828</v>
      </c>
      <c r="AF176" s="4">
        <f t="shared" si="69"/>
        <v>522.93625433281215</v>
      </c>
      <c r="AG176" s="4">
        <f t="shared" si="69"/>
        <v>530.78029814780427</v>
      </c>
      <c r="AH176" s="4">
        <f t="shared" si="69"/>
        <v>538.74200262002125</v>
      </c>
      <c r="AI176" s="4">
        <f t="shared" si="69"/>
        <v>546.82313265932157</v>
      </c>
      <c r="AJ176" s="4">
        <f t="shared" si="69"/>
        <v>555.02547964921132</v>
      </c>
      <c r="AK176" s="4">
        <f t="shared" si="69"/>
        <v>563.35086184394947</v>
      </c>
      <c r="AL176" s="10"/>
    </row>
    <row r="177" spans="1:38" x14ac:dyDescent="0.35">
      <c r="C177" s="3"/>
      <c r="D177" s="3"/>
      <c r="E177" t="s">
        <v>105</v>
      </c>
      <c r="F177" t="s">
        <v>70</v>
      </c>
      <c r="H177" s="4">
        <f>SUM(H96,H138,H159)</f>
        <v>484</v>
      </c>
      <c r="I177" s="4">
        <f>SUM(I96,I138,I159)</f>
        <v>912</v>
      </c>
      <c r="J177" s="4">
        <f t="shared" si="69"/>
        <v>1312</v>
      </c>
      <c r="K177" s="4">
        <f t="shared" si="69"/>
        <v>1712</v>
      </c>
      <c r="L177" s="4">
        <f t="shared" si="69"/>
        <v>2112</v>
      </c>
      <c r="M177" s="4">
        <f t="shared" si="69"/>
        <v>2496</v>
      </c>
      <c r="N177" s="4">
        <f t="shared" si="69"/>
        <v>2896</v>
      </c>
      <c r="O177" s="4">
        <f t="shared" si="69"/>
        <v>3302</v>
      </c>
      <c r="P177" s="4">
        <f t="shared" si="69"/>
        <v>3714.09</v>
      </c>
      <c r="Q177" s="4">
        <f t="shared" si="69"/>
        <v>4132.3613500000001</v>
      </c>
      <c r="R177" s="4">
        <f t="shared" si="69"/>
        <v>4556.9067702499997</v>
      </c>
      <c r="S177" s="4">
        <f t="shared" si="69"/>
        <v>4987.8203718037494</v>
      </c>
      <c r="T177" s="4">
        <f t="shared" si="69"/>
        <v>5425.1976773808055</v>
      </c>
      <c r="U177" s="4">
        <f t="shared" si="69"/>
        <v>5869.135642541517</v>
      </c>
      <c r="V177" s="4">
        <f t="shared" si="69"/>
        <v>6319.7326771796397</v>
      </c>
      <c r="W177" s="4">
        <f t="shared" si="69"/>
        <v>6777.0886673373343</v>
      </c>
      <c r="X177" s="4">
        <f t="shared" si="69"/>
        <v>7241.3049973473935</v>
      </c>
      <c r="Y177" s="4">
        <f t="shared" si="69"/>
        <v>7712.4845723076041</v>
      </c>
      <c r="Z177" s="4">
        <f t="shared" si="69"/>
        <v>8190.7318408922174</v>
      </c>
      <c r="AA177" s="4">
        <f t="shared" si="69"/>
        <v>8676.1528185055995</v>
      </c>
      <c r="AB177" s="4">
        <f t="shared" si="69"/>
        <v>9168.8551107831827</v>
      </c>
      <c r="AC177" s="4">
        <f t="shared" si="69"/>
        <v>9668.9479374449293</v>
      </c>
      <c r="AD177" s="4">
        <f t="shared" si="69"/>
        <v>10176.542156506603</v>
      </c>
      <c r="AE177" s="4">
        <f t="shared" si="69"/>
        <v>10691.7502888542</v>
      </c>
      <c r="AF177" s="4">
        <f t="shared" si="69"/>
        <v>11214.686543187012</v>
      </c>
      <c r="AG177" s="4">
        <f t="shared" si="69"/>
        <v>11745.466841334815</v>
      </c>
      <c r="AH177" s="4">
        <f t="shared" si="69"/>
        <v>12284.208843954837</v>
      </c>
      <c r="AI177" s="4">
        <f t="shared" si="69"/>
        <v>12831.031976614158</v>
      </c>
      <c r="AJ177" s="4">
        <f t="shared" si="69"/>
        <v>13386.05745626337</v>
      </c>
      <c r="AK177" s="4">
        <f t="shared" si="69"/>
        <v>13949.40831810732</v>
      </c>
      <c r="AL177" s="10"/>
    </row>
    <row r="178" spans="1:38" x14ac:dyDescent="0.35">
      <c r="C178" s="3"/>
      <c r="D178" s="3"/>
      <c r="E178" t="s">
        <v>106</v>
      </c>
      <c r="F178" t="s">
        <v>91</v>
      </c>
      <c r="H178" s="10">
        <f t="shared" ref="H178:AK179" si="70">SUM(H109,H130,H151,H172)</f>
        <v>58.467199999999998</v>
      </c>
      <c r="I178" s="10">
        <f t="shared" si="70"/>
        <v>110.16959999999999</v>
      </c>
      <c r="J178" s="10">
        <f t="shared" si="70"/>
        <v>158.4896</v>
      </c>
      <c r="K178" s="10">
        <f t="shared" si="70"/>
        <v>206.80960000000002</v>
      </c>
      <c r="L178" s="10">
        <f t="shared" si="70"/>
        <v>255.12960000000001</v>
      </c>
      <c r="M178" s="10">
        <f t="shared" si="70"/>
        <v>301.51679999999999</v>
      </c>
      <c r="N178" s="10">
        <f t="shared" si="70"/>
        <v>349.83679999999998</v>
      </c>
      <c r="O178" s="10">
        <f t="shared" si="70"/>
        <v>398.88159999999999</v>
      </c>
      <c r="P178" s="10">
        <f t="shared" si="70"/>
        <v>448.66207199999997</v>
      </c>
      <c r="Q178" s="10">
        <f t="shared" si="70"/>
        <v>499.18925108000002</v>
      </c>
      <c r="R178" s="10">
        <f t="shared" si="70"/>
        <v>550.4743378462</v>
      </c>
      <c r="S178" s="10">
        <f t="shared" si="70"/>
        <v>602.52870091389298</v>
      </c>
      <c r="T178" s="10">
        <f t="shared" si="70"/>
        <v>655.36387942760132</v>
      </c>
      <c r="U178" s="10">
        <f t="shared" si="70"/>
        <v>708.99158561901527</v>
      </c>
      <c r="V178" s="10">
        <f t="shared" si="70"/>
        <v>763.42370740330045</v>
      </c>
      <c r="W178" s="10">
        <f t="shared" si="70"/>
        <v>818.67231101434993</v>
      </c>
      <c r="X178" s="10">
        <f t="shared" si="70"/>
        <v>874.74964367956522</v>
      </c>
      <c r="Y178" s="10">
        <f t="shared" si="70"/>
        <v>931.66813633475863</v>
      </c>
      <c r="Z178" s="10">
        <f t="shared" si="70"/>
        <v>989.4404063797798</v>
      </c>
      <c r="AA178" s="10">
        <f t="shared" si="70"/>
        <v>1048.0792604754763</v>
      </c>
      <c r="AB178" s="10">
        <f t="shared" si="70"/>
        <v>1107.5976973826084</v>
      </c>
      <c r="AC178" s="10">
        <f t="shared" si="70"/>
        <v>1168.0089108433474</v>
      </c>
      <c r="AD178" s="10">
        <f t="shared" si="70"/>
        <v>1229.3262925059976</v>
      </c>
      <c r="AE178" s="10">
        <f t="shared" si="70"/>
        <v>1291.5634348935873</v>
      </c>
      <c r="AF178" s="10">
        <f t="shared" si="70"/>
        <v>1354.7341344169909</v>
      </c>
      <c r="AG178" s="10">
        <f t="shared" si="70"/>
        <v>1418.8523944332458</v>
      </c>
      <c r="AH178" s="10">
        <f t="shared" si="70"/>
        <v>1483.9324283497442</v>
      </c>
      <c r="AI178" s="10">
        <f t="shared" si="70"/>
        <v>1549.9886627749904</v>
      </c>
      <c r="AJ178" s="10">
        <f t="shared" si="70"/>
        <v>1617.035740716615</v>
      </c>
      <c r="AK178" s="10">
        <f t="shared" si="70"/>
        <v>1685.0885248273642</v>
      </c>
    </row>
    <row r="179" spans="1:38" x14ac:dyDescent="0.35">
      <c r="C179" s="3"/>
      <c r="D179" s="3"/>
      <c r="E179" t="s">
        <v>107</v>
      </c>
      <c r="F179" t="s">
        <v>53</v>
      </c>
      <c r="H179" s="10">
        <f t="shared" si="70"/>
        <v>526796.13183999993</v>
      </c>
      <c r="I179" s="10">
        <f t="shared" si="70"/>
        <v>1051719.2755199999</v>
      </c>
      <c r="J179" s="10">
        <f t="shared" si="70"/>
        <v>1575655.8796239756</v>
      </c>
      <c r="K179" s="10">
        <f t="shared" si="70"/>
        <v>2141203.074419796</v>
      </c>
      <c r="L179" s="10">
        <f t="shared" si="70"/>
        <v>2777867.503999006</v>
      </c>
      <c r="M179" s="10">
        <f t="shared" si="70"/>
        <v>3452479.2652821373</v>
      </c>
      <c r="N179" s="10">
        <f t="shared" si="70"/>
        <v>4212531.5024299249</v>
      </c>
      <c r="O179" s="10">
        <f t="shared" si="70"/>
        <v>5012800.2122645285</v>
      </c>
      <c r="P179" s="10">
        <f t="shared" si="70"/>
        <v>5884566.4752807263</v>
      </c>
      <c r="Q179" s="10">
        <f t="shared" si="70"/>
        <v>6833120.2517593578</v>
      </c>
      <c r="R179" s="10">
        <f t="shared" si="70"/>
        <v>7864111.0762515208</v>
      </c>
      <c r="S179" s="10">
        <f t="shared" si="70"/>
        <v>8983571.3852197528</v>
      </c>
      <c r="T179" s="10">
        <f t="shared" si="70"/>
        <v>9976530.3413625043</v>
      </c>
      <c r="U179" s="10">
        <f t="shared" si="70"/>
        <v>11019549.73378464</v>
      </c>
      <c r="V179" s="10">
        <f t="shared" si="70"/>
        <v>12114741.530997172</v>
      </c>
      <c r="W179" s="10">
        <f t="shared" si="70"/>
        <v>13264300.572146706</v>
      </c>
      <c r="X179" s="10">
        <f t="shared" si="70"/>
        <v>14470507.70612707</v>
      </c>
      <c r="Y179" s="10">
        <f t="shared" si="70"/>
        <v>15735733.047410686</v>
      </c>
      <c r="Z179" s="10">
        <f t="shared" si="70"/>
        <v>17062439.352895666</v>
      </c>
      <c r="AA179" s="10">
        <f t="shared" si="70"/>
        <v>18453185.524221566</v>
      </c>
      <c r="AB179" s="10">
        <f t="shared" si="70"/>
        <v>19910630.240169901</v>
      </c>
      <c r="AC179" s="10">
        <f t="shared" si="70"/>
        <v>21437535.723934256</v>
      </c>
      <c r="AD179" s="10">
        <f t="shared" si="70"/>
        <v>23036771.650219966</v>
      </c>
      <c r="AE179" s="10">
        <f t="shared" si="70"/>
        <v>24711319.197314627</v>
      </c>
      <c r="AF179" s="10">
        <f t="shared" si="70"/>
        <v>26464275.249458987</v>
      </c>
      <c r="AG179" s="10">
        <f t="shared" si="70"/>
        <v>28298856.755042337</v>
      </c>
      <c r="AH179" s="10">
        <f t="shared" si="70"/>
        <v>30218405.246348836</v>
      </c>
      <c r="AI179" s="10">
        <f t="shared" si="70"/>
        <v>32226391.526790321</v>
      </c>
      <c r="AJ179" s="10">
        <f t="shared" si="70"/>
        <v>34326420.531778365</v>
      </c>
      <c r="AK179" s="10">
        <f t="shared" si="70"/>
        <v>36522236.369613096</v>
      </c>
    </row>
    <row r="180" spans="1:38" x14ac:dyDescent="0.35">
      <c r="C180" s="3"/>
      <c r="D180" s="3"/>
    </row>
    <row r="181" spans="1:38" x14ac:dyDescent="0.35">
      <c r="C181" s="3"/>
      <c r="D181" s="3"/>
      <c r="E181" s="15" t="s">
        <v>108</v>
      </c>
      <c r="F181" s="15" t="s">
        <v>109</v>
      </c>
      <c r="G181" s="15"/>
      <c r="H181" s="16">
        <f>H178*1000/H177</f>
        <v>120.8</v>
      </c>
      <c r="I181" s="16">
        <f t="shared" ref="I181:AK181" si="71">I178*1000/I177</f>
        <v>120.8</v>
      </c>
      <c r="J181" s="16">
        <f t="shared" si="71"/>
        <v>120.80000000000001</v>
      </c>
      <c r="K181" s="16">
        <f t="shared" si="71"/>
        <v>120.8</v>
      </c>
      <c r="L181" s="16">
        <f t="shared" si="71"/>
        <v>120.8</v>
      </c>
      <c r="M181" s="16">
        <f t="shared" si="71"/>
        <v>120.8</v>
      </c>
      <c r="N181" s="16">
        <f t="shared" si="71"/>
        <v>120.8</v>
      </c>
      <c r="O181" s="16">
        <f t="shared" si="71"/>
        <v>120.8</v>
      </c>
      <c r="P181" s="16">
        <f t="shared" si="71"/>
        <v>120.8</v>
      </c>
      <c r="Q181" s="16">
        <f t="shared" si="71"/>
        <v>120.8</v>
      </c>
      <c r="R181" s="16">
        <f t="shared" si="71"/>
        <v>120.80000000000001</v>
      </c>
      <c r="S181" s="16">
        <f t="shared" si="71"/>
        <v>120.8</v>
      </c>
      <c r="T181" s="16">
        <f t="shared" si="71"/>
        <v>120.80000000000001</v>
      </c>
      <c r="U181" s="16">
        <f t="shared" si="71"/>
        <v>120.8</v>
      </c>
      <c r="V181" s="16">
        <f t="shared" si="71"/>
        <v>120.8</v>
      </c>
      <c r="W181" s="16">
        <f t="shared" si="71"/>
        <v>120.8</v>
      </c>
      <c r="X181" s="16">
        <f t="shared" si="71"/>
        <v>120.80000000000001</v>
      </c>
      <c r="Y181" s="16">
        <f t="shared" si="71"/>
        <v>120.8</v>
      </c>
      <c r="Z181" s="16">
        <f t="shared" si="71"/>
        <v>120.8</v>
      </c>
      <c r="AA181" s="16">
        <f t="shared" si="71"/>
        <v>120.79999999999998</v>
      </c>
      <c r="AB181" s="16">
        <f t="shared" si="71"/>
        <v>120.8</v>
      </c>
      <c r="AC181" s="16">
        <f t="shared" si="71"/>
        <v>120.8</v>
      </c>
      <c r="AD181" s="16">
        <f t="shared" si="71"/>
        <v>120.79999999999998</v>
      </c>
      <c r="AE181" s="16">
        <f t="shared" si="71"/>
        <v>120.8</v>
      </c>
      <c r="AF181" s="16">
        <f t="shared" si="71"/>
        <v>120.79999999999998</v>
      </c>
      <c r="AG181" s="16">
        <f t="shared" si="71"/>
        <v>120.80000000000001</v>
      </c>
      <c r="AH181" s="16">
        <f t="shared" si="71"/>
        <v>120.8</v>
      </c>
      <c r="AI181" s="16">
        <f t="shared" si="71"/>
        <v>120.8</v>
      </c>
      <c r="AJ181" s="16">
        <f t="shared" si="71"/>
        <v>120.8</v>
      </c>
      <c r="AK181" s="16">
        <f t="shared" si="71"/>
        <v>120.79999999999998</v>
      </c>
    </row>
    <row r="182" spans="1:38" s="37" customFormat="1" x14ac:dyDescent="0.35">
      <c r="A182" s="40"/>
      <c r="C182" s="41"/>
      <c r="D182" s="41"/>
      <c r="E182" s="42" t="s">
        <v>110</v>
      </c>
      <c r="F182" s="42" t="s">
        <v>111</v>
      </c>
      <c r="G182" s="42"/>
      <c r="H182" s="43">
        <f>H179/H177</f>
        <v>1088.4217599999999</v>
      </c>
      <c r="I182" s="43">
        <f t="shared" ref="I182:AK182" si="72">I179/I177</f>
        <v>1153.2009599999999</v>
      </c>
      <c r="J182" s="43">
        <f t="shared" si="72"/>
        <v>1200.9572253231522</v>
      </c>
      <c r="K182" s="43">
        <f t="shared" si="72"/>
        <v>1250.7027303853949</v>
      </c>
      <c r="L182" s="43">
        <f t="shared" si="72"/>
        <v>1315.2781742419536</v>
      </c>
      <c r="M182" s="43">
        <f t="shared" si="72"/>
        <v>1383.2048338470101</v>
      </c>
      <c r="N182" s="43">
        <f t="shared" si="72"/>
        <v>1454.6034193473497</v>
      </c>
      <c r="O182" s="43">
        <f t="shared" si="72"/>
        <v>1518.110300504097</v>
      </c>
      <c r="P182" s="43">
        <f t="shared" si="72"/>
        <v>1584.3898438865849</v>
      </c>
      <c r="Q182" s="43">
        <f t="shared" si="72"/>
        <v>1653.5631018229703</v>
      </c>
      <c r="R182" s="43">
        <f t="shared" si="72"/>
        <v>1725.7564116941726</v>
      </c>
      <c r="S182" s="43">
        <f t="shared" si="72"/>
        <v>1801.101626675264</v>
      </c>
      <c r="T182" s="43">
        <f t="shared" si="72"/>
        <v>1838.924760835444</v>
      </c>
      <c r="U182" s="43">
        <f t="shared" si="72"/>
        <v>1877.5421808129886</v>
      </c>
      <c r="V182" s="43">
        <f t="shared" si="72"/>
        <v>1916.970566610061</v>
      </c>
      <c r="W182" s="43">
        <f t="shared" si="72"/>
        <v>1957.2269485088716</v>
      </c>
      <c r="X182" s="43">
        <f t="shared" si="72"/>
        <v>1998.3287144275582</v>
      </c>
      <c r="Y182" s="43">
        <f t="shared" si="72"/>
        <v>2040.2936174305364</v>
      </c>
      <c r="Z182" s="43">
        <f t="shared" si="72"/>
        <v>2083.1397833965775</v>
      </c>
      <c r="AA182" s="43">
        <f t="shared" si="72"/>
        <v>2126.8857188479055</v>
      </c>
      <c r="AB182" s="43">
        <f t="shared" si="72"/>
        <v>2171.5503189437118</v>
      </c>
      <c r="AC182" s="43">
        <f t="shared" si="72"/>
        <v>2217.1528756415291</v>
      </c>
      <c r="AD182" s="43">
        <f t="shared" si="72"/>
        <v>2263.7130860300013</v>
      </c>
      <c r="AE182" s="43">
        <f t="shared" si="72"/>
        <v>2311.251060836631</v>
      </c>
      <c r="AF182" s="43">
        <f t="shared" si="72"/>
        <v>2359.7873331142</v>
      </c>
      <c r="AG182" s="43">
        <f t="shared" si="72"/>
        <v>2409.342867109598</v>
      </c>
      <c r="AH182" s="43">
        <f t="shared" si="72"/>
        <v>2459.9390673188991</v>
      </c>
      <c r="AI182" s="43">
        <f t="shared" si="72"/>
        <v>2511.5977877325963</v>
      </c>
      <c r="AJ182" s="43">
        <f t="shared" si="72"/>
        <v>2564.3413412749806</v>
      </c>
      <c r="AK182" s="43">
        <f t="shared" si="72"/>
        <v>2618.1925094417552</v>
      </c>
    </row>
    <row r="183" spans="1:38" x14ac:dyDescent="0.35">
      <c r="C183" s="3"/>
      <c r="D183" s="3"/>
      <c r="E183" s="15" t="s">
        <v>112</v>
      </c>
      <c r="F183" s="15" t="s">
        <v>113</v>
      </c>
      <c r="G183" s="15"/>
      <c r="H183" s="16">
        <f>G183*(1+$G$5)*(1+H$182)</f>
        <v>0</v>
      </c>
      <c r="I183" s="16">
        <f t="shared" ref="I183:AK183" si="73">H183*(1+$G$5)*(1+I$182)</f>
        <v>0</v>
      </c>
      <c r="J183" s="16">
        <f t="shared" si="73"/>
        <v>0</v>
      </c>
      <c r="K183" s="16">
        <f t="shared" si="73"/>
        <v>0</v>
      </c>
      <c r="L183" s="16">
        <f t="shared" si="73"/>
        <v>0</v>
      </c>
      <c r="M183" s="16">
        <f t="shared" si="73"/>
        <v>0</v>
      </c>
      <c r="N183" s="16">
        <f t="shared" si="73"/>
        <v>0</v>
      </c>
      <c r="O183" s="16">
        <f t="shared" si="73"/>
        <v>0</v>
      </c>
      <c r="P183" s="16">
        <f t="shared" si="73"/>
        <v>0</v>
      </c>
      <c r="Q183" s="16">
        <f t="shared" si="73"/>
        <v>0</v>
      </c>
      <c r="R183" s="16">
        <f t="shared" si="73"/>
        <v>0</v>
      </c>
      <c r="S183" s="16">
        <f t="shared" si="73"/>
        <v>0</v>
      </c>
      <c r="T183" s="16">
        <f t="shared" si="73"/>
        <v>0</v>
      </c>
      <c r="U183" s="16">
        <f t="shared" si="73"/>
        <v>0</v>
      </c>
      <c r="V183" s="16">
        <f t="shared" si="73"/>
        <v>0</v>
      </c>
      <c r="W183" s="16">
        <f t="shared" si="73"/>
        <v>0</v>
      </c>
      <c r="X183" s="16">
        <f t="shared" si="73"/>
        <v>0</v>
      </c>
      <c r="Y183" s="16">
        <f t="shared" si="73"/>
        <v>0</v>
      </c>
      <c r="Z183" s="16">
        <f t="shared" si="73"/>
        <v>0</v>
      </c>
      <c r="AA183" s="16">
        <f t="shared" si="73"/>
        <v>0</v>
      </c>
      <c r="AB183" s="16">
        <f t="shared" si="73"/>
        <v>0</v>
      </c>
      <c r="AC183" s="16">
        <f t="shared" si="73"/>
        <v>0</v>
      </c>
      <c r="AD183" s="16">
        <f t="shared" si="73"/>
        <v>0</v>
      </c>
      <c r="AE183" s="16">
        <f t="shared" si="73"/>
        <v>0</v>
      </c>
      <c r="AF183" s="16">
        <f t="shared" si="73"/>
        <v>0</v>
      </c>
      <c r="AG183" s="16">
        <f t="shared" si="73"/>
        <v>0</v>
      </c>
      <c r="AH183" s="16">
        <f t="shared" si="73"/>
        <v>0</v>
      </c>
      <c r="AI183" s="16">
        <f t="shared" si="73"/>
        <v>0</v>
      </c>
      <c r="AJ183" s="16">
        <f t="shared" si="73"/>
        <v>0</v>
      </c>
      <c r="AK183" s="16">
        <f t="shared" si="73"/>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4">G187*(1+$G$16)*(1+H186)</f>
        <v>0</v>
      </c>
      <c r="I187" s="10">
        <f t="shared" si="74"/>
        <v>0</v>
      </c>
      <c r="J187" s="10">
        <f t="shared" si="74"/>
        <v>0</v>
      </c>
      <c r="K187" s="10">
        <f t="shared" si="74"/>
        <v>0</v>
      </c>
      <c r="L187" s="10">
        <f t="shared" si="74"/>
        <v>0</v>
      </c>
      <c r="M187" s="10">
        <f t="shared" si="74"/>
        <v>0</v>
      </c>
      <c r="N187" s="10">
        <f t="shared" si="74"/>
        <v>0</v>
      </c>
      <c r="O187" s="10">
        <f t="shared" si="74"/>
        <v>0</v>
      </c>
      <c r="P187" s="10">
        <f t="shared" si="74"/>
        <v>0</v>
      </c>
      <c r="Q187" s="10">
        <f t="shared" si="74"/>
        <v>0</v>
      </c>
      <c r="R187" s="10">
        <f t="shared" si="74"/>
        <v>0</v>
      </c>
      <c r="S187" s="10">
        <f t="shared" si="74"/>
        <v>0</v>
      </c>
      <c r="T187" s="10">
        <f t="shared" si="74"/>
        <v>0</v>
      </c>
      <c r="U187" s="10">
        <f t="shared" si="74"/>
        <v>0</v>
      </c>
      <c r="V187" s="10">
        <f t="shared" si="74"/>
        <v>0</v>
      </c>
      <c r="W187" s="10">
        <f t="shared" si="74"/>
        <v>0</v>
      </c>
      <c r="X187" s="10">
        <f t="shared" si="74"/>
        <v>0</v>
      </c>
      <c r="Y187" s="10">
        <f t="shared" si="74"/>
        <v>0</v>
      </c>
      <c r="Z187" s="10">
        <f t="shared" si="74"/>
        <v>0</v>
      </c>
      <c r="AA187" s="10">
        <f t="shared" si="74"/>
        <v>0</v>
      </c>
      <c r="AB187" s="10">
        <f t="shared" si="74"/>
        <v>0</v>
      </c>
      <c r="AC187" s="10">
        <f t="shared" si="74"/>
        <v>0</v>
      </c>
      <c r="AD187" s="10">
        <f t="shared" si="74"/>
        <v>0</v>
      </c>
      <c r="AE187" s="10">
        <f t="shared" si="74"/>
        <v>0</v>
      </c>
      <c r="AF187" s="10">
        <f t="shared" si="74"/>
        <v>0</v>
      </c>
      <c r="AG187" s="10">
        <f>AF187*(1+$G$16)*(1+AG186)</f>
        <v>0</v>
      </c>
      <c r="AH187" s="10">
        <f t="shared" si="74"/>
        <v>0</v>
      </c>
      <c r="AI187" s="10">
        <f t="shared" si="74"/>
        <v>0</v>
      </c>
      <c r="AJ187" s="10">
        <f t="shared" si="74"/>
        <v>0</v>
      </c>
      <c r="AK187" s="10">
        <f t="shared" si="74"/>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5">I187*I178+I188</f>
        <v>0</v>
      </c>
      <c r="J189" s="10">
        <f t="shared" si="75"/>
        <v>0</v>
      </c>
      <c r="K189" s="10">
        <f t="shared" si="75"/>
        <v>0</v>
      </c>
      <c r="L189" s="10">
        <f t="shared" si="75"/>
        <v>0</v>
      </c>
      <c r="M189" s="10">
        <f t="shared" si="75"/>
        <v>0</v>
      </c>
      <c r="N189" s="10">
        <f t="shared" si="75"/>
        <v>0</v>
      </c>
      <c r="O189" s="10">
        <f t="shared" si="75"/>
        <v>0</v>
      </c>
      <c r="P189" s="10">
        <f t="shared" si="75"/>
        <v>0</v>
      </c>
      <c r="Q189" s="10">
        <f t="shared" si="75"/>
        <v>0</v>
      </c>
      <c r="R189" s="10">
        <f t="shared" si="75"/>
        <v>0</v>
      </c>
      <c r="S189" s="10">
        <f t="shared" si="75"/>
        <v>0</v>
      </c>
      <c r="T189" s="10">
        <f t="shared" si="75"/>
        <v>0</v>
      </c>
      <c r="U189" s="10">
        <f t="shared" si="75"/>
        <v>0</v>
      </c>
      <c r="V189" s="10">
        <f t="shared" si="75"/>
        <v>0</v>
      </c>
      <c r="W189" s="10">
        <f t="shared" si="75"/>
        <v>0</v>
      </c>
      <c r="X189" s="10">
        <f t="shared" si="75"/>
        <v>0</v>
      </c>
      <c r="Y189" s="10">
        <f t="shared" si="75"/>
        <v>0</v>
      </c>
      <c r="Z189" s="10">
        <f t="shared" si="75"/>
        <v>0</v>
      </c>
      <c r="AA189" s="10">
        <f t="shared" si="75"/>
        <v>0</v>
      </c>
      <c r="AB189" s="10">
        <f t="shared" si="75"/>
        <v>0</v>
      </c>
      <c r="AC189" s="10">
        <f t="shared" si="75"/>
        <v>0</v>
      </c>
      <c r="AD189" s="10">
        <f t="shared" si="75"/>
        <v>0</v>
      </c>
      <c r="AE189" s="10">
        <f t="shared" si="75"/>
        <v>0</v>
      </c>
      <c r="AF189" s="10">
        <f t="shared" si="75"/>
        <v>0</v>
      </c>
      <c r="AG189" s="10">
        <f t="shared" si="75"/>
        <v>0</v>
      </c>
      <c r="AH189" s="10">
        <f t="shared" si="75"/>
        <v>0</v>
      </c>
      <c r="AI189" s="10">
        <f t="shared" si="75"/>
        <v>0</v>
      </c>
      <c r="AJ189" s="10">
        <f t="shared" si="75"/>
        <v>0</v>
      </c>
      <c r="AK189" s="10">
        <f t="shared" si="75"/>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6">H194*(1+$G$16)*(1+I$193)</f>
        <v>947.09991076765107</v>
      </c>
      <c r="J194" s="10">
        <f t="shared" si="76"/>
        <v>966.9890088937716</v>
      </c>
      <c r="K194" s="10">
        <f t="shared" si="76"/>
        <v>987.29577808054069</v>
      </c>
      <c r="L194" s="10">
        <f t="shared" si="76"/>
        <v>1008.0289894202319</v>
      </c>
      <c r="M194" s="10">
        <f t="shared" si="76"/>
        <v>1029.1975981980568</v>
      </c>
      <c r="N194" s="10">
        <f t="shared" si="76"/>
        <v>1050.8107477602159</v>
      </c>
      <c r="O194" s="10">
        <f t="shared" si="76"/>
        <v>1072.8777734631803</v>
      </c>
      <c r="P194" s="10">
        <f t="shared" si="76"/>
        <v>1095.4082067059071</v>
      </c>
      <c r="Q194" s="10">
        <f t="shared" si="76"/>
        <v>1118.411779046731</v>
      </c>
      <c r="R194" s="10">
        <f t="shared" si="76"/>
        <v>1141.8984264067121</v>
      </c>
      <c r="S194" s="10">
        <f t="shared" si="76"/>
        <v>1165.8782933612529</v>
      </c>
      <c r="T194" s="10">
        <f t="shared" si="76"/>
        <v>1190.3617375218391</v>
      </c>
      <c r="U194" s="10">
        <f t="shared" si="76"/>
        <v>1215.3593340097977</v>
      </c>
      <c r="V194" s="10">
        <f t="shared" si="76"/>
        <v>1240.8818800240033</v>
      </c>
      <c r="W194" s="10">
        <f t="shared" si="76"/>
        <v>1266.9403995045072</v>
      </c>
      <c r="X194" s="10">
        <f t="shared" si="76"/>
        <v>1293.5461478941018</v>
      </c>
      <c r="Y194" s="10">
        <f t="shared" ref="Y194:AK195" si="77">X194*(1+$G$16)*(1+Y$193)</f>
        <v>1320.7106169998779</v>
      </c>
      <c r="Z194" s="10">
        <f t="shared" si="77"/>
        <v>1348.4455399568751</v>
      </c>
      <c r="AA194" s="10">
        <f t="shared" si="77"/>
        <v>1376.7628962959693</v>
      </c>
      <c r="AB194" s="10">
        <f t="shared" si="77"/>
        <v>1405.6749171181846</v>
      </c>
      <c r="AC194" s="10">
        <f t="shared" si="77"/>
        <v>1435.1940903776663</v>
      </c>
      <c r="AD194" s="10">
        <f t="shared" si="77"/>
        <v>1465.333166275597</v>
      </c>
      <c r="AE194" s="10">
        <f t="shared" si="77"/>
        <v>1496.1051627673844</v>
      </c>
      <c r="AF194" s="10">
        <f t="shared" si="77"/>
        <v>1527.5233711854994</v>
      </c>
      <c r="AG194" s="10">
        <f t="shared" si="77"/>
        <v>1559.6013619803948</v>
      </c>
      <c r="AH194" s="10">
        <f t="shared" si="77"/>
        <v>1592.352990581983</v>
      </c>
      <c r="AI194" s="10">
        <f t="shared" si="77"/>
        <v>1625.7924033842046</v>
      </c>
      <c r="AJ194" s="10">
        <f t="shared" si="77"/>
        <v>1659.9340438552726</v>
      </c>
      <c r="AK194" s="10">
        <f t="shared" si="77"/>
        <v>1694.7926587762331</v>
      </c>
    </row>
    <row r="195" spans="1:39" x14ac:dyDescent="0.35">
      <c r="A195" s="2">
        <v>42</v>
      </c>
      <c r="E195" t="s">
        <v>122</v>
      </c>
      <c r="F195" t="s">
        <v>113</v>
      </c>
      <c r="G195" s="6"/>
      <c r="H195" s="10">
        <f>G195*(1+$G$16)*(1+H$193)</f>
        <v>0</v>
      </c>
      <c r="I195" s="10">
        <f t="shared" si="76"/>
        <v>0</v>
      </c>
      <c r="J195" s="10">
        <f t="shared" si="76"/>
        <v>0</v>
      </c>
      <c r="K195" s="10">
        <f t="shared" si="76"/>
        <v>0</v>
      </c>
      <c r="L195" s="10">
        <f t="shared" si="76"/>
        <v>0</v>
      </c>
      <c r="M195" s="10">
        <f t="shared" si="76"/>
        <v>0</v>
      </c>
      <c r="N195" s="10">
        <f t="shared" si="76"/>
        <v>0</v>
      </c>
      <c r="O195" s="10">
        <f t="shared" si="76"/>
        <v>0</v>
      </c>
      <c r="P195" s="10">
        <f t="shared" si="76"/>
        <v>0</v>
      </c>
      <c r="Q195" s="10">
        <f t="shared" si="76"/>
        <v>0</v>
      </c>
      <c r="R195" s="10">
        <f t="shared" si="76"/>
        <v>0</v>
      </c>
      <c r="S195" s="10">
        <f t="shared" si="76"/>
        <v>0</v>
      </c>
      <c r="T195" s="10">
        <f t="shared" si="76"/>
        <v>0</v>
      </c>
      <c r="U195" s="10">
        <f t="shared" si="76"/>
        <v>0</v>
      </c>
      <c r="V195" s="10">
        <f t="shared" si="76"/>
        <v>0</v>
      </c>
      <c r="W195" s="10">
        <f t="shared" si="76"/>
        <v>0</v>
      </c>
      <c r="X195" s="10">
        <f t="shared" si="76"/>
        <v>0</v>
      </c>
      <c r="Y195" s="10">
        <f t="shared" si="77"/>
        <v>0</v>
      </c>
      <c r="Z195" s="10">
        <f t="shared" si="77"/>
        <v>0</v>
      </c>
      <c r="AA195" s="10">
        <f t="shared" si="77"/>
        <v>0</v>
      </c>
      <c r="AB195" s="10">
        <f t="shared" si="77"/>
        <v>0</v>
      </c>
      <c r="AC195" s="10">
        <f t="shared" si="77"/>
        <v>0</v>
      </c>
      <c r="AD195" s="10">
        <f t="shared" si="77"/>
        <v>0</v>
      </c>
      <c r="AE195" s="10">
        <f t="shared" si="77"/>
        <v>0</v>
      </c>
      <c r="AF195" s="10">
        <f t="shared" si="77"/>
        <v>0</v>
      </c>
      <c r="AG195" s="10">
        <f>AF195*(1+$G$16)*(1+AG$193)</f>
        <v>0</v>
      </c>
      <c r="AH195" s="10">
        <f t="shared" si="77"/>
        <v>0</v>
      </c>
      <c r="AI195" s="10">
        <f t="shared" si="77"/>
        <v>0</v>
      </c>
      <c r="AJ195" s="10">
        <f t="shared" si="77"/>
        <v>0</v>
      </c>
      <c r="AK195" s="10">
        <f t="shared" si="77"/>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8">I194*I177+(I195+I199)*I178+I196+I200</f>
        <v>863755.11862009775</v>
      </c>
      <c r="J202" s="10">
        <f t="shared" si="78"/>
        <v>1268689.5796686283</v>
      </c>
      <c r="K202" s="10">
        <f t="shared" si="78"/>
        <v>1690250.3720738858</v>
      </c>
      <c r="L202" s="10">
        <f t="shared" si="78"/>
        <v>2128957.2256555296</v>
      </c>
      <c r="M202" s="10">
        <f t="shared" si="78"/>
        <v>2568877.2051023496</v>
      </c>
      <c r="N202" s="10">
        <f t="shared" si="78"/>
        <v>3043147.9255135851</v>
      </c>
      <c r="O202" s="10">
        <f t="shared" si="78"/>
        <v>3542642.4079754213</v>
      </c>
      <c r="P202" s="10">
        <f t="shared" si="78"/>
        <v>4068444.6664443426</v>
      </c>
      <c r="Q202" s="10">
        <f t="shared" si="78"/>
        <v>4621681.6091174511</v>
      </c>
      <c r="R202" s="10">
        <f t="shared" si="78"/>
        <v>5203524.6702305675</v>
      </c>
      <c r="S202" s="10">
        <f t="shared" si="78"/>
        <v>5815191.5026710453</v>
      </c>
      <c r="T202" s="10">
        <f t="shared" si="78"/>
        <v>6457947.7336464617</v>
      </c>
      <c r="U202" s="10">
        <f t="shared" si="78"/>
        <v>7133108.7857324248</v>
      </c>
      <c r="V202" s="10">
        <f t="shared" si="78"/>
        <v>7842041.7657077992</v>
      </c>
      <c r="W202" s="10">
        <f t="shared" si="78"/>
        <v>8586167.4236738309</v>
      </c>
      <c r="X202" s="10">
        <f t="shared" si="78"/>
        <v>9366962.18504503</v>
      </c>
      <c r="Y202" s="10">
        <f t="shared" si="78"/>
        <v>10185960.258094415</v>
      </c>
      <c r="Z202" s="10">
        <f t="shared" si="78"/>
        <v>11044755.819833877</v>
      </c>
      <c r="AA202" s="10">
        <f t="shared" si="78"/>
        <v>11945005.283112207</v>
      </c>
      <c r="AB202" s="10">
        <f t="shared" si="78"/>
        <v>12888429.647918792</v>
      </c>
      <c r="AC202" s="10">
        <f t="shared" si="78"/>
        <v>13876816.939990288</v>
      </c>
      <c r="AD202" s="10">
        <f t="shared" si="78"/>
        <v>14912024.739930913</v>
      </c>
      <c r="AE202" s="10">
        <f t="shared" si="78"/>
        <v>15995982.806174442</v>
      </c>
      <c r="AF202" s="10">
        <f t="shared" si="78"/>
        <v>17130695.795237679</v>
      </c>
      <c r="AG202" s="10">
        <f t="shared" si="78"/>
        <v>18318246.082841344</v>
      </c>
      <c r="AH202" s="10">
        <f t="shared" si="78"/>
        <v>19560796.689605128</v>
      </c>
      <c r="AI202" s="10">
        <f t="shared" si="78"/>
        <v>20860594.315159112</v>
      </c>
      <c r="AJ202" s="10">
        <f t="shared" si="78"/>
        <v>22219972.484654281</v>
      </c>
      <c r="AK202" s="10">
        <f t="shared" si="78"/>
        <v>23641354.811800409</v>
      </c>
      <c r="AL202" s="10">
        <f>SUM(H202:AK202)</f>
        <v>287230993.87945026</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9">SUM(I205:I208)</f>
        <v>0</v>
      </c>
      <c r="J209" s="10">
        <f t="shared" si="79"/>
        <v>0</v>
      </c>
      <c r="K209" s="10">
        <f t="shared" si="79"/>
        <v>0</v>
      </c>
      <c r="L209" s="10">
        <f t="shared" si="79"/>
        <v>0</v>
      </c>
      <c r="M209" s="10">
        <f t="shared" si="79"/>
        <v>0</v>
      </c>
      <c r="N209" s="10">
        <f t="shared" si="79"/>
        <v>0</v>
      </c>
      <c r="O209" s="10">
        <f t="shared" si="79"/>
        <v>0</v>
      </c>
      <c r="P209" s="10">
        <f t="shared" si="79"/>
        <v>0</v>
      </c>
      <c r="Q209" s="10">
        <f t="shared" si="79"/>
        <v>0</v>
      </c>
      <c r="R209" s="10">
        <f t="shared" si="79"/>
        <v>0</v>
      </c>
      <c r="S209" s="10">
        <f t="shared" si="79"/>
        <v>0</v>
      </c>
      <c r="T209" s="10">
        <f t="shared" si="79"/>
        <v>0</v>
      </c>
      <c r="U209" s="10">
        <f t="shared" si="79"/>
        <v>0</v>
      </c>
      <c r="V209" s="10">
        <f t="shared" si="79"/>
        <v>0</v>
      </c>
      <c r="W209" s="10">
        <f t="shared" si="79"/>
        <v>0</v>
      </c>
      <c r="X209" s="10">
        <f t="shared" si="79"/>
        <v>0</v>
      </c>
      <c r="Y209" s="10">
        <f t="shared" si="79"/>
        <v>0</v>
      </c>
      <c r="Z209" s="10">
        <f t="shared" si="79"/>
        <v>0</v>
      </c>
      <c r="AA209" s="10">
        <f t="shared" si="79"/>
        <v>0</v>
      </c>
      <c r="AB209" s="10">
        <f t="shared" si="79"/>
        <v>0</v>
      </c>
      <c r="AC209" s="10">
        <f t="shared" si="79"/>
        <v>0</v>
      </c>
      <c r="AD209" s="10">
        <f t="shared" si="79"/>
        <v>0</v>
      </c>
      <c r="AE209" s="10">
        <f t="shared" si="79"/>
        <v>0</v>
      </c>
      <c r="AF209" s="10">
        <f t="shared" si="79"/>
        <v>0</v>
      </c>
      <c r="AG209" s="10">
        <f t="shared" si="79"/>
        <v>0</v>
      </c>
      <c r="AH209" s="10">
        <f t="shared" si="79"/>
        <v>0</v>
      </c>
      <c r="AI209" s="10">
        <f t="shared" si="79"/>
        <v>0</v>
      </c>
      <c r="AJ209" s="10">
        <f t="shared" si="79"/>
        <v>0</v>
      </c>
      <c r="AK209" s="10">
        <f t="shared" si="79"/>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0">SUM(I212:I215)</f>
        <v>0</v>
      </c>
      <c r="J216" s="10">
        <f t="shared" si="80"/>
        <v>0</v>
      </c>
      <c r="K216" s="10">
        <f t="shared" si="80"/>
        <v>0</v>
      </c>
      <c r="L216" s="10">
        <f t="shared" si="80"/>
        <v>0</v>
      </c>
      <c r="M216" s="10">
        <f t="shared" si="80"/>
        <v>0</v>
      </c>
      <c r="N216" s="10">
        <f t="shared" si="80"/>
        <v>0</v>
      </c>
      <c r="O216" s="10">
        <f t="shared" si="80"/>
        <v>0</v>
      </c>
      <c r="P216" s="10">
        <f t="shared" si="80"/>
        <v>0</v>
      </c>
      <c r="Q216" s="10">
        <f t="shared" si="80"/>
        <v>0</v>
      </c>
      <c r="R216" s="10">
        <f t="shared" si="80"/>
        <v>0</v>
      </c>
      <c r="S216" s="10">
        <f t="shared" si="80"/>
        <v>0</v>
      </c>
      <c r="T216" s="10">
        <f t="shared" si="80"/>
        <v>0</v>
      </c>
      <c r="U216" s="10">
        <f t="shared" si="80"/>
        <v>0</v>
      </c>
      <c r="V216" s="10">
        <f t="shared" si="80"/>
        <v>0</v>
      </c>
      <c r="W216" s="10">
        <f t="shared" si="80"/>
        <v>0</v>
      </c>
      <c r="X216" s="10">
        <f t="shared" si="80"/>
        <v>0</v>
      </c>
      <c r="Y216" s="10">
        <f t="shared" si="80"/>
        <v>0</v>
      </c>
      <c r="Z216" s="10">
        <f t="shared" si="80"/>
        <v>0</v>
      </c>
      <c r="AA216" s="10">
        <f t="shared" si="80"/>
        <v>0</v>
      </c>
      <c r="AB216" s="10">
        <f t="shared" si="80"/>
        <v>0</v>
      </c>
      <c r="AC216" s="10">
        <f t="shared" si="80"/>
        <v>0</v>
      </c>
      <c r="AD216" s="10">
        <f t="shared" si="80"/>
        <v>0</v>
      </c>
      <c r="AE216" s="10">
        <f t="shared" si="80"/>
        <v>0</v>
      </c>
      <c r="AF216" s="10">
        <f t="shared" si="80"/>
        <v>0</v>
      </c>
      <c r="AG216" s="10">
        <f t="shared" si="80"/>
        <v>0</v>
      </c>
      <c r="AH216" s="10">
        <f t="shared" si="80"/>
        <v>0</v>
      </c>
      <c r="AI216" s="10">
        <f t="shared" si="80"/>
        <v>0</v>
      </c>
      <c r="AJ216" s="10">
        <f t="shared" si="80"/>
        <v>0</v>
      </c>
      <c r="AK216" s="10">
        <f t="shared" si="80"/>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4499.7538321074153</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1">H176</f>
        <v>484</v>
      </c>
      <c r="I219" s="10">
        <f t="shared" si="81"/>
        <v>428</v>
      </c>
      <c r="J219" s="10">
        <f t="shared" si="81"/>
        <v>400</v>
      </c>
      <c r="K219" s="10">
        <f t="shared" si="81"/>
        <v>400</v>
      </c>
      <c r="L219" s="10">
        <f t="shared" si="81"/>
        <v>400</v>
      </c>
      <c r="M219" s="10">
        <f t="shared" si="81"/>
        <v>384</v>
      </c>
      <c r="N219" s="10">
        <f t="shared" si="81"/>
        <v>400</v>
      </c>
      <c r="O219" s="10">
        <f t="shared" si="81"/>
        <v>405.99999999999994</v>
      </c>
      <c r="P219" s="10">
        <f t="shared" si="81"/>
        <v>412.08999999999992</v>
      </c>
      <c r="Q219" s="10">
        <f t="shared" si="81"/>
        <v>418.27134999999987</v>
      </c>
      <c r="R219" s="10">
        <f t="shared" si="81"/>
        <v>424.54542024999984</v>
      </c>
      <c r="S219" s="10">
        <f t="shared" si="81"/>
        <v>430.9136015537498</v>
      </c>
      <c r="T219" s="10">
        <f t="shared" si="81"/>
        <v>437.37730557705601</v>
      </c>
      <c r="U219" s="10">
        <f t="shared" si="81"/>
        <v>443.93796516071183</v>
      </c>
      <c r="V219" s="10">
        <f t="shared" si="81"/>
        <v>450.59703463812247</v>
      </c>
      <c r="W219" s="10">
        <f t="shared" si="81"/>
        <v>457.35599015769424</v>
      </c>
      <c r="X219" s="10">
        <f t="shared" si="81"/>
        <v>464.21633001005961</v>
      </c>
      <c r="Y219" s="10">
        <f t="shared" si="81"/>
        <v>471.17957496021046</v>
      </c>
      <c r="Z219" s="10">
        <f t="shared" si="81"/>
        <v>478.24726858461355</v>
      </c>
      <c r="AA219" s="10">
        <f t="shared" si="81"/>
        <v>485.42097761338272</v>
      </c>
      <c r="AB219" s="10">
        <f t="shared" si="81"/>
        <v>492.70229227758341</v>
      </c>
      <c r="AC219" s="10">
        <f t="shared" si="81"/>
        <v>500.0928266617471</v>
      </c>
      <c r="AD219" s="10">
        <f t="shared" si="81"/>
        <v>507.59421906167324</v>
      </c>
      <c r="AE219" s="10">
        <f t="shared" si="81"/>
        <v>515.20813234759828</v>
      </c>
      <c r="AF219" s="10">
        <f t="shared" si="81"/>
        <v>522.93625433281215</v>
      </c>
      <c r="AG219" s="10">
        <f t="shared" si="81"/>
        <v>530.78029814780427</v>
      </c>
      <c r="AH219" s="10">
        <f t="shared" si="81"/>
        <v>538.74200262002125</v>
      </c>
      <c r="AI219" s="10">
        <f t="shared" si="81"/>
        <v>546.82313265932157</v>
      </c>
      <c r="AJ219" s="10">
        <f t="shared" si="81"/>
        <v>555.02547964921132</v>
      </c>
      <c r="AK219" s="10">
        <f t="shared" si="81"/>
        <v>563.35086184394947</v>
      </c>
    </row>
    <row r="220" spans="1:37" x14ac:dyDescent="0.35">
      <c r="E220" t="s">
        <v>138</v>
      </c>
      <c r="F220" t="s">
        <v>111</v>
      </c>
      <c r="G220" s="20">
        <v>7042.8336381906238</v>
      </c>
      <c r="H220" s="10">
        <f>G220*(1+$G$16)</f>
        <v>7190.7331445926266</v>
      </c>
      <c r="I220" s="10">
        <f t="shared" ref="I220:AK220" si="82">H220*(1+$G$16)</f>
        <v>7341.7385406290714</v>
      </c>
      <c r="J220" s="10">
        <f>I220*(1+$G$16)</f>
        <v>7495.9150499822808</v>
      </c>
      <c r="K220" s="10">
        <f t="shared" si="82"/>
        <v>7653.3292660319084</v>
      </c>
      <c r="L220" s="10">
        <f t="shared" si="82"/>
        <v>7814.0491806185782</v>
      </c>
      <c r="M220" s="10">
        <f t="shared" si="82"/>
        <v>7978.1442134115678</v>
      </c>
      <c r="N220" s="10">
        <f t="shared" si="82"/>
        <v>8145.6852418932103</v>
      </c>
      <c r="O220" s="10">
        <f t="shared" si="82"/>
        <v>8316.7446319729661</v>
      </c>
      <c r="P220" s="10">
        <f t="shared" si="82"/>
        <v>8491.3962692443984</v>
      </c>
      <c r="Q220" s="10">
        <f t="shared" si="82"/>
        <v>8669.7155908985296</v>
      </c>
      <c r="R220" s="10">
        <f t="shared" si="82"/>
        <v>8851.7796183073988</v>
      </c>
      <c r="S220" s="10">
        <f t="shared" si="82"/>
        <v>9037.6669902918529</v>
      </c>
      <c r="T220" s="10">
        <f t="shared" si="82"/>
        <v>9227.4579970879804</v>
      </c>
      <c r="U220" s="10">
        <f t="shared" si="82"/>
        <v>9421.2346150268277</v>
      </c>
      <c r="V220" s="10">
        <f t="shared" si="82"/>
        <v>9619.0805419423905</v>
      </c>
      <c r="W220" s="10">
        <f t="shared" si="82"/>
        <v>9821.0812333231806</v>
      </c>
      <c r="X220" s="10">
        <f t="shared" si="82"/>
        <v>10027.323939222966</v>
      </c>
      <c r="Y220" s="10">
        <f t="shared" si="82"/>
        <v>10237.897741946648</v>
      </c>
      <c r="Z220" s="10">
        <f t="shared" si="82"/>
        <v>10452.893594527526</v>
      </c>
      <c r="AA220" s="10">
        <f t="shared" si="82"/>
        <v>10672.404360012602</v>
      </c>
      <c r="AB220" s="10">
        <f t="shared" si="82"/>
        <v>10896.524851572865</v>
      </c>
      <c r="AC220" s="10">
        <f t="shared" si="82"/>
        <v>11125.351873455895</v>
      </c>
      <c r="AD220" s="10">
        <f t="shared" si="82"/>
        <v>11358.984262798467</v>
      </c>
      <c r="AE220" s="10">
        <f t="shared" si="82"/>
        <v>11597.522932317233</v>
      </c>
      <c r="AF220" s="10">
        <f t="shared" si="82"/>
        <v>11841.070913895894</v>
      </c>
      <c r="AG220" s="10">
        <f>AF220*(1+$G$16)</f>
        <v>12089.733403087706</v>
      </c>
      <c r="AH220" s="10">
        <f t="shared" si="82"/>
        <v>12343.617804552547</v>
      </c>
      <c r="AI220" s="10">
        <f t="shared" si="82"/>
        <v>12602.833778448148</v>
      </c>
      <c r="AJ220" s="10">
        <f t="shared" si="82"/>
        <v>12867.493287795558</v>
      </c>
      <c r="AK220" s="10">
        <f t="shared" si="82"/>
        <v>13137.710646839263</v>
      </c>
    </row>
    <row r="221" spans="1:37" x14ac:dyDescent="0.35">
      <c r="E221" t="s">
        <v>139</v>
      </c>
      <c r="F221" t="s">
        <v>53</v>
      </c>
      <c r="H221" s="10">
        <f>H220*H219</f>
        <v>3480314.8419828312</v>
      </c>
      <c r="I221" s="10">
        <f>I220*I219</f>
        <v>3142264.0953892427</v>
      </c>
      <c r="J221" s="10">
        <f t="shared" ref="J221:AK221" si="83">J220*J219</f>
        <v>2998366.0199929122</v>
      </c>
      <c r="K221" s="10">
        <f t="shared" si="83"/>
        <v>3061331.7064127633</v>
      </c>
      <c r="L221" s="10">
        <f t="shared" si="83"/>
        <v>3125619.6722474312</v>
      </c>
      <c r="M221" s="10">
        <f t="shared" si="83"/>
        <v>3063607.377950042</v>
      </c>
      <c r="N221" s="10">
        <f t="shared" si="83"/>
        <v>3258274.0967572844</v>
      </c>
      <c r="O221" s="10">
        <f t="shared" si="83"/>
        <v>3376598.3205810236</v>
      </c>
      <c r="P221" s="10">
        <f t="shared" si="83"/>
        <v>3499219.4885929236</v>
      </c>
      <c r="Q221" s="10">
        <f t="shared" si="83"/>
        <v>3626293.6443211744</v>
      </c>
      <c r="R221" s="10">
        <f t="shared" si="83"/>
        <v>3757982.4980146978</v>
      </c>
      <c r="S221" s="10">
        <f t="shared" si="83"/>
        <v>3894453.6324301008</v>
      </c>
      <c r="T221" s="10">
        <f t="shared" si="83"/>
        <v>4035880.7160917986</v>
      </c>
      <c r="U221" s="10">
        <f t="shared" si="83"/>
        <v>4182443.7242966723</v>
      </c>
      <c r="V221" s="10">
        <f t="shared" si="83"/>
        <v>4334329.1681445055</v>
      </c>
      <c r="W221" s="10">
        <f t="shared" si="83"/>
        <v>4491730.3318856722</v>
      </c>
      <c r="X221" s="10">
        <f t="shared" si="83"/>
        <v>4654847.5188880991</v>
      </c>
      <c r="Y221" s="10">
        <f t="shared" si="83"/>
        <v>4823888.3065365199</v>
      </c>
      <c r="Z221" s="10">
        <f t="shared" si="83"/>
        <v>4999067.8103883928</v>
      </c>
      <c r="AA221" s="10">
        <f t="shared" si="83"/>
        <v>5180608.9579226458</v>
      </c>
      <c r="AB221" s="10">
        <f t="shared" si="83"/>
        <v>5368742.7722296054</v>
      </c>
      <c r="AC221" s="10">
        <f t="shared" si="83"/>
        <v>5563708.666003122</v>
      </c>
      <c r="AD221" s="10">
        <f t="shared" si="83"/>
        <v>5765754.7462090245</v>
      </c>
      <c r="AE221" s="10">
        <f t="shared" si="83"/>
        <v>5975138.1298176032</v>
      </c>
      <c r="AF221" s="10">
        <f t="shared" si="83"/>
        <v>6192125.2710019276</v>
      </c>
      <c r="AG221" s="10">
        <f t="shared" si="83"/>
        <v>6416992.3002183614</v>
      </c>
      <c r="AH221" s="10">
        <f t="shared" si="83"/>
        <v>6650025.3756007887</v>
      </c>
      <c r="AI221" s="10">
        <f t="shared" si="83"/>
        <v>6891521.0471157311</v>
      </c>
      <c r="AJ221" s="10">
        <f t="shared" si="83"/>
        <v>7141786.633941737</v>
      </c>
      <c r="AK221" s="10">
        <f t="shared" si="83"/>
        <v>7401140.6155533297</v>
      </c>
    </row>
    <row r="223" spans="1:37" x14ac:dyDescent="0.35">
      <c r="D223" t="s">
        <v>140</v>
      </c>
    </row>
    <row r="224" spans="1:37" x14ac:dyDescent="0.35">
      <c r="E224" t="s">
        <v>57</v>
      </c>
      <c r="F224" t="s">
        <v>53</v>
      </c>
      <c r="G224" s="10">
        <f t="shared" ref="G224:AK224" si="84">G44</f>
        <v>6232586.4000000004</v>
      </c>
      <c r="H224" s="10">
        <f t="shared" si="84"/>
        <v>4176296</v>
      </c>
      <c r="I224" s="10">
        <f t="shared" si="84"/>
        <v>4176296</v>
      </c>
      <c r="J224" s="10">
        <f t="shared" si="84"/>
        <v>3708144.8957059924</v>
      </c>
      <c r="K224" s="10">
        <f t="shared" si="84"/>
        <v>4504336.2766414043</v>
      </c>
      <c r="L224" s="10">
        <f t="shared" si="84"/>
        <v>5041745.8868422192</v>
      </c>
      <c r="M224" s="10">
        <f t="shared" si="84"/>
        <v>3897175.1222857265</v>
      </c>
      <c r="N224" s="10">
        <f t="shared" si="84"/>
        <v>4806434.9487067796</v>
      </c>
      <c r="O224" s="10">
        <f t="shared" si="84"/>
        <v>4523314.4488175167</v>
      </c>
      <c r="P224" s="10">
        <f t="shared" si="84"/>
        <v>4659013.8822820419</v>
      </c>
      <c r="Q224" s="10">
        <f t="shared" si="84"/>
        <v>4798784.298750503</v>
      </c>
      <c r="R224" s="10">
        <f t="shared" si="84"/>
        <v>4942747.8277130183</v>
      </c>
      <c r="S224" s="10">
        <f t="shared" si="84"/>
        <v>5091030.2625444094</v>
      </c>
      <c r="T224" s="10">
        <f t="shared" si="84"/>
        <v>5243761.1704207417</v>
      </c>
      <c r="U224" s="10">
        <f t="shared" si="84"/>
        <v>5401074.0055333637</v>
      </c>
      <c r="V224" s="10">
        <f t="shared" si="84"/>
        <v>5563106.2256993651</v>
      </c>
      <c r="W224" s="10">
        <f t="shared" si="84"/>
        <v>5729999.4124703463</v>
      </c>
      <c r="X224" s="10">
        <f t="shared" si="84"/>
        <v>5901899.3948444566</v>
      </c>
      <c r="Y224" s="10">
        <f t="shared" si="84"/>
        <v>6078956.3766897907</v>
      </c>
      <c r="Z224" s="10">
        <f t="shared" si="84"/>
        <v>6261325.0679904846</v>
      </c>
      <c r="AA224" s="10">
        <f t="shared" si="84"/>
        <v>6449164.8200301994</v>
      </c>
      <c r="AB224" s="10">
        <f t="shared" si="84"/>
        <v>6642639.7646311056</v>
      </c>
      <c r="AC224" s="10">
        <f t="shared" si="84"/>
        <v>6841918.9575700387</v>
      </c>
      <c r="AD224" s="10">
        <f t="shared" si="84"/>
        <v>7047176.5262971399</v>
      </c>
      <c r="AE224" s="10">
        <f t="shared" si="84"/>
        <v>7258591.8220860539</v>
      </c>
      <c r="AF224" s="10">
        <f t="shared" si="84"/>
        <v>7476349.5767486356</v>
      </c>
      <c r="AG224" s="10">
        <f t="shared" si="84"/>
        <v>7700640.0640510945</v>
      </c>
      <c r="AH224" s="10">
        <f t="shared" si="84"/>
        <v>7931659.2659726273</v>
      </c>
      <c r="AI224" s="10">
        <f t="shared" si="84"/>
        <v>8169609.0439518066</v>
      </c>
      <c r="AJ224" s="10">
        <f t="shared" si="84"/>
        <v>8414697.3152703606</v>
      </c>
      <c r="AK224" s="10">
        <f t="shared" si="84"/>
        <v>8667138.2347284723</v>
      </c>
    </row>
    <row r="225" spans="4:38" x14ac:dyDescent="0.35">
      <c r="E225" t="s">
        <v>141</v>
      </c>
      <c r="F225" t="s">
        <v>53</v>
      </c>
      <c r="G225" s="10">
        <f t="shared" ref="G225:AK225" si="85">G179</f>
        <v>0</v>
      </c>
      <c r="H225" s="10">
        <f t="shared" si="85"/>
        <v>526796.13183999993</v>
      </c>
      <c r="I225" s="10">
        <f t="shared" si="85"/>
        <v>1051719.2755199999</v>
      </c>
      <c r="J225" s="10">
        <f t="shared" si="85"/>
        <v>1575655.8796239756</v>
      </c>
      <c r="K225" s="10">
        <f t="shared" si="85"/>
        <v>2141203.074419796</v>
      </c>
      <c r="L225" s="10">
        <f t="shared" si="85"/>
        <v>2777867.503999006</v>
      </c>
      <c r="M225" s="10">
        <f t="shared" si="85"/>
        <v>3452479.2652821373</v>
      </c>
      <c r="N225" s="10">
        <f t="shared" si="85"/>
        <v>4212531.5024299249</v>
      </c>
      <c r="O225" s="10">
        <f t="shared" si="85"/>
        <v>5012800.2122645285</v>
      </c>
      <c r="P225" s="10">
        <f t="shared" si="85"/>
        <v>5884566.4752807263</v>
      </c>
      <c r="Q225" s="10">
        <f t="shared" si="85"/>
        <v>6833120.2517593578</v>
      </c>
      <c r="R225" s="10">
        <f t="shared" si="85"/>
        <v>7864111.0762515208</v>
      </c>
      <c r="S225" s="10">
        <f t="shared" si="85"/>
        <v>8983571.3852197528</v>
      </c>
      <c r="T225" s="10">
        <f t="shared" si="85"/>
        <v>9976530.3413625043</v>
      </c>
      <c r="U225" s="10">
        <f t="shared" si="85"/>
        <v>11019549.73378464</v>
      </c>
      <c r="V225" s="10">
        <f t="shared" si="85"/>
        <v>12114741.530997172</v>
      </c>
      <c r="W225" s="10">
        <f t="shared" si="85"/>
        <v>13264300.572146706</v>
      </c>
      <c r="X225" s="10">
        <f t="shared" si="85"/>
        <v>14470507.70612707</v>
      </c>
      <c r="Y225" s="10">
        <f t="shared" si="85"/>
        <v>15735733.047410686</v>
      </c>
      <c r="Z225" s="10">
        <f t="shared" si="85"/>
        <v>17062439.352895666</v>
      </c>
      <c r="AA225" s="10">
        <f t="shared" si="85"/>
        <v>18453185.524221566</v>
      </c>
      <c r="AB225" s="10">
        <f t="shared" si="85"/>
        <v>19910630.240169901</v>
      </c>
      <c r="AC225" s="10">
        <f t="shared" si="85"/>
        <v>21437535.723934256</v>
      </c>
      <c r="AD225" s="10">
        <f t="shared" si="85"/>
        <v>23036771.650219966</v>
      </c>
      <c r="AE225" s="10">
        <f t="shared" si="85"/>
        <v>24711319.197314627</v>
      </c>
      <c r="AF225" s="10">
        <f t="shared" si="85"/>
        <v>26464275.249458987</v>
      </c>
      <c r="AG225" s="10">
        <f t="shared" si="85"/>
        <v>28298856.755042337</v>
      </c>
      <c r="AH225" s="10">
        <f t="shared" si="85"/>
        <v>30218405.246348836</v>
      </c>
      <c r="AI225" s="10">
        <f t="shared" si="85"/>
        <v>32226391.526790321</v>
      </c>
      <c r="AJ225" s="10">
        <f t="shared" si="85"/>
        <v>34326420.531778365</v>
      </c>
      <c r="AK225" s="10">
        <f t="shared" si="85"/>
        <v>36522236.369613096</v>
      </c>
    </row>
    <row r="226" spans="4:38" x14ac:dyDescent="0.35">
      <c r="E226" t="s">
        <v>117</v>
      </c>
      <c r="F226" t="s">
        <v>53</v>
      </c>
      <c r="G226" s="10">
        <f t="shared" ref="G226:AK226" si="86">-G189</f>
        <v>0</v>
      </c>
      <c r="H226" s="10">
        <f t="shared" si="86"/>
        <v>0</v>
      </c>
      <c r="I226" s="10">
        <f t="shared" si="86"/>
        <v>0</v>
      </c>
      <c r="J226" s="10">
        <f t="shared" si="86"/>
        <v>0</v>
      </c>
      <c r="K226" s="10">
        <f t="shared" si="86"/>
        <v>0</v>
      </c>
      <c r="L226" s="10">
        <f t="shared" si="86"/>
        <v>0</v>
      </c>
      <c r="M226" s="10">
        <f t="shared" si="86"/>
        <v>0</v>
      </c>
      <c r="N226" s="10">
        <f t="shared" si="86"/>
        <v>0</v>
      </c>
      <c r="O226" s="10">
        <f t="shared" si="86"/>
        <v>0</v>
      </c>
      <c r="P226" s="10">
        <f t="shared" si="86"/>
        <v>0</v>
      </c>
      <c r="Q226" s="10">
        <f t="shared" si="86"/>
        <v>0</v>
      </c>
      <c r="R226" s="10">
        <f t="shared" si="86"/>
        <v>0</v>
      </c>
      <c r="S226" s="10">
        <f t="shared" si="86"/>
        <v>0</v>
      </c>
      <c r="T226" s="10">
        <f t="shared" si="86"/>
        <v>0</v>
      </c>
      <c r="U226" s="10">
        <f t="shared" si="86"/>
        <v>0</v>
      </c>
      <c r="V226" s="10">
        <f t="shared" si="86"/>
        <v>0</v>
      </c>
      <c r="W226" s="10">
        <f t="shared" si="86"/>
        <v>0</v>
      </c>
      <c r="X226" s="10">
        <f t="shared" si="86"/>
        <v>0</v>
      </c>
      <c r="Y226" s="10">
        <f t="shared" si="86"/>
        <v>0</v>
      </c>
      <c r="Z226" s="10">
        <f t="shared" si="86"/>
        <v>0</v>
      </c>
      <c r="AA226" s="10">
        <f t="shared" si="86"/>
        <v>0</v>
      </c>
      <c r="AB226" s="10">
        <f t="shared" si="86"/>
        <v>0</v>
      </c>
      <c r="AC226" s="10">
        <f t="shared" si="86"/>
        <v>0</v>
      </c>
      <c r="AD226" s="10">
        <f t="shared" si="86"/>
        <v>0</v>
      </c>
      <c r="AE226" s="10">
        <f t="shared" si="86"/>
        <v>0</v>
      </c>
      <c r="AF226" s="10">
        <f t="shared" si="86"/>
        <v>0</v>
      </c>
      <c r="AG226" s="10">
        <f t="shared" si="86"/>
        <v>0</v>
      </c>
      <c r="AH226" s="10">
        <f t="shared" si="86"/>
        <v>0</v>
      </c>
      <c r="AI226" s="10">
        <f t="shared" si="86"/>
        <v>0</v>
      </c>
      <c r="AJ226" s="10">
        <f t="shared" si="86"/>
        <v>0</v>
      </c>
      <c r="AK226" s="10">
        <f t="shared" si="86"/>
        <v>0</v>
      </c>
    </row>
    <row r="227" spans="4:38" x14ac:dyDescent="0.35">
      <c r="E227" t="s">
        <v>118</v>
      </c>
      <c r="F227" t="s">
        <v>53</v>
      </c>
      <c r="G227" s="10">
        <f t="shared" ref="G227:AK227" si="87">-G202</f>
        <v>0</v>
      </c>
      <c r="H227" s="10">
        <f t="shared" si="87"/>
        <v>-448968.02821894531</v>
      </c>
      <c r="I227" s="10">
        <f t="shared" si="87"/>
        <v>-863755.11862009775</v>
      </c>
      <c r="J227" s="10">
        <f t="shared" si="87"/>
        <v>-1268689.5796686283</v>
      </c>
      <c r="K227" s="10">
        <f t="shared" si="87"/>
        <v>-1690250.3720738858</v>
      </c>
      <c r="L227" s="10">
        <f t="shared" si="87"/>
        <v>-2128957.2256555296</v>
      </c>
      <c r="M227" s="10">
        <f t="shared" si="87"/>
        <v>-2568877.2051023496</v>
      </c>
      <c r="N227" s="10">
        <f t="shared" si="87"/>
        <v>-3043147.9255135851</v>
      </c>
      <c r="O227" s="10">
        <f t="shared" si="87"/>
        <v>-3542642.4079754213</v>
      </c>
      <c r="P227" s="10">
        <f t="shared" si="87"/>
        <v>-4068444.6664443426</v>
      </c>
      <c r="Q227" s="10">
        <f t="shared" si="87"/>
        <v>-4621681.6091174511</v>
      </c>
      <c r="R227" s="10">
        <f t="shared" si="87"/>
        <v>-5203524.6702305675</v>
      </c>
      <c r="S227" s="10">
        <f t="shared" si="87"/>
        <v>-5815191.5026710453</v>
      </c>
      <c r="T227" s="10">
        <f t="shared" si="87"/>
        <v>-6457947.7336464617</v>
      </c>
      <c r="U227" s="10">
        <f t="shared" si="87"/>
        <v>-7133108.7857324248</v>
      </c>
      <c r="V227" s="10">
        <f t="shared" si="87"/>
        <v>-7842041.7657077992</v>
      </c>
      <c r="W227" s="10">
        <f t="shared" si="87"/>
        <v>-8586167.4236738309</v>
      </c>
      <c r="X227" s="10">
        <f t="shared" si="87"/>
        <v>-9366962.18504503</v>
      </c>
      <c r="Y227" s="10">
        <f t="shared" si="87"/>
        <v>-10185960.258094415</v>
      </c>
      <c r="Z227" s="10">
        <f t="shared" si="87"/>
        <v>-11044755.819833877</v>
      </c>
      <c r="AA227" s="10">
        <f t="shared" si="87"/>
        <v>-11945005.283112207</v>
      </c>
      <c r="AB227" s="10">
        <f t="shared" si="87"/>
        <v>-12888429.647918792</v>
      </c>
      <c r="AC227" s="10">
        <f t="shared" si="87"/>
        <v>-13876816.939990288</v>
      </c>
      <c r="AD227" s="10">
        <f t="shared" si="87"/>
        <v>-14912024.739930913</v>
      </c>
      <c r="AE227" s="10">
        <f t="shared" si="87"/>
        <v>-15995982.806174442</v>
      </c>
      <c r="AF227" s="10">
        <f t="shared" si="87"/>
        <v>-17130695.795237679</v>
      </c>
      <c r="AG227" s="10">
        <f t="shared" si="87"/>
        <v>-18318246.082841344</v>
      </c>
      <c r="AH227" s="10">
        <f t="shared" si="87"/>
        <v>-19560796.689605128</v>
      </c>
      <c r="AI227" s="10">
        <f t="shared" si="87"/>
        <v>-20860594.315159112</v>
      </c>
      <c r="AJ227" s="10">
        <f t="shared" si="87"/>
        <v>-22219972.484654281</v>
      </c>
      <c r="AK227" s="10">
        <f t="shared" si="87"/>
        <v>-23641354.811800409</v>
      </c>
    </row>
    <row r="228" spans="4:38" x14ac:dyDescent="0.35">
      <c r="E228" t="s">
        <v>142</v>
      </c>
      <c r="F228" t="s">
        <v>53</v>
      </c>
      <c r="G228" s="10">
        <f t="shared" ref="G228:AK228" si="88">-G36-G52-G87</f>
        <v>-2197616.1825999999</v>
      </c>
      <c r="H228" s="10">
        <f t="shared" si="88"/>
        <v>-2337673.9275834644</v>
      </c>
      <c r="I228" s="10">
        <f t="shared" si="88"/>
        <v>-2724582.235751234</v>
      </c>
      <c r="J228" s="10">
        <f t="shared" si="88"/>
        <v>-3089742.5409422033</v>
      </c>
      <c r="K228" s="10">
        <f t="shared" si="88"/>
        <v>-3594635.3613376045</v>
      </c>
      <c r="L228" s="10">
        <f t="shared" si="88"/>
        <v>-3896682.4488458997</v>
      </c>
      <c r="M228" s="10">
        <f t="shared" si="88"/>
        <v>-4056049.7862640098</v>
      </c>
      <c r="N228" s="10">
        <f t="shared" si="88"/>
        <v>-4251588.8208585456</v>
      </c>
      <c r="O228" s="10">
        <f t="shared" si="88"/>
        <v>-5703476.0239059851</v>
      </c>
      <c r="P228" s="10">
        <f t="shared" si="88"/>
        <v>-6087534.4281305959</v>
      </c>
      <c r="Q228" s="10">
        <f t="shared" si="88"/>
        <v>-6559399.6838687109</v>
      </c>
      <c r="R228" s="10">
        <f t="shared" si="88"/>
        <v>-7269154.9489901103</v>
      </c>
      <c r="S228" s="10">
        <f t="shared" si="88"/>
        <v>-8210448.3481074674</v>
      </c>
      <c r="T228" s="10">
        <f t="shared" si="88"/>
        <v>-8599770.1176291965</v>
      </c>
      <c r="U228" s="10">
        <f t="shared" si="88"/>
        <v>-8998211.5213215556</v>
      </c>
      <c r="V228" s="10">
        <f t="shared" si="88"/>
        <v>-9405992.3878124524</v>
      </c>
      <c r="W228" s="10">
        <f t="shared" si="88"/>
        <v>-9823338.0116202794</v>
      </c>
      <c r="X228" s="10">
        <f t="shared" si="88"/>
        <v>-10250479.293422321</v>
      </c>
      <c r="Y228" s="10">
        <f t="shared" si="88"/>
        <v>-10687652.884033276</v>
      </c>
      <c r="Z228" s="10">
        <f t="shared" si="88"/>
        <v>-11135101.332194861</v>
      </c>
      <c r="AA228" s="10">
        <f t="shared" si="88"/>
        <v>-11593073.236280082</v>
      </c>
      <c r="AB228" s="10">
        <f t="shared" si="88"/>
        <v>-12061823.400018694</v>
      </c>
      <c r="AC228" s="10">
        <f t="shared" si="88"/>
        <v>-12541612.992353454</v>
      </c>
      <c r="AD228" s="10">
        <f t="shared" si="88"/>
        <v>-13032709.711539606</v>
      </c>
      <c r="AE228" s="10">
        <f t="shared" si="88"/>
        <v>-13535387.9536034</v>
      </c>
      <c r="AF228" s="10">
        <f t="shared" si="88"/>
        <v>-12494861.997878509</v>
      </c>
      <c r="AG228" s="10">
        <f t="shared" si="88"/>
        <v>-12987554.134142611</v>
      </c>
      <c r="AH228" s="10">
        <f t="shared" si="88"/>
        <v>-13235254.688927624</v>
      </c>
      <c r="AI228" s="10">
        <f t="shared" si="88"/>
        <v>-13581519.775736086</v>
      </c>
      <c r="AJ228" s="10">
        <f t="shared" si="88"/>
        <v>-13939688.062350553</v>
      </c>
      <c r="AK228" s="10">
        <f t="shared" si="88"/>
        <v>-14363416.592547655</v>
      </c>
    </row>
    <row r="229" spans="4:38" x14ac:dyDescent="0.35">
      <c r="E229" t="s">
        <v>125</v>
      </c>
      <c r="F229" t="s">
        <v>53</v>
      </c>
      <c r="G229" s="10">
        <f t="shared" ref="G229:AK229" si="89">G209</f>
        <v>0</v>
      </c>
      <c r="H229" s="10">
        <f t="shared" si="89"/>
        <v>0</v>
      </c>
      <c r="I229" s="10">
        <f t="shared" si="89"/>
        <v>0</v>
      </c>
      <c r="J229" s="10">
        <f t="shared" si="89"/>
        <v>0</v>
      </c>
      <c r="K229" s="10">
        <f t="shared" si="89"/>
        <v>0</v>
      </c>
      <c r="L229" s="10">
        <f t="shared" si="89"/>
        <v>0</v>
      </c>
      <c r="M229" s="10">
        <f t="shared" si="89"/>
        <v>0</v>
      </c>
      <c r="N229" s="10">
        <f t="shared" si="89"/>
        <v>0</v>
      </c>
      <c r="O229" s="10">
        <f t="shared" si="89"/>
        <v>0</v>
      </c>
      <c r="P229" s="10">
        <f t="shared" si="89"/>
        <v>0</v>
      </c>
      <c r="Q229" s="10">
        <f t="shared" si="89"/>
        <v>0</v>
      </c>
      <c r="R229" s="10">
        <f t="shared" si="89"/>
        <v>0</v>
      </c>
      <c r="S229" s="10">
        <f t="shared" si="89"/>
        <v>0</v>
      </c>
      <c r="T229" s="10">
        <f t="shared" si="89"/>
        <v>0</v>
      </c>
      <c r="U229" s="10">
        <f t="shared" si="89"/>
        <v>0</v>
      </c>
      <c r="V229" s="10">
        <f t="shared" si="89"/>
        <v>0</v>
      </c>
      <c r="W229" s="10">
        <f t="shared" si="89"/>
        <v>0</v>
      </c>
      <c r="X229" s="10">
        <f t="shared" si="89"/>
        <v>0</v>
      </c>
      <c r="Y229" s="10">
        <f t="shared" si="89"/>
        <v>0</v>
      </c>
      <c r="Z229" s="10">
        <f t="shared" si="89"/>
        <v>0</v>
      </c>
      <c r="AA229" s="10">
        <f t="shared" si="89"/>
        <v>0</v>
      </c>
      <c r="AB229" s="10">
        <f t="shared" si="89"/>
        <v>0</v>
      </c>
      <c r="AC229" s="10">
        <f t="shared" si="89"/>
        <v>0</v>
      </c>
      <c r="AD229" s="10">
        <f t="shared" si="89"/>
        <v>0</v>
      </c>
      <c r="AE229" s="10">
        <f t="shared" si="89"/>
        <v>0</v>
      </c>
      <c r="AF229" s="10">
        <f t="shared" si="89"/>
        <v>0</v>
      </c>
      <c r="AG229" s="10">
        <f t="shared" si="89"/>
        <v>0</v>
      </c>
      <c r="AH229" s="10">
        <f t="shared" si="89"/>
        <v>0</v>
      </c>
      <c r="AI229" s="10">
        <f t="shared" si="89"/>
        <v>0</v>
      </c>
      <c r="AJ229" s="10">
        <f t="shared" si="89"/>
        <v>0</v>
      </c>
      <c r="AK229" s="10">
        <f t="shared" si="89"/>
        <v>0</v>
      </c>
    </row>
    <row r="230" spans="4:38" x14ac:dyDescent="0.35">
      <c r="E230" t="s">
        <v>143</v>
      </c>
      <c r="F230" t="s">
        <v>53</v>
      </c>
      <c r="H230" s="10">
        <f t="shared" ref="H230:AK230" si="90">H221</f>
        <v>3480314.8419828312</v>
      </c>
      <c r="I230" s="10">
        <f t="shared" si="90"/>
        <v>3142264.0953892427</v>
      </c>
      <c r="J230" s="10">
        <f t="shared" si="90"/>
        <v>2998366.0199929122</v>
      </c>
      <c r="K230" s="10">
        <f t="shared" si="90"/>
        <v>3061331.7064127633</v>
      </c>
      <c r="L230" s="10">
        <f t="shared" si="90"/>
        <v>3125619.6722474312</v>
      </c>
      <c r="M230" s="10">
        <f t="shared" si="90"/>
        <v>3063607.377950042</v>
      </c>
      <c r="N230" s="10">
        <f t="shared" si="90"/>
        <v>3258274.0967572844</v>
      </c>
      <c r="O230" s="10">
        <f t="shared" si="90"/>
        <v>3376598.3205810236</v>
      </c>
      <c r="P230" s="10">
        <f t="shared" si="90"/>
        <v>3499219.4885929236</v>
      </c>
      <c r="Q230" s="10">
        <f t="shared" si="90"/>
        <v>3626293.6443211744</v>
      </c>
      <c r="R230" s="10">
        <f t="shared" si="90"/>
        <v>3757982.4980146978</v>
      </c>
      <c r="S230" s="10">
        <f t="shared" si="90"/>
        <v>3894453.6324301008</v>
      </c>
      <c r="T230" s="10">
        <f t="shared" si="90"/>
        <v>4035880.7160917986</v>
      </c>
      <c r="U230" s="10">
        <f t="shared" si="90"/>
        <v>4182443.7242966723</v>
      </c>
      <c r="V230" s="10">
        <f t="shared" si="90"/>
        <v>4334329.1681445055</v>
      </c>
      <c r="W230" s="10">
        <f t="shared" si="90"/>
        <v>4491730.3318856722</v>
      </c>
      <c r="X230" s="10">
        <f t="shared" si="90"/>
        <v>4654847.5188880991</v>
      </c>
      <c r="Y230" s="10">
        <f t="shared" si="90"/>
        <v>4823888.3065365199</v>
      </c>
      <c r="Z230" s="10">
        <f t="shared" si="90"/>
        <v>4999067.8103883928</v>
      </c>
      <c r="AA230" s="10">
        <f t="shared" si="90"/>
        <v>5180608.9579226458</v>
      </c>
      <c r="AB230" s="10">
        <f t="shared" si="90"/>
        <v>5368742.7722296054</v>
      </c>
      <c r="AC230" s="10">
        <f t="shared" si="90"/>
        <v>5563708.666003122</v>
      </c>
      <c r="AD230" s="10">
        <f t="shared" si="90"/>
        <v>5765754.7462090245</v>
      </c>
      <c r="AE230" s="10">
        <f t="shared" si="90"/>
        <v>5975138.1298176032</v>
      </c>
      <c r="AF230" s="10">
        <f t="shared" si="90"/>
        <v>6192125.2710019276</v>
      </c>
      <c r="AG230" s="10">
        <f t="shared" si="90"/>
        <v>6416992.3002183614</v>
      </c>
      <c r="AH230" s="10">
        <f t="shared" si="90"/>
        <v>6650025.3756007887</v>
      </c>
      <c r="AI230" s="10">
        <f t="shared" si="90"/>
        <v>6891521.0471157311</v>
      </c>
      <c r="AJ230" s="10">
        <f t="shared" si="90"/>
        <v>7141786.633941737</v>
      </c>
      <c r="AK230" s="10">
        <f t="shared" si="90"/>
        <v>7401140.6155533297</v>
      </c>
    </row>
    <row r="232" spans="4:38" x14ac:dyDescent="0.35">
      <c r="E232" t="s">
        <v>144</v>
      </c>
      <c r="F232" t="s">
        <v>53</v>
      </c>
      <c r="G232" s="10">
        <f t="shared" ref="G232:AK232" si="91">SUM(G224:G230)</f>
        <v>4034970.2174000004</v>
      </c>
      <c r="H232" s="10">
        <f t="shared" si="91"/>
        <v>5396765.0180204213</v>
      </c>
      <c r="I232" s="10">
        <f t="shared" si="91"/>
        <v>4781942.0165379103</v>
      </c>
      <c r="J232" s="10">
        <f t="shared" si="91"/>
        <v>3923734.6747120488</v>
      </c>
      <c r="K232" s="10">
        <f t="shared" si="91"/>
        <v>4421985.3240624741</v>
      </c>
      <c r="L232" s="10">
        <f t="shared" si="91"/>
        <v>4919593.3885872271</v>
      </c>
      <c r="M232" s="10">
        <f t="shared" si="91"/>
        <v>3788334.7741515464</v>
      </c>
      <c r="N232" s="10">
        <f t="shared" si="91"/>
        <v>4982503.8015218582</v>
      </c>
      <c r="O232" s="10">
        <f t="shared" si="91"/>
        <v>3666594.5497816615</v>
      </c>
      <c r="P232" s="10">
        <f t="shared" si="91"/>
        <v>3886820.7515807543</v>
      </c>
      <c r="Q232" s="10">
        <f t="shared" si="91"/>
        <v>4077116.9018448731</v>
      </c>
      <c r="R232" s="10">
        <f t="shared" si="91"/>
        <v>4092161.7827585582</v>
      </c>
      <c r="S232" s="10">
        <f t="shared" si="91"/>
        <v>3943415.4294157494</v>
      </c>
      <c r="T232" s="10">
        <f t="shared" si="91"/>
        <v>4198454.3765993863</v>
      </c>
      <c r="U232" s="10">
        <f t="shared" si="91"/>
        <v>4471747.1565606967</v>
      </c>
      <c r="V232" s="10">
        <f t="shared" si="91"/>
        <v>4764142.7713207919</v>
      </c>
      <c r="W232" s="10">
        <f t="shared" si="91"/>
        <v>5076524.8812086163</v>
      </c>
      <c r="X232" s="10">
        <f t="shared" si="91"/>
        <v>5409813.1413922757</v>
      </c>
      <c r="Y232" s="10">
        <f t="shared" si="91"/>
        <v>5764964.5885093063</v>
      </c>
      <c r="Z232" s="10">
        <f t="shared" si="91"/>
        <v>6142975.0792458067</v>
      </c>
      <c r="AA232" s="10">
        <f t="shared" si="91"/>
        <v>6544880.7827821234</v>
      </c>
      <c r="AB232" s="10">
        <f t="shared" si="91"/>
        <v>6971759.7290931242</v>
      </c>
      <c r="AC232" s="10">
        <f t="shared" si="91"/>
        <v>7424733.4151636744</v>
      </c>
      <c r="AD232" s="10">
        <f t="shared" si="91"/>
        <v>7904968.4712556126</v>
      </c>
      <c r="AE232" s="10">
        <f t="shared" si="91"/>
        <v>8413678.3894404434</v>
      </c>
      <c r="AF232" s="10">
        <f t="shared" si="91"/>
        <v>10507192.304093363</v>
      </c>
      <c r="AG232" s="10">
        <f t="shared" si="91"/>
        <v>11110688.902327836</v>
      </c>
      <c r="AH232" s="10">
        <f t="shared" si="91"/>
        <v>12004038.509389501</v>
      </c>
      <c r="AI232" s="10">
        <f t="shared" si="91"/>
        <v>12845407.526962664</v>
      </c>
      <c r="AJ232" s="10">
        <f t="shared" si="91"/>
        <v>13723243.933985632</v>
      </c>
      <c r="AK232" s="10">
        <f t="shared" si="91"/>
        <v>14585743.815546833</v>
      </c>
    </row>
    <row r="233" spans="4:38" x14ac:dyDescent="0.35">
      <c r="E233" t="s">
        <v>145</v>
      </c>
      <c r="F233" t="s">
        <v>53</v>
      </c>
      <c r="G233" s="10">
        <f>-G232*G$20</f>
        <v>0</v>
      </c>
      <c r="H233" s="10">
        <f t="shared" ref="H233:AK233" si="92">-H232*H$20</f>
        <v>0</v>
      </c>
      <c r="I233" s="10">
        <f t="shared" si="92"/>
        <v>0</v>
      </c>
      <c r="J233" s="10">
        <f t="shared" si="92"/>
        <v>0</v>
      </c>
      <c r="K233" s="10">
        <f t="shared" si="92"/>
        <v>0</v>
      </c>
      <c r="L233" s="10">
        <f t="shared" si="92"/>
        <v>0</v>
      </c>
      <c r="M233" s="10">
        <f t="shared" si="92"/>
        <v>0</v>
      </c>
      <c r="N233" s="10">
        <f t="shared" si="92"/>
        <v>0</v>
      </c>
      <c r="O233" s="10">
        <f t="shared" si="92"/>
        <v>0</v>
      </c>
      <c r="P233" s="10">
        <f t="shared" si="92"/>
        <v>0</v>
      </c>
      <c r="Q233" s="10">
        <f t="shared" si="92"/>
        <v>0</v>
      </c>
      <c r="R233" s="10">
        <f t="shared" si="92"/>
        <v>0</v>
      </c>
      <c r="S233" s="10">
        <f t="shared" si="92"/>
        <v>0</v>
      </c>
      <c r="T233" s="10">
        <f t="shared" si="92"/>
        <v>0</v>
      </c>
      <c r="U233" s="10">
        <f t="shared" si="92"/>
        <v>0</v>
      </c>
      <c r="V233" s="10">
        <f t="shared" si="92"/>
        <v>0</v>
      </c>
      <c r="W233" s="10">
        <f t="shared" si="92"/>
        <v>0</v>
      </c>
      <c r="X233" s="10">
        <f t="shared" si="92"/>
        <v>0</v>
      </c>
      <c r="Y233" s="10">
        <f t="shared" si="92"/>
        <v>0</v>
      </c>
      <c r="Z233" s="10">
        <f t="shared" si="92"/>
        <v>0</v>
      </c>
      <c r="AA233" s="10">
        <f t="shared" si="92"/>
        <v>0</v>
      </c>
      <c r="AB233" s="10">
        <f t="shared" si="92"/>
        <v>0</v>
      </c>
      <c r="AC233" s="10">
        <f t="shared" si="92"/>
        <v>0</v>
      </c>
      <c r="AD233" s="10">
        <f t="shared" si="92"/>
        <v>0</v>
      </c>
      <c r="AE233" s="10">
        <f t="shared" si="92"/>
        <v>0</v>
      </c>
      <c r="AF233" s="10">
        <f t="shared" si="92"/>
        <v>0</v>
      </c>
      <c r="AG233" s="10">
        <f t="shared" si="92"/>
        <v>0</v>
      </c>
      <c r="AH233" s="10">
        <f t="shared" si="92"/>
        <v>0</v>
      </c>
      <c r="AI233" s="10">
        <f t="shared" si="92"/>
        <v>0</v>
      </c>
      <c r="AJ233" s="10">
        <f t="shared" si="92"/>
        <v>0</v>
      </c>
      <c r="AK233" s="10">
        <f t="shared" si="92"/>
        <v>0</v>
      </c>
    </row>
    <row r="235" spans="4:38" x14ac:dyDescent="0.35">
      <c r="D235" t="s">
        <v>146</v>
      </c>
    </row>
    <row r="236" spans="4:38" x14ac:dyDescent="0.35">
      <c r="E236" t="s">
        <v>51</v>
      </c>
      <c r="F236" t="s">
        <v>53</v>
      </c>
      <c r="G236" s="10">
        <f>-G28</f>
        <v>-64771548.044999994</v>
      </c>
      <c r="H236" s="10">
        <f t="shared" ref="H236:AK236" si="93">-H28</f>
        <v>-1976591.24917324</v>
      </c>
      <c r="I236" s="10">
        <f t="shared" si="93"/>
        <v>-7883163.619584416</v>
      </c>
      <c r="J236" s="10">
        <f t="shared" si="93"/>
        <v>-9409287.5461007431</v>
      </c>
      <c r="K236" s="10">
        <f t="shared" si="93"/>
        <v>-15570797.270092202</v>
      </c>
      <c r="L236" s="10">
        <f t="shared" si="93"/>
        <v>-6195642.9597768392</v>
      </c>
      <c r="M236" s="10">
        <f t="shared" si="93"/>
        <v>-3956993.2301738057</v>
      </c>
      <c r="N236" s="10">
        <f t="shared" si="93"/>
        <v>-4168914.5556033193</v>
      </c>
      <c r="O236" s="10">
        <f t="shared" si="93"/>
        <v>-35250848.42832046</v>
      </c>
      <c r="P236" s="10">
        <f t="shared" si="93"/>
        <v>-8466647.9619261511</v>
      </c>
      <c r="Q236" s="10">
        <f t="shared" si="93"/>
        <v>-10782789.125094207</v>
      </c>
      <c r="R236" s="10">
        <f t="shared" si="93"/>
        <v>-21365397.113733616</v>
      </c>
      <c r="S236" s="10">
        <f t="shared" si="93"/>
        <v>-28250333.703977112</v>
      </c>
      <c r="T236" s="10">
        <f t="shared" si="93"/>
        <v>-10256072.65471362</v>
      </c>
      <c r="U236" s="10">
        <f t="shared" si="93"/>
        <v>-10471450.180462604</v>
      </c>
      <c r="V236" s="10">
        <f t="shared" si="93"/>
        <v>-10691350.634252317</v>
      </c>
      <c r="W236" s="10">
        <f t="shared" si="93"/>
        <v>-10915868.997571616</v>
      </c>
      <c r="X236" s="10">
        <f t="shared" si="93"/>
        <v>-11145102.24652062</v>
      </c>
      <c r="Y236" s="10">
        <f t="shared" si="93"/>
        <v>-11379149.393697552</v>
      </c>
      <c r="Z236" s="10">
        <f t="shared" si="93"/>
        <v>-11618111.5309652</v>
      </c>
      <c r="AA236" s="10">
        <f t="shared" si="93"/>
        <v>-11862091.873115469</v>
      </c>
      <c r="AB236" s="10">
        <f t="shared" si="93"/>
        <v>-12111195.802450892</v>
      </c>
      <c r="AC236" s="10">
        <f t="shared" si="93"/>
        <v>-12365530.91430236</v>
      </c>
      <c r="AD236" s="10">
        <f t="shared" si="93"/>
        <v>-12625207.063502707</v>
      </c>
      <c r="AE236" s="10">
        <f t="shared" si="93"/>
        <v>-12890336.411836263</v>
      </c>
      <c r="AF236" s="10">
        <f t="shared" si="93"/>
        <v>-13161033.476484824</v>
      </c>
      <c r="AG236" s="10">
        <f t="shared" si="93"/>
        <v>-13437415.179491002</v>
      </c>
      <c r="AH236" s="10">
        <f t="shared" si="93"/>
        <v>-13719600.898260314</v>
      </c>
      <c r="AI236" s="10">
        <f t="shared" si="93"/>
        <v>-14007712.517123777</v>
      </c>
      <c r="AJ236" s="10">
        <f t="shared" si="93"/>
        <v>-14301874.479983376</v>
      </c>
      <c r="AK236" s="10">
        <f t="shared" si="93"/>
        <v>-14602213.844063025</v>
      </c>
    </row>
    <row r="237" spans="4:38" x14ac:dyDescent="0.35">
      <c r="E237" t="s">
        <v>147</v>
      </c>
      <c r="F237" t="s">
        <v>53</v>
      </c>
      <c r="G237" s="10">
        <f t="shared" ref="G237:AK237" si="94">G86</f>
        <v>0</v>
      </c>
      <c r="H237" s="10">
        <f t="shared" si="94"/>
        <v>0</v>
      </c>
      <c r="I237" s="10">
        <f t="shared" si="94"/>
        <v>0</v>
      </c>
      <c r="J237" s="10">
        <f t="shared" si="94"/>
        <v>0</v>
      </c>
      <c r="K237" s="10">
        <f t="shared" si="94"/>
        <v>0</v>
      </c>
      <c r="L237" s="10">
        <f t="shared" si="94"/>
        <v>0</v>
      </c>
      <c r="M237" s="10">
        <f t="shared" si="94"/>
        <v>0</v>
      </c>
      <c r="N237" s="10">
        <f t="shared" si="94"/>
        <v>0</v>
      </c>
      <c r="O237" s="10">
        <f t="shared" si="94"/>
        <v>0</v>
      </c>
      <c r="P237" s="10">
        <f t="shared" si="94"/>
        <v>0</v>
      </c>
      <c r="Q237" s="10">
        <f t="shared" si="94"/>
        <v>0</v>
      </c>
      <c r="R237" s="10">
        <f t="shared" si="94"/>
        <v>0</v>
      </c>
      <c r="S237" s="10">
        <f t="shared" si="94"/>
        <v>0</v>
      </c>
      <c r="T237" s="10">
        <f t="shared" si="94"/>
        <v>0</v>
      </c>
      <c r="U237" s="10">
        <f t="shared" si="94"/>
        <v>0</v>
      </c>
      <c r="V237" s="10">
        <f t="shared" si="94"/>
        <v>0</v>
      </c>
      <c r="W237" s="10">
        <f t="shared" si="94"/>
        <v>0</v>
      </c>
      <c r="X237" s="10">
        <f t="shared" si="94"/>
        <v>0</v>
      </c>
      <c r="Y237" s="10">
        <f t="shared" si="94"/>
        <v>0</v>
      </c>
      <c r="Z237" s="10">
        <f t="shared" si="94"/>
        <v>0</v>
      </c>
      <c r="AA237" s="10">
        <f t="shared" si="94"/>
        <v>0</v>
      </c>
      <c r="AB237" s="10">
        <f t="shared" si="94"/>
        <v>0</v>
      </c>
      <c r="AC237" s="10">
        <f t="shared" si="94"/>
        <v>0</v>
      </c>
      <c r="AD237" s="10">
        <f t="shared" si="94"/>
        <v>0</v>
      </c>
      <c r="AE237" s="10">
        <f t="shared" si="94"/>
        <v>0</v>
      </c>
      <c r="AF237" s="10">
        <f t="shared" si="94"/>
        <v>0</v>
      </c>
      <c r="AG237" s="10">
        <f t="shared" si="94"/>
        <v>0</v>
      </c>
      <c r="AH237" s="10">
        <f t="shared" si="94"/>
        <v>0</v>
      </c>
      <c r="AI237" s="10">
        <f t="shared" si="94"/>
        <v>0</v>
      </c>
      <c r="AJ237" s="10">
        <f t="shared" si="94"/>
        <v>0</v>
      </c>
      <c r="AK237" s="10">
        <f t="shared" si="94"/>
        <v>0</v>
      </c>
    </row>
    <row r="238" spans="4:38" x14ac:dyDescent="0.35">
      <c r="E238" t="s">
        <v>60</v>
      </c>
      <c r="F238" t="s">
        <v>53</v>
      </c>
      <c r="G238" s="10">
        <f t="shared" ref="G238:AK238" si="95">G55</f>
        <v>30007000</v>
      </c>
      <c r="H238" s="10">
        <f t="shared" si="95"/>
        <v>0</v>
      </c>
      <c r="I238" s="10">
        <f t="shared" si="95"/>
        <v>0</v>
      </c>
      <c r="J238" s="10">
        <f t="shared" si="95"/>
        <v>0</v>
      </c>
      <c r="K238" s="10">
        <f t="shared" si="95"/>
        <v>0</v>
      </c>
      <c r="L238" s="10">
        <f t="shared" si="95"/>
        <v>0</v>
      </c>
      <c r="M238" s="10">
        <f t="shared" si="95"/>
        <v>0</v>
      </c>
      <c r="N238" s="10">
        <f t="shared" si="95"/>
        <v>0</v>
      </c>
      <c r="O238" s="10">
        <f t="shared" si="95"/>
        <v>0</v>
      </c>
      <c r="P238" s="10">
        <f t="shared" si="95"/>
        <v>0</v>
      </c>
      <c r="Q238" s="10">
        <f t="shared" si="95"/>
        <v>0</v>
      </c>
      <c r="R238" s="10">
        <f t="shared" si="95"/>
        <v>0</v>
      </c>
      <c r="S238" s="10">
        <f t="shared" si="95"/>
        <v>0</v>
      </c>
      <c r="T238" s="10">
        <f t="shared" si="95"/>
        <v>0</v>
      </c>
      <c r="U238" s="10">
        <f t="shared" si="95"/>
        <v>0</v>
      </c>
      <c r="V238" s="10">
        <f t="shared" si="95"/>
        <v>0</v>
      </c>
      <c r="W238" s="10">
        <f t="shared" si="95"/>
        <v>0</v>
      </c>
      <c r="X238" s="10">
        <f t="shared" si="95"/>
        <v>0</v>
      </c>
      <c r="Y238" s="10">
        <f t="shared" si="95"/>
        <v>0</v>
      </c>
      <c r="Z238" s="10">
        <f t="shared" si="95"/>
        <v>0</v>
      </c>
      <c r="AA238" s="10">
        <f t="shared" si="95"/>
        <v>0</v>
      </c>
      <c r="AB238" s="10">
        <f t="shared" si="95"/>
        <v>0</v>
      </c>
      <c r="AC238" s="10">
        <f t="shared" si="95"/>
        <v>0</v>
      </c>
      <c r="AD238" s="10">
        <f t="shared" si="95"/>
        <v>0</v>
      </c>
      <c r="AE238" s="10">
        <f t="shared" si="95"/>
        <v>0</v>
      </c>
      <c r="AF238" s="10">
        <f t="shared" si="95"/>
        <v>0</v>
      </c>
      <c r="AG238" s="10">
        <f t="shared" si="95"/>
        <v>0</v>
      </c>
      <c r="AH238" s="10">
        <f t="shared" si="95"/>
        <v>0</v>
      </c>
      <c r="AI238" s="10">
        <f t="shared" si="95"/>
        <v>0</v>
      </c>
      <c r="AJ238" s="10">
        <f t="shared" si="95"/>
        <v>0</v>
      </c>
      <c r="AK238" s="10">
        <f t="shared" si="95"/>
        <v>0</v>
      </c>
    </row>
    <row r="239" spans="4:38" x14ac:dyDescent="0.35">
      <c r="E239" t="s">
        <v>141</v>
      </c>
      <c r="F239" t="s">
        <v>53</v>
      </c>
      <c r="G239" s="10">
        <f t="shared" ref="G239:AK239" si="96">G179</f>
        <v>0</v>
      </c>
      <c r="H239" s="10">
        <f t="shared" si="96"/>
        <v>526796.13183999993</v>
      </c>
      <c r="I239" s="10">
        <f t="shared" si="96"/>
        <v>1051719.2755199999</v>
      </c>
      <c r="J239" s="10">
        <f t="shared" si="96"/>
        <v>1575655.8796239756</v>
      </c>
      <c r="K239" s="10">
        <f t="shared" si="96"/>
        <v>2141203.074419796</v>
      </c>
      <c r="L239" s="10">
        <f t="shared" si="96"/>
        <v>2777867.503999006</v>
      </c>
      <c r="M239" s="10">
        <f t="shared" si="96"/>
        <v>3452479.2652821373</v>
      </c>
      <c r="N239" s="10">
        <f t="shared" si="96"/>
        <v>4212531.5024299249</v>
      </c>
      <c r="O239" s="10">
        <f t="shared" si="96"/>
        <v>5012800.2122645285</v>
      </c>
      <c r="P239" s="10">
        <f t="shared" si="96"/>
        <v>5884566.4752807263</v>
      </c>
      <c r="Q239" s="10">
        <f t="shared" si="96"/>
        <v>6833120.2517593578</v>
      </c>
      <c r="R239" s="10">
        <f t="shared" si="96"/>
        <v>7864111.0762515208</v>
      </c>
      <c r="S239" s="10">
        <f t="shared" si="96"/>
        <v>8983571.3852197528</v>
      </c>
      <c r="T239" s="10">
        <f t="shared" si="96"/>
        <v>9976530.3413625043</v>
      </c>
      <c r="U239" s="10">
        <f t="shared" si="96"/>
        <v>11019549.73378464</v>
      </c>
      <c r="V239" s="10">
        <f t="shared" si="96"/>
        <v>12114741.530997172</v>
      </c>
      <c r="W239" s="10">
        <f t="shared" si="96"/>
        <v>13264300.572146706</v>
      </c>
      <c r="X239" s="10">
        <f t="shared" si="96"/>
        <v>14470507.70612707</v>
      </c>
      <c r="Y239" s="10">
        <f t="shared" si="96"/>
        <v>15735733.047410686</v>
      </c>
      <c r="Z239" s="10">
        <f t="shared" si="96"/>
        <v>17062439.352895666</v>
      </c>
      <c r="AA239" s="10">
        <f t="shared" si="96"/>
        <v>18453185.524221566</v>
      </c>
      <c r="AB239" s="10">
        <f t="shared" si="96"/>
        <v>19910630.240169901</v>
      </c>
      <c r="AC239" s="10">
        <f t="shared" si="96"/>
        <v>21437535.723934256</v>
      </c>
      <c r="AD239" s="10">
        <f t="shared" si="96"/>
        <v>23036771.650219966</v>
      </c>
      <c r="AE239" s="10">
        <f t="shared" si="96"/>
        <v>24711319.197314627</v>
      </c>
      <c r="AF239" s="10">
        <f t="shared" si="96"/>
        <v>26464275.249458987</v>
      </c>
      <c r="AG239" s="10">
        <f t="shared" si="96"/>
        <v>28298856.755042337</v>
      </c>
      <c r="AH239" s="10">
        <f t="shared" si="96"/>
        <v>30218405.246348836</v>
      </c>
      <c r="AI239" s="10">
        <f t="shared" si="96"/>
        <v>32226391.526790321</v>
      </c>
      <c r="AJ239" s="10">
        <f t="shared" si="96"/>
        <v>34326420.531778365</v>
      </c>
      <c r="AK239" s="10">
        <f t="shared" si="96"/>
        <v>36522236.369613096</v>
      </c>
      <c r="AL239" s="10">
        <f t="shared" ref="AL239:AL243" si="97">IF(AF239=0,0,IF($G$17&gt;(AK239/AF239)^(1/5)-1+2%,AK239*(AK239/AF239)^(1/5)/($G$17-((AK239/AF239)^(1/5)-1)),AK239*(1+$G$16)/$G$18))</f>
        <v>1462321699.3480382</v>
      </c>
    </row>
    <row r="240" spans="4:38" x14ac:dyDescent="0.35">
      <c r="E240" t="s">
        <v>117</v>
      </c>
      <c r="F240" t="s">
        <v>53</v>
      </c>
      <c r="G240" s="10">
        <f t="shared" ref="G240:AK240" si="98">G226</f>
        <v>0</v>
      </c>
      <c r="H240" s="10">
        <f t="shared" si="98"/>
        <v>0</v>
      </c>
      <c r="I240" s="10">
        <f t="shared" si="98"/>
        <v>0</v>
      </c>
      <c r="J240" s="10">
        <f t="shared" si="98"/>
        <v>0</v>
      </c>
      <c r="K240" s="10">
        <f t="shared" si="98"/>
        <v>0</v>
      </c>
      <c r="L240" s="10">
        <f t="shared" si="98"/>
        <v>0</v>
      </c>
      <c r="M240" s="10">
        <f t="shared" si="98"/>
        <v>0</v>
      </c>
      <c r="N240" s="10">
        <f t="shared" si="98"/>
        <v>0</v>
      </c>
      <c r="O240" s="10">
        <f t="shared" si="98"/>
        <v>0</v>
      </c>
      <c r="P240" s="10">
        <f t="shared" si="98"/>
        <v>0</v>
      </c>
      <c r="Q240" s="10">
        <f t="shared" si="98"/>
        <v>0</v>
      </c>
      <c r="R240" s="10">
        <f t="shared" si="98"/>
        <v>0</v>
      </c>
      <c r="S240" s="10">
        <f t="shared" si="98"/>
        <v>0</v>
      </c>
      <c r="T240" s="10">
        <f t="shared" si="98"/>
        <v>0</v>
      </c>
      <c r="U240" s="10">
        <f t="shared" si="98"/>
        <v>0</v>
      </c>
      <c r="V240" s="10">
        <f t="shared" si="98"/>
        <v>0</v>
      </c>
      <c r="W240" s="10">
        <f t="shared" si="98"/>
        <v>0</v>
      </c>
      <c r="X240" s="10">
        <f t="shared" si="98"/>
        <v>0</v>
      </c>
      <c r="Y240" s="10">
        <f t="shared" si="98"/>
        <v>0</v>
      </c>
      <c r="Z240" s="10">
        <f t="shared" si="98"/>
        <v>0</v>
      </c>
      <c r="AA240" s="10">
        <f t="shared" si="98"/>
        <v>0</v>
      </c>
      <c r="AB240" s="10">
        <f t="shared" si="98"/>
        <v>0</v>
      </c>
      <c r="AC240" s="10">
        <f t="shared" si="98"/>
        <v>0</v>
      </c>
      <c r="AD240" s="10">
        <f t="shared" si="98"/>
        <v>0</v>
      </c>
      <c r="AE240" s="10">
        <f t="shared" si="98"/>
        <v>0</v>
      </c>
      <c r="AF240" s="10">
        <f t="shared" si="98"/>
        <v>0</v>
      </c>
      <c r="AG240" s="10">
        <f t="shared" si="98"/>
        <v>0</v>
      </c>
      <c r="AH240" s="10">
        <f t="shared" si="98"/>
        <v>0</v>
      </c>
      <c r="AI240" s="10">
        <f t="shared" si="98"/>
        <v>0</v>
      </c>
      <c r="AJ240" s="10">
        <f t="shared" si="98"/>
        <v>0</v>
      </c>
      <c r="AK240" s="10">
        <f t="shared" si="98"/>
        <v>0</v>
      </c>
      <c r="AL240" s="10">
        <f t="shared" si="97"/>
        <v>0</v>
      </c>
    </row>
    <row r="241" spans="3:40" x14ac:dyDescent="0.35">
      <c r="E241" t="s">
        <v>118</v>
      </c>
      <c r="F241" t="s">
        <v>53</v>
      </c>
      <c r="G241" s="10">
        <f t="shared" ref="G241:AK241" si="99">-G202</f>
        <v>0</v>
      </c>
      <c r="H241" s="10">
        <f t="shared" si="99"/>
        <v>-448968.02821894531</v>
      </c>
      <c r="I241" s="10">
        <f t="shared" si="99"/>
        <v>-863755.11862009775</v>
      </c>
      <c r="J241" s="10">
        <f t="shared" si="99"/>
        <v>-1268689.5796686283</v>
      </c>
      <c r="K241" s="10">
        <f t="shared" si="99"/>
        <v>-1690250.3720738858</v>
      </c>
      <c r="L241" s="10">
        <f t="shared" si="99"/>
        <v>-2128957.2256555296</v>
      </c>
      <c r="M241" s="10">
        <f t="shared" si="99"/>
        <v>-2568877.2051023496</v>
      </c>
      <c r="N241" s="10">
        <f t="shared" si="99"/>
        <v>-3043147.9255135851</v>
      </c>
      <c r="O241" s="10">
        <f t="shared" si="99"/>
        <v>-3542642.4079754213</v>
      </c>
      <c r="P241" s="10">
        <f t="shared" si="99"/>
        <v>-4068444.6664443426</v>
      </c>
      <c r="Q241" s="10">
        <f t="shared" si="99"/>
        <v>-4621681.6091174511</v>
      </c>
      <c r="R241" s="10">
        <f t="shared" si="99"/>
        <v>-5203524.6702305675</v>
      </c>
      <c r="S241" s="10">
        <f t="shared" si="99"/>
        <v>-5815191.5026710453</v>
      </c>
      <c r="T241" s="10">
        <f t="shared" si="99"/>
        <v>-6457947.7336464617</v>
      </c>
      <c r="U241" s="10">
        <f t="shared" si="99"/>
        <v>-7133108.7857324248</v>
      </c>
      <c r="V241" s="10">
        <f t="shared" si="99"/>
        <v>-7842041.7657077992</v>
      </c>
      <c r="W241" s="10">
        <f t="shared" si="99"/>
        <v>-8586167.4236738309</v>
      </c>
      <c r="X241" s="10">
        <f t="shared" si="99"/>
        <v>-9366962.18504503</v>
      </c>
      <c r="Y241" s="10">
        <f t="shared" si="99"/>
        <v>-10185960.258094415</v>
      </c>
      <c r="Z241" s="10">
        <f t="shared" si="99"/>
        <v>-11044755.819833877</v>
      </c>
      <c r="AA241" s="10">
        <f t="shared" si="99"/>
        <v>-11945005.283112207</v>
      </c>
      <c r="AB241" s="10">
        <f t="shared" si="99"/>
        <v>-12888429.647918792</v>
      </c>
      <c r="AC241" s="10">
        <f t="shared" si="99"/>
        <v>-13876816.939990288</v>
      </c>
      <c r="AD241" s="10">
        <f t="shared" si="99"/>
        <v>-14912024.739930913</v>
      </c>
      <c r="AE241" s="10">
        <f t="shared" si="99"/>
        <v>-15995982.806174442</v>
      </c>
      <c r="AF241" s="10">
        <f t="shared" si="99"/>
        <v>-17130695.795237679</v>
      </c>
      <c r="AG241" s="10">
        <f t="shared" si="99"/>
        <v>-18318246.082841344</v>
      </c>
      <c r="AH241" s="10">
        <f t="shared" si="99"/>
        <v>-19560796.689605128</v>
      </c>
      <c r="AI241" s="10">
        <f t="shared" si="99"/>
        <v>-20860594.315159112</v>
      </c>
      <c r="AJ241" s="10">
        <f t="shared" si="99"/>
        <v>-22219972.484654281</v>
      </c>
      <c r="AK241" s="10">
        <f t="shared" si="99"/>
        <v>-23641354.811800409</v>
      </c>
      <c r="AL241" s="10">
        <f t="shared" si="97"/>
        <v>-946581304.42542028</v>
      </c>
    </row>
    <row r="242" spans="3:40" x14ac:dyDescent="0.35">
      <c r="E242" t="s">
        <v>125</v>
      </c>
      <c r="F242" t="s">
        <v>53</v>
      </c>
      <c r="G242" s="10">
        <f t="shared" ref="G242:AK242" si="100">G209</f>
        <v>0</v>
      </c>
      <c r="H242" s="10">
        <f t="shared" si="100"/>
        <v>0</v>
      </c>
      <c r="I242" s="10">
        <f t="shared" si="100"/>
        <v>0</v>
      </c>
      <c r="J242" s="10">
        <f t="shared" si="100"/>
        <v>0</v>
      </c>
      <c r="K242" s="10">
        <f t="shared" si="100"/>
        <v>0</v>
      </c>
      <c r="L242" s="10">
        <f t="shared" si="100"/>
        <v>0</v>
      </c>
      <c r="M242" s="10">
        <f t="shared" si="100"/>
        <v>0</v>
      </c>
      <c r="N242" s="10">
        <f t="shared" si="100"/>
        <v>0</v>
      </c>
      <c r="O242" s="10">
        <f t="shared" si="100"/>
        <v>0</v>
      </c>
      <c r="P242" s="10">
        <f t="shared" si="100"/>
        <v>0</v>
      </c>
      <c r="Q242" s="10">
        <f t="shared" si="100"/>
        <v>0</v>
      </c>
      <c r="R242" s="10">
        <f t="shared" si="100"/>
        <v>0</v>
      </c>
      <c r="S242" s="10">
        <f t="shared" si="100"/>
        <v>0</v>
      </c>
      <c r="T242" s="10">
        <f t="shared" si="100"/>
        <v>0</v>
      </c>
      <c r="U242" s="10">
        <f t="shared" si="100"/>
        <v>0</v>
      </c>
      <c r="V242" s="10">
        <f t="shared" si="100"/>
        <v>0</v>
      </c>
      <c r="W242" s="10">
        <f t="shared" si="100"/>
        <v>0</v>
      </c>
      <c r="X242" s="10">
        <f t="shared" si="100"/>
        <v>0</v>
      </c>
      <c r="Y242" s="10">
        <f t="shared" si="100"/>
        <v>0</v>
      </c>
      <c r="Z242" s="10">
        <f t="shared" si="100"/>
        <v>0</v>
      </c>
      <c r="AA242" s="10">
        <f t="shared" si="100"/>
        <v>0</v>
      </c>
      <c r="AB242" s="10">
        <f t="shared" si="100"/>
        <v>0</v>
      </c>
      <c r="AC242" s="10">
        <f t="shared" si="100"/>
        <v>0</v>
      </c>
      <c r="AD242" s="10">
        <f t="shared" si="100"/>
        <v>0</v>
      </c>
      <c r="AE242" s="10">
        <f t="shared" si="100"/>
        <v>0</v>
      </c>
      <c r="AF242" s="10">
        <f t="shared" si="100"/>
        <v>0</v>
      </c>
      <c r="AG242" s="10">
        <f t="shared" si="100"/>
        <v>0</v>
      </c>
      <c r="AH242" s="10">
        <f t="shared" si="100"/>
        <v>0</v>
      </c>
      <c r="AI242" s="10">
        <f t="shared" si="100"/>
        <v>0</v>
      </c>
      <c r="AJ242" s="10">
        <f t="shared" si="100"/>
        <v>0</v>
      </c>
      <c r="AK242" s="10">
        <f t="shared" si="100"/>
        <v>0</v>
      </c>
      <c r="AL242" s="10">
        <f t="shared" si="97"/>
        <v>0</v>
      </c>
    </row>
    <row r="243" spans="3:40" x14ac:dyDescent="0.35">
      <c r="E243" t="s">
        <v>131</v>
      </c>
      <c r="F243" t="s">
        <v>53</v>
      </c>
      <c r="G243" s="10">
        <f t="shared" ref="G243:AK243" si="101">G216</f>
        <v>0</v>
      </c>
      <c r="H243" s="10">
        <f t="shared" si="101"/>
        <v>0</v>
      </c>
      <c r="I243" s="10">
        <f t="shared" si="101"/>
        <v>0</v>
      </c>
      <c r="J243" s="10">
        <f t="shared" si="101"/>
        <v>0</v>
      </c>
      <c r="K243" s="10">
        <f t="shared" si="101"/>
        <v>0</v>
      </c>
      <c r="L243" s="10">
        <f t="shared" si="101"/>
        <v>0</v>
      </c>
      <c r="M243" s="10">
        <f t="shared" si="101"/>
        <v>0</v>
      </c>
      <c r="N243" s="10">
        <f t="shared" si="101"/>
        <v>0</v>
      </c>
      <c r="O243" s="10">
        <f t="shared" si="101"/>
        <v>0</v>
      </c>
      <c r="P243" s="10">
        <f t="shared" si="101"/>
        <v>0</v>
      </c>
      <c r="Q243" s="10">
        <f t="shared" si="101"/>
        <v>0</v>
      </c>
      <c r="R243" s="10">
        <f t="shared" si="101"/>
        <v>0</v>
      </c>
      <c r="S243" s="10">
        <f t="shared" si="101"/>
        <v>0</v>
      </c>
      <c r="T243" s="10">
        <f t="shared" si="101"/>
        <v>0</v>
      </c>
      <c r="U243" s="10">
        <f t="shared" si="101"/>
        <v>0</v>
      </c>
      <c r="V243" s="10">
        <f t="shared" si="101"/>
        <v>0</v>
      </c>
      <c r="W243" s="10">
        <f t="shared" si="101"/>
        <v>0</v>
      </c>
      <c r="X243" s="10">
        <f t="shared" si="101"/>
        <v>0</v>
      </c>
      <c r="Y243" s="10">
        <f t="shared" si="101"/>
        <v>0</v>
      </c>
      <c r="Z243" s="10">
        <f t="shared" si="101"/>
        <v>0</v>
      </c>
      <c r="AA243" s="10">
        <f t="shared" si="101"/>
        <v>0</v>
      </c>
      <c r="AB243" s="10">
        <f t="shared" si="101"/>
        <v>0</v>
      </c>
      <c r="AC243" s="10">
        <f t="shared" si="101"/>
        <v>0</v>
      </c>
      <c r="AD243" s="10">
        <f t="shared" si="101"/>
        <v>0</v>
      </c>
      <c r="AE243" s="10">
        <f t="shared" si="101"/>
        <v>0</v>
      </c>
      <c r="AF243" s="10">
        <f t="shared" si="101"/>
        <v>0</v>
      </c>
      <c r="AG243" s="10">
        <f t="shared" si="101"/>
        <v>0</v>
      </c>
      <c r="AH243" s="10">
        <f t="shared" si="101"/>
        <v>0</v>
      </c>
      <c r="AI243" s="10">
        <f t="shared" si="101"/>
        <v>0</v>
      </c>
      <c r="AJ243" s="10">
        <f t="shared" si="101"/>
        <v>0</v>
      </c>
      <c r="AK243" s="10">
        <f t="shared" si="101"/>
        <v>0</v>
      </c>
      <c r="AL243" s="10">
        <f t="shared" si="97"/>
        <v>0</v>
      </c>
    </row>
    <row r="244" spans="3:40" x14ac:dyDescent="0.35">
      <c r="E244" t="s">
        <v>148</v>
      </c>
      <c r="F244" t="s">
        <v>53</v>
      </c>
      <c r="G244" s="10">
        <f t="shared" ref="G244:AK244" si="102">G233</f>
        <v>0</v>
      </c>
      <c r="H244" s="10">
        <f t="shared" si="102"/>
        <v>0</v>
      </c>
      <c r="I244" s="10">
        <f t="shared" si="102"/>
        <v>0</v>
      </c>
      <c r="J244" s="10">
        <f t="shared" si="102"/>
        <v>0</v>
      </c>
      <c r="K244" s="10">
        <f t="shared" si="102"/>
        <v>0</v>
      </c>
      <c r="L244" s="10">
        <f t="shared" si="102"/>
        <v>0</v>
      </c>
      <c r="M244" s="10">
        <f t="shared" si="102"/>
        <v>0</v>
      </c>
      <c r="N244" s="10">
        <f t="shared" si="102"/>
        <v>0</v>
      </c>
      <c r="O244" s="10">
        <f t="shared" si="102"/>
        <v>0</v>
      </c>
      <c r="P244" s="10">
        <f t="shared" si="102"/>
        <v>0</v>
      </c>
      <c r="Q244" s="10">
        <f t="shared" si="102"/>
        <v>0</v>
      </c>
      <c r="R244" s="10">
        <f t="shared" si="102"/>
        <v>0</v>
      </c>
      <c r="S244" s="10">
        <f t="shared" si="102"/>
        <v>0</v>
      </c>
      <c r="T244" s="10">
        <f t="shared" si="102"/>
        <v>0</v>
      </c>
      <c r="U244" s="10">
        <f t="shared" si="102"/>
        <v>0</v>
      </c>
      <c r="V244" s="10">
        <f t="shared" si="102"/>
        <v>0</v>
      </c>
      <c r="W244" s="10">
        <f t="shared" si="102"/>
        <v>0</v>
      </c>
      <c r="X244" s="10">
        <f t="shared" si="102"/>
        <v>0</v>
      </c>
      <c r="Y244" s="10">
        <f t="shared" si="102"/>
        <v>0</v>
      </c>
      <c r="Z244" s="10">
        <f t="shared" si="102"/>
        <v>0</v>
      </c>
      <c r="AA244" s="10">
        <f t="shared" si="102"/>
        <v>0</v>
      </c>
      <c r="AB244" s="10">
        <f t="shared" si="102"/>
        <v>0</v>
      </c>
      <c r="AC244" s="10">
        <f t="shared" si="102"/>
        <v>0</v>
      </c>
      <c r="AD244" s="10">
        <f t="shared" si="102"/>
        <v>0</v>
      </c>
      <c r="AE244" s="10">
        <f t="shared" si="102"/>
        <v>0</v>
      </c>
      <c r="AF244" s="10">
        <f t="shared" si="102"/>
        <v>0</v>
      </c>
      <c r="AG244" s="10">
        <f t="shared" si="102"/>
        <v>0</v>
      </c>
      <c r="AH244" s="10">
        <f t="shared" si="102"/>
        <v>0</v>
      </c>
      <c r="AI244" s="10">
        <f t="shared" si="102"/>
        <v>0</v>
      </c>
      <c r="AJ244" s="10">
        <f t="shared" si="102"/>
        <v>0</v>
      </c>
      <c r="AK244" s="10">
        <f t="shared" si="102"/>
        <v>0</v>
      </c>
      <c r="AL244" s="10">
        <f>IF(AF244=0,0,IF($G$17&gt;(AK244/AF244)^(1/5)-1+2%,AK244*(AK244/AF244)^(1/5)/($G$17-((AK244/AF244)^(1/5)-1)),AK244*(1+$G$16)/$G$18))</f>
        <v>0</v>
      </c>
      <c r="AN244" s="8"/>
    </row>
    <row r="245" spans="3:40" x14ac:dyDescent="0.35">
      <c r="E245" t="s">
        <v>149</v>
      </c>
      <c r="F245" t="s">
        <v>53</v>
      </c>
      <c r="G245" s="10">
        <f>-$G$19*G244</f>
        <v>0</v>
      </c>
      <c r="H245" s="10">
        <f t="shared" ref="H245:AK245" si="103">-$G$19*H244</f>
        <v>0</v>
      </c>
      <c r="I245" s="10">
        <f t="shared" si="103"/>
        <v>0</v>
      </c>
      <c r="J245" s="10">
        <f t="shared" si="103"/>
        <v>0</v>
      </c>
      <c r="K245" s="10">
        <f t="shared" si="103"/>
        <v>0</v>
      </c>
      <c r="L245" s="10">
        <f t="shared" si="103"/>
        <v>0</v>
      </c>
      <c r="M245" s="10">
        <f t="shared" si="103"/>
        <v>0</v>
      </c>
      <c r="N245" s="10">
        <f t="shared" si="103"/>
        <v>0</v>
      </c>
      <c r="O245" s="10">
        <f t="shared" si="103"/>
        <v>0</v>
      </c>
      <c r="P245" s="10">
        <f t="shared" si="103"/>
        <v>0</v>
      </c>
      <c r="Q245" s="10">
        <f t="shared" si="103"/>
        <v>0</v>
      </c>
      <c r="R245" s="10">
        <f t="shared" si="103"/>
        <v>0</v>
      </c>
      <c r="S245" s="10">
        <f t="shared" si="103"/>
        <v>0</v>
      </c>
      <c r="T245" s="10">
        <f t="shared" si="103"/>
        <v>0</v>
      </c>
      <c r="U245" s="10">
        <f t="shared" si="103"/>
        <v>0</v>
      </c>
      <c r="V245" s="10">
        <f t="shared" si="103"/>
        <v>0</v>
      </c>
      <c r="W245" s="10">
        <f t="shared" si="103"/>
        <v>0</v>
      </c>
      <c r="X245" s="10">
        <f t="shared" si="103"/>
        <v>0</v>
      </c>
      <c r="Y245" s="10">
        <f t="shared" si="103"/>
        <v>0</v>
      </c>
      <c r="Z245" s="10">
        <f t="shared" si="103"/>
        <v>0</v>
      </c>
      <c r="AA245" s="10">
        <f t="shared" si="103"/>
        <v>0</v>
      </c>
      <c r="AB245" s="10">
        <f t="shared" si="103"/>
        <v>0</v>
      </c>
      <c r="AC245" s="10">
        <f t="shared" si="103"/>
        <v>0</v>
      </c>
      <c r="AD245" s="10">
        <f t="shared" si="103"/>
        <v>0</v>
      </c>
      <c r="AE245" s="10">
        <f t="shared" si="103"/>
        <v>0</v>
      </c>
      <c r="AF245" s="10">
        <f t="shared" si="103"/>
        <v>0</v>
      </c>
      <c r="AG245" s="10">
        <f t="shared" si="103"/>
        <v>0</v>
      </c>
      <c r="AH245" s="10">
        <f t="shared" si="103"/>
        <v>0</v>
      </c>
      <c r="AI245" s="10">
        <f t="shared" si="103"/>
        <v>0</v>
      </c>
      <c r="AJ245" s="10">
        <f t="shared" si="103"/>
        <v>0</v>
      </c>
      <c r="AK245" s="10">
        <f t="shared" si="103"/>
        <v>0</v>
      </c>
      <c r="AL245" s="10">
        <f t="shared" ref="AL245" si="104">IF(AF245=0,0,IF($G$17&gt;(AK245/AF245)^(1/5)-1+2%,AK245*(AK245/AF245)^(1/5)/($G$17-((AK245/AF245)^(1/5)-1)),AK245*(1+$G$16)/$G$18))</f>
        <v>0</v>
      </c>
    </row>
    <row r="246" spans="3:40" x14ac:dyDescent="0.35">
      <c r="E246" t="s">
        <v>150</v>
      </c>
      <c r="F246" t="s">
        <v>53</v>
      </c>
      <c r="G246" s="10">
        <f>SUM(G236:G245)</f>
        <v>-34764548.044999994</v>
      </c>
      <c r="H246" s="10">
        <f t="shared" ref="H246:AL246" si="105">SUM(H236:H245)</f>
        <v>-1898763.1455521854</v>
      </c>
      <c r="I246" s="10">
        <f t="shared" si="105"/>
        <v>-7695199.462684514</v>
      </c>
      <c r="J246" s="10">
        <f t="shared" si="105"/>
        <v>-9102321.2461453956</v>
      </c>
      <c r="K246" s="10">
        <f t="shared" si="105"/>
        <v>-15119844.567746291</v>
      </c>
      <c r="L246" s="10">
        <f t="shared" si="105"/>
        <v>-5546732.6814333629</v>
      </c>
      <c r="M246" s="10">
        <f t="shared" si="105"/>
        <v>-3073391.169994018</v>
      </c>
      <c r="N246" s="10">
        <f t="shared" si="105"/>
        <v>-2999530.9786869795</v>
      </c>
      <c r="O246" s="10">
        <f t="shared" si="105"/>
        <v>-33780690.62403135</v>
      </c>
      <c r="P246" s="10">
        <f t="shared" si="105"/>
        <v>-6650526.1530897673</v>
      </c>
      <c r="Q246" s="10">
        <f t="shared" si="105"/>
        <v>-8571350.4824522994</v>
      </c>
      <c r="R246" s="10">
        <f t="shared" si="105"/>
        <v>-18704810.707712661</v>
      </c>
      <c r="S246" s="10">
        <f t="shared" si="105"/>
        <v>-25081953.821428403</v>
      </c>
      <c r="T246" s="10">
        <f t="shared" si="105"/>
        <v>-6737490.046997577</v>
      </c>
      <c r="U246" s="10">
        <f t="shared" si="105"/>
        <v>-6585009.232410389</v>
      </c>
      <c r="V246" s="10">
        <f t="shared" si="105"/>
        <v>-6418650.8689629445</v>
      </c>
      <c r="W246" s="10">
        <f t="shared" si="105"/>
        <v>-6237735.8490987401</v>
      </c>
      <c r="X246" s="10">
        <f t="shared" si="105"/>
        <v>-6041556.7254385799</v>
      </c>
      <c r="Y246" s="10">
        <f t="shared" si="105"/>
        <v>-5829376.6043812819</v>
      </c>
      <c r="Z246" s="10">
        <f t="shared" si="105"/>
        <v>-5600427.9979034103</v>
      </c>
      <c r="AA246" s="10">
        <f t="shared" si="105"/>
        <v>-5353911.6320061106</v>
      </c>
      <c r="AB246" s="10">
        <f t="shared" si="105"/>
        <v>-5088995.2101997826</v>
      </c>
      <c r="AC246" s="10">
        <f t="shared" si="105"/>
        <v>-4804812.1303583924</v>
      </c>
      <c r="AD246" s="10">
        <f t="shared" si="105"/>
        <v>-4500460.1532136537</v>
      </c>
      <c r="AE246" s="10">
        <f t="shared" si="105"/>
        <v>-4175000.0206960775</v>
      </c>
      <c r="AF246" s="10">
        <f t="shared" si="105"/>
        <v>-3827454.0222635157</v>
      </c>
      <c r="AG246" s="10">
        <f t="shared" si="105"/>
        <v>-3456804.5072900094</v>
      </c>
      <c r="AH246" s="10">
        <f t="shared" si="105"/>
        <v>-3061992.3415166065</v>
      </c>
      <c r="AI246" s="10">
        <f t="shared" si="105"/>
        <v>-2641915.3054925688</v>
      </c>
      <c r="AJ246" s="10">
        <f t="shared" si="105"/>
        <v>-2195426.4328592904</v>
      </c>
      <c r="AK246" s="10">
        <f t="shared" si="105"/>
        <v>-1721332.286250338</v>
      </c>
      <c r="AL246" s="10">
        <f t="shared" si="105"/>
        <v>515740394.92261791</v>
      </c>
    </row>
    <row r="247" spans="3:40" x14ac:dyDescent="0.35">
      <c r="E247" t="s">
        <v>151</v>
      </c>
      <c r="F247" t="s">
        <v>53</v>
      </c>
      <c r="G247" s="10">
        <f>NPV($G$17,H246:AL246)+G246</f>
        <v>-42580062.485589452</v>
      </c>
    </row>
    <row r="249" spans="3:40" x14ac:dyDescent="0.35">
      <c r="E249" t="s">
        <v>143</v>
      </c>
      <c r="F249" t="s">
        <v>53</v>
      </c>
      <c r="H249" s="10">
        <f>H221</f>
        <v>3480314.8419828312</v>
      </c>
      <c r="I249" s="10">
        <f t="shared" ref="I249:AK249" si="106">I221</f>
        <v>3142264.0953892427</v>
      </c>
      <c r="J249" s="10">
        <f t="shared" si="106"/>
        <v>2998366.0199929122</v>
      </c>
      <c r="K249" s="10">
        <f t="shared" si="106"/>
        <v>3061331.7064127633</v>
      </c>
      <c r="L249" s="10">
        <f t="shared" si="106"/>
        <v>3125619.6722474312</v>
      </c>
      <c r="M249" s="10">
        <f t="shared" si="106"/>
        <v>3063607.377950042</v>
      </c>
      <c r="N249" s="10">
        <f t="shared" si="106"/>
        <v>3258274.0967572844</v>
      </c>
      <c r="O249" s="10">
        <f t="shared" si="106"/>
        <v>3376598.3205810236</v>
      </c>
      <c r="P249" s="10">
        <f t="shared" si="106"/>
        <v>3499219.4885929236</v>
      </c>
      <c r="Q249" s="10">
        <f t="shared" si="106"/>
        <v>3626293.6443211744</v>
      </c>
      <c r="R249" s="10">
        <f t="shared" si="106"/>
        <v>3757982.4980146978</v>
      </c>
      <c r="S249" s="10">
        <f t="shared" si="106"/>
        <v>3894453.6324301008</v>
      </c>
      <c r="T249" s="10">
        <f t="shared" si="106"/>
        <v>4035880.7160917986</v>
      </c>
      <c r="U249" s="10">
        <f t="shared" si="106"/>
        <v>4182443.7242966723</v>
      </c>
      <c r="V249" s="10">
        <f t="shared" si="106"/>
        <v>4334329.1681445055</v>
      </c>
      <c r="W249" s="10">
        <f t="shared" si="106"/>
        <v>4491730.3318856722</v>
      </c>
      <c r="X249" s="10">
        <f t="shared" si="106"/>
        <v>4654847.5188880991</v>
      </c>
      <c r="Y249" s="10">
        <f t="shared" si="106"/>
        <v>4823888.3065365199</v>
      </c>
      <c r="Z249" s="10">
        <f t="shared" si="106"/>
        <v>4999067.8103883928</v>
      </c>
      <c r="AA249" s="10">
        <f t="shared" si="106"/>
        <v>5180608.9579226458</v>
      </c>
      <c r="AB249" s="10">
        <f t="shared" si="106"/>
        <v>5368742.7722296054</v>
      </c>
      <c r="AC249" s="10">
        <f t="shared" si="106"/>
        <v>5563708.666003122</v>
      </c>
      <c r="AD249" s="10">
        <f t="shared" si="106"/>
        <v>5765754.7462090245</v>
      </c>
      <c r="AE249" s="10">
        <f t="shared" si="106"/>
        <v>5975138.1298176032</v>
      </c>
      <c r="AF249" s="10">
        <f t="shared" si="106"/>
        <v>6192125.2710019276</v>
      </c>
      <c r="AG249" s="10">
        <f t="shared" si="106"/>
        <v>6416992.3002183614</v>
      </c>
      <c r="AH249" s="10">
        <f t="shared" si="106"/>
        <v>6650025.3756007887</v>
      </c>
      <c r="AI249" s="10">
        <f t="shared" si="106"/>
        <v>6891521.0471157311</v>
      </c>
      <c r="AJ249" s="10">
        <f t="shared" si="106"/>
        <v>7141786.633941737</v>
      </c>
      <c r="AK249" s="10">
        <f t="shared" si="106"/>
        <v>7401140.6155533297</v>
      </c>
    </row>
    <row r="250" spans="3:40" x14ac:dyDescent="0.35">
      <c r="E250" t="s">
        <v>152</v>
      </c>
      <c r="F250" t="s">
        <v>53</v>
      </c>
      <c r="G250" s="10">
        <f>NPV($G$17,H249:AL249)+G249</f>
        <v>66644600.477915496</v>
      </c>
    </row>
    <row r="251" spans="3:40" x14ac:dyDescent="0.35">
      <c r="E251" s="15" t="s">
        <v>153</v>
      </c>
      <c r="F251" s="15"/>
      <c r="G251" s="18" t="str">
        <f>IF(G247&gt;0,"N/A",IF(ABS(G247+G250)&gt;1,"Error","OK"))</f>
        <v>Error</v>
      </c>
    </row>
    <row r="253" spans="3:40" x14ac:dyDescent="0.35">
      <c r="C253" s="3" t="s">
        <v>154</v>
      </c>
      <c r="D253" s="3"/>
      <c r="G253" s="10">
        <f>MAX(0,-G281)</f>
        <v>42580062.485589452</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7">G224</f>
        <v>6232586.4000000004</v>
      </c>
      <c r="H258" s="10">
        <f t="shared" si="107"/>
        <v>4176296</v>
      </c>
      <c r="I258" s="10">
        <f t="shared" si="107"/>
        <v>4176296</v>
      </c>
      <c r="J258" s="10">
        <f t="shared" si="107"/>
        <v>3708144.8957059924</v>
      </c>
      <c r="K258" s="10">
        <f t="shared" si="107"/>
        <v>4504336.2766414043</v>
      </c>
      <c r="L258" s="10">
        <f t="shared" si="107"/>
        <v>5041745.8868422192</v>
      </c>
      <c r="M258" s="10">
        <f t="shared" si="107"/>
        <v>3897175.1222857265</v>
      </c>
      <c r="N258" s="10">
        <f t="shared" si="107"/>
        <v>4806434.9487067796</v>
      </c>
      <c r="O258" s="10">
        <f t="shared" si="107"/>
        <v>4523314.4488175167</v>
      </c>
      <c r="P258" s="10">
        <f t="shared" si="107"/>
        <v>4659013.8822820419</v>
      </c>
      <c r="Q258" s="10">
        <f t="shared" si="107"/>
        <v>4798784.298750503</v>
      </c>
      <c r="R258" s="10">
        <f t="shared" si="107"/>
        <v>4942747.8277130183</v>
      </c>
      <c r="S258" s="10">
        <f t="shared" si="107"/>
        <v>5091030.2625444094</v>
      </c>
      <c r="T258" s="10">
        <f t="shared" si="107"/>
        <v>5243761.1704207417</v>
      </c>
      <c r="U258" s="10">
        <f t="shared" si="107"/>
        <v>5401074.0055333637</v>
      </c>
      <c r="V258" s="10">
        <f t="shared" si="107"/>
        <v>5563106.2256993651</v>
      </c>
      <c r="W258" s="10">
        <f t="shared" si="107"/>
        <v>5729999.4124703463</v>
      </c>
      <c r="X258" s="10">
        <f t="shared" si="107"/>
        <v>5901899.3948444566</v>
      </c>
      <c r="Y258" s="10">
        <f t="shared" si="107"/>
        <v>6078956.3766897907</v>
      </c>
      <c r="Z258" s="10">
        <f t="shared" si="107"/>
        <v>6261325.0679904846</v>
      </c>
      <c r="AA258" s="10">
        <f t="shared" si="107"/>
        <v>6449164.8200301994</v>
      </c>
      <c r="AB258" s="10">
        <f t="shared" si="107"/>
        <v>6642639.7646311056</v>
      </c>
      <c r="AC258" s="10">
        <f t="shared" si="107"/>
        <v>6841918.9575700387</v>
      </c>
      <c r="AD258" s="10">
        <f t="shared" si="107"/>
        <v>7047176.5262971399</v>
      </c>
      <c r="AE258" s="10">
        <f t="shared" si="107"/>
        <v>7258591.8220860539</v>
      </c>
      <c r="AF258" s="10">
        <f t="shared" si="107"/>
        <v>7476349.5767486356</v>
      </c>
      <c r="AG258" s="10">
        <f t="shared" si="107"/>
        <v>7700640.0640510945</v>
      </c>
      <c r="AH258" s="10">
        <f t="shared" si="107"/>
        <v>7931659.2659726273</v>
      </c>
      <c r="AI258" s="10">
        <f t="shared" si="107"/>
        <v>8169609.0439518066</v>
      </c>
      <c r="AJ258" s="10">
        <f t="shared" si="107"/>
        <v>8414697.3152703606</v>
      </c>
      <c r="AK258" s="10">
        <f t="shared" si="107"/>
        <v>8667138.2347284723</v>
      </c>
    </row>
    <row r="259" spans="4:37" x14ac:dyDescent="0.35">
      <c r="E259" t="s">
        <v>141</v>
      </c>
      <c r="F259" t="s">
        <v>53</v>
      </c>
      <c r="G259" s="10">
        <f t="shared" si="107"/>
        <v>0</v>
      </c>
      <c r="H259" s="10">
        <f t="shared" si="107"/>
        <v>526796.13183999993</v>
      </c>
      <c r="I259" s="10">
        <f t="shared" si="107"/>
        <v>1051719.2755199999</v>
      </c>
      <c r="J259" s="10">
        <f t="shared" si="107"/>
        <v>1575655.8796239756</v>
      </c>
      <c r="K259" s="10">
        <f t="shared" si="107"/>
        <v>2141203.074419796</v>
      </c>
      <c r="L259" s="10">
        <f t="shared" si="107"/>
        <v>2777867.503999006</v>
      </c>
      <c r="M259" s="10">
        <f t="shared" si="107"/>
        <v>3452479.2652821373</v>
      </c>
      <c r="N259" s="10">
        <f t="shared" si="107"/>
        <v>4212531.5024299249</v>
      </c>
      <c r="O259" s="10">
        <f t="shared" si="107"/>
        <v>5012800.2122645285</v>
      </c>
      <c r="P259" s="10">
        <f t="shared" si="107"/>
        <v>5884566.4752807263</v>
      </c>
      <c r="Q259" s="10">
        <f t="shared" si="107"/>
        <v>6833120.2517593578</v>
      </c>
      <c r="R259" s="10">
        <f t="shared" si="107"/>
        <v>7864111.0762515208</v>
      </c>
      <c r="S259" s="10">
        <f t="shared" si="107"/>
        <v>8983571.3852197528</v>
      </c>
      <c r="T259" s="10">
        <f t="shared" si="107"/>
        <v>9976530.3413625043</v>
      </c>
      <c r="U259" s="10">
        <f t="shared" si="107"/>
        <v>11019549.73378464</v>
      </c>
      <c r="V259" s="10">
        <f t="shared" si="107"/>
        <v>12114741.530997172</v>
      </c>
      <c r="W259" s="10">
        <f t="shared" si="107"/>
        <v>13264300.572146706</v>
      </c>
      <c r="X259" s="10">
        <f t="shared" si="107"/>
        <v>14470507.70612707</v>
      </c>
      <c r="Y259" s="10">
        <f t="shared" si="107"/>
        <v>15735733.047410686</v>
      </c>
      <c r="Z259" s="10">
        <f t="shared" si="107"/>
        <v>17062439.352895666</v>
      </c>
      <c r="AA259" s="10">
        <f t="shared" si="107"/>
        <v>18453185.524221566</v>
      </c>
      <c r="AB259" s="10">
        <f t="shared" si="107"/>
        <v>19910630.240169901</v>
      </c>
      <c r="AC259" s="10">
        <f t="shared" si="107"/>
        <v>21437535.723934256</v>
      </c>
      <c r="AD259" s="10">
        <f t="shared" si="107"/>
        <v>23036771.650219966</v>
      </c>
      <c r="AE259" s="10">
        <f t="shared" si="107"/>
        <v>24711319.197314627</v>
      </c>
      <c r="AF259" s="10">
        <f t="shared" si="107"/>
        <v>26464275.249458987</v>
      </c>
      <c r="AG259" s="10">
        <f t="shared" si="107"/>
        <v>28298856.755042337</v>
      </c>
      <c r="AH259" s="10">
        <f t="shared" si="107"/>
        <v>30218405.246348836</v>
      </c>
      <c r="AI259" s="10">
        <f t="shared" si="107"/>
        <v>32226391.526790321</v>
      </c>
      <c r="AJ259" s="10">
        <f t="shared" si="107"/>
        <v>34326420.531778365</v>
      </c>
      <c r="AK259" s="10">
        <f t="shared" si="107"/>
        <v>36522236.369613096</v>
      </c>
    </row>
    <row r="260" spans="4:37" x14ac:dyDescent="0.35">
      <c r="E260" t="s">
        <v>117</v>
      </c>
      <c r="F260" t="s">
        <v>53</v>
      </c>
      <c r="G260" s="10">
        <f t="shared" si="107"/>
        <v>0</v>
      </c>
      <c r="H260" s="10">
        <f t="shared" si="107"/>
        <v>0</v>
      </c>
      <c r="I260" s="10">
        <f t="shared" si="107"/>
        <v>0</v>
      </c>
      <c r="J260" s="10">
        <f t="shared" si="107"/>
        <v>0</v>
      </c>
      <c r="K260" s="10">
        <f t="shared" si="107"/>
        <v>0</v>
      </c>
      <c r="L260" s="10">
        <f t="shared" si="107"/>
        <v>0</v>
      </c>
      <c r="M260" s="10">
        <f t="shared" si="107"/>
        <v>0</v>
      </c>
      <c r="N260" s="10">
        <f t="shared" si="107"/>
        <v>0</v>
      </c>
      <c r="O260" s="10">
        <f t="shared" si="107"/>
        <v>0</v>
      </c>
      <c r="P260" s="10">
        <f t="shared" si="107"/>
        <v>0</v>
      </c>
      <c r="Q260" s="10">
        <f t="shared" si="107"/>
        <v>0</v>
      </c>
      <c r="R260" s="10">
        <f t="shared" si="107"/>
        <v>0</v>
      </c>
      <c r="S260" s="10">
        <f t="shared" si="107"/>
        <v>0</v>
      </c>
      <c r="T260" s="10">
        <f t="shared" si="107"/>
        <v>0</v>
      </c>
      <c r="U260" s="10">
        <f t="shared" si="107"/>
        <v>0</v>
      </c>
      <c r="V260" s="10">
        <f t="shared" si="107"/>
        <v>0</v>
      </c>
      <c r="W260" s="10">
        <f t="shared" si="107"/>
        <v>0</v>
      </c>
      <c r="X260" s="10">
        <f t="shared" si="107"/>
        <v>0</v>
      </c>
      <c r="Y260" s="10">
        <f t="shared" si="107"/>
        <v>0</v>
      </c>
      <c r="Z260" s="10">
        <f t="shared" si="107"/>
        <v>0</v>
      </c>
      <c r="AA260" s="10">
        <f t="shared" si="107"/>
        <v>0</v>
      </c>
      <c r="AB260" s="10">
        <f t="shared" si="107"/>
        <v>0</v>
      </c>
      <c r="AC260" s="10">
        <f t="shared" si="107"/>
        <v>0</v>
      </c>
      <c r="AD260" s="10">
        <f t="shared" si="107"/>
        <v>0</v>
      </c>
      <c r="AE260" s="10">
        <f t="shared" si="107"/>
        <v>0</v>
      </c>
      <c r="AF260" s="10">
        <f t="shared" si="107"/>
        <v>0</v>
      </c>
      <c r="AG260" s="10">
        <f t="shared" si="107"/>
        <v>0</v>
      </c>
      <c r="AH260" s="10">
        <f t="shared" si="107"/>
        <v>0</v>
      </c>
      <c r="AI260" s="10">
        <f t="shared" si="107"/>
        <v>0</v>
      </c>
      <c r="AJ260" s="10">
        <f t="shared" si="107"/>
        <v>0</v>
      </c>
      <c r="AK260" s="10">
        <f t="shared" si="107"/>
        <v>0</v>
      </c>
    </row>
    <row r="261" spans="4:37" x14ac:dyDescent="0.35">
      <c r="E261" t="s">
        <v>118</v>
      </c>
      <c r="F261" t="s">
        <v>53</v>
      </c>
      <c r="G261" s="10">
        <f t="shared" si="107"/>
        <v>0</v>
      </c>
      <c r="H261" s="10">
        <f t="shared" si="107"/>
        <v>-448968.02821894531</v>
      </c>
      <c r="I261" s="10">
        <f t="shared" si="107"/>
        <v>-863755.11862009775</v>
      </c>
      <c r="J261" s="10">
        <f t="shared" si="107"/>
        <v>-1268689.5796686283</v>
      </c>
      <c r="K261" s="10">
        <f t="shared" si="107"/>
        <v>-1690250.3720738858</v>
      </c>
      <c r="L261" s="10">
        <f t="shared" si="107"/>
        <v>-2128957.2256555296</v>
      </c>
      <c r="M261" s="10">
        <f t="shared" si="107"/>
        <v>-2568877.2051023496</v>
      </c>
      <c r="N261" s="10">
        <f t="shared" si="107"/>
        <v>-3043147.9255135851</v>
      </c>
      <c r="O261" s="10">
        <f t="shared" si="107"/>
        <v>-3542642.4079754213</v>
      </c>
      <c r="P261" s="10">
        <f t="shared" si="107"/>
        <v>-4068444.6664443426</v>
      </c>
      <c r="Q261" s="10">
        <f t="shared" si="107"/>
        <v>-4621681.6091174511</v>
      </c>
      <c r="R261" s="10">
        <f t="shared" si="107"/>
        <v>-5203524.6702305675</v>
      </c>
      <c r="S261" s="10">
        <f t="shared" si="107"/>
        <v>-5815191.5026710453</v>
      </c>
      <c r="T261" s="10">
        <f t="shared" si="107"/>
        <v>-6457947.7336464617</v>
      </c>
      <c r="U261" s="10">
        <f t="shared" si="107"/>
        <v>-7133108.7857324248</v>
      </c>
      <c r="V261" s="10">
        <f t="shared" si="107"/>
        <v>-7842041.7657077992</v>
      </c>
      <c r="W261" s="10">
        <f t="shared" si="107"/>
        <v>-8586167.4236738309</v>
      </c>
      <c r="X261" s="10">
        <f t="shared" si="107"/>
        <v>-9366962.18504503</v>
      </c>
      <c r="Y261" s="10">
        <f t="shared" si="107"/>
        <v>-10185960.258094415</v>
      </c>
      <c r="Z261" s="10">
        <f t="shared" si="107"/>
        <v>-11044755.819833877</v>
      </c>
      <c r="AA261" s="10">
        <f t="shared" si="107"/>
        <v>-11945005.283112207</v>
      </c>
      <c r="AB261" s="10">
        <f t="shared" si="107"/>
        <v>-12888429.647918792</v>
      </c>
      <c r="AC261" s="10">
        <f t="shared" si="107"/>
        <v>-13876816.939990288</v>
      </c>
      <c r="AD261" s="10">
        <f t="shared" si="107"/>
        <v>-14912024.739930913</v>
      </c>
      <c r="AE261" s="10">
        <f t="shared" si="107"/>
        <v>-15995982.806174442</v>
      </c>
      <c r="AF261" s="10">
        <f t="shared" si="107"/>
        <v>-17130695.795237679</v>
      </c>
      <c r="AG261" s="10">
        <f t="shared" si="107"/>
        <v>-18318246.082841344</v>
      </c>
      <c r="AH261" s="10">
        <f t="shared" si="107"/>
        <v>-19560796.689605128</v>
      </c>
      <c r="AI261" s="10">
        <f t="shared" si="107"/>
        <v>-20860594.315159112</v>
      </c>
      <c r="AJ261" s="10">
        <f t="shared" si="107"/>
        <v>-22219972.484654281</v>
      </c>
      <c r="AK261" s="10">
        <f t="shared" si="107"/>
        <v>-23641354.811800409</v>
      </c>
    </row>
    <row r="262" spans="4:37" x14ac:dyDescent="0.35">
      <c r="E262" t="s">
        <v>142</v>
      </c>
      <c r="F262" t="s">
        <v>53</v>
      </c>
      <c r="G262" s="10">
        <f t="shared" si="107"/>
        <v>-2197616.1825999999</v>
      </c>
      <c r="H262" s="10">
        <f t="shared" si="107"/>
        <v>-2337673.9275834644</v>
      </c>
      <c r="I262" s="10">
        <f t="shared" si="107"/>
        <v>-2724582.235751234</v>
      </c>
      <c r="J262" s="10">
        <f t="shared" si="107"/>
        <v>-3089742.5409422033</v>
      </c>
      <c r="K262" s="10">
        <f t="shared" si="107"/>
        <v>-3594635.3613376045</v>
      </c>
      <c r="L262" s="10">
        <f t="shared" si="107"/>
        <v>-3896682.4488458997</v>
      </c>
      <c r="M262" s="10">
        <f t="shared" si="107"/>
        <v>-4056049.7862640098</v>
      </c>
      <c r="N262" s="10">
        <f t="shared" si="107"/>
        <v>-4251588.8208585456</v>
      </c>
      <c r="O262" s="10">
        <f t="shared" si="107"/>
        <v>-5703476.0239059851</v>
      </c>
      <c r="P262" s="10">
        <f t="shared" si="107"/>
        <v>-6087534.4281305959</v>
      </c>
      <c r="Q262" s="10">
        <f t="shared" si="107"/>
        <v>-6559399.6838687109</v>
      </c>
      <c r="R262" s="10">
        <f t="shared" si="107"/>
        <v>-7269154.9489901103</v>
      </c>
      <c r="S262" s="10">
        <f t="shared" si="107"/>
        <v>-8210448.3481074674</v>
      </c>
      <c r="T262" s="10">
        <f t="shared" si="107"/>
        <v>-8599770.1176291965</v>
      </c>
      <c r="U262" s="10">
        <f t="shared" si="107"/>
        <v>-8998211.5213215556</v>
      </c>
      <c r="V262" s="10">
        <f t="shared" si="107"/>
        <v>-9405992.3878124524</v>
      </c>
      <c r="W262" s="10">
        <f t="shared" si="107"/>
        <v>-9823338.0116202794</v>
      </c>
      <c r="X262" s="10">
        <f t="shared" si="107"/>
        <v>-10250479.293422321</v>
      </c>
      <c r="Y262" s="10">
        <f t="shared" si="107"/>
        <v>-10687652.884033276</v>
      </c>
      <c r="Z262" s="10">
        <f t="shared" si="107"/>
        <v>-11135101.332194861</v>
      </c>
      <c r="AA262" s="10">
        <f t="shared" si="107"/>
        <v>-11593073.236280082</v>
      </c>
      <c r="AB262" s="10">
        <f t="shared" si="107"/>
        <v>-12061823.400018694</v>
      </c>
      <c r="AC262" s="10">
        <f t="shared" si="107"/>
        <v>-12541612.992353454</v>
      </c>
      <c r="AD262" s="10">
        <f t="shared" si="107"/>
        <v>-13032709.711539606</v>
      </c>
      <c r="AE262" s="10">
        <f t="shared" si="107"/>
        <v>-13535387.9536034</v>
      </c>
      <c r="AF262" s="10">
        <f t="shared" si="107"/>
        <v>-12494861.997878509</v>
      </c>
      <c r="AG262" s="10">
        <f t="shared" si="107"/>
        <v>-12987554.134142611</v>
      </c>
      <c r="AH262" s="10">
        <f t="shared" si="107"/>
        <v>-13235254.688927624</v>
      </c>
      <c r="AI262" s="10">
        <f t="shared" si="107"/>
        <v>-13581519.775736086</v>
      </c>
      <c r="AJ262" s="10">
        <f t="shared" si="107"/>
        <v>-13939688.062350553</v>
      </c>
      <c r="AK262" s="10">
        <f t="shared" si="107"/>
        <v>-14363416.592547655</v>
      </c>
    </row>
    <row r="263" spans="4:37" x14ac:dyDescent="0.35">
      <c r="E263" t="s">
        <v>125</v>
      </c>
      <c r="F263" t="s">
        <v>53</v>
      </c>
      <c r="G263" s="10">
        <f t="shared" si="107"/>
        <v>0</v>
      </c>
      <c r="H263" s="10">
        <f t="shared" si="107"/>
        <v>0</v>
      </c>
      <c r="I263" s="10">
        <f t="shared" si="107"/>
        <v>0</v>
      </c>
      <c r="J263" s="10">
        <f t="shared" si="107"/>
        <v>0</v>
      </c>
      <c r="K263" s="10">
        <f t="shared" si="107"/>
        <v>0</v>
      </c>
      <c r="L263" s="10">
        <f t="shared" si="107"/>
        <v>0</v>
      </c>
      <c r="M263" s="10">
        <f t="shared" si="107"/>
        <v>0</v>
      </c>
      <c r="N263" s="10">
        <f t="shared" si="107"/>
        <v>0</v>
      </c>
      <c r="O263" s="10">
        <f t="shared" si="107"/>
        <v>0</v>
      </c>
      <c r="P263" s="10">
        <f t="shared" si="107"/>
        <v>0</v>
      </c>
      <c r="Q263" s="10">
        <f t="shared" si="107"/>
        <v>0</v>
      </c>
      <c r="R263" s="10">
        <f t="shared" si="107"/>
        <v>0</v>
      </c>
      <c r="S263" s="10">
        <f t="shared" si="107"/>
        <v>0</v>
      </c>
      <c r="T263" s="10">
        <f t="shared" si="107"/>
        <v>0</v>
      </c>
      <c r="U263" s="10">
        <f t="shared" si="107"/>
        <v>0</v>
      </c>
      <c r="V263" s="10">
        <f t="shared" si="107"/>
        <v>0</v>
      </c>
      <c r="W263" s="10">
        <f t="shared" si="107"/>
        <v>0</v>
      </c>
      <c r="X263" s="10">
        <f t="shared" si="107"/>
        <v>0</v>
      </c>
      <c r="Y263" s="10">
        <f t="shared" si="107"/>
        <v>0</v>
      </c>
      <c r="Z263" s="10">
        <f t="shared" si="107"/>
        <v>0</v>
      </c>
      <c r="AA263" s="10">
        <f t="shared" si="107"/>
        <v>0</v>
      </c>
      <c r="AB263" s="10">
        <f t="shared" si="107"/>
        <v>0</v>
      </c>
      <c r="AC263" s="10">
        <f t="shared" si="107"/>
        <v>0</v>
      </c>
      <c r="AD263" s="10">
        <f t="shared" si="107"/>
        <v>0</v>
      </c>
      <c r="AE263" s="10">
        <f t="shared" si="107"/>
        <v>0</v>
      </c>
      <c r="AF263" s="10">
        <f t="shared" si="107"/>
        <v>0</v>
      </c>
      <c r="AG263" s="10">
        <f t="shared" si="107"/>
        <v>0</v>
      </c>
      <c r="AH263" s="10">
        <f t="shared" si="107"/>
        <v>0</v>
      </c>
      <c r="AI263" s="10">
        <f t="shared" si="107"/>
        <v>0</v>
      </c>
      <c r="AJ263" s="10">
        <f t="shared" si="107"/>
        <v>0</v>
      </c>
      <c r="AK263" s="10">
        <f t="shared" si="107"/>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8">SUM(G258:G264)</f>
        <v>106474747.328142</v>
      </c>
      <c r="H266" s="10">
        <f t="shared" si="108"/>
        <v>1916450.17603759</v>
      </c>
      <c r="I266" s="10">
        <f t="shared" si="108"/>
        <v>1639677.921148668</v>
      </c>
      <c r="J266" s="10">
        <f t="shared" si="108"/>
        <v>925368.65471913666</v>
      </c>
      <c r="K266" s="10">
        <f t="shared" si="108"/>
        <v>1360653.6176497103</v>
      </c>
      <c r="L266" s="10">
        <f t="shared" si="108"/>
        <v>1793973.7163397959</v>
      </c>
      <c r="M266" s="10">
        <f t="shared" si="108"/>
        <v>724727.39620150439</v>
      </c>
      <c r="N266" s="10">
        <f t="shared" si="108"/>
        <v>1724229.7047645738</v>
      </c>
      <c r="O266" s="10">
        <f t="shared" si="108"/>
        <v>289996.2292006379</v>
      </c>
      <c r="P266" s="10">
        <f t="shared" si="108"/>
        <v>387601.26298783068</v>
      </c>
      <c r="Q266" s="10">
        <f t="shared" si="108"/>
        <v>450823.25752369873</v>
      </c>
      <c r="R266" s="10">
        <f t="shared" si="108"/>
        <v>334179.28474386036</v>
      </c>
      <c r="S266" s="10">
        <f t="shared" si="108"/>
        <v>48961.796985648572</v>
      </c>
      <c r="T266" s="10">
        <f t="shared" si="108"/>
        <v>162573.66050758772</v>
      </c>
      <c r="U266" s="10">
        <f t="shared" si="108"/>
        <v>289303.43226402439</v>
      </c>
      <c r="V266" s="10">
        <f t="shared" si="108"/>
        <v>429813.60317628644</v>
      </c>
      <c r="W266" s="10">
        <f t="shared" si="108"/>
        <v>584794.54932294413</v>
      </c>
      <c r="X266" s="10">
        <f t="shared" si="108"/>
        <v>754965.62250417657</v>
      </c>
      <c r="Y266" s="10">
        <f t="shared" si="108"/>
        <v>941076.28197278641</v>
      </c>
      <c r="Z266" s="10">
        <f t="shared" si="108"/>
        <v>1143907.2688574139</v>
      </c>
      <c r="AA266" s="10">
        <f t="shared" si="108"/>
        <v>1364271.8248594776</v>
      </c>
      <c r="AB266" s="10">
        <f t="shared" si="108"/>
        <v>1603016.9568635188</v>
      </c>
      <c r="AC266" s="10">
        <f t="shared" si="108"/>
        <v>1861024.7491605524</v>
      </c>
      <c r="AD266" s="10">
        <f t="shared" si="108"/>
        <v>2139213.7250465881</v>
      </c>
      <c r="AE266" s="10">
        <f t="shared" si="108"/>
        <v>2438540.2596228402</v>
      </c>
      <c r="AF266" s="10">
        <f t="shared" si="108"/>
        <v>4315067.0330914352</v>
      </c>
      <c r="AG266" s="10">
        <f t="shared" si="108"/>
        <v>4693696.6021094732</v>
      </c>
      <c r="AH266" s="10">
        <f t="shared" si="108"/>
        <v>5354013.1337887123</v>
      </c>
      <c r="AI266" s="10">
        <f t="shared" si="108"/>
        <v>5953886.479846932</v>
      </c>
      <c r="AJ266" s="10">
        <f t="shared" si="108"/>
        <v>6581457.3000438958</v>
      </c>
      <c r="AK266" s="10">
        <f t="shared" si="108"/>
        <v>7184603.1999935023</v>
      </c>
    </row>
    <row r="267" spans="4:37" x14ac:dyDescent="0.35">
      <c r="E267" t="s">
        <v>145</v>
      </c>
      <c r="F267" t="s">
        <v>53</v>
      </c>
      <c r="G267" s="10">
        <f>-G266*G$20</f>
        <v>0</v>
      </c>
      <c r="H267" s="10">
        <f t="shared" ref="H267:AK267" si="109">-H266*H$20</f>
        <v>0</v>
      </c>
      <c r="I267" s="10">
        <f t="shared" si="109"/>
        <v>0</v>
      </c>
      <c r="J267" s="10">
        <f t="shared" si="109"/>
        <v>0</v>
      </c>
      <c r="K267" s="10">
        <f t="shared" si="109"/>
        <v>0</v>
      </c>
      <c r="L267" s="10">
        <f t="shared" si="109"/>
        <v>0</v>
      </c>
      <c r="M267" s="10">
        <f t="shared" si="109"/>
        <v>0</v>
      </c>
      <c r="N267" s="10">
        <f t="shared" si="109"/>
        <v>0</v>
      </c>
      <c r="O267" s="10">
        <f t="shared" si="109"/>
        <v>0</v>
      </c>
      <c r="P267" s="10">
        <f t="shared" si="109"/>
        <v>0</v>
      </c>
      <c r="Q267" s="10">
        <f t="shared" si="109"/>
        <v>0</v>
      </c>
      <c r="R267" s="10">
        <f t="shared" si="109"/>
        <v>0</v>
      </c>
      <c r="S267" s="10">
        <f t="shared" si="109"/>
        <v>0</v>
      </c>
      <c r="T267" s="10">
        <f t="shared" si="109"/>
        <v>0</v>
      </c>
      <c r="U267" s="10">
        <f t="shared" si="109"/>
        <v>0</v>
      </c>
      <c r="V267" s="10">
        <f t="shared" si="109"/>
        <v>0</v>
      </c>
      <c r="W267" s="10">
        <f t="shared" si="109"/>
        <v>0</v>
      </c>
      <c r="X267" s="10">
        <f t="shared" si="109"/>
        <v>0</v>
      </c>
      <c r="Y267" s="10">
        <f t="shared" si="109"/>
        <v>0</v>
      </c>
      <c r="Z267" s="10">
        <f t="shared" si="109"/>
        <v>0</v>
      </c>
      <c r="AA267" s="10">
        <f t="shared" si="109"/>
        <v>0</v>
      </c>
      <c r="AB267" s="10">
        <f t="shared" si="109"/>
        <v>0</v>
      </c>
      <c r="AC267" s="10">
        <f t="shared" si="109"/>
        <v>0</v>
      </c>
      <c r="AD267" s="10">
        <f t="shared" si="109"/>
        <v>0</v>
      </c>
      <c r="AE267" s="10">
        <f t="shared" si="109"/>
        <v>0</v>
      </c>
      <c r="AF267" s="10">
        <f t="shared" si="109"/>
        <v>0</v>
      </c>
      <c r="AG267" s="10">
        <f t="shared" si="109"/>
        <v>0</v>
      </c>
      <c r="AH267" s="10">
        <f t="shared" si="109"/>
        <v>0</v>
      </c>
      <c r="AI267" s="10">
        <f t="shared" si="109"/>
        <v>0</v>
      </c>
      <c r="AJ267" s="10">
        <f t="shared" si="109"/>
        <v>0</v>
      </c>
      <c r="AK267" s="10">
        <f t="shared" si="109"/>
        <v>0</v>
      </c>
    </row>
    <row r="269" spans="4:37" x14ac:dyDescent="0.35">
      <c r="D269" t="s">
        <v>146</v>
      </c>
    </row>
    <row r="270" spans="4:37" x14ac:dyDescent="0.35">
      <c r="E270" t="s">
        <v>51</v>
      </c>
      <c r="F270" t="s">
        <v>53</v>
      </c>
      <c r="G270" s="10">
        <f t="shared" ref="G270:AK277" si="110">G236</f>
        <v>-64771548.044999994</v>
      </c>
      <c r="H270" s="10">
        <f t="shared" si="110"/>
        <v>-1976591.24917324</v>
      </c>
      <c r="I270" s="10">
        <f t="shared" si="110"/>
        <v>-7883163.619584416</v>
      </c>
      <c r="J270" s="10">
        <f t="shared" si="110"/>
        <v>-9409287.5461007431</v>
      </c>
      <c r="K270" s="10">
        <f t="shared" si="110"/>
        <v>-15570797.270092202</v>
      </c>
      <c r="L270" s="10">
        <f t="shared" si="110"/>
        <v>-6195642.9597768392</v>
      </c>
      <c r="M270" s="10">
        <f t="shared" si="110"/>
        <v>-3956993.2301738057</v>
      </c>
      <c r="N270" s="10">
        <f t="shared" si="110"/>
        <v>-4168914.5556033193</v>
      </c>
      <c r="O270" s="10">
        <f t="shared" si="110"/>
        <v>-35250848.42832046</v>
      </c>
      <c r="P270" s="10">
        <f t="shared" si="110"/>
        <v>-8466647.9619261511</v>
      </c>
      <c r="Q270" s="10">
        <f t="shared" si="110"/>
        <v>-10782789.125094207</v>
      </c>
      <c r="R270" s="10">
        <f t="shared" si="110"/>
        <v>-21365397.113733616</v>
      </c>
      <c r="S270" s="10">
        <f t="shared" si="110"/>
        <v>-28250333.703977112</v>
      </c>
      <c r="T270" s="10">
        <f t="shared" si="110"/>
        <v>-10256072.65471362</v>
      </c>
      <c r="U270" s="10">
        <f t="shared" si="110"/>
        <v>-10471450.180462604</v>
      </c>
      <c r="V270" s="10">
        <f t="shared" si="110"/>
        <v>-10691350.634252317</v>
      </c>
      <c r="W270" s="10">
        <f t="shared" si="110"/>
        <v>-10915868.997571616</v>
      </c>
      <c r="X270" s="10">
        <f t="shared" si="110"/>
        <v>-11145102.24652062</v>
      </c>
      <c r="Y270" s="10">
        <f t="shared" si="110"/>
        <v>-11379149.393697552</v>
      </c>
      <c r="Z270" s="10">
        <f t="shared" si="110"/>
        <v>-11618111.5309652</v>
      </c>
      <c r="AA270" s="10">
        <f t="shared" si="110"/>
        <v>-11862091.873115469</v>
      </c>
      <c r="AB270" s="10">
        <f t="shared" si="110"/>
        <v>-12111195.802450892</v>
      </c>
      <c r="AC270" s="10">
        <f t="shared" si="110"/>
        <v>-12365530.91430236</v>
      </c>
      <c r="AD270" s="10">
        <f t="shared" si="110"/>
        <v>-12625207.063502707</v>
      </c>
      <c r="AE270" s="10">
        <f t="shared" si="110"/>
        <v>-12890336.411836263</v>
      </c>
      <c r="AF270" s="10">
        <f t="shared" si="110"/>
        <v>-13161033.476484824</v>
      </c>
      <c r="AG270" s="10">
        <f t="shared" si="110"/>
        <v>-13437415.179491002</v>
      </c>
      <c r="AH270" s="10">
        <f t="shared" si="110"/>
        <v>-13719600.898260314</v>
      </c>
      <c r="AI270" s="10">
        <f t="shared" si="110"/>
        <v>-14007712.517123777</v>
      </c>
      <c r="AJ270" s="10">
        <f t="shared" si="110"/>
        <v>-14301874.479983376</v>
      </c>
      <c r="AK270" s="10">
        <f t="shared" si="110"/>
        <v>-14602213.844063025</v>
      </c>
    </row>
    <row r="271" spans="4:37" x14ac:dyDescent="0.35">
      <c r="E271" t="s">
        <v>147</v>
      </c>
      <c r="F271" t="s">
        <v>53</v>
      </c>
      <c r="G271" s="10">
        <f t="shared" si="110"/>
        <v>0</v>
      </c>
      <c r="H271" s="10">
        <f t="shared" si="110"/>
        <v>0</v>
      </c>
      <c r="I271" s="10">
        <f t="shared" si="110"/>
        <v>0</v>
      </c>
      <c r="J271" s="10">
        <f t="shared" si="110"/>
        <v>0</v>
      </c>
      <c r="K271" s="10">
        <f t="shared" si="110"/>
        <v>0</v>
      </c>
      <c r="L271" s="10">
        <f t="shared" si="110"/>
        <v>0</v>
      </c>
      <c r="M271" s="10">
        <f t="shared" si="110"/>
        <v>0</v>
      </c>
      <c r="N271" s="10">
        <f t="shared" si="110"/>
        <v>0</v>
      </c>
      <c r="O271" s="10">
        <f t="shared" si="110"/>
        <v>0</v>
      </c>
      <c r="P271" s="10">
        <f t="shared" si="110"/>
        <v>0</v>
      </c>
      <c r="Q271" s="10">
        <f t="shared" si="110"/>
        <v>0</v>
      </c>
      <c r="R271" s="10">
        <f t="shared" si="110"/>
        <v>0</v>
      </c>
      <c r="S271" s="10">
        <f t="shared" si="110"/>
        <v>0</v>
      </c>
      <c r="T271" s="10">
        <f t="shared" si="110"/>
        <v>0</v>
      </c>
      <c r="U271" s="10">
        <f t="shared" si="110"/>
        <v>0</v>
      </c>
      <c r="V271" s="10">
        <f t="shared" si="110"/>
        <v>0</v>
      </c>
      <c r="W271" s="10">
        <f t="shared" si="110"/>
        <v>0</v>
      </c>
      <c r="X271" s="10">
        <f t="shared" si="110"/>
        <v>0</v>
      </c>
      <c r="Y271" s="10">
        <f t="shared" si="110"/>
        <v>0</v>
      </c>
      <c r="Z271" s="10">
        <f t="shared" si="110"/>
        <v>0</v>
      </c>
      <c r="AA271" s="10">
        <f t="shared" si="110"/>
        <v>0</v>
      </c>
      <c r="AB271" s="10">
        <f t="shared" si="110"/>
        <v>0</v>
      </c>
      <c r="AC271" s="10">
        <f t="shared" si="110"/>
        <v>0</v>
      </c>
      <c r="AD271" s="10">
        <f t="shared" si="110"/>
        <v>0</v>
      </c>
      <c r="AE271" s="10">
        <f t="shared" si="110"/>
        <v>0</v>
      </c>
      <c r="AF271" s="10">
        <f t="shared" si="110"/>
        <v>0</v>
      </c>
      <c r="AG271" s="10">
        <f t="shared" si="110"/>
        <v>0</v>
      </c>
      <c r="AH271" s="10">
        <f t="shared" si="110"/>
        <v>0</v>
      </c>
      <c r="AI271" s="10">
        <f t="shared" si="110"/>
        <v>0</v>
      </c>
      <c r="AJ271" s="10">
        <f t="shared" si="110"/>
        <v>0</v>
      </c>
      <c r="AK271" s="10">
        <f t="shared" si="110"/>
        <v>0</v>
      </c>
    </row>
    <row r="272" spans="4:37" x14ac:dyDescent="0.35">
      <c r="E272" t="s">
        <v>60</v>
      </c>
      <c r="F272" t="s">
        <v>53</v>
      </c>
      <c r="G272" s="10">
        <f t="shared" si="110"/>
        <v>30007000</v>
      </c>
      <c r="H272" s="10">
        <f t="shared" si="110"/>
        <v>0</v>
      </c>
      <c r="I272" s="10">
        <f t="shared" si="110"/>
        <v>0</v>
      </c>
      <c r="J272" s="10">
        <f t="shared" si="110"/>
        <v>0</v>
      </c>
      <c r="K272" s="10">
        <f t="shared" si="110"/>
        <v>0</v>
      </c>
      <c r="L272" s="10">
        <f t="shared" si="110"/>
        <v>0</v>
      </c>
      <c r="M272" s="10">
        <f t="shared" si="110"/>
        <v>0</v>
      </c>
      <c r="N272" s="10">
        <f t="shared" si="110"/>
        <v>0</v>
      </c>
      <c r="O272" s="10">
        <f t="shared" si="110"/>
        <v>0</v>
      </c>
      <c r="P272" s="10">
        <f t="shared" si="110"/>
        <v>0</v>
      </c>
      <c r="Q272" s="10">
        <f t="shared" si="110"/>
        <v>0</v>
      </c>
      <c r="R272" s="10">
        <f t="shared" si="110"/>
        <v>0</v>
      </c>
      <c r="S272" s="10">
        <f t="shared" si="110"/>
        <v>0</v>
      </c>
      <c r="T272" s="10">
        <f t="shared" si="110"/>
        <v>0</v>
      </c>
      <c r="U272" s="10">
        <f t="shared" si="110"/>
        <v>0</v>
      </c>
      <c r="V272" s="10">
        <f t="shared" si="110"/>
        <v>0</v>
      </c>
      <c r="W272" s="10">
        <f t="shared" si="110"/>
        <v>0</v>
      </c>
      <c r="X272" s="10">
        <f t="shared" si="110"/>
        <v>0</v>
      </c>
      <c r="Y272" s="10">
        <f t="shared" si="110"/>
        <v>0</v>
      </c>
      <c r="Z272" s="10">
        <f t="shared" si="110"/>
        <v>0</v>
      </c>
      <c r="AA272" s="10">
        <f t="shared" si="110"/>
        <v>0</v>
      </c>
      <c r="AB272" s="10">
        <f t="shared" si="110"/>
        <v>0</v>
      </c>
      <c r="AC272" s="10">
        <f t="shared" si="110"/>
        <v>0</v>
      </c>
      <c r="AD272" s="10">
        <f t="shared" si="110"/>
        <v>0</v>
      </c>
      <c r="AE272" s="10">
        <f t="shared" si="110"/>
        <v>0</v>
      </c>
      <c r="AF272" s="10">
        <f t="shared" si="110"/>
        <v>0</v>
      </c>
      <c r="AG272" s="10">
        <f t="shared" si="110"/>
        <v>0</v>
      </c>
      <c r="AH272" s="10">
        <f t="shared" si="110"/>
        <v>0</v>
      </c>
      <c r="AI272" s="10">
        <f t="shared" si="110"/>
        <v>0</v>
      </c>
      <c r="AJ272" s="10">
        <f t="shared" si="110"/>
        <v>0</v>
      </c>
      <c r="AK272" s="10">
        <f t="shared" si="110"/>
        <v>0</v>
      </c>
    </row>
    <row r="273" spans="1:38" x14ac:dyDescent="0.35">
      <c r="E273" t="s">
        <v>141</v>
      </c>
      <c r="F273" t="s">
        <v>53</v>
      </c>
      <c r="G273" s="10">
        <f t="shared" si="110"/>
        <v>0</v>
      </c>
      <c r="H273" s="10">
        <f t="shared" si="110"/>
        <v>526796.13183999993</v>
      </c>
      <c r="I273" s="10">
        <f t="shared" si="110"/>
        <v>1051719.2755199999</v>
      </c>
      <c r="J273" s="10">
        <f t="shared" si="110"/>
        <v>1575655.8796239756</v>
      </c>
      <c r="K273" s="10">
        <f t="shared" si="110"/>
        <v>2141203.074419796</v>
      </c>
      <c r="L273" s="10">
        <f t="shared" si="110"/>
        <v>2777867.503999006</v>
      </c>
      <c r="M273" s="10">
        <f t="shared" si="110"/>
        <v>3452479.2652821373</v>
      </c>
      <c r="N273" s="10">
        <f t="shared" si="110"/>
        <v>4212531.5024299249</v>
      </c>
      <c r="O273" s="10">
        <f t="shared" si="110"/>
        <v>5012800.2122645285</v>
      </c>
      <c r="P273" s="10">
        <f t="shared" si="110"/>
        <v>5884566.4752807263</v>
      </c>
      <c r="Q273" s="10">
        <f t="shared" si="110"/>
        <v>6833120.2517593578</v>
      </c>
      <c r="R273" s="10">
        <f t="shared" si="110"/>
        <v>7864111.0762515208</v>
      </c>
      <c r="S273" s="10">
        <f t="shared" si="110"/>
        <v>8983571.3852197528</v>
      </c>
      <c r="T273" s="10">
        <f t="shared" si="110"/>
        <v>9976530.3413625043</v>
      </c>
      <c r="U273" s="10">
        <f t="shared" si="110"/>
        <v>11019549.73378464</v>
      </c>
      <c r="V273" s="10">
        <f t="shared" si="110"/>
        <v>12114741.530997172</v>
      </c>
      <c r="W273" s="10">
        <f t="shared" si="110"/>
        <v>13264300.572146706</v>
      </c>
      <c r="X273" s="10">
        <f t="shared" si="110"/>
        <v>14470507.70612707</v>
      </c>
      <c r="Y273" s="10">
        <f t="shared" si="110"/>
        <v>15735733.047410686</v>
      </c>
      <c r="Z273" s="10">
        <f t="shared" si="110"/>
        <v>17062439.352895666</v>
      </c>
      <c r="AA273" s="10">
        <f t="shared" si="110"/>
        <v>18453185.524221566</v>
      </c>
      <c r="AB273" s="10">
        <f t="shared" si="110"/>
        <v>19910630.240169901</v>
      </c>
      <c r="AC273" s="10">
        <f t="shared" si="110"/>
        <v>21437535.723934256</v>
      </c>
      <c r="AD273" s="10">
        <f t="shared" si="110"/>
        <v>23036771.650219966</v>
      </c>
      <c r="AE273" s="10">
        <f t="shared" si="110"/>
        <v>24711319.197314627</v>
      </c>
      <c r="AF273" s="10">
        <f t="shared" si="110"/>
        <v>26464275.249458987</v>
      </c>
      <c r="AG273" s="10">
        <f t="shared" si="110"/>
        <v>28298856.755042337</v>
      </c>
      <c r="AH273" s="10">
        <f t="shared" si="110"/>
        <v>30218405.246348836</v>
      </c>
      <c r="AI273" s="10">
        <f t="shared" si="110"/>
        <v>32226391.526790321</v>
      </c>
      <c r="AJ273" s="10">
        <f t="shared" si="110"/>
        <v>34326420.531778365</v>
      </c>
      <c r="AK273" s="10">
        <f t="shared" si="110"/>
        <v>36522236.369613096</v>
      </c>
      <c r="AL273" s="10">
        <f t="shared" ref="AL273:AL277" si="111">IF(AF273=0,0,IF($G$17&gt;(AK273/AF273)^(1/5)-1+2%,AK273*(AK273/AF273)^(1/5)/($G$17-((AK273/AF273)^(1/5)-1)),AK273*(1+$G$16)/$G$18))</f>
        <v>1462321699.3480382</v>
      </c>
    </row>
    <row r="274" spans="1:38" x14ac:dyDescent="0.35">
      <c r="E274" t="s">
        <v>117</v>
      </c>
      <c r="F274" t="s">
        <v>53</v>
      </c>
      <c r="G274" s="10">
        <f t="shared" si="110"/>
        <v>0</v>
      </c>
      <c r="H274" s="10">
        <f t="shared" si="110"/>
        <v>0</v>
      </c>
      <c r="I274" s="10">
        <f t="shared" si="110"/>
        <v>0</v>
      </c>
      <c r="J274" s="10">
        <f t="shared" si="110"/>
        <v>0</v>
      </c>
      <c r="K274" s="10">
        <f t="shared" si="110"/>
        <v>0</v>
      </c>
      <c r="L274" s="10">
        <f t="shared" si="110"/>
        <v>0</v>
      </c>
      <c r="M274" s="10">
        <f t="shared" si="110"/>
        <v>0</v>
      </c>
      <c r="N274" s="10">
        <f t="shared" si="110"/>
        <v>0</v>
      </c>
      <c r="O274" s="10">
        <f t="shared" si="110"/>
        <v>0</v>
      </c>
      <c r="P274" s="10">
        <f t="shared" si="110"/>
        <v>0</v>
      </c>
      <c r="Q274" s="10">
        <f t="shared" si="110"/>
        <v>0</v>
      </c>
      <c r="R274" s="10">
        <f t="shared" si="110"/>
        <v>0</v>
      </c>
      <c r="S274" s="10">
        <f t="shared" si="110"/>
        <v>0</v>
      </c>
      <c r="T274" s="10">
        <f t="shared" si="110"/>
        <v>0</v>
      </c>
      <c r="U274" s="10">
        <f t="shared" si="110"/>
        <v>0</v>
      </c>
      <c r="V274" s="10">
        <f t="shared" si="110"/>
        <v>0</v>
      </c>
      <c r="W274" s="10">
        <f t="shared" si="110"/>
        <v>0</v>
      </c>
      <c r="X274" s="10">
        <f t="shared" si="110"/>
        <v>0</v>
      </c>
      <c r="Y274" s="10">
        <f t="shared" si="110"/>
        <v>0</v>
      </c>
      <c r="Z274" s="10">
        <f t="shared" si="110"/>
        <v>0</v>
      </c>
      <c r="AA274" s="10">
        <f t="shared" si="110"/>
        <v>0</v>
      </c>
      <c r="AB274" s="10">
        <f t="shared" si="110"/>
        <v>0</v>
      </c>
      <c r="AC274" s="10">
        <f t="shared" si="110"/>
        <v>0</v>
      </c>
      <c r="AD274" s="10">
        <f t="shared" si="110"/>
        <v>0</v>
      </c>
      <c r="AE274" s="10">
        <f t="shared" si="110"/>
        <v>0</v>
      </c>
      <c r="AF274" s="10">
        <f t="shared" si="110"/>
        <v>0</v>
      </c>
      <c r="AG274" s="10">
        <f t="shared" si="110"/>
        <v>0</v>
      </c>
      <c r="AH274" s="10">
        <f t="shared" si="110"/>
        <v>0</v>
      </c>
      <c r="AI274" s="10">
        <f t="shared" si="110"/>
        <v>0</v>
      </c>
      <c r="AJ274" s="10">
        <f t="shared" si="110"/>
        <v>0</v>
      </c>
      <c r="AK274" s="10">
        <f t="shared" si="110"/>
        <v>0</v>
      </c>
      <c r="AL274" s="10">
        <f t="shared" si="111"/>
        <v>0</v>
      </c>
    </row>
    <row r="275" spans="1:38" x14ac:dyDescent="0.35">
      <c r="E275" t="s">
        <v>118</v>
      </c>
      <c r="F275" t="s">
        <v>53</v>
      </c>
      <c r="G275" s="10">
        <f t="shared" si="110"/>
        <v>0</v>
      </c>
      <c r="H275" s="10">
        <f t="shared" si="110"/>
        <v>-448968.02821894531</v>
      </c>
      <c r="I275" s="10">
        <f t="shared" si="110"/>
        <v>-863755.11862009775</v>
      </c>
      <c r="J275" s="10">
        <f t="shared" si="110"/>
        <v>-1268689.5796686283</v>
      </c>
      <c r="K275" s="10">
        <f t="shared" si="110"/>
        <v>-1690250.3720738858</v>
      </c>
      <c r="L275" s="10">
        <f t="shared" si="110"/>
        <v>-2128957.2256555296</v>
      </c>
      <c r="M275" s="10">
        <f t="shared" si="110"/>
        <v>-2568877.2051023496</v>
      </c>
      <c r="N275" s="10">
        <f t="shared" si="110"/>
        <v>-3043147.9255135851</v>
      </c>
      <c r="O275" s="10">
        <f t="shared" si="110"/>
        <v>-3542642.4079754213</v>
      </c>
      <c r="P275" s="10">
        <f t="shared" si="110"/>
        <v>-4068444.6664443426</v>
      </c>
      <c r="Q275" s="10">
        <f t="shared" si="110"/>
        <v>-4621681.6091174511</v>
      </c>
      <c r="R275" s="10">
        <f t="shared" si="110"/>
        <v>-5203524.6702305675</v>
      </c>
      <c r="S275" s="10">
        <f t="shared" si="110"/>
        <v>-5815191.5026710453</v>
      </c>
      <c r="T275" s="10">
        <f t="shared" si="110"/>
        <v>-6457947.7336464617</v>
      </c>
      <c r="U275" s="10">
        <f t="shared" si="110"/>
        <v>-7133108.7857324248</v>
      </c>
      <c r="V275" s="10">
        <f t="shared" si="110"/>
        <v>-7842041.7657077992</v>
      </c>
      <c r="W275" s="10">
        <f t="shared" si="110"/>
        <v>-8586167.4236738309</v>
      </c>
      <c r="X275" s="10">
        <f t="shared" si="110"/>
        <v>-9366962.18504503</v>
      </c>
      <c r="Y275" s="10">
        <f t="shared" si="110"/>
        <v>-10185960.258094415</v>
      </c>
      <c r="Z275" s="10">
        <f t="shared" si="110"/>
        <v>-11044755.819833877</v>
      </c>
      <c r="AA275" s="10">
        <f t="shared" si="110"/>
        <v>-11945005.283112207</v>
      </c>
      <c r="AB275" s="10">
        <f t="shared" si="110"/>
        <v>-12888429.647918792</v>
      </c>
      <c r="AC275" s="10">
        <f t="shared" si="110"/>
        <v>-13876816.939990288</v>
      </c>
      <c r="AD275" s="10">
        <f t="shared" si="110"/>
        <v>-14912024.739930913</v>
      </c>
      <c r="AE275" s="10">
        <f t="shared" si="110"/>
        <v>-15995982.806174442</v>
      </c>
      <c r="AF275" s="10">
        <f t="shared" si="110"/>
        <v>-17130695.795237679</v>
      </c>
      <c r="AG275" s="10">
        <f t="shared" si="110"/>
        <v>-18318246.082841344</v>
      </c>
      <c r="AH275" s="10">
        <f t="shared" si="110"/>
        <v>-19560796.689605128</v>
      </c>
      <c r="AI275" s="10">
        <f t="shared" si="110"/>
        <v>-20860594.315159112</v>
      </c>
      <c r="AJ275" s="10">
        <f t="shared" si="110"/>
        <v>-22219972.484654281</v>
      </c>
      <c r="AK275" s="10">
        <f t="shared" si="110"/>
        <v>-23641354.811800409</v>
      </c>
      <c r="AL275" s="10">
        <f t="shared" si="111"/>
        <v>-946581304.42542028</v>
      </c>
    </row>
    <row r="276" spans="1:38" x14ac:dyDescent="0.35">
      <c r="E276" t="s">
        <v>125</v>
      </c>
      <c r="F276" t="s">
        <v>53</v>
      </c>
      <c r="G276" s="10">
        <f t="shared" si="110"/>
        <v>0</v>
      </c>
      <c r="H276" s="10">
        <f t="shared" si="110"/>
        <v>0</v>
      </c>
      <c r="I276" s="10">
        <f t="shared" si="110"/>
        <v>0</v>
      </c>
      <c r="J276" s="10">
        <f t="shared" si="110"/>
        <v>0</v>
      </c>
      <c r="K276" s="10">
        <f t="shared" si="110"/>
        <v>0</v>
      </c>
      <c r="L276" s="10">
        <f t="shared" si="110"/>
        <v>0</v>
      </c>
      <c r="M276" s="10">
        <f t="shared" si="110"/>
        <v>0</v>
      </c>
      <c r="N276" s="10">
        <f t="shared" si="110"/>
        <v>0</v>
      </c>
      <c r="O276" s="10">
        <f t="shared" si="110"/>
        <v>0</v>
      </c>
      <c r="P276" s="10">
        <f t="shared" si="110"/>
        <v>0</v>
      </c>
      <c r="Q276" s="10">
        <f t="shared" si="110"/>
        <v>0</v>
      </c>
      <c r="R276" s="10">
        <f t="shared" si="110"/>
        <v>0</v>
      </c>
      <c r="S276" s="10">
        <f t="shared" si="110"/>
        <v>0</v>
      </c>
      <c r="T276" s="10">
        <f t="shared" si="110"/>
        <v>0</v>
      </c>
      <c r="U276" s="10">
        <f t="shared" si="110"/>
        <v>0</v>
      </c>
      <c r="V276" s="10">
        <f t="shared" si="110"/>
        <v>0</v>
      </c>
      <c r="W276" s="10">
        <f t="shared" si="110"/>
        <v>0</v>
      </c>
      <c r="X276" s="10">
        <f t="shared" si="110"/>
        <v>0</v>
      </c>
      <c r="Y276" s="10">
        <f t="shared" si="110"/>
        <v>0</v>
      </c>
      <c r="Z276" s="10">
        <f t="shared" si="110"/>
        <v>0</v>
      </c>
      <c r="AA276" s="10">
        <f t="shared" si="110"/>
        <v>0</v>
      </c>
      <c r="AB276" s="10">
        <f t="shared" si="110"/>
        <v>0</v>
      </c>
      <c r="AC276" s="10">
        <f t="shared" si="110"/>
        <v>0</v>
      </c>
      <c r="AD276" s="10">
        <f t="shared" si="110"/>
        <v>0</v>
      </c>
      <c r="AE276" s="10">
        <f t="shared" si="110"/>
        <v>0</v>
      </c>
      <c r="AF276" s="10">
        <f t="shared" si="110"/>
        <v>0</v>
      </c>
      <c r="AG276" s="10">
        <f t="shared" si="110"/>
        <v>0</v>
      </c>
      <c r="AH276" s="10">
        <f t="shared" si="110"/>
        <v>0</v>
      </c>
      <c r="AI276" s="10">
        <f t="shared" si="110"/>
        <v>0</v>
      </c>
      <c r="AJ276" s="10">
        <f t="shared" si="110"/>
        <v>0</v>
      </c>
      <c r="AK276" s="10">
        <f t="shared" si="110"/>
        <v>0</v>
      </c>
      <c r="AL276" s="10">
        <f t="shared" si="111"/>
        <v>0</v>
      </c>
    </row>
    <row r="277" spans="1:38" x14ac:dyDescent="0.35">
      <c r="E277" t="s">
        <v>131</v>
      </c>
      <c r="F277" t="s">
        <v>53</v>
      </c>
      <c r="G277" s="10">
        <f t="shared" si="110"/>
        <v>0</v>
      </c>
      <c r="H277" s="10">
        <f t="shared" si="110"/>
        <v>0</v>
      </c>
      <c r="I277" s="10">
        <f t="shared" si="110"/>
        <v>0</v>
      </c>
      <c r="J277" s="10">
        <f t="shared" si="110"/>
        <v>0</v>
      </c>
      <c r="K277" s="10">
        <f t="shared" si="110"/>
        <v>0</v>
      </c>
      <c r="L277" s="10">
        <f t="shared" si="110"/>
        <v>0</v>
      </c>
      <c r="M277" s="10">
        <f t="shared" si="110"/>
        <v>0</v>
      </c>
      <c r="N277" s="10">
        <f t="shared" si="110"/>
        <v>0</v>
      </c>
      <c r="O277" s="10">
        <f t="shared" si="110"/>
        <v>0</v>
      </c>
      <c r="P277" s="10">
        <f t="shared" si="110"/>
        <v>0</v>
      </c>
      <c r="Q277" s="10">
        <f t="shared" si="110"/>
        <v>0</v>
      </c>
      <c r="R277" s="10">
        <f t="shared" si="110"/>
        <v>0</v>
      </c>
      <c r="S277" s="10">
        <f t="shared" si="110"/>
        <v>0</v>
      </c>
      <c r="T277" s="10">
        <f t="shared" si="110"/>
        <v>0</v>
      </c>
      <c r="U277" s="10">
        <f t="shared" si="110"/>
        <v>0</v>
      </c>
      <c r="V277" s="10">
        <f t="shared" si="110"/>
        <v>0</v>
      </c>
      <c r="W277" s="10">
        <f t="shared" si="110"/>
        <v>0</v>
      </c>
      <c r="X277" s="10">
        <f t="shared" si="110"/>
        <v>0</v>
      </c>
      <c r="Y277" s="10">
        <f t="shared" si="110"/>
        <v>0</v>
      </c>
      <c r="Z277" s="10">
        <f t="shared" si="110"/>
        <v>0</v>
      </c>
      <c r="AA277" s="10">
        <f t="shared" si="110"/>
        <v>0</v>
      </c>
      <c r="AB277" s="10">
        <f t="shared" si="110"/>
        <v>0</v>
      </c>
      <c r="AC277" s="10">
        <f t="shared" si="110"/>
        <v>0</v>
      </c>
      <c r="AD277" s="10">
        <f t="shared" si="110"/>
        <v>0</v>
      </c>
      <c r="AE277" s="10">
        <f t="shared" si="110"/>
        <v>0</v>
      </c>
      <c r="AF277" s="10">
        <f t="shared" si="110"/>
        <v>0</v>
      </c>
      <c r="AG277" s="10">
        <f t="shared" si="110"/>
        <v>0</v>
      </c>
      <c r="AH277" s="10">
        <f t="shared" si="110"/>
        <v>0</v>
      </c>
      <c r="AI277" s="10">
        <f t="shared" si="110"/>
        <v>0</v>
      </c>
      <c r="AJ277" s="10">
        <f t="shared" si="110"/>
        <v>0</v>
      </c>
      <c r="AK277" s="10">
        <f t="shared" si="110"/>
        <v>0</v>
      </c>
      <c r="AL277" s="10">
        <f t="shared" si="111"/>
        <v>0</v>
      </c>
    </row>
    <row r="278" spans="1:38" x14ac:dyDescent="0.35">
      <c r="E278" t="s">
        <v>148</v>
      </c>
      <c r="F278" t="s">
        <v>53</v>
      </c>
      <c r="G278" s="10">
        <f t="shared" ref="G278:AK278" si="112">G267</f>
        <v>0</v>
      </c>
      <c r="H278" s="10">
        <f t="shared" si="112"/>
        <v>0</v>
      </c>
      <c r="I278" s="10">
        <f t="shared" si="112"/>
        <v>0</v>
      </c>
      <c r="J278" s="10">
        <f t="shared" si="112"/>
        <v>0</v>
      </c>
      <c r="K278" s="10">
        <f t="shared" si="112"/>
        <v>0</v>
      </c>
      <c r="L278" s="10">
        <f t="shared" si="112"/>
        <v>0</v>
      </c>
      <c r="M278" s="10">
        <f t="shared" si="112"/>
        <v>0</v>
      </c>
      <c r="N278" s="10">
        <f t="shared" si="112"/>
        <v>0</v>
      </c>
      <c r="O278" s="10">
        <f t="shared" si="112"/>
        <v>0</v>
      </c>
      <c r="P278" s="10">
        <f t="shared" si="112"/>
        <v>0</v>
      </c>
      <c r="Q278" s="10">
        <f t="shared" si="112"/>
        <v>0</v>
      </c>
      <c r="R278" s="10">
        <f t="shared" si="112"/>
        <v>0</v>
      </c>
      <c r="S278" s="10">
        <f t="shared" si="112"/>
        <v>0</v>
      </c>
      <c r="T278" s="10">
        <f t="shared" si="112"/>
        <v>0</v>
      </c>
      <c r="U278" s="10">
        <f t="shared" si="112"/>
        <v>0</v>
      </c>
      <c r="V278" s="10">
        <f t="shared" si="112"/>
        <v>0</v>
      </c>
      <c r="W278" s="10">
        <f t="shared" si="112"/>
        <v>0</v>
      </c>
      <c r="X278" s="10">
        <f t="shared" si="112"/>
        <v>0</v>
      </c>
      <c r="Y278" s="10">
        <f t="shared" si="112"/>
        <v>0</v>
      </c>
      <c r="Z278" s="10">
        <f t="shared" si="112"/>
        <v>0</v>
      </c>
      <c r="AA278" s="10">
        <f t="shared" si="112"/>
        <v>0</v>
      </c>
      <c r="AB278" s="10">
        <f t="shared" si="112"/>
        <v>0</v>
      </c>
      <c r="AC278" s="10">
        <f t="shared" si="112"/>
        <v>0</v>
      </c>
      <c r="AD278" s="10">
        <f t="shared" si="112"/>
        <v>0</v>
      </c>
      <c r="AE278" s="10">
        <f t="shared" si="112"/>
        <v>0</v>
      </c>
      <c r="AF278" s="10">
        <f t="shared" si="112"/>
        <v>0</v>
      </c>
      <c r="AG278" s="10">
        <f t="shared" si="112"/>
        <v>0</v>
      </c>
      <c r="AH278" s="10">
        <f t="shared" si="112"/>
        <v>0</v>
      </c>
      <c r="AI278" s="10">
        <f t="shared" si="112"/>
        <v>0</v>
      </c>
      <c r="AJ278" s="10">
        <f t="shared" si="112"/>
        <v>0</v>
      </c>
      <c r="AK278" s="10">
        <f t="shared" si="112"/>
        <v>0</v>
      </c>
      <c r="AL278" s="10">
        <f>IF(AF278=0,0,IF($G$17&gt;(AK278/AF278)^(1/5)-1+2%,AK278*(AK278/AF278)^(1/5)/($G$17-((AK278/AF278)^(1/5)-1)),AK278*(1+$G$16)/$G$18))</f>
        <v>0</v>
      </c>
    </row>
    <row r="279" spans="1:38" x14ac:dyDescent="0.35">
      <c r="E279" t="s">
        <v>149</v>
      </c>
      <c r="F279" t="s">
        <v>53</v>
      </c>
      <c r="G279" s="10">
        <f>-$G$19*G278</f>
        <v>0</v>
      </c>
      <c r="H279" s="10">
        <f t="shared" ref="H279:AK279" si="113">-$G$19*H278</f>
        <v>0</v>
      </c>
      <c r="I279" s="10">
        <f t="shared" si="113"/>
        <v>0</v>
      </c>
      <c r="J279" s="10">
        <f t="shared" si="113"/>
        <v>0</v>
      </c>
      <c r="K279" s="10">
        <f t="shared" si="113"/>
        <v>0</v>
      </c>
      <c r="L279" s="10">
        <f t="shared" si="113"/>
        <v>0</v>
      </c>
      <c r="M279" s="10">
        <f t="shared" si="113"/>
        <v>0</v>
      </c>
      <c r="N279" s="10">
        <f t="shared" si="113"/>
        <v>0</v>
      </c>
      <c r="O279" s="10">
        <f t="shared" si="113"/>
        <v>0</v>
      </c>
      <c r="P279" s="10">
        <f t="shared" si="113"/>
        <v>0</v>
      </c>
      <c r="Q279" s="10">
        <f t="shared" si="113"/>
        <v>0</v>
      </c>
      <c r="R279" s="10">
        <f t="shared" si="113"/>
        <v>0</v>
      </c>
      <c r="S279" s="10">
        <f t="shared" si="113"/>
        <v>0</v>
      </c>
      <c r="T279" s="10">
        <f t="shared" si="113"/>
        <v>0</v>
      </c>
      <c r="U279" s="10">
        <f t="shared" si="113"/>
        <v>0</v>
      </c>
      <c r="V279" s="10">
        <f t="shared" si="113"/>
        <v>0</v>
      </c>
      <c r="W279" s="10">
        <f t="shared" si="113"/>
        <v>0</v>
      </c>
      <c r="X279" s="10">
        <f t="shared" si="113"/>
        <v>0</v>
      </c>
      <c r="Y279" s="10">
        <f t="shared" si="113"/>
        <v>0</v>
      </c>
      <c r="Z279" s="10">
        <f t="shared" si="113"/>
        <v>0</v>
      </c>
      <c r="AA279" s="10">
        <f t="shared" si="113"/>
        <v>0</v>
      </c>
      <c r="AB279" s="10">
        <f t="shared" si="113"/>
        <v>0</v>
      </c>
      <c r="AC279" s="10">
        <f t="shared" si="113"/>
        <v>0</v>
      </c>
      <c r="AD279" s="10">
        <f t="shared" si="113"/>
        <v>0</v>
      </c>
      <c r="AE279" s="10">
        <f t="shared" si="113"/>
        <v>0</v>
      </c>
      <c r="AF279" s="10">
        <f t="shared" si="113"/>
        <v>0</v>
      </c>
      <c r="AG279" s="10">
        <f t="shared" si="113"/>
        <v>0</v>
      </c>
      <c r="AH279" s="10">
        <f t="shared" si="113"/>
        <v>0</v>
      </c>
      <c r="AI279" s="10">
        <f t="shared" si="113"/>
        <v>0</v>
      </c>
      <c r="AJ279" s="10">
        <f t="shared" si="113"/>
        <v>0</v>
      </c>
      <c r="AK279" s="10">
        <f t="shared" si="113"/>
        <v>0</v>
      </c>
      <c r="AL279" s="10">
        <f t="shared" ref="AL279" si="114">IF(AF279=0,0,IF($G$17&gt;(AK279/AF279)^(1/5)-1+2%,AK279*(AK279/AF279)^(1/5)/($G$17-((AK279/AF279)^(1/5)-1)),AK279*(1+$G$16)/$G$18))</f>
        <v>0</v>
      </c>
    </row>
    <row r="280" spans="1:38" x14ac:dyDescent="0.35">
      <c r="E280" t="s">
        <v>150</v>
      </c>
      <c r="F280" t="s">
        <v>53</v>
      </c>
      <c r="G280" s="10">
        <f t="shared" ref="G280:AL280" si="115">SUM(G270:G279)</f>
        <v>-34764548.044999994</v>
      </c>
      <c r="H280" s="10">
        <f t="shared" si="115"/>
        <v>-1898763.1455521854</v>
      </c>
      <c r="I280" s="10">
        <f t="shared" si="115"/>
        <v>-7695199.462684514</v>
      </c>
      <c r="J280" s="10">
        <f t="shared" si="115"/>
        <v>-9102321.2461453956</v>
      </c>
      <c r="K280" s="10">
        <f t="shared" si="115"/>
        <v>-15119844.567746291</v>
      </c>
      <c r="L280" s="10">
        <f t="shared" si="115"/>
        <v>-5546732.6814333629</v>
      </c>
      <c r="M280" s="10">
        <f t="shared" si="115"/>
        <v>-3073391.169994018</v>
      </c>
      <c r="N280" s="10">
        <f t="shared" si="115"/>
        <v>-2999530.9786869795</v>
      </c>
      <c r="O280" s="10">
        <f t="shared" si="115"/>
        <v>-33780690.62403135</v>
      </c>
      <c r="P280" s="10">
        <f t="shared" si="115"/>
        <v>-6650526.1530897673</v>
      </c>
      <c r="Q280" s="10">
        <f t="shared" si="115"/>
        <v>-8571350.4824522994</v>
      </c>
      <c r="R280" s="10">
        <f t="shared" si="115"/>
        <v>-18704810.707712661</v>
      </c>
      <c r="S280" s="10">
        <f t="shared" si="115"/>
        <v>-25081953.821428403</v>
      </c>
      <c r="T280" s="10">
        <f t="shared" si="115"/>
        <v>-6737490.046997577</v>
      </c>
      <c r="U280" s="10">
        <f t="shared" si="115"/>
        <v>-6585009.232410389</v>
      </c>
      <c r="V280" s="10">
        <f t="shared" si="115"/>
        <v>-6418650.8689629445</v>
      </c>
      <c r="W280" s="10">
        <f t="shared" si="115"/>
        <v>-6237735.8490987401</v>
      </c>
      <c r="X280" s="10">
        <f t="shared" si="115"/>
        <v>-6041556.7254385799</v>
      </c>
      <c r="Y280" s="10">
        <f t="shared" si="115"/>
        <v>-5829376.6043812819</v>
      </c>
      <c r="Z280" s="10">
        <f t="shared" si="115"/>
        <v>-5600427.9979034103</v>
      </c>
      <c r="AA280" s="10">
        <f t="shared" si="115"/>
        <v>-5353911.6320061106</v>
      </c>
      <c r="AB280" s="10">
        <f t="shared" si="115"/>
        <v>-5088995.2101997826</v>
      </c>
      <c r="AC280" s="10">
        <f t="shared" si="115"/>
        <v>-4804812.1303583924</v>
      </c>
      <c r="AD280" s="10">
        <f t="shared" si="115"/>
        <v>-4500460.1532136537</v>
      </c>
      <c r="AE280" s="10">
        <f t="shared" si="115"/>
        <v>-4175000.0206960775</v>
      </c>
      <c r="AF280" s="10">
        <f t="shared" si="115"/>
        <v>-3827454.0222635157</v>
      </c>
      <c r="AG280" s="10">
        <f t="shared" si="115"/>
        <v>-3456804.5072900094</v>
      </c>
      <c r="AH280" s="10">
        <f t="shared" si="115"/>
        <v>-3061992.3415166065</v>
      </c>
      <c r="AI280" s="10">
        <f t="shared" si="115"/>
        <v>-2641915.3054925688</v>
      </c>
      <c r="AJ280" s="10">
        <f t="shared" si="115"/>
        <v>-2195426.4328592904</v>
      </c>
      <c r="AK280" s="10">
        <f t="shared" si="115"/>
        <v>-1721332.286250338</v>
      </c>
      <c r="AL280" s="10">
        <f t="shared" si="115"/>
        <v>515740394.92261791</v>
      </c>
    </row>
    <row r="281" spans="1:38" x14ac:dyDescent="0.35">
      <c r="E281" t="s">
        <v>151</v>
      </c>
      <c r="F281" t="s">
        <v>53</v>
      </c>
      <c r="G281" s="10">
        <f>NPV($G$17,H280:AL280)+G280</f>
        <v>-42580062.485589452</v>
      </c>
    </row>
    <row r="282" spans="1:38" x14ac:dyDescent="0.35">
      <c r="E282" s="15" t="s">
        <v>153</v>
      </c>
      <c r="F282" s="15"/>
      <c r="G282" s="18" t="str">
        <f>IF(G281&gt;0,"N/A",IF(ABS(G281+G255)&gt;1,"Error","OK"))</f>
        <v>Error</v>
      </c>
    </row>
    <row r="284" spans="1:38" x14ac:dyDescent="0.35">
      <c r="C284" s="3" t="s">
        <v>155</v>
      </c>
      <c r="D284" s="3"/>
      <c r="G284">
        <f>MAX(0,-G313/(NPV($G$18,H285:AA285)+G285))</f>
        <v>7550795.5777278664</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6">G286*(1+$G$16)</f>
        <v>17579235.372820001</v>
      </c>
      <c r="I286" s="10">
        <f t="shared" si="116"/>
        <v>17948399.315649219</v>
      </c>
      <c r="J286" s="10">
        <f t="shared" si="116"/>
        <v>18325315.701277852</v>
      </c>
      <c r="K286" s="10">
        <f t="shared" si="116"/>
        <v>18710147.331004687</v>
      </c>
      <c r="L286" s="10">
        <f t="shared" si="116"/>
        <v>19103060.424955782</v>
      </c>
      <c r="M286" s="10">
        <f t="shared" si="116"/>
        <v>19504224.69387985</v>
      </c>
      <c r="N286" s="10">
        <f t="shared" si="116"/>
        <v>19913813.412451327</v>
      </c>
      <c r="O286" s="10">
        <f t="shared" si="116"/>
        <v>20332003.494112805</v>
      </c>
      <c r="P286" s="10">
        <f t="shared" si="116"/>
        <v>20758975.567489173</v>
      </c>
      <c r="Q286" s="10">
        <f t="shared" si="116"/>
        <v>21194914.054406445</v>
      </c>
      <c r="R286" s="10">
        <f t="shared" si="116"/>
        <v>21640007.249548979</v>
      </c>
      <c r="S286" s="10">
        <f t="shared" si="116"/>
        <v>22094447.401789505</v>
      </c>
      <c r="T286" s="10">
        <f t="shared" si="116"/>
        <v>22558430.797227081</v>
      </c>
      <c r="U286" s="10">
        <f t="shared" si="116"/>
        <v>23032157.843968846</v>
      </c>
      <c r="V286" s="10">
        <f t="shared" si="116"/>
        <v>23515833.158692189</v>
      </c>
      <c r="W286" s="10">
        <f t="shared" si="116"/>
        <v>24009665.655024722</v>
      </c>
      <c r="X286" s="10">
        <f t="shared" si="116"/>
        <v>24513868.633780241</v>
      </c>
      <c r="Y286" s="10">
        <f t="shared" si="116"/>
        <v>25028659.875089623</v>
      </c>
      <c r="Z286" s="10">
        <f t="shared" si="116"/>
        <v>25554261.732466504</v>
      </c>
      <c r="AA286" s="10">
        <f t="shared" si="116"/>
        <v>26090901.228848297</v>
      </c>
      <c r="AB286" s="10">
        <f t="shared" si="116"/>
        <v>26638810.154654108</v>
      </c>
      <c r="AC286" s="10">
        <f t="shared" si="116"/>
        <v>27198225.16790184</v>
      </c>
      <c r="AD286" s="10">
        <f t="shared" si="116"/>
        <v>27769387.896427777</v>
      </c>
      <c r="AE286" s="10">
        <f t="shared" si="116"/>
        <v>28352545.042252757</v>
      </c>
      <c r="AF286" s="10">
        <f t="shared" si="116"/>
        <v>28947948.488140061</v>
      </c>
      <c r="AG286" s="10">
        <f>AF286*(1+$G$16)</f>
        <v>29555855.406390999</v>
      </c>
      <c r="AH286" s="10">
        <f t="shared" si="116"/>
        <v>30176528.369925208</v>
      </c>
      <c r="AI286" s="10">
        <f t="shared" si="116"/>
        <v>30810235.465693634</v>
      </c>
      <c r="AJ286" s="10">
        <f t="shared" si="116"/>
        <v>31457250.410473198</v>
      </c>
      <c r="AK286" s="10">
        <f t="shared" si="116"/>
        <v>32117852.669093132</v>
      </c>
    </row>
    <row r="287" spans="1:38" x14ac:dyDescent="0.35">
      <c r="E287" t="s">
        <v>139</v>
      </c>
      <c r="F287" t="s">
        <v>53</v>
      </c>
      <c r="G287" s="10">
        <f>G285*G286</f>
        <v>17217664.420000002</v>
      </c>
      <c r="H287" s="10">
        <f t="shared" ref="H287:AK287" si="117">H285*H286</f>
        <v>17579235.372820001</v>
      </c>
      <c r="I287" s="10">
        <f t="shared" si="117"/>
        <v>17948399.315649219</v>
      </c>
      <c r="J287" s="10">
        <f t="shared" si="117"/>
        <v>18325315.701277852</v>
      </c>
      <c r="K287" s="10">
        <f t="shared" si="117"/>
        <v>18710147.331004687</v>
      </c>
      <c r="L287" s="10">
        <f t="shared" si="117"/>
        <v>19103060.424955782</v>
      </c>
      <c r="M287" s="10">
        <f t="shared" si="117"/>
        <v>0</v>
      </c>
      <c r="N287" s="10">
        <f t="shared" si="117"/>
        <v>0</v>
      </c>
      <c r="O287" s="10">
        <f t="shared" si="117"/>
        <v>0</v>
      </c>
      <c r="P287" s="10">
        <f t="shared" si="117"/>
        <v>0</v>
      </c>
      <c r="Q287" s="10">
        <f t="shared" si="117"/>
        <v>0</v>
      </c>
      <c r="R287" s="10">
        <f t="shared" si="117"/>
        <v>0</v>
      </c>
      <c r="S287" s="10">
        <f t="shared" si="117"/>
        <v>0</v>
      </c>
      <c r="T287" s="10">
        <f t="shared" si="117"/>
        <v>0</v>
      </c>
      <c r="U287" s="10">
        <f t="shared" si="117"/>
        <v>0</v>
      </c>
      <c r="V287" s="10">
        <f t="shared" si="117"/>
        <v>0</v>
      </c>
      <c r="W287" s="10">
        <f t="shared" si="117"/>
        <v>0</v>
      </c>
      <c r="X287" s="10">
        <f t="shared" si="117"/>
        <v>0</v>
      </c>
      <c r="Y287" s="10">
        <f t="shared" si="117"/>
        <v>0</v>
      </c>
      <c r="Z287" s="10">
        <f t="shared" si="117"/>
        <v>0</v>
      </c>
      <c r="AA287" s="10">
        <f t="shared" si="117"/>
        <v>0</v>
      </c>
      <c r="AB287" s="10">
        <f t="shared" si="117"/>
        <v>0</v>
      </c>
      <c r="AC287" s="10">
        <f t="shared" si="117"/>
        <v>0</v>
      </c>
      <c r="AD287" s="10">
        <f t="shared" si="117"/>
        <v>0</v>
      </c>
      <c r="AE287" s="10">
        <f t="shared" si="117"/>
        <v>0</v>
      </c>
      <c r="AF287" s="10">
        <f t="shared" si="117"/>
        <v>0</v>
      </c>
      <c r="AG287" s="10">
        <f t="shared" si="117"/>
        <v>0</v>
      </c>
      <c r="AH287" s="10">
        <f t="shared" si="117"/>
        <v>0</v>
      </c>
      <c r="AI287" s="10">
        <f t="shared" si="117"/>
        <v>0</v>
      </c>
      <c r="AJ287" s="10">
        <f t="shared" si="117"/>
        <v>0</v>
      </c>
      <c r="AK287" s="10">
        <f t="shared" si="117"/>
        <v>0</v>
      </c>
    </row>
    <row r="289" spans="4:37" x14ac:dyDescent="0.35">
      <c r="D289" t="s">
        <v>140</v>
      </c>
    </row>
    <row r="290" spans="4:37" x14ac:dyDescent="0.35">
      <c r="E290" t="s">
        <v>57</v>
      </c>
      <c r="F290" t="s">
        <v>53</v>
      </c>
      <c r="G290" s="10">
        <f t="shared" ref="G290:AK295" si="118">G224</f>
        <v>6232586.4000000004</v>
      </c>
      <c r="H290" s="10">
        <f t="shared" si="118"/>
        <v>4176296</v>
      </c>
      <c r="I290" s="10">
        <f t="shared" si="118"/>
        <v>4176296</v>
      </c>
      <c r="J290" s="10">
        <f t="shared" si="118"/>
        <v>3708144.8957059924</v>
      </c>
      <c r="K290" s="10">
        <f t="shared" si="118"/>
        <v>4504336.2766414043</v>
      </c>
      <c r="L290" s="10">
        <f t="shared" si="118"/>
        <v>5041745.8868422192</v>
      </c>
      <c r="M290" s="10">
        <f t="shared" si="118"/>
        <v>3897175.1222857265</v>
      </c>
      <c r="N290" s="10">
        <f t="shared" si="118"/>
        <v>4806434.9487067796</v>
      </c>
      <c r="O290" s="10">
        <f t="shared" si="118"/>
        <v>4523314.4488175167</v>
      </c>
      <c r="P290" s="10">
        <f t="shared" si="118"/>
        <v>4659013.8822820419</v>
      </c>
      <c r="Q290" s="10">
        <f t="shared" si="118"/>
        <v>4798784.298750503</v>
      </c>
      <c r="R290" s="10">
        <f t="shared" si="118"/>
        <v>4942747.8277130183</v>
      </c>
      <c r="S290" s="10">
        <f t="shared" si="118"/>
        <v>5091030.2625444094</v>
      </c>
      <c r="T290" s="10">
        <f t="shared" si="118"/>
        <v>5243761.1704207417</v>
      </c>
      <c r="U290" s="10">
        <f t="shared" si="118"/>
        <v>5401074.0055333637</v>
      </c>
      <c r="V290" s="10">
        <f t="shared" si="118"/>
        <v>5563106.2256993651</v>
      </c>
      <c r="W290" s="10">
        <f t="shared" si="118"/>
        <v>5729999.4124703463</v>
      </c>
      <c r="X290" s="10">
        <f t="shared" si="118"/>
        <v>5901899.3948444566</v>
      </c>
      <c r="Y290" s="10">
        <f t="shared" si="118"/>
        <v>6078956.3766897907</v>
      </c>
      <c r="Z290" s="10">
        <f t="shared" si="118"/>
        <v>6261325.0679904846</v>
      </c>
      <c r="AA290" s="10">
        <f t="shared" si="118"/>
        <v>6449164.8200301994</v>
      </c>
      <c r="AB290" s="10">
        <f t="shared" si="118"/>
        <v>6642639.7646311056</v>
      </c>
      <c r="AC290" s="10">
        <f t="shared" si="118"/>
        <v>6841918.9575700387</v>
      </c>
      <c r="AD290" s="10">
        <f t="shared" si="118"/>
        <v>7047176.5262971399</v>
      </c>
      <c r="AE290" s="10">
        <f t="shared" si="118"/>
        <v>7258591.8220860539</v>
      </c>
      <c r="AF290" s="10">
        <f t="shared" si="118"/>
        <v>7476349.5767486356</v>
      </c>
      <c r="AG290" s="10">
        <f t="shared" si="118"/>
        <v>7700640.0640510945</v>
      </c>
      <c r="AH290" s="10">
        <f t="shared" si="118"/>
        <v>7931659.2659726273</v>
      </c>
      <c r="AI290" s="10">
        <f t="shared" si="118"/>
        <v>8169609.0439518066</v>
      </c>
      <c r="AJ290" s="10">
        <f t="shared" si="118"/>
        <v>8414697.3152703606</v>
      </c>
      <c r="AK290" s="10">
        <f t="shared" si="118"/>
        <v>8667138.2347284723</v>
      </c>
    </row>
    <row r="291" spans="4:37" x14ac:dyDescent="0.35">
      <c r="E291" t="s">
        <v>141</v>
      </c>
      <c r="F291" t="s">
        <v>53</v>
      </c>
      <c r="G291" s="10">
        <f t="shared" si="118"/>
        <v>0</v>
      </c>
      <c r="H291" s="10">
        <f t="shared" si="118"/>
        <v>526796.13183999993</v>
      </c>
      <c r="I291" s="10">
        <f t="shared" si="118"/>
        <v>1051719.2755199999</v>
      </c>
      <c r="J291" s="10">
        <f t="shared" si="118"/>
        <v>1575655.8796239756</v>
      </c>
      <c r="K291" s="10">
        <f t="shared" si="118"/>
        <v>2141203.074419796</v>
      </c>
      <c r="L291" s="10">
        <f t="shared" si="118"/>
        <v>2777867.503999006</v>
      </c>
      <c r="M291" s="10">
        <f t="shared" si="118"/>
        <v>3452479.2652821373</v>
      </c>
      <c r="N291" s="10">
        <f t="shared" si="118"/>
        <v>4212531.5024299249</v>
      </c>
      <c r="O291" s="10">
        <f t="shared" si="118"/>
        <v>5012800.2122645285</v>
      </c>
      <c r="P291" s="10">
        <f t="shared" si="118"/>
        <v>5884566.4752807263</v>
      </c>
      <c r="Q291" s="10">
        <f t="shared" si="118"/>
        <v>6833120.2517593578</v>
      </c>
      <c r="R291" s="10">
        <f t="shared" si="118"/>
        <v>7864111.0762515208</v>
      </c>
      <c r="S291" s="10">
        <f t="shared" si="118"/>
        <v>8983571.3852197528</v>
      </c>
      <c r="T291" s="10">
        <f t="shared" si="118"/>
        <v>9976530.3413625043</v>
      </c>
      <c r="U291" s="10">
        <f t="shared" si="118"/>
        <v>11019549.73378464</v>
      </c>
      <c r="V291" s="10">
        <f t="shared" si="118"/>
        <v>12114741.530997172</v>
      </c>
      <c r="W291" s="10">
        <f t="shared" si="118"/>
        <v>13264300.572146706</v>
      </c>
      <c r="X291" s="10">
        <f t="shared" si="118"/>
        <v>14470507.70612707</v>
      </c>
      <c r="Y291" s="10">
        <f t="shared" si="118"/>
        <v>15735733.047410686</v>
      </c>
      <c r="Z291" s="10">
        <f t="shared" si="118"/>
        <v>17062439.352895666</v>
      </c>
      <c r="AA291" s="10">
        <f t="shared" si="118"/>
        <v>18453185.524221566</v>
      </c>
      <c r="AB291" s="10">
        <f t="shared" si="118"/>
        <v>19910630.240169901</v>
      </c>
      <c r="AC291" s="10">
        <f t="shared" si="118"/>
        <v>21437535.723934256</v>
      </c>
      <c r="AD291" s="10">
        <f t="shared" si="118"/>
        <v>23036771.650219966</v>
      </c>
      <c r="AE291" s="10">
        <f t="shared" si="118"/>
        <v>24711319.197314627</v>
      </c>
      <c r="AF291" s="10">
        <f t="shared" si="118"/>
        <v>26464275.249458987</v>
      </c>
      <c r="AG291" s="10">
        <f t="shared" si="118"/>
        <v>28298856.755042337</v>
      </c>
      <c r="AH291" s="10">
        <f t="shared" si="118"/>
        <v>30218405.246348836</v>
      </c>
      <c r="AI291" s="10">
        <f t="shared" si="118"/>
        <v>32226391.526790321</v>
      </c>
      <c r="AJ291" s="10">
        <f t="shared" si="118"/>
        <v>34326420.531778365</v>
      </c>
      <c r="AK291" s="10">
        <f t="shared" si="118"/>
        <v>36522236.369613096</v>
      </c>
    </row>
    <row r="292" spans="4:37" x14ac:dyDescent="0.35">
      <c r="E292" t="s">
        <v>117</v>
      </c>
      <c r="F292" t="s">
        <v>53</v>
      </c>
      <c r="G292" s="10">
        <f t="shared" si="118"/>
        <v>0</v>
      </c>
      <c r="H292" s="10">
        <f t="shared" si="118"/>
        <v>0</v>
      </c>
      <c r="I292" s="10">
        <f t="shared" si="118"/>
        <v>0</v>
      </c>
      <c r="J292" s="10">
        <f t="shared" si="118"/>
        <v>0</v>
      </c>
      <c r="K292" s="10">
        <f t="shared" si="118"/>
        <v>0</v>
      </c>
      <c r="L292" s="10">
        <f t="shared" si="118"/>
        <v>0</v>
      </c>
      <c r="M292" s="10">
        <f t="shared" si="118"/>
        <v>0</v>
      </c>
      <c r="N292" s="10">
        <f t="shared" si="118"/>
        <v>0</v>
      </c>
      <c r="O292" s="10">
        <f t="shared" si="118"/>
        <v>0</v>
      </c>
      <c r="P292" s="10">
        <f t="shared" si="118"/>
        <v>0</v>
      </c>
      <c r="Q292" s="10">
        <f t="shared" si="118"/>
        <v>0</v>
      </c>
      <c r="R292" s="10">
        <f t="shared" si="118"/>
        <v>0</v>
      </c>
      <c r="S292" s="10">
        <f t="shared" si="118"/>
        <v>0</v>
      </c>
      <c r="T292" s="10">
        <f t="shared" si="118"/>
        <v>0</v>
      </c>
      <c r="U292" s="10">
        <f t="shared" si="118"/>
        <v>0</v>
      </c>
      <c r="V292" s="10">
        <f t="shared" si="118"/>
        <v>0</v>
      </c>
      <c r="W292" s="10">
        <f t="shared" si="118"/>
        <v>0</v>
      </c>
      <c r="X292" s="10">
        <f t="shared" si="118"/>
        <v>0</v>
      </c>
      <c r="Y292" s="10">
        <f t="shared" si="118"/>
        <v>0</v>
      </c>
      <c r="Z292" s="10">
        <f t="shared" si="118"/>
        <v>0</v>
      </c>
      <c r="AA292" s="10">
        <f t="shared" si="118"/>
        <v>0</v>
      </c>
      <c r="AB292" s="10">
        <f t="shared" si="118"/>
        <v>0</v>
      </c>
      <c r="AC292" s="10">
        <f t="shared" si="118"/>
        <v>0</v>
      </c>
      <c r="AD292" s="10">
        <f t="shared" si="118"/>
        <v>0</v>
      </c>
      <c r="AE292" s="10">
        <f t="shared" si="118"/>
        <v>0</v>
      </c>
      <c r="AF292" s="10">
        <f t="shared" si="118"/>
        <v>0</v>
      </c>
      <c r="AG292" s="10">
        <f t="shared" si="118"/>
        <v>0</v>
      </c>
      <c r="AH292" s="10">
        <f t="shared" si="118"/>
        <v>0</v>
      </c>
      <c r="AI292" s="10">
        <f t="shared" si="118"/>
        <v>0</v>
      </c>
      <c r="AJ292" s="10">
        <f t="shared" si="118"/>
        <v>0</v>
      </c>
      <c r="AK292" s="10">
        <f t="shared" si="118"/>
        <v>0</v>
      </c>
    </row>
    <row r="293" spans="4:37" x14ac:dyDescent="0.35">
      <c r="E293" t="s">
        <v>118</v>
      </c>
      <c r="F293" t="s">
        <v>53</v>
      </c>
      <c r="G293" s="10">
        <f t="shared" si="118"/>
        <v>0</v>
      </c>
      <c r="H293" s="10">
        <f t="shared" si="118"/>
        <v>-448968.02821894531</v>
      </c>
      <c r="I293" s="10">
        <f t="shared" si="118"/>
        <v>-863755.11862009775</v>
      </c>
      <c r="J293" s="10">
        <f t="shared" si="118"/>
        <v>-1268689.5796686283</v>
      </c>
      <c r="K293" s="10">
        <f t="shared" si="118"/>
        <v>-1690250.3720738858</v>
      </c>
      <c r="L293" s="10">
        <f t="shared" si="118"/>
        <v>-2128957.2256555296</v>
      </c>
      <c r="M293" s="10">
        <f t="shared" si="118"/>
        <v>-2568877.2051023496</v>
      </c>
      <c r="N293" s="10">
        <f t="shared" si="118"/>
        <v>-3043147.9255135851</v>
      </c>
      <c r="O293" s="10">
        <f t="shared" si="118"/>
        <v>-3542642.4079754213</v>
      </c>
      <c r="P293" s="10">
        <f t="shared" si="118"/>
        <v>-4068444.6664443426</v>
      </c>
      <c r="Q293" s="10">
        <f t="shared" si="118"/>
        <v>-4621681.6091174511</v>
      </c>
      <c r="R293" s="10">
        <f t="shared" si="118"/>
        <v>-5203524.6702305675</v>
      </c>
      <c r="S293" s="10">
        <f t="shared" si="118"/>
        <v>-5815191.5026710453</v>
      </c>
      <c r="T293" s="10">
        <f t="shared" si="118"/>
        <v>-6457947.7336464617</v>
      </c>
      <c r="U293" s="10">
        <f t="shared" si="118"/>
        <v>-7133108.7857324248</v>
      </c>
      <c r="V293" s="10">
        <f t="shared" si="118"/>
        <v>-7842041.7657077992</v>
      </c>
      <c r="W293" s="10">
        <f t="shared" si="118"/>
        <v>-8586167.4236738309</v>
      </c>
      <c r="X293" s="10">
        <f t="shared" si="118"/>
        <v>-9366962.18504503</v>
      </c>
      <c r="Y293" s="10">
        <f t="shared" si="118"/>
        <v>-10185960.258094415</v>
      </c>
      <c r="Z293" s="10">
        <f t="shared" si="118"/>
        <v>-11044755.819833877</v>
      </c>
      <c r="AA293" s="10">
        <f t="shared" si="118"/>
        <v>-11945005.283112207</v>
      </c>
      <c r="AB293" s="10">
        <f t="shared" si="118"/>
        <v>-12888429.647918792</v>
      </c>
      <c r="AC293" s="10">
        <f t="shared" si="118"/>
        <v>-13876816.939990288</v>
      </c>
      <c r="AD293" s="10">
        <f t="shared" si="118"/>
        <v>-14912024.739930913</v>
      </c>
      <c r="AE293" s="10">
        <f t="shared" si="118"/>
        <v>-15995982.806174442</v>
      </c>
      <c r="AF293" s="10">
        <f t="shared" si="118"/>
        <v>-17130695.795237679</v>
      </c>
      <c r="AG293" s="10">
        <f t="shared" si="118"/>
        <v>-18318246.082841344</v>
      </c>
      <c r="AH293" s="10">
        <f t="shared" si="118"/>
        <v>-19560796.689605128</v>
      </c>
      <c r="AI293" s="10">
        <f t="shared" si="118"/>
        <v>-20860594.315159112</v>
      </c>
      <c r="AJ293" s="10">
        <f t="shared" si="118"/>
        <v>-22219972.484654281</v>
      </c>
      <c r="AK293" s="10">
        <f t="shared" si="118"/>
        <v>-23641354.811800409</v>
      </c>
    </row>
    <row r="294" spans="4:37" x14ac:dyDescent="0.35">
      <c r="E294" t="s">
        <v>142</v>
      </c>
      <c r="F294" t="s">
        <v>53</v>
      </c>
      <c r="G294" s="10">
        <f t="shared" si="118"/>
        <v>-2197616.1825999999</v>
      </c>
      <c r="H294" s="10">
        <f t="shared" si="118"/>
        <v>-2337673.9275834644</v>
      </c>
      <c r="I294" s="10">
        <f t="shared" si="118"/>
        <v>-2724582.235751234</v>
      </c>
      <c r="J294" s="10">
        <f t="shared" si="118"/>
        <v>-3089742.5409422033</v>
      </c>
      <c r="K294" s="10">
        <f t="shared" si="118"/>
        <v>-3594635.3613376045</v>
      </c>
      <c r="L294" s="10">
        <f t="shared" si="118"/>
        <v>-3896682.4488458997</v>
      </c>
      <c r="M294" s="10">
        <f t="shared" si="118"/>
        <v>-4056049.7862640098</v>
      </c>
      <c r="N294" s="10">
        <f t="shared" si="118"/>
        <v>-4251588.8208585456</v>
      </c>
      <c r="O294" s="10">
        <f t="shared" si="118"/>
        <v>-5703476.0239059851</v>
      </c>
      <c r="P294" s="10">
        <f t="shared" si="118"/>
        <v>-6087534.4281305959</v>
      </c>
      <c r="Q294" s="10">
        <f t="shared" si="118"/>
        <v>-6559399.6838687109</v>
      </c>
      <c r="R294" s="10">
        <f t="shared" si="118"/>
        <v>-7269154.9489901103</v>
      </c>
      <c r="S294" s="10">
        <f t="shared" si="118"/>
        <v>-8210448.3481074674</v>
      </c>
      <c r="T294" s="10">
        <f t="shared" si="118"/>
        <v>-8599770.1176291965</v>
      </c>
      <c r="U294" s="10">
        <f t="shared" si="118"/>
        <v>-8998211.5213215556</v>
      </c>
      <c r="V294" s="10">
        <f t="shared" si="118"/>
        <v>-9405992.3878124524</v>
      </c>
      <c r="W294" s="10">
        <f t="shared" si="118"/>
        <v>-9823338.0116202794</v>
      </c>
      <c r="X294" s="10">
        <f t="shared" si="118"/>
        <v>-10250479.293422321</v>
      </c>
      <c r="Y294" s="10">
        <f t="shared" si="118"/>
        <v>-10687652.884033276</v>
      </c>
      <c r="Z294" s="10">
        <f t="shared" si="118"/>
        <v>-11135101.332194861</v>
      </c>
      <c r="AA294" s="10">
        <f t="shared" si="118"/>
        <v>-11593073.236280082</v>
      </c>
      <c r="AB294" s="10">
        <f t="shared" si="118"/>
        <v>-12061823.400018694</v>
      </c>
      <c r="AC294" s="10">
        <f t="shared" si="118"/>
        <v>-12541612.992353454</v>
      </c>
      <c r="AD294" s="10">
        <f t="shared" si="118"/>
        <v>-13032709.711539606</v>
      </c>
      <c r="AE294" s="10">
        <f t="shared" si="118"/>
        <v>-13535387.9536034</v>
      </c>
      <c r="AF294" s="10">
        <f t="shared" si="118"/>
        <v>-12494861.997878509</v>
      </c>
      <c r="AG294" s="10">
        <f t="shared" si="118"/>
        <v>-12987554.134142611</v>
      </c>
      <c r="AH294" s="10">
        <f t="shared" si="118"/>
        <v>-13235254.688927624</v>
      </c>
      <c r="AI294" s="10">
        <f t="shared" si="118"/>
        <v>-13581519.775736086</v>
      </c>
      <c r="AJ294" s="10">
        <f t="shared" si="118"/>
        <v>-13939688.062350553</v>
      </c>
      <c r="AK294" s="10">
        <f t="shared" si="118"/>
        <v>-14363416.592547655</v>
      </c>
    </row>
    <row r="295" spans="4:37" x14ac:dyDescent="0.35">
      <c r="E295" t="s">
        <v>125</v>
      </c>
      <c r="F295" t="s">
        <v>53</v>
      </c>
      <c r="G295" s="10">
        <f t="shared" si="118"/>
        <v>0</v>
      </c>
      <c r="H295" s="10">
        <f t="shared" si="118"/>
        <v>0</v>
      </c>
      <c r="I295" s="10">
        <f t="shared" si="118"/>
        <v>0</v>
      </c>
      <c r="J295" s="10">
        <f t="shared" si="118"/>
        <v>0</v>
      </c>
      <c r="K295" s="10">
        <f t="shared" si="118"/>
        <v>0</v>
      </c>
      <c r="L295" s="10">
        <f t="shared" si="118"/>
        <v>0</v>
      </c>
      <c r="M295" s="10">
        <f t="shared" si="118"/>
        <v>0</v>
      </c>
      <c r="N295" s="10">
        <f t="shared" si="118"/>
        <v>0</v>
      </c>
      <c r="O295" s="10">
        <f t="shared" si="118"/>
        <v>0</v>
      </c>
      <c r="P295" s="10">
        <f t="shared" si="118"/>
        <v>0</v>
      </c>
      <c r="Q295" s="10">
        <f t="shared" si="118"/>
        <v>0</v>
      </c>
      <c r="R295" s="10">
        <f t="shared" si="118"/>
        <v>0</v>
      </c>
      <c r="S295" s="10">
        <f t="shared" si="118"/>
        <v>0</v>
      </c>
      <c r="T295" s="10">
        <f t="shared" si="118"/>
        <v>0</v>
      </c>
      <c r="U295" s="10">
        <f t="shared" si="118"/>
        <v>0</v>
      </c>
      <c r="V295" s="10">
        <f t="shared" si="118"/>
        <v>0</v>
      </c>
      <c r="W295" s="10">
        <f t="shared" si="118"/>
        <v>0</v>
      </c>
      <c r="X295" s="10">
        <f t="shared" si="118"/>
        <v>0</v>
      </c>
      <c r="Y295" s="10">
        <f t="shared" si="118"/>
        <v>0</v>
      </c>
      <c r="Z295" s="10">
        <f t="shared" si="118"/>
        <v>0</v>
      </c>
      <c r="AA295" s="10">
        <f t="shared" si="118"/>
        <v>0</v>
      </c>
      <c r="AB295" s="10">
        <f t="shared" si="118"/>
        <v>0</v>
      </c>
      <c r="AC295" s="10">
        <f t="shared" si="118"/>
        <v>0</v>
      </c>
      <c r="AD295" s="10">
        <f t="shared" si="118"/>
        <v>0</v>
      </c>
      <c r="AE295" s="10">
        <f t="shared" si="118"/>
        <v>0</v>
      </c>
      <c r="AF295" s="10">
        <f t="shared" si="118"/>
        <v>0</v>
      </c>
      <c r="AG295" s="10">
        <f t="shared" si="118"/>
        <v>0</v>
      </c>
      <c r="AH295" s="10">
        <f t="shared" si="118"/>
        <v>0</v>
      </c>
      <c r="AI295" s="10">
        <f t="shared" si="118"/>
        <v>0</v>
      </c>
      <c r="AJ295" s="10">
        <f t="shared" si="118"/>
        <v>0</v>
      </c>
      <c r="AK295" s="10">
        <f t="shared" si="118"/>
        <v>0</v>
      </c>
    </row>
    <row r="296" spans="4:37" x14ac:dyDescent="0.35">
      <c r="E296" t="s">
        <v>143</v>
      </c>
      <c r="F296" t="s">
        <v>53</v>
      </c>
      <c r="G296" s="10">
        <f t="shared" ref="G296:AK296" si="119">G287</f>
        <v>17217664.420000002</v>
      </c>
      <c r="H296" s="10">
        <f t="shared" si="119"/>
        <v>17579235.372820001</v>
      </c>
      <c r="I296" s="10">
        <f t="shared" si="119"/>
        <v>17948399.315649219</v>
      </c>
      <c r="J296" s="10">
        <f t="shared" si="119"/>
        <v>18325315.701277852</v>
      </c>
      <c r="K296" s="10">
        <f t="shared" si="119"/>
        <v>18710147.331004687</v>
      </c>
      <c r="L296" s="10">
        <f t="shared" si="119"/>
        <v>19103060.424955782</v>
      </c>
      <c r="M296" s="10">
        <f t="shared" si="119"/>
        <v>0</v>
      </c>
      <c r="N296" s="10">
        <f t="shared" si="119"/>
        <v>0</v>
      </c>
      <c r="O296" s="10">
        <f t="shared" si="119"/>
        <v>0</v>
      </c>
      <c r="P296" s="10">
        <f t="shared" si="119"/>
        <v>0</v>
      </c>
      <c r="Q296" s="10">
        <f t="shared" si="119"/>
        <v>0</v>
      </c>
      <c r="R296" s="10">
        <f t="shared" si="119"/>
        <v>0</v>
      </c>
      <c r="S296" s="10">
        <f t="shared" si="119"/>
        <v>0</v>
      </c>
      <c r="T296" s="10">
        <f t="shared" si="119"/>
        <v>0</v>
      </c>
      <c r="U296" s="10">
        <f t="shared" si="119"/>
        <v>0</v>
      </c>
      <c r="V296" s="10">
        <f t="shared" si="119"/>
        <v>0</v>
      </c>
      <c r="W296" s="10">
        <f t="shared" si="119"/>
        <v>0</v>
      </c>
      <c r="X296" s="10">
        <f t="shared" si="119"/>
        <v>0</v>
      </c>
      <c r="Y296" s="10">
        <f t="shared" si="119"/>
        <v>0</v>
      </c>
      <c r="Z296" s="10">
        <f t="shared" si="119"/>
        <v>0</v>
      </c>
      <c r="AA296" s="10">
        <f t="shared" si="119"/>
        <v>0</v>
      </c>
      <c r="AB296" s="10">
        <f t="shared" si="119"/>
        <v>0</v>
      </c>
      <c r="AC296" s="10">
        <f t="shared" si="119"/>
        <v>0</v>
      </c>
      <c r="AD296" s="10">
        <f t="shared" si="119"/>
        <v>0</v>
      </c>
      <c r="AE296" s="10">
        <f t="shared" si="119"/>
        <v>0</v>
      </c>
      <c r="AF296" s="10">
        <f t="shared" si="119"/>
        <v>0</v>
      </c>
      <c r="AG296" s="10">
        <f t="shared" si="119"/>
        <v>0</v>
      </c>
      <c r="AH296" s="10">
        <f t="shared" si="119"/>
        <v>0</v>
      </c>
      <c r="AI296" s="10">
        <f t="shared" si="119"/>
        <v>0</v>
      </c>
      <c r="AJ296" s="10">
        <f t="shared" si="119"/>
        <v>0</v>
      </c>
      <c r="AK296" s="10">
        <f t="shared" si="119"/>
        <v>0</v>
      </c>
    </row>
    <row r="298" spans="4:37" x14ac:dyDescent="0.35">
      <c r="E298" t="s">
        <v>144</v>
      </c>
      <c r="F298" t="s">
        <v>53</v>
      </c>
      <c r="G298" s="10">
        <f t="shared" ref="G298:AK298" si="120">SUM(G290:G296)</f>
        <v>21252634.637400001</v>
      </c>
      <c r="H298" s="10">
        <f t="shared" si="120"/>
        <v>19495685.548857592</v>
      </c>
      <c r="I298" s="10">
        <f t="shared" si="120"/>
        <v>19588077.236797888</v>
      </c>
      <c r="J298" s="10">
        <f t="shared" si="120"/>
        <v>19250684.355996989</v>
      </c>
      <c r="K298" s="10">
        <f t="shared" si="120"/>
        <v>20070800.948654398</v>
      </c>
      <c r="L298" s="10">
        <f t="shared" si="120"/>
        <v>20897034.141295578</v>
      </c>
      <c r="M298" s="10">
        <f t="shared" si="120"/>
        <v>724727.39620150439</v>
      </c>
      <c r="N298" s="10">
        <f t="shared" si="120"/>
        <v>1724229.7047645738</v>
      </c>
      <c r="O298" s="10">
        <f t="shared" si="120"/>
        <v>289996.2292006379</v>
      </c>
      <c r="P298" s="10">
        <f t="shared" si="120"/>
        <v>387601.26298783068</v>
      </c>
      <c r="Q298" s="10">
        <f t="shared" si="120"/>
        <v>450823.25752369873</v>
      </c>
      <c r="R298" s="10">
        <f t="shared" si="120"/>
        <v>334179.28474386036</v>
      </c>
      <c r="S298" s="10">
        <f t="shared" si="120"/>
        <v>48961.796985648572</v>
      </c>
      <c r="T298" s="10">
        <f t="shared" si="120"/>
        <v>162573.66050758772</v>
      </c>
      <c r="U298" s="10">
        <f t="shared" si="120"/>
        <v>289303.43226402439</v>
      </c>
      <c r="V298" s="10">
        <f t="shared" si="120"/>
        <v>429813.60317628644</v>
      </c>
      <c r="W298" s="10">
        <f t="shared" si="120"/>
        <v>584794.54932294413</v>
      </c>
      <c r="X298" s="10">
        <f t="shared" si="120"/>
        <v>754965.62250417657</v>
      </c>
      <c r="Y298" s="10">
        <f t="shared" si="120"/>
        <v>941076.28197278641</v>
      </c>
      <c r="Z298" s="10">
        <f t="shared" si="120"/>
        <v>1143907.2688574139</v>
      </c>
      <c r="AA298" s="10">
        <f t="shared" si="120"/>
        <v>1364271.8248594776</v>
      </c>
      <c r="AB298" s="10">
        <f t="shared" si="120"/>
        <v>1603016.9568635188</v>
      </c>
      <c r="AC298" s="10">
        <f t="shared" si="120"/>
        <v>1861024.7491605524</v>
      </c>
      <c r="AD298" s="10">
        <f t="shared" si="120"/>
        <v>2139213.7250465881</v>
      </c>
      <c r="AE298" s="10">
        <f t="shared" si="120"/>
        <v>2438540.2596228402</v>
      </c>
      <c r="AF298" s="10">
        <f t="shared" si="120"/>
        <v>4315067.0330914352</v>
      </c>
      <c r="AG298" s="10">
        <f t="shared" si="120"/>
        <v>4693696.6021094732</v>
      </c>
      <c r="AH298" s="10">
        <f t="shared" si="120"/>
        <v>5354013.1337887123</v>
      </c>
      <c r="AI298" s="10">
        <f t="shared" si="120"/>
        <v>5953886.479846932</v>
      </c>
      <c r="AJ298" s="10">
        <f t="shared" si="120"/>
        <v>6581457.3000438958</v>
      </c>
      <c r="AK298" s="10">
        <f t="shared" si="120"/>
        <v>7184603.1999935023</v>
      </c>
    </row>
    <row r="299" spans="4:37" x14ac:dyDescent="0.35">
      <c r="E299" t="s">
        <v>145</v>
      </c>
      <c r="F299" t="s">
        <v>53</v>
      </c>
      <c r="G299" s="10">
        <f t="shared" ref="G299:AK299" si="121">-G298*G$20</f>
        <v>0</v>
      </c>
      <c r="H299" s="10">
        <f t="shared" si="121"/>
        <v>0</v>
      </c>
      <c r="I299" s="10">
        <f t="shared" si="121"/>
        <v>0</v>
      </c>
      <c r="J299" s="10">
        <f t="shared" si="121"/>
        <v>0</v>
      </c>
      <c r="K299" s="10">
        <f t="shared" si="121"/>
        <v>0</v>
      </c>
      <c r="L299" s="10">
        <f t="shared" si="121"/>
        <v>0</v>
      </c>
      <c r="M299" s="10">
        <f t="shared" si="121"/>
        <v>0</v>
      </c>
      <c r="N299" s="10">
        <f t="shared" si="121"/>
        <v>0</v>
      </c>
      <c r="O299" s="10">
        <f t="shared" si="121"/>
        <v>0</v>
      </c>
      <c r="P299" s="10">
        <f t="shared" si="121"/>
        <v>0</v>
      </c>
      <c r="Q299" s="10">
        <f t="shared" si="121"/>
        <v>0</v>
      </c>
      <c r="R299" s="10">
        <f t="shared" si="121"/>
        <v>0</v>
      </c>
      <c r="S299" s="10">
        <f t="shared" si="121"/>
        <v>0</v>
      </c>
      <c r="T299" s="10">
        <f t="shared" si="121"/>
        <v>0</v>
      </c>
      <c r="U299" s="10">
        <f t="shared" si="121"/>
        <v>0</v>
      </c>
      <c r="V299" s="10">
        <f t="shared" si="121"/>
        <v>0</v>
      </c>
      <c r="W299" s="10">
        <f t="shared" si="121"/>
        <v>0</v>
      </c>
      <c r="X299" s="10">
        <f t="shared" si="121"/>
        <v>0</v>
      </c>
      <c r="Y299" s="10">
        <f t="shared" si="121"/>
        <v>0</v>
      </c>
      <c r="Z299" s="10">
        <f t="shared" si="121"/>
        <v>0</v>
      </c>
      <c r="AA299" s="10">
        <f t="shared" si="121"/>
        <v>0</v>
      </c>
      <c r="AB299" s="10">
        <f t="shared" si="121"/>
        <v>0</v>
      </c>
      <c r="AC299" s="10">
        <f t="shared" si="121"/>
        <v>0</v>
      </c>
      <c r="AD299" s="10">
        <f t="shared" si="121"/>
        <v>0</v>
      </c>
      <c r="AE299" s="10">
        <f t="shared" si="121"/>
        <v>0</v>
      </c>
      <c r="AF299" s="10">
        <f t="shared" si="121"/>
        <v>0</v>
      </c>
      <c r="AG299" s="10">
        <f t="shared" si="121"/>
        <v>0</v>
      </c>
      <c r="AH299" s="10">
        <f t="shared" si="121"/>
        <v>0</v>
      </c>
      <c r="AI299" s="10">
        <f t="shared" si="121"/>
        <v>0</v>
      </c>
      <c r="AJ299" s="10">
        <f t="shared" si="121"/>
        <v>0</v>
      </c>
      <c r="AK299" s="10">
        <f t="shared" si="121"/>
        <v>0</v>
      </c>
    </row>
    <row r="301" spans="4:37" x14ac:dyDescent="0.35">
      <c r="D301" t="s">
        <v>146</v>
      </c>
    </row>
    <row r="302" spans="4:37" x14ac:dyDescent="0.35">
      <c r="E302" t="s">
        <v>51</v>
      </c>
      <c r="F302" t="s">
        <v>53</v>
      </c>
      <c r="G302" s="10">
        <f t="shared" ref="G302:AK309" si="122">G236</f>
        <v>-64771548.044999994</v>
      </c>
      <c r="H302" s="10">
        <f t="shared" si="122"/>
        <v>-1976591.24917324</v>
      </c>
      <c r="I302" s="10">
        <f t="shared" si="122"/>
        <v>-7883163.619584416</v>
      </c>
      <c r="J302" s="10">
        <f t="shared" si="122"/>
        <v>-9409287.5461007431</v>
      </c>
      <c r="K302" s="10">
        <f t="shared" si="122"/>
        <v>-15570797.270092202</v>
      </c>
      <c r="L302" s="10">
        <f t="shared" si="122"/>
        <v>-6195642.9597768392</v>
      </c>
      <c r="M302" s="10">
        <f t="shared" si="122"/>
        <v>-3956993.2301738057</v>
      </c>
      <c r="N302" s="10">
        <f t="shared" si="122"/>
        <v>-4168914.5556033193</v>
      </c>
      <c r="O302" s="10">
        <f t="shared" si="122"/>
        <v>-35250848.42832046</v>
      </c>
      <c r="P302" s="10">
        <f t="shared" si="122"/>
        <v>-8466647.9619261511</v>
      </c>
      <c r="Q302" s="10">
        <f t="shared" si="122"/>
        <v>-10782789.125094207</v>
      </c>
      <c r="R302" s="10">
        <f t="shared" si="122"/>
        <v>-21365397.113733616</v>
      </c>
      <c r="S302" s="10">
        <f t="shared" si="122"/>
        <v>-28250333.703977112</v>
      </c>
      <c r="T302" s="10">
        <f t="shared" si="122"/>
        <v>-10256072.65471362</v>
      </c>
      <c r="U302" s="10">
        <f t="shared" si="122"/>
        <v>-10471450.180462604</v>
      </c>
      <c r="V302" s="10">
        <f t="shared" si="122"/>
        <v>-10691350.634252317</v>
      </c>
      <c r="W302" s="10">
        <f t="shared" si="122"/>
        <v>-10915868.997571616</v>
      </c>
      <c r="X302" s="10">
        <f t="shared" si="122"/>
        <v>-11145102.24652062</v>
      </c>
      <c r="Y302" s="10">
        <f t="shared" si="122"/>
        <v>-11379149.393697552</v>
      </c>
      <c r="Z302" s="10">
        <f t="shared" si="122"/>
        <v>-11618111.5309652</v>
      </c>
      <c r="AA302" s="10">
        <f t="shared" si="122"/>
        <v>-11862091.873115469</v>
      </c>
      <c r="AB302" s="10">
        <f t="shared" si="122"/>
        <v>-12111195.802450892</v>
      </c>
      <c r="AC302" s="10">
        <f t="shared" si="122"/>
        <v>-12365530.91430236</v>
      </c>
      <c r="AD302" s="10">
        <f t="shared" si="122"/>
        <v>-12625207.063502707</v>
      </c>
      <c r="AE302" s="10">
        <f t="shared" si="122"/>
        <v>-12890336.411836263</v>
      </c>
      <c r="AF302" s="10">
        <f t="shared" si="122"/>
        <v>-13161033.476484824</v>
      </c>
      <c r="AG302" s="10">
        <f t="shared" si="122"/>
        <v>-13437415.179491002</v>
      </c>
      <c r="AH302" s="10">
        <f t="shared" si="122"/>
        <v>-13719600.898260314</v>
      </c>
      <c r="AI302" s="10">
        <f t="shared" si="122"/>
        <v>-14007712.517123777</v>
      </c>
      <c r="AJ302" s="10">
        <f t="shared" si="122"/>
        <v>-14301874.479983376</v>
      </c>
      <c r="AK302" s="10">
        <f t="shared" si="122"/>
        <v>-14602213.844063025</v>
      </c>
    </row>
    <row r="303" spans="4:37" x14ac:dyDescent="0.35">
      <c r="E303" t="s">
        <v>147</v>
      </c>
      <c r="F303" t="s">
        <v>53</v>
      </c>
      <c r="G303" s="10">
        <f t="shared" si="122"/>
        <v>0</v>
      </c>
      <c r="H303" s="10">
        <f t="shared" si="122"/>
        <v>0</v>
      </c>
      <c r="I303" s="10">
        <f t="shared" si="122"/>
        <v>0</v>
      </c>
      <c r="J303" s="10">
        <f t="shared" si="122"/>
        <v>0</v>
      </c>
      <c r="K303" s="10">
        <f t="shared" si="122"/>
        <v>0</v>
      </c>
      <c r="L303" s="10">
        <f t="shared" si="122"/>
        <v>0</v>
      </c>
      <c r="M303" s="10">
        <f t="shared" si="122"/>
        <v>0</v>
      </c>
      <c r="N303" s="10">
        <f t="shared" si="122"/>
        <v>0</v>
      </c>
      <c r="O303" s="10">
        <f t="shared" si="122"/>
        <v>0</v>
      </c>
      <c r="P303" s="10">
        <f t="shared" si="122"/>
        <v>0</v>
      </c>
      <c r="Q303" s="10">
        <f t="shared" si="122"/>
        <v>0</v>
      </c>
      <c r="R303" s="10">
        <f t="shared" si="122"/>
        <v>0</v>
      </c>
      <c r="S303" s="10">
        <f t="shared" si="122"/>
        <v>0</v>
      </c>
      <c r="T303" s="10">
        <f t="shared" si="122"/>
        <v>0</v>
      </c>
      <c r="U303" s="10">
        <f t="shared" si="122"/>
        <v>0</v>
      </c>
      <c r="V303" s="10">
        <f t="shared" si="122"/>
        <v>0</v>
      </c>
      <c r="W303" s="10">
        <f t="shared" si="122"/>
        <v>0</v>
      </c>
      <c r="X303" s="10">
        <f t="shared" si="122"/>
        <v>0</v>
      </c>
      <c r="Y303" s="10">
        <f t="shared" si="122"/>
        <v>0</v>
      </c>
      <c r="Z303" s="10">
        <f t="shared" si="122"/>
        <v>0</v>
      </c>
      <c r="AA303" s="10">
        <f t="shared" si="122"/>
        <v>0</v>
      </c>
      <c r="AB303" s="10">
        <f t="shared" si="122"/>
        <v>0</v>
      </c>
      <c r="AC303" s="10">
        <f t="shared" si="122"/>
        <v>0</v>
      </c>
      <c r="AD303" s="10">
        <f t="shared" si="122"/>
        <v>0</v>
      </c>
      <c r="AE303" s="10">
        <f t="shared" si="122"/>
        <v>0</v>
      </c>
      <c r="AF303" s="10">
        <f t="shared" si="122"/>
        <v>0</v>
      </c>
      <c r="AG303" s="10">
        <f t="shared" si="122"/>
        <v>0</v>
      </c>
      <c r="AH303" s="10">
        <f t="shared" si="122"/>
        <v>0</v>
      </c>
      <c r="AI303" s="10">
        <f t="shared" si="122"/>
        <v>0</v>
      </c>
      <c r="AJ303" s="10">
        <f t="shared" si="122"/>
        <v>0</v>
      </c>
      <c r="AK303" s="10">
        <f t="shared" si="122"/>
        <v>0</v>
      </c>
    </row>
    <row r="304" spans="4:37" x14ac:dyDescent="0.35">
      <c r="E304" t="s">
        <v>60</v>
      </c>
      <c r="F304" t="s">
        <v>53</v>
      </c>
      <c r="G304" s="10">
        <f t="shared" si="122"/>
        <v>30007000</v>
      </c>
      <c r="H304" s="10">
        <f t="shared" si="122"/>
        <v>0</v>
      </c>
      <c r="I304" s="10">
        <f t="shared" si="122"/>
        <v>0</v>
      </c>
      <c r="J304" s="10">
        <f t="shared" si="122"/>
        <v>0</v>
      </c>
      <c r="K304" s="10">
        <f t="shared" si="122"/>
        <v>0</v>
      </c>
      <c r="L304" s="10">
        <f t="shared" si="122"/>
        <v>0</v>
      </c>
      <c r="M304" s="10">
        <f t="shared" si="122"/>
        <v>0</v>
      </c>
      <c r="N304" s="10">
        <f t="shared" si="122"/>
        <v>0</v>
      </c>
      <c r="O304" s="10">
        <f t="shared" si="122"/>
        <v>0</v>
      </c>
      <c r="P304" s="10">
        <f t="shared" si="122"/>
        <v>0</v>
      </c>
      <c r="Q304" s="10">
        <f t="shared" si="122"/>
        <v>0</v>
      </c>
      <c r="R304" s="10">
        <f t="shared" si="122"/>
        <v>0</v>
      </c>
      <c r="S304" s="10">
        <f t="shared" si="122"/>
        <v>0</v>
      </c>
      <c r="T304" s="10">
        <f t="shared" si="122"/>
        <v>0</v>
      </c>
      <c r="U304" s="10">
        <f t="shared" si="122"/>
        <v>0</v>
      </c>
      <c r="V304" s="10">
        <f t="shared" si="122"/>
        <v>0</v>
      </c>
      <c r="W304" s="10">
        <f t="shared" si="122"/>
        <v>0</v>
      </c>
      <c r="X304" s="10">
        <f t="shared" si="122"/>
        <v>0</v>
      </c>
      <c r="Y304" s="10">
        <f t="shared" si="122"/>
        <v>0</v>
      </c>
      <c r="Z304" s="10">
        <f t="shared" si="122"/>
        <v>0</v>
      </c>
      <c r="AA304" s="10">
        <f t="shared" si="122"/>
        <v>0</v>
      </c>
      <c r="AB304" s="10">
        <f t="shared" si="122"/>
        <v>0</v>
      </c>
      <c r="AC304" s="10">
        <f t="shared" si="122"/>
        <v>0</v>
      </c>
      <c r="AD304" s="10">
        <f t="shared" si="122"/>
        <v>0</v>
      </c>
      <c r="AE304" s="10">
        <f t="shared" si="122"/>
        <v>0</v>
      </c>
      <c r="AF304" s="10">
        <f t="shared" si="122"/>
        <v>0</v>
      </c>
      <c r="AG304" s="10">
        <f t="shared" si="122"/>
        <v>0</v>
      </c>
      <c r="AH304" s="10">
        <f t="shared" si="122"/>
        <v>0</v>
      </c>
      <c r="AI304" s="10">
        <f t="shared" si="122"/>
        <v>0</v>
      </c>
      <c r="AJ304" s="10">
        <f t="shared" si="122"/>
        <v>0</v>
      </c>
      <c r="AK304" s="10">
        <f t="shared" si="122"/>
        <v>0</v>
      </c>
    </row>
    <row r="305" spans="3:38" x14ac:dyDescent="0.35">
      <c r="E305" t="s">
        <v>141</v>
      </c>
      <c r="F305" t="s">
        <v>53</v>
      </c>
      <c r="G305" s="10">
        <f t="shared" si="122"/>
        <v>0</v>
      </c>
      <c r="H305" s="10">
        <f t="shared" si="122"/>
        <v>526796.13183999993</v>
      </c>
      <c r="I305" s="10">
        <f t="shared" si="122"/>
        <v>1051719.2755199999</v>
      </c>
      <c r="J305" s="10">
        <f t="shared" si="122"/>
        <v>1575655.8796239756</v>
      </c>
      <c r="K305" s="10">
        <f t="shared" si="122"/>
        <v>2141203.074419796</v>
      </c>
      <c r="L305" s="10">
        <f t="shared" si="122"/>
        <v>2777867.503999006</v>
      </c>
      <c r="M305" s="10">
        <f t="shared" si="122"/>
        <v>3452479.2652821373</v>
      </c>
      <c r="N305" s="10">
        <f t="shared" si="122"/>
        <v>4212531.5024299249</v>
      </c>
      <c r="O305" s="10">
        <f t="shared" si="122"/>
        <v>5012800.2122645285</v>
      </c>
      <c r="P305" s="10">
        <f t="shared" si="122"/>
        <v>5884566.4752807263</v>
      </c>
      <c r="Q305" s="10">
        <f t="shared" si="122"/>
        <v>6833120.2517593578</v>
      </c>
      <c r="R305" s="10">
        <f t="shared" si="122"/>
        <v>7864111.0762515208</v>
      </c>
      <c r="S305" s="10">
        <f t="shared" si="122"/>
        <v>8983571.3852197528</v>
      </c>
      <c r="T305" s="10">
        <f t="shared" si="122"/>
        <v>9976530.3413625043</v>
      </c>
      <c r="U305" s="10">
        <f t="shared" si="122"/>
        <v>11019549.73378464</v>
      </c>
      <c r="V305" s="10">
        <f t="shared" si="122"/>
        <v>12114741.530997172</v>
      </c>
      <c r="W305" s="10">
        <f t="shared" si="122"/>
        <v>13264300.572146706</v>
      </c>
      <c r="X305" s="10">
        <f t="shared" si="122"/>
        <v>14470507.70612707</v>
      </c>
      <c r="Y305" s="10">
        <f t="shared" si="122"/>
        <v>15735733.047410686</v>
      </c>
      <c r="Z305" s="10">
        <f t="shared" si="122"/>
        <v>17062439.352895666</v>
      </c>
      <c r="AA305" s="10">
        <f t="shared" si="122"/>
        <v>18453185.524221566</v>
      </c>
      <c r="AB305" s="10">
        <f t="shared" si="122"/>
        <v>19910630.240169901</v>
      </c>
      <c r="AC305" s="10">
        <f t="shared" si="122"/>
        <v>21437535.723934256</v>
      </c>
      <c r="AD305" s="10">
        <f t="shared" si="122"/>
        <v>23036771.650219966</v>
      </c>
      <c r="AE305" s="10">
        <f t="shared" si="122"/>
        <v>24711319.197314627</v>
      </c>
      <c r="AF305" s="10">
        <f t="shared" si="122"/>
        <v>26464275.249458987</v>
      </c>
      <c r="AG305" s="10">
        <f t="shared" si="122"/>
        <v>28298856.755042337</v>
      </c>
      <c r="AH305" s="10">
        <f t="shared" si="122"/>
        <v>30218405.246348836</v>
      </c>
      <c r="AI305" s="10">
        <f t="shared" si="122"/>
        <v>32226391.526790321</v>
      </c>
      <c r="AJ305" s="10">
        <f t="shared" si="122"/>
        <v>34326420.531778365</v>
      </c>
      <c r="AK305" s="10">
        <f t="shared" si="122"/>
        <v>36522236.369613096</v>
      </c>
      <c r="AL305" s="10">
        <f t="shared" ref="AL305:AL309" si="123">IF(AF305=0,0,IF($G$17&gt;(AK305/AF305)^(1/5)-1+2%,AK305*(AK305/AF305)^(1/5)/($G$17-((AK305/AF305)^(1/5)-1)),AK305*(1+$G$16)/$G$18))</f>
        <v>1462321699.3480382</v>
      </c>
    </row>
    <row r="306" spans="3:38" x14ac:dyDescent="0.35">
      <c r="E306" t="s">
        <v>117</v>
      </c>
      <c r="F306" t="s">
        <v>53</v>
      </c>
      <c r="G306" s="10">
        <f t="shared" si="122"/>
        <v>0</v>
      </c>
      <c r="H306" s="10">
        <f t="shared" si="122"/>
        <v>0</v>
      </c>
      <c r="I306" s="10">
        <f t="shared" si="122"/>
        <v>0</v>
      </c>
      <c r="J306" s="10">
        <f t="shared" si="122"/>
        <v>0</v>
      </c>
      <c r="K306" s="10">
        <f t="shared" si="122"/>
        <v>0</v>
      </c>
      <c r="L306" s="10">
        <f t="shared" si="122"/>
        <v>0</v>
      </c>
      <c r="M306" s="10">
        <f t="shared" si="122"/>
        <v>0</v>
      </c>
      <c r="N306" s="10">
        <f t="shared" si="122"/>
        <v>0</v>
      </c>
      <c r="O306" s="10">
        <f t="shared" si="122"/>
        <v>0</v>
      </c>
      <c r="P306" s="10">
        <f t="shared" si="122"/>
        <v>0</v>
      </c>
      <c r="Q306" s="10">
        <f t="shared" si="122"/>
        <v>0</v>
      </c>
      <c r="R306" s="10">
        <f t="shared" si="122"/>
        <v>0</v>
      </c>
      <c r="S306" s="10">
        <f t="shared" si="122"/>
        <v>0</v>
      </c>
      <c r="T306" s="10">
        <f t="shared" si="122"/>
        <v>0</v>
      </c>
      <c r="U306" s="10">
        <f t="shared" si="122"/>
        <v>0</v>
      </c>
      <c r="V306" s="10">
        <f t="shared" si="122"/>
        <v>0</v>
      </c>
      <c r="W306" s="10">
        <f t="shared" si="122"/>
        <v>0</v>
      </c>
      <c r="X306" s="10">
        <f t="shared" si="122"/>
        <v>0</v>
      </c>
      <c r="Y306" s="10">
        <f t="shared" si="122"/>
        <v>0</v>
      </c>
      <c r="Z306" s="10">
        <f t="shared" si="122"/>
        <v>0</v>
      </c>
      <c r="AA306" s="10">
        <f t="shared" si="122"/>
        <v>0</v>
      </c>
      <c r="AB306" s="10">
        <f t="shared" si="122"/>
        <v>0</v>
      </c>
      <c r="AC306" s="10">
        <f t="shared" si="122"/>
        <v>0</v>
      </c>
      <c r="AD306" s="10">
        <f t="shared" si="122"/>
        <v>0</v>
      </c>
      <c r="AE306" s="10">
        <f t="shared" si="122"/>
        <v>0</v>
      </c>
      <c r="AF306" s="10">
        <f t="shared" si="122"/>
        <v>0</v>
      </c>
      <c r="AG306" s="10">
        <f t="shared" si="122"/>
        <v>0</v>
      </c>
      <c r="AH306" s="10">
        <f t="shared" si="122"/>
        <v>0</v>
      </c>
      <c r="AI306" s="10">
        <f t="shared" si="122"/>
        <v>0</v>
      </c>
      <c r="AJ306" s="10">
        <f t="shared" si="122"/>
        <v>0</v>
      </c>
      <c r="AK306" s="10">
        <f t="shared" si="122"/>
        <v>0</v>
      </c>
      <c r="AL306" s="10">
        <f t="shared" si="123"/>
        <v>0</v>
      </c>
    </row>
    <row r="307" spans="3:38" x14ac:dyDescent="0.35">
      <c r="E307" t="s">
        <v>118</v>
      </c>
      <c r="F307" t="s">
        <v>53</v>
      </c>
      <c r="G307" s="10">
        <f t="shared" si="122"/>
        <v>0</v>
      </c>
      <c r="H307" s="10">
        <f t="shared" si="122"/>
        <v>-448968.02821894531</v>
      </c>
      <c r="I307" s="10">
        <f t="shared" si="122"/>
        <v>-863755.11862009775</v>
      </c>
      <c r="J307" s="10">
        <f t="shared" si="122"/>
        <v>-1268689.5796686283</v>
      </c>
      <c r="K307" s="10">
        <f t="shared" si="122"/>
        <v>-1690250.3720738858</v>
      </c>
      <c r="L307" s="10">
        <f t="shared" si="122"/>
        <v>-2128957.2256555296</v>
      </c>
      <c r="M307" s="10">
        <f t="shared" si="122"/>
        <v>-2568877.2051023496</v>
      </c>
      <c r="N307" s="10">
        <f t="shared" si="122"/>
        <v>-3043147.9255135851</v>
      </c>
      <c r="O307" s="10">
        <f t="shared" si="122"/>
        <v>-3542642.4079754213</v>
      </c>
      <c r="P307" s="10">
        <f t="shared" si="122"/>
        <v>-4068444.6664443426</v>
      </c>
      <c r="Q307" s="10">
        <f t="shared" si="122"/>
        <v>-4621681.6091174511</v>
      </c>
      <c r="R307" s="10">
        <f t="shared" si="122"/>
        <v>-5203524.6702305675</v>
      </c>
      <c r="S307" s="10">
        <f t="shared" si="122"/>
        <v>-5815191.5026710453</v>
      </c>
      <c r="T307" s="10">
        <f t="shared" si="122"/>
        <v>-6457947.7336464617</v>
      </c>
      <c r="U307" s="10">
        <f t="shared" si="122"/>
        <v>-7133108.7857324248</v>
      </c>
      <c r="V307" s="10">
        <f t="shared" si="122"/>
        <v>-7842041.7657077992</v>
      </c>
      <c r="W307" s="10">
        <f t="shared" si="122"/>
        <v>-8586167.4236738309</v>
      </c>
      <c r="X307" s="10">
        <f t="shared" si="122"/>
        <v>-9366962.18504503</v>
      </c>
      <c r="Y307" s="10">
        <f t="shared" si="122"/>
        <v>-10185960.258094415</v>
      </c>
      <c r="Z307" s="10">
        <f t="shared" si="122"/>
        <v>-11044755.819833877</v>
      </c>
      <c r="AA307" s="10">
        <f t="shared" si="122"/>
        <v>-11945005.283112207</v>
      </c>
      <c r="AB307" s="10">
        <f t="shared" si="122"/>
        <v>-12888429.647918792</v>
      </c>
      <c r="AC307" s="10">
        <f t="shared" si="122"/>
        <v>-13876816.939990288</v>
      </c>
      <c r="AD307" s="10">
        <f t="shared" si="122"/>
        <v>-14912024.739930913</v>
      </c>
      <c r="AE307" s="10">
        <f t="shared" si="122"/>
        <v>-15995982.806174442</v>
      </c>
      <c r="AF307" s="10">
        <f t="shared" si="122"/>
        <v>-17130695.795237679</v>
      </c>
      <c r="AG307" s="10">
        <f t="shared" si="122"/>
        <v>-18318246.082841344</v>
      </c>
      <c r="AH307" s="10">
        <f t="shared" si="122"/>
        <v>-19560796.689605128</v>
      </c>
      <c r="AI307" s="10">
        <f t="shared" si="122"/>
        <v>-20860594.315159112</v>
      </c>
      <c r="AJ307" s="10">
        <f t="shared" si="122"/>
        <v>-22219972.484654281</v>
      </c>
      <c r="AK307" s="10">
        <f t="shared" si="122"/>
        <v>-23641354.811800409</v>
      </c>
      <c r="AL307" s="10">
        <f t="shared" si="123"/>
        <v>-946581304.42542028</v>
      </c>
    </row>
    <row r="308" spans="3:38" x14ac:dyDescent="0.35">
      <c r="E308" t="s">
        <v>125</v>
      </c>
      <c r="F308" t="s">
        <v>53</v>
      </c>
      <c r="G308" s="10">
        <f t="shared" si="122"/>
        <v>0</v>
      </c>
      <c r="H308" s="10">
        <f t="shared" si="122"/>
        <v>0</v>
      </c>
      <c r="I308" s="10">
        <f t="shared" si="122"/>
        <v>0</v>
      </c>
      <c r="J308" s="10">
        <f t="shared" si="122"/>
        <v>0</v>
      </c>
      <c r="K308" s="10">
        <f t="shared" si="122"/>
        <v>0</v>
      </c>
      <c r="L308" s="10">
        <f t="shared" si="122"/>
        <v>0</v>
      </c>
      <c r="M308" s="10">
        <f t="shared" si="122"/>
        <v>0</v>
      </c>
      <c r="N308" s="10">
        <f t="shared" si="122"/>
        <v>0</v>
      </c>
      <c r="O308" s="10">
        <f t="shared" si="122"/>
        <v>0</v>
      </c>
      <c r="P308" s="10">
        <f t="shared" si="122"/>
        <v>0</v>
      </c>
      <c r="Q308" s="10">
        <f t="shared" si="122"/>
        <v>0</v>
      </c>
      <c r="R308" s="10">
        <f t="shared" si="122"/>
        <v>0</v>
      </c>
      <c r="S308" s="10">
        <f t="shared" si="122"/>
        <v>0</v>
      </c>
      <c r="T308" s="10">
        <f t="shared" si="122"/>
        <v>0</v>
      </c>
      <c r="U308" s="10">
        <f t="shared" si="122"/>
        <v>0</v>
      </c>
      <c r="V308" s="10">
        <f t="shared" si="122"/>
        <v>0</v>
      </c>
      <c r="W308" s="10">
        <f t="shared" si="122"/>
        <v>0</v>
      </c>
      <c r="X308" s="10">
        <f t="shared" si="122"/>
        <v>0</v>
      </c>
      <c r="Y308" s="10">
        <f t="shared" si="122"/>
        <v>0</v>
      </c>
      <c r="Z308" s="10">
        <f t="shared" si="122"/>
        <v>0</v>
      </c>
      <c r="AA308" s="10">
        <f t="shared" si="122"/>
        <v>0</v>
      </c>
      <c r="AB308" s="10">
        <f t="shared" si="122"/>
        <v>0</v>
      </c>
      <c r="AC308" s="10">
        <f t="shared" si="122"/>
        <v>0</v>
      </c>
      <c r="AD308" s="10">
        <f t="shared" si="122"/>
        <v>0</v>
      </c>
      <c r="AE308" s="10">
        <f t="shared" si="122"/>
        <v>0</v>
      </c>
      <c r="AF308" s="10">
        <f t="shared" si="122"/>
        <v>0</v>
      </c>
      <c r="AG308" s="10">
        <f t="shared" si="122"/>
        <v>0</v>
      </c>
      <c r="AH308" s="10">
        <f t="shared" si="122"/>
        <v>0</v>
      </c>
      <c r="AI308" s="10">
        <f t="shared" si="122"/>
        <v>0</v>
      </c>
      <c r="AJ308" s="10">
        <f t="shared" si="122"/>
        <v>0</v>
      </c>
      <c r="AK308" s="10">
        <f t="shared" si="122"/>
        <v>0</v>
      </c>
      <c r="AL308" s="10">
        <f t="shared" si="123"/>
        <v>0</v>
      </c>
    </row>
    <row r="309" spans="3:38" x14ac:dyDescent="0.35">
      <c r="E309" t="s">
        <v>131</v>
      </c>
      <c r="F309" t="s">
        <v>53</v>
      </c>
      <c r="G309" s="10">
        <f t="shared" si="122"/>
        <v>0</v>
      </c>
      <c r="H309" s="10">
        <f t="shared" si="122"/>
        <v>0</v>
      </c>
      <c r="I309" s="10">
        <f t="shared" si="122"/>
        <v>0</v>
      </c>
      <c r="J309" s="10">
        <f t="shared" si="122"/>
        <v>0</v>
      </c>
      <c r="K309" s="10">
        <f t="shared" si="122"/>
        <v>0</v>
      </c>
      <c r="L309" s="10">
        <f t="shared" si="122"/>
        <v>0</v>
      </c>
      <c r="M309" s="10">
        <f t="shared" si="122"/>
        <v>0</v>
      </c>
      <c r="N309" s="10">
        <f t="shared" si="122"/>
        <v>0</v>
      </c>
      <c r="O309" s="10">
        <f t="shared" si="122"/>
        <v>0</v>
      </c>
      <c r="P309" s="10">
        <f t="shared" si="122"/>
        <v>0</v>
      </c>
      <c r="Q309" s="10">
        <f t="shared" si="122"/>
        <v>0</v>
      </c>
      <c r="R309" s="10">
        <f t="shared" si="122"/>
        <v>0</v>
      </c>
      <c r="S309" s="10">
        <f t="shared" si="122"/>
        <v>0</v>
      </c>
      <c r="T309" s="10">
        <f t="shared" si="122"/>
        <v>0</v>
      </c>
      <c r="U309" s="10">
        <f t="shared" si="122"/>
        <v>0</v>
      </c>
      <c r="V309" s="10">
        <f t="shared" si="122"/>
        <v>0</v>
      </c>
      <c r="W309" s="10">
        <f t="shared" si="122"/>
        <v>0</v>
      </c>
      <c r="X309" s="10">
        <f t="shared" si="122"/>
        <v>0</v>
      </c>
      <c r="Y309" s="10">
        <f t="shared" si="122"/>
        <v>0</v>
      </c>
      <c r="Z309" s="10">
        <f t="shared" si="122"/>
        <v>0</v>
      </c>
      <c r="AA309" s="10">
        <f t="shared" si="122"/>
        <v>0</v>
      </c>
      <c r="AB309" s="10">
        <f t="shared" si="122"/>
        <v>0</v>
      </c>
      <c r="AC309" s="10">
        <f t="shared" si="122"/>
        <v>0</v>
      </c>
      <c r="AD309" s="10">
        <f t="shared" si="122"/>
        <v>0</v>
      </c>
      <c r="AE309" s="10">
        <f t="shared" si="122"/>
        <v>0</v>
      </c>
      <c r="AF309" s="10">
        <f t="shared" si="122"/>
        <v>0</v>
      </c>
      <c r="AG309" s="10">
        <f t="shared" si="122"/>
        <v>0</v>
      </c>
      <c r="AH309" s="10">
        <f t="shared" si="122"/>
        <v>0</v>
      </c>
      <c r="AI309" s="10">
        <f t="shared" si="122"/>
        <v>0</v>
      </c>
      <c r="AJ309" s="10">
        <f t="shared" si="122"/>
        <v>0</v>
      </c>
      <c r="AK309" s="10">
        <f t="shared" si="122"/>
        <v>0</v>
      </c>
      <c r="AL309" s="10">
        <f t="shared" si="123"/>
        <v>0</v>
      </c>
    </row>
    <row r="310" spans="3:38" x14ac:dyDescent="0.35">
      <c r="E310" t="s">
        <v>148</v>
      </c>
      <c r="F310" t="s">
        <v>53</v>
      </c>
      <c r="G310" s="10">
        <f t="shared" ref="G310:AK310" si="124">G299</f>
        <v>0</v>
      </c>
      <c r="H310" s="10">
        <f t="shared" si="124"/>
        <v>0</v>
      </c>
      <c r="I310" s="10">
        <f t="shared" si="124"/>
        <v>0</v>
      </c>
      <c r="J310" s="10">
        <f t="shared" si="124"/>
        <v>0</v>
      </c>
      <c r="K310" s="10">
        <f t="shared" si="124"/>
        <v>0</v>
      </c>
      <c r="L310" s="10">
        <f t="shared" si="124"/>
        <v>0</v>
      </c>
      <c r="M310" s="10">
        <f t="shared" si="124"/>
        <v>0</v>
      </c>
      <c r="N310" s="10">
        <f t="shared" si="124"/>
        <v>0</v>
      </c>
      <c r="O310" s="10">
        <f t="shared" si="124"/>
        <v>0</v>
      </c>
      <c r="P310" s="10">
        <f t="shared" si="124"/>
        <v>0</v>
      </c>
      <c r="Q310" s="10">
        <f t="shared" si="124"/>
        <v>0</v>
      </c>
      <c r="R310" s="10">
        <f t="shared" si="124"/>
        <v>0</v>
      </c>
      <c r="S310" s="10">
        <f t="shared" si="124"/>
        <v>0</v>
      </c>
      <c r="T310" s="10">
        <f t="shared" si="124"/>
        <v>0</v>
      </c>
      <c r="U310" s="10">
        <f t="shared" si="124"/>
        <v>0</v>
      </c>
      <c r="V310" s="10">
        <f t="shared" si="124"/>
        <v>0</v>
      </c>
      <c r="W310" s="10">
        <f t="shared" si="124"/>
        <v>0</v>
      </c>
      <c r="X310" s="10">
        <f t="shared" si="124"/>
        <v>0</v>
      </c>
      <c r="Y310" s="10">
        <f t="shared" si="124"/>
        <v>0</v>
      </c>
      <c r="Z310" s="10">
        <f t="shared" si="124"/>
        <v>0</v>
      </c>
      <c r="AA310" s="10">
        <f t="shared" si="124"/>
        <v>0</v>
      </c>
      <c r="AB310" s="10">
        <f t="shared" si="124"/>
        <v>0</v>
      </c>
      <c r="AC310" s="10">
        <f t="shared" si="124"/>
        <v>0</v>
      </c>
      <c r="AD310" s="10">
        <f t="shared" si="124"/>
        <v>0</v>
      </c>
      <c r="AE310" s="10">
        <f t="shared" si="124"/>
        <v>0</v>
      </c>
      <c r="AF310" s="10">
        <f t="shared" si="124"/>
        <v>0</v>
      </c>
      <c r="AG310" s="10">
        <f t="shared" si="124"/>
        <v>0</v>
      </c>
      <c r="AH310" s="10">
        <f t="shared" si="124"/>
        <v>0</v>
      </c>
      <c r="AI310" s="10">
        <f t="shared" si="124"/>
        <v>0</v>
      </c>
      <c r="AJ310" s="10">
        <f t="shared" si="124"/>
        <v>0</v>
      </c>
      <c r="AK310" s="10">
        <f t="shared" si="124"/>
        <v>0</v>
      </c>
      <c r="AL310" s="10">
        <f>IF(AF310=0,0,IF($G$17&gt;(AK310/AF310)^(1/5)-1+2%,AK310*(AK310/AF310)^(1/5)/($G$17-((AK310/AF310)^(1/5)-1)),AK310*(1+$G$16)/$G$18))</f>
        <v>0</v>
      </c>
    </row>
    <row r="311" spans="3:38" x14ac:dyDescent="0.35">
      <c r="E311" t="s">
        <v>149</v>
      </c>
      <c r="F311" t="s">
        <v>53</v>
      </c>
      <c r="G311" s="10">
        <f>-$G$19*G310</f>
        <v>0</v>
      </c>
      <c r="H311" s="10">
        <f t="shared" ref="H311:AK311" si="125">-$G$19*H310</f>
        <v>0</v>
      </c>
      <c r="I311" s="10">
        <f t="shared" si="125"/>
        <v>0</v>
      </c>
      <c r="J311" s="10">
        <f t="shared" si="125"/>
        <v>0</v>
      </c>
      <c r="K311" s="10">
        <f t="shared" si="125"/>
        <v>0</v>
      </c>
      <c r="L311" s="10">
        <f t="shared" si="125"/>
        <v>0</v>
      </c>
      <c r="M311" s="10">
        <f t="shared" si="125"/>
        <v>0</v>
      </c>
      <c r="N311" s="10">
        <f t="shared" si="125"/>
        <v>0</v>
      </c>
      <c r="O311" s="10">
        <f t="shared" si="125"/>
        <v>0</v>
      </c>
      <c r="P311" s="10">
        <f t="shared" si="125"/>
        <v>0</v>
      </c>
      <c r="Q311" s="10">
        <f t="shared" si="125"/>
        <v>0</v>
      </c>
      <c r="R311" s="10">
        <f t="shared" si="125"/>
        <v>0</v>
      </c>
      <c r="S311" s="10">
        <f t="shared" si="125"/>
        <v>0</v>
      </c>
      <c r="T311" s="10">
        <f t="shared" si="125"/>
        <v>0</v>
      </c>
      <c r="U311" s="10">
        <f t="shared" si="125"/>
        <v>0</v>
      </c>
      <c r="V311" s="10">
        <f t="shared" si="125"/>
        <v>0</v>
      </c>
      <c r="W311" s="10">
        <f t="shared" si="125"/>
        <v>0</v>
      </c>
      <c r="X311" s="10">
        <f t="shared" si="125"/>
        <v>0</v>
      </c>
      <c r="Y311" s="10">
        <f t="shared" si="125"/>
        <v>0</v>
      </c>
      <c r="Z311" s="10">
        <f t="shared" si="125"/>
        <v>0</v>
      </c>
      <c r="AA311" s="10">
        <f t="shared" si="125"/>
        <v>0</v>
      </c>
      <c r="AB311" s="10">
        <f t="shared" si="125"/>
        <v>0</v>
      </c>
      <c r="AC311" s="10">
        <f t="shared" si="125"/>
        <v>0</v>
      </c>
      <c r="AD311" s="10">
        <f t="shared" si="125"/>
        <v>0</v>
      </c>
      <c r="AE311" s="10">
        <f t="shared" si="125"/>
        <v>0</v>
      </c>
      <c r="AF311" s="10">
        <f t="shared" si="125"/>
        <v>0</v>
      </c>
      <c r="AG311" s="10">
        <f t="shared" si="125"/>
        <v>0</v>
      </c>
      <c r="AH311" s="10">
        <f t="shared" si="125"/>
        <v>0</v>
      </c>
      <c r="AI311" s="10">
        <f t="shared" si="125"/>
        <v>0</v>
      </c>
      <c r="AJ311" s="10">
        <f t="shared" si="125"/>
        <v>0</v>
      </c>
      <c r="AK311" s="10">
        <f t="shared" si="125"/>
        <v>0</v>
      </c>
      <c r="AL311" s="10">
        <f t="shared" ref="AL311" si="126">IF(AF311=0,0,IF($G$17&gt;(AK311/AF311)^(1/5)-1+2%,AK311*(AK311/AF311)^(1/5)/($G$17-((AK311/AF311)^(1/5)-1)),AK311*(1+$G$16)/$G$18))</f>
        <v>0</v>
      </c>
    </row>
    <row r="312" spans="3:38" x14ac:dyDescent="0.35">
      <c r="E312" t="s">
        <v>150</v>
      </c>
      <c r="F312" t="s">
        <v>53</v>
      </c>
      <c r="G312" s="10">
        <f t="shared" ref="G312:AL312" si="127">SUM(G302:G311)</f>
        <v>-34764548.044999994</v>
      </c>
      <c r="H312" s="10">
        <f t="shared" si="127"/>
        <v>-1898763.1455521854</v>
      </c>
      <c r="I312" s="10">
        <f t="shared" si="127"/>
        <v>-7695199.462684514</v>
      </c>
      <c r="J312" s="10">
        <f t="shared" si="127"/>
        <v>-9102321.2461453956</v>
      </c>
      <c r="K312" s="10">
        <f t="shared" si="127"/>
        <v>-15119844.567746291</v>
      </c>
      <c r="L312" s="10">
        <f t="shared" si="127"/>
        <v>-5546732.6814333629</v>
      </c>
      <c r="M312" s="10">
        <f t="shared" si="127"/>
        <v>-3073391.169994018</v>
      </c>
      <c r="N312" s="10">
        <f t="shared" si="127"/>
        <v>-2999530.9786869795</v>
      </c>
      <c r="O312" s="10">
        <f t="shared" si="127"/>
        <v>-33780690.62403135</v>
      </c>
      <c r="P312" s="10">
        <f t="shared" si="127"/>
        <v>-6650526.1530897673</v>
      </c>
      <c r="Q312" s="10">
        <f t="shared" si="127"/>
        <v>-8571350.4824522994</v>
      </c>
      <c r="R312" s="10">
        <f t="shared" si="127"/>
        <v>-18704810.707712661</v>
      </c>
      <c r="S312" s="10">
        <f t="shared" si="127"/>
        <v>-25081953.821428403</v>
      </c>
      <c r="T312" s="10">
        <f t="shared" si="127"/>
        <v>-6737490.046997577</v>
      </c>
      <c r="U312" s="10">
        <f t="shared" si="127"/>
        <v>-6585009.232410389</v>
      </c>
      <c r="V312" s="10">
        <f t="shared" si="127"/>
        <v>-6418650.8689629445</v>
      </c>
      <c r="W312" s="10">
        <f t="shared" si="127"/>
        <v>-6237735.8490987401</v>
      </c>
      <c r="X312" s="10">
        <f t="shared" si="127"/>
        <v>-6041556.7254385799</v>
      </c>
      <c r="Y312" s="10">
        <f t="shared" si="127"/>
        <v>-5829376.6043812819</v>
      </c>
      <c r="Z312" s="10">
        <f t="shared" si="127"/>
        <v>-5600427.9979034103</v>
      </c>
      <c r="AA312" s="10">
        <f t="shared" si="127"/>
        <v>-5353911.6320061106</v>
      </c>
      <c r="AB312" s="10">
        <f t="shared" si="127"/>
        <v>-5088995.2101997826</v>
      </c>
      <c r="AC312" s="10">
        <f t="shared" si="127"/>
        <v>-4804812.1303583924</v>
      </c>
      <c r="AD312" s="10">
        <f t="shared" si="127"/>
        <v>-4500460.1532136537</v>
      </c>
      <c r="AE312" s="10">
        <f t="shared" si="127"/>
        <v>-4175000.0206960775</v>
      </c>
      <c r="AF312" s="10">
        <f t="shared" si="127"/>
        <v>-3827454.0222635157</v>
      </c>
      <c r="AG312" s="10">
        <f t="shared" si="127"/>
        <v>-3456804.5072900094</v>
      </c>
      <c r="AH312" s="10">
        <f t="shared" si="127"/>
        <v>-3061992.3415166065</v>
      </c>
      <c r="AI312" s="10">
        <f t="shared" si="127"/>
        <v>-2641915.3054925688</v>
      </c>
      <c r="AJ312" s="10">
        <f t="shared" si="127"/>
        <v>-2195426.4328592904</v>
      </c>
      <c r="AK312" s="10">
        <f t="shared" si="127"/>
        <v>-1721332.286250338</v>
      </c>
      <c r="AL312" s="10">
        <f t="shared" si="127"/>
        <v>515740394.92261791</v>
      </c>
    </row>
    <row r="313" spans="3:38" x14ac:dyDescent="0.35">
      <c r="E313" t="s">
        <v>151</v>
      </c>
      <c r="F313" t="s">
        <v>53</v>
      </c>
      <c r="G313" s="10">
        <f>NPV($G$17,H312:AL312)+G312</f>
        <v>-42580062.485589452</v>
      </c>
    </row>
    <row r="315" spans="3:38" x14ac:dyDescent="0.35">
      <c r="E315" t="s">
        <v>143</v>
      </c>
      <c r="F315" t="s">
        <v>53</v>
      </c>
      <c r="G315" s="10">
        <f t="shared" ref="G315:AK315" si="128">G287</f>
        <v>17217664.420000002</v>
      </c>
      <c r="H315" s="10">
        <f t="shared" si="128"/>
        <v>17579235.372820001</v>
      </c>
      <c r="I315" s="10">
        <f t="shared" si="128"/>
        <v>17948399.315649219</v>
      </c>
      <c r="J315" s="10">
        <f t="shared" si="128"/>
        <v>18325315.701277852</v>
      </c>
      <c r="K315" s="10">
        <f t="shared" si="128"/>
        <v>18710147.331004687</v>
      </c>
      <c r="L315" s="10">
        <f t="shared" si="128"/>
        <v>19103060.424955782</v>
      </c>
      <c r="M315" s="10">
        <f t="shared" si="128"/>
        <v>0</v>
      </c>
      <c r="N315" s="10">
        <f t="shared" si="128"/>
        <v>0</v>
      </c>
      <c r="O315" s="10">
        <f t="shared" si="128"/>
        <v>0</v>
      </c>
      <c r="P315" s="10">
        <f t="shared" si="128"/>
        <v>0</v>
      </c>
      <c r="Q315" s="10">
        <f t="shared" si="128"/>
        <v>0</v>
      </c>
      <c r="R315" s="10">
        <f t="shared" si="128"/>
        <v>0</v>
      </c>
      <c r="S315" s="10">
        <f t="shared" si="128"/>
        <v>0</v>
      </c>
      <c r="T315" s="10">
        <f t="shared" si="128"/>
        <v>0</v>
      </c>
      <c r="U315" s="10">
        <f t="shared" si="128"/>
        <v>0</v>
      </c>
      <c r="V315" s="10">
        <f t="shared" si="128"/>
        <v>0</v>
      </c>
      <c r="W315" s="10">
        <f t="shared" si="128"/>
        <v>0</v>
      </c>
      <c r="X315" s="10">
        <f t="shared" si="128"/>
        <v>0</v>
      </c>
      <c r="Y315" s="10">
        <f t="shared" si="128"/>
        <v>0</v>
      </c>
      <c r="Z315" s="10">
        <f t="shared" si="128"/>
        <v>0</v>
      </c>
      <c r="AA315" s="10">
        <f t="shared" si="128"/>
        <v>0</v>
      </c>
      <c r="AB315" s="10">
        <f t="shared" si="128"/>
        <v>0</v>
      </c>
      <c r="AC315" s="10">
        <f t="shared" si="128"/>
        <v>0</v>
      </c>
      <c r="AD315" s="10">
        <f t="shared" si="128"/>
        <v>0</v>
      </c>
      <c r="AE315" s="10">
        <f t="shared" si="128"/>
        <v>0</v>
      </c>
      <c r="AF315" s="10">
        <f t="shared" si="128"/>
        <v>0</v>
      </c>
      <c r="AG315" s="10">
        <f t="shared" si="128"/>
        <v>0</v>
      </c>
      <c r="AH315" s="10">
        <f t="shared" si="128"/>
        <v>0</v>
      </c>
      <c r="AI315" s="10">
        <f t="shared" si="128"/>
        <v>0</v>
      </c>
      <c r="AJ315" s="10">
        <f t="shared" si="128"/>
        <v>0</v>
      </c>
      <c r="AK315" s="10">
        <f t="shared" si="128"/>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00327FD7-A4E9-49D5-9EDA-2590CC713985}">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766CC-A382-49B5-A91B-57F18EFDFB66}">
  <sheetPr>
    <tabColor theme="1"/>
    <pageSetUpPr fitToPage="1"/>
  </sheetPr>
  <dimension ref="A1:AN324"/>
  <sheetViews>
    <sheetView zoomScale="85" zoomScaleNormal="85" workbookViewId="0">
      <pane xSplit="6" ySplit="4" topLeftCell="G212"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2962.3774460143422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7883163.6195844151</v>
      </c>
      <c r="J14" s="26">
        <f t="shared" si="0"/>
        <v>9135230.6272822749</v>
      </c>
      <c r="K14" s="26">
        <f t="shared" si="0"/>
        <v>14676969.808739942</v>
      </c>
      <c r="L14" s="26">
        <f t="shared" si="0"/>
        <v>5669890.9789698971</v>
      </c>
      <c r="M14" s="26">
        <f t="shared" si="0"/>
        <v>3515737.2336994903</v>
      </c>
      <c r="N14" s="26">
        <f>N28/N22</f>
        <v>3596142.317010426</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t="s">
        <v>172</v>
      </c>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45">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46">
        <f>[2]KeyAssumptionsPriceControl_FO!AL15</f>
        <v>1.3439163793441222</v>
      </c>
      <c r="T22" s="47">
        <f>S22*(1+$G$16)</f>
        <v>1.3721386233103487</v>
      </c>
      <c r="U22" s="47">
        <f>T22*(1+$G$16)</f>
        <v>1.400953534399866</v>
      </c>
      <c r="V22" s="47">
        <f t="shared" ref="V22:AK22" si="2">U22*(1+$G$16)</f>
        <v>1.430373558622263</v>
      </c>
      <c r="W22" s="47">
        <f t="shared" si="2"/>
        <v>1.4604114033533304</v>
      </c>
      <c r="X22" s="47">
        <f t="shared" si="2"/>
        <v>1.4910800428237503</v>
      </c>
      <c r="Y22" s="47">
        <f t="shared" si="2"/>
        <v>1.522392723723049</v>
      </c>
      <c r="Z22" s="47">
        <f t="shared" si="2"/>
        <v>1.554362970921233</v>
      </c>
      <c r="AA22" s="47">
        <f t="shared" si="2"/>
        <v>1.5870045933105787</v>
      </c>
      <c r="AB22" s="47">
        <f t="shared" si="2"/>
        <v>1.6203316897701008</v>
      </c>
      <c r="AC22" s="47">
        <f t="shared" si="2"/>
        <v>1.6543586552552727</v>
      </c>
      <c r="AD22" s="47">
        <f t="shared" si="2"/>
        <v>1.6891001870156332</v>
      </c>
      <c r="AE22" s="47">
        <f t="shared" si="2"/>
        <v>1.7245712909429614</v>
      </c>
      <c r="AF22" s="47">
        <f t="shared" si="2"/>
        <v>1.7607872880527633</v>
      </c>
      <c r="AG22" s="47">
        <f t="shared" si="2"/>
        <v>1.7977638211018712</v>
      </c>
      <c r="AH22" s="47">
        <f t="shared" si="2"/>
        <v>1.8355168613450104</v>
      </c>
      <c r="AI22" s="47">
        <f t="shared" si="2"/>
        <v>1.8740627154332554</v>
      </c>
      <c r="AJ22" s="47">
        <f t="shared" si="2"/>
        <v>1.9134180324573535</v>
      </c>
      <c r="AK22" s="47">
        <f t="shared" si="2"/>
        <v>1.9535998111389579</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44">
        <f>'[8]Capital Plan'!D157</f>
        <v>1976591.24917324</v>
      </c>
      <c r="I28" s="44">
        <f>'[8]Capital Plan'!E157</f>
        <v>7883163.6195844151</v>
      </c>
      <c r="J28" s="44">
        <f>'[8]Capital Plan'!F157</f>
        <v>9409287.5461007431</v>
      </c>
      <c r="K28" s="44">
        <f>'[8]Capital Plan'!G157</f>
        <v>15570797.270092202</v>
      </c>
      <c r="L28" s="44">
        <f>'[8]Capital Plan'!H157</f>
        <v>6195642.9597768383</v>
      </c>
      <c r="M28" s="44">
        <f>'[8]Capital Plan'!I157</f>
        <v>3956993.2301738057</v>
      </c>
      <c r="N28" s="44">
        <f>'[8]Capital Plan'!J157</f>
        <v>4168914.5556033188</v>
      </c>
      <c r="O28" s="48">
        <f>'[8]Capital Plan'!$J$146*O22</f>
        <v>8924964.6192801911</v>
      </c>
      <c r="P28" s="48">
        <f>'[8]Capital Plan'!$J$146*P22</f>
        <v>9192713.5578585975</v>
      </c>
      <c r="Q28" s="48">
        <f>'[8]Capital Plan'!$J$146*Q22</f>
        <v>9468494.9645943567</v>
      </c>
      <c r="R28" s="48">
        <f>'[8]Capital Plan'!$J$146*R22</f>
        <v>9752549.8135321867</v>
      </c>
      <c r="S28" s="48">
        <f>'[8]Capital Plan'!$J$146*S22</f>
        <v>10045126.307938153</v>
      </c>
      <c r="T28" s="48">
        <f>'[8]Capital Plan'!$J$146*T22</f>
        <v>10256073.960404854</v>
      </c>
      <c r="U28" s="48">
        <f>'[8]Capital Plan'!$J$146*U22</f>
        <v>10471451.513573356</v>
      </c>
      <c r="V28" s="48">
        <f>'[8]Capital Plan'!$J$146*V22</f>
        <v>10691351.995358394</v>
      </c>
      <c r="W28" s="48">
        <f>'[8]Capital Plan'!$J$146*W22</f>
        <v>10915870.387260919</v>
      </c>
      <c r="X28" s="48">
        <f>'[8]Capital Plan'!$J$146*X22</f>
        <v>11145103.665393399</v>
      </c>
      <c r="Y28" s="48">
        <f>'[8]Capital Plan'!$J$146*Y22</f>
        <v>11379150.84236666</v>
      </c>
      <c r="Z28" s="48">
        <f>'[8]Capital Plan'!$J$146*Z22</f>
        <v>11618113.01005636</v>
      </c>
      <c r="AA28" s="48">
        <f>'[8]Capital Plan'!$J$146*AA22</f>
        <v>11862093.38326754</v>
      </c>
      <c r="AB28" s="48">
        <f>'[8]Capital Plan'!$J$146*AB22</f>
        <v>12111197.344316158</v>
      </c>
      <c r="AC28" s="48">
        <f>'[8]Capital Plan'!$J$146*AC22</f>
        <v>12365532.488546796</v>
      </c>
      <c r="AD28" s="48">
        <f>'[8]Capital Plan'!$J$146*AD22</f>
        <v>12625208.670806278</v>
      </c>
      <c r="AE28" s="48">
        <f>'[8]Capital Plan'!$J$146*AE22</f>
        <v>12890338.052893208</v>
      </c>
      <c r="AF28" s="48">
        <f>'[8]Capital Plan'!$J$146*AF22</f>
        <v>13161035.152003964</v>
      </c>
      <c r="AG28" s="48">
        <f>'[8]Capital Plan'!$J$146*AG22</f>
        <v>13437416.890196046</v>
      </c>
      <c r="AH28" s="48">
        <f>'[8]Capital Plan'!$J$146*AH22</f>
        <v>13719602.644890163</v>
      </c>
      <c r="AI28" s="48">
        <f>'[8]Capital Plan'!$J$146*AI22</f>
        <v>14007714.300432855</v>
      </c>
      <c r="AJ28" s="48">
        <f>'[8]Capital Plan'!$J$146*AJ22</f>
        <v>14301876.300741943</v>
      </c>
      <c r="AK28" s="48">
        <f>'[8]Capital Plan'!$J$146*AK22</f>
        <v>14602215.703057522</v>
      </c>
      <c r="AL28" s="10">
        <f>SUM(G28:AK28)</f>
        <v>382878134.04427451</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85950207.344389439</v>
      </c>
      <c r="AM30">
        <f>AL30/(AK93+AK114)</f>
        <v>3165.7534933476772</v>
      </c>
      <c r="AN30" t="s">
        <v>169</v>
      </c>
    </row>
    <row r="31" spans="1:40" x14ac:dyDescent="0.35">
      <c r="E31" s="10" t="str">
        <f>E23</f>
        <v>Pipes</v>
      </c>
      <c r="F31" t="s">
        <v>53</v>
      </c>
      <c r="G31" s="10">
        <f t="shared" ref="G31:AK34" si="3">G23/$G9+IF((G$4-$G9+1)&gt;0,-INDEX($G23:$AK23,1,(G$4-$G9+1))/$G9,0)</f>
        <v>517897.46720000001</v>
      </c>
      <c r="H31" s="10">
        <f t="shared" si="3"/>
        <v>22783.037440398795</v>
      </c>
      <c r="I31" s="10">
        <f t="shared" si="3"/>
        <v>11365.74709427</v>
      </c>
      <c r="J31" s="10">
        <f t="shared" si="3"/>
        <v>81239.755847219989</v>
      </c>
      <c r="K31" s="10">
        <f t="shared" si="3"/>
        <v>197951.90751781658</v>
      </c>
      <c r="L31" s="10">
        <f t="shared" si="3"/>
        <v>44356.233916493307</v>
      </c>
      <c r="M31" s="10">
        <f t="shared" si="3"/>
        <v>73134.059162665391</v>
      </c>
      <c r="N31" s="10">
        <f t="shared" si="3"/>
        <v>64084.927155610429</v>
      </c>
      <c r="O31" s="10">
        <f t="shared" si="3"/>
        <v>72186.985309328345</v>
      </c>
      <c r="P31" s="10">
        <f t="shared" si="3"/>
        <v>73702.912000824232</v>
      </c>
      <c r="Q31" s="10">
        <f t="shared" si="3"/>
        <v>75250.673152841511</v>
      </c>
      <c r="R31" s="10">
        <f t="shared" si="3"/>
        <v>76830.937289051188</v>
      </c>
      <c r="S31" s="10">
        <f t="shared" si="3"/>
        <v>78444.386972121254</v>
      </c>
      <c r="T31" s="10">
        <f t="shared" si="3"/>
        <v>79782.595358722087</v>
      </c>
      <c r="U31" s="10">
        <f t="shared" si="3"/>
        <v>81120.803745322919</v>
      </c>
      <c r="V31" s="10">
        <f t="shared" si="3"/>
        <v>82459.012131923751</v>
      </c>
      <c r="W31" s="10">
        <f t="shared" si="3"/>
        <v>83797.220518524584</v>
      </c>
      <c r="X31" s="10">
        <f t="shared" si="3"/>
        <v>85135.428905125416</v>
      </c>
      <c r="Y31" s="10">
        <f t="shared" si="3"/>
        <v>86473.637291726249</v>
      </c>
      <c r="Z31" s="10">
        <f t="shared" si="3"/>
        <v>87811.845678327081</v>
      </c>
      <c r="AA31" s="10">
        <f t="shared" si="3"/>
        <v>89150.054064927914</v>
      </c>
      <c r="AB31" s="10">
        <f t="shared" si="3"/>
        <v>90488.262451528746</v>
      </c>
      <c r="AC31" s="10">
        <f t="shared" si="3"/>
        <v>91826.470838129579</v>
      </c>
      <c r="AD31" s="10">
        <f t="shared" si="3"/>
        <v>93164.679224730411</v>
      </c>
      <c r="AE31" s="10">
        <f t="shared" si="3"/>
        <v>94502.887611331244</v>
      </c>
      <c r="AF31" s="10">
        <f t="shared" si="3"/>
        <v>95841.095997932076</v>
      </c>
      <c r="AG31" s="10">
        <f t="shared" si="3"/>
        <v>97179.304384532908</v>
      </c>
      <c r="AH31" s="10">
        <f t="shared" si="3"/>
        <v>98517.512771133741</v>
      </c>
      <c r="AI31" s="10">
        <f t="shared" si="3"/>
        <v>99855.721157734573</v>
      </c>
      <c r="AJ31" s="10">
        <f t="shared" si="3"/>
        <v>101193.92954433541</v>
      </c>
      <c r="AK31" s="10">
        <f t="shared" si="3"/>
        <v>102532.13793093624</v>
      </c>
    </row>
    <row r="32" spans="1:40" x14ac:dyDescent="0.35">
      <c r="E32" s="10" t="str">
        <f t="shared" ref="E32:E34" si="4">E24</f>
        <v>Pumps</v>
      </c>
      <c r="F32" t="s">
        <v>53</v>
      </c>
      <c r="G32" s="10">
        <f t="shared" si="3"/>
        <v>1555066.9873999998</v>
      </c>
      <c r="H32" s="10">
        <f t="shared" si="3"/>
        <v>34379.073756432248</v>
      </c>
      <c r="I32" s="10">
        <f t="shared" si="3"/>
        <v>277325</v>
      </c>
      <c r="J32" s="10">
        <f t="shared" si="3"/>
        <v>195665.76729999998</v>
      </c>
      <c r="K32" s="10">
        <f t="shared" si="3"/>
        <v>196766.7251238086</v>
      </c>
      <c r="L32" s="10">
        <f t="shared" si="3"/>
        <v>147112.00511541998</v>
      </c>
      <c r="M32" s="10">
        <f t="shared" si="3"/>
        <v>4346.7329539239981</v>
      </c>
      <c r="N32" s="10">
        <f t="shared" si="3"/>
        <v>30511.348628450258</v>
      </c>
      <c r="O32" s="10">
        <f t="shared" si="3"/>
        <v>129244.98465549626</v>
      </c>
      <c r="P32" s="10">
        <f t="shared" si="3"/>
        <v>131959.12933326163</v>
      </c>
      <c r="Q32" s="10">
        <f t="shared" si="3"/>
        <v>134730.27104926013</v>
      </c>
      <c r="R32" s="10">
        <f t="shared" si="3"/>
        <v>137559.60674129456</v>
      </c>
      <c r="S32" s="10">
        <f t="shared" si="3"/>
        <v>140448.35848286172</v>
      </c>
      <c r="T32" s="10">
        <f t="shared" si="3"/>
        <v>142844.31284570077</v>
      </c>
      <c r="U32" s="10">
        <f t="shared" si="3"/>
        <v>145240.26720853976</v>
      </c>
      <c r="V32" s="10">
        <f t="shared" si="3"/>
        <v>147636.22157137879</v>
      </c>
      <c r="W32" s="10">
        <f t="shared" si="3"/>
        <v>150032.17593421778</v>
      </c>
      <c r="X32" s="10">
        <f t="shared" si="3"/>
        <v>152428.13029705681</v>
      </c>
      <c r="Y32" s="10">
        <f t="shared" si="3"/>
        <v>154824.08465989583</v>
      </c>
      <c r="Z32" s="10">
        <f t="shared" si="3"/>
        <v>157220.03902273483</v>
      </c>
      <c r="AA32" s="10">
        <f t="shared" si="3"/>
        <v>159615.99338557385</v>
      </c>
      <c r="AB32" s="10">
        <f t="shared" si="3"/>
        <v>162011.94774841287</v>
      </c>
      <c r="AC32" s="10">
        <f t="shared" si="3"/>
        <v>164407.90211125187</v>
      </c>
      <c r="AD32" s="10">
        <f t="shared" si="3"/>
        <v>166803.85647409089</v>
      </c>
      <c r="AE32" s="10">
        <f t="shared" si="3"/>
        <v>169199.81083692992</v>
      </c>
      <c r="AF32" s="10">
        <f t="shared" si="3"/>
        <v>-1383471.2222002309</v>
      </c>
      <c r="AG32" s="10">
        <f t="shared" si="3"/>
        <v>139612.64580617569</v>
      </c>
      <c r="AH32" s="10">
        <f t="shared" si="3"/>
        <v>-100937.32607455307</v>
      </c>
      <c r="AI32" s="10">
        <f t="shared" si="3"/>
        <v>-16882.139011713996</v>
      </c>
      <c r="AJ32" s="10">
        <f t="shared" si="3"/>
        <v>-15587.142472683627</v>
      </c>
      <c r="AK32" s="10">
        <f t="shared" si="3"/>
        <v>36463.531898544054</v>
      </c>
    </row>
    <row r="33" spans="1:39" x14ac:dyDescent="0.35">
      <c r="E33" s="10" t="str">
        <f t="shared" si="4"/>
        <v>Valves and Meters</v>
      </c>
      <c r="F33" t="s">
        <v>53</v>
      </c>
      <c r="G33" s="10">
        <f t="shared" si="3"/>
        <v>0</v>
      </c>
      <c r="H33" s="10">
        <f t="shared" si="3"/>
        <v>0</v>
      </c>
      <c r="I33" s="10">
        <f t="shared" si="3"/>
        <v>0</v>
      </c>
      <c r="J33" s="10">
        <f t="shared" si="3"/>
        <v>0</v>
      </c>
      <c r="K33" s="10">
        <f t="shared" si="3"/>
        <v>0</v>
      </c>
      <c r="L33" s="10">
        <f t="shared" si="3"/>
        <v>0</v>
      </c>
      <c r="M33" s="10">
        <f t="shared" si="3"/>
        <v>0</v>
      </c>
      <c r="N33" s="10">
        <f t="shared" si="3"/>
        <v>0</v>
      </c>
      <c r="O33" s="10">
        <f t="shared" si="3"/>
        <v>0</v>
      </c>
      <c r="P33" s="10">
        <f t="shared" si="3"/>
        <v>0</v>
      </c>
      <c r="Q33" s="10">
        <f t="shared" si="3"/>
        <v>0</v>
      </c>
      <c r="R33" s="10">
        <f t="shared" si="3"/>
        <v>0</v>
      </c>
      <c r="S33" s="10">
        <f t="shared" si="3"/>
        <v>0</v>
      </c>
      <c r="T33" s="10">
        <f t="shared" si="3"/>
        <v>0</v>
      </c>
      <c r="U33" s="10">
        <f t="shared" si="3"/>
        <v>0</v>
      </c>
      <c r="V33" s="10">
        <f t="shared" si="3"/>
        <v>0</v>
      </c>
      <c r="W33" s="10">
        <f t="shared" si="3"/>
        <v>0</v>
      </c>
      <c r="X33" s="10">
        <f t="shared" si="3"/>
        <v>0</v>
      </c>
      <c r="Y33" s="10">
        <f t="shared" si="3"/>
        <v>0</v>
      </c>
      <c r="Z33" s="10">
        <f t="shared" si="3"/>
        <v>0</v>
      </c>
      <c r="AA33" s="10">
        <f t="shared" si="3"/>
        <v>0</v>
      </c>
      <c r="AB33" s="10">
        <f t="shared" si="3"/>
        <v>0</v>
      </c>
      <c r="AC33" s="10">
        <f t="shared" si="3"/>
        <v>0</v>
      </c>
      <c r="AD33" s="10">
        <f t="shared" si="3"/>
        <v>0</v>
      </c>
      <c r="AE33" s="10">
        <f t="shared" si="3"/>
        <v>0</v>
      </c>
      <c r="AF33" s="10">
        <f t="shared" si="3"/>
        <v>0</v>
      </c>
      <c r="AG33" s="10">
        <f t="shared" si="3"/>
        <v>0</v>
      </c>
      <c r="AH33" s="10">
        <f t="shared" si="3"/>
        <v>0</v>
      </c>
      <c r="AI33" s="10">
        <f t="shared" si="3"/>
        <v>0</v>
      </c>
      <c r="AJ33" s="10">
        <f t="shared" si="3"/>
        <v>0</v>
      </c>
      <c r="AK33" s="10">
        <f t="shared" si="3"/>
        <v>0</v>
      </c>
    </row>
    <row r="34" spans="1:39" x14ac:dyDescent="0.35">
      <c r="E34" s="10" t="str">
        <f t="shared" si="4"/>
        <v>Temporary Assets</v>
      </c>
      <c r="F34" t="s">
        <v>53</v>
      </c>
      <c r="G34" s="10">
        <f t="shared" si="3"/>
        <v>0</v>
      </c>
      <c r="H34" s="10">
        <f t="shared" si="3"/>
        <v>0</v>
      </c>
      <c r="I34" s="10">
        <f t="shared" si="3"/>
        <v>0</v>
      </c>
      <c r="J34" s="10">
        <f t="shared" si="3"/>
        <v>0</v>
      </c>
      <c r="K34" s="10">
        <f t="shared" si="3"/>
        <v>0</v>
      </c>
      <c r="L34" s="10">
        <f t="shared" si="3"/>
        <v>0</v>
      </c>
      <c r="M34" s="10">
        <f t="shared" si="3"/>
        <v>0</v>
      </c>
      <c r="N34" s="10">
        <f t="shared" si="3"/>
        <v>0</v>
      </c>
      <c r="O34" s="10">
        <f t="shared" si="3"/>
        <v>0</v>
      </c>
      <c r="P34" s="10">
        <f t="shared" si="3"/>
        <v>0</v>
      </c>
      <c r="Q34" s="10">
        <f t="shared" si="3"/>
        <v>0</v>
      </c>
      <c r="R34" s="10">
        <f t="shared" si="3"/>
        <v>0</v>
      </c>
      <c r="S34" s="10">
        <f t="shared" si="3"/>
        <v>0</v>
      </c>
      <c r="T34" s="10">
        <f t="shared" si="3"/>
        <v>0</v>
      </c>
      <c r="U34" s="10">
        <f t="shared" si="3"/>
        <v>0</v>
      </c>
      <c r="V34" s="10">
        <f t="shared" si="3"/>
        <v>0</v>
      </c>
      <c r="W34" s="10">
        <f t="shared" si="3"/>
        <v>0</v>
      </c>
      <c r="X34" s="10">
        <f t="shared" si="3"/>
        <v>0</v>
      </c>
      <c r="Y34" s="10">
        <f t="shared" si="3"/>
        <v>0</v>
      </c>
      <c r="Z34" s="10">
        <f t="shared" si="3"/>
        <v>0</v>
      </c>
      <c r="AA34" s="10">
        <f t="shared" si="3"/>
        <v>0</v>
      </c>
      <c r="AB34" s="10">
        <f t="shared" si="3"/>
        <v>0</v>
      </c>
      <c r="AC34" s="10">
        <f t="shared" si="3"/>
        <v>0</v>
      </c>
      <c r="AD34" s="10">
        <f t="shared" si="3"/>
        <v>0</v>
      </c>
      <c r="AE34" s="10">
        <f t="shared" si="3"/>
        <v>0</v>
      </c>
      <c r="AF34" s="10">
        <f t="shared" si="3"/>
        <v>0</v>
      </c>
      <c r="AG34" s="10">
        <f t="shared" si="3"/>
        <v>0</v>
      </c>
      <c r="AH34" s="10">
        <f t="shared" si="3"/>
        <v>0</v>
      </c>
      <c r="AI34" s="10">
        <f t="shared" si="3"/>
        <v>0</v>
      </c>
      <c r="AJ34" s="10">
        <f t="shared" si="3"/>
        <v>0</v>
      </c>
      <c r="AK34" s="10">
        <f t="shared" si="3"/>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5">SUM(H39:H43)</f>
        <v>4176296</v>
      </c>
      <c r="I44" s="10">
        <f t="shared" si="5"/>
        <v>4176296</v>
      </c>
      <c r="J44" s="10">
        <f t="shared" si="5"/>
        <v>3786015.9385158177</v>
      </c>
      <c r="K44" s="10">
        <f t="shared" si="5"/>
        <v>4598927.3384508733</v>
      </c>
      <c r="L44" s="10">
        <f t="shared" si="5"/>
        <v>5147622.5504659051</v>
      </c>
      <c r="M44" s="10">
        <f t="shared" si="5"/>
        <v>3979015.7998537263</v>
      </c>
      <c r="N44" s="10">
        <f t="shared" si="5"/>
        <v>4907370.082629622</v>
      </c>
      <c r="O44" s="10">
        <f t="shared" si="5"/>
        <v>4483790.3419831889</v>
      </c>
      <c r="P44" s="10">
        <f t="shared" si="5"/>
        <v>4577949.939164836</v>
      </c>
      <c r="Q44" s="10">
        <f t="shared" si="5"/>
        <v>4674086.8878872972</v>
      </c>
      <c r="R44" s="10">
        <f t="shared" si="5"/>
        <v>4772242.7125329301</v>
      </c>
      <c r="S44" s="10">
        <f t="shared" si="5"/>
        <v>4872459.8094961215</v>
      </c>
      <c r="T44" s="10">
        <f t="shared" si="5"/>
        <v>4974781.4654955398</v>
      </c>
      <c r="U44" s="10">
        <f t="shared" si="5"/>
        <v>5079251.8762709461</v>
      </c>
      <c r="V44" s="10">
        <f t="shared" si="5"/>
        <v>5185916.1656726357</v>
      </c>
      <c r="W44" s="10">
        <f t="shared" si="5"/>
        <v>5294820.4051517611</v>
      </c>
      <c r="X44" s="10">
        <f t="shared" si="5"/>
        <v>5406011.6336599477</v>
      </c>
      <c r="Y44" s="10">
        <f t="shared" si="5"/>
        <v>5519537.8779668063</v>
      </c>
      <c r="Z44" s="10">
        <f t="shared" si="5"/>
        <v>5635448.1734041097</v>
      </c>
      <c r="AA44" s="10">
        <f t="shared" si="5"/>
        <v>5753792.5850455957</v>
      </c>
      <c r="AB44" s="10">
        <f t="shared" si="5"/>
        <v>5874622.229331553</v>
      </c>
      <c r="AC44" s="10">
        <f t="shared" si="5"/>
        <v>5997989.296147516</v>
      </c>
      <c r="AD44" s="10">
        <f t="shared" si="5"/>
        <v>6123947.0713666137</v>
      </c>
      <c r="AE44" s="10">
        <f t="shared" si="5"/>
        <v>6252549.959865313</v>
      </c>
      <c r="AF44" s="10">
        <f t="shared" si="5"/>
        <v>6383853.5090224845</v>
      </c>
      <c r="AG44" s="10">
        <f t="shared" si="5"/>
        <v>6517914.432711957</v>
      </c>
      <c r="AH44" s="10">
        <f t="shared" si="5"/>
        <v>6654790.6357989078</v>
      </c>
      <c r="AI44" s="10">
        <f t="shared" si="5"/>
        <v>6794541.2391506853</v>
      </c>
      <c r="AJ44" s="10">
        <f t="shared" si="5"/>
        <v>6937226.6051728493</v>
      </c>
      <c r="AK44" s="10">
        <f t="shared" si="5"/>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6">G39/$G9+IF((G$4-$G9+1)&gt;0,-INDEX($G39:$AK39,1,(G$4-$G9+1))/$G9,0)</f>
        <v>124651.728</v>
      </c>
      <c r="H47" s="10">
        <f t="shared" si="6"/>
        <v>83525.919999999998</v>
      </c>
      <c r="I47" s="10">
        <f t="shared" si="6"/>
        <v>83525.919999999998</v>
      </c>
      <c r="J47" s="10">
        <f t="shared" si="6"/>
        <v>75720.318770316357</v>
      </c>
      <c r="K47" s="10">
        <f t="shared" si="6"/>
        <v>91978.54676901747</v>
      </c>
      <c r="L47" s="10">
        <f t="shared" si="6"/>
        <v>102952.4510093181</v>
      </c>
      <c r="M47" s="10">
        <f t="shared" si="6"/>
        <v>79580.315997074533</v>
      </c>
      <c r="N47" s="10">
        <f t="shared" si="6"/>
        <v>98147.401652592438</v>
      </c>
      <c r="O47" s="10">
        <f t="shared" si="6"/>
        <v>89675.806839663783</v>
      </c>
      <c r="P47" s="10">
        <f t="shared" si="6"/>
        <v>91558.998783296716</v>
      </c>
      <c r="Q47" s="10">
        <f t="shared" si="6"/>
        <v>93481.737757745941</v>
      </c>
      <c r="R47" s="10">
        <f t="shared" si="6"/>
        <v>95444.854250658595</v>
      </c>
      <c r="S47" s="10">
        <f t="shared" si="6"/>
        <v>97449.196189922426</v>
      </c>
      <c r="T47" s="10">
        <f t="shared" si="6"/>
        <v>99495.629309910801</v>
      </c>
      <c r="U47" s="10">
        <f t="shared" si="6"/>
        <v>101585.03752541893</v>
      </c>
      <c r="V47" s="10">
        <f t="shared" si="6"/>
        <v>103718.32331345271</v>
      </c>
      <c r="W47" s="10">
        <f t="shared" si="6"/>
        <v>105896.40810303522</v>
      </c>
      <c r="X47" s="10">
        <f t="shared" si="6"/>
        <v>108120.23267319896</v>
      </c>
      <c r="Y47" s="10">
        <f t="shared" si="6"/>
        <v>110390.75755933613</v>
      </c>
      <c r="Z47" s="10">
        <f t="shared" si="6"/>
        <v>112708.96346808219</v>
      </c>
      <c r="AA47" s="10">
        <f t="shared" si="6"/>
        <v>115075.85170091191</v>
      </c>
      <c r="AB47" s="10">
        <f t="shared" si="6"/>
        <v>117492.44458663106</v>
      </c>
      <c r="AC47" s="10">
        <f t="shared" si="6"/>
        <v>119959.78592295032</v>
      </c>
      <c r="AD47" s="10">
        <f t="shared" si="6"/>
        <v>122478.94142733228</v>
      </c>
      <c r="AE47" s="10">
        <f t="shared" si="6"/>
        <v>125050.99919730626</v>
      </c>
      <c r="AF47" s="10">
        <f t="shared" si="6"/>
        <v>127677.07018044969</v>
      </c>
      <c r="AG47" s="10">
        <f t="shared" si="6"/>
        <v>130358.28865423914</v>
      </c>
      <c r="AH47" s="10">
        <f t="shared" si="6"/>
        <v>133095.81271597816</v>
      </c>
      <c r="AI47" s="10">
        <f t="shared" si="6"/>
        <v>135890.8247830137</v>
      </c>
      <c r="AJ47" s="10">
        <f t="shared" si="6"/>
        <v>138744.53210345699</v>
      </c>
      <c r="AK47" s="10">
        <f t="shared" si="6"/>
        <v>141658.16727762957</v>
      </c>
    </row>
    <row r="48" spans="1:39" x14ac:dyDescent="0.35">
      <c r="E48" s="10" t="str">
        <f t="shared" ref="E48:E50" si="7">E40</f>
        <v>Pumps</v>
      </c>
      <c r="F48" t="s">
        <v>53</v>
      </c>
      <c r="G48" s="10">
        <f t="shared" si="6"/>
        <v>0</v>
      </c>
      <c r="H48" s="10">
        <f t="shared" si="6"/>
        <v>0</v>
      </c>
      <c r="I48" s="10">
        <f t="shared" si="6"/>
        <v>0</v>
      </c>
      <c r="J48" s="10">
        <f t="shared" si="6"/>
        <v>0</v>
      </c>
      <c r="K48" s="10">
        <f t="shared" si="6"/>
        <v>0</v>
      </c>
      <c r="L48" s="10">
        <f t="shared" si="6"/>
        <v>0</v>
      </c>
      <c r="M48" s="10">
        <f t="shared" si="6"/>
        <v>0</v>
      </c>
      <c r="N48" s="10">
        <f t="shared" si="6"/>
        <v>0</v>
      </c>
      <c r="O48" s="10">
        <f t="shared" si="6"/>
        <v>0</v>
      </c>
      <c r="P48" s="10">
        <f t="shared" si="6"/>
        <v>0</v>
      </c>
      <c r="Q48" s="10">
        <f t="shared" si="6"/>
        <v>0</v>
      </c>
      <c r="R48" s="10">
        <f t="shared" si="6"/>
        <v>0</v>
      </c>
      <c r="S48" s="10">
        <f t="shared" si="6"/>
        <v>0</v>
      </c>
      <c r="T48" s="10">
        <f t="shared" si="6"/>
        <v>0</v>
      </c>
      <c r="U48" s="10">
        <f t="shared" si="6"/>
        <v>0</v>
      </c>
      <c r="V48" s="10">
        <f t="shared" si="6"/>
        <v>0</v>
      </c>
      <c r="W48" s="10">
        <f t="shared" si="6"/>
        <v>0</v>
      </c>
      <c r="X48" s="10">
        <f t="shared" si="6"/>
        <v>0</v>
      </c>
      <c r="Y48" s="10">
        <f t="shared" si="6"/>
        <v>0</v>
      </c>
      <c r="Z48" s="10">
        <f t="shared" si="6"/>
        <v>0</v>
      </c>
      <c r="AA48" s="10">
        <f t="shared" si="6"/>
        <v>0</v>
      </c>
      <c r="AB48" s="10">
        <f t="shared" si="6"/>
        <v>0</v>
      </c>
      <c r="AC48" s="10">
        <f t="shared" si="6"/>
        <v>0</v>
      </c>
      <c r="AD48" s="10">
        <f t="shared" si="6"/>
        <v>0</v>
      </c>
      <c r="AE48" s="10">
        <f t="shared" si="6"/>
        <v>0</v>
      </c>
      <c r="AF48" s="10">
        <f t="shared" si="6"/>
        <v>0</v>
      </c>
      <c r="AG48" s="10">
        <f t="shared" si="6"/>
        <v>0</v>
      </c>
      <c r="AH48" s="10">
        <f t="shared" si="6"/>
        <v>0</v>
      </c>
      <c r="AI48" s="10">
        <f t="shared" si="6"/>
        <v>0</v>
      </c>
      <c r="AJ48" s="10">
        <f t="shared" si="6"/>
        <v>0</v>
      </c>
      <c r="AK48" s="10">
        <f t="shared" si="6"/>
        <v>0</v>
      </c>
    </row>
    <row r="49" spans="1:37" x14ac:dyDescent="0.35">
      <c r="E49" s="10" t="str">
        <f t="shared" si="7"/>
        <v>Valves and Meters</v>
      </c>
      <c r="F49" t="s">
        <v>53</v>
      </c>
      <c r="G49" s="10">
        <f t="shared" si="6"/>
        <v>0</v>
      </c>
      <c r="H49" s="10">
        <f t="shared" si="6"/>
        <v>0</v>
      </c>
      <c r="I49" s="10">
        <f t="shared" si="6"/>
        <v>0</v>
      </c>
      <c r="J49" s="10">
        <f t="shared" si="6"/>
        <v>0</v>
      </c>
      <c r="K49" s="10">
        <f t="shared" si="6"/>
        <v>0</v>
      </c>
      <c r="L49" s="10">
        <f t="shared" si="6"/>
        <v>0</v>
      </c>
      <c r="M49" s="10">
        <f t="shared" si="6"/>
        <v>0</v>
      </c>
      <c r="N49" s="10">
        <f t="shared" si="6"/>
        <v>0</v>
      </c>
      <c r="O49" s="10">
        <f t="shared" si="6"/>
        <v>0</v>
      </c>
      <c r="P49" s="10">
        <f t="shared" si="6"/>
        <v>0</v>
      </c>
      <c r="Q49" s="10">
        <f t="shared" si="6"/>
        <v>0</v>
      </c>
      <c r="R49" s="10">
        <f t="shared" si="6"/>
        <v>0</v>
      </c>
      <c r="S49" s="10">
        <f t="shared" si="6"/>
        <v>0</v>
      </c>
      <c r="T49" s="10">
        <f t="shared" si="6"/>
        <v>0</v>
      </c>
      <c r="U49" s="10">
        <f t="shared" si="6"/>
        <v>0</v>
      </c>
      <c r="V49" s="10">
        <f t="shared" si="6"/>
        <v>0</v>
      </c>
      <c r="W49" s="10">
        <f t="shared" si="6"/>
        <v>0</v>
      </c>
      <c r="X49" s="10">
        <f t="shared" si="6"/>
        <v>0</v>
      </c>
      <c r="Y49" s="10">
        <f t="shared" si="6"/>
        <v>0</v>
      </c>
      <c r="Z49" s="10">
        <f t="shared" si="6"/>
        <v>0</v>
      </c>
      <c r="AA49" s="10">
        <f t="shared" si="6"/>
        <v>0</v>
      </c>
      <c r="AB49" s="10">
        <f t="shared" si="6"/>
        <v>0</v>
      </c>
      <c r="AC49" s="10">
        <f t="shared" si="6"/>
        <v>0</v>
      </c>
      <c r="AD49" s="10">
        <f t="shared" si="6"/>
        <v>0</v>
      </c>
      <c r="AE49" s="10">
        <f t="shared" si="6"/>
        <v>0</v>
      </c>
      <c r="AF49" s="10">
        <f t="shared" si="6"/>
        <v>0</v>
      </c>
      <c r="AG49" s="10">
        <f t="shared" si="6"/>
        <v>0</v>
      </c>
      <c r="AH49" s="10">
        <f t="shared" si="6"/>
        <v>0</v>
      </c>
      <c r="AI49" s="10">
        <f t="shared" si="6"/>
        <v>0</v>
      </c>
      <c r="AJ49" s="10">
        <f t="shared" si="6"/>
        <v>0</v>
      </c>
      <c r="AK49" s="10">
        <f t="shared" si="6"/>
        <v>0</v>
      </c>
    </row>
    <row r="50" spans="1:37" x14ac:dyDescent="0.35">
      <c r="E50" s="10" t="str">
        <f t="shared" si="7"/>
        <v>Temporary Assets</v>
      </c>
      <c r="F50" t="s">
        <v>53</v>
      </c>
      <c r="G50" s="10">
        <f t="shared" si="6"/>
        <v>0</v>
      </c>
      <c r="H50" s="10">
        <f t="shared" si="6"/>
        <v>0</v>
      </c>
      <c r="I50" s="10">
        <f t="shared" si="6"/>
        <v>0</v>
      </c>
      <c r="J50" s="10">
        <f t="shared" si="6"/>
        <v>0</v>
      </c>
      <c r="K50" s="10">
        <f t="shared" si="6"/>
        <v>0</v>
      </c>
      <c r="L50" s="10">
        <f t="shared" si="6"/>
        <v>0</v>
      </c>
      <c r="M50" s="10">
        <f t="shared" si="6"/>
        <v>0</v>
      </c>
      <c r="N50" s="10">
        <f t="shared" si="6"/>
        <v>0</v>
      </c>
      <c r="O50" s="10">
        <f t="shared" si="6"/>
        <v>0</v>
      </c>
      <c r="P50" s="10">
        <f t="shared" si="6"/>
        <v>0</v>
      </c>
      <c r="Q50" s="10">
        <f t="shared" si="6"/>
        <v>0</v>
      </c>
      <c r="R50" s="10">
        <f t="shared" si="6"/>
        <v>0</v>
      </c>
      <c r="S50" s="10">
        <f t="shared" si="6"/>
        <v>0</v>
      </c>
      <c r="T50" s="10">
        <f t="shared" si="6"/>
        <v>0</v>
      </c>
      <c r="U50" s="10">
        <f t="shared" si="6"/>
        <v>0</v>
      </c>
      <c r="V50" s="10">
        <f t="shared" si="6"/>
        <v>0</v>
      </c>
      <c r="W50" s="10">
        <f t="shared" si="6"/>
        <v>0</v>
      </c>
      <c r="X50" s="10">
        <f t="shared" si="6"/>
        <v>0</v>
      </c>
      <c r="Y50" s="10">
        <f t="shared" si="6"/>
        <v>0</v>
      </c>
      <c r="Z50" s="10">
        <f t="shared" si="6"/>
        <v>0</v>
      </c>
      <c r="AA50" s="10">
        <f t="shared" si="6"/>
        <v>0</v>
      </c>
      <c r="AB50" s="10">
        <f t="shared" si="6"/>
        <v>0</v>
      </c>
      <c r="AC50" s="10">
        <f t="shared" si="6"/>
        <v>0</v>
      </c>
      <c r="AD50" s="10">
        <f t="shared" si="6"/>
        <v>0</v>
      </c>
      <c r="AE50" s="10">
        <f t="shared" si="6"/>
        <v>0</v>
      </c>
      <c r="AF50" s="10">
        <f t="shared" si="6"/>
        <v>0</v>
      </c>
      <c r="AG50" s="10">
        <f t="shared" si="6"/>
        <v>0</v>
      </c>
      <c r="AH50" s="10">
        <f t="shared" si="6"/>
        <v>0</v>
      </c>
      <c r="AI50" s="10">
        <f t="shared" si="6"/>
        <v>0</v>
      </c>
      <c r="AJ50" s="10">
        <f t="shared" si="6"/>
        <v>0</v>
      </c>
      <c r="AK50" s="10">
        <f t="shared" si="6"/>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8">SUM(H59:H62)</f>
        <v>0</v>
      </c>
      <c r="I63" s="10">
        <f t="shared" si="8"/>
        <v>0</v>
      </c>
      <c r="J63" s="10">
        <f t="shared" si="8"/>
        <v>0</v>
      </c>
      <c r="K63" s="10">
        <f t="shared" si="8"/>
        <v>0</v>
      </c>
      <c r="L63" s="10">
        <f t="shared" si="8"/>
        <v>0</v>
      </c>
      <c r="M63" s="10">
        <f t="shared" si="8"/>
        <v>0</v>
      </c>
      <c r="N63" s="10">
        <f t="shared" si="8"/>
        <v>0</v>
      </c>
      <c r="O63" s="10">
        <f t="shared" si="8"/>
        <v>0</v>
      </c>
      <c r="P63" s="10">
        <f t="shared" si="8"/>
        <v>0</v>
      </c>
      <c r="Q63" s="10">
        <f t="shared" si="8"/>
        <v>0</v>
      </c>
      <c r="R63" s="10">
        <f t="shared" si="8"/>
        <v>0</v>
      </c>
      <c r="S63" s="10">
        <f t="shared" si="8"/>
        <v>0</v>
      </c>
      <c r="T63" s="10">
        <f t="shared" si="8"/>
        <v>0</v>
      </c>
      <c r="U63" s="10">
        <f t="shared" si="8"/>
        <v>0</v>
      </c>
      <c r="V63" s="10">
        <f t="shared" si="8"/>
        <v>0</v>
      </c>
      <c r="W63" s="10">
        <f t="shared" si="8"/>
        <v>0</v>
      </c>
      <c r="X63" s="10">
        <f t="shared" si="8"/>
        <v>0</v>
      </c>
      <c r="Y63" s="10">
        <f t="shared" si="8"/>
        <v>0</v>
      </c>
      <c r="Z63" s="10">
        <f t="shared" si="8"/>
        <v>0</v>
      </c>
      <c r="AA63" s="10">
        <f t="shared" si="8"/>
        <v>0</v>
      </c>
      <c r="AB63" s="10">
        <f t="shared" si="8"/>
        <v>0</v>
      </c>
      <c r="AC63" s="10">
        <f t="shared" si="8"/>
        <v>0</v>
      </c>
      <c r="AD63" s="10">
        <f t="shared" si="8"/>
        <v>0</v>
      </c>
      <c r="AE63" s="10">
        <f t="shared" si="8"/>
        <v>0</v>
      </c>
      <c r="AF63" s="10">
        <f t="shared" si="8"/>
        <v>0</v>
      </c>
      <c r="AG63" s="10">
        <f t="shared" si="8"/>
        <v>0</v>
      </c>
      <c r="AH63" s="10">
        <f t="shared" si="8"/>
        <v>0</v>
      </c>
      <c r="AI63" s="10">
        <f t="shared" si="8"/>
        <v>0</v>
      </c>
      <c r="AJ63" s="10">
        <f t="shared" si="8"/>
        <v>0</v>
      </c>
      <c r="AK63" s="10">
        <f t="shared" si="8"/>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9">G59/$G9+IF((G$4-$G9+1)&gt;0,-INDEX($G59:$AK59,1,(G$4-$G9+1))/$G9,0)</f>
        <v>0</v>
      </c>
      <c r="H66" s="10">
        <f t="shared" si="9"/>
        <v>0</v>
      </c>
      <c r="I66" s="10">
        <f t="shared" si="9"/>
        <v>0</v>
      </c>
      <c r="J66" s="10">
        <f t="shared" si="9"/>
        <v>0</v>
      </c>
      <c r="K66" s="10">
        <f t="shared" si="9"/>
        <v>0</v>
      </c>
      <c r="L66" s="10">
        <f t="shared" si="9"/>
        <v>0</v>
      </c>
      <c r="M66" s="10">
        <f t="shared" si="9"/>
        <v>0</v>
      </c>
      <c r="N66" s="10">
        <f t="shared" si="9"/>
        <v>0</v>
      </c>
      <c r="O66" s="10">
        <f t="shared" si="9"/>
        <v>0</v>
      </c>
      <c r="P66" s="10">
        <f t="shared" si="9"/>
        <v>0</v>
      </c>
      <c r="Q66" s="10">
        <f t="shared" si="9"/>
        <v>0</v>
      </c>
      <c r="R66" s="10">
        <f t="shared" si="9"/>
        <v>0</v>
      </c>
      <c r="S66" s="10">
        <f t="shared" si="9"/>
        <v>0</v>
      </c>
      <c r="T66" s="10">
        <f t="shared" si="9"/>
        <v>0</v>
      </c>
      <c r="U66" s="10">
        <f t="shared" si="9"/>
        <v>0</v>
      </c>
      <c r="V66" s="10">
        <f t="shared" si="9"/>
        <v>0</v>
      </c>
      <c r="W66" s="10">
        <f t="shared" si="9"/>
        <v>0</v>
      </c>
      <c r="X66" s="10">
        <f t="shared" si="9"/>
        <v>0</v>
      </c>
      <c r="Y66" s="10">
        <f t="shared" si="9"/>
        <v>0</v>
      </c>
      <c r="Z66" s="10">
        <f t="shared" si="9"/>
        <v>0</v>
      </c>
      <c r="AA66" s="10">
        <f t="shared" si="9"/>
        <v>0</v>
      </c>
      <c r="AB66" s="10">
        <f t="shared" si="9"/>
        <v>0</v>
      </c>
      <c r="AC66" s="10">
        <f t="shared" si="9"/>
        <v>0</v>
      </c>
      <c r="AD66" s="10">
        <f t="shared" si="9"/>
        <v>0</v>
      </c>
      <c r="AE66" s="10">
        <f t="shared" si="9"/>
        <v>0</v>
      </c>
      <c r="AF66" s="10">
        <f t="shared" si="9"/>
        <v>0</v>
      </c>
      <c r="AG66" s="10">
        <f t="shared" si="9"/>
        <v>0</v>
      </c>
      <c r="AH66" s="10">
        <f t="shared" si="9"/>
        <v>0</v>
      </c>
      <c r="AI66" s="10">
        <f t="shared" si="9"/>
        <v>0</v>
      </c>
      <c r="AJ66" s="10">
        <f t="shared" si="9"/>
        <v>0</v>
      </c>
      <c r="AK66" s="10">
        <f t="shared" si="9"/>
        <v>0</v>
      </c>
    </row>
    <row r="67" spans="1:37" x14ac:dyDescent="0.35">
      <c r="E67" s="10" t="str">
        <f t="shared" ref="E67:E68" si="10">E60</f>
        <v>Pumps</v>
      </c>
      <c r="F67" t="s">
        <v>53</v>
      </c>
      <c r="G67" s="10">
        <f t="shared" si="9"/>
        <v>0</v>
      </c>
      <c r="H67" s="10">
        <f t="shared" si="9"/>
        <v>0</v>
      </c>
      <c r="I67" s="10">
        <f t="shared" si="9"/>
        <v>0</v>
      </c>
      <c r="J67" s="10">
        <f t="shared" si="9"/>
        <v>0</v>
      </c>
      <c r="K67" s="10">
        <f t="shared" si="9"/>
        <v>0</v>
      </c>
      <c r="L67" s="10">
        <f t="shared" si="9"/>
        <v>0</v>
      </c>
      <c r="M67" s="10">
        <f t="shared" si="9"/>
        <v>0</v>
      </c>
      <c r="N67" s="10">
        <f t="shared" si="9"/>
        <v>0</v>
      </c>
      <c r="O67" s="10">
        <f t="shared" si="9"/>
        <v>0</v>
      </c>
      <c r="P67" s="10">
        <f t="shared" si="9"/>
        <v>0</v>
      </c>
      <c r="Q67" s="10">
        <f t="shared" si="9"/>
        <v>0</v>
      </c>
      <c r="R67" s="10">
        <f t="shared" si="9"/>
        <v>0</v>
      </c>
      <c r="S67" s="10">
        <f t="shared" si="9"/>
        <v>0</v>
      </c>
      <c r="T67" s="10">
        <f t="shared" si="9"/>
        <v>0</v>
      </c>
      <c r="U67" s="10">
        <f t="shared" si="9"/>
        <v>0</v>
      </c>
      <c r="V67" s="10">
        <f t="shared" si="9"/>
        <v>0</v>
      </c>
      <c r="W67" s="10">
        <f t="shared" si="9"/>
        <v>0</v>
      </c>
      <c r="X67" s="10">
        <f t="shared" si="9"/>
        <v>0</v>
      </c>
      <c r="Y67" s="10">
        <f t="shared" si="9"/>
        <v>0</v>
      </c>
      <c r="Z67" s="10">
        <f t="shared" si="9"/>
        <v>0</v>
      </c>
      <c r="AA67" s="10">
        <f t="shared" si="9"/>
        <v>0</v>
      </c>
      <c r="AB67" s="10">
        <f t="shared" si="9"/>
        <v>0</v>
      </c>
      <c r="AC67" s="10">
        <f t="shared" si="9"/>
        <v>0</v>
      </c>
      <c r="AD67" s="10">
        <f t="shared" si="9"/>
        <v>0</v>
      </c>
      <c r="AE67" s="10">
        <f t="shared" si="9"/>
        <v>0</v>
      </c>
      <c r="AF67" s="10">
        <f t="shared" si="9"/>
        <v>0</v>
      </c>
      <c r="AG67" s="10">
        <f t="shared" si="9"/>
        <v>0</v>
      </c>
      <c r="AH67" s="10">
        <f t="shared" si="9"/>
        <v>0</v>
      </c>
      <c r="AI67" s="10">
        <f t="shared" si="9"/>
        <v>0</v>
      </c>
      <c r="AJ67" s="10">
        <f t="shared" si="9"/>
        <v>0</v>
      </c>
      <c r="AK67" s="10">
        <f t="shared" si="9"/>
        <v>0</v>
      </c>
    </row>
    <row r="68" spans="1:37" x14ac:dyDescent="0.35">
      <c r="E68" s="10" t="str">
        <f t="shared" si="10"/>
        <v>Valves and Meters</v>
      </c>
      <c r="F68" t="s">
        <v>53</v>
      </c>
      <c r="G68" s="10">
        <f t="shared" si="9"/>
        <v>0</v>
      </c>
      <c r="H68" s="10">
        <f t="shared" si="9"/>
        <v>0</v>
      </c>
      <c r="I68" s="10">
        <f t="shared" si="9"/>
        <v>0</v>
      </c>
      <c r="J68" s="10">
        <f t="shared" si="9"/>
        <v>0</v>
      </c>
      <c r="K68" s="10">
        <f t="shared" si="9"/>
        <v>0</v>
      </c>
      <c r="L68" s="10">
        <f t="shared" si="9"/>
        <v>0</v>
      </c>
      <c r="M68" s="10">
        <f t="shared" si="9"/>
        <v>0</v>
      </c>
      <c r="N68" s="10">
        <f t="shared" si="9"/>
        <v>0</v>
      </c>
      <c r="O68" s="10">
        <f t="shared" si="9"/>
        <v>0</v>
      </c>
      <c r="P68" s="10">
        <f t="shared" si="9"/>
        <v>0</v>
      </c>
      <c r="Q68" s="10">
        <f t="shared" si="9"/>
        <v>0</v>
      </c>
      <c r="R68" s="10">
        <f t="shared" si="9"/>
        <v>0</v>
      </c>
      <c r="S68" s="10">
        <f t="shared" si="9"/>
        <v>0</v>
      </c>
      <c r="T68" s="10">
        <f t="shared" si="9"/>
        <v>0</v>
      </c>
      <c r="U68" s="10">
        <f t="shared" si="9"/>
        <v>0</v>
      </c>
      <c r="V68" s="10">
        <f t="shared" si="9"/>
        <v>0</v>
      </c>
      <c r="W68" s="10">
        <f t="shared" si="9"/>
        <v>0</v>
      </c>
      <c r="X68" s="10">
        <f t="shared" si="9"/>
        <v>0</v>
      </c>
      <c r="Y68" s="10">
        <f t="shared" si="9"/>
        <v>0</v>
      </c>
      <c r="Z68" s="10">
        <f t="shared" si="9"/>
        <v>0</v>
      </c>
      <c r="AA68" s="10">
        <f t="shared" si="9"/>
        <v>0</v>
      </c>
      <c r="AB68" s="10">
        <f t="shared" si="9"/>
        <v>0</v>
      </c>
      <c r="AC68" s="10">
        <f t="shared" si="9"/>
        <v>0</v>
      </c>
      <c r="AD68" s="10">
        <f t="shared" si="9"/>
        <v>0</v>
      </c>
      <c r="AE68" s="10">
        <f t="shared" si="9"/>
        <v>0</v>
      </c>
      <c r="AF68" s="10">
        <f t="shared" si="9"/>
        <v>0</v>
      </c>
      <c r="AG68" s="10">
        <f t="shared" si="9"/>
        <v>0</v>
      </c>
      <c r="AH68" s="10">
        <f t="shared" si="9"/>
        <v>0</v>
      </c>
      <c r="AI68" s="10">
        <f t="shared" si="9"/>
        <v>0</v>
      </c>
      <c r="AJ68" s="10">
        <f t="shared" si="9"/>
        <v>0</v>
      </c>
      <c r="AK68" s="10">
        <f t="shared" si="9"/>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1">SUM(H73:H76)</f>
        <v>0</v>
      </c>
      <c r="I77" s="10">
        <f t="shared" si="11"/>
        <v>0</v>
      </c>
      <c r="J77" s="10">
        <f t="shared" si="11"/>
        <v>0</v>
      </c>
      <c r="K77" s="10">
        <f t="shared" si="11"/>
        <v>0</v>
      </c>
      <c r="L77" s="10">
        <f t="shared" si="11"/>
        <v>0</v>
      </c>
      <c r="M77" s="10">
        <f t="shared" si="11"/>
        <v>0</v>
      </c>
      <c r="N77" s="10">
        <f t="shared" si="11"/>
        <v>0</v>
      </c>
      <c r="O77" s="10">
        <f t="shared" si="11"/>
        <v>0</v>
      </c>
      <c r="P77" s="10">
        <f t="shared" si="11"/>
        <v>0</v>
      </c>
      <c r="Q77" s="10">
        <f t="shared" si="11"/>
        <v>0</v>
      </c>
      <c r="R77" s="10">
        <f t="shared" si="11"/>
        <v>0</v>
      </c>
      <c r="S77" s="10">
        <f t="shared" si="11"/>
        <v>0</v>
      </c>
      <c r="T77" s="10">
        <f t="shared" si="11"/>
        <v>0</v>
      </c>
      <c r="U77" s="10">
        <f t="shared" si="11"/>
        <v>0</v>
      </c>
      <c r="V77" s="10">
        <f t="shared" si="11"/>
        <v>0</v>
      </c>
      <c r="W77" s="10">
        <f t="shared" si="11"/>
        <v>0</v>
      </c>
      <c r="X77" s="10">
        <f t="shared" si="11"/>
        <v>0</v>
      </c>
      <c r="Y77" s="10">
        <f t="shared" si="11"/>
        <v>0</v>
      </c>
      <c r="Z77" s="10">
        <f t="shared" si="11"/>
        <v>0</v>
      </c>
      <c r="AA77" s="10">
        <f t="shared" si="11"/>
        <v>0</v>
      </c>
      <c r="AB77" s="10">
        <f t="shared" si="11"/>
        <v>0</v>
      </c>
      <c r="AC77" s="10">
        <f t="shared" si="11"/>
        <v>0</v>
      </c>
      <c r="AD77" s="10">
        <f t="shared" si="11"/>
        <v>0</v>
      </c>
      <c r="AE77" s="10">
        <f t="shared" si="11"/>
        <v>0</v>
      </c>
      <c r="AF77" s="10">
        <f t="shared" si="11"/>
        <v>0</v>
      </c>
      <c r="AG77" s="10">
        <f t="shared" si="11"/>
        <v>0</v>
      </c>
      <c r="AH77" s="10">
        <f t="shared" si="11"/>
        <v>0</v>
      </c>
      <c r="AI77" s="10">
        <f t="shared" si="11"/>
        <v>0</v>
      </c>
      <c r="AJ77" s="10">
        <f t="shared" si="11"/>
        <v>0</v>
      </c>
      <c r="AK77" s="10">
        <f t="shared" si="11"/>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2">G73/$G9+IF((G$4-$G9+1)&gt;0,-INDEX($G73:$AK73,1,(G$4-$G9+1))/$G9,0)</f>
        <v>0</v>
      </c>
      <c r="H80" s="10">
        <f t="shared" si="12"/>
        <v>0</v>
      </c>
      <c r="I80" s="10">
        <f t="shared" si="12"/>
        <v>0</v>
      </c>
      <c r="J80" s="10">
        <f t="shared" si="12"/>
        <v>0</v>
      </c>
      <c r="K80" s="10">
        <f t="shared" si="12"/>
        <v>0</v>
      </c>
      <c r="L80" s="10">
        <f t="shared" si="12"/>
        <v>0</v>
      </c>
      <c r="M80" s="10">
        <f t="shared" si="12"/>
        <v>0</v>
      </c>
      <c r="N80" s="10">
        <f t="shared" si="12"/>
        <v>0</v>
      </c>
      <c r="O80" s="10">
        <f t="shared" si="12"/>
        <v>0</v>
      </c>
      <c r="P80" s="10">
        <f t="shared" si="12"/>
        <v>0</v>
      </c>
      <c r="Q80" s="10">
        <f t="shared" si="12"/>
        <v>0</v>
      </c>
      <c r="R80" s="10">
        <f t="shared" si="12"/>
        <v>0</v>
      </c>
      <c r="S80" s="10">
        <f t="shared" si="12"/>
        <v>0</v>
      </c>
      <c r="T80" s="10">
        <f t="shared" si="12"/>
        <v>0</v>
      </c>
      <c r="U80" s="10">
        <f t="shared" si="12"/>
        <v>0</v>
      </c>
      <c r="V80" s="10">
        <f t="shared" si="12"/>
        <v>0</v>
      </c>
      <c r="W80" s="10">
        <f t="shared" si="12"/>
        <v>0</v>
      </c>
      <c r="X80" s="10">
        <f t="shared" si="12"/>
        <v>0</v>
      </c>
      <c r="Y80" s="10">
        <f t="shared" si="12"/>
        <v>0</v>
      </c>
      <c r="Z80" s="10">
        <f t="shared" si="12"/>
        <v>0</v>
      </c>
      <c r="AA80" s="10">
        <f t="shared" si="12"/>
        <v>0</v>
      </c>
      <c r="AB80" s="10">
        <f t="shared" si="12"/>
        <v>0</v>
      </c>
      <c r="AC80" s="10">
        <f t="shared" si="12"/>
        <v>0</v>
      </c>
      <c r="AD80" s="10">
        <f t="shared" si="12"/>
        <v>0</v>
      </c>
      <c r="AE80" s="10">
        <f t="shared" si="12"/>
        <v>0</v>
      </c>
      <c r="AF80" s="10">
        <f t="shared" si="12"/>
        <v>0</v>
      </c>
      <c r="AG80" s="10">
        <f t="shared" si="12"/>
        <v>0</v>
      </c>
      <c r="AH80" s="10">
        <f t="shared" si="12"/>
        <v>0</v>
      </c>
      <c r="AI80" s="10">
        <f t="shared" si="12"/>
        <v>0</v>
      </c>
      <c r="AJ80" s="10">
        <f t="shared" si="12"/>
        <v>0</v>
      </c>
      <c r="AK80" s="10">
        <f t="shared" si="12"/>
        <v>0</v>
      </c>
    </row>
    <row r="81" spans="1:38" x14ac:dyDescent="0.35">
      <c r="E81" s="10" t="str">
        <f t="shared" ref="E81:E82" si="13">E74</f>
        <v>Pumps</v>
      </c>
      <c r="F81" t="s">
        <v>53</v>
      </c>
      <c r="G81" s="10">
        <f t="shared" si="12"/>
        <v>0</v>
      </c>
      <c r="H81" s="10">
        <f t="shared" si="12"/>
        <v>0</v>
      </c>
      <c r="I81" s="10">
        <f t="shared" si="12"/>
        <v>0</v>
      </c>
      <c r="J81" s="10">
        <f t="shared" si="12"/>
        <v>0</v>
      </c>
      <c r="K81" s="10">
        <f t="shared" si="12"/>
        <v>0</v>
      </c>
      <c r="L81" s="10">
        <f t="shared" si="12"/>
        <v>0</v>
      </c>
      <c r="M81" s="10">
        <f t="shared" si="12"/>
        <v>0</v>
      </c>
      <c r="N81" s="10">
        <f t="shared" si="12"/>
        <v>0</v>
      </c>
      <c r="O81" s="10">
        <f t="shared" si="12"/>
        <v>0</v>
      </c>
      <c r="P81" s="10">
        <f t="shared" si="12"/>
        <v>0</v>
      </c>
      <c r="Q81" s="10">
        <f t="shared" si="12"/>
        <v>0</v>
      </c>
      <c r="R81" s="10">
        <f t="shared" si="12"/>
        <v>0</v>
      </c>
      <c r="S81" s="10">
        <f t="shared" si="12"/>
        <v>0</v>
      </c>
      <c r="T81" s="10">
        <f t="shared" si="12"/>
        <v>0</v>
      </c>
      <c r="U81" s="10">
        <f t="shared" si="12"/>
        <v>0</v>
      </c>
      <c r="V81" s="10">
        <f t="shared" si="12"/>
        <v>0</v>
      </c>
      <c r="W81" s="10">
        <f t="shared" si="12"/>
        <v>0</v>
      </c>
      <c r="X81" s="10">
        <f t="shared" si="12"/>
        <v>0</v>
      </c>
      <c r="Y81" s="10">
        <f t="shared" si="12"/>
        <v>0</v>
      </c>
      <c r="Z81" s="10">
        <f t="shared" si="12"/>
        <v>0</v>
      </c>
      <c r="AA81" s="10">
        <f t="shared" si="12"/>
        <v>0</v>
      </c>
      <c r="AB81" s="10">
        <f t="shared" si="12"/>
        <v>0</v>
      </c>
      <c r="AC81" s="10">
        <f t="shared" si="12"/>
        <v>0</v>
      </c>
      <c r="AD81" s="10">
        <f t="shared" si="12"/>
        <v>0</v>
      </c>
      <c r="AE81" s="10">
        <f t="shared" si="12"/>
        <v>0</v>
      </c>
      <c r="AF81" s="10">
        <f t="shared" si="12"/>
        <v>0</v>
      </c>
      <c r="AG81" s="10">
        <f t="shared" si="12"/>
        <v>0</v>
      </c>
      <c r="AH81" s="10">
        <f t="shared" si="12"/>
        <v>0</v>
      </c>
      <c r="AI81" s="10">
        <f t="shared" si="12"/>
        <v>0</v>
      </c>
      <c r="AJ81" s="10">
        <f t="shared" si="12"/>
        <v>0</v>
      </c>
      <c r="AK81" s="10">
        <f t="shared" si="12"/>
        <v>0</v>
      </c>
    </row>
    <row r="82" spans="1:38" x14ac:dyDescent="0.35">
      <c r="E82" s="10" t="str">
        <f t="shared" si="13"/>
        <v>Valves and Meters</v>
      </c>
      <c r="F82" t="s">
        <v>53</v>
      </c>
      <c r="G82" s="10">
        <f t="shared" si="12"/>
        <v>0</v>
      </c>
      <c r="H82" s="10">
        <f t="shared" si="12"/>
        <v>0</v>
      </c>
      <c r="I82" s="10">
        <f t="shared" si="12"/>
        <v>0</v>
      </c>
      <c r="J82" s="10">
        <f t="shared" si="12"/>
        <v>0</v>
      </c>
      <c r="K82" s="10">
        <f t="shared" si="12"/>
        <v>0</v>
      </c>
      <c r="L82" s="10">
        <f t="shared" si="12"/>
        <v>0</v>
      </c>
      <c r="M82" s="10">
        <f t="shared" si="12"/>
        <v>0</v>
      </c>
      <c r="N82" s="10">
        <f t="shared" si="12"/>
        <v>0</v>
      </c>
      <c r="O82" s="10">
        <f t="shared" si="12"/>
        <v>0</v>
      </c>
      <c r="P82" s="10">
        <f t="shared" si="12"/>
        <v>0</v>
      </c>
      <c r="Q82" s="10">
        <f t="shared" si="12"/>
        <v>0</v>
      </c>
      <c r="R82" s="10">
        <f t="shared" si="12"/>
        <v>0</v>
      </c>
      <c r="S82" s="10">
        <f t="shared" si="12"/>
        <v>0</v>
      </c>
      <c r="T82" s="10">
        <f t="shared" si="12"/>
        <v>0</v>
      </c>
      <c r="U82" s="10">
        <f t="shared" si="12"/>
        <v>0</v>
      </c>
      <c r="V82" s="10">
        <f t="shared" si="12"/>
        <v>0</v>
      </c>
      <c r="W82" s="10">
        <f t="shared" si="12"/>
        <v>0</v>
      </c>
      <c r="X82" s="10">
        <f t="shared" si="12"/>
        <v>0</v>
      </c>
      <c r="Y82" s="10">
        <f t="shared" si="12"/>
        <v>0</v>
      </c>
      <c r="Z82" s="10">
        <f t="shared" si="12"/>
        <v>0</v>
      </c>
      <c r="AA82" s="10">
        <f t="shared" si="12"/>
        <v>0</v>
      </c>
      <c r="AB82" s="10">
        <f t="shared" si="12"/>
        <v>0</v>
      </c>
      <c r="AC82" s="10">
        <f t="shared" si="12"/>
        <v>0</v>
      </c>
      <c r="AD82" s="10">
        <f t="shared" si="12"/>
        <v>0</v>
      </c>
      <c r="AE82" s="10">
        <f t="shared" si="12"/>
        <v>0</v>
      </c>
      <c r="AF82" s="10">
        <f t="shared" si="12"/>
        <v>0</v>
      </c>
      <c r="AG82" s="10">
        <f t="shared" si="12"/>
        <v>0</v>
      </c>
      <c r="AH82" s="10">
        <f t="shared" si="12"/>
        <v>0</v>
      </c>
      <c r="AI82" s="10">
        <f t="shared" si="12"/>
        <v>0</v>
      </c>
      <c r="AJ82" s="10">
        <f t="shared" si="12"/>
        <v>0</v>
      </c>
      <c r="AK82" s="10">
        <f t="shared" si="12"/>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4">G63-G77</f>
        <v>0</v>
      </c>
      <c r="H86" s="10">
        <f t="shared" si="14"/>
        <v>0</v>
      </c>
      <c r="I86" s="10">
        <f t="shared" si="14"/>
        <v>0</v>
      </c>
      <c r="J86" s="10">
        <f t="shared" si="14"/>
        <v>0</v>
      </c>
      <c r="K86" s="10">
        <f t="shared" si="14"/>
        <v>0</v>
      </c>
      <c r="L86" s="10">
        <f t="shared" si="14"/>
        <v>0</v>
      </c>
      <c r="M86" s="10">
        <f t="shared" si="14"/>
        <v>0</v>
      </c>
      <c r="N86" s="10">
        <f t="shared" si="14"/>
        <v>0</v>
      </c>
      <c r="O86" s="10">
        <f t="shared" si="14"/>
        <v>0</v>
      </c>
      <c r="P86" s="10">
        <f t="shared" si="14"/>
        <v>0</v>
      </c>
      <c r="Q86" s="10">
        <f t="shared" si="14"/>
        <v>0</v>
      </c>
      <c r="R86" s="10">
        <f t="shared" si="14"/>
        <v>0</v>
      </c>
      <c r="S86" s="10">
        <f t="shared" si="14"/>
        <v>0</v>
      </c>
      <c r="T86" s="10">
        <f t="shared" si="14"/>
        <v>0</v>
      </c>
      <c r="U86" s="10">
        <f t="shared" si="14"/>
        <v>0</v>
      </c>
      <c r="V86" s="10">
        <f t="shared" si="14"/>
        <v>0</v>
      </c>
      <c r="W86" s="10">
        <f t="shared" si="14"/>
        <v>0</v>
      </c>
      <c r="X86" s="10">
        <f t="shared" si="14"/>
        <v>0</v>
      </c>
      <c r="Y86" s="10">
        <f t="shared" si="14"/>
        <v>0</v>
      </c>
      <c r="Z86" s="10">
        <f t="shared" si="14"/>
        <v>0</v>
      </c>
      <c r="AA86" s="10">
        <f t="shared" si="14"/>
        <v>0</v>
      </c>
      <c r="AB86" s="10">
        <f t="shared" si="14"/>
        <v>0</v>
      </c>
      <c r="AC86" s="10">
        <f t="shared" si="14"/>
        <v>0</v>
      </c>
      <c r="AD86" s="10">
        <f t="shared" si="14"/>
        <v>0</v>
      </c>
      <c r="AE86" s="10">
        <f t="shared" si="14"/>
        <v>0</v>
      </c>
      <c r="AF86" s="10">
        <f t="shared" si="14"/>
        <v>0</v>
      </c>
      <c r="AG86" s="10">
        <f t="shared" si="14"/>
        <v>0</v>
      </c>
      <c r="AH86" s="10">
        <f t="shared" si="14"/>
        <v>0</v>
      </c>
      <c r="AI86" s="10">
        <f t="shared" si="14"/>
        <v>0</v>
      </c>
      <c r="AJ86" s="10">
        <f t="shared" si="14"/>
        <v>0</v>
      </c>
      <c r="AK86" s="10">
        <f t="shared" si="14"/>
        <v>0</v>
      </c>
    </row>
    <row r="87" spans="1:38" x14ac:dyDescent="0.35">
      <c r="D87" t="s">
        <v>67</v>
      </c>
      <c r="F87" t="s">
        <v>53</v>
      </c>
      <c r="G87" s="10">
        <f t="shared" ref="G87:AK87" si="15">-G70+G84</f>
        <v>0</v>
      </c>
      <c r="H87" s="10">
        <f t="shared" si="15"/>
        <v>0</v>
      </c>
      <c r="I87" s="10">
        <f t="shared" si="15"/>
        <v>0</v>
      </c>
      <c r="J87" s="10">
        <f t="shared" si="15"/>
        <v>0</v>
      </c>
      <c r="K87" s="10">
        <f t="shared" si="15"/>
        <v>0</v>
      </c>
      <c r="L87" s="10">
        <f t="shared" si="15"/>
        <v>0</v>
      </c>
      <c r="M87" s="10">
        <f t="shared" si="15"/>
        <v>0</v>
      </c>
      <c r="N87" s="10">
        <f t="shared" si="15"/>
        <v>0</v>
      </c>
      <c r="O87" s="10">
        <f t="shared" si="15"/>
        <v>0</v>
      </c>
      <c r="P87" s="10">
        <f t="shared" si="15"/>
        <v>0</v>
      </c>
      <c r="Q87" s="10">
        <f t="shared" si="15"/>
        <v>0</v>
      </c>
      <c r="R87" s="10">
        <f t="shared" si="15"/>
        <v>0</v>
      </c>
      <c r="S87" s="10">
        <f t="shared" si="15"/>
        <v>0</v>
      </c>
      <c r="T87" s="10">
        <f t="shared" si="15"/>
        <v>0</v>
      </c>
      <c r="U87" s="10">
        <f t="shared" si="15"/>
        <v>0</v>
      </c>
      <c r="V87" s="10">
        <f t="shared" si="15"/>
        <v>0</v>
      </c>
      <c r="W87" s="10">
        <f t="shared" si="15"/>
        <v>0</v>
      </c>
      <c r="X87" s="10">
        <f t="shared" si="15"/>
        <v>0</v>
      </c>
      <c r="Y87" s="10">
        <f t="shared" si="15"/>
        <v>0</v>
      </c>
      <c r="Z87" s="10">
        <f t="shared" si="15"/>
        <v>0</v>
      </c>
      <c r="AA87" s="10">
        <f t="shared" si="15"/>
        <v>0</v>
      </c>
      <c r="AB87" s="10">
        <f t="shared" si="15"/>
        <v>0</v>
      </c>
      <c r="AC87" s="10">
        <f t="shared" si="15"/>
        <v>0</v>
      </c>
      <c r="AD87" s="10">
        <f t="shared" si="15"/>
        <v>0</v>
      </c>
      <c r="AE87" s="10">
        <f t="shared" si="15"/>
        <v>0</v>
      </c>
      <c r="AF87" s="10">
        <f t="shared" si="15"/>
        <v>0</v>
      </c>
      <c r="AG87" s="10">
        <f t="shared" si="15"/>
        <v>0</v>
      </c>
      <c r="AH87" s="10">
        <f t="shared" si="15"/>
        <v>0</v>
      </c>
      <c r="AI87" s="10">
        <f t="shared" si="15"/>
        <v>0</v>
      </c>
      <c r="AJ87" s="10">
        <f t="shared" si="15"/>
        <v>0</v>
      </c>
      <c r="AK87" s="10">
        <f t="shared" si="15"/>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6">H93+I92</f>
        <v>912</v>
      </c>
      <c r="J93" s="10">
        <f t="shared" si="16"/>
        <v>1346</v>
      </c>
      <c r="K93" s="10">
        <f t="shared" si="16"/>
        <v>1812</v>
      </c>
      <c r="L93" s="10">
        <f t="shared" si="16"/>
        <v>2289</v>
      </c>
      <c r="M93" s="10">
        <f t="shared" si="16"/>
        <v>2703</v>
      </c>
      <c r="N93" s="10">
        <f t="shared" si="16"/>
        <v>3156</v>
      </c>
      <c r="O93" s="10">
        <f t="shared" si="16"/>
        <v>3609</v>
      </c>
      <c r="P93" s="10">
        <f t="shared" si="16"/>
        <v>4062</v>
      </c>
      <c r="Q93" s="10">
        <f t="shared" si="16"/>
        <v>4515</v>
      </c>
      <c r="R93" s="10">
        <f t="shared" si="16"/>
        <v>4968</v>
      </c>
      <c r="S93" s="10">
        <f t="shared" si="16"/>
        <v>5421</v>
      </c>
      <c r="T93" s="10">
        <f t="shared" si="16"/>
        <v>5874</v>
      </c>
      <c r="U93" s="10">
        <f t="shared" si="16"/>
        <v>6327</v>
      </c>
      <c r="V93" s="10">
        <f t="shared" si="16"/>
        <v>6780</v>
      </c>
      <c r="W93" s="10">
        <f t="shared" si="16"/>
        <v>7233</v>
      </c>
      <c r="X93" s="10">
        <f t="shared" si="16"/>
        <v>7686</v>
      </c>
      <c r="Y93" s="10">
        <f t="shared" si="16"/>
        <v>8139</v>
      </c>
      <c r="Z93" s="10">
        <f t="shared" si="16"/>
        <v>8592</v>
      </c>
      <c r="AA93" s="10">
        <f t="shared" si="16"/>
        <v>9045</v>
      </c>
      <c r="AB93" s="10">
        <f t="shared" si="16"/>
        <v>9498</v>
      </c>
      <c r="AC93" s="10">
        <f t="shared" si="16"/>
        <v>9951</v>
      </c>
      <c r="AD93" s="10">
        <f t="shared" si="16"/>
        <v>10404</v>
      </c>
      <c r="AE93" s="10">
        <f t="shared" si="16"/>
        <v>10857</v>
      </c>
      <c r="AF93" s="10">
        <f t="shared" si="16"/>
        <v>11310</v>
      </c>
      <c r="AG93" s="10">
        <f>AF93+AG92</f>
        <v>11763</v>
      </c>
      <c r="AH93" s="10">
        <f t="shared" si="16"/>
        <v>12216</v>
      </c>
      <c r="AI93" s="10">
        <f t="shared" si="16"/>
        <v>12669</v>
      </c>
      <c r="AJ93" s="10">
        <f t="shared" si="16"/>
        <v>13122</v>
      </c>
      <c r="AK93" s="10">
        <f t="shared" si="16"/>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7">I92*$G94</f>
        <v>428</v>
      </c>
      <c r="J95" s="10">
        <f t="shared" si="17"/>
        <v>434</v>
      </c>
      <c r="K95" s="10">
        <f t="shared" si="17"/>
        <v>466</v>
      </c>
      <c r="L95" s="10">
        <f t="shared" si="17"/>
        <v>477</v>
      </c>
      <c r="M95" s="10">
        <f t="shared" si="17"/>
        <v>414</v>
      </c>
      <c r="N95" s="10">
        <f t="shared" si="17"/>
        <v>453</v>
      </c>
      <c r="O95" s="10">
        <f t="shared" si="17"/>
        <v>453</v>
      </c>
      <c r="P95" s="10">
        <f t="shared" si="17"/>
        <v>453</v>
      </c>
      <c r="Q95" s="10">
        <f t="shared" si="17"/>
        <v>453</v>
      </c>
      <c r="R95" s="10">
        <f t="shared" si="17"/>
        <v>453</v>
      </c>
      <c r="S95" s="10">
        <f t="shared" si="17"/>
        <v>453</v>
      </c>
      <c r="T95" s="10">
        <f t="shared" si="17"/>
        <v>453</v>
      </c>
      <c r="U95" s="10">
        <f t="shared" si="17"/>
        <v>453</v>
      </c>
      <c r="V95" s="10">
        <f t="shared" si="17"/>
        <v>453</v>
      </c>
      <c r="W95" s="10">
        <f t="shared" si="17"/>
        <v>453</v>
      </c>
      <c r="X95" s="10">
        <f t="shared" si="17"/>
        <v>453</v>
      </c>
      <c r="Y95" s="10">
        <f t="shared" si="17"/>
        <v>453</v>
      </c>
      <c r="Z95" s="10">
        <f t="shared" si="17"/>
        <v>453</v>
      </c>
      <c r="AA95" s="10">
        <f t="shared" si="17"/>
        <v>453</v>
      </c>
      <c r="AB95" s="10">
        <f t="shared" si="17"/>
        <v>453</v>
      </c>
      <c r="AC95" s="10">
        <f t="shared" si="17"/>
        <v>453</v>
      </c>
      <c r="AD95" s="10">
        <f t="shared" si="17"/>
        <v>453</v>
      </c>
      <c r="AE95" s="10">
        <f t="shared" si="17"/>
        <v>453</v>
      </c>
      <c r="AF95" s="10">
        <f t="shared" si="17"/>
        <v>453</v>
      </c>
      <c r="AG95" s="10">
        <f t="shared" si="17"/>
        <v>453</v>
      </c>
      <c r="AH95" s="10">
        <f t="shared" si="17"/>
        <v>453</v>
      </c>
      <c r="AI95" s="10">
        <f t="shared" si="17"/>
        <v>453</v>
      </c>
      <c r="AJ95" s="10">
        <f t="shared" si="17"/>
        <v>453</v>
      </c>
      <c r="AK95" s="10">
        <f t="shared" si="17"/>
        <v>453</v>
      </c>
    </row>
    <row r="96" spans="1:38" x14ac:dyDescent="0.35">
      <c r="C96" s="3"/>
      <c r="D96" s="3"/>
      <c r="E96" t="s">
        <v>74</v>
      </c>
      <c r="F96" t="s">
        <v>70</v>
      </c>
      <c r="H96">
        <f>H93*$G94</f>
        <v>484</v>
      </c>
      <c r="I96" s="10">
        <f t="shared" ref="I96:AK96" si="18">I93*$G94</f>
        <v>912</v>
      </c>
      <c r="J96" s="10">
        <f t="shared" si="18"/>
        <v>1346</v>
      </c>
      <c r="K96" s="10">
        <f t="shared" si="18"/>
        <v>1812</v>
      </c>
      <c r="L96" s="10">
        <f t="shared" si="18"/>
        <v>2289</v>
      </c>
      <c r="M96" s="10">
        <f t="shared" si="18"/>
        <v>2703</v>
      </c>
      <c r="N96" s="10">
        <f t="shared" si="18"/>
        <v>3156</v>
      </c>
      <c r="O96" s="10">
        <f t="shared" si="18"/>
        <v>3609</v>
      </c>
      <c r="P96" s="10">
        <f t="shared" si="18"/>
        <v>4062</v>
      </c>
      <c r="Q96" s="10">
        <f t="shared" si="18"/>
        <v>4515</v>
      </c>
      <c r="R96" s="10">
        <f t="shared" si="18"/>
        <v>4968</v>
      </c>
      <c r="S96" s="10">
        <f t="shared" si="18"/>
        <v>5421</v>
      </c>
      <c r="T96" s="10">
        <f t="shared" si="18"/>
        <v>5874</v>
      </c>
      <c r="U96" s="10">
        <f t="shared" si="18"/>
        <v>6327</v>
      </c>
      <c r="V96" s="10">
        <f t="shared" si="18"/>
        <v>6780</v>
      </c>
      <c r="W96" s="10">
        <f t="shared" si="18"/>
        <v>7233</v>
      </c>
      <c r="X96" s="10">
        <f t="shared" si="18"/>
        <v>7686</v>
      </c>
      <c r="Y96" s="10">
        <f t="shared" si="18"/>
        <v>8139</v>
      </c>
      <c r="Z96" s="10">
        <f t="shared" si="18"/>
        <v>8592</v>
      </c>
      <c r="AA96" s="10">
        <f t="shared" si="18"/>
        <v>9045</v>
      </c>
      <c r="AB96" s="10">
        <f t="shared" si="18"/>
        <v>9498</v>
      </c>
      <c r="AC96" s="10">
        <f t="shared" si="18"/>
        <v>9951</v>
      </c>
      <c r="AD96" s="10">
        <f t="shared" si="18"/>
        <v>10404</v>
      </c>
      <c r="AE96" s="10">
        <f t="shared" si="18"/>
        <v>10857</v>
      </c>
      <c r="AF96" s="10">
        <f t="shared" si="18"/>
        <v>11310</v>
      </c>
      <c r="AG96" s="10">
        <f t="shared" si="18"/>
        <v>11763</v>
      </c>
      <c r="AH96" s="10">
        <f t="shared" si="18"/>
        <v>12216</v>
      </c>
      <c r="AI96" s="10">
        <f t="shared" si="18"/>
        <v>12669</v>
      </c>
      <c r="AJ96" s="10">
        <f t="shared" si="18"/>
        <v>13122</v>
      </c>
      <c r="AK96" s="10">
        <f t="shared" si="18"/>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19">J93*J97</f>
        <v>0</v>
      </c>
      <c r="K100" s="10">
        <f t="shared" si="19"/>
        <v>0</v>
      </c>
      <c r="L100" s="10">
        <f t="shared" si="19"/>
        <v>0</v>
      </c>
      <c r="M100" s="10">
        <f t="shared" si="19"/>
        <v>0</v>
      </c>
      <c r="N100" s="10">
        <f t="shared" si="19"/>
        <v>0</v>
      </c>
      <c r="O100" s="10">
        <f t="shared" si="19"/>
        <v>0</v>
      </c>
      <c r="P100" s="10">
        <f t="shared" si="19"/>
        <v>0</v>
      </c>
      <c r="Q100" s="10">
        <f t="shared" si="19"/>
        <v>0</v>
      </c>
      <c r="R100" s="10">
        <f t="shared" si="19"/>
        <v>0</v>
      </c>
      <c r="S100" s="10">
        <f t="shared" si="19"/>
        <v>0</v>
      </c>
      <c r="T100" s="10">
        <f t="shared" si="19"/>
        <v>0</v>
      </c>
      <c r="U100" s="10">
        <f t="shared" si="19"/>
        <v>0</v>
      </c>
      <c r="V100" s="10">
        <f t="shared" si="19"/>
        <v>0</v>
      </c>
      <c r="W100" s="10">
        <f t="shared" si="19"/>
        <v>0</v>
      </c>
      <c r="X100" s="10">
        <f t="shared" si="19"/>
        <v>0</v>
      </c>
      <c r="Y100" s="10">
        <f t="shared" si="19"/>
        <v>0</v>
      </c>
      <c r="Z100" s="10">
        <f t="shared" si="19"/>
        <v>0</v>
      </c>
      <c r="AA100" s="10">
        <f t="shared" si="19"/>
        <v>0</v>
      </c>
      <c r="AB100" s="10">
        <f t="shared" si="19"/>
        <v>0</v>
      </c>
      <c r="AC100" s="10">
        <f t="shared" si="19"/>
        <v>0</v>
      </c>
      <c r="AD100" s="10">
        <f t="shared" si="19"/>
        <v>0</v>
      </c>
      <c r="AE100" s="10">
        <f t="shared" si="19"/>
        <v>0</v>
      </c>
      <c r="AF100" s="10">
        <f t="shared" si="19"/>
        <v>0</v>
      </c>
      <c r="AG100" s="10">
        <f t="shared" si="19"/>
        <v>0</v>
      </c>
      <c r="AH100" s="10">
        <f t="shared" si="19"/>
        <v>0</v>
      </c>
      <c r="AI100" s="10">
        <f t="shared" si="19"/>
        <v>0</v>
      </c>
      <c r="AJ100" s="10">
        <f t="shared" si="19"/>
        <v>0</v>
      </c>
      <c r="AK100" s="10">
        <f t="shared" si="19"/>
        <v>0</v>
      </c>
    </row>
    <row r="101" spans="1:39" x14ac:dyDescent="0.35">
      <c r="C101" s="3"/>
      <c r="D101" s="3"/>
      <c r="E101" t="s">
        <v>81</v>
      </c>
      <c r="F101" t="s">
        <v>80</v>
      </c>
      <c r="H101" s="10">
        <f>H93*H98</f>
        <v>0</v>
      </c>
      <c r="I101" s="10">
        <f t="shared" ref="I101:AK101" si="20">I93*I98</f>
        <v>0</v>
      </c>
      <c r="J101" s="10">
        <f t="shared" si="20"/>
        <v>0</v>
      </c>
      <c r="K101" s="10">
        <f t="shared" si="20"/>
        <v>0</v>
      </c>
      <c r="L101" s="10">
        <f t="shared" si="20"/>
        <v>0</v>
      </c>
      <c r="M101" s="10">
        <f t="shared" si="20"/>
        <v>0</v>
      </c>
      <c r="N101" s="10">
        <f t="shared" si="20"/>
        <v>0</v>
      </c>
      <c r="O101" s="10">
        <f t="shared" si="20"/>
        <v>0</v>
      </c>
      <c r="P101" s="10">
        <f t="shared" si="20"/>
        <v>0</v>
      </c>
      <c r="Q101" s="10">
        <f t="shared" si="20"/>
        <v>0</v>
      </c>
      <c r="R101" s="10">
        <f t="shared" si="20"/>
        <v>0</v>
      </c>
      <c r="S101" s="10">
        <f t="shared" si="20"/>
        <v>0</v>
      </c>
      <c r="T101" s="10">
        <f t="shared" si="20"/>
        <v>0</v>
      </c>
      <c r="U101" s="10">
        <f t="shared" si="20"/>
        <v>0</v>
      </c>
      <c r="V101" s="10">
        <f t="shared" si="20"/>
        <v>0</v>
      </c>
      <c r="W101" s="10">
        <f t="shared" si="20"/>
        <v>0</v>
      </c>
      <c r="X101" s="10">
        <f t="shared" si="20"/>
        <v>0</v>
      </c>
      <c r="Y101" s="10">
        <f t="shared" si="20"/>
        <v>0</v>
      </c>
      <c r="Z101" s="10">
        <f t="shared" si="20"/>
        <v>0</v>
      </c>
      <c r="AA101" s="10">
        <f t="shared" si="20"/>
        <v>0</v>
      </c>
      <c r="AB101" s="10">
        <f t="shared" si="20"/>
        <v>0</v>
      </c>
      <c r="AC101" s="10">
        <f t="shared" si="20"/>
        <v>0</v>
      </c>
      <c r="AD101" s="10">
        <f t="shared" si="20"/>
        <v>0</v>
      </c>
      <c r="AE101" s="10">
        <f t="shared" si="20"/>
        <v>0</v>
      </c>
      <c r="AF101" s="10">
        <f t="shared" si="20"/>
        <v>0</v>
      </c>
      <c r="AG101" s="10">
        <f t="shared" si="20"/>
        <v>0</v>
      </c>
      <c r="AH101" s="10">
        <f t="shared" si="20"/>
        <v>0</v>
      </c>
      <c r="AI101" s="10">
        <f t="shared" si="20"/>
        <v>0</v>
      </c>
      <c r="AJ101" s="10">
        <f t="shared" si="20"/>
        <v>0</v>
      </c>
      <c r="AK101" s="10">
        <f t="shared" si="20"/>
        <v>0</v>
      </c>
    </row>
    <row r="102" spans="1:39" x14ac:dyDescent="0.35">
      <c r="C102" s="3"/>
      <c r="D102" s="3"/>
      <c r="E102" t="s">
        <v>82</v>
      </c>
      <c r="F102" t="s">
        <v>80</v>
      </c>
      <c r="H102" s="10">
        <f>H93*H99</f>
        <v>0</v>
      </c>
      <c r="I102" s="10">
        <f t="shared" ref="I102:AK102" si="21">I93*I99</f>
        <v>0</v>
      </c>
      <c r="J102" s="10">
        <f t="shared" si="21"/>
        <v>0</v>
      </c>
      <c r="K102" s="10">
        <f t="shared" si="21"/>
        <v>0</v>
      </c>
      <c r="L102" s="10">
        <f t="shared" si="21"/>
        <v>0</v>
      </c>
      <c r="M102" s="10">
        <f t="shared" si="21"/>
        <v>0</v>
      </c>
      <c r="N102" s="10">
        <f t="shared" si="21"/>
        <v>0</v>
      </c>
      <c r="O102" s="10">
        <f t="shared" si="21"/>
        <v>0</v>
      </c>
      <c r="P102" s="10">
        <f t="shared" si="21"/>
        <v>0</v>
      </c>
      <c r="Q102" s="10">
        <f t="shared" si="21"/>
        <v>0</v>
      </c>
      <c r="R102" s="10">
        <f t="shared" si="21"/>
        <v>0</v>
      </c>
      <c r="S102" s="10">
        <f t="shared" si="21"/>
        <v>0</v>
      </c>
      <c r="T102" s="10">
        <f t="shared" si="21"/>
        <v>0</v>
      </c>
      <c r="U102" s="10">
        <f t="shared" si="21"/>
        <v>0</v>
      </c>
      <c r="V102" s="10">
        <f t="shared" si="21"/>
        <v>0</v>
      </c>
      <c r="W102" s="10">
        <f t="shared" si="21"/>
        <v>0</v>
      </c>
      <c r="X102" s="10">
        <f t="shared" si="21"/>
        <v>0</v>
      </c>
      <c r="Y102" s="10">
        <f t="shared" si="21"/>
        <v>0</v>
      </c>
      <c r="Z102" s="10">
        <f t="shared" si="21"/>
        <v>0</v>
      </c>
      <c r="AA102" s="10">
        <f t="shared" si="21"/>
        <v>0</v>
      </c>
      <c r="AB102" s="10">
        <f t="shared" si="21"/>
        <v>0</v>
      </c>
      <c r="AC102" s="10">
        <f t="shared" si="21"/>
        <v>0</v>
      </c>
      <c r="AD102" s="10">
        <f t="shared" si="21"/>
        <v>0</v>
      </c>
      <c r="AE102" s="10">
        <f t="shared" si="21"/>
        <v>0</v>
      </c>
      <c r="AF102" s="10">
        <f t="shared" si="21"/>
        <v>0</v>
      </c>
      <c r="AG102" s="10">
        <f t="shared" si="21"/>
        <v>0</v>
      </c>
      <c r="AH102" s="10">
        <f t="shared" si="21"/>
        <v>0</v>
      </c>
      <c r="AI102" s="10">
        <f t="shared" si="21"/>
        <v>0</v>
      </c>
      <c r="AJ102" s="10">
        <f t="shared" si="21"/>
        <v>0</v>
      </c>
      <c r="AK102" s="10">
        <f t="shared" si="21"/>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2">I104*(1+$G$16)*(1+J103)</f>
        <v>563.28929313850006</v>
      </c>
      <c r="K104" s="30">
        <f t="shared" si="22"/>
        <v>586.62160655689718</v>
      </c>
      <c r="L104" s="30">
        <f t="shared" si="22"/>
        <v>616.90965958416314</v>
      </c>
      <c r="M104" s="30">
        <f t="shared" si="22"/>
        <v>648.76954540473946</v>
      </c>
      <c r="N104" s="30">
        <f t="shared" si="22"/>
        <v>682.25788113356055</v>
      </c>
      <c r="O104" s="30">
        <f t="shared" si="22"/>
        <v>712.04474234886254</v>
      </c>
      <c r="P104" s="30">
        <f t="shared" si="22"/>
        <v>743.13207531479577</v>
      </c>
      <c r="Q104" s="30">
        <f t="shared" si="22"/>
        <v>775.57665764085584</v>
      </c>
      <c r="R104" s="30">
        <f t="shared" si="22"/>
        <v>809.43774580387174</v>
      </c>
      <c r="S104" s="30">
        <f t="shared" si="22"/>
        <v>844.77718337347142</v>
      </c>
      <c r="T104" s="10">
        <f t="shared" si="22"/>
        <v>862.51750422431428</v>
      </c>
      <c r="U104" s="10">
        <f t="shared" si="22"/>
        <v>880.63037181302479</v>
      </c>
      <c r="V104" s="10">
        <f t="shared" si="22"/>
        <v>899.12360962109824</v>
      </c>
      <c r="W104" s="10">
        <f t="shared" si="22"/>
        <v>918.00520542314121</v>
      </c>
      <c r="X104" s="10">
        <f t="shared" si="22"/>
        <v>937.28331473702713</v>
      </c>
      <c r="Y104" s="10">
        <f t="shared" si="22"/>
        <v>956.96626434650466</v>
      </c>
      <c r="Z104" s="10">
        <f t="shared" si="22"/>
        <v>977.06255589778118</v>
      </c>
      <c r="AA104" s="10">
        <f t="shared" si="22"/>
        <v>997.58086957163448</v>
      </c>
      <c r="AB104" s="10">
        <f t="shared" si="22"/>
        <v>1018.5300678326387</v>
      </c>
      <c r="AC104" s="10">
        <f t="shared" si="22"/>
        <v>1039.9191992571241</v>
      </c>
      <c r="AD104" s="10">
        <f t="shared" si="22"/>
        <v>1061.7575024415237</v>
      </c>
      <c r="AE104" s="10">
        <f t="shared" si="22"/>
        <v>1084.0544099927956</v>
      </c>
      <c r="AF104" s="10">
        <f t="shared" si="22"/>
        <v>1106.8195526026443</v>
      </c>
      <c r="AG104" s="10">
        <f>AF104*(1+$G$16)*(1+AG103)</f>
        <v>1130.0627632072997</v>
      </c>
      <c r="AH104" s="10">
        <f t="shared" si="22"/>
        <v>1153.7940812346528</v>
      </c>
      <c r="AI104" s="10">
        <f t="shared" si="22"/>
        <v>1178.0237569405804</v>
      </c>
      <c r="AJ104" s="10">
        <f t="shared" si="22"/>
        <v>1202.7622558363325</v>
      </c>
      <c r="AK104" s="10">
        <f t="shared" si="22"/>
        <v>1228.0202632088954</v>
      </c>
      <c r="AL104" s="28">
        <f>'[7]All Developments - Total'!$AK$104</f>
        <v>1025.5333388122431</v>
      </c>
    </row>
    <row r="105" spans="1:39" x14ac:dyDescent="0.35">
      <c r="C105" s="3"/>
      <c r="D105" s="3"/>
      <c r="E105" t="s">
        <v>86</v>
      </c>
      <c r="F105" t="s">
        <v>87</v>
      </c>
      <c r="G105" s="12"/>
      <c r="H105" s="13">
        <f>G105*(1+$G$16)*(1+H103)</f>
        <v>0</v>
      </c>
      <c r="I105" s="13">
        <f t="shared" ref="I105:AK105" si="23">H105*(1+$G$16)*(1+I103)</f>
        <v>0</v>
      </c>
      <c r="J105" s="13">
        <f t="shared" si="23"/>
        <v>0</v>
      </c>
      <c r="K105" s="13">
        <f t="shared" si="23"/>
        <v>0</v>
      </c>
      <c r="L105" s="13">
        <f t="shared" si="23"/>
        <v>0</v>
      </c>
      <c r="M105" s="13">
        <f t="shared" si="23"/>
        <v>0</v>
      </c>
      <c r="N105" s="13">
        <f t="shared" si="23"/>
        <v>0</v>
      </c>
      <c r="O105" s="13">
        <f t="shared" si="23"/>
        <v>0</v>
      </c>
      <c r="P105" s="13">
        <f t="shared" si="23"/>
        <v>0</v>
      </c>
      <c r="Q105" s="13">
        <f t="shared" si="23"/>
        <v>0</v>
      </c>
      <c r="R105" s="13">
        <f t="shared" si="23"/>
        <v>0</v>
      </c>
      <c r="S105" s="13">
        <f t="shared" si="23"/>
        <v>0</v>
      </c>
      <c r="T105" s="13">
        <f t="shared" si="23"/>
        <v>0</v>
      </c>
      <c r="U105" s="13">
        <f t="shared" si="23"/>
        <v>0</v>
      </c>
      <c r="V105" s="13">
        <f t="shared" si="23"/>
        <v>0</v>
      </c>
      <c r="W105" s="13">
        <f t="shared" si="23"/>
        <v>0</v>
      </c>
      <c r="X105" s="13">
        <f t="shared" si="23"/>
        <v>0</v>
      </c>
      <c r="Y105" s="13">
        <f t="shared" si="23"/>
        <v>0</v>
      </c>
      <c r="Z105" s="13">
        <f t="shared" si="23"/>
        <v>0</v>
      </c>
      <c r="AA105" s="13">
        <f t="shared" si="23"/>
        <v>0</v>
      </c>
      <c r="AB105" s="13">
        <f t="shared" si="23"/>
        <v>0</v>
      </c>
      <c r="AC105" s="13">
        <f t="shared" si="23"/>
        <v>0</v>
      </c>
      <c r="AD105" s="13">
        <f t="shared" si="23"/>
        <v>0</v>
      </c>
      <c r="AE105" s="13">
        <f t="shared" si="23"/>
        <v>0</v>
      </c>
      <c r="AF105" s="13">
        <f t="shared" si="23"/>
        <v>0</v>
      </c>
      <c r="AG105" s="13">
        <f>AF105*(1+$G$16)*(1+AG103)</f>
        <v>0</v>
      </c>
      <c r="AH105" s="13">
        <f t="shared" si="23"/>
        <v>0</v>
      </c>
      <c r="AI105" s="13">
        <f t="shared" si="23"/>
        <v>0</v>
      </c>
      <c r="AJ105" s="13">
        <f t="shared" si="23"/>
        <v>0</v>
      </c>
      <c r="AK105" s="13">
        <f t="shared" si="23"/>
        <v>0</v>
      </c>
    </row>
    <row r="106" spans="1:39" x14ac:dyDescent="0.35">
      <c r="C106" s="3"/>
      <c r="D106" s="3"/>
      <c r="E106" t="s">
        <v>88</v>
      </c>
      <c r="F106" t="s">
        <v>87</v>
      </c>
      <c r="G106" s="12"/>
      <c r="H106" s="13">
        <f>G106*(1+$G$16)*(1+H103)</f>
        <v>0</v>
      </c>
      <c r="I106" s="13">
        <f t="shared" ref="I106:AK106" si="24">H106*(1+$G$16)*(1+I103)</f>
        <v>0</v>
      </c>
      <c r="J106" s="13">
        <f t="shared" si="24"/>
        <v>0</v>
      </c>
      <c r="K106" s="13">
        <f t="shared" si="24"/>
        <v>0</v>
      </c>
      <c r="L106" s="13">
        <f t="shared" si="24"/>
        <v>0</v>
      </c>
      <c r="M106" s="13">
        <f t="shared" si="24"/>
        <v>0</v>
      </c>
      <c r="N106" s="13">
        <f t="shared" si="24"/>
        <v>0</v>
      </c>
      <c r="O106" s="13">
        <f t="shared" si="24"/>
        <v>0</v>
      </c>
      <c r="P106" s="13">
        <f t="shared" si="24"/>
        <v>0</v>
      </c>
      <c r="Q106" s="13">
        <f t="shared" si="24"/>
        <v>0</v>
      </c>
      <c r="R106" s="13">
        <f t="shared" si="24"/>
        <v>0</v>
      </c>
      <c r="S106" s="13">
        <f t="shared" si="24"/>
        <v>0</v>
      </c>
      <c r="T106" s="13">
        <f t="shared" si="24"/>
        <v>0</v>
      </c>
      <c r="U106" s="13">
        <f t="shared" si="24"/>
        <v>0</v>
      </c>
      <c r="V106" s="13">
        <f t="shared" si="24"/>
        <v>0</v>
      </c>
      <c r="W106" s="13">
        <f t="shared" si="24"/>
        <v>0</v>
      </c>
      <c r="X106" s="13">
        <f t="shared" si="24"/>
        <v>0</v>
      </c>
      <c r="Y106" s="13">
        <f t="shared" si="24"/>
        <v>0</v>
      </c>
      <c r="Z106" s="13">
        <f t="shared" si="24"/>
        <v>0</v>
      </c>
      <c r="AA106" s="13">
        <f t="shared" si="24"/>
        <v>0</v>
      </c>
      <c r="AB106" s="13">
        <f t="shared" si="24"/>
        <v>0</v>
      </c>
      <c r="AC106" s="13">
        <f t="shared" si="24"/>
        <v>0</v>
      </c>
      <c r="AD106" s="13">
        <f t="shared" si="24"/>
        <v>0</v>
      </c>
      <c r="AE106" s="13">
        <f t="shared" si="24"/>
        <v>0</v>
      </c>
      <c r="AF106" s="13">
        <f t="shared" si="24"/>
        <v>0</v>
      </c>
      <c r="AG106" s="13">
        <f>AF106*(1+$G$16)*(1+AG103)</f>
        <v>0</v>
      </c>
      <c r="AH106" s="13">
        <f t="shared" si="24"/>
        <v>0</v>
      </c>
      <c r="AI106" s="13">
        <f t="shared" si="24"/>
        <v>0</v>
      </c>
      <c r="AJ106" s="13">
        <f t="shared" si="24"/>
        <v>0</v>
      </c>
      <c r="AK106" s="13">
        <f t="shared" si="24"/>
        <v>0</v>
      </c>
    </row>
    <row r="107" spans="1:39" x14ac:dyDescent="0.35">
      <c r="C107" s="3"/>
      <c r="D107" s="3"/>
      <c r="E107" t="s">
        <v>89</v>
      </c>
      <c r="F107" t="s">
        <v>87</v>
      </c>
      <c r="G107" s="12"/>
      <c r="H107" s="13">
        <f>G107*(1+$G$16)*(1+H103)</f>
        <v>0</v>
      </c>
      <c r="I107" s="13">
        <f t="shared" ref="I107:AK107" si="25">H107*(1+$G$16)*(1+I103)</f>
        <v>0</v>
      </c>
      <c r="J107" s="13">
        <f t="shared" si="25"/>
        <v>0</v>
      </c>
      <c r="K107" s="13">
        <f t="shared" si="25"/>
        <v>0</v>
      </c>
      <c r="L107" s="13">
        <f t="shared" si="25"/>
        <v>0</v>
      </c>
      <c r="M107" s="13">
        <f t="shared" si="25"/>
        <v>0</v>
      </c>
      <c r="N107" s="13">
        <f t="shared" si="25"/>
        <v>0</v>
      </c>
      <c r="O107" s="13">
        <f t="shared" si="25"/>
        <v>0</v>
      </c>
      <c r="P107" s="13">
        <f t="shared" si="25"/>
        <v>0</v>
      </c>
      <c r="Q107" s="13">
        <f t="shared" si="25"/>
        <v>0</v>
      </c>
      <c r="R107" s="13">
        <f t="shared" si="25"/>
        <v>0</v>
      </c>
      <c r="S107" s="13">
        <f t="shared" si="25"/>
        <v>0</v>
      </c>
      <c r="T107" s="13">
        <f t="shared" si="25"/>
        <v>0</v>
      </c>
      <c r="U107" s="13">
        <f t="shared" si="25"/>
        <v>0</v>
      </c>
      <c r="V107" s="13">
        <f t="shared" si="25"/>
        <v>0</v>
      </c>
      <c r="W107" s="13">
        <f t="shared" si="25"/>
        <v>0</v>
      </c>
      <c r="X107" s="13">
        <f t="shared" si="25"/>
        <v>0</v>
      </c>
      <c r="Y107" s="13">
        <f t="shared" si="25"/>
        <v>0</v>
      </c>
      <c r="Z107" s="13">
        <f t="shared" si="25"/>
        <v>0</v>
      </c>
      <c r="AA107" s="13">
        <f t="shared" si="25"/>
        <v>0</v>
      </c>
      <c r="AB107" s="13">
        <f t="shared" si="25"/>
        <v>0</v>
      </c>
      <c r="AC107" s="13">
        <f t="shared" si="25"/>
        <v>0</v>
      </c>
      <c r="AD107" s="13">
        <f t="shared" si="25"/>
        <v>0</v>
      </c>
      <c r="AE107" s="13">
        <f t="shared" si="25"/>
        <v>0</v>
      </c>
      <c r="AF107" s="13">
        <f t="shared" si="25"/>
        <v>0</v>
      </c>
      <c r="AG107" s="13">
        <f>AF107*(1+$G$16)*(1+AG103)</f>
        <v>0</v>
      </c>
      <c r="AH107" s="13">
        <f t="shared" si="25"/>
        <v>0</v>
      </c>
      <c r="AI107" s="13">
        <f t="shared" si="25"/>
        <v>0</v>
      </c>
      <c r="AJ107" s="13">
        <f t="shared" si="25"/>
        <v>0</v>
      </c>
      <c r="AK107" s="13">
        <f t="shared" si="25"/>
        <v>0</v>
      </c>
    </row>
    <row r="108" spans="1:39" x14ac:dyDescent="0.35">
      <c r="C108" s="3"/>
      <c r="D108" s="3"/>
    </row>
    <row r="109" spans="1:39" x14ac:dyDescent="0.35">
      <c r="C109" s="3"/>
      <c r="D109" s="3"/>
      <c r="E109" t="s">
        <v>90</v>
      </c>
      <c r="F109" t="s">
        <v>91</v>
      </c>
      <c r="H109" s="10">
        <f>SUM(H100:H102)/1000</f>
        <v>0</v>
      </c>
      <c r="I109" s="10">
        <f t="shared" ref="I109:AK109" si="26">SUM(I100:I102)/1000</f>
        <v>0</v>
      </c>
      <c r="J109" s="10">
        <f t="shared" si="26"/>
        <v>0</v>
      </c>
      <c r="K109" s="10">
        <f t="shared" si="26"/>
        <v>0</v>
      </c>
      <c r="L109" s="10">
        <f t="shared" si="26"/>
        <v>0</v>
      </c>
      <c r="M109" s="10">
        <f t="shared" si="26"/>
        <v>0</v>
      </c>
      <c r="N109" s="10">
        <f t="shared" si="26"/>
        <v>0</v>
      </c>
      <c r="O109" s="10">
        <f t="shared" si="26"/>
        <v>0</v>
      </c>
      <c r="P109" s="10">
        <f t="shared" si="26"/>
        <v>0</v>
      </c>
      <c r="Q109" s="10">
        <f t="shared" si="26"/>
        <v>0</v>
      </c>
      <c r="R109" s="10">
        <f t="shared" si="26"/>
        <v>0</v>
      </c>
      <c r="S109" s="10">
        <f t="shared" si="26"/>
        <v>0</v>
      </c>
      <c r="T109" s="10">
        <f t="shared" si="26"/>
        <v>0</v>
      </c>
      <c r="U109" s="10">
        <f t="shared" si="26"/>
        <v>0</v>
      </c>
      <c r="V109" s="10">
        <f t="shared" si="26"/>
        <v>0</v>
      </c>
      <c r="W109" s="10">
        <f t="shared" si="26"/>
        <v>0</v>
      </c>
      <c r="X109" s="10">
        <f t="shared" si="26"/>
        <v>0</v>
      </c>
      <c r="Y109" s="10">
        <f t="shared" si="26"/>
        <v>0</v>
      </c>
      <c r="Z109" s="10">
        <f t="shared" si="26"/>
        <v>0</v>
      </c>
      <c r="AA109" s="10">
        <f t="shared" si="26"/>
        <v>0</v>
      </c>
      <c r="AB109" s="10">
        <f t="shared" si="26"/>
        <v>0</v>
      </c>
      <c r="AC109" s="10">
        <f t="shared" si="26"/>
        <v>0</v>
      </c>
      <c r="AD109" s="10">
        <f t="shared" si="26"/>
        <v>0</v>
      </c>
      <c r="AE109" s="10">
        <f t="shared" si="26"/>
        <v>0</v>
      </c>
      <c r="AF109" s="10">
        <f t="shared" si="26"/>
        <v>0</v>
      </c>
      <c r="AG109" s="10">
        <f t="shared" si="26"/>
        <v>0</v>
      </c>
      <c r="AH109" s="10">
        <f t="shared" si="26"/>
        <v>0</v>
      </c>
      <c r="AI109" s="10">
        <f t="shared" si="26"/>
        <v>0</v>
      </c>
      <c r="AJ109" s="10">
        <f t="shared" si="26"/>
        <v>0</v>
      </c>
      <c r="AK109" s="10">
        <f t="shared" si="26"/>
        <v>0</v>
      </c>
    </row>
    <row r="110" spans="1:39" x14ac:dyDescent="0.35">
      <c r="C110" s="3"/>
      <c r="D110" s="3"/>
      <c r="E110" t="s">
        <v>92</v>
      </c>
      <c r="F110" t="s">
        <v>53</v>
      </c>
      <c r="H110" s="30">
        <f>H93*H104+H100*H105+H101*H106+H102*H107</f>
        <v>248020.96000000002</v>
      </c>
      <c r="I110" s="10">
        <f t="shared" ref="I110:AK110" si="27">I93*I104+I100*I105+I101*I106+I102*I107</f>
        <v>493291.68</v>
      </c>
      <c r="J110" s="10">
        <f t="shared" si="27"/>
        <v>758187.3885644211</v>
      </c>
      <c r="K110" s="10">
        <f t="shared" si="27"/>
        <v>1062958.3510810977</v>
      </c>
      <c r="L110" s="10">
        <f t="shared" si="27"/>
        <v>1412106.2107881494</v>
      </c>
      <c r="M110" s="10">
        <f t="shared" si="27"/>
        <v>1753624.0812290108</v>
      </c>
      <c r="N110" s="10">
        <f t="shared" si="27"/>
        <v>2153205.8728575171</v>
      </c>
      <c r="O110" s="10">
        <f t="shared" si="27"/>
        <v>2569769.4751370451</v>
      </c>
      <c r="P110" s="10">
        <f t="shared" si="27"/>
        <v>3018602.4899287005</v>
      </c>
      <c r="Q110" s="10">
        <f t="shared" si="27"/>
        <v>3501728.609248464</v>
      </c>
      <c r="R110" s="10">
        <f t="shared" si="27"/>
        <v>4021286.7211536346</v>
      </c>
      <c r="S110" s="10">
        <f t="shared" si="27"/>
        <v>4579537.1110675884</v>
      </c>
      <c r="T110" s="10">
        <f t="shared" si="27"/>
        <v>5066427.8198136222</v>
      </c>
      <c r="U110" s="10">
        <f t="shared" si="27"/>
        <v>5571748.3624610081</v>
      </c>
      <c r="V110" s="10">
        <f t="shared" si="27"/>
        <v>6096058.0732310461</v>
      </c>
      <c r="W110" s="10">
        <f t="shared" si="27"/>
        <v>6639931.6508255806</v>
      </c>
      <c r="X110" s="10">
        <f t="shared" si="27"/>
        <v>7203959.5570687903</v>
      </c>
      <c r="Y110" s="10">
        <f t="shared" si="27"/>
        <v>7788748.4255162012</v>
      </c>
      <c r="Z110" s="10">
        <f t="shared" si="27"/>
        <v>8394921.4802737366</v>
      </c>
      <c r="AA110" s="10">
        <f t="shared" si="27"/>
        <v>9023118.9652754348</v>
      </c>
      <c r="AB110" s="10">
        <f t="shared" si="27"/>
        <v>9673998.5842744019</v>
      </c>
      <c r="AC110" s="10">
        <f t="shared" si="27"/>
        <v>10348235.951807642</v>
      </c>
      <c r="AD110" s="10">
        <f t="shared" si="27"/>
        <v>11046525.055401612</v>
      </c>
      <c r="AE110" s="10">
        <f t="shared" si="27"/>
        <v>11769578.729291782</v>
      </c>
      <c r="AF110" s="10">
        <f t="shared" si="27"/>
        <v>12518129.139935907</v>
      </c>
      <c r="AG110" s="10">
        <f t="shared" si="27"/>
        <v>13292928.283607466</v>
      </c>
      <c r="AH110" s="10">
        <f t="shared" si="27"/>
        <v>14094748.496362519</v>
      </c>
      <c r="AI110" s="10">
        <f t="shared" si="27"/>
        <v>14924382.976680214</v>
      </c>
      <c r="AJ110" s="10">
        <f t="shared" si="27"/>
        <v>15782646.321084356</v>
      </c>
      <c r="AK110" s="10">
        <f t="shared" si="27"/>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28">H114+I113</f>
        <v>912</v>
      </c>
      <c r="J114" s="10">
        <f t="shared" si="28"/>
        <v>1346</v>
      </c>
      <c r="K114" s="10">
        <f t="shared" si="28"/>
        <v>1812</v>
      </c>
      <c r="L114" s="10">
        <f t="shared" si="28"/>
        <v>2289</v>
      </c>
      <c r="M114" s="10">
        <f t="shared" si="28"/>
        <v>2703</v>
      </c>
      <c r="N114" s="10">
        <f t="shared" si="28"/>
        <v>3156</v>
      </c>
      <c r="O114" s="10">
        <f t="shared" si="28"/>
        <v>3609</v>
      </c>
      <c r="P114" s="10">
        <f t="shared" si="28"/>
        <v>4062</v>
      </c>
      <c r="Q114" s="10">
        <f t="shared" si="28"/>
        <v>4515</v>
      </c>
      <c r="R114" s="10">
        <f t="shared" si="28"/>
        <v>4968</v>
      </c>
      <c r="S114" s="10">
        <f t="shared" si="28"/>
        <v>5421</v>
      </c>
      <c r="T114" s="10">
        <f t="shared" si="28"/>
        <v>5874</v>
      </c>
      <c r="U114" s="10">
        <f t="shared" si="28"/>
        <v>6327</v>
      </c>
      <c r="V114" s="10">
        <f t="shared" si="28"/>
        <v>6780</v>
      </c>
      <c r="W114" s="10">
        <f t="shared" si="28"/>
        <v>7233</v>
      </c>
      <c r="X114" s="10">
        <f t="shared" si="28"/>
        <v>7686</v>
      </c>
      <c r="Y114" s="10">
        <f t="shared" si="28"/>
        <v>8139</v>
      </c>
      <c r="Z114" s="10">
        <f t="shared" si="28"/>
        <v>8592</v>
      </c>
      <c r="AA114" s="10">
        <f t="shared" si="28"/>
        <v>9045</v>
      </c>
      <c r="AB114" s="10">
        <f t="shared" si="28"/>
        <v>9498</v>
      </c>
      <c r="AC114" s="10">
        <f t="shared" si="28"/>
        <v>9951</v>
      </c>
      <c r="AD114" s="10">
        <f t="shared" si="28"/>
        <v>10404</v>
      </c>
      <c r="AE114" s="10">
        <f t="shared" si="28"/>
        <v>10857</v>
      </c>
      <c r="AF114" s="10">
        <f t="shared" si="28"/>
        <v>11310</v>
      </c>
      <c r="AG114" s="10">
        <f>AF114+AG113</f>
        <v>11763</v>
      </c>
      <c r="AH114" s="10">
        <f t="shared" si="28"/>
        <v>12216</v>
      </c>
      <c r="AI114" s="10">
        <f t="shared" si="28"/>
        <v>12669</v>
      </c>
      <c r="AJ114" s="10">
        <f t="shared" si="28"/>
        <v>13122</v>
      </c>
      <c r="AK114" s="10">
        <f t="shared" si="28"/>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29">I113*$G115</f>
        <v>428</v>
      </c>
      <c r="J116" s="10">
        <f t="shared" si="29"/>
        <v>434</v>
      </c>
      <c r="K116" s="10">
        <f t="shared" si="29"/>
        <v>466</v>
      </c>
      <c r="L116" s="10">
        <f t="shared" si="29"/>
        <v>477</v>
      </c>
      <c r="M116" s="10">
        <f t="shared" si="29"/>
        <v>414</v>
      </c>
      <c r="N116" s="10">
        <f t="shared" si="29"/>
        <v>453</v>
      </c>
      <c r="O116" s="10">
        <f t="shared" si="29"/>
        <v>453</v>
      </c>
      <c r="P116" s="10">
        <f t="shared" si="29"/>
        <v>453</v>
      </c>
      <c r="Q116" s="10">
        <f t="shared" si="29"/>
        <v>453</v>
      </c>
      <c r="R116" s="10">
        <f t="shared" si="29"/>
        <v>453</v>
      </c>
      <c r="S116" s="10">
        <f t="shared" si="29"/>
        <v>453</v>
      </c>
      <c r="T116" s="10">
        <f t="shared" si="29"/>
        <v>453</v>
      </c>
      <c r="U116" s="10">
        <f t="shared" si="29"/>
        <v>453</v>
      </c>
      <c r="V116" s="10">
        <f t="shared" si="29"/>
        <v>453</v>
      </c>
      <c r="W116" s="10">
        <f t="shared" si="29"/>
        <v>453</v>
      </c>
      <c r="X116" s="10">
        <f t="shared" si="29"/>
        <v>453</v>
      </c>
      <c r="Y116" s="10">
        <f t="shared" si="29"/>
        <v>453</v>
      </c>
      <c r="Z116" s="10">
        <f t="shared" si="29"/>
        <v>453</v>
      </c>
      <c r="AA116" s="10">
        <f t="shared" si="29"/>
        <v>453</v>
      </c>
      <c r="AB116" s="10">
        <f t="shared" si="29"/>
        <v>453</v>
      </c>
      <c r="AC116" s="10">
        <f t="shared" si="29"/>
        <v>453</v>
      </c>
      <c r="AD116" s="10">
        <f t="shared" si="29"/>
        <v>453</v>
      </c>
      <c r="AE116" s="10">
        <f t="shared" si="29"/>
        <v>453</v>
      </c>
      <c r="AF116" s="10">
        <f t="shared" si="29"/>
        <v>453</v>
      </c>
      <c r="AG116" s="10">
        <f t="shared" si="29"/>
        <v>453</v>
      </c>
      <c r="AH116" s="10">
        <f t="shared" si="29"/>
        <v>453</v>
      </c>
      <c r="AI116" s="10">
        <f t="shared" si="29"/>
        <v>453</v>
      </c>
      <c r="AJ116" s="10">
        <f t="shared" si="29"/>
        <v>453</v>
      </c>
      <c r="AK116" s="10">
        <f t="shared" si="29"/>
        <v>453</v>
      </c>
      <c r="AL116" s="10"/>
      <c r="AM116" s="10"/>
    </row>
    <row r="117" spans="1:39" x14ac:dyDescent="0.35">
      <c r="C117" s="3"/>
      <c r="D117" s="3"/>
      <c r="E117" t="s">
        <v>74</v>
      </c>
      <c r="F117" t="s">
        <v>70</v>
      </c>
      <c r="H117">
        <f>H114*$G115</f>
        <v>484</v>
      </c>
      <c r="I117" s="10">
        <f t="shared" ref="I117:AK117" si="30">I114*$G115</f>
        <v>912</v>
      </c>
      <c r="J117" s="10">
        <f t="shared" si="30"/>
        <v>1346</v>
      </c>
      <c r="K117" s="10">
        <f t="shared" si="30"/>
        <v>1812</v>
      </c>
      <c r="L117" s="10">
        <f t="shared" si="30"/>
        <v>2289</v>
      </c>
      <c r="M117" s="10">
        <f t="shared" si="30"/>
        <v>2703</v>
      </c>
      <c r="N117" s="10">
        <f t="shared" si="30"/>
        <v>3156</v>
      </c>
      <c r="O117" s="10">
        <f t="shared" si="30"/>
        <v>3609</v>
      </c>
      <c r="P117" s="10">
        <f t="shared" si="30"/>
        <v>4062</v>
      </c>
      <c r="Q117" s="10">
        <f t="shared" si="30"/>
        <v>4515</v>
      </c>
      <c r="R117" s="10">
        <f t="shared" si="30"/>
        <v>4968</v>
      </c>
      <c r="S117" s="10">
        <f t="shared" si="30"/>
        <v>5421</v>
      </c>
      <c r="T117" s="10">
        <f t="shared" si="30"/>
        <v>5874</v>
      </c>
      <c r="U117" s="10">
        <f t="shared" si="30"/>
        <v>6327</v>
      </c>
      <c r="V117" s="10">
        <f t="shared" si="30"/>
        <v>6780</v>
      </c>
      <c r="W117" s="10">
        <f t="shared" si="30"/>
        <v>7233</v>
      </c>
      <c r="X117" s="10">
        <f t="shared" si="30"/>
        <v>7686</v>
      </c>
      <c r="Y117" s="10">
        <f t="shared" si="30"/>
        <v>8139</v>
      </c>
      <c r="Z117" s="10">
        <f t="shared" si="30"/>
        <v>8592</v>
      </c>
      <c r="AA117" s="10">
        <f t="shared" si="30"/>
        <v>9045</v>
      </c>
      <c r="AB117" s="10">
        <f t="shared" si="30"/>
        <v>9498</v>
      </c>
      <c r="AC117" s="10">
        <f t="shared" si="30"/>
        <v>9951</v>
      </c>
      <c r="AD117" s="10">
        <f t="shared" si="30"/>
        <v>10404</v>
      </c>
      <c r="AE117" s="10">
        <f t="shared" si="30"/>
        <v>10857</v>
      </c>
      <c r="AF117" s="10">
        <f t="shared" si="30"/>
        <v>11310</v>
      </c>
      <c r="AG117" s="10">
        <f t="shared" si="30"/>
        <v>11763</v>
      </c>
      <c r="AH117" s="10">
        <f t="shared" si="30"/>
        <v>12216</v>
      </c>
      <c r="AI117" s="10">
        <f t="shared" si="30"/>
        <v>12669</v>
      </c>
      <c r="AJ117" s="10">
        <f t="shared" si="30"/>
        <v>13122</v>
      </c>
      <c r="AK117" s="10">
        <f t="shared" si="30"/>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1">I114*I118</f>
        <v>110352</v>
      </c>
      <c r="J121" s="10">
        <f t="shared" si="31"/>
        <v>162866</v>
      </c>
      <c r="K121" s="10">
        <f t="shared" si="31"/>
        <v>219252</v>
      </c>
      <c r="L121" s="10">
        <f t="shared" si="31"/>
        <v>276969</v>
      </c>
      <c r="M121" s="10">
        <f t="shared" si="31"/>
        <v>327063</v>
      </c>
      <c r="N121" s="10">
        <f t="shared" si="31"/>
        <v>381876</v>
      </c>
      <c r="O121" s="10">
        <f t="shared" si="31"/>
        <v>436689</v>
      </c>
      <c r="P121" s="10">
        <f t="shared" si="31"/>
        <v>491502</v>
      </c>
      <c r="Q121" s="10">
        <f t="shared" si="31"/>
        <v>546315</v>
      </c>
      <c r="R121" s="10">
        <f t="shared" si="31"/>
        <v>601128</v>
      </c>
      <c r="S121" s="10">
        <f t="shared" si="31"/>
        <v>655941</v>
      </c>
      <c r="T121" s="10">
        <f t="shared" si="31"/>
        <v>710754</v>
      </c>
      <c r="U121" s="10">
        <f t="shared" si="31"/>
        <v>765567</v>
      </c>
      <c r="V121" s="10">
        <f t="shared" si="31"/>
        <v>820380</v>
      </c>
      <c r="W121" s="10">
        <f t="shared" si="31"/>
        <v>875193</v>
      </c>
      <c r="X121" s="10">
        <f t="shared" si="31"/>
        <v>930006</v>
      </c>
      <c r="Y121" s="10">
        <f t="shared" si="31"/>
        <v>984819</v>
      </c>
      <c r="Z121" s="10">
        <f t="shared" si="31"/>
        <v>1039632</v>
      </c>
      <c r="AA121" s="10">
        <f t="shared" si="31"/>
        <v>1094445</v>
      </c>
      <c r="AB121" s="10">
        <f t="shared" si="31"/>
        <v>1149258</v>
      </c>
      <c r="AC121" s="10">
        <f t="shared" si="31"/>
        <v>1204071</v>
      </c>
      <c r="AD121" s="10">
        <f t="shared" si="31"/>
        <v>1258884</v>
      </c>
      <c r="AE121" s="10">
        <f t="shared" si="31"/>
        <v>1313697</v>
      </c>
      <c r="AF121" s="10">
        <f t="shared" si="31"/>
        <v>1368510</v>
      </c>
      <c r="AG121" s="10">
        <f t="shared" si="31"/>
        <v>1423323</v>
      </c>
      <c r="AH121" s="10">
        <f t="shared" si="31"/>
        <v>1478136</v>
      </c>
      <c r="AI121" s="10">
        <f t="shared" si="31"/>
        <v>1532949</v>
      </c>
      <c r="AJ121" s="10">
        <f t="shared" si="31"/>
        <v>1587762</v>
      </c>
      <c r="AK121" s="10">
        <f t="shared" si="31"/>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2">I114*I119</f>
        <v>0</v>
      </c>
      <c r="J122" s="10">
        <f t="shared" si="32"/>
        <v>0</v>
      </c>
      <c r="K122" s="10">
        <f t="shared" si="32"/>
        <v>0</v>
      </c>
      <c r="L122" s="10">
        <f t="shared" si="32"/>
        <v>0</v>
      </c>
      <c r="M122" s="10">
        <f t="shared" si="32"/>
        <v>0</v>
      </c>
      <c r="N122" s="10">
        <f t="shared" si="32"/>
        <v>0</v>
      </c>
      <c r="O122" s="10">
        <f t="shared" si="32"/>
        <v>0</v>
      </c>
      <c r="P122" s="10">
        <f t="shared" si="32"/>
        <v>0</v>
      </c>
      <c r="Q122" s="10">
        <f t="shared" si="32"/>
        <v>0</v>
      </c>
      <c r="R122" s="10">
        <f t="shared" si="32"/>
        <v>0</v>
      </c>
      <c r="S122" s="10">
        <f t="shared" si="32"/>
        <v>0</v>
      </c>
      <c r="T122" s="10">
        <f t="shared" si="32"/>
        <v>0</v>
      </c>
      <c r="U122" s="10">
        <f t="shared" si="32"/>
        <v>0</v>
      </c>
      <c r="V122" s="10">
        <f t="shared" si="32"/>
        <v>0</v>
      </c>
      <c r="W122" s="10">
        <f t="shared" si="32"/>
        <v>0</v>
      </c>
      <c r="X122" s="10">
        <f t="shared" si="32"/>
        <v>0</v>
      </c>
      <c r="Y122" s="10">
        <f t="shared" si="32"/>
        <v>0</v>
      </c>
      <c r="Z122" s="10">
        <f t="shared" si="32"/>
        <v>0</v>
      </c>
      <c r="AA122" s="10">
        <f t="shared" si="32"/>
        <v>0</v>
      </c>
      <c r="AB122" s="10">
        <f t="shared" si="32"/>
        <v>0</v>
      </c>
      <c r="AC122" s="10">
        <f t="shared" si="32"/>
        <v>0</v>
      </c>
      <c r="AD122" s="10">
        <f t="shared" si="32"/>
        <v>0</v>
      </c>
      <c r="AE122" s="10">
        <f t="shared" si="32"/>
        <v>0</v>
      </c>
      <c r="AF122" s="10">
        <f t="shared" si="32"/>
        <v>0</v>
      </c>
      <c r="AG122" s="10">
        <f t="shared" si="32"/>
        <v>0</v>
      </c>
      <c r="AH122" s="10">
        <f t="shared" si="32"/>
        <v>0</v>
      </c>
      <c r="AI122" s="10">
        <f t="shared" si="32"/>
        <v>0</v>
      </c>
      <c r="AJ122" s="10">
        <f t="shared" si="32"/>
        <v>0</v>
      </c>
      <c r="AK122" s="10">
        <f t="shared" si="32"/>
        <v>0</v>
      </c>
      <c r="AL122" s="10"/>
    </row>
    <row r="123" spans="1:39" x14ac:dyDescent="0.35">
      <c r="C123" s="3"/>
      <c r="D123" s="3"/>
      <c r="E123" t="s">
        <v>82</v>
      </c>
      <c r="F123" t="s">
        <v>80</v>
      </c>
      <c r="H123" s="10">
        <f>H114*H120</f>
        <v>0</v>
      </c>
      <c r="I123" s="10">
        <f t="shared" ref="I123:AK123" si="33">I114*I120</f>
        <v>0</v>
      </c>
      <c r="J123" s="10">
        <f t="shared" si="33"/>
        <v>0</v>
      </c>
      <c r="K123" s="10">
        <f t="shared" si="33"/>
        <v>0</v>
      </c>
      <c r="L123" s="10">
        <f t="shared" si="33"/>
        <v>0</v>
      </c>
      <c r="M123" s="10">
        <f t="shared" si="33"/>
        <v>0</v>
      </c>
      <c r="N123" s="10">
        <f t="shared" si="33"/>
        <v>0</v>
      </c>
      <c r="O123" s="10">
        <f t="shared" si="33"/>
        <v>0</v>
      </c>
      <c r="P123" s="10">
        <f t="shared" si="33"/>
        <v>0</v>
      </c>
      <c r="Q123" s="10">
        <f t="shared" si="33"/>
        <v>0</v>
      </c>
      <c r="R123" s="10">
        <f t="shared" si="33"/>
        <v>0</v>
      </c>
      <c r="S123" s="10">
        <f t="shared" si="33"/>
        <v>0</v>
      </c>
      <c r="T123" s="10">
        <f t="shared" si="33"/>
        <v>0</v>
      </c>
      <c r="U123" s="10">
        <f t="shared" si="33"/>
        <v>0</v>
      </c>
      <c r="V123" s="10">
        <f t="shared" si="33"/>
        <v>0</v>
      </c>
      <c r="W123" s="10">
        <f t="shared" si="33"/>
        <v>0</v>
      </c>
      <c r="X123" s="10">
        <f t="shared" si="33"/>
        <v>0</v>
      </c>
      <c r="Y123" s="10">
        <f t="shared" si="33"/>
        <v>0</v>
      </c>
      <c r="Z123" s="10">
        <f t="shared" si="33"/>
        <v>0</v>
      </c>
      <c r="AA123" s="10">
        <f t="shared" si="33"/>
        <v>0</v>
      </c>
      <c r="AB123" s="10">
        <f t="shared" si="33"/>
        <v>0</v>
      </c>
      <c r="AC123" s="10">
        <f t="shared" si="33"/>
        <v>0</v>
      </c>
      <c r="AD123" s="10">
        <f t="shared" si="33"/>
        <v>0</v>
      </c>
      <c r="AE123" s="10">
        <f t="shared" si="33"/>
        <v>0</v>
      </c>
      <c r="AF123" s="10">
        <f t="shared" si="33"/>
        <v>0</v>
      </c>
      <c r="AG123" s="10">
        <f t="shared" si="33"/>
        <v>0</v>
      </c>
      <c r="AH123" s="10">
        <f t="shared" si="33"/>
        <v>0</v>
      </c>
      <c r="AI123" s="10">
        <f t="shared" si="33"/>
        <v>0</v>
      </c>
      <c r="AJ123" s="10">
        <f t="shared" si="33"/>
        <v>0</v>
      </c>
      <c r="AK123" s="10">
        <f t="shared" si="33"/>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4">I125*(1+$G$16)*(1+J124)</f>
        <v>362.95288218423349</v>
      </c>
      <c r="K125" s="10">
        <f t="shared" si="34"/>
        <v>377.98695172254958</v>
      </c>
      <c r="L125" s="10">
        <f t="shared" si="34"/>
        <v>397.5029202948337</v>
      </c>
      <c r="M125" s="10">
        <f t="shared" si="34"/>
        <v>418.03169214527884</v>
      </c>
      <c r="N125" s="10">
        <f t="shared" si="34"/>
        <v>439.60974825319119</v>
      </c>
      <c r="O125" s="10">
        <f t="shared" si="34"/>
        <v>458.80277617154252</v>
      </c>
      <c r="P125" s="10">
        <f t="shared" si="34"/>
        <v>478.83375712014021</v>
      </c>
      <c r="Q125" s="10">
        <f t="shared" si="34"/>
        <v>499.73927549222788</v>
      </c>
      <c r="R125" s="10">
        <f t="shared" si="34"/>
        <v>521.55751292788818</v>
      </c>
      <c r="S125" s="10">
        <f t="shared" si="34"/>
        <v>544.32831804862792</v>
      </c>
      <c r="T125" s="10">
        <f t="shared" si="34"/>
        <v>555.75921272764901</v>
      </c>
      <c r="U125" s="10">
        <f t="shared" si="34"/>
        <v>567.43015619492962</v>
      </c>
      <c r="V125" s="10">
        <f t="shared" si="34"/>
        <v>579.34618947502304</v>
      </c>
      <c r="W125" s="10">
        <f t="shared" si="34"/>
        <v>591.51245945399842</v>
      </c>
      <c r="X125" s="10">
        <f t="shared" si="34"/>
        <v>603.93422110253232</v>
      </c>
      <c r="Y125" s="10">
        <f t="shared" si="34"/>
        <v>616.61683974568541</v>
      </c>
      <c r="Z125" s="10">
        <f t="shared" si="34"/>
        <v>629.56579338034476</v>
      </c>
      <c r="AA125" s="10">
        <f t="shared" si="34"/>
        <v>642.78667504133193</v>
      </c>
      <c r="AB125" s="10">
        <f t="shared" si="34"/>
        <v>656.28519521719988</v>
      </c>
      <c r="AC125" s="10">
        <f t="shared" si="34"/>
        <v>670.06718431676097</v>
      </c>
      <c r="AD125" s="10">
        <f t="shared" si="34"/>
        <v>684.13859518741288</v>
      </c>
      <c r="AE125" s="10">
        <f t="shared" si="34"/>
        <v>698.50550568634844</v>
      </c>
      <c r="AF125" s="10">
        <f t="shared" si="34"/>
        <v>713.17412130576167</v>
      </c>
      <c r="AG125" s="10">
        <f>AF125*(1+$G$16)*(1+AG124)</f>
        <v>728.1507778531826</v>
      </c>
      <c r="AH125" s="10">
        <f t="shared" si="34"/>
        <v>743.44194418809934</v>
      </c>
      <c r="AI125" s="10">
        <f t="shared" si="34"/>
        <v>759.05422501604937</v>
      </c>
      <c r="AJ125" s="10">
        <f t="shared" si="34"/>
        <v>774.99436374138634</v>
      </c>
      <c r="AK125" s="10">
        <f t="shared" si="34"/>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5">I126*(1+$G$16)*(1+J124)</f>
        <v>2.2741312086127361</v>
      </c>
      <c r="K126" s="13">
        <f t="shared" si="35"/>
        <v>2.3683292392876494</v>
      </c>
      <c r="L126" s="13">
        <f t="shared" si="35"/>
        <v>2.4906092248589129</v>
      </c>
      <c r="M126" s="13">
        <f t="shared" si="35"/>
        <v>2.6192350686837065</v>
      </c>
      <c r="N126" s="13">
        <f t="shared" si="35"/>
        <v>2.754435347355944</v>
      </c>
      <c r="O126" s="13">
        <f t="shared" si="35"/>
        <v>2.8746919038385097</v>
      </c>
      <c r="P126" s="13">
        <f t="shared" si="35"/>
        <v>3.0001987702951056</v>
      </c>
      <c r="Q126" s="13">
        <f t="shared" si="35"/>
        <v>3.1311851712738954</v>
      </c>
      <c r="R126" s="13">
        <f t="shared" si="35"/>
        <v>3.2678903390928196</v>
      </c>
      <c r="S126" s="13">
        <f t="shared" si="35"/>
        <v>3.4105639507712286</v>
      </c>
      <c r="T126" s="13">
        <f t="shared" si="35"/>
        <v>3.4821857937374241</v>
      </c>
      <c r="U126" s="13">
        <f t="shared" si="35"/>
        <v>3.5553116954059099</v>
      </c>
      <c r="V126" s="13">
        <f t="shared" si="35"/>
        <v>3.6299732410094334</v>
      </c>
      <c r="W126" s="13">
        <f t="shared" si="35"/>
        <v>3.7062026790706311</v>
      </c>
      <c r="X126" s="13">
        <f t="shared" si="35"/>
        <v>3.7840329353311142</v>
      </c>
      <c r="Y126" s="13">
        <f t="shared" si="35"/>
        <v>3.8634976269730674</v>
      </c>
      <c r="Z126" s="13">
        <f t="shared" si="35"/>
        <v>3.9446310771395017</v>
      </c>
      <c r="AA126" s="13">
        <f t="shared" si="35"/>
        <v>4.0274683297594311</v>
      </c>
      <c r="AB126" s="13">
        <f t="shared" si="35"/>
        <v>4.1120451646843792</v>
      </c>
      <c r="AC126" s="13">
        <f t="shared" si="35"/>
        <v>4.1983981131427504</v>
      </c>
      <c r="AD126" s="13">
        <f t="shared" si="35"/>
        <v>4.286564473518748</v>
      </c>
      <c r="AE126" s="13">
        <f t="shared" si="35"/>
        <v>4.376582327462641</v>
      </c>
      <c r="AF126" s="13">
        <f t="shared" si="35"/>
        <v>4.468490556339356</v>
      </c>
      <c r="AG126" s="13">
        <f>AF126*(1+$G$16)*(1+AG124)</f>
        <v>4.5623288580224823</v>
      </c>
      <c r="AH126" s="13">
        <f t="shared" si="35"/>
        <v>4.658137764040954</v>
      </c>
      <c r="AI126" s="13">
        <f t="shared" si="35"/>
        <v>4.7559586570858139</v>
      </c>
      <c r="AJ126" s="13">
        <f t="shared" si="35"/>
        <v>4.8558337888846159</v>
      </c>
      <c r="AK126" s="13">
        <f t="shared" si="35"/>
        <v>4.9578062984511924</v>
      </c>
    </row>
    <row r="127" spans="1:39" x14ac:dyDescent="0.35">
      <c r="C127" s="3"/>
      <c r="D127" s="3"/>
      <c r="E127" t="s">
        <v>88</v>
      </c>
      <c r="F127" t="s">
        <v>87</v>
      </c>
      <c r="G127" s="12"/>
      <c r="H127" s="13">
        <f>G127*(1+$G$16)*(1+H124)</f>
        <v>0</v>
      </c>
      <c r="I127" s="13">
        <f t="shared" ref="I127:AK127" si="36">H127*(1+$G$16)*(1+I124)</f>
        <v>0</v>
      </c>
      <c r="J127" s="13">
        <f t="shared" si="36"/>
        <v>0</v>
      </c>
      <c r="K127" s="13">
        <f t="shared" si="36"/>
        <v>0</v>
      </c>
      <c r="L127" s="13">
        <f t="shared" si="36"/>
        <v>0</v>
      </c>
      <c r="M127" s="13">
        <f t="shared" si="36"/>
        <v>0</v>
      </c>
      <c r="N127" s="13">
        <f t="shared" si="36"/>
        <v>0</v>
      </c>
      <c r="O127" s="13">
        <f t="shared" si="36"/>
        <v>0</v>
      </c>
      <c r="P127" s="13">
        <f t="shared" si="36"/>
        <v>0</v>
      </c>
      <c r="Q127" s="13">
        <f t="shared" si="36"/>
        <v>0</v>
      </c>
      <c r="R127" s="13">
        <f t="shared" si="36"/>
        <v>0</v>
      </c>
      <c r="S127" s="13">
        <f t="shared" si="36"/>
        <v>0</v>
      </c>
      <c r="T127" s="13">
        <f t="shared" si="36"/>
        <v>0</v>
      </c>
      <c r="U127" s="13">
        <f t="shared" si="36"/>
        <v>0</v>
      </c>
      <c r="V127" s="13">
        <f t="shared" si="36"/>
        <v>0</v>
      </c>
      <c r="W127" s="13">
        <f t="shared" si="36"/>
        <v>0</v>
      </c>
      <c r="X127" s="13">
        <f t="shared" si="36"/>
        <v>0</v>
      </c>
      <c r="Y127" s="13">
        <f t="shared" si="36"/>
        <v>0</v>
      </c>
      <c r="Z127" s="13">
        <f t="shared" si="36"/>
        <v>0</v>
      </c>
      <c r="AA127" s="13">
        <f t="shared" si="36"/>
        <v>0</v>
      </c>
      <c r="AB127" s="13">
        <f t="shared" si="36"/>
        <v>0</v>
      </c>
      <c r="AC127" s="13">
        <f t="shared" si="36"/>
        <v>0</v>
      </c>
      <c r="AD127" s="13">
        <f t="shared" si="36"/>
        <v>0</v>
      </c>
      <c r="AE127" s="13">
        <f t="shared" si="36"/>
        <v>0</v>
      </c>
      <c r="AF127" s="13">
        <f t="shared" si="36"/>
        <v>0</v>
      </c>
      <c r="AG127" s="13">
        <f>AF127*(1+$G$16)*(1+AG124)</f>
        <v>0</v>
      </c>
      <c r="AH127" s="13">
        <f t="shared" si="36"/>
        <v>0</v>
      </c>
      <c r="AI127" s="13">
        <f t="shared" si="36"/>
        <v>0</v>
      </c>
      <c r="AJ127" s="13">
        <f t="shared" si="36"/>
        <v>0</v>
      </c>
      <c r="AK127" s="13">
        <f t="shared" si="36"/>
        <v>0</v>
      </c>
    </row>
    <row r="128" spans="1:39" x14ac:dyDescent="0.35">
      <c r="C128" s="3"/>
      <c r="D128" s="3"/>
      <c r="E128" t="s">
        <v>89</v>
      </c>
      <c r="F128" t="s">
        <v>87</v>
      </c>
      <c r="G128" s="12"/>
      <c r="H128" s="13">
        <f>G128*(1+$G$16)*(1+H124)</f>
        <v>0</v>
      </c>
      <c r="I128" s="13">
        <f t="shared" ref="I128:AK128" si="37">H128*(1+$G$16)*(1+I124)</f>
        <v>0</v>
      </c>
      <c r="J128" s="13">
        <f t="shared" si="37"/>
        <v>0</v>
      </c>
      <c r="K128" s="13">
        <f t="shared" si="37"/>
        <v>0</v>
      </c>
      <c r="L128" s="13">
        <f t="shared" si="37"/>
        <v>0</v>
      </c>
      <c r="M128" s="13">
        <f t="shared" si="37"/>
        <v>0</v>
      </c>
      <c r="N128" s="13">
        <f t="shared" si="37"/>
        <v>0</v>
      </c>
      <c r="O128" s="13">
        <f t="shared" si="37"/>
        <v>0</v>
      </c>
      <c r="P128" s="13">
        <f t="shared" si="37"/>
        <v>0</v>
      </c>
      <c r="Q128" s="13">
        <f t="shared" si="37"/>
        <v>0</v>
      </c>
      <c r="R128" s="13">
        <f t="shared" si="37"/>
        <v>0</v>
      </c>
      <c r="S128" s="13">
        <f t="shared" si="37"/>
        <v>0</v>
      </c>
      <c r="T128" s="13">
        <f t="shared" si="37"/>
        <v>0</v>
      </c>
      <c r="U128" s="13">
        <f t="shared" si="37"/>
        <v>0</v>
      </c>
      <c r="V128" s="13">
        <f t="shared" si="37"/>
        <v>0</v>
      </c>
      <c r="W128" s="13">
        <f t="shared" si="37"/>
        <v>0</v>
      </c>
      <c r="X128" s="13">
        <f t="shared" si="37"/>
        <v>0</v>
      </c>
      <c r="Y128" s="13">
        <f t="shared" si="37"/>
        <v>0</v>
      </c>
      <c r="Z128" s="13">
        <f t="shared" si="37"/>
        <v>0</v>
      </c>
      <c r="AA128" s="13">
        <f t="shared" si="37"/>
        <v>0</v>
      </c>
      <c r="AB128" s="13">
        <f t="shared" si="37"/>
        <v>0</v>
      </c>
      <c r="AC128" s="13">
        <f t="shared" si="37"/>
        <v>0</v>
      </c>
      <c r="AD128" s="13">
        <f t="shared" si="37"/>
        <v>0</v>
      </c>
      <c r="AE128" s="13">
        <f t="shared" si="37"/>
        <v>0</v>
      </c>
      <c r="AF128" s="13">
        <f t="shared" si="37"/>
        <v>0</v>
      </c>
      <c r="AG128" s="13">
        <f>AF128*(1+$G$16)*(1+AG124)</f>
        <v>0</v>
      </c>
      <c r="AH128" s="13">
        <f t="shared" si="37"/>
        <v>0</v>
      </c>
      <c r="AI128" s="13">
        <f t="shared" si="37"/>
        <v>0</v>
      </c>
      <c r="AJ128" s="13">
        <f t="shared" si="37"/>
        <v>0</v>
      </c>
      <c r="AK128" s="13">
        <f t="shared" si="37"/>
        <v>0</v>
      </c>
    </row>
    <row r="129" spans="1:39" x14ac:dyDescent="0.35">
      <c r="C129" s="3"/>
      <c r="D129" s="3"/>
    </row>
    <row r="130" spans="1:39" x14ac:dyDescent="0.35">
      <c r="C130" s="3"/>
      <c r="D130" s="3"/>
      <c r="E130" t="s">
        <v>95</v>
      </c>
      <c r="F130" t="s">
        <v>91</v>
      </c>
      <c r="H130" s="10">
        <f>SUM(H121:H123)/1000</f>
        <v>58.564</v>
      </c>
      <c r="I130" s="10">
        <f t="shared" ref="I130:AK130" si="38">SUM(I121:I123)/1000</f>
        <v>110.352</v>
      </c>
      <c r="J130" s="10">
        <f t="shared" si="38"/>
        <v>162.86600000000001</v>
      </c>
      <c r="K130" s="10">
        <f t="shared" si="38"/>
        <v>219.25200000000001</v>
      </c>
      <c r="L130" s="10">
        <f t="shared" si="38"/>
        <v>276.96899999999999</v>
      </c>
      <c r="M130" s="10">
        <f t="shared" si="38"/>
        <v>327.06299999999999</v>
      </c>
      <c r="N130" s="10">
        <f t="shared" si="38"/>
        <v>381.87599999999998</v>
      </c>
      <c r="O130" s="10">
        <f t="shared" si="38"/>
        <v>436.68900000000002</v>
      </c>
      <c r="P130" s="10">
        <f t="shared" si="38"/>
        <v>491.50200000000001</v>
      </c>
      <c r="Q130" s="10">
        <f t="shared" si="38"/>
        <v>546.31500000000005</v>
      </c>
      <c r="R130" s="10">
        <f t="shared" si="38"/>
        <v>601.12800000000004</v>
      </c>
      <c r="S130" s="10">
        <f t="shared" si="38"/>
        <v>655.94100000000003</v>
      </c>
      <c r="T130" s="10">
        <f t="shared" si="38"/>
        <v>710.75400000000002</v>
      </c>
      <c r="U130" s="10">
        <f t="shared" si="38"/>
        <v>765.56700000000001</v>
      </c>
      <c r="V130" s="10">
        <f t="shared" si="38"/>
        <v>820.38</v>
      </c>
      <c r="W130" s="10">
        <f t="shared" si="38"/>
        <v>875.19299999999998</v>
      </c>
      <c r="X130" s="10">
        <f t="shared" si="38"/>
        <v>930.00599999999997</v>
      </c>
      <c r="Y130" s="10">
        <f t="shared" si="38"/>
        <v>984.81899999999996</v>
      </c>
      <c r="Z130" s="10">
        <f t="shared" si="38"/>
        <v>1039.6320000000001</v>
      </c>
      <c r="AA130" s="10">
        <f t="shared" si="38"/>
        <v>1094.4449999999999</v>
      </c>
      <c r="AB130" s="10">
        <f t="shared" si="38"/>
        <v>1149.258</v>
      </c>
      <c r="AC130" s="10">
        <f t="shared" si="38"/>
        <v>1204.0709999999999</v>
      </c>
      <c r="AD130" s="10">
        <f t="shared" si="38"/>
        <v>1258.884</v>
      </c>
      <c r="AE130" s="10">
        <f t="shared" si="38"/>
        <v>1313.6969999999999</v>
      </c>
      <c r="AF130" s="10">
        <f t="shared" si="38"/>
        <v>1368.51</v>
      </c>
      <c r="AG130" s="10">
        <f t="shared" si="38"/>
        <v>1423.3230000000001</v>
      </c>
      <c r="AH130" s="10">
        <f t="shared" si="38"/>
        <v>1478.136</v>
      </c>
      <c r="AI130" s="10">
        <f t="shared" si="38"/>
        <v>1532.9490000000001</v>
      </c>
      <c r="AJ130" s="10">
        <f t="shared" si="38"/>
        <v>1587.7619999999999</v>
      </c>
      <c r="AK130" s="10">
        <f t="shared" si="38"/>
        <v>1642.575</v>
      </c>
    </row>
    <row r="131" spans="1:39" x14ac:dyDescent="0.35">
      <c r="C131" s="3"/>
      <c r="D131" s="3"/>
      <c r="E131" t="s">
        <v>96</v>
      </c>
      <c r="F131" t="s">
        <v>53</v>
      </c>
      <c r="H131" s="30">
        <f>H114*H125+H121*H126+H122*H127+H123*H128</f>
        <v>278972.13079999998</v>
      </c>
      <c r="I131" s="10">
        <f t="shared" ref="I131:AK131" si="39">I114*I125+I121*I126+I122*I127+I123*I128</f>
        <v>558825.90240000002</v>
      </c>
      <c r="J131" s="10">
        <f t="shared" si="39"/>
        <v>858913.23284190008</v>
      </c>
      <c r="K131" s="10">
        <f t="shared" si="39"/>
        <v>1204173.2788935555</v>
      </c>
      <c r="L131" s="10">
        <f t="shared" si="39"/>
        <v>1599705.7309548226</v>
      </c>
      <c r="M131" s="10">
        <f t="shared" si="39"/>
        <v>1986594.5431375878</v>
      </c>
      <c r="N131" s="10">
        <f t="shared" si="39"/>
        <v>2439261.1181939701</v>
      </c>
      <c r="O131" s="10">
        <f t="shared" si="39"/>
        <v>2911165.5519984318</v>
      </c>
      <c r="P131" s="10">
        <f t="shared" si="39"/>
        <v>3419626.4174195947</v>
      </c>
      <c r="Q131" s="10">
        <f t="shared" si="39"/>
        <v>3966936.2556919069</v>
      </c>
      <c r="R131" s="10">
        <f t="shared" si="39"/>
        <v>4555518.1079839366</v>
      </c>
      <c r="S131" s="10">
        <f t="shared" si="39"/>
        <v>5187932.5405744426</v>
      </c>
      <c r="T131" s="10">
        <f t="shared" si="39"/>
        <v>5739507.0972042596</v>
      </c>
      <c r="U131" s="10">
        <f t="shared" si="39"/>
        <v>6311959.9069621358</v>
      </c>
      <c r="V131" s="10">
        <f t="shared" si="39"/>
        <v>6905924.6120999753</v>
      </c>
      <c r="W131" s="10">
        <f t="shared" si="39"/>
        <v>7522052.260534633</v>
      </c>
      <c r="X131" s="10">
        <f t="shared" si="39"/>
        <v>8161011.757449612</v>
      </c>
      <c r="Y131" s="10">
        <f t="shared" si="39"/>
        <v>8823490.3281881232</v>
      </c>
      <c r="Z131" s="10">
        <f t="shared" si="39"/>
        <v>9510193.9927126169</v>
      </c>
      <c r="AA131" s="10">
        <f t="shared" si="39"/>
        <v>10221848.051912408</v>
      </c>
      <c r="AB131" s="10">
        <f t="shared" si="39"/>
        <v>10959197.586047806</v>
      </c>
      <c r="AC131" s="10">
        <f t="shared" si="39"/>
        <v>11723007.965625994</v>
      </c>
      <c r="AD131" s="10">
        <f t="shared" si="39"/>
        <v>12514065.375011019</v>
      </c>
      <c r="AE131" s="10">
        <f t="shared" si="39"/>
        <v>13333177.349077374</v>
      </c>
      <c r="AF131" s="10">
        <f t="shared" si="39"/>
        <v>14181173.323224137</v>
      </c>
      <c r="AG131" s="10">
        <f t="shared" si="39"/>
        <v>15058905.197074121</v>
      </c>
      <c r="AH131" s="10">
        <f t="shared" si="39"/>
        <v>15967247.912190262</v>
      </c>
      <c r="AI131" s="10">
        <f t="shared" si="39"/>
        <v>16907100.044149369</v>
      </c>
      <c r="AJ131" s="10">
        <f t="shared" si="39"/>
        <v>17879384.409321487</v>
      </c>
      <c r="AK131" s="10">
        <f t="shared" si="39"/>
        <v>18885048.68671136</v>
      </c>
      <c r="AL131" s="10">
        <f>SUM(H131:AK131)</f>
        <v>239571920.66638684</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0">H135+I134</f>
        <v>0</v>
      </c>
      <c r="J135" s="10">
        <f t="shared" si="40"/>
        <v>0</v>
      </c>
      <c r="K135" s="10">
        <f t="shared" si="40"/>
        <v>0</v>
      </c>
      <c r="L135" s="10">
        <f t="shared" si="40"/>
        <v>0</v>
      </c>
      <c r="M135" s="10">
        <f t="shared" si="40"/>
        <v>0</v>
      </c>
      <c r="N135" s="10">
        <f t="shared" si="40"/>
        <v>0</v>
      </c>
      <c r="O135" s="10">
        <f t="shared" si="40"/>
        <v>0</v>
      </c>
      <c r="P135" s="10">
        <f t="shared" si="40"/>
        <v>0</v>
      </c>
      <c r="Q135" s="10">
        <f t="shared" si="40"/>
        <v>0</v>
      </c>
      <c r="R135" s="10">
        <f t="shared" si="40"/>
        <v>0</v>
      </c>
      <c r="S135" s="10">
        <f t="shared" si="40"/>
        <v>0</v>
      </c>
      <c r="T135" s="10">
        <f t="shared" si="40"/>
        <v>0</v>
      </c>
      <c r="U135" s="10">
        <f t="shared" si="40"/>
        <v>0</v>
      </c>
      <c r="V135" s="10">
        <f t="shared" si="40"/>
        <v>0</v>
      </c>
      <c r="W135" s="10">
        <f t="shared" si="40"/>
        <v>0</v>
      </c>
      <c r="X135" s="10">
        <f t="shared" si="40"/>
        <v>0</v>
      </c>
      <c r="Y135" s="10">
        <f t="shared" si="40"/>
        <v>0</v>
      </c>
      <c r="Z135" s="10">
        <f t="shared" si="40"/>
        <v>0</v>
      </c>
      <c r="AA135" s="10">
        <f t="shared" si="40"/>
        <v>0</v>
      </c>
      <c r="AB135" s="10">
        <f t="shared" si="40"/>
        <v>0</v>
      </c>
      <c r="AC135" s="10">
        <f t="shared" si="40"/>
        <v>0</v>
      </c>
      <c r="AD135" s="10">
        <f t="shared" si="40"/>
        <v>0</v>
      </c>
      <c r="AE135" s="10">
        <f t="shared" si="40"/>
        <v>0</v>
      </c>
      <c r="AF135" s="10">
        <f t="shared" si="40"/>
        <v>0</v>
      </c>
      <c r="AG135" s="10">
        <f>AF135+AG134</f>
        <v>0</v>
      </c>
      <c r="AH135" s="10">
        <f t="shared" si="40"/>
        <v>0</v>
      </c>
      <c r="AI135" s="10">
        <f t="shared" si="40"/>
        <v>0</v>
      </c>
      <c r="AJ135" s="10">
        <f t="shared" si="40"/>
        <v>0</v>
      </c>
      <c r="AK135" s="10">
        <f t="shared" si="40"/>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1">I134*$G136</f>
        <v>0</v>
      </c>
      <c r="J137">
        <f t="shared" si="41"/>
        <v>0</v>
      </c>
      <c r="K137">
        <f t="shared" si="41"/>
        <v>0</v>
      </c>
      <c r="L137">
        <f t="shared" si="41"/>
        <v>0</v>
      </c>
      <c r="M137">
        <f t="shared" si="41"/>
        <v>0</v>
      </c>
      <c r="N137">
        <f t="shared" si="41"/>
        <v>0</v>
      </c>
      <c r="O137">
        <f t="shared" si="41"/>
        <v>0</v>
      </c>
      <c r="P137">
        <f t="shared" si="41"/>
        <v>0</v>
      </c>
      <c r="Q137">
        <f t="shared" si="41"/>
        <v>0</v>
      </c>
      <c r="R137">
        <f t="shared" si="41"/>
        <v>0</v>
      </c>
      <c r="S137">
        <f t="shared" si="41"/>
        <v>0</v>
      </c>
      <c r="T137">
        <f t="shared" si="41"/>
        <v>0</v>
      </c>
      <c r="U137">
        <f t="shared" si="41"/>
        <v>0</v>
      </c>
      <c r="V137">
        <f t="shared" si="41"/>
        <v>0</v>
      </c>
      <c r="W137">
        <f t="shared" si="41"/>
        <v>0</v>
      </c>
      <c r="X137">
        <f t="shared" si="41"/>
        <v>0</v>
      </c>
      <c r="Y137">
        <f t="shared" si="41"/>
        <v>0</v>
      </c>
      <c r="Z137">
        <f t="shared" si="41"/>
        <v>0</v>
      </c>
      <c r="AA137">
        <f t="shared" si="41"/>
        <v>0</v>
      </c>
      <c r="AB137">
        <f t="shared" si="41"/>
        <v>0</v>
      </c>
      <c r="AC137">
        <f t="shared" si="41"/>
        <v>0</v>
      </c>
      <c r="AD137">
        <f t="shared" si="41"/>
        <v>0</v>
      </c>
      <c r="AE137">
        <f t="shared" si="41"/>
        <v>0</v>
      </c>
      <c r="AF137">
        <f t="shared" si="41"/>
        <v>0</v>
      </c>
      <c r="AG137">
        <f t="shared" si="41"/>
        <v>0</v>
      </c>
      <c r="AH137">
        <f t="shared" si="41"/>
        <v>0</v>
      </c>
      <c r="AI137">
        <f t="shared" si="41"/>
        <v>0</v>
      </c>
      <c r="AJ137">
        <f t="shared" si="41"/>
        <v>0</v>
      </c>
      <c r="AK137">
        <f t="shared" si="41"/>
        <v>0</v>
      </c>
    </row>
    <row r="138" spans="1:39" x14ac:dyDescent="0.35">
      <c r="C138" s="3"/>
      <c r="D138" s="3"/>
      <c r="E138" t="s">
        <v>74</v>
      </c>
      <c r="F138" t="s">
        <v>70</v>
      </c>
      <c r="H138">
        <f>H135*$G136</f>
        <v>0</v>
      </c>
      <c r="I138">
        <f t="shared" ref="I138:AK138" si="42">I135*$G136</f>
        <v>0</v>
      </c>
      <c r="J138">
        <f t="shared" si="42"/>
        <v>0</v>
      </c>
      <c r="K138">
        <f t="shared" si="42"/>
        <v>0</v>
      </c>
      <c r="L138">
        <f t="shared" si="42"/>
        <v>0</v>
      </c>
      <c r="M138">
        <f t="shared" si="42"/>
        <v>0</v>
      </c>
      <c r="N138">
        <f t="shared" si="42"/>
        <v>0</v>
      </c>
      <c r="O138">
        <f t="shared" si="42"/>
        <v>0</v>
      </c>
      <c r="P138">
        <f t="shared" si="42"/>
        <v>0</v>
      </c>
      <c r="Q138">
        <f t="shared" si="42"/>
        <v>0</v>
      </c>
      <c r="R138">
        <f t="shared" si="42"/>
        <v>0</v>
      </c>
      <c r="S138">
        <f t="shared" si="42"/>
        <v>0</v>
      </c>
      <c r="T138">
        <f t="shared" si="42"/>
        <v>0</v>
      </c>
      <c r="U138">
        <f t="shared" si="42"/>
        <v>0</v>
      </c>
      <c r="V138">
        <f t="shared" si="42"/>
        <v>0</v>
      </c>
      <c r="W138">
        <f t="shared" si="42"/>
        <v>0</v>
      </c>
      <c r="X138">
        <f t="shared" si="42"/>
        <v>0</v>
      </c>
      <c r="Y138">
        <f t="shared" si="42"/>
        <v>0</v>
      </c>
      <c r="Z138">
        <f t="shared" si="42"/>
        <v>0</v>
      </c>
      <c r="AA138">
        <f t="shared" si="42"/>
        <v>0</v>
      </c>
      <c r="AB138">
        <f t="shared" si="42"/>
        <v>0</v>
      </c>
      <c r="AC138">
        <f t="shared" si="42"/>
        <v>0</v>
      </c>
      <c r="AD138">
        <f t="shared" si="42"/>
        <v>0</v>
      </c>
      <c r="AE138">
        <f t="shared" si="42"/>
        <v>0</v>
      </c>
      <c r="AF138">
        <f t="shared" si="42"/>
        <v>0</v>
      </c>
      <c r="AG138">
        <f t="shared" si="42"/>
        <v>0</v>
      </c>
      <c r="AH138">
        <f t="shared" si="42"/>
        <v>0</v>
      </c>
      <c r="AI138">
        <f t="shared" si="42"/>
        <v>0</v>
      </c>
      <c r="AJ138">
        <f t="shared" si="42"/>
        <v>0</v>
      </c>
      <c r="AK138">
        <f t="shared" si="42"/>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3">I135*I139</f>
        <v>0</v>
      </c>
      <c r="J142" s="10">
        <f t="shared" si="43"/>
        <v>0</v>
      </c>
      <c r="K142" s="10">
        <f t="shared" si="43"/>
        <v>0</v>
      </c>
      <c r="L142" s="10">
        <f t="shared" si="43"/>
        <v>0</v>
      </c>
      <c r="M142" s="10">
        <f t="shared" si="43"/>
        <v>0</v>
      </c>
      <c r="N142" s="10">
        <f t="shared" si="43"/>
        <v>0</v>
      </c>
      <c r="O142" s="10">
        <f t="shared" si="43"/>
        <v>0</v>
      </c>
      <c r="P142" s="10">
        <f t="shared" si="43"/>
        <v>0</v>
      </c>
      <c r="Q142" s="10">
        <f t="shared" si="43"/>
        <v>0</v>
      </c>
      <c r="R142" s="10">
        <f t="shared" si="43"/>
        <v>0</v>
      </c>
      <c r="S142" s="10">
        <f t="shared" si="43"/>
        <v>0</v>
      </c>
      <c r="T142" s="10">
        <f t="shared" si="43"/>
        <v>0</v>
      </c>
      <c r="U142" s="10">
        <f t="shared" si="43"/>
        <v>0</v>
      </c>
      <c r="V142" s="10">
        <f t="shared" si="43"/>
        <v>0</v>
      </c>
      <c r="W142" s="10">
        <f t="shared" si="43"/>
        <v>0</v>
      </c>
      <c r="X142" s="10">
        <f t="shared" si="43"/>
        <v>0</v>
      </c>
      <c r="Y142" s="10">
        <f t="shared" si="43"/>
        <v>0</v>
      </c>
      <c r="Z142" s="10">
        <f t="shared" si="43"/>
        <v>0</v>
      </c>
      <c r="AA142" s="10">
        <f t="shared" si="43"/>
        <v>0</v>
      </c>
      <c r="AB142" s="10">
        <f t="shared" si="43"/>
        <v>0</v>
      </c>
      <c r="AC142" s="10">
        <f t="shared" si="43"/>
        <v>0</v>
      </c>
      <c r="AD142" s="10">
        <f t="shared" si="43"/>
        <v>0</v>
      </c>
      <c r="AE142" s="10">
        <f t="shared" si="43"/>
        <v>0</v>
      </c>
      <c r="AF142" s="10">
        <f t="shared" si="43"/>
        <v>0</v>
      </c>
      <c r="AG142" s="10">
        <f t="shared" si="43"/>
        <v>0</v>
      </c>
      <c r="AH142" s="10">
        <f t="shared" si="43"/>
        <v>0</v>
      </c>
      <c r="AI142" s="10">
        <f t="shared" si="43"/>
        <v>0</v>
      </c>
      <c r="AJ142" s="10">
        <f t="shared" si="43"/>
        <v>0</v>
      </c>
      <c r="AK142" s="10">
        <f t="shared" si="43"/>
        <v>0</v>
      </c>
    </row>
    <row r="143" spans="1:39" x14ac:dyDescent="0.35">
      <c r="C143" s="3"/>
      <c r="D143" s="3"/>
      <c r="E143" t="s">
        <v>81</v>
      </c>
      <c r="F143" t="s">
        <v>80</v>
      </c>
      <c r="H143" s="10">
        <f>H135*H140</f>
        <v>0</v>
      </c>
      <c r="I143" s="10">
        <f t="shared" ref="I143:AK143" si="44">I135*I140</f>
        <v>0</v>
      </c>
      <c r="J143" s="10">
        <f t="shared" si="44"/>
        <v>0</v>
      </c>
      <c r="K143" s="10">
        <f t="shared" si="44"/>
        <v>0</v>
      </c>
      <c r="L143" s="10">
        <f t="shared" si="44"/>
        <v>0</v>
      </c>
      <c r="M143" s="10">
        <f t="shared" si="44"/>
        <v>0</v>
      </c>
      <c r="N143" s="10">
        <f t="shared" si="44"/>
        <v>0</v>
      </c>
      <c r="O143" s="10">
        <f t="shared" si="44"/>
        <v>0</v>
      </c>
      <c r="P143" s="10">
        <f t="shared" si="44"/>
        <v>0</v>
      </c>
      <c r="Q143" s="10">
        <f t="shared" si="44"/>
        <v>0</v>
      </c>
      <c r="R143" s="10">
        <f t="shared" si="44"/>
        <v>0</v>
      </c>
      <c r="S143" s="10">
        <f t="shared" si="44"/>
        <v>0</v>
      </c>
      <c r="T143" s="10">
        <f t="shared" si="44"/>
        <v>0</v>
      </c>
      <c r="U143" s="10">
        <f t="shared" si="44"/>
        <v>0</v>
      </c>
      <c r="V143" s="10">
        <f t="shared" si="44"/>
        <v>0</v>
      </c>
      <c r="W143" s="10">
        <f t="shared" si="44"/>
        <v>0</v>
      </c>
      <c r="X143" s="10">
        <f t="shared" si="44"/>
        <v>0</v>
      </c>
      <c r="Y143" s="10">
        <f t="shared" si="44"/>
        <v>0</v>
      </c>
      <c r="Z143" s="10">
        <f t="shared" si="44"/>
        <v>0</v>
      </c>
      <c r="AA143" s="10">
        <f t="shared" si="44"/>
        <v>0</v>
      </c>
      <c r="AB143" s="10">
        <f t="shared" si="44"/>
        <v>0</v>
      </c>
      <c r="AC143" s="10">
        <f t="shared" si="44"/>
        <v>0</v>
      </c>
      <c r="AD143" s="10">
        <f t="shared" si="44"/>
        <v>0</v>
      </c>
      <c r="AE143" s="10">
        <f t="shared" si="44"/>
        <v>0</v>
      </c>
      <c r="AF143" s="10">
        <f t="shared" si="44"/>
        <v>0</v>
      </c>
      <c r="AG143" s="10">
        <f t="shared" si="44"/>
        <v>0</v>
      </c>
      <c r="AH143" s="10">
        <f t="shared" si="44"/>
        <v>0</v>
      </c>
      <c r="AI143" s="10">
        <f t="shared" si="44"/>
        <v>0</v>
      </c>
      <c r="AJ143" s="10">
        <f t="shared" si="44"/>
        <v>0</v>
      </c>
      <c r="AK143" s="10">
        <f t="shared" si="44"/>
        <v>0</v>
      </c>
    </row>
    <row r="144" spans="1:39" x14ac:dyDescent="0.35">
      <c r="C144" s="3"/>
      <c r="D144" s="3"/>
      <c r="E144" t="s">
        <v>82</v>
      </c>
      <c r="F144" t="s">
        <v>80</v>
      </c>
      <c r="H144" s="10">
        <f>H135*H141</f>
        <v>0</v>
      </c>
      <c r="I144" s="10">
        <f t="shared" ref="I144:AK144" si="45">I135*I141</f>
        <v>0</v>
      </c>
      <c r="J144" s="10">
        <f t="shared" si="45"/>
        <v>0</v>
      </c>
      <c r="K144" s="10">
        <f t="shared" si="45"/>
        <v>0</v>
      </c>
      <c r="L144" s="10">
        <f t="shared" si="45"/>
        <v>0</v>
      </c>
      <c r="M144" s="10">
        <f t="shared" si="45"/>
        <v>0</v>
      </c>
      <c r="N144" s="10">
        <f t="shared" si="45"/>
        <v>0</v>
      </c>
      <c r="O144" s="10">
        <f t="shared" si="45"/>
        <v>0</v>
      </c>
      <c r="P144" s="10">
        <f t="shared" si="45"/>
        <v>0</v>
      </c>
      <c r="Q144" s="10">
        <f t="shared" si="45"/>
        <v>0</v>
      </c>
      <c r="R144" s="10">
        <f t="shared" si="45"/>
        <v>0</v>
      </c>
      <c r="S144" s="10">
        <f t="shared" si="45"/>
        <v>0</v>
      </c>
      <c r="T144" s="10">
        <f t="shared" si="45"/>
        <v>0</v>
      </c>
      <c r="U144" s="10">
        <f t="shared" si="45"/>
        <v>0</v>
      </c>
      <c r="V144" s="10">
        <f t="shared" si="45"/>
        <v>0</v>
      </c>
      <c r="W144" s="10">
        <f t="shared" si="45"/>
        <v>0</v>
      </c>
      <c r="X144" s="10">
        <f t="shared" si="45"/>
        <v>0</v>
      </c>
      <c r="Y144" s="10">
        <f t="shared" si="45"/>
        <v>0</v>
      </c>
      <c r="Z144" s="10">
        <f t="shared" si="45"/>
        <v>0</v>
      </c>
      <c r="AA144" s="10">
        <f t="shared" si="45"/>
        <v>0</v>
      </c>
      <c r="AB144" s="10">
        <f t="shared" si="45"/>
        <v>0</v>
      </c>
      <c r="AC144" s="10">
        <f t="shared" si="45"/>
        <v>0</v>
      </c>
      <c r="AD144" s="10">
        <f t="shared" si="45"/>
        <v>0</v>
      </c>
      <c r="AE144" s="10">
        <f t="shared" si="45"/>
        <v>0</v>
      </c>
      <c r="AF144" s="10">
        <f t="shared" si="45"/>
        <v>0</v>
      </c>
      <c r="AG144" s="10">
        <f t="shared" si="45"/>
        <v>0</v>
      </c>
      <c r="AH144" s="10">
        <f t="shared" si="45"/>
        <v>0</v>
      </c>
      <c r="AI144" s="10">
        <f t="shared" si="45"/>
        <v>0</v>
      </c>
      <c r="AJ144" s="10">
        <f t="shared" si="45"/>
        <v>0</v>
      </c>
      <c r="AK144" s="10">
        <f t="shared" si="45"/>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6">H146*(1+$G$16)*(1+I145)</f>
        <v>0</v>
      </c>
      <c r="J146" s="10">
        <f t="shared" si="46"/>
        <v>0</v>
      </c>
      <c r="K146" s="10">
        <f t="shared" si="46"/>
        <v>0</v>
      </c>
      <c r="L146" s="10">
        <f t="shared" si="46"/>
        <v>0</v>
      </c>
      <c r="M146" s="10">
        <f t="shared" si="46"/>
        <v>0</v>
      </c>
      <c r="N146" s="10">
        <f t="shared" si="46"/>
        <v>0</v>
      </c>
      <c r="O146" s="10">
        <f t="shared" si="46"/>
        <v>0</v>
      </c>
      <c r="P146" s="10">
        <f t="shared" si="46"/>
        <v>0</v>
      </c>
      <c r="Q146" s="10">
        <f t="shared" si="46"/>
        <v>0</v>
      </c>
      <c r="R146" s="10">
        <f t="shared" si="46"/>
        <v>0</v>
      </c>
      <c r="S146" s="10">
        <f t="shared" si="46"/>
        <v>0</v>
      </c>
      <c r="T146" s="10">
        <f t="shared" si="46"/>
        <v>0</v>
      </c>
      <c r="U146" s="10">
        <f t="shared" si="46"/>
        <v>0</v>
      </c>
      <c r="V146" s="10">
        <f t="shared" si="46"/>
        <v>0</v>
      </c>
      <c r="W146" s="10">
        <f t="shared" si="46"/>
        <v>0</v>
      </c>
      <c r="X146" s="10">
        <f t="shared" si="46"/>
        <v>0</v>
      </c>
      <c r="Y146" s="10">
        <f t="shared" si="46"/>
        <v>0</v>
      </c>
      <c r="Z146" s="10">
        <f t="shared" si="46"/>
        <v>0</v>
      </c>
      <c r="AA146" s="10">
        <f t="shared" si="46"/>
        <v>0</v>
      </c>
      <c r="AB146" s="10">
        <f t="shared" si="46"/>
        <v>0</v>
      </c>
      <c r="AC146" s="10">
        <f t="shared" si="46"/>
        <v>0</v>
      </c>
      <c r="AD146" s="10">
        <f t="shared" si="46"/>
        <v>0</v>
      </c>
      <c r="AE146" s="10">
        <f t="shared" si="46"/>
        <v>0</v>
      </c>
      <c r="AF146" s="10">
        <f t="shared" si="46"/>
        <v>0</v>
      </c>
      <c r="AG146" s="10">
        <f>AF146*(1+$G$16)*(1+AG145)</f>
        <v>0</v>
      </c>
      <c r="AH146" s="10">
        <f t="shared" si="46"/>
        <v>0</v>
      </c>
      <c r="AI146" s="10">
        <f t="shared" si="46"/>
        <v>0</v>
      </c>
      <c r="AJ146" s="10">
        <f t="shared" si="46"/>
        <v>0</v>
      </c>
      <c r="AK146" s="10">
        <f t="shared" si="46"/>
        <v>0</v>
      </c>
    </row>
    <row r="147" spans="1:37" x14ac:dyDescent="0.35">
      <c r="C147" s="3"/>
      <c r="D147" s="3"/>
      <c r="E147" t="s">
        <v>86</v>
      </c>
      <c r="F147" t="s">
        <v>87</v>
      </c>
      <c r="G147" s="12"/>
      <c r="H147" s="13">
        <f>G147*(1+$G$16)*(1+H145)</f>
        <v>0</v>
      </c>
      <c r="I147" s="13">
        <f t="shared" ref="I147:AK147" si="47">H147*(1+$G$16)*(1+I145)</f>
        <v>0</v>
      </c>
      <c r="J147" s="13">
        <f t="shared" si="47"/>
        <v>0</v>
      </c>
      <c r="K147" s="13">
        <f t="shared" si="47"/>
        <v>0</v>
      </c>
      <c r="L147" s="13">
        <f t="shared" si="47"/>
        <v>0</v>
      </c>
      <c r="M147" s="13">
        <f t="shared" si="47"/>
        <v>0</v>
      </c>
      <c r="N147" s="13">
        <f t="shared" si="47"/>
        <v>0</v>
      </c>
      <c r="O147" s="13">
        <f t="shared" si="47"/>
        <v>0</v>
      </c>
      <c r="P147" s="13">
        <f t="shared" si="47"/>
        <v>0</v>
      </c>
      <c r="Q147" s="13">
        <f t="shared" si="47"/>
        <v>0</v>
      </c>
      <c r="R147" s="13">
        <f t="shared" si="47"/>
        <v>0</v>
      </c>
      <c r="S147" s="13">
        <f t="shared" si="47"/>
        <v>0</v>
      </c>
      <c r="T147" s="13">
        <f t="shared" si="47"/>
        <v>0</v>
      </c>
      <c r="U147" s="13">
        <f t="shared" si="47"/>
        <v>0</v>
      </c>
      <c r="V147" s="13">
        <f t="shared" si="47"/>
        <v>0</v>
      </c>
      <c r="W147" s="13">
        <f t="shared" si="47"/>
        <v>0</v>
      </c>
      <c r="X147" s="13">
        <f t="shared" si="47"/>
        <v>0</v>
      </c>
      <c r="Y147" s="13">
        <f t="shared" si="47"/>
        <v>0</v>
      </c>
      <c r="Z147" s="13">
        <f t="shared" si="47"/>
        <v>0</v>
      </c>
      <c r="AA147" s="13">
        <f t="shared" si="47"/>
        <v>0</v>
      </c>
      <c r="AB147" s="13">
        <f t="shared" si="47"/>
        <v>0</v>
      </c>
      <c r="AC147" s="13">
        <f t="shared" si="47"/>
        <v>0</v>
      </c>
      <c r="AD147" s="13">
        <f t="shared" si="47"/>
        <v>0</v>
      </c>
      <c r="AE147" s="13">
        <f t="shared" si="47"/>
        <v>0</v>
      </c>
      <c r="AF147" s="13">
        <f t="shared" si="47"/>
        <v>0</v>
      </c>
      <c r="AG147" s="13">
        <f>AF147*(1+$G$16)*(1+AG145)</f>
        <v>0</v>
      </c>
      <c r="AH147" s="13">
        <f t="shared" si="47"/>
        <v>0</v>
      </c>
      <c r="AI147" s="13">
        <f t="shared" si="47"/>
        <v>0</v>
      </c>
      <c r="AJ147" s="13">
        <f t="shared" si="47"/>
        <v>0</v>
      </c>
      <c r="AK147" s="13">
        <f t="shared" si="47"/>
        <v>0</v>
      </c>
    </row>
    <row r="148" spans="1:37" x14ac:dyDescent="0.35">
      <c r="C148" s="3"/>
      <c r="D148" s="3"/>
      <c r="E148" t="s">
        <v>88</v>
      </c>
      <c r="F148" t="s">
        <v>87</v>
      </c>
      <c r="G148" s="12"/>
      <c r="H148" s="13">
        <f>G148*(1+$G$16)*(1+H145)</f>
        <v>0</v>
      </c>
      <c r="I148" s="13">
        <f t="shared" ref="I148:AK148" si="48">H148*(1+$G$16)*(1+I145)</f>
        <v>0</v>
      </c>
      <c r="J148" s="13">
        <f t="shared" si="48"/>
        <v>0</v>
      </c>
      <c r="K148" s="13">
        <f t="shared" si="48"/>
        <v>0</v>
      </c>
      <c r="L148" s="13">
        <f t="shared" si="48"/>
        <v>0</v>
      </c>
      <c r="M148" s="13">
        <f t="shared" si="48"/>
        <v>0</v>
      </c>
      <c r="N148" s="13">
        <f t="shared" si="48"/>
        <v>0</v>
      </c>
      <c r="O148" s="13">
        <f t="shared" si="48"/>
        <v>0</v>
      </c>
      <c r="P148" s="13">
        <f t="shared" si="48"/>
        <v>0</v>
      </c>
      <c r="Q148" s="13">
        <f t="shared" si="48"/>
        <v>0</v>
      </c>
      <c r="R148" s="13">
        <f t="shared" si="48"/>
        <v>0</v>
      </c>
      <c r="S148" s="13">
        <f t="shared" si="48"/>
        <v>0</v>
      </c>
      <c r="T148" s="13">
        <f t="shared" si="48"/>
        <v>0</v>
      </c>
      <c r="U148" s="13">
        <f t="shared" si="48"/>
        <v>0</v>
      </c>
      <c r="V148" s="13">
        <f t="shared" si="48"/>
        <v>0</v>
      </c>
      <c r="W148" s="13">
        <f t="shared" si="48"/>
        <v>0</v>
      </c>
      <c r="X148" s="13">
        <f t="shared" si="48"/>
        <v>0</v>
      </c>
      <c r="Y148" s="13">
        <f t="shared" si="48"/>
        <v>0</v>
      </c>
      <c r="Z148" s="13">
        <f t="shared" si="48"/>
        <v>0</v>
      </c>
      <c r="AA148" s="13">
        <f t="shared" si="48"/>
        <v>0</v>
      </c>
      <c r="AB148" s="13">
        <f t="shared" si="48"/>
        <v>0</v>
      </c>
      <c r="AC148" s="13">
        <f t="shared" si="48"/>
        <v>0</v>
      </c>
      <c r="AD148" s="13">
        <f t="shared" si="48"/>
        <v>0</v>
      </c>
      <c r="AE148" s="13">
        <f t="shared" si="48"/>
        <v>0</v>
      </c>
      <c r="AF148" s="13">
        <f t="shared" si="48"/>
        <v>0</v>
      </c>
      <c r="AG148" s="13">
        <f>AF148*(1+$G$16)*(1+AG145)</f>
        <v>0</v>
      </c>
      <c r="AH148" s="13">
        <f t="shared" si="48"/>
        <v>0</v>
      </c>
      <c r="AI148" s="13">
        <f t="shared" si="48"/>
        <v>0</v>
      </c>
      <c r="AJ148" s="13">
        <f t="shared" si="48"/>
        <v>0</v>
      </c>
      <c r="AK148" s="13">
        <f t="shared" si="48"/>
        <v>0</v>
      </c>
    </row>
    <row r="149" spans="1:37" x14ac:dyDescent="0.35">
      <c r="C149" s="3"/>
      <c r="D149" s="3"/>
      <c r="E149" t="s">
        <v>89</v>
      </c>
      <c r="F149" t="s">
        <v>87</v>
      </c>
      <c r="G149" s="12"/>
      <c r="H149" s="13">
        <f>G149*(1+$G$16)*(1+H145)</f>
        <v>0</v>
      </c>
      <c r="I149" s="13">
        <f t="shared" ref="I149:AK149" si="49">H149*(1+$G$16)*(1+I145)</f>
        <v>0</v>
      </c>
      <c r="J149" s="13">
        <f t="shared" si="49"/>
        <v>0</v>
      </c>
      <c r="K149" s="13">
        <f t="shared" si="49"/>
        <v>0</v>
      </c>
      <c r="L149" s="13">
        <f t="shared" si="49"/>
        <v>0</v>
      </c>
      <c r="M149" s="13">
        <f t="shared" si="49"/>
        <v>0</v>
      </c>
      <c r="N149" s="13">
        <f t="shared" si="49"/>
        <v>0</v>
      </c>
      <c r="O149" s="13">
        <f t="shared" si="49"/>
        <v>0</v>
      </c>
      <c r="P149" s="13">
        <f t="shared" si="49"/>
        <v>0</v>
      </c>
      <c r="Q149" s="13">
        <f t="shared" si="49"/>
        <v>0</v>
      </c>
      <c r="R149" s="13">
        <f t="shared" si="49"/>
        <v>0</v>
      </c>
      <c r="S149" s="13">
        <f t="shared" si="49"/>
        <v>0</v>
      </c>
      <c r="T149" s="13">
        <f t="shared" si="49"/>
        <v>0</v>
      </c>
      <c r="U149" s="13">
        <f t="shared" si="49"/>
        <v>0</v>
      </c>
      <c r="V149" s="13">
        <f t="shared" si="49"/>
        <v>0</v>
      </c>
      <c r="W149" s="13">
        <f t="shared" si="49"/>
        <v>0</v>
      </c>
      <c r="X149" s="13">
        <f t="shared" si="49"/>
        <v>0</v>
      </c>
      <c r="Y149" s="13">
        <f t="shared" si="49"/>
        <v>0</v>
      </c>
      <c r="Z149" s="13">
        <f t="shared" si="49"/>
        <v>0</v>
      </c>
      <c r="AA149" s="13">
        <f t="shared" si="49"/>
        <v>0</v>
      </c>
      <c r="AB149" s="13">
        <f t="shared" si="49"/>
        <v>0</v>
      </c>
      <c r="AC149" s="13">
        <f t="shared" si="49"/>
        <v>0</v>
      </c>
      <c r="AD149" s="13">
        <f t="shared" si="49"/>
        <v>0</v>
      </c>
      <c r="AE149" s="13">
        <f t="shared" si="49"/>
        <v>0</v>
      </c>
      <c r="AF149" s="13">
        <f t="shared" si="49"/>
        <v>0</v>
      </c>
      <c r="AG149" s="13">
        <f>AF149*(1+$G$16)*(1+AG145)</f>
        <v>0</v>
      </c>
      <c r="AH149" s="13">
        <f t="shared" si="49"/>
        <v>0</v>
      </c>
      <c r="AI149" s="13">
        <f t="shared" si="49"/>
        <v>0</v>
      </c>
      <c r="AJ149" s="13">
        <f t="shared" si="49"/>
        <v>0</v>
      </c>
      <c r="AK149" s="13">
        <f t="shared" si="49"/>
        <v>0</v>
      </c>
    </row>
    <row r="150" spans="1:37" x14ac:dyDescent="0.35">
      <c r="C150" s="3"/>
      <c r="D150" s="3"/>
    </row>
    <row r="151" spans="1:37" x14ac:dyDescent="0.35">
      <c r="C151" s="3"/>
      <c r="D151" s="3"/>
      <c r="E151" t="s">
        <v>98</v>
      </c>
      <c r="F151" t="s">
        <v>91</v>
      </c>
      <c r="H151" s="10">
        <f>SUM(H142:H144)/1000</f>
        <v>0</v>
      </c>
      <c r="I151" s="10">
        <f t="shared" ref="I151:AK151" si="50">SUM(I142:I144)/1000</f>
        <v>0</v>
      </c>
      <c r="J151" s="10">
        <f t="shared" si="50"/>
        <v>0</v>
      </c>
      <c r="K151" s="10">
        <f t="shared" si="50"/>
        <v>0</v>
      </c>
      <c r="L151" s="10">
        <f t="shared" si="50"/>
        <v>0</v>
      </c>
      <c r="M151" s="10">
        <f t="shared" si="50"/>
        <v>0</v>
      </c>
      <c r="N151" s="10">
        <f t="shared" si="50"/>
        <v>0</v>
      </c>
      <c r="O151" s="10">
        <f t="shared" si="50"/>
        <v>0</v>
      </c>
      <c r="P151" s="10">
        <f t="shared" si="50"/>
        <v>0</v>
      </c>
      <c r="Q151" s="10">
        <f t="shared" si="50"/>
        <v>0</v>
      </c>
      <c r="R151" s="10">
        <f t="shared" si="50"/>
        <v>0</v>
      </c>
      <c r="S151" s="10">
        <f t="shared" si="50"/>
        <v>0</v>
      </c>
      <c r="T151" s="10">
        <f t="shared" si="50"/>
        <v>0</v>
      </c>
      <c r="U151" s="10">
        <f t="shared" si="50"/>
        <v>0</v>
      </c>
      <c r="V151" s="10">
        <f t="shared" si="50"/>
        <v>0</v>
      </c>
      <c r="W151" s="10">
        <f t="shared" si="50"/>
        <v>0</v>
      </c>
      <c r="X151" s="10">
        <f t="shared" si="50"/>
        <v>0</v>
      </c>
      <c r="Y151" s="10">
        <f t="shared" si="50"/>
        <v>0</v>
      </c>
      <c r="Z151" s="10">
        <f t="shared" si="50"/>
        <v>0</v>
      </c>
      <c r="AA151" s="10">
        <f t="shared" si="50"/>
        <v>0</v>
      </c>
      <c r="AB151" s="10">
        <f t="shared" si="50"/>
        <v>0</v>
      </c>
      <c r="AC151" s="10">
        <f t="shared" si="50"/>
        <v>0</v>
      </c>
      <c r="AD151" s="10">
        <f t="shared" si="50"/>
        <v>0</v>
      </c>
      <c r="AE151" s="10">
        <f t="shared" si="50"/>
        <v>0</v>
      </c>
      <c r="AF151" s="10">
        <f t="shared" si="50"/>
        <v>0</v>
      </c>
      <c r="AG151" s="10">
        <f t="shared" si="50"/>
        <v>0</v>
      </c>
      <c r="AH151" s="10">
        <f t="shared" si="50"/>
        <v>0</v>
      </c>
      <c r="AI151" s="10">
        <f t="shared" si="50"/>
        <v>0</v>
      </c>
      <c r="AJ151" s="10">
        <f t="shared" si="50"/>
        <v>0</v>
      </c>
      <c r="AK151" s="10">
        <f t="shared" si="50"/>
        <v>0</v>
      </c>
    </row>
    <row r="152" spans="1:37" x14ac:dyDescent="0.35">
      <c r="C152" s="3"/>
      <c r="D152" s="3"/>
      <c r="E152" t="s">
        <v>99</v>
      </c>
      <c r="F152" t="s">
        <v>53</v>
      </c>
      <c r="H152" s="10">
        <f>H135*H146+H142*H147+H143*H148+H144*H149</f>
        <v>0</v>
      </c>
      <c r="I152" s="10">
        <f t="shared" ref="I152:AK152" si="51">I135*I146+I142*I147+I143*I148+I144*I149</f>
        <v>0</v>
      </c>
      <c r="J152" s="10">
        <f t="shared" si="51"/>
        <v>0</v>
      </c>
      <c r="K152" s="10">
        <f t="shared" si="51"/>
        <v>0</v>
      </c>
      <c r="L152" s="10">
        <f t="shared" si="51"/>
        <v>0</v>
      </c>
      <c r="M152" s="10">
        <f t="shared" si="51"/>
        <v>0</v>
      </c>
      <c r="N152" s="10">
        <f t="shared" si="51"/>
        <v>0</v>
      </c>
      <c r="O152" s="10">
        <f t="shared" si="51"/>
        <v>0</v>
      </c>
      <c r="P152" s="10">
        <f t="shared" si="51"/>
        <v>0</v>
      </c>
      <c r="Q152" s="10">
        <f t="shared" si="51"/>
        <v>0</v>
      </c>
      <c r="R152" s="10">
        <f t="shared" si="51"/>
        <v>0</v>
      </c>
      <c r="S152" s="10">
        <f t="shared" si="51"/>
        <v>0</v>
      </c>
      <c r="T152" s="10">
        <f t="shared" si="51"/>
        <v>0</v>
      </c>
      <c r="U152" s="10">
        <f t="shared" si="51"/>
        <v>0</v>
      </c>
      <c r="V152" s="10">
        <f t="shared" si="51"/>
        <v>0</v>
      </c>
      <c r="W152" s="10">
        <f t="shared" si="51"/>
        <v>0</v>
      </c>
      <c r="X152" s="10">
        <f t="shared" si="51"/>
        <v>0</v>
      </c>
      <c r="Y152" s="10">
        <f t="shared" si="51"/>
        <v>0</v>
      </c>
      <c r="Z152" s="10">
        <f t="shared" si="51"/>
        <v>0</v>
      </c>
      <c r="AA152" s="10">
        <f t="shared" si="51"/>
        <v>0</v>
      </c>
      <c r="AB152" s="10">
        <f t="shared" si="51"/>
        <v>0</v>
      </c>
      <c r="AC152" s="10">
        <f t="shared" si="51"/>
        <v>0</v>
      </c>
      <c r="AD152" s="10">
        <f t="shared" si="51"/>
        <v>0</v>
      </c>
      <c r="AE152" s="10">
        <f t="shared" si="51"/>
        <v>0</v>
      </c>
      <c r="AF152" s="10">
        <f t="shared" si="51"/>
        <v>0</v>
      </c>
      <c r="AG152" s="10">
        <f t="shared" si="51"/>
        <v>0</v>
      </c>
      <c r="AH152" s="10">
        <f t="shared" si="51"/>
        <v>0</v>
      </c>
      <c r="AI152" s="10">
        <f t="shared" si="51"/>
        <v>0</v>
      </c>
      <c r="AJ152" s="10">
        <f t="shared" si="51"/>
        <v>0</v>
      </c>
      <c r="AK152" s="10">
        <f t="shared" si="51"/>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2">H156+I155</f>
        <v>0</v>
      </c>
      <c r="J156" s="10">
        <f t="shared" si="52"/>
        <v>0</v>
      </c>
      <c r="K156" s="10">
        <f t="shared" si="52"/>
        <v>0</v>
      </c>
      <c r="L156" s="10">
        <f t="shared" si="52"/>
        <v>0</v>
      </c>
      <c r="M156" s="10">
        <f t="shared" si="52"/>
        <v>0</v>
      </c>
      <c r="N156" s="10">
        <f t="shared" si="52"/>
        <v>0</v>
      </c>
      <c r="O156" s="10">
        <f t="shared" si="52"/>
        <v>0</v>
      </c>
      <c r="P156" s="10">
        <f t="shared" si="52"/>
        <v>0</v>
      </c>
      <c r="Q156" s="10">
        <f t="shared" si="52"/>
        <v>0</v>
      </c>
      <c r="R156" s="10">
        <f t="shared" si="52"/>
        <v>0</v>
      </c>
      <c r="S156" s="10">
        <f t="shared" si="52"/>
        <v>0</v>
      </c>
      <c r="T156" s="10">
        <f t="shared" si="52"/>
        <v>0</v>
      </c>
      <c r="U156" s="10">
        <f t="shared" si="52"/>
        <v>0</v>
      </c>
      <c r="V156" s="10">
        <f t="shared" si="52"/>
        <v>0</v>
      </c>
      <c r="W156" s="10">
        <f t="shared" si="52"/>
        <v>0</v>
      </c>
      <c r="X156" s="10">
        <f t="shared" si="52"/>
        <v>0</v>
      </c>
      <c r="Y156" s="10">
        <f t="shared" si="52"/>
        <v>0</v>
      </c>
      <c r="Z156" s="10">
        <f t="shared" si="52"/>
        <v>0</v>
      </c>
      <c r="AA156" s="10">
        <f t="shared" si="52"/>
        <v>0</v>
      </c>
      <c r="AB156" s="10">
        <f t="shared" si="52"/>
        <v>0</v>
      </c>
      <c r="AC156" s="10">
        <f t="shared" si="52"/>
        <v>0</v>
      </c>
      <c r="AD156" s="10">
        <f t="shared" si="52"/>
        <v>0</v>
      </c>
      <c r="AE156" s="10">
        <f t="shared" si="52"/>
        <v>0</v>
      </c>
      <c r="AF156" s="10">
        <f t="shared" si="52"/>
        <v>0</v>
      </c>
      <c r="AG156" s="10">
        <f>AF156+AG155</f>
        <v>0</v>
      </c>
      <c r="AH156" s="10">
        <f t="shared" si="52"/>
        <v>0</v>
      </c>
      <c r="AI156" s="10">
        <f t="shared" si="52"/>
        <v>0</v>
      </c>
      <c r="AJ156" s="10">
        <f t="shared" si="52"/>
        <v>0</v>
      </c>
      <c r="AK156" s="10">
        <f t="shared" si="52"/>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3">I155*$G157</f>
        <v>0</v>
      </c>
      <c r="J158">
        <f t="shared" si="53"/>
        <v>0</v>
      </c>
      <c r="K158">
        <f t="shared" si="53"/>
        <v>0</v>
      </c>
      <c r="L158">
        <f t="shared" si="53"/>
        <v>0</v>
      </c>
      <c r="M158">
        <f t="shared" si="53"/>
        <v>0</v>
      </c>
      <c r="N158">
        <f t="shared" si="53"/>
        <v>0</v>
      </c>
      <c r="O158">
        <f t="shared" si="53"/>
        <v>0</v>
      </c>
      <c r="P158">
        <f t="shared" si="53"/>
        <v>0</v>
      </c>
      <c r="Q158">
        <f t="shared" si="53"/>
        <v>0</v>
      </c>
      <c r="R158">
        <f t="shared" si="53"/>
        <v>0</v>
      </c>
      <c r="S158">
        <f t="shared" si="53"/>
        <v>0</v>
      </c>
      <c r="T158">
        <f t="shared" si="53"/>
        <v>0</v>
      </c>
      <c r="U158">
        <f t="shared" si="53"/>
        <v>0</v>
      </c>
      <c r="V158">
        <f t="shared" si="53"/>
        <v>0</v>
      </c>
      <c r="W158">
        <f t="shared" si="53"/>
        <v>0</v>
      </c>
      <c r="X158">
        <f t="shared" si="53"/>
        <v>0</v>
      </c>
      <c r="Y158">
        <f t="shared" si="53"/>
        <v>0</v>
      </c>
      <c r="Z158">
        <f t="shared" si="53"/>
        <v>0</v>
      </c>
      <c r="AA158">
        <f t="shared" si="53"/>
        <v>0</v>
      </c>
      <c r="AB158">
        <f t="shared" si="53"/>
        <v>0</v>
      </c>
      <c r="AC158">
        <f t="shared" si="53"/>
        <v>0</v>
      </c>
      <c r="AD158">
        <f t="shared" si="53"/>
        <v>0</v>
      </c>
      <c r="AE158">
        <f t="shared" si="53"/>
        <v>0</v>
      </c>
      <c r="AF158">
        <f t="shared" si="53"/>
        <v>0</v>
      </c>
      <c r="AG158">
        <f t="shared" si="53"/>
        <v>0</v>
      </c>
      <c r="AH158">
        <f t="shared" si="53"/>
        <v>0</v>
      </c>
      <c r="AI158">
        <f t="shared" si="53"/>
        <v>0</v>
      </c>
      <c r="AJ158">
        <f t="shared" si="53"/>
        <v>0</v>
      </c>
      <c r="AK158">
        <f t="shared" si="53"/>
        <v>0</v>
      </c>
    </row>
    <row r="159" spans="1:37" x14ac:dyDescent="0.35">
      <c r="C159" s="3"/>
      <c r="D159" s="3"/>
      <c r="E159" t="s">
        <v>74</v>
      </c>
      <c r="F159" t="s">
        <v>70</v>
      </c>
      <c r="H159">
        <f>H156*$G157</f>
        <v>0</v>
      </c>
      <c r="I159">
        <f t="shared" ref="I159:AK159" si="54">I156*$G157</f>
        <v>0</v>
      </c>
      <c r="J159">
        <f t="shared" si="54"/>
        <v>0</v>
      </c>
      <c r="K159">
        <f t="shared" si="54"/>
        <v>0</v>
      </c>
      <c r="L159">
        <f t="shared" si="54"/>
        <v>0</v>
      </c>
      <c r="M159">
        <f t="shared" si="54"/>
        <v>0</v>
      </c>
      <c r="N159">
        <f t="shared" si="54"/>
        <v>0</v>
      </c>
      <c r="O159">
        <f t="shared" si="54"/>
        <v>0</v>
      </c>
      <c r="P159">
        <f t="shared" si="54"/>
        <v>0</v>
      </c>
      <c r="Q159">
        <f t="shared" si="54"/>
        <v>0</v>
      </c>
      <c r="R159">
        <f t="shared" si="54"/>
        <v>0</v>
      </c>
      <c r="S159">
        <f t="shared" si="54"/>
        <v>0</v>
      </c>
      <c r="T159">
        <f t="shared" si="54"/>
        <v>0</v>
      </c>
      <c r="U159">
        <f t="shared" si="54"/>
        <v>0</v>
      </c>
      <c r="V159">
        <f t="shared" si="54"/>
        <v>0</v>
      </c>
      <c r="W159">
        <f t="shared" si="54"/>
        <v>0</v>
      </c>
      <c r="X159">
        <f t="shared" si="54"/>
        <v>0</v>
      </c>
      <c r="Y159">
        <f t="shared" si="54"/>
        <v>0</v>
      </c>
      <c r="Z159">
        <f t="shared" si="54"/>
        <v>0</v>
      </c>
      <c r="AA159">
        <f t="shared" si="54"/>
        <v>0</v>
      </c>
      <c r="AB159">
        <f t="shared" si="54"/>
        <v>0</v>
      </c>
      <c r="AC159">
        <f t="shared" si="54"/>
        <v>0</v>
      </c>
      <c r="AD159">
        <f t="shared" si="54"/>
        <v>0</v>
      </c>
      <c r="AE159">
        <f t="shared" si="54"/>
        <v>0</v>
      </c>
      <c r="AF159">
        <f t="shared" si="54"/>
        <v>0</v>
      </c>
      <c r="AG159">
        <f t="shared" si="54"/>
        <v>0</v>
      </c>
      <c r="AH159">
        <f t="shared" si="54"/>
        <v>0</v>
      </c>
      <c r="AI159">
        <f t="shared" si="54"/>
        <v>0</v>
      </c>
      <c r="AJ159">
        <f t="shared" si="54"/>
        <v>0</v>
      </c>
      <c r="AK159">
        <f t="shared" si="54"/>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5">I156*I160</f>
        <v>0</v>
      </c>
      <c r="J163" s="10">
        <f t="shared" si="55"/>
        <v>0</v>
      </c>
      <c r="K163" s="10">
        <f t="shared" si="55"/>
        <v>0</v>
      </c>
      <c r="L163" s="10">
        <f t="shared" si="55"/>
        <v>0</v>
      </c>
      <c r="M163" s="10">
        <f t="shared" si="55"/>
        <v>0</v>
      </c>
      <c r="N163" s="10">
        <f t="shared" si="55"/>
        <v>0</v>
      </c>
      <c r="O163" s="10">
        <f t="shared" si="55"/>
        <v>0</v>
      </c>
      <c r="P163" s="10">
        <f t="shared" si="55"/>
        <v>0</v>
      </c>
      <c r="Q163" s="10">
        <f t="shared" si="55"/>
        <v>0</v>
      </c>
      <c r="R163" s="10">
        <f t="shared" si="55"/>
        <v>0</v>
      </c>
      <c r="S163" s="10">
        <f t="shared" si="55"/>
        <v>0</v>
      </c>
      <c r="T163" s="10">
        <f t="shared" si="55"/>
        <v>0</v>
      </c>
      <c r="U163" s="10">
        <f t="shared" si="55"/>
        <v>0</v>
      </c>
      <c r="V163" s="10">
        <f t="shared" si="55"/>
        <v>0</v>
      </c>
      <c r="W163" s="10">
        <f t="shared" si="55"/>
        <v>0</v>
      </c>
      <c r="X163" s="10">
        <f t="shared" si="55"/>
        <v>0</v>
      </c>
      <c r="Y163" s="10">
        <f t="shared" si="55"/>
        <v>0</v>
      </c>
      <c r="Z163" s="10">
        <f t="shared" si="55"/>
        <v>0</v>
      </c>
      <c r="AA163" s="10">
        <f t="shared" si="55"/>
        <v>0</v>
      </c>
      <c r="AB163" s="10">
        <f t="shared" si="55"/>
        <v>0</v>
      </c>
      <c r="AC163" s="10">
        <f t="shared" si="55"/>
        <v>0</v>
      </c>
      <c r="AD163" s="10">
        <f t="shared" si="55"/>
        <v>0</v>
      </c>
      <c r="AE163" s="10">
        <f t="shared" si="55"/>
        <v>0</v>
      </c>
      <c r="AF163" s="10">
        <f t="shared" si="55"/>
        <v>0</v>
      </c>
      <c r="AG163" s="10">
        <f t="shared" si="55"/>
        <v>0</v>
      </c>
      <c r="AH163" s="10">
        <f t="shared" si="55"/>
        <v>0</v>
      </c>
      <c r="AI163" s="10">
        <f t="shared" si="55"/>
        <v>0</v>
      </c>
      <c r="AJ163" s="10">
        <f t="shared" si="55"/>
        <v>0</v>
      </c>
      <c r="AK163" s="10">
        <f t="shared" si="55"/>
        <v>0</v>
      </c>
    </row>
    <row r="164" spans="1:38" x14ac:dyDescent="0.35">
      <c r="C164" s="3"/>
      <c r="D164" s="3"/>
      <c r="E164" t="s">
        <v>81</v>
      </c>
      <c r="F164" t="s">
        <v>80</v>
      </c>
      <c r="H164" s="10">
        <f>H156*H161</f>
        <v>0</v>
      </c>
      <c r="I164" s="10">
        <f t="shared" ref="I164:AK164" si="56">I156*I161</f>
        <v>0</v>
      </c>
      <c r="J164" s="10">
        <f t="shared" si="56"/>
        <v>0</v>
      </c>
      <c r="K164" s="10">
        <f t="shared" si="56"/>
        <v>0</v>
      </c>
      <c r="L164" s="10">
        <f t="shared" si="56"/>
        <v>0</v>
      </c>
      <c r="M164" s="10">
        <f t="shared" si="56"/>
        <v>0</v>
      </c>
      <c r="N164" s="10">
        <f t="shared" si="56"/>
        <v>0</v>
      </c>
      <c r="O164" s="10">
        <f t="shared" si="56"/>
        <v>0</v>
      </c>
      <c r="P164" s="10">
        <f t="shared" si="56"/>
        <v>0</v>
      </c>
      <c r="Q164" s="10">
        <f t="shared" si="56"/>
        <v>0</v>
      </c>
      <c r="R164" s="10">
        <f t="shared" si="56"/>
        <v>0</v>
      </c>
      <c r="S164" s="10">
        <f t="shared" si="56"/>
        <v>0</v>
      </c>
      <c r="T164" s="10">
        <f t="shared" si="56"/>
        <v>0</v>
      </c>
      <c r="U164" s="10">
        <f t="shared" si="56"/>
        <v>0</v>
      </c>
      <c r="V164" s="10">
        <f t="shared" si="56"/>
        <v>0</v>
      </c>
      <c r="W164" s="10">
        <f t="shared" si="56"/>
        <v>0</v>
      </c>
      <c r="X164" s="10">
        <f t="shared" si="56"/>
        <v>0</v>
      </c>
      <c r="Y164" s="10">
        <f t="shared" si="56"/>
        <v>0</v>
      </c>
      <c r="Z164" s="10">
        <f t="shared" si="56"/>
        <v>0</v>
      </c>
      <c r="AA164" s="10">
        <f t="shared" si="56"/>
        <v>0</v>
      </c>
      <c r="AB164" s="10">
        <f t="shared" si="56"/>
        <v>0</v>
      </c>
      <c r="AC164" s="10">
        <f t="shared" si="56"/>
        <v>0</v>
      </c>
      <c r="AD164" s="10">
        <f t="shared" si="56"/>
        <v>0</v>
      </c>
      <c r="AE164" s="10">
        <f t="shared" si="56"/>
        <v>0</v>
      </c>
      <c r="AF164" s="10">
        <f t="shared" si="56"/>
        <v>0</v>
      </c>
      <c r="AG164" s="10">
        <f t="shared" si="56"/>
        <v>0</v>
      </c>
      <c r="AH164" s="10">
        <f t="shared" si="56"/>
        <v>0</v>
      </c>
      <c r="AI164" s="10">
        <f t="shared" si="56"/>
        <v>0</v>
      </c>
      <c r="AJ164" s="10">
        <f t="shared" si="56"/>
        <v>0</v>
      </c>
      <c r="AK164" s="10">
        <f t="shared" si="56"/>
        <v>0</v>
      </c>
    </row>
    <row r="165" spans="1:38" x14ac:dyDescent="0.35">
      <c r="C165" s="3"/>
      <c r="D165" s="3"/>
      <c r="E165" t="s">
        <v>82</v>
      </c>
      <c r="F165" t="s">
        <v>80</v>
      </c>
      <c r="H165" s="10">
        <f>H156*H162</f>
        <v>0</v>
      </c>
      <c r="I165" s="10">
        <f t="shared" ref="I165:AK165" si="57">I156*I162</f>
        <v>0</v>
      </c>
      <c r="J165" s="10">
        <f t="shared" si="57"/>
        <v>0</v>
      </c>
      <c r="K165" s="10">
        <f t="shared" si="57"/>
        <v>0</v>
      </c>
      <c r="L165" s="10">
        <f t="shared" si="57"/>
        <v>0</v>
      </c>
      <c r="M165" s="10">
        <f t="shared" si="57"/>
        <v>0</v>
      </c>
      <c r="N165" s="10">
        <f t="shared" si="57"/>
        <v>0</v>
      </c>
      <c r="O165" s="10">
        <f t="shared" si="57"/>
        <v>0</v>
      </c>
      <c r="P165" s="10">
        <f t="shared" si="57"/>
        <v>0</v>
      </c>
      <c r="Q165" s="10">
        <f t="shared" si="57"/>
        <v>0</v>
      </c>
      <c r="R165" s="10">
        <f t="shared" si="57"/>
        <v>0</v>
      </c>
      <c r="S165" s="10">
        <f t="shared" si="57"/>
        <v>0</v>
      </c>
      <c r="T165" s="10">
        <f t="shared" si="57"/>
        <v>0</v>
      </c>
      <c r="U165" s="10">
        <f t="shared" si="57"/>
        <v>0</v>
      </c>
      <c r="V165" s="10">
        <f t="shared" si="57"/>
        <v>0</v>
      </c>
      <c r="W165" s="10">
        <f t="shared" si="57"/>
        <v>0</v>
      </c>
      <c r="X165" s="10">
        <f t="shared" si="57"/>
        <v>0</v>
      </c>
      <c r="Y165" s="10">
        <f t="shared" si="57"/>
        <v>0</v>
      </c>
      <c r="Z165" s="10">
        <f t="shared" si="57"/>
        <v>0</v>
      </c>
      <c r="AA165" s="10">
        <f t="shared" si="57"/>
        <v>0</v>
      </c>
      <c r="AB165" s="10">
        <f t="shared" si="57"/>
        <v>0</v>
      </c>
      <c r="AC165" s="10">
        <f t="shared" si="57"/>
        <v>0</v>
      </c>
      <c r="AD165" s="10">
        <f t="shared" si="57"/>
        <v>0</v>
      </c>
      <c r="AE165" s="10">
        <f t="shared" si="57"/>
        <v>0</v>
      </c>
      <c r="AF165" s="10">
        <f t="shared" si="57"/>
        <v>0</v>
      </c>
      <c r="AG165" s="10">
        <f t="shared" si="57"/>
        <v>0</v>
      </c>
      <c r="AH165" s="10">
        <f t="shared" si="57"/>
        <v>0</v>
      </c>
      <c r="AI165" s="10">
        <f t="shared" si="57"/>
        <v>0</v>
      </c>
      <c r="AJ165" s="10">
        <f t="shared" si="57"/>
        <v>0</v>
      </c>
      <c r="AK165" s="10">
        <f t="shared" si="57"/>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58">H167*(1+$G$16)*(1+I166)</f>
        <v>0</v>
      </c>
      <c r="J167" s="10">
        <f t="shared" si="58"/>
        <v>0</v>
      </c>
      <c r="K167" s="10">
        <f t="shared" si="58"/>
        <v>0</v>
      </c>
      <c r="L167" s="10">
        <f t="shared" si="58"/>
        <v>0</v>
      </c>
      <c r="M167" s="10">
        <f t="shared" si="58"/>
        <v>0</v>
      </c>
      <c r="N167" s="10">
        <f t="shared" si="58"/>
        <v>0</v>
      </c>
      <c r="O167" s="10">
        <f t="shared" si="58"/>
        <v>0</v>
      </c>
      <c r="P167" s="10">
        <f t="shared" si="58"/>
        <v>0</v>
      </c>
      <c r="Q167" s="10">
        <f t="shared" si="58"/>
        <v>0</v>
      </c>
      <c r="R167" s="10">
        <f t="shared" si="58"/>
        <v>0</v>
      </c>
      <c r="S167" s="10">
        <f t="shared" si="58"/>
        <v>0</v>
      </c>
      <c r="T167" s="10">
        <f t="shared" si="58"/>
        <v>0</v>
      </c>
      <c r="U167" s="10">
        <f t="shared" si="58"/>
        <v>0</v>
      </c>
      <c r="V167" s="10">
        <f t="shared" si="58"/>
        <v>0</v>
      </c>
      <c r="W167" s="10">
        <f t="shared" si="58"/>
        <v>0</v>
      </c>
      <c r="X167" s="10">
        <f t="shared" si="58"/>
        <v>0</v>
      </c>
      <c r="Y167" s="10">
        <f t="shared" si="58"/>
        <v>0</v>
      </c>
      <c r="Z167" s="10">
        <f t="shared" si="58"/>
        <v>0</v>
      </c>
      <c r="AA167" s="10">
        <f t="shared" si="58"/>
        <v>0</v>
      </c>
      <c r="AB167" s="10">
        <f t="shared" si="58"/>
        <v>0</v>
      </c>
      <c r="AC167" s="10">
        <f t="shared" si="58"/>
        <v>0</v>
      </c>
      <c r="AD167" s="10">
        <f t="shared" si="58"/>
        <v>0</v>
      </c>
      <c r="AE167" s="10">
        <f t="shared" si="58"/>
        <v>0</v>
      </c>
      <c r="AF167" s="10">
        <f t="shared" si="58"/>
        <v>0</v>
      </c>
      <c r="AG167" s="10">
        <f>AF167*(1+$G$16)*(1+AG166)</f>
        <v>0</v>
      </c>
      <c r="AH167" s="10">
        <f t="shared" si="58"/>
        <v>0</v>
      </c>
      <c r="AI167" s="10">
        <f t="shared" si="58"/>
        <v>0</v>
      </c>
      <c r="AJ167" s="10">
        <f t="shared" si="58"/>
        <v>0</v>
      </c>
      <c r="AK167" s="10">
        <f t="shared" si="58"/>
        <v>0</v>
      </c>
    </row>
    <row r="168" spans="1:38" x14ac:dyDescent="0.35">
      <c r="C168" s="3"/>
      <c r="D168" s="3"/>
      <c r="E168" t="s">
        <v>86</v>
      </c>
      <c r="F168" t="s">
        <v>87</v>
      </c>
      <c r="G168" s="12"/>
      <c r="H168" s="13">
        <f>G168*(1+$G$16)*(1+H166)</f>
        <v>0</v>
      </c>
      <c r="I168" s="13">
        <f t="shared" ref="I168:AK168" si="59">H168*(1+$G$16)*(1+I166)</f>
        <v>0</v>
      </c>
      <c r="J168" s="13">
        <f t="shared" si="59"/>
        <v>0</v>
      </c>
      <c r="K168" s="13">
        <f t="shared" si="59"/>
        <v>0</v>
      </c>
      <c r="L168" s="13">
        <f t="shared" si="59"/>
        <v>0</v>
      </c>
      <c r="M168" s="13">
        <f t="shared" si="59"/>
        <v>0</v>
      </c>
      <c r="N168" s="13">
        <f t="shared" si="59"/>
        <v>0</v>
      </c>
      <c r="O168" s="13">
        <f t="shared" si="59"/>
        <v>0</v>
      </c>
      <c r="P168" s="13">
        <f t="shared" si="59"/>
        <v>0</v>
      </c>
      <c r="Q168" s="13">
        <f t="shared" si="59"/>
        <v>0</v>
      </c>
      <c r="R168" s="13">
        <f t="shared" si="59"/>
        <v>0</v>
      </c>
      <c r="S168" s="13">
        <f t="shared" si="59"/>
        <v>0</v>
      </c>
      <c r="T168" s="13">
        <f t="shared" si="59"/>
        <v>0</v>
      </c>
      <c r="U168" s="13">
        <f t="shared" si="59"/>
        <v>0</v>
      </c>
      <c r="V168" s="13">
        <f t="shared" si="59"/>
        <v>0</v>
      </c>
      <c r="W168" s="13">
        <f t="shared" si="59"/>
        <v>0</v>
      </c>
      <c r="X168" s="13">
        <f t="shared" si="59"/>
        <v>0</v>
      </c>
      <c r="Y168" s="13">
        <f t="shared" si="59"/>
        <v>0</v>
      </c>
      <c r="Z168" s="13">
        <f t="shared" si="59"/>
        <v>0</v>
      </c>
      <c r="AA168" s="13">
        <f t="shared" si="59"/>
        <v>0</v>
      </c>
      <c r="AB168" s="13">
        <f t="shared" si="59"/>
        <v>0</v>
      </c>
      <c r="AC168" s="13">
        <f t="shared" si="59"/>
        <v>0</v>
      </c>
      <c r="AD168" s="13">
        <f t="shared" si="59"/>
        <v>0</v>
      </c>
      <c r="AE168" s="13">
        <f t="shared" si="59"/>
        <v>0</v>
      </c>
      <c r="AF168" s="13">
        <f t="shared" si="59"/>
        <v>0</v>
      </c>
      <c r="AG168" s="13">
        <f>AF168*(1+$G$16)*(1+AG166)</f>
        <v>0</v>
      </c>
      <c r="AH168" s="13">
        <f t="shared" si="59"/>
        <v>0</v>
      </c>
      <c r="AI168" s="13">
        <f t="shared" si="59"/>
        <v>0</v>
      </c>
      <c r="AJ168" s="13">
        <f t="shared" si="59"/>
        <v>0</v>
      </c>
      <c r="AK168" s="13">
        <f t="shared" si="59"/>
        <v>0</v>
      </c>
    </row>
    <row r="169" spans="1:38" x14ac:dyDescent="0.35">
      <c r="C169" s="3"/>
      <c r="D169" s="3"/>
      <c r="E169" t="s">
        <v>88</v>
      </c>
      <c r="F169" t="s">
        <v>87</v>
      </c>
      <c r="G169" s="12"/>
      <c r="H169" s="13">
        <f>G169*(1+$G$16)*(1+H166)</f>
        <v>0</v>
      </c>
      <c r="I169" s="13">
        <f t="shared" ref="I169:AK169" si="60">H169*(1+$G$16)*(1+I166)</f>
        <v>0</v>
      </c>
      <c r="J169" s="13">
        <f t="shared" si="60"/>
        <v>0</v>
      </c>
      <c r="K169" s="13">
        <f t="shared" si="60"/>
        <v>0</v>
      </c>
      <c r="L169" s="13">
        <f t="shared" si="60"/>
        <v>0</v>
      </c>
      <c r="M169" s="13">
        <f t="shared" si="60"/>
        <v>0</v>
      </c>
      <c r="N169" s="13">
        <f t="shared" si="60"/>
        <v>0</v>
      </c>
      <c r="O169" s="13">
        <f t="shared" si="60"/>
        <v>0</v>
      </c>
      <c r="P169" s="13">
        <f t="shared" si="60"/>
        <v>0</v>
      </c>
      <c r="Q169" s="13">
        <f t="shared" si="60"/>
        <v>0</v>
      </c>
      <c r="R169" s="13">
        <f t="shared" si="60"/>
        <v>0</v>
      </c>
      <c r="S169" s="13">
        <f t="shared" si="60"/>
        <v>0</v>
      </c>
      <c r="T169" s="13">
        <f t="shared" si="60"/>
        <v>0</v>
      </c>
      <c r="U169" s="13">
        <f t="shared" si="60"/>
        <v>0</v>
      </c>
      <c r="V169" s="13">
        <f t="shared" si="60"/>
        <v>0</v>
      </c>
      <c r="W169" s="13">
        <f t="shared" si="60"/>
        <v>0</v>
      </c>
      <c r="X169" s="13">
        <f t="shared" si="60"/>
        <v>0</v>
      </c>
      <c r="Y169" s="13">
        <f t="shared" si="60"/>
        <v>0</v>
      </c>
      <c r="Z169" s="13">
        <f t="shared" si="60"/>
        <v>0</v>
      </c>
      <c r="AA169" s="13">
        <f t="shared" si="60"/>
        <v>0</v>
      </c>
      <c r="AB169" s="13">
        <f t="shared" si="60"/>
        <v>0</v>
      </c>
      <c r="AC169" s="13">
        <f t="shared" si="60"/>
        <v>0</v>
      </c>
      <c r="AD169" s="13">
        <f t="shared" si="60"/>
        <v>0</v>
      </c>
      <c r="AE169" s="13">
        <f t="shared" si="60"/>
        <v>0</v>
      </c>
      <c r="AF169" s="13">
        <f t="shared" si="60"/>
        <v>0</v>
      </c>
      <c r="AG169" s="13">
        <f>AF169*(1+$G$16)*(1+AG166)</f>
        <v>0</v>
      </c>
      <c r="AH169" s="13">
        <f t="shared" si="60"/>
        <v>0</v>
      </c>
      <c r="AI169" s="13">
        <f t="shared" si="60"/>
        <v>0</v>
      </c>
      <c r="AJ169" s="13">
        <f t="shared" si="60"/>
        <v>0</v>
      </c>
      <c r="AK169" s="13">
        <f t="shared" si="60"/>
        <v>0</v>
      </c>
    </row>
    <row r="170" spans="1:38" x14ac:dyDescent="0.35">
      <c r="C170" s="3"/>
      <c r="D170" s="3"/>
      <c r="E170" t="s">
        <v>89</v>
      </c>
      <c r="F170" t="s">
        <v>87</v>
      </c>
      <c r="G170" s="12"/>
      <c r="H170" s="13">
        <f>G170*(1+$G$16)*(1+H166)</f>
        <v>0</v>
      </c>
      <c r="I170" s="13">
        <f t="shared" ref="I170:AK170" si="61">H170*(1+$G$16)*(1+I166)</f>
        <v>0</v>
      </c>
      <c r="J170" s="13">
        <f t="shared" si="61"/>
        <v>0</v>
      </c>
      <c r="K170" s="13">
        <f t="shared" si="61"/>
        <v>0</v>
      </c>
      <c r="L170" s="13">
        <f t="shared" si="61"/>
        <v>0</v>
      </c>
      <c r="M170" s="13">
        <f t="shared" si="61"/>
        <v>0</v>
      </c>
      <c r="N170" s="13">
        <f t="shared" si="61"/>
        <v>0</v>
      </c>
      <c r="O170" s="13">
        <f t="shared" si="61"/>
        <v>0</v>
      </c>
      <c r="P170" s="13">
        <f t="shared" si="61"/>
        <v>0</v>
      </c>
      <c r="Q170" s="13">
        <f t="shared" si="61"/>
        <v>0</v>
      </c>
      <c r="R170" s="13">
        <f t="shared" si="61"/>
        <v>0</v>
      </c>
      <c r="S170" s="13">
        <f t="shared" si="61"/>
        <v>0</v>
      </c>
      <c r="T170" s="13">
        <f t="shared" si="61"/>
        <v>0</v>
      </c>
      <c r="U170" s="13">
        <f t="shared" si="61"/>
        <v>0</v>
      </c>
      <c r="V170" s="13">
        <f t="shared" si="61"/>
        <v>0</v>
      </c>
      <c r="W170" s="13">
        <f t="shared" si="61"/>
        <v>0</v>
      </c>
      <c r="X170" s="13">
        <f t="shared" si="61"/>
        <v>0</v>
      </c>
      <c r="Y170" s="13">
        <f t="shared" si="61"/>
        <v>0</v>
      </c>
      <c r="Z170" s="13">
        <f t="shared" si="61"/>
        <v>0</v>
      </c>
      <c r="AA170" s="13">
        <f t="shared" si="61"/>
        <v>0</v>
      </c>
      <c r="AB170" s="13">
        <f t="shared" si="61"/>
        <v>0</v>
      </c>
      <c r="AC170" s="13">
        <f t="shared" si="61"/>
        <v>0</v>
      </c>
      <c r="AD170" s="13">
        <f t="shared" si="61"/>
        <v>0</v>
      </c>
      <c r="AE170" s="13">
        <f t="shared" si="61"/>
        <v>0</v>
      </c>
      <c r="AF170" s="13">
        <f t="shared" si="61"/>
        <v>0</v>
      </c>
      <c r="AG170" s="13">
        <f>AF170*(1+$G$16)*(1+AG166)</f>
        <v>0</v>
      </c>
      <c r="AH170" s="13">
        <f t="shared" si="61"/>
        <v>0</v>
      </c>
      <c r="AI170" s="13">
        <f t="shared" si="61"/>
        <v>0</v>
      </c>
      <c r="AJ170" s="13">
        <f t="shared" si="61"/>
        <v>0</v>
      </c>
      <c r="AK170" s="13">
        <f t="shared" si="61"/>
        <v>0</v>
      </c>
    </row>
    <row r="171" spans="1:38" x14ac:dyDescent="0.35">
      <c r="C171" s="3"/>
      <c r="D171" s="3"/>
    </row>
    <row r="172" spans="1:38" x14ac:dyDescent="0.35">
      <c r="C172" s="3"/>
      <c r="D172" s="3"/>
      <c r="E172" t="s">
        <v>101</v>
      </c>
      <c r="F172" t="s">
        <v>91</v>
      </c>
      <c r="H172" s="10">
        <f>SUM(H163:H165)/1000</f>
        <v>0</v>
      </c>
      <c r="I172" s="10">
        <f t="shared" ref="I172:AK172" si="62">SUM(I163:I165)/1000</f>
        <v>0</v>
      </c>
      <c r="J172" s="10">
        <f t="shared" si="62"/>
        <v>0</v>
      </c>
      <c r="K172" s="10">
        <f t="shared" si="62"/>
        <v>0</v>
      </c>
      <c r="L172" s="10">
        <f t="shared" si="62"/>
        <v>0</v>
      </c>
      <c r="M172" s="10">
        <f t="shared" si="62"/>
        <v>0</v>
      </c>
      <c r="N172" s="10">
        <f t="shared" si="62"/>
        <v>0</v>
      </c>
      <c r="O172" s="10">
        <f t="shared" si="62"/>
        <v>0</v>
      </c>
      <c r="P172" s="10">
        <f t="shared" si="62"/>
        <v>0</v>
      </c>
      <c r="Q172" s="10">
        <f t="shared" si="62"/>
        <v>0</v>
      </c>
      <c r="R172" s="10">
        <f t="shared" si="62"/>
        <v>0</v>
      </c>
      <c r="S172" s="10">
        <f t="shared" si="62"/>
        <v>0</v>
      </c>
      <c r="T172" s="10">
        <f t="shared" si="62"/>
        <v>0</v>
      </c>
      <c r="U172" s="10">
        <f t="shared" si="62"/>
        <v>0</v>
      </c>
      <c r="V172" s="10">
        <f t="shared" si="62"/>
        <v>0</v>
      </c>
      <c r="W172" s="10">
        <f t="shared" si="62"/>
        <v>0</v>
      </c>
      <c r="X172" s="10">
        <f t="shared" si="62"/>
        <v>0</v>
      </c>
      <c r="Y172" s="10">
        <f t="shared" si="62"/>
        <v>0</v>
      </c>
      <c r="Z172" s="10">
        <f t="shared" si="62"/>
        <v>0</v>
      </c>
      <c r="AA172" s="10">
        <f t="shared" si="62"/>
        <v>0</v>
      </c>
      <c r="AB172" s="10">
        <f t="shared" si="62"/>
        <v>0</v>
      </c>
      <c r="AC172" s="10">
        <f t="shared" si="62"/>
        <v>0</v>
      </c>
      <c r="AD172" s="10">
        <f t="shared" si="62"/>
        <v>0</v>
      </c>
      <c r="AE172" s="10">
        <f t="shared" si="62"/>
        <v>0</v>
      </c>
      <c r="AF172" s="10">
        <f t="shared" si="62"/>
        <v>0</v>
      </c>
      <c r="AG172" s="10">
        <f t="shared" si="62"/>
        <v>0</v>
      </c>
      <c r="AH172" s="10">
        <f t="shared" si="62"/>
        <v>0</v>
      </c>
      <c r="AI172" s="10">
        <f t="shared" si="62"/>
        <v>0</v>
      </c>
      <c r="AJ172" s="10">
        <f t="shared" si="62"/>
        <v>0</v>
      </c>
      <c r="AK172" s="10">
        <f t="shared" si="62"/>
        <v>0</v>
      </c>
    </row>
    <row r="173" spans="1:38" x14ac:dyDescent="0.35">
      <c r="C173" s="3"/>
      <c r="D173" s="3"/>
      <c r="E173" t="s">
        <v>102</v>
      </c>
      <c r="F173" t="s">
        <v>53</v>
      </c>
      <c r="H173" s="10">
        <f>H156*H167+H163*H168+H164*H169+H165*H170</f>
        <v>0</v>
      </c>
      <c r="I173" s="10">
        <f t="shared" ref="I173:AK173" si="63">I156*I167+I163*I168+I164*I169+I165*I170</f>
        <v>0</v>
      </c>
      <c r="J173" s="10">
        <f t="shared" si="63"/>
        <v>0</v>
      </c>
      <c r="K173" s="10">
        <f t="shared" si="63"/>
        <v>0</v>
      </c>
      <c r="L173" s="10">
        <f t="shared" si="63"/>
        <v>0</v>
      </c>
      <c r="M173" s="10">
        <f t="shared" si="63"/>
        <v>0</v>
      </c>
      <c r="N173" s="10">
        <f t="shared" si="63"/>
        <v>0</v>
      </c>
      <c r="O173" s="10">
        <f t="shared" si="63"/>
        <v>0</v>
      </c>
      <c r="P173" s="10">
        <f t="shared" si="63"/>
        <v>0</v>
      </c>
      <c r="Q173" s="10">
        <f t="shared" si="63"/>
        <v>0</v>
      </c>
      <c r="R173" s="10">
        <f t="shared" si="63"/>
        <v>0</v>
      </c>
      <c r="S173" s="10">
        <f t="shared" si="63"/>
        <v>0</v>
      </c>
      <c r="T173" s="10">
        <f t="shared" si="63"/>
        <v>0</v>
      </c>
      <c r="U173" s="10">
        <f t="shared" si="63"/>
        <v>0</v>
      </c>
      <c r="V173" s="10">
        <f t="shared" si="63"/>
        <v>0</v>
      </c>
      <c r="W173" s="10">
        <f t="shared" si="63"/>
        <v>0</v>
      </c>
      <c r="X173" s="10">
        <f t="shared" si="63"/>
        <v>0</v>
      </c>
      <c r="Y173" s="10">
        <f t="shared" si="63"/>
        <v>0</v>
      </c>
      <c r="Z173" s="10">
        <f t="shared" si="63"/>
        <v>0</v>
      </c>
      <c r="AA173" s="10">
        <f t="shared" si="63"/>
        <v>0</v>
      </c>
      <c r="AB173" s="10">
        <f t="shared" si="63"/>
        <v>0</v>
      </c>
      <c r="AC173" s="10">
        <f t="shared" si="63"/>
        <v>0</v>
      </c>
      <c r="AD173" s="10">
        <f t="shared" si="63"/>
        <v>0</v>
      </c>
      <c r="AE173" s="10">
        <f t="shared" si="63"/>
        <v>0</v>
      </c>
      <c r="AF173" s="10">
        <f t="shared" si="63"/>
        <v>0</v>
      </c>
      <c r="AG173" s="10">
        <f t="shared" si="63"/>
        <v>0</v>
      </c>
      <c r="AH173" s="10">
        <f t="shared" si="63"/>
        <v>0</v>
      </c>
      <c r="AI173" s="10">
        <f t="shared" si="63"/>
        <v>0</v>
      </c>
      <c r="AJ173" s="10">
        <f t="shared" si="63"/>
        <v>0</v>
      </c>
      <c r="AK173" s="10">
        <f t="shared" si="63"/>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4">SUM(J95,J137,J158)</f>
        <v>434</v>
      </c>
      <c r="K176" s="4">
        <f t="shared" si="64"/>
        <v>466</v>
      </c>
      <c r="L176" s="4">
        <f t="shared" si="64"/>
        <v>477</v>
      </c>
      <c r="M176" s="4">
        <f t="shared" si="64"/>
        <v>414</v>
      </c>
      <c r="N176" s="4">
        <f t="shared" si="64"/>
        <v>453</v>
      </c>
      <c r="O176" s="4">
        <f t="shared" si="64"/>
        <v>453</v>
      </c>
      <c r="P176" s="4">
        <f t="shared" si="64"/>
        <v>453</v>
      </c>
      <c r="Q176" s="4">
        <f t="shared" si="64"/>
        <v>453</v>
      </c>
      <c r="R176" s="4">
        <f t="shared" si="64"/>
        <v>453</v>
      </c>
      <c r="S176" s="4">
        <f t="shared" si="64"/>
        <v>453</v>
      </c>
      <c r="T176" s="4">
        <f t="shared" si="64"/>
        <v>453</v>
      </c>
      <c r="U176" s="4">
        <f t="shared" si="64"/>
        <v>453</v>
      </c>
      <c r="V176" s="4">
        <f t="shared" si="64"/>
        <v>453</v>
      </c>
      <c r="W176" s="4">
        <f t="shared" si="64"/>
        <v>453</v>
      </c>
      <c r="X176" s="4">
        <f t="shared" si="64"/>
        <v>453</v>
      </c>
      <c r="Y176" s="4">
        <f t="shared" si="64"/>
        <v>453</v>
      </c>
      <c r="Z176" s="4">
        <f t="shared" si="64"/>
        <v>453</v>
      </c>
      <c r="AA176" s="4">
        <f t="shared" si="64"/>
        <v>453</v>
      </c>
      <c r="AB176" s="4">
        <f t="shared" si="64"/>
        <v>453</v>
      </c>
      <c r="AC176" s="4">
        <f t="shared" si="64"/>
        <v>453</v>
      </c>
      <c r="AD176" s="4">
        <f t="shared" si="64"/>
        <v>453</v>
      </c>
      <c r="AE176" s="4">
        <f t="shared" si="64"/>
        <v>453</v>
      </c>
      <c r="AF176" s="4">
        <f t="shared" si="64"/>
        <v>453</v>
      </c>
      <c r="AG176" s="4">
        <f t="shared" si="64"/>
        <v>453</v>
      </c>
      <c r="AH176" s="4">
        <f t="shared" si="64"/>
        <v>453</v>
      </c>
      <c r="AI176" s="4">
        <f t="shared" si="64"/>
        <v>453</v>
      </c>
      <c r="AJ176" s="4">
        <f t="shared" si="64"/>
        <v>453</v>
      </c>
      <c r="AK176" s="4">
        <f t="shared" si="64"/>
        <v>453</v>
      </c>
      <c r="AL176" s="10"/>
    </row>
    <row r="177" spans="1:38" x14ac:dyDescent="0.35">
      <c r="C177" s="3"/>
      <c r="D177" s="3"/>
      <c r="E177" t="s">
        <v>105</v>
      </c>
      <c r="F177" t="s">
        <v>70</v>
      </c>
      <c r="H177" s="4">
        <f>SUM(H96,H138,H159)</f>
        <v>484</v>
      </c>
      <c r="I177" s="4">
        <f>SUM(I96,I138,I159)</f>
        <v>912</v>
      </c>
      <c r="J177" s="4">
        <f t="shared" si="64"/>
        <v>1346</v>
      </c>
      <c r="K177" s="4">
        <f t="shared" si="64"/>
        <v>1812</v>
      </c>
      <c r="L177" s="4">
        <f t="shared" si="64"/>
        <v>2289</v>
      </c>
      <c r="M177" s="4">
        <f t="shared" si="64"/>
        <v>2703</v>
      </c>
      <c r="N177" s="4">
        <f t="shared" si="64"/>
        <v>3156</v>
      </c>
      <c r="O177" s="4">
        <f t="shared" si="64"/>
        <v>3609</v>
      </c>
      <c r="P177" s="4">
        <f t="shared" si="64"/>
        <v>4062</v>
      </c>
      <c r="Q177" s="4">
        <f t="shared" si="64"/>
        <v>4515</v>
      </c>
      <c r="R177" s="4">
        <f t="shared" si="64"/>
        <v>4968</v>
      </c>
      <c r="S177" s="4">
        <f t="shared" si="64"/>
        <v>5421</v>
      </c>
      <c r="T177" s="4">
        <f t="shared" si="64"/>
        <v>5874</v>
      </c>
      <c r="U177" s="4">
        <f t="shared" si="64"/>
        <v>6327</v>
      </c>
      <c r="V177" s="4">
        <f t="shared" si="64"/>
        <v>6780</v>
      </c>
      <c r="W177" s="4">
        <f t="shared" si="64"/>
        <v>7233</v>
      </c>
      <c r="X177" s="4">
        <f t="shared" si="64"/>
        <v>7686</v>
      </c>
      <c r="Y177" s="4">
        <f t="shared" si="64"/>
        <v>8139</v>
      </c>
      <c r="Z177" s="4">
        <f t="shared" si="64"/>
        <v>8592</v>
      </c>
      <c r="AA177" s="4">
        <f t="shared" si="64"/>
        <v>9045</v>
      </c>
      <c r="AB177" s="4">
        <f t="shared" si="64"/>
        <v>9498</v>
      </c>
      <c r="AC177" s="4">
        <f t="shared" si="64"/>
        <v>9951</v>
      </c>
      <c r="AD177" s="4">
        <f t="shared" si="64"/>
        <v>10404</v>
      </c>
      <c r="AE177" s="4">
        <f t="shared" si="64"/>
        <v>10857</v>
      </c>
      <c r="AF177" s="4">
        <f t="shared" si="64"/>
        <v>11310</v>
      </c>
      <c r="AG177" s="4">
        <f t="shared" si="64"/>
        <v>11763</v>
      </c>
      <c r="AH177" s="4">
        <f t="shared" si="64"/>
        <v>12216</v>
      </c>
      <c r="AI177" s="4">
        <f t="shared" si="64"/>
        <v>12669</v>
      </c>
      <c r="AJ177" s="4">
        <f t="shared" si="64"/>
        <v>13122</v>
      </c>
      <c r="AK177" s="4">
        <f t="shared" si="64"/>
        <v>13575</v>
      </c>
      <c r="AL177" s="10"/>
    </row>
    <row r="178" spans="1:38" x14ac:dyDescent="0.35">
      <c r="C178" s="3"/>
      <c r="D178" s="3"/>
      <c r="E178" t="s">
        <v>106</v>
      </c>
      <c r="F178" t="s">
        <v>91</v>
      </c>
      <c r="H178" s="10">
        <f t="shared" ref="H178:AK179" si="65">SUM(H109,H130,H151,H172)</f>
        <v>58.564</v>
      </c>
      <c r="I178" s="10">
        <f t="shared" si="65"/>
        <v>110.352</v>
      </c>
      <c r="J178" s="10">
        <f t="shared" si="65"/>
        <v>162.86600000000001</v>
      </c>
      <c r="K178" s="10">
        <f t="shared" si="65"/>
        <v>219.25200000000001</v>
      </c>
      <c r="L178" s="10">
        <f t="shared" si="65"/>
        <v>276.96899999999999</v>
      </c>
      <c r="M178" s="10">
        <f t="shared" si="65"/>
        <v>327.06299999999999</v>
      </c>
      <c r="N178" s="10">
        <f t="shared" si="65"/>
        <v>381.87599999999998</v>
      </c>
      <c r="O178" s="10">
        <f t="shared" si="65"/>
        <v>436.68900000000002</v>
      </c>
      <c r="P178" s="10">
        <f t="shared" si="65"/>
        <v>491.50200000000001</v>
      </c>
      <c r="Q178" s="10">
        <f t="shared" si="65"/>
        <v>546.31500000000005</v>
      </c>
      <c r="R178" s="10">
        <f t="shared" si="65"/>
        <v>601.12800000000004</v>
      </c>
      <c r="S178" s="10">
        <f t="shared" si="65"/>
        <v>655.94100000000003</v>
      </c>
      <c r="T178" s="10">
        <f t="shared" si="65"/>
        <v>710.75400000000002</v>
      </c>
      <c r="U178" s="10">
        <f t="shared" si="65"/>
        <v>765.56700000000001</v>
      </c>
      <c r="V178" s="10">
        <f t="shared" si="65"/>
        <v>820.38</v>
      </c>
      <c r="W178" s="10">
        <f t="shared" si="65"/>
        <v>875.19299999999998</v>
      </c>
      <c r="X178" s="10">
        <f t="shared" si="65"/>
        <v>930.00599999999997</v>
      </c>
      <c r="Y178" s="10">
        <f t="shared" si="65"/>
        <v>984.81899999999996</v>
      </c>
      <c r="Z178" s="10">
        <f t="shared" si="65"/>
        <v>1039.6320000000001</v>
      </c>
      <c r="AA178" s="10">
        <f t="shared" si="65"/>
        <v>1094.4449999999999</v>
      </c>
      <c r="AB178" s="10">
        <f t="shared" si="65"/>
        <v>1149.258</v>
      </c>
      <c r="AC178" s="10">
        <f t="shared" si="65"/>
        <v>1204.0709999999999</v>
      </c>
      <c r="AD178" s="10">
        <f t="shared" si="65"/>
        <v>1258.884</v>
      </c>
      <c r="AE178" s="10">
        <f t="shared" si="65"/>
        <v>1313.6969999999999</v>
      </c>
      <c r="AF178" s="10">
        <f t="shared" si="65"/>
        <v>1368.51</v>
      </c>
      <c r="AG178" s="10">
        <f t="shared" si="65"/>
        <v>1423.3230000000001</v>
      </c>
      <c r="AH178" s="10">
        <f t="shared" si="65"/>
        <v>1478.136</v>
      </c>
      <c r="AI178" s="10">
        <f t="shared" si="65"/>
        <v>1532.9490000000001</v>
      </c>
      <c r="AJ178" s="10">
        <f t="shared" si="65"/>
        <v>1587.7619999999999</v>
      </c>
      <c r="AK178" s="10">
        <f t="shared" si="65"/>
        <v>1642.575</v>
      </c>
    </row>
    <row r="179" spans="1:38" x14ac:dyDescent="0.35">
      <c r="C179" s="3"/>
      <c r="D179" s="3"/>
      <c r="E179" t="s">
        <v>107</v>
      </c>
      <c r="F179" t="s">
        <v>53</v>
      </c>
      <c r="H179" s="10">
        <f t="shared" si="65"/>
        <v>526993.09080000001</v>
      </c>
      <c r="I179" s="10">
        <f t="shared" si="65"/>
        <v>1052117.5824</v>
      </c>
      <c r="J179" s="10">
        <f t="shared" si="65"/>
        <v>1617100.6214063212</v>
      </c>
      <c r="K179" s="10">
        <f t="shared" si="65"/>
        <v>2267131.629974653</v>
      </c>
      <c r="L179" s="10">
        <f t="shared" si="65"/>
        <v>3011811.941742972</v>
      </c>
      <c r="M179" s="10">
        <f t="shared" si="65"/>
        <v>3740218.6243665987</v>
      </c>
      <c r="N179" s="10">
        <f t="shared" si="65"/>
        <v>4592466.9910514876</v>
      </c>
      <c r="O179" s="10">
        <f t="shared" si="65"/>
        <v>5480935.0271354765</v>
      </c>
      <c r="P179" s="10">
        <f t="shared" si="65"/>
        <v>6438228.9073482957</v>
      </c>
      <c r="Q179" s="10">
        <f t="shared" si="65"/>
        <v>7468664.8649403714</v>
      </c>
      <c r="R179" s="10">
        <f t="shared" si="65"/>
        <v>8576804.8291375712</v>
      </c>
      <c r="S179" s="10">
        <f t="shared" si="65"/>
        <v>9767469.651642032</v>
      </c>
      <c r="T179" s="10">
        <f t="shared" si="65"/>
        <v>10805934.917017881</v>
      </c>
      <c r="U179" s="10">
        <f t="shared" si="65"/>
        <v>11883708.269423144</v>
      </c>
      <c r="V179" s="10">
        <f t="shared" si="65"/>
        <v>13001982.685331021</v>
      </c>
      <c r="W179" s="10">
        <f t="shared" si="65"/>
        <v>14161983.911360214</v>
      </c>
      <c r="X179" s="10">
        <f t="shared" si="65"/>
        <v>15364971.314518403</v>
      </c>
      <c r="Y179" s="10">
        <f t="shared" si="65"/>
        <v>16612238.753704324</v>
      </c>
      <c r="Z179" s="10">
        <f t="shared" si="65"/>
        <v>17905115.472986355</v>
      </c>
      <c r="AA179" s="10">
        <f t="shared" si="65"/>
        <v>19244967.017187841</v>
      </c>
      <c r="AB179" s="10">
        <f t="shared" si="65"/>
        <v>20633196.17032221</v>
      </c>
      <c r="AC179" s="10">
        <f t="shared" si="65"/>
        <v>22071243.917433634</v>
      </c>
      <c r="AD179" s="10">
        <f t="shared" si="65"/>
        <v>23560590.430412631</v>
      </c>
      <c r="AE179" s="10">
        <f t="shared" si="65"/>
        <v>25102756.078369156</v>
      </c>
      <c r="AF179" s="10">
        <f t="shared" si="65"/>
        <v>26699302.463160045</v>
      </c>
      <c r="AG179" s="10">
        <f t="shared" si="65"/>
        <v>28351833.480681587</v>
      </c>
      <c r="AH179" s="10">
        <f t="shared" si="65"/>
        <v>30061996.408552781</v>
      </c>
      <c r="AI179" s="10">
        <f t="shared" si="65"/>
        <v>31831483.020829581</v>
      </c>
      <c r="AJ179" s="10">
        <f t="shared" si="65"/>
        <v>33662030.730405845</v>
      </c>
      <c r="AK179" s="10">
        <f t="shared" si="65"/>
        <v>35555423.759772114</v>
      </c>
    </row>
    <row r="180" spans="1:38" x14ac:dyDescent="0.35">
      <c r="C180" s="3"/>
      <c r="D180" s="3"/>
    </row>
    <row r="181" spans="1:38" x14ac:dyDescent="0.35">
      <c r="C181" s="3"/>
      <c r="D181" s="3"/>
      <c r="E181" s="15" t="s">
        <v>108</v>
      </c>
      <c r="F181" s="15" t="s">
        <v>109</v>
      </c>
      <c r="G181" s="15"/>
      <c r="H181" s="16">
        <f>H178*1000/H177</f>
        <v>121</v>
      </c>
      <c r="I181" s="16">
        <f t="shared" ref="I181:AK181" si="66">I178*1000/I177</f>
        <v>121</v>
      </c>
      <c r="J181" s="16">
        <f t="shared" si="66"/>
        <v>121</v>
      </c>
      <c r="K181" s="16">
        <f t="shared" si="66"/>
        <v>121</v>
      </c>
      <c r="L181" s="16">
        <f t="shared" si="66"/>
        <v>121</v>
      </c>
      <c r="M181" s="16">
        <f t="shared" si="66"/>
        <v>121</v>
      </c>
      <c r="N181" s="16">
        <f t="shared" si="66"/>
        <v>121</v>
      </c>
      <c r="O181" s="16">
        <f t="shared" si="66"/>
        <v>121</v>
      </c>
      <c r="P181" s="16">
        <f t="shared" si="66"/>
        <v>121</v>
      </c>
      <c r="Q181" s="16">
        <f t="shared" si="66"/>
        <v>121</v>
      </c>
      <c r="R181" s="16">
        <f t="shared" si="66"/>
        <v>121</v>
      </c>
      <c r="S181" s="16">
        <f t="shared" si="66"/>
        <v>121</v>
      </c>
      <c r="T181" s="16">
        <f t="shared" si="66"/>
        <v>121</v>
      </c>
      <c r="U181" s="16">
        <f t="shared" si="66"/>
        <v>121</v>
      </c>
      <c r="V181" s="16">
        <f t="shared" si="66"/>
        <v>121</v>
      </c>
      <c r="W181" s="16">
        <f t="shared" si="66"/>
        <v>121</v>
      </c>
      <c r="X181" s="16">
        <f t="shared" si="66"/>
        <v>121</v>
      </c>
      <c r="Y181" s="16">
        <f t="shared" si="66"/>
        <v>121</v>
      </c>
      <c r="Z181" s="16">
        <f t="shared" si="66"/>
        <v>121.00000000000001</v>
      </c>
      <c r="AA181" s="16">
        <f t="shared" si="66"/>
        <v>121</v>
      </c>
      <c r="AB181" s="16">
        <f t="shared" si="66"/>
        <v>121</v>
      </c>
      <c r="AC181" s="16">
        <f t="shared" si="66"/>
        <v>121</v>
      </c>
      <c r="AD181" s="16">
        <f t="shared" si="66"/>
        <v>121</v>
      </c>
      <c r="AE181" s="16">
        <f t="shared" si="66"/>
        <v>121</v>
      </c>
      <c r="AF181" s="16">
        <f t="shared" si="66"/>
        <v>121</v>
      </c>
      <c r="AG181" s="16">
        <f t="shared" si="66"/>
        <v>121</v>
      </c>
      <c r="AH181" s="16">
        <f t="shared" si="66"/>
        <v>121</v>
      </c>
      <c r="AI181" s="16">
        <f t="shared" si="66"/>
        <v>121</v>
      </c>
      <c r="AJ181" s="16">
        <f t="shared" si="66"/>
        <v>121</v>
      </c>
      <c r="AK181" s="16">
        <f t="shared" si="66"/>
        <v>121</v>
      </c>
    </row>
    <row r="182" spans="1:38" s="37" customFormat="1" x14ac:dyDescent="0.35">
      <c r="A182" s="40"/>
      <c r="C182" s="41"/>
      <c r="D182" s="41"/>
      <c r="E182" s="42" t="s">
        <v>110</v>
      </c>
      <c r="F182" s="42" t="s">
        <v>111</v>
      </c>
      <c r="G182" s="42"/>
      <c r="H182" s="43">
        <f>H179/H177</f>
        <v>1088.8287</v>
      </c>
      <c r="I182" s="43">
        <f t="shared" ref="I182:AK182" si="67">I179/I177</f>
        <v>1153.6377</v>
      </c>
      <c r="J182" s="43">
        <f t="shared" si="67"/>
        <v>1201.4120515648747</v>
      </c>
      <c r="K182" s="43">
        <f t="shared" si="67"/>
        <v>1251.1763962332523</v>
      </c>
      <c r="L182" s="43">
        <f t="shared" si="67"/>
        <v>1315.7762960869252</v>
      </c>
      <c r="M182" s="43">
        <f t="shared" si="67"/>
        <v>1383.7286808607469</v>
      </c>
      <c r="N182" s="43">
        <f t="shared" si="67"/>
        <v>1455.1543064168211</v>
      </c>
      <c r="O182" s="43">
        <f t="shared" si="67"/>
        <v>1518.6852388848647</v>
      </c>
      <c r="P182" s="43">
        <f t="shared" si="67"/>
        <v>1584.9898836406439</v>
      </c>
      <c r="Q182" s="43">
        <f t="shared" si="67"/>
        <v>1654.189338857225</v>
      </c>
      <c r="R182" s="43">
        <f t="shared" si="67"/>
        <v>1726.409989761991</v>
      </c>
      <c r="S182" s="43">
        <f t="shared" si="67"/>
        <v>1801.7837394654182</v>
      </c>
      <c r="T182" s="43">
        <f t="shared" si="67"/>
        <v>1839.6211979941916</v>
      </c>
      <c r="U182" s="43">
        <f t="shared" si="67"/>
        <v>1878.2532431520694</v>
      </c>
      <c r="V182" s="43">
        <f t="shared" si="67"/>
        <v>1917.6965612582626</v>
      </c>
      <c r="W182" s="43">
        <f t="shared" si="67"/>
        <v>1957.9681890446859</v>
      </c>
      <c r="X182" s="43">
        <f t="shared" si="67"/>
        <v>1999.0855210146244</v>
      </c>
      <c r="Y182" s="43">
        <f t="shared" si="67"/>
        <v>2041.0663169559311</v>
      </c>
      <c r="Z182" s="43">
        <f t="shared" si="67"/>
        <v>2083.9287096120061</v>
      </c>
      <c r="AA182" s="43">
        <f t="shared" si="67"/>
        <v>2127.6912125138574</v>
      </c>
      <c r="AB182" s="43">
        <f t="shared" si="67"/>
        <v>2172.3727279766485</v>
      </c>
      <c r="AC182" s="43">
        <f t="shared" si="67"/>
        <v>2217.992555264158</v>
      </c>
      <c r="AD182" s="43">
        <f t="shared" si="67"/>
        <v>2264.5703989247049</v>
      </c>
      <c r="AE182" s="43">
        <f t="shared" si="67"/>
        <v>2312.1263773021237</v>
      </c>
      <c r="AF182" s="43">
        <f t="shared" si="67"/>
        <v>2360.6810312254684</v>
      </c>
      <c r="AG182" s="43">
        <f t="shared" si="67"/>
        <v>2410.2553328812028</v>
      </c>
      <c r="AH182" s="43">
        <f t="shared" si="67"/>
        <v>2460.8706948717077</v>
      </c>
      <c r="AI182" s="43">
        <f t="shared" si="67"/>
        <v>2512.548979464013</v>
      </c>
      <c r="AJ182" s="43">
        <f t="shared" si="67"/>
        <v>2565.3125080327577</v>
      </c>
      <c r="AK182" s="43">
        <f t="shared" si="67"/>
        <v>2619.1840707014449</v>
      </c>
    </row>
    <row r="183" spans="1:38" x14ac:dyDescent="0.35">
      <c r="C183" s="3"/>
      <c r="D183" s="3"/>
      <c r="E183" s="15" t="s">
        <v>112</v>
      </c>
      <c r="F183" s="15" t="s">
        <v>113</v>
      </c>
      <c r="G183" s="15"/>
      <c r="H183" s="16">
        <f>G183*(1+$G$5)*(1+H$182)</f>
        <v>0</v>
      </c>
      <c r="I183" s="16">
        <f t="shared" ref="I183:AK183" si="68">H183*(1+$G$5)*(1+I$182)</f>
        <v>0</v>
      </c>
      <c r="J183" s="16">
        <f t="shared" si="68"/>
        <v>0</v>
      </c>
      <c r="K183" s="16">
        <f t="shared" si="68"/>
        <v>0</v>
      </c>
      <c r="L183" s="16">
        <f t="shared" si="68"/>
        <v>0</v>
      </c>
      <c r="M183" s="16">
        <f t="shared" si="68"/>
        <v>0</v>
      </c>
      <c r="N183" s="16">
        <f t="shared" si="68"/>
        <v>0</v>
      </c>
      <c r="O183" s="16">
        <f t="shared" si="68"/>
        <v>0</v>
      </c>
      <c r="P183" s="16">
        <f t="shared" si="68"/>
        <v>0</v>
      </c>
      <c r="Q183" s="16">
        <f t="shared" si="68"/>
        <v>0</v>
      </c>
      <c r="R183" s="16">
        <f t="shared" si="68"/>
        <v>0</v>
      </c>
      <c r="S183" s="16">
        <f t="shared" si="68"/>
        <v>0</v>
      </c>
      <c r="T183" s="16">
        <f t="shared" si="68"/>
        <v>0</v>
      </c>
      <c r="U183" s="16">
        <f t="shared" si="68"/>
        <v>0</v>
      </c>
      <c r="V183" s="16">
        <f t="shared" si="68"/>
        <v>0</v>
      </c>
      <c r="W183" s="16">
        <f t="shared" si="68"/>
        <v>0</v>
      </c>
      <c r="X183" s="16">
        <f t="shared" si="68"/>
        <v>0</v>
      </c>
      <c r="Y183" s="16">
        <f t="shared" si="68"/>
        <v>0</v>
      </c>
      <c r="Z183" s="16">
        <f t="shared" si="68"/>
        <v>0</v>
      </c>
      <c r="AA183" s="16">
        <f t="shared" si="68"/>
        <v>0</v>
      </c>
      <c r="AB183" s="16">
        <f t="shared" si="68"/>
        <v>0</v>
      </c>
      <c r="AC183" s="16">
        <f t="shared" si="68"/>
        <v>0</v>
      </c>
      <c r="AD183" s="16">
        <f t="shared" si="68"/>
        <v>0</v>
      </c>
      <c r="AE183" s="16">
        <f t="shared" si="68"/>
        <v>0</v>
      </c>
      <c r="AF183" s="16">
        <f t="shared" si="68"/>
        <v>0</v>
      </c>
      <c r="AG183" s="16">
        <f t="shared" si="68"/>
        <v>0</v>
      </c>
      <c r="AH183" s="16">
        <f t="shared" si="68"/>
        <v>0</v>
      </c>
      <c r="AI183" s="16">
        <f t="shared" si="68"/>
        <v>0</v>
      </c>
      <c r="AJ183" s="16">
        <f t="shared" si="68"/>
        <v>0</v>
      </c>
      <c r="AK183" s="16">
        <f t="shared" si="68"/>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69">G187*(1+$G$16)*(1+H186)</f>
        <v>0</v>
      </c>
      <c r="I187" s="10">
        <f t="shared" si="69"/>
        <v>0</v>
      </c>
      <c r="J187" s="10">
        <f t="shared" si="69"/>
        <v>0</v>
      </c>
      <c r="K187" s="10">
        <f t="shared" si="69"/>
        <v>0</v>
      </c>
      <c r="L187" s="10">
        <f t="shared" si="69"/>
        <v>0</v>
      </c>
      <c r="M187" s="10">
        <f t="shared" si="69"/>
        <v>0</v>
      </c>
      <c r="N187" s="10">
        <f t="shared" si="69"/>
        <v>0</v>
      </c>
      <c r="O187" s="10">
        <f t="shared" si="69"/>
        <v>0</v>
      </c>
      <c r="P187" s="10">
        <f t="shared" si="69"/>
        <v>0</v>
      </c>
      <c r="Q187" s="10">
        <f t="shared" si="69"/>
        <v>0</v>
      </c>
      <c r="R187" s="10">
        <f t="shared" si="69"/>
        <v>0</v>
      </c>
      <c r="S187" s="10">
        <f t="shared" si="69"/>
        <v>0</v>
      </c>
      <c r="T187" s="10">
        <f t="shared" si="69"/>
        <v>0</v>
      </c>
      <c r="U187" s="10">
        <f t="shared" si="69"/>
        <v>0</v>
      </c>
      <c r="V187" s="10">
        <f t="shared" si="69"/>
        <v>0</v>
      </c>
      <c r="W187" s="10">
        <f t="shared" si="69"/>
        <v>0</v>
      </c>
      <c r="X187" s="10">
        <f t="shared" si="69"/>
        <v>0</v>
      </c>
      <c r="Y187" s="10">
        <f t="shared" si="69"/>
        <v>0</v>
      </c>
      <c r="Z187" s="10">
        <f t="shared" si="69"/>
        <v>0</v>
      </c>
      <c r="AA187" s="10">
        <f t="shared" si="69"/>
        <v>0</v>
      </c>
      <c r="AB187" s="10">
        <f t="shared" si="69"/>
        <v>0</v>
      </c>
      <c r="AC187" s="10">
        <f t="shared" si="69"/>
        <v>0</v>
      </c>
      <c r="AD187" s="10">
        <f t="shared" si="69"/>
        <v>0</v>
      </c>
      <c r="AE187" s="10">
        <f t="shared" si="69"/>
        <v>0</v>
      </c>
      <c r="AF187" s="10">
        <f t="shared" si="69"/>
        <v>0</v>
      </c>
      <c r="AG187" s="10">
        <f>AF187*(1+$G$16)*(1+AG186)</f>
        <v>0</v>
      </c>
      <c r="AH187" s="10">
        <f t="shared" si="69"/>
        <v>0</v>
      </c>
      <c r="AI187" s="10">
        <f t="shared" si="69"/>
        <v>0</v>
      </c>
      <c r="AJ187" s="10">
        <f t="shared" si="69"/>
        <v>0</v>
      </c>
      <c r="AK187" s="10">
        <f t="shared" si="69"/>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0">I187*I178+I188</f>
        <v>0</v>
      </c>
      <c r="J189" s="10">
        <f t="shared" si="70"/>
        <v>0</v>
      </c>
      <c r="K189" s="10">
        <f t="shared" si="70"/>
        <v>0</v>
      </c>
      <c r="L189" s="10">
        <f t="shared" si="70"/>
        <v>0</v>
      </c>
      <c r="M189" s="10">
        <f t="shared" si="70"/>
        <v>0</v>
      </c>
      <c r="N189" s="10">
        <f t="shared" si="70"/>
        <v>0</v>
      </c>
      <c r="O189" s="10">
        <f t="shared" si="70"/>
        <v>0</v>
      </c>
      <c r="P189" s="10">
        <f t="shared" si="70"/>
        <v>0</v>
      </c>
      <c r="Q189" s="10">
        <f t="shared" si="70"/>
        <v>0</v>
      </c>
      <c r="R189" s="10">
        <f t="shared" si="70"/>
        <v>0</v>
      </c>
      <c r="S189" s="10">
        <f t="shared" si="70"/>
        <v>0</v>
      </c>
      <c r="T189" s="10">
        <f t="shared" si="70"/>
        <v>0</v>
      </c>
      <c r="U189" s="10">
        <f t="shared" si="70"/>
        <v>0</v>
      </c>
      <c r="V189" s="10">
        <f t="shared" si="70"/>
        <v>0</v>
      </c>
      <c r="W189" s="10">
        <f t="shared" si="70"/>
        <v>0</v>
      </c>
      <c r="X189" s="10">
        <f t="shared" si="70"/>
        <v>0</v>
      </c>
      <c r="Y189" s="10">
        <f t="shared" si="70"/>
        <v>0</v>
      </c>
      <c r="Z189" s="10">
        <f t="shared" si="70"/>
        <v>0</v>
      </c>
      <c r="AA189" s="10">
        <f t="shared" si="70"/>
        <v>0</v>
      </c>
      <c r="AB189" s="10">
        <f t="shared" si="70"/>
        <v>0</v>
      </c>
      <c r="AC189" s="10">
        <f t="shared" si="70"/>
        <v>0</v>
      </c>
      <c r="AD189" s="10">
        <f t="shared" si="70"/>
        <v>0</v>
      </c>
      <c r="AE189" s="10">
        <f t="shared" si="70"/>
        <v>0</v>
      </c>
      <c r="AF189" s="10">
        <f t="shared" si="70"/>
        <v>0</v>
      </c>
      <c r="AG189" s="10">
        <f t="shared" si="70"/>
        <v>0</v>
      </c>
      <c r="AH189" s="10">
        <f t="shared" si="70"/>
        <v>0</v>
      </c>
      <c r="AI189" s="10">
        <f t="shared" si="70"/>
        <v>0</v>
      </c>
      <c r="AJ189" s="10">
        <f t="shared" si="70"/>
        <v>0</v>
      </c>
      <c r="AK189" s="10">
        <f t="shared" si="70"/>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1">H194*(1+$G$16)*(1+I$193)</f>
        <v>947.09991076765107</v>
      </c>
      <c r="J194" s="10">
        <f t="shared" si="71"/>
        <v>966.9890088937716</v>
      </c>
      <c r="K194" s="10">
        <f t="shared" si="71"/>
        <v>987.29577808054069</v>
      </c>
      <c r="L194" s="10">
        <f t="shared" si="71"/>
        <v>1008.0289894202319</v>
      </c>
      <c r="M194" s="10">
        <f t="shared" si="71"/>
        <v>1029.1975981980568</v>
      </c>
      <c r="N194" s="10">
        <f t="shared" si="71"/>
        <v>1050.8107477602159</v>
      </c>
      <c r="O194" s="10">
        <f t="shared" si="71"/>
        <v>1072.8777734631803</v>
      </c>
      <c r="P194" s="10">
        <f t="shared" si="71"/>
        <v>1095.4082067059071</v>
      </c>
      <c r="Q194" s="10">
        <f t="shared" si="71"/>
        <v>1118.411779046731</v>
      </c>
      <c r="R194" s="10">
        <f t="shared" si="71"/>
        <v>1141.8984264067121</v>
      </c>
      <c r="S194" s="10">
        <f t="shared" si="71"/>
        <v>1165.8782933612529</v>
      </c>
      <c r="T194" s="10">
        <f t="shared" si="71"/>
        <v>1190.3617375218391</v>
      </c>
      <c r="U194" s="10">
        <f t="shared" si="71"/>
        <v>1215.3593340097977</v>
      </c>
      <c r="V194" s="10">
        <f t="shared" si="71"/>
        <v>1240.8818800240033</v>
      </c>
      <c r="W194" s="10">
        <f t="shared" si="71"/>
        <v>1266.9403995045072</v>
      </c>
      <c r="X194" s="10">
        <f t="shared" si="71"/>
        <v>1293.5461478941018</v>
      </c>
      <c r="Y194" s="10">
        <f t="shared" ref="Y194:AK195" si="72">X194*(1+$G$16)*(1+Y$193)</f>
        <v>1320.7106169998779</v>
      </c>
      <c r="Z194" s="10">
        <f t="shared" si="72"/>
        <v>1348.4455399568751</v>
      </c>
      <c r="AA194" s="10">
        <f t="shared" si="72"/>
        <v>1376.7628962959693</v>
      </c>
      <c r="AB194" s="10">
        <f t="shared" si="72"/>
        <v>1405.6749171181846</v>
      </c>
      <c r="AC194" s="10">
        <f t="shared" si="72"/>
        <v>1435.1940903776663</v>
      </c>
      <c r="AD194" s="10">
        <f t="shared" si="72"/>
        <v>1465.333166275597</v>
      </c>
      <c r="AE194" s="10">
        <f t="shared" si="72"/>
        <v>1496.1051627673844</v>
      </c>
      <c r="AF194" s="10">
        <f t="shared" si="72"/>
        <v>1527.5233711854994</v>
      </c>
      <c r="AG194" s="10">
        <f t="shared" si="72"/>
        <v>1559.6013619803948</v>
      </c>
      <c r="AH194" s="10">
        <f t="shared" si="72"/>
        <v>1592.352990581983</v>
      </c>
      <c r="AI194" s="10">
        <f t="shared" si="72"/>
        <v>1625.7924033842046</v>
      </c>
      <c r="AJ194" s="10">
        <f t="shared" si="72"/>
        <v>1659.9340438552726</v>
      </c>
      <c r="AK194" s="10">
        <f t="shared" si="72"/>
        <v>1694.7926587762331</v>
      </c>
    </row>
    <row r="195" spans="1:39" x14ac:dyDescent="0.35">
      <c r="A195" s="2">
        <v>42</v>
      </c>
      <c r="E195" t="s">
        <v>122</v>
      </c>
      <c r="F195" t="s">
        <v>113</v>
      </c>
      <c r="G195" s="6"/>
      <c r="H195" s="10">
        <f>G195*(1+$G$16)*(1+H$193)</f>
        <v>0</v>
      </c>
      <c r="I195" s="10">
        <f t="shared" si="71"/>
        <v>0</v>
      </c>
      <c r="J195" s="10">
        <f t="shared" si="71"/>
        <v>0</v>
      </c>
      <c r="K195" s="10">
        <f t="shared" si="71"/>
        <v>0</v>
      </c>
      <c r="L195" s="10">
        <f t="shared" si="71"/>
        <v>0</v>
      </c>
      <c r="M195" s="10">
        <f t="shared" si="71"/>
        <v>0</v>
      </c>
      <c r="N195" s="10">
        <f t="shared" si="71"/>
        <v>0</v>
      </c>
      <c r="O195" s="10">
        <f t="shared" si="71"/>
        <v>0</v>
      </c>
      <c r="P195" s="10">
        <f t="shared" si="71"/>
        <v>0</v>
      </c>
      <c r="Q195" s="10">
        <f t="shared" si="71"/>
        <v>0</v>
      </c>
      <c r="R195" s="10">
        <f t="shared" si="71"/>
        <v>0</v>
      </c>
      <c r="S195" s="10">
        <f t="shared" si="71"/>
        <v>0</v>
      </c>
      <c r="T195" s="10">
        <f t="shared" si="71"/>
        <v>0</v>
      </c>
      <c r="U195" s="10">
        <f t="shared" si="71"/>
        <v>0</v>
      </c>
      <c r="V195" s="10">
        <f t="shared" si="71"/>
        <v>0</v>
      </c>
      <c r="W195" s="10">
        <f t="shared" si="71"/>
        <v>0</v>
      </c>
      <c r="X195" s="10">
        <f t="shared" si="71"/>
        <v>0</v>
      </c>
      <c r="Y195" s="10">
        <f t="shared" si="72"/>
        <v>0</v>
      </c>
      <c r="Z195" s="10">
        <f t="shared" si="72"/>
        <v>0</v>
      </c>
      <c r="AA195" s="10">
        <f t="shared" si="72"/>
        <v>0</v>
      </c>
      <c r="AB195" s="10">
        <f t="shared" si="72"/>
        <v>0</v>
      </c>
      <c r="AC195" s="10">
        <f t="shared" si="72"/>
        <v>0</v>
      </c>
      <c r="AD195" s="10">
        <f t="shared" si="72"/>
        <v>0</v>
      </c>
      <c r="AE195" s="10">
        <f t="shared" si="72"/>
        <v>0</v>
      </c>
      <c r="AF195" s="10">
        <f t="shared" si="72"/>
        <v>0</v>
      </c>
      <c r="AG195" s="10">
        <f>AF195*(1+$G$16)*(1+AG$193)</f>
        <v>0</v>
      </c>
      <c r="AH195" s="10">
        <f t="shared" si="72"/>
        <v>0</v>
      </c>
      <c r="AI195" s="10">
        <f t="shared" si="72"/>
        <v>0</v>
      </c>
      <c r="AJ195" s="10">
        <f t="shared" si="72"/>
        <v>0</v>
      </c>
      <c r="AK195" s="10">
        <f t="shared" si="72"/>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3">I194*I177+(I195+I199)*I178+I196+I200</f>
        <v>863755.11862009775</v>
      </c>
      <c r="J202" s="10">
        <f t="shared" si="73"/>
        <v>1301567.2059710165</v>
      </c>
      <c r="K202" s="10">
        <f t="shared" si="73"/>
        <v>1788979.9498819397</v>
      </c>
      <c r="L202" s="10">
        <f t="shared" si="73"/>
        <v>2307378.3567829109</v>
      </c>
      <c r="M202" s="10">
        <f t="shared" si="73"/>
        <v>2781921.1079293475</v>
      </c>
      <c r="N202" s="10">
        <f t="shared" si="73"/>
        <v>3316358.7199312416</v>
      </c>
      <c r="O202" s="10">
        <f t="shared" si="73"/>
        <v>3872015.884428618</v>
      </c>
      <c r="P202" s="10">
        <f t="shared" si="73"/>
        <v>4449548.1356393946</v>
      </c>
      <c r="Q202" s="10">
        <f t="shared" si="73"/>
        <v>5049629.18239599</v>
      </c>
      <c r="R202" s="10">
        <f t="shared" si="73"/>
        <v>5672951.3823885461</v>
      </c>
      <c r="S202" s="10">
        <f t="shared" si="73"/>
        <v>6320226.2283113515</v>
      </c>
      <c r="T202" s="10">
        <f t="shared" si="73"/>
        <v>6992184.8462032834</v>
      </c>
      <c r="U202" s="10">
        <f t="shared" si="73"/>
        <v>7689578.5062799901</v>
      </c>
      <c r="V202" s="10">
        <f t="shared" si="73"/>
        <v>8413179.1465627421</v>
      </c>
      <c r="W202" s="10">
        <f t="shared" si="73"/>
        <v>9163779.9096161015</v>
      </c>
      <c r="X202" s="10">
        <f t="shared" si="73"/>
        <v>9942195.6927140653</v>
      </c>
      <c r="Y202" s="10">
        <f t="shared" si="73"/>
        <v>10749263.711762005</v>
      </c>
      <c r="Z202" s="10">
        <f t="shared" si="73"/>
        <v>11585844.079309471</v>
      </c>
      <c r="AA202" s="10">
        <f t="shared" si="73"/>
        <v>12452820.396997042</v>
      </c>
      <c r="AB202" s="10">
        <f t="shared" si="73"/>
        <v>13351100.362788517</v>
      </c>
      <c r="AC202" s="10">
        <f t="shared" si="73"/>
        <v>14281616.393348157</v>
      </c>
      <c r="AD202" s="10">
        <f t="shared" si="73"/>
        <v>15245326.261931311</v>
      </c>
      <c r="AE202" s="10">
        <f t="shared" si="73"/>
        <v>16243213.752165493</v>
      </c>
      <c r="AF202" s="10">
        <f t="shared" si="73"/>
        <v>17276289.328107998</v>
      </c>
      <c r="AG202" s="10">
        <f t="shared" si="73"/>
        <v>18345590.820975386</v>
      </c>
      <c r="AH202" s="10">
        <f t="shared" si="73"/>
        <v>19452184.132949505</v>
      </c>
      <c r="AI202" s="10">
        <f t="shared" si="73"/>
        <v>20597163.958474487</v>
      </c>
      <c r="AJ202" s="10">
        <f t="shared" si="73"/>
        <v>21781654.523468889</v>
      </c>
      <c r="AK202" s="10">
        <f t="shared" si="73"/>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4">SUM(I205:I208)</f>
        <v>0</v>
      </c>
      <c r="J209" s="10">
        <f t="shared" si="74"/>
        <v>0</v>
      </c>
      <c r="K209" s="10">
        <f t="shared" si="74"/>
        <v>0</v>
      </c>
      <c r="L209" s="10">
        <f t="shared" si="74"/>
        <v>0</v>
      </c>
      <c r="M209" s="10">
        <f t="shared" si="74"/>
        <v>0</v>
      </c>
      <c r="N209" s="10">
        <f t="shared" si="74"/>
        <v>0</v>
      </c>
      <c r="O209" s="10">
        <f t="shared" si="74"/>
        <v>0</v>
      </c>
      <c r="P209" s="10">
        <f t="shared" si="74"/>
        <v>0</v>
      </c>
      <c r="Q209" s="10">
        <f t="shared" si="74"/>
        <v>0</v>
      </c>
      <c r="R209" s="10">
        <f t="shared" si="74"/>
        <v>0</v>
      </c>
      <c r="S209" s="10">
        <f t="shared" si="74"/>
        <v>0</v>
      </c>
      <c r="T209" s="10">
        <f t="shared" si="74"/>
        <v>0</v>
      </c>
      <c r="U209" s="10">
        <f t="shared" si="74"/>
        <v>0</v>
      </c>
      <c r="V209" s="10">
        <f t="shared" si="74"/>
        <v>0</v>
      </c>
      <c r="W209" s="10">
        <f t="shared" si="74"/>
        <v>0</v>
      </c>
      <c r="X209" s="10">
        <f t="shared" si="74"/>
        <v>0</v>
      </c>
      <c r="Y209" s="10">
        <f t="shared" si="74"/>
        <v>0</v>
      </c>
      <c r="Z209" s="10">
        <f t="shared" si="74"/>
        <v>0</v>
      </c>
      <c r="AA209" s="10">
        <f t="shared" si="74"/>
        <v>0</v>
      </c>
      <c r="AB209" s="10">
        <f t="shared" si="74"/>
        <v>0</v>
      </c>
      <c r="AC209" s="10">
        <f t="shared" si="74"/>
        <v>0</v>
      </c>
      <c r="AD209" s="10">
        <f t="shared" si="74"/>
        <v>0</v>
      </c>
      <c r="AE209" s="10">
        <f t="shared" si="74"/>
        <v>0</v>
      </c>
      <c r="AF209" s="10">
        <f t="shared" si="74"/>
        <v>0</v>
      </c>
      <c r="AG209" s="10">
        <f t="shared" si="74"/>
        <v>0</v>
      </c>
      <c r="AH209" s="10">
        <f t="shared" si="74"/>
        <v>0</v>
      </c>
      <c r="AI209" s="10">
        <f t="shared" si="74"/>
        <v>0</v>
      </c>
      <c r="AJ209" s="10">
        <f t="shared" si="74"/>
        <v>0</v>
      </c>
      <c r="AK209" s="10">
        <f t="shared" si="74"/>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5">SUM(I212:I215)</f>
        <v>0</v>
      </c>
      <c r="J216" s="10">
        <f t="shared" si="75"/>
        <v>0</v>
      </c>
      <c r="K216" s="10">
        <f t="shared" si="75"/>
        <v>0</v>
      </c>
      <c r="L216" s="10">
        <f t="shared" si="75"/>
        <v>0</v>
      </c>
      <c r="M216" s="10">
        <f t="shared" si="75"/>
        <v>0</v>
      </c>
      <c r="N216" s="10">
        <f t="shared" si="75"/>
        <v>0</v>
      </c>
      <c r="O216" s="10">
        <f t="shared" si="75"/>
        <v>0</v>
      </c>
      <c r="P216" s="10">
        <f t="shared" si="75"/>
        <v>0</v>
      </c>
      <c r="Q216" s="10">
        <f t="shared" si="75"/>
        <v>0</v>
      </c>
      <c r="R216" s="10">
        <f t="shared" si="75"/>
        <v>0</v>
      </c>
      <c r="S216" s="10">
        <f t="shared" si="75"/>
        <v>0</v>
      </c>
      <c r="T216" s="10">
        <f t="shared" si="75"/>
        <v>0</v>
      </c>
      <c r="U216" s="10">
        <f t="shared" si="75"/>
        <v>0</v>
      </c>
      <c r="V216" s="10">
        <f t="shared" si="75"/>
        <v>0</v>
      </c>
      <c r="W216" s="10">
        <f t="shared" si="75"/>
        <v>0</v>
      </c>
      <c r="X216" s="10">
        <f t="shared" si="75"/>
        <v>0</v>
      </c>
      <c r="Y216" s="10">
        <f t="shared" si="75"/>
        <v>0</v>
      </c>
      <c r="Z216" s="10">
        <f t="shared" si="75"/>
        <v>0</v>
      </c>
      <c r="AA216" s="10">
        <f t="shared" si="75"/>
        <v>0</v>
      </c>
      <c r="AB216" s="10">
        <f t="shared" si="75"/>
        <v>0</v>
      </c>
      <c r="AC216" s="10">
        <f t="shared" si="75"/>
        <v>0</v>
      </c>
      <c r="AD216" s="10">
        <f t="shared" si="75"/>
        <v>0</v>
      </c>
      <c r="AE216" s="10">
        <f t="shared" si="75"/>
        <v>0</v>
      </c>
      <c r="AF216" s="10">
        <f t="shared" si="75"/>
        <v>0</v>
      </c>
      <c r="AG216" s="10">
        <f t="shared" si="75"/>
        <v>0</v>
      </c>
      <c r="AH216" s="10">
        <f t="shared" si="75"/>
        <v>0</v>
      </c>
      <c r="AI216" s="10">
        <f t="shared" si="75"/>
        <v>0</v>
      </c>
      <c r="AJ216" s="10">
        <f t="shared" si="75"/>
        <v>0</v>
      </c>
      <c r="AK216" s="10">
        <f t="shared" si="75"/>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803.46648010475394</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6">H176</f>
        <v>484</v>
      </c>
      <c r="I219" s="10">
        <f t="shared" si="76"/>
        <v>428</v>
      </c>
      <c r="J219" s="10">
        <f t="shared" si="76"/>
        <v>434</v>
      </c>
      <c r="K219" s="10">
        <f t="shared" si="76"/>
        <v>466</v>
      </c>
      <c r="L219" s="10">
        <f t="shared" si="76"/>
        <v>477</v>
      </c>
      <c r="M219" s="10">
        <f t="shared" si="76"/>
        <v>414</v>
      </c>
      <c r="N219" s="10">
        <f t="shared" si="76"/>
        <v>453</v>
      </c>
      <c r="O219" s="10">
        <f t="shared" si="76"/>
        <v>453</v>
      </c>
      <c r="P219" s="10">
        <f t="shared" si="76"/>
        <v>453</v>
      </c>
      <c r="Q219" s="10">
        <f t="shared" si="76"/>
        <v>453</v>
      </c>
      <c r="R219" s="10">
        <f t="shared" si="76"/>
        <v>453</v>
      </c>
      <c r="S219" s="10">
        <f t="shared" si="76"/>
        <v>453</v>
      </c>
      <c r="T219" s="10">
        <f t="shared" si="76"/>
        <v>453</v>
      </c>
      <c r="U219" s="10">
        <f t="shared" si="76"/>
        <v>453</v>
      </c>
      <c r="V219" s="10">
        <f t="shared" si="76"/>
        <v>453</v>
      </c>
      <c r="W219" s="10">
        <f t="shared" si="76"/>
        <v>453</v>
      </c>
      <c r="X219" s="10">
        <f t="shared" si="76"/>
        <v>453</v>
      </c>
      <c r="Y219" s="10">
        <f t="shared" si="76"/>
        <v>453</v>
      </c>
      <c r="Z219" s="10">
        <f t="shared" si="76"/>
        <v>453</v>
      </c>
      <c r="AA219" s="10">
        <f t="shared" si="76"/>
        <v>453</v>
      </c>
      <c r="AB219" s="10">
        <f t="shared" si="76"/>
        <v>453</v>
      </c>
      <c r="AC219" s="10">
        <f t="shared" si="76"/>
        <v>453</v>
      </c>
      <c r="AD219" s="10">
        <f t="shared" si="76"/>
        <v>453</v>
      </c>
      <c r="AE219" s="10">
        <f t="shared" si="76"/>
        <v>453</v>
      </c>
      <c r="AF219" s="10">
        <f t="shared" si="76"/>
        <v>453</v>
      </c>
      <c r="AG219" s="10">
        <f t="shared" si="76"/>
        <v>453</v>
      </c>
      <c r="AH219" s="10">
        <f t="shared" si="76"/>
        <v>453</v>
      </c>
      <c r="AI219" s="10">
        <f t="shared" si="76"/>
        <v>453</v>
      </c>
      <c r="AJ219" s="10">
        <f t="shared" si="76"/>
        <v>453</v>
      </c>
      <c r="AK219" s="10">
        <f t="shared" si="76"/>
        <v>453</v>
      </c>
    </row>
    <row r="220" spans="1:37" x14ac:dyDescent="0.35">
      <c r="E220" t="s">
        <v>138</v>
      </c>
      <c r="F220" t="s">
        <v>111</v>
      </c>
      <c r="G220" s="20">
        <v>2962.3774460143422</v>
      </c>
      <c r="H220" s="10">
        <f>G220*(1+$G$16)</f>
        <v>3024.587372380643</v>
      </c>
      <c r="I220" s="10">
        <f t="shared" ref="I220:AK220" si="77">H220*(1+$G$16)</f>
        <v>3088.1037072006361</v>
      </c>
      <c r="J220" s="10">
        <f>I220*(1+$G$16)</f>
        <v>3152.9538850518493</v>
      </c>
      <c r="K220" s="10">
        <f t="shared" si="77"/>
        <v>3219.1659166379377</v>
      </c>
      <c r="L220" s="10">
        <f t="shared" si="77"/>
        <v>3286.7684008873339</v>
      </c>
      <c r="M220" s="10">
        <f t="shared" si="77"/>
        <v>3355.7905373059675</v>
      </c>
      <c r="N220" s="10">
        <f t="shared" si="77"/>
        <v>3426.2621385893926</v>
      </c>
      <c r="O220" s="10">
        <f t="shared" si="77"/>
        <v>3498.2136434997697</v>
      </c>
      <c r="P220" s="10">
        <f t="shared" si="77"/>
        <v>3571.6761300132644</v>
      </c>
      <c r="Q220" s="10">
        <f t="shared" si="77"/>
        <v>3646.6813287435425</v>
      </c>
      <c r="R220" s="10">
        <f t="shared" si="77"/>
        <v>3723.2616366471566</v>
      </c>
      <c r="S220" s="10">
        <f t="shared" si="77"/>
        <v>3801.4501310167466</v>
      </c>
      <c r="T220" s="10">
        <f t="shared" si="77"/>
        <v>3881.280583768098</v>
      </c>
      <c r="U220" s="10">
        <f t="shared" si="77"/>
        <v>3962.787476027228</v>
      </c>
      <c r="V220" s="10">
        <f t="shared" si="77"/>
        <v>4046.0060130237994</v>
      </c>
      <c r="W220" s="10">
        <f t="shared" si="77"/>
        <v>4130.9721392972988</v>
      </c>
      <c r="X220" s="10">
        <f t="shared" si="77"/>
        <v>4217.7225542225415</v>
      </c>
      <c r="Y220" s="10">
        <f t="shared" si="77"/>
        <v>4306.2947278612146</v>
      </c>
      <c r="Z220" s="10">
        <f t="shared" si="77"/>
        <v>4396.7269171462995</v>
      </c>
      <c r="AA220" s="10">
        <f t="shared" si="77"/>
        <v>4489.0581824063711</v>
      </c>
      <c r="AB220" s="10">
        <f t="shared" si="77"/>
        <v>4583.3284042369041</v>
      </c>
      <c r="AC220" s="10">
        <f t="shared" si="77"/>
        <v>4679.5783007258788</v>
      </c>
      <c r="AD220" s="10">
        <f t="shared" si="77"/>
        <v>4777.8494450411217</v>
      </c>
      <c r="AE220" s="10">
        <f t="shared" si="77"/>
        <v>4878.184283386985</v>
      </c>
      <c r="AF220" s="10">
        <f t="shared" si="77"/>
        <v>4980.6261533381112</v>
      </c>
      <c r="AG220" s="10">
        <f>AF220*(1+$G$16)</f>
        <v>5085.219302558211</v>
      </c>
      <c r="AH220" s="10">
        <f t="shared" si="77"/>
        <v>5192.0089079119325</v>
      </c>
      <c r="AI220" s="10">
        <f t="shared" si="77"/>
        <v>5301.0410949780826</v>
      </c>
      <c r="AJ220" s="10">
        <f t="shared" si="77"/>
        <v>5412.3629579726221</v>
      </c>
      <c r="AK220" s="10">
        <f t="shared" si="77"/>
        <v>5526.0225800900471</v>
      </c>
    </row>
    <row r="221" spans="1:37" x14ac:dyDescent="0.35">
      <c r="E221" t="s">
        <v>139</v>
      </c>
      <c r="F221" t="s">
        <v>53</v>
      </c>
      <c r="H221" s="10">
        <f>H220*H219</f>
        <v>1463900.2882322313</v>
      </c>
      <c r="I221" s="10">
        <f>I220*I219</f>
        <v>1321708.3866818722</v>
      </c>
      <c r="J221" s="10">
        <f t="shared" ref="J221:AK221" si="78">J220*J219</f>
        <v>1368381.9861125026</v>
      </c>
      <c r="K221" s="10">
        <f t="shared" si="78"/>
        <v>1500131.317153279</v>
      </c>
      <c r="L221" s="10">
        <f t="shared" si="78"/>
        <v>1567788.5272232583</v>
      </c>
      <c r="M221" s="10">
        <f t="shared" si="78"/>
        <v>1389297.2824446706</v>
      </c>
      <c r="N221" s="10">
        <f t="shared" si="78"/>
        <v>1552096.7487809949</v>
      </c>
      <c r="O221" s="10">
        <f t="shared" si="78"/>
        <v>1584690.7805053957</v>
      </c>
      <c r="P221" s="10">
        <f t="shared" si="78"/>
        <v>1617969.2868960088</v>
      </c>
      <c r="Q221" s="10">
        <f t="shared" si="78"/>
        <v>1651946.6419208248</v>
      </c>
      <c r="R221" s="10">
        <f t="shared" si="78"/>
        <v>1686637.521401162</v>
      </c>
      <c r="S221" s="10">
        <f t="shared" si="78"/>
        <v>1722056.9093505861</v>
      </c>
      <c r="T221" s="10">
        <f t="shared" si="78"/>
        <v>1758220.1044469485</v>
      </c>
      <c r="U221" s="10">
        <f t="shared" si="78"/>
        <v>1795142.7266403344</v>
      </c>
      <c r="V221" s="10">
        <f t="shared" si="78"/>
        <v>1832840.723899781</v>
      </c>
      <c r="W221" s="10">
        <f t="shared" si="78"/>
        <v>1871330.3791016764</v>
      </c>
      <c r="X221" s="10">
        <f t="shared" si="78"/>
        <v>1910628.3170628112</v>
      </c>
      <c r="Y221" s="10">
        <f t="shared" si="78"/>
        <v>1950751.5117211302</v>
      </c>
      <c r="Z221" s="10">
        <f t="shared" si="78"/>
        <v>1991717.2934672737</v>
      </c>
      <c r="AA221" s="10">
        <f t="shared" si="78"/>
        <v>2033543.3566300862</v>
      </c>
      <c r="AB221" s="10">
        <f t="shared" si="78"/>
        <v>2076247.7671193175</v>
      </c>
      <c r="AC221" s="10">
        <f t="shared" si="78"/>
        <v>2119848.9702288229</v>
      </c>
      <c r="AD221" s="10">
        <f t="shared" si="78"/>
        <v>2164365.7986036283</v>
      </c>
      <c r="AE221" s="10">
        <f t="shared" si="78"/>
        <v>2209817.4803743041</v>
      </c>
      <c r="AF221" s="10">
        <f t="shared" si="78"/>
        <v>2256223.6474621645</v>
      </c>
      <c r="AG221" s="10">
        <f t="shared" si="78"/>
        <v>2303604.3440588694</v>
      </c>
      <c r="AH221" s="10">
        <f t="shared" si="78"/>
        <v>2351980.0352841052</v>
      </c>
      <c r="AI221" s="10">
        <f t="shared" si="78"/>
        <v>2401371.6160250716</v>
      </c>
      <c r="AJ221" s="10">
        <f t="shared" si="78"/>
        <v>2451800.4199615978</v>
      </c>
      <c r="AK221" s="10">
        <f t="shared" si="78"/>
        <v>2503288.2287807912</v>
      </c>
    </row>
    <row r="223" spans="1:37" x14ac:dyDescent="0.35">
      <c r="D223" t="s">
        <v>140</v>
      </c>
    </row>
    <row r="224" spans="1:37" x14ac:dyDescent="0.35">
      <c r="E224" t="s">
        <v>57</v>
      </c>
      <c r="F224" t="s">
        <v>53</v>
      </c>
      <c r="G224" s="10">
        <f t="shared" ref="G224:AK224" si="79">G44</f>
        <v>6232586.4000000004</v>
      </c>
      <c r="H224" s="10">
        <f t="shared" si="79"/>
        <v>4176296</v>
      </c>
      <c r="I224" s="10">
        <f t="shared" si="79"/>
        <v>4176296</v>
      </c>
      <c r="J224" s="10">
        <f t="shared" si="79"/>
        <v>3786015.9385158177</v>
      </c>
      <c r="K224" s="10">
        <f t="shared" si="79"/>
        <v>4598927.3384508733</v>
      </c>
      <c r="L224" s="10">
        <f t="shared" si="79"/>
        <v>5147622.5504659051</v>
      </c>
      <c r="M224" s="10">
        <f t="shared" si="79"/>
        <v>3979015.7998537263</v>
      </c>
      <c r="N224" s="10">
        <f t="shared" si="79"/>
        <v>4907370.082629622</v>
      </c>
      <c r="O224" s="10">
        <f t="shared" si="79"/>
        <v>4483790.3419831889</v>
      </c>
      <c r="P224" s="10">
        <f t="shared" si="79"/>
        <v>4577949.939164836</v>
      </c>
      <c r="Q224" s="10">
        <f t="shared" si="79"/>
        <v>4674086.8878872972</v>
      </c>
      <c r="R224" s="10">
        <f t="shared" si="79"/>
        <v>4772242.7125329301</v>
      </c>
      <c r="S224" s="10">
        <f t="shared" si="79"/>
        <v>4872459.8094961215</v>
      </c>
      <c r="T224" s="10">
        <f t="shared" si="79"/>
        <v>4974781.4654955398</v>
      </c>
      <c r="U224" s="10">
        <f t="shared" si="79"/>
        <v>5079251.8762709461</v>
      </c>
      <c r="V224" s="10">
        <f t="shared" si="79"/>
        <v>5185916.1656726357</v>
      </c>
      <c r="W224" s="10">
        <f t="shared" si="79"/>
        <v>5294820.4051517611</v>
      </c>
      <c r="X224" s="10">
        <f t="shared" si="79"/>
        <v>5406011.6336599477</v>
      </c>
      <c r="Y224" s="10">
        <f t="shared" si="79"/>
        <v>5519537.8779668063</v>
      </c>
      <c r="Z224" s="10">
        <f t="shared" si="79"/>
        <v>5635448.1734041097</v>
      </c>
      <c r="AA224" s="10">
        <f t="shared" si="79"/>
        <v>5753792.5850455957</v>
      </c>
      <c r="AB224" s="10">
        <f t="shared" si="79"/>
        <v>5874622.229331553</v>
      </c>
      <c r="AC224" s="10">
        <f t="shared" si="79"/>
        <v>5997989.296147516</v>
      </c>
      <c r="AD224" s="10">
        <f t="shared" si="79"/>
        <v>6123947.0713666137</v>
      </c>
      <c r="AE224" s="10">
        <f t="shared" si="79"/>
        <v>6252549.959865313</v>
      </c>
      <c r="AF224" s="10">
        <f t="shared" si="79"/>
        <v>6383853.5090224845</v>
      </c>
      <c r="AG224" s="10">
        <f t="shared" si="79"/>
        <v>6517914.432711957</v>
      </c>
      <c r="AH224" s="10">
        <f t="shared" si="79"/>
        <v>6654790.6357989078</v>
      </c>
      <c r="AI224" s="10">
        <f t="shared" si="79"/>
        <v>6794541.2391506853</v>
      </c>
      <c r="AJ224" s="10">
        <f t="shared" si="79"/>
        <v>6937226.6051728493</v>
      </c>
      <c r="AK224" s="10">
        <f t="shared" si="79"/>
        <v>7082908.363881479</v>
      </c>
    </row>
    <row r="225" spans="4:38" x14ac:dyDescent="0.35">
      <c r="E225" t="s">
        <v>141</v>
      </c>
      <c r="F225" t="s">
        <v>53</v>
      </c>
      <c r="G225" s="10">
        <f t="shared" ref="G225:AK225" si="80">G179</f>
        <v>0</v>
      </c>
      <c r="H225" s="10">
        <f t="shared" si="80"/>
        <v>526993.09080000001</v>
      </c>
      <c r="I225" s="10">
        <f t="shared" si="80"/>
        <v>1052117.5824</v>
      </c>
      <c r="J225" s="10">
        <f t="shared" si="80"/>
        <v>1617100.6214063212</v>
      </c>
      <c r="K225" s="10">
        <f t="shared" si="80"/>
        <v>2267131.629974653</v>
      </c>
      <c r="L225" s="10">
        <f t="shared" si="80"/>
        <v>3011811.941742972</v>
      </c>
      <c r="M225" s="10">
        <f t="shared" si="80"/>
        <v>3740218.6243665987</v>
      </c>
      <c r="N225" s="10">
        <f t="shared" si="80"/>
        <v>4592466.9910514876</v>
      </c>
      <c r="O225" s="10">
        <f t="shared" si="80"/>
        <v>5480935.0271354765</v>
      </c>
      <c r="P225" s="10">
        <f t="shared" si="80"/>
        <v>6438228.9073482957</v>
      </c>
      <c r="Q225" s="10">
        <f t="shared" si="80"/>
        <v>7468664.8649403714</v>
      </c>
      <c r="R225" s="10">
        <f t="shared" si="80"/>
        <v>8576804.8291375712</v>
      </c>
      <c r="S225" s="10">
        <f t="shared" si="80"/>
        <v>9767469.651642032</v>
      </c>
      <c r="T225" s="10">
        <f t="shared" si="80"/>
        <v>10805934.917017881</v>
      </c>
      <c r="U225" s="10">
        <f t="shared" si="80"/>
        <v>11883708.269423144</v>
      </c>
      <c r="V225" s="10">
        <f t="shared" si="80"/>
        <v>13001982.685331021</v>
      </c>
      <c r="W225" s="10">
        <f t="shared" si="80"/>
        <v>14161983.911360214</v>
      </c>
      <c r="X225" s="10">
        <f t="shared" si="80"/>
        <v>15364971.314518403</v>
      </c>
      <c r="Y225" s="10">
        <f t="shared" si="80"/>
        <v>16612238.753704324</v>
      </c>
      <c r="Z225" s="10">
        <f t="shared" si="80"/>
        <v>17905115.472986355</v>
      </c>
      <c r="AA225" s="10">
        <f t="shared" si="80"/>
        <v>19244967.017187841</v>
      </c>
      <c r="AB225" s="10">
        <f t="shared" si="80"/>
        <v>20633196.17032221</v>
      </c>
      <c r="AC225" s="10">
        <f t="shared" si="80"/>
        <v>22071243.917433634</v>
      </c>
      <c r="AD225" s="10">
        <f t="shared" si="80"/>
        <v>23560590.430412631</v>
      </c>
      <c r="AE225" s="10">
        <f t="shared" si="80"/>
        <v>25102756.078369156</v>
      </c>
      <c r="AF225" s="10">
        <f t="shared" si="80"/>
        <v>26699302.463160045</v>
      </c>
      <c r="AG225" s="10">
        <f t="shared" si="80"/>
        <v>28351833.480681587</v>
      </c>
      <c r="AH225" s="10">
        <f t="shared" si="80"/>
        <v>30061996.408552781</v>
      </c>
      <c r="AI225" s="10">
        <f t="shared" si="80"/>
        <v>31831483.020829581</v>
      </c>
      <c r="AJ225" s="10">
        <f t="shared" si="80"/>
        <v>33662030.730405845</v>
      </c>
      <c r="AK225" s="10">
        <f t="shared" si="80"/>
        <v>35555423.759772114</v>
      </c>
    </row>
    <row r="226" spans="4:38" x14ac:dyDescent="0.35">
      <c r="E226" t="s">
        <v>117</v>
      </c>
      <c r="F226" t="s">
        <v>53</v>
      </c>
      <c r="G226" s="10">
        <f t="shared" ref="G226:AK226" si="81">-G189</f>
        <v>0</v>
      </c>
      <c r="H226" s="10">
        <f t="shared" si="81"/>
        <v>0</v>
      </c>
      <c r="I226" s="10">
        <f t="shared" si="81"/>
        <v>0</v>
      </c>
      <c r="J226" s="10">
        <f t="shared" si="81"/>
        <v>0</v>
      </c>
      <c r="K226" s="10">
        <f t="shared" si="81"/>
        <v>0</v>
      </c>
      <c r="L226" s="10">
        <f t="shared" si="81"/>
        <v>0</v>
      </c>
      <c r="M226" s="10">
        <f t="shared" si="81"/>
        <v>0</v>
      </c>
      <c r="N226" s="10">
        <f t="shared" si="81"/>
        <v>0</v>
      </c>
      <c r="O226" s="10">
        <f t="shared" si="81"/>
        <v>0</v>
      </c>
      <c r="P226" s="10">
        <f t="shared" si="81"/>
        <v>0</v>
      </c>
      <c r="Q226" s="10">
        <f t="shared" si="81"/>
        <v>0</v>
      </c>
      <c r="R226" s="10">
        <f t="shared" si="81"/>
        <v>0</v>
      </c>
      <c r="S226" s="10">
        <f t="shared" si="81"/>
        <v>0</v>
      </c>
      <c r="T226" s="10">
        <f t="shared" si="81"/>
        <v>0</v>
      </c>
      <c r="U226" s="10">
        <f t="shared" si="81"/>
        <v>0</v>
      </c>
      <c r="V226" s="10">
        <f t="shared" si="81"/>
        <v>0</v>
      </c>
      <c r="W226" s="10">
        <f t="shared" si="81"/>
        <v>0</v>
      </c>
      <c r="X226" s="10">
        <f t="shared" si="81"/>
        <v>0</v>
      </c>
      <c r="Y226" s="10">
        <f t="shared" si="81"/>
        <v>0</v>
      </c>
      <c r="Z226" s="10">
        <f t="shared" si="81"/>
        <v>0</v>
      </c>
      <c r="AA226" s="10">
        <f t="shared" si="81"/>
        <v>0</v>
      </c>
      <c r="AB226" s="10">
        <f t="shared" si="81"/>
        <v>0</v>
      </c>
      <c r="AC226" s="10">
        <f t="shared" si="81"/>
        <v>0</v>
      </c>
      <c r="AD226" s="10">
        <f t="shared" si="81"/>
        <v>0</v>
      </c>
      <c r="AE226" s="10">
        <f t="shared" si="81"/>
        <v>0</v>
      </c>
      <c r="AF226" s="10">
        <f t="shared" si="81"/>
        <v>0</v>
      </c>
      <c r="AG226" s="10">
        <f t="shared" si="81"/>
        <v>0</v>
      </c>
      <c r="AH226" s="10">
        <f t="shared" si="81"/>
        <v>0</v>
      </c>
      <c r="AI226" s="10">
        <f t="shared" si="81"/>
        <v>0</v>
      </c>
      <c r="AJ226" s="10">
        <f t="shared" si="81"/>
        <v>0</v>
      </c>
      <c r="AK226" s="10">
        <f t="shared" si="81"/>
        <v>0</v>
      </c>
    </row>
    <row r="227" spans="4:38" x14ac:dyDescent="0.35">
      <c r="E227" t="s">
        <v>118</v>
      </c>
      <c r="F227" t="s">
        <v>53</v>
      </c>
      <c r="G227" s="10">
        <f t="shared" ref="G227:AK227" si="82">-G202</f>
        <v>0</v>
      </c>
      <c r="H227" s="10">
        <f t="shared" si="82"/>
        <v>-448968.02821894531</v>
      </c>
      <c r="I227" s="10">
        <f t="shared" si="82"/>
        <v>-863755.11862009775</v>
      </c>
      <c r="J227" s="10">
        <f t="shared" si="82"/>
        <v>-1301567.2059710165</v>
      </c>
      <c r="K227" s="10">
        <f t="shared" si="82"/>
        <v>-1788979.9498819397</v>
      </c>
      <c r="L227" s="10">
        <f t="shared" si="82"/>
        <v>-2307378.3567829109</v>
      </c>
      <c r="M227" s="10">
        <f t="shared" si="82"/>
        <v>-2781921.1079293475</v>
      </c>
      <c r="N227" s="10">
        <f t="shared" si="82"/>
        <v>-3316358.7199312416</v>
      </c>
      <c r="O227" s="10">
        <f t="shared" si="82"/>
        <v>-3872015.884428618</v>
      </c>
      <c r="P227" s="10">
        <f t="shared" si="82"/>
        <v>-4449548.1356393946</v>
      </c>
      <c r="Q227" s="10">
        <f t="shared" si="82"/>
        <v>-5049629.18239599</v>
      </c>
      <c r="R227" s="10">
        <f t="shared" si="82"/>
        <v>-5672951.3823885461</v>
      </c>
      <c r="S227" s="10">
        <f t="shared" si="82"/>
        <v>-6320226.2283113515</v>
      </c>
      <c r="T227" s="10">
        <f t="shared" si="82"/>
        <v>-6992184.8462032834</v>
      </c>
      <c r="U227" s="10">
        <f t="shared" si="82"/>
        <v>-7689578.5062799901</v>
      </c>
      <c r="V227" s="10">
        <f t="shared" si="82"/>
        <v>-8413179.1465627421</v>
      </c>
      <c r="W227" s="10">
        <f t="shared" si="82"/>
        <v>-9163779.9096161015</v>
      </c>
      <c r="X227" s="10">
        <f t="shared" si="82"/>
        <v>-9942195.6927140653</v>
      </c>
      <c r="Y227" s="10">
        <f t="shared" si="82"/>
        <v>-10749263.711762005</v>
      </c>
      <c r="Z227" s="10">
        <f t="shared" si="82"/>
        <v>-11585844.079309471</v>
      </c>
      <c r="AA227" s="10">
        <f t="shared" si="82"/>
        <v>-12452820.396997042</v>
      </c>
      <c r="AB227" s="10">
        <f t="shared" si="82"/>
        <v>-13351100.362788517</v>
      </c>
      <c r="AC227" s="10">
        <f t="shared" si="82"/>
        <v>-14281616.393348157</v>
      </c>
      <c r="AD227" s="10">
        <f t="shared" si="82"/>
        <v>-15245326.261931311</v>
      </c>
      <c r="AE227" s="10">
        <f t="shared" si="82"/>
        <v>-16243213.752165493</v>
      </c>
      <c r="AF227" s="10">
        <f t="shared" si="82"/>
        <v>-17276289.328107998</v>
      </c>
      <c r="AG227" s="10">
        <f t="shared" si="82"/>
        <v>-18345590.820975386</v>
      </c>
      <c r="AH227" s="10">
        <f t="shared" si="82"/>
        <v>-19452184.132949505</v>
      </c>
      <c r="AI227" s="10">
        <f t="shared" si="82"/>
        <v>-20597163.958474487</v>
      </c>
      <c r="AJ227" s="10">
        <f t="shared" si="82"/>
        <v>-21781654.523468889</v>
      </c>
      <c r="AK227" s="10">
        <f t="shared" si="82"/>
        <v>-23006810.342887364</v>
      </c>
    </row>
    <row r="228" spans="4:38" x14ac:dyDescent="0.35">
      <c r="E228" t="s">
        <v>142</v>
      </c>
      <c r="F228" t="s">
        <v>53</v>
      </c>
      <c r="G228" s="10">
        <f t="shared" ref="G228:AK228" si="83">-G36-G52-G87</f>
        <v>-2197616.1825999999</v>
      </c>
      <c r="H228" s="10">
        <f t="shared" si="83"/>
        <v>-2338304.2137968307</v>
      </c>
      <c r="I228" s="10">
        <f t="shared" si="83"/>
        <v>-2710520.8808911005</v>
      </c>
      <c r="J228" s="10">
        <f t="shared" si="83"/>
        <v>-3063146.7228086372</v>
      </c>
      <c r="K228" s="10">
        <f t="shared" si="83"/>
        <v>-3549843.9022192797</v>
      </c>
      <c r="L228" s="10">
        <f t="shared" si="83"/>
        <v>-3844264.5922605116</v>
      </c>
      <c r="M228" s="10">
        <f t="shared" si="83"/>
        <v>-4001325.7003741753</v>
      </c>
      <c r="N228" s="10">
        <f t="shared" si="83"/>
        <v>-4194069.3778108284</v>
      </c>
      <c r="O228" s="10">
        <f t="shared" si="83"/>
        <v>-4485177.1546153165</v>
      </c>
      <c r="P228" s="10">
        <f t="shared" si="83"/>
        <v>-4782398.1947326986</v>
      </c>
      <c r="Q228" s="10">
        <f t="shared" si="83"/>
        <v>-5085860.8766925465</v>
      </c>
      <c r="R228" s="10">
        <f t="shared" si="83"/>
        <v>-5395696.2749735508</v>
      </c>
      <c r="S228" s="10">
        <f t="shared" si="83"/>
        <v>-5712038.2166184559</v>
      </c>
      <c r="T228" s="10">
        <f t="shared" si="83"/>
        <v>-6034160.7541327896</v>
      </c>
      <c r="U228" s="10">
        <f t="shared" si="83"/>
        <v>-6362106.8626120714</v>
      </c>
      <c r="V228" s="10">
        <f t="shared" si="83"/>
        <v>-6695920.419628826</v>
      </c>
      <c r="W228" s="10">
        <f t="shared" si="83"/>
        <v>-7035646.2241846044</v>
      </c>
      <c r="X228" s="10">
        <f t="shared" si="83"/>
        <v>-7381330.0160599854</v>
      </c>
      <c r="Y228" s="10">
        <f t="shared" si="83"/>
        <v>-7733018.4955709428</v>
      </c>
      <c r="Z228" s="10">
        <f t="shared" si="83"/>
        <v>-8090759.3437400861</v>
      </c>
      <c r="AA228" s="10">
        <f t="shared" si="83"/>
        <v>-8454601.2428914998</v>
      </c>
      <c r="AB228" s="10">
        <f t="shared" si="83"/>
        <v>-8824593.8976780735</v>
      </c>
      <c r="AC228" s="10">
        <f t="shared" si="83"/>
        <v>-9200788.0565504059</v>
      </c>
      <c r="AD228" s="10">
        <f t="shared" si="83"/>
        <v>-9583235.5336765591</v>
      </c>
      <c r="AE228" s="10">
        <f t="shared" si="83"/>
        <v>-9971989.2313221265</v>
      </c>
      <c r="AF228" s="10">
        <f t="shared" si="83"/>
        <v>-8812036.1753002778</v>
      </c>
      <c r="AG228" s="10">
        <f t="shared" si="83"/>
        <v>-9179186.4141452238</v>
      </c>
      <c r="AH228" s="10">
        <f t="shared" si="83"/>
        <v>-9309862.4135577846</v>
      </c>
      <c r="AI228" s="10">
        <f t="shared" si="83"/>
        <v>-9528726.8204868194</v>
      </c>
      <c r="AJ228" s="10">
        <f t="shared" si="83"/>
        <v>-9753078.1396619268</v>
      </c>
      <c r="AK228" s="10">
        <f t="shared" si="83"/>
        <v>-10033731.976769038</v>
      </c>
    </row>
    <row r="229" spans="4:38" x14ac:dyDescent="0.35">
      <c r="E229" t="s">
        <v>125</v>
      </c>
      <c r="F229" t="s">
        <v>53</v>
      </c>
      <c r="G229" s="10">
        <f t="shared" ref="G229:AK229" si="84">G209</f>
        <v>0</v>
      </c>
      <c r="H229" s="10">
        <f t="shared" si="84"/>
        <v>0</v>
      </c>
      <c r="I229" s="10">
        <f t="shared" si="84"/>
        <v>0</v>
      </c>
      <c r="J229" s="10">
        <f t="shared" si="84"/>
        <v>0</v>
      </c>
      <c r="K229" s="10">
        <f t="shared" si="84"/>
        <v>0</v>
      </c>
      <c r="L229" s="10">
        <f t="shared" si="84"/>
        <v>0</v>
      </c>
      <c r="M229" s="10">
        <f t="shared" si="84"/>
        <v>0</v>
      </c>
      <c r="N229" s="10">
        <f t="shared" si="84"/>
        <v>0</v>
      </c>
      <c r="O229" s="10">
        <f t="shared" si="84"/>
        <v>0</v>
      </c>
      <c r="P229" s="10">
        <f t="shared" si="84"/>
        <v>0</v>
      </c>
      <c r="Q229" s="10">
        <f t="shared" si="84"/>
        <v>0</v>
      </c>
      <c r="R229" s="10">
        <f t="shared" si="84"/>
        <v>0</v>
      </c>
      <c r="S229" s="10">
        <f t="shared" si="84"/>
        <v>0</v>
      </c>
      <c r="T229" s="10">
        <f t="shared" si="84"/>
        <v>0</v>
      </c>
      <c r="U229" s="10">
        <f t="shared" si="84"/>
        <v>0</v>
      </c>
      <c r="V229" s="10">
        <f t="shared" si="84"/>
        <v>0</v>
      </c>
      <c r="W229" s="10">
        <f t="shared" si="84"/>
        <v>0</v>
      </c>
      <c r="X229" s="10">
        <f t="shared" si="84"/>
        <v>0</v>
      </c>
      <c r="Y229" s="10">
        <f t="shared" si="84"/>
        <v>0</v>
      </c>
      <c r="Z229" s="10">
        <f t="shared" si="84"/>
        <v>0</v>
      </c>
      <c r="AA229" s="10">
        <f t="shared" si="84"/>
        <v>0</v>
      </c>
      <c r="AB229" s="10">
        <f t="shared" si="84"/>
        <v>0</v>
      </c>
      <c r="AC229" s="10">
        <f t="shared" si="84"/>
        <v>0</v>
      </c>
      <c r="AD229" s="10">
        <f t="shared" si="84"/>
        <v>0</v>
      </c>
      <c r="AE229" s="10">
        <f t="shared" si="84"/>
        <v>0</v>
      </c>
      <c r="AF229" s="10">
        <f t="shared" si="84"/>
        <v>0</v>
      </c>
      <c r="AG229" s="10">
        <f t="shared" si="84"/>
        <v>0</v>
      </c>
      <c r="AH229" s="10">
        <f t="shared" si="84"/>
        <v>0</v>
      </c>
      <c r="AI229" s="10">
        <f t="shared" si="84"/>
        <v>0</v>
      </c>
      <c r="AJ229" s="10">
        <f t="shared" si="84"/>
        <v>0</v>
      </c>
      <c r="AK229" s="10">
        <f t="shared" si="84"/>
        <v>0</v>
      </c>
    </row>
    <row r="230" spans="4:38" x14ac:dyDescent="0.35">
      <c r="E230" t="s">
        <v>143</v>
      </c>
      <c r="F230" t="s">
        <v>53</v>
      </c>
      <c r="H230" s="10">
        <f t="shared" ref="H230:AK230" si="85">H221</f>
        <v>1463900.2882322313</v>
      </c>
      <c r="I230" s="10">
        <f t="shared" si="85"/>
        <v>1321708.3866818722</v>
      </c>
      <c r="J230" s="10">
        <f t="shared" si="85"/>
        <v>1368381.9861125026</v>
      </c>
      <c r="K230" s="10">
        <f t="shared" si="85"/>
        <v>1500131.317153279</v>
      </c>
      <c r="L230" s="10">
        <f t="shared" si="85"/>
        <v>1567788.5272232583</v>
      </c>
      <c r="M230" s="10">
        <f t="shared" si="85"/>
        <v>1389297.2824446706</v>
      </c>
      <c r="N230" s="10">
        <f t="shared" si="85"/>
        <v>1552096.7487809949</v>
      </c>
      <c r="O230" s="10">
        <f t="shared" si="85"/>
        <v>1584690.7805053957</v>
      </c>
      <c r="P230" s="10">
        <f t="shared" si="85"/>
        <v>1617969.2868960088</v>
      </c>
      <c r="Q230" s="10">
        <f t="shared" si="85"/>
        <v>1651946.6419208248</v>
      </c>
      <c r="R230" s="10">
        <f t="shared" si="85"/>
        <v>1686637.521401162</v>
      </c>
      <c r="S230" s="10">
        <f t="shared" si="85"/>
        <v>1722056.9093505861</v>
      </c>
      <c r="T230" s="10">
        <f t="shared" si="85"/>
        <v>1758220.1044469485</v>
      </c>
      <c r="U230" s="10">
        <f t="shared" si="85"/>
        <v>1795142.7266403344</v>
      </c>
      <c r="V230" s="10">
        <f t="shared" si="85"/>
        <v>1832840.723899781</v>
      </c>
      <c r="W230" s="10">
        <f t="shared" si="85"/>
        <v>1871330.3791016764</v>
      </c>
      <c r="X230" s="10">
        <f t="shared" si="85"/>
        <v>1910628.3170628112</v>
      </c>
      <c r="Y230" s="10">
        <f t="shared" si="85"/>
        <v>1950751.5117211302</v>
      </c>
      <c r="Z230" s="10">
        <f t="shared" si="85"/>
        <v>1991717.2934672737</v>
      </c>
      <c r="AA230" s="10">
        <f t="shared" si="85"/>
        <v>2033543.3566300862</v>
      </c>
      <c r="AB230" s="10">
        <f t="shared" si="85"/>
        <v>2076247.7671193175</v>
      </c>
      <c r="AC230" s="10">
        <f t="shared" si="85"/>
        <v>2119848.9702288229</v>
      </c>
      <c r="AD230" s="10">
        <f t="shared" si="85"/>
        <v>2164365.7986036283</v>
      </c>
      <c r="AE230" s="10">
        <f t="shared" si="85"/>
        <v>2209817.4803743041</v>
      </c>
      <c r="AF230" s="10">
        <f t="shared" si="85"/>
        <v>2256223.6474621645</v>
      </c>
      <c r="AG230" s="10">
        <f t="shared" si="85"/>
        <v>2303604.3440588694</v>
      </c>
      <c r="AH230" s="10">
        <f t="shared" si="85"/>
        <v>2351980.0352841052</v>
      </c>
      <c r="AI230" s="10">
        <f t="shared" si="85"/>
        <v>2401371.6160250716</v>
      </c>
      <c r="AJ230" s="10">
        <f t="shared" si="85"/>
        <v>2451800.4199615978</v>
      </c>
      <c r="AK230" s="10">
        <f t="shared" si="85"/>
        <v>2503288.2287807912</v>
      </c>
    </row>
    <row r="232" spans="4:38" x14ac:dyDescent="0.35">
      <c r="E232" t="s">
        <v>144</v>
      </c>
      <c r="F232" t="s">
        <v>53</v>
      </c>
      <c r="G232" s="10">
        <f t="shared" ref="G232:AK232" si="86">SUM(G224:G230)</f>
        <v>4034970.2174000004</v>
      </c>
      <c r="H232" s="10">
        <f t="shared" si="86"/>
        <v>3379917.1370164556</v>
      </c>
      <c r="I232" s="10">
        <f t="shared" si="86"/>
        <v>2975845.969570674</v>
      </c>
      <c r="J232" s="10">
        <f t="shared" si="86"/>
        <v>2406784.6172549883</v>
      </c>
      <c r="K232" s="10">
        <f t="shared" si="86"/>
        <v>3027366.4334775852</v>
      </c>
      <c r="L232" s="10">
        <f t="shared" si="86"/>
        <v>3575580.0703887129</v>
      </c>
      <c r="M232" s="10">
        <f t="shared" si="86"/>
        <v>2325284.8983614733</v>
      </c>
      <c r="N232" s="10">
        <f t="shared" si="86"/>
        <v>3541505.7247200338</v>
      </c>
      <c r="O232" s="10">
        <f t="shared" si="86"/>
        <v>3192223.1105801249</v>
      </c>
      <c r="P232" s="10">
        <f t="shared" si="86"/>
        <v>3402201.8030370474</v>
      </c>
      <c r="Q232" s="10">
        <f t="shared" si="86"/>
        <v>3659208.3356599566</v>
      </c>
      <c r="R232" s="10">
        <f t="shared" si="86"/>
        <v>3967037.4057095665</v>
      </c>
      <c r="S232" s="10">
        <f t="shared" si="86"/>
        <v>4329721.9255589321</v>
      </c>
      <c r="T232" s="10">
        <f t="shared" si="86"/>
        <v>4512590.8866242953</v>
      </c>
      <c r="U232" s="10">
        <f t="shared" si="86"/>
        <v>4706417.5034423647</v>
      </c>
      <c r="V232" s="10">
        <f t="shared" si="86"/>
        <v>4911640.008711867</v>
      </c>
      <c r="W232" s="10">
        <f t="shared" si="86"/>
        <v>5128708.5618129447</v>
      </c>
      <c r="X232" s="10">
        <f t="shared" si="86"/>
        <v>5358085.5564671112</v>
      </c>
      <c r="Y232" s="10">
        <f t="shared" si="86"/>
        <v>5600245.9360593129</v>
      </c>
      <c r="Z232" s="10">
        <f t="shared" si="86"/>
        <v>5855677.5168081811</v>
      </c>
      <c r="AA232" s="10">
        <f t="shared" si="86"/>
        <v>6124881.3189749802</v>
      </c>
      <c r="AB232" s="10">
        <f t="shared" si="86"/>
        <v>6408371.9063064894</v>
      </c>
      <c r="AC232" s="10">
        <f t="shared" si="86"/>
        <v>6706677.7339114118</v>
      </c>
      <c r="AD232" s="10">
        <f t="shared" si="86"/>
        <v>7020341.5047750007</v>
      </c>
      <c r="AE232" s="10">
        <f t="shared" si="86"/>
        <v>7349920.535121154</v>
      </c>
      <c r="AF232" s="10">
        <f t="shared" si="86"/>
        <v>9251054.1162364203</v>
      </c>
      <c r="AG232" s="10">
        <f t="shared" si="86"/>
        <v>9648575.0223318022</v>
      </c>
      <c r="AH232" s="10">
        <f t="shared" si="86"/>
        <v>10306720.533128506</v>
      </c>
      <c r="AI232" s="10">
        <f t="shared" si="86"/>
        <v>10901505.097044034</v>
      </c>
      <c r="AJ232" s="10">
        <f t="shared" si="86"/>
        <v>11516325.092409477</v>
      </c>
      <c r="AK232" s="10">
        <f t="shared" si="86"/>
        <v>12101078.03277798</v>
      </c>
    </row>
    <row r="233" spans="4:38" x14ac:dyDescent="0.35">
      <c r="E233" t="s">
        <v>145</v>
      </c>
      <c r="F233" t="s">
        <v>53</v>
      </c>
      <c r="G233" s="10">
        <f>-G232*G$20</f>
        <v>0</v>
      </c>
      <c r="H233" s="10">
        <f t="shared" ref="H233:AK233" si="87">-H232*H$20</f>
        <v>0</v>
      </c>
      <c r="I233" s="10">
        <f t="shared" si="87"/>
        <v>0</v>
      </c>
      <c r="J233" s="10">
        <f t="shared" si="87"/>
        <v>0</v>
      </c>
      <c r="K233" s="10">
        <f t="shared" si="87"/>
        <v>0</v>
      </c>
      <c r="L233" s="10">
        <f t="shared" si="87"/>
        <v>0</v>
      </c>
      <c r="M233" s="10">
        <f t="shared" si="87"/>
        <v>0</v>
      </c>
      <c r="N233" s="10">
        <f t="shared" si="87"/>
        <v>0</v>
      </c>
      <c r="O233" s="10">
        <f t="shared" si="87"/>
        <v>0</v>
      </c>
      <c r="P233" s="10">
        <f t="shared" si="87"/>
        <v>0</v>
      </c>
      <c r="Q233" s="10">
        <f t="shared" si="87"/>
        <v>0</v>
      </c>
      <c r="R233" s="10">
        <f t="shared" si="87"/>
        <v>0</v>
      </c>
      <c r="S233" s="10">
        <f t="shared" si="87"/>
        <v>0</v>
      </c>
      <c r="T233" s="10">
        <f t="shared" si="87"/>
        <v>0</v>
      </c>
      <c r="U233" s="10">
        <f t="shared" si="87"/>
        <v>0</v>
      </c>
      <c r="V233" s="10">
        <f t="shared" si="87"/>
        <v>0</v>
      </c>
      <c r="W233" s="10">
        <f t="shared" si="87"/>
        <v>0</v>
      </c>
      <c r="X233" s="10">
        <f t="shared" si="87"/>
        <v>0</v>
      </c>
      <c r="Y233" s="10">
        <f t="shared" si="87"/>
        <v>0</v>
      </c>
      <c r="Z233" s="10">
        <f t="shared" si="87"/>
        <v>0</v>
      </c>
      <c r="AA233" s="10">
        <f t="shared" si="87"/>
        <v>0</v>
      </c>
      <c r="AB233" s="10">
        <f t="shared" si="87"/>
        <v>0</v>
      </c>
      <c r="AC233" s="10">
        <f t="shared" si="87"/>
        <v>0</v>
      </c>
      <c r="AD233" s="10">
        <f t="shared" si="87"/>
        <v>0</v>
      </c>
      <c r="AE233" s="10">
        <f t="shared" si="87"/>
        <v>0</v>
      </c>
      <c r="AF233" s="10">
        <f t="shared" si="87"/>
        <v>0</v>
      </c>
      <c r="AG233" s="10">
        <f t="shared" si="87"/>
        <v>0</v>
      </c>
      <c r="AH233" s="10">
        <f t="shared" si="87"/>
        <v>0</v>
      </c>
      <c r="AI233" s="10">
        <f t="shared" si="87"/>
        <v>0</v>
      </c>
      <c r="AJ233" s="10">
        <f t="shared" si="87"/>
        <v>0</v>
      </c>
      <c r="AK233" s="10">
        <f t="shared" si="87"/>
        <v>0</v>
      </c>
    </row>
    <row r="235" spans="4:38" x14ac:dyDescent="0.35">
      <c r="D235" t="s">
        <v>146</v>
      </c>
    </row>
    <row r="236" spans="4:38" x14ac:dyDescent="0.35">
      <c r="E236" t="s">
        <v>51</v>
      </c>
      <c r="F236" t="s">
        <v>53</v>
      </c>
      <c r="G236" s="10">
        <f>-G28</f>
        <v>-64771548.044999994</v>
      </c>
      <c r="H236" s="10">
        <f t="shared" ref="H236:AK236" si="88">-H28</f>
        <v>-1976591.24917324</v>
      </c>
      <c r="I236" s="10">
        <f t="shared" si="88"/>
        <v>-7883163.6195844151</v>
      </c>
      <c r="J236" s="10">
        <f t="shared" si="88"/>
        <v>-9409287.5461007431</v>
      </c>
      <c r="K236" s="10">
        <f t="shared" si="88"/>
        <v>-15570797.270092202</v>
      </c>
      <c r="L236" s="10">
        <f t="shared" si="88"/>
        <v>-6195642.9597768383</v>
      </c>
      <c r="M236" s="10">
        <f t="shared" si="88"/>
        <v>-3956993.2301738057</v>
      </c>
      <c r="N236" s="10">
        <f t="shared" si="88"/>
        <v>-4168914.5556033188</v>
      </c>
      <c r="O236" s="10">
        <f t="shared" si="88"/>
        <v>-8924964.6192801911</v>
      </c>
      <c r="P236" s="10">
        <f t="shared" si="88"/>
        <v>-9192713.5578585975</v>
      </c>
      <c r="Q236" s="10">
        <f t="shared" si="88"/>
        <v>-9468494.9645943567</v>
      </c>
      <c r="R236" s="10">
        <f t="shared" si="88"/>
        <v>-9752549.8135321867</v>
      </c>
      <c r="S236" s="10">
        <f t="shared" si="88"/>
        <v>-10045126.307938153</v>
      </c>
      <c r="T236" s="10">
        <f t="shared" si="88"/>
        <v>-10256073.960404854</v>
      </c>
      <c r="U236" s="10">
        <f t="shared" si="88"/>
        <v>-10471451.513573356</v>
      </c>
      <c r="V236" s="10">
        <f t="shared" si="88"/>
        <v>-10691351.995358394</v>
      </c>
      <c r="W236" s="10">
        <f t="shared" si="88"/>
        <v>-10915870.387260919</v>
      </c>
      <c r="X236" s="10">
        <f t="shared" si="88"/>
        <v>-11145103.665393399</v>
      </c>
      <c r="Y236" s="10">
        <f t="shared" si="88"/>
        <v>-11379150.84236666</v>
      </c>
      <c r="Z236" s="10">
        <f t="shared" si="88"/>
        <v>-11618113.01005636</v>
      </c>
      <c r="AA236" s="10">
        <f t="shared" si="88"/>
        <v>-11862093.38326754</v>
      </c>
      <c r="AB236" s="10">
        <f t="shared" si="88"/>
        <v>-12111197.344316158</v>
      </c>
      <c r="AC236" s="10">
        <f t="shared" si="88"/>
        <v>-12365532.488546796</v>
      </c>
      <c r="AD236" s="10">
        <f t="shared" si="88"/>
        <v>-12625208.670806278</v>
      </c>
      <c r="AE236" s="10">
        <f t="shared" si="88"/>
        <v>-12890338.052893208</v>
      </c>
      <c r="AF236" s="10">
        <f t="shared" si="88"/>
        <v>-13161035.152003964</v>
      </c>
      <c r="AG236" s="10">
        <f t="shared" si="88"/>
        <v>-13437416.890196046</v>
      </c>
      <c r="AH236" s="10">
        <f t="shared" si="88"/>
        <v>-13719602.644890163</v>
      </c>
      <c r="AI236" s="10">
        <f t="shared" si="88"/>
        <v>-14007714.300432855</v>
      </c>
      <c r="AJ236" s="10">
        <f t="shared" si="88"/>
        <v>-14301876.300741943</v>
      </c>
      <c r="AK236" s="10">
        <f t="shared" si="88"/>
        <v>-14602215.703057522</v>
      </c>
    </row>
    <row r="237" spans="4:38" x14ac:dyDescent="0.35">
      <c r="E237" t="s">
        <v>147</v>
      </c>
      <c r="F237" t="s">
        <v>53</v>
      </c>
      <c r="G237" s="10">
        <f t="shared" ref="G237:AK237" si="89">G86</f>
        <v>0</v>
      </c>
      <c r="H237" s="10">
        <f t="shared" si="89"/>
        <v>0</v>
      </c>
      <c r="I237" s="10">
        <f t="shared" si="89"/>
        <v>0</v>
      </c>
      <c r="J237" s="10">
        <f t="shared" si="89"/>
        <v>0</v>
      </c>
      <c r="K237" s="10">
        <f t="shared" si="89"/>
        <v>0</v>
      </c>
      <c r="L237" s="10">
        <f t="shared" si="89"/>
        <v>0</v>
      </c>
      <c r="M237" s="10">
        <f t="shared" si="89"/>
        <v>0</v>
      </c>
      <c r="N237" s="10">
        <f t="shared" si="89"/>
        <v>0</v>
      </c>
      <c r="O237" s="10">
        <f t="shared" si="89"/>
        <v>0</v>
      </c>
      <c r="P237" s="10">
        <f t="shared" si="89"/>
        <v>0</v>
      </c>
      <c r="Q237" s="10">
        <f t="shared" si="89"/>
        <v>0</v>
      </c>
      <c r="R237" s="10">
        <f t="shared" si="89"/>
        <v>0</v>
      </c>
      <c r="S237" s="10">
        <f t="shared" si="89"/>
        <v>0</v>
      </c>
      <c r="T237" s="10">
        <f t="shared" si="89"/>
        <v>0</v>
      </c>
      <c r="U237" s="10">
        <f t="shared" si="89"/>
        <v>0</v>
      </c>
      <c r="V237" s="10">
        <f t="shared" si="89"/>
        <v>0</v>
      </c>
      <c r="W237" s="10">
        <f t="shared" si="89"/>
        <v>0</v>
      </c>
      <c r="X237" s="10">
        <f t="shared" si="89"/>
        <v>0</v>
      </c>
      <c r="Y237" s="10">
        <f t="shared" si="89"/>
        <v>0</v>
      </c>
      <c r="Z237" s="10">
        <f t="shared" si="89"/>
        <v>0</v>
      </c>
      <c r="AA237" s="10">
        <f t="shared" si="89"/>
        <v>0</v>
      </c>
      <c r="AB237" s="10">
        <f t="shared" si="89"/>
        <v>0</v>
      </c>
      <c r="AC237" s="10">
        <f t="shared" si="89"/>
        <v>0</v>
      </c>
      <c r="AD237" s="10">
        <f t="shared" si="89"/>
        <v>0</v>
      </c>
      <c r="AE237" s="10">
        <f t="shared" si="89"/>
        <v>0</v>
      </c>
      <c r="AF237" s="10">
        <f t="shared" si="89"/>
        <v>0</v>
      </c>
      <c r="AG237" s="10">
        <f t="shared" si="89"/>
        <v>0</v>
      </c>
      <c r="AH237" s="10">
        <f t="shared" si="89"/>
        <v>0</v>
      </c>
      <c r="AI237" s="10">
        <f t="shared" si="89"/>
        <v>0</v>
      </c>
      <c r="AJ237" s="10">
        <f t="shared" si="89"/>
        <v>0</v>
      </c>
      <c r="AK237" s="10">
        <f t="shared" si="89"/>
        <v>0</v>
      </c>
    </row>
    <row r="238" spans="4:38" x14ac:dyDescent="0.35">
      <c r="E238" t="s">
        <v>60</v>
      </c>
      <c r="F238" t="s">
        <v>53</v>
      </c>
      <c r="G238" s="10">
        <f t="shared" ref="G238:AK238" si="90">G55</f>
        <v>30007000</v>
      </c>
      <c r="H238" s="10">
        <f t="shared" si="90"/>
        <v>0</v>
      </c>
      <c r="I238" s="10">
        <f t="shared" si="90"/>
        <v>0</v>
      </c>
      <c r="J238" s="10">
        <f t="shared" si="90"/>
        <v>0</v>
      </c>
      <c r="K238" s="10">
        <f t="shared" si="90"/>
        <v>0</v>
      </c>
      <c r="L238" s="10">
        <f t="shared" si="90"/>
        <v>0</v>
      </c>
      <c r="M238" s="10">
        <f t="shared" si="90"/>
        <v>0</v>
      </c>
      <c r="N238" s="10">
        <f t="shared" si="90"/>
        <v>0</v>
      </c>
      <c r="O238" s="10">
        <f t="shared" si="90"/>
        <v>0</v>
      </c>
      <c r="P238" s="10">
        <f t="shared" si="90"/>
        <v>0</v>
      </c>
      <c r="Q238" s="10">
        <f t="shared" si="90"/>
        <v>0</v>
      </c>
      <c r="R238" s="10">
        <f t="shared" si="90"/>
        <v>0</v>
      </c>
      <c r="S238" s="10">
        <f t="shared" si="90"/>
        <v>0</v>
      </c>
      <c r="T238" s="10">
        <f t="shared" si="90"/>
        <v>0</v>
      </c>
      <c r="U238" s="10">
        <f t="shared" si="90"/>
        <v>0</v>
      </c>
      <c r="V238" s="10">
        <f t="shared" si="90"/>
        <v>0</v>
      </c>
      <c r="W238" s="10">
        <f t="shared" si="90"/>
        <v>0</v>
      </c>
      <c r="X238" s="10">
        <f t="shared" si="90"/>
        <v>0</v>
      </c>
      <c r="Y238" s="10">
        <f t="shared" si="90"/>
        <v>0</v>
      </c>
      <c r="Z238" s="10">
        <f t="shared" si="90"/>
        <v>0</v>
      </c>
      <c r="AA238" s="10">
        <f t="shared" si="90"/>
        <v>0</v>
      </c>
      <c r="AB238" s="10">
        <f t="shared" si="90"/>
        <v>0</v>
      </c>
      <c r="AC238" s="10">
        <f t="shared" si="90"/>
        <v>0</v>
      </c>
      <c r="AD238" s="10">
        <f t="shared" si="90"/>
        <v>0</v>
      </c>
      <c r="AE238" s="10">
        <f t="shared" si="90"/>
        <v>0</v>
      </c>
      <c r="AF238" s="10">
        <f t="shared" si="90"/>
        <v>0</v>
      </c>
      <c r="AG238" s="10">
        <f t="shared" si="90"/>
        <v>0</v>
      </c>
      <c r="AH238" s="10">
        <f t="shared" si="90"/>
        <v>0</v>
      </c>
      <c r="AI238" s="10">
        <f t="shared" si="90"/>
        <v>0</v>
      </c>
      <c r="AJ238" s="10">
        <f t="shared" si="90"/>
        <v>0</v>
      </c>
      <c r="AK238" s="10">
        <f t="shared" si="90"/>
        <v>0</v>
      </c>
    </row>
    <row r="239" spans="4:38" x14ac:dyDescent="0.35">
      <c r="E239" t="s">
        <v>141</v>
      </c>
      <c r="F239" t="s">
        <v>53</v>
      </c>
      <c r="G239" s="10">
        <f t="shared" ref="G239:AK239" si="91">G179</f>
        <v>0</v>
      </c>
      <c r="H239" s="10">
        <f t="shared" si="91"/>
        <v>526993.09080000001</v>
      </c>
      <c r="I239" s="10">
        <f t="shared" si="91"/>
        <v>1052117.5824</v>
      </c>
      <c r="J239" s="10">
        <f t="shared" si="91"/>
        <v>1617100.6214063212</v>
      </c>
      <c r="K239" s="10">
        <f t="shared" si="91"/>
        <v>2267131.629974653</v>
      </c>
      <c r="L239" s="10">
        <f t="shared" si="91"/>
        <v>3011811.941742972</v>
      </c>
      <c r="M239" s="10">
        <f t="shared" si="91"/>
        <v>3740218.6243665987</v>
      </c>
      <c r="N239" s="10">
        <f t="shared" si="91"/>
        <v>4592466.9910514876</v>
      </c>
      <c r="O239" s="10">
        <f t="shared" si="91"/>
        <v>5480935.0271354765</v>
      </c>
      <c r="P239" s="10">
        <f t="shared" si="91"/>
        <v>6438228.9073482957</v>
      </c>
      <c r="Q239" s="10">
        <f t="shared" si="91"/>
        <v>7468664.8649403714</v>
      </c>
      <c r="R239" s="10">
        <f t="shared" si="91"/>
        <v>8576804.8291375712</v>
      </c>
      <c r="S239" s="10">
        <f t="shared" si="91"/>
        <v>9767469.651642032</v>
      </c>
      <c r="T239" s="10">
        <f t="shared" si="91"/>
        <v>10805934.917017881</v>
      </c>
      <c r="U239" s="10">
        <f t="shared" si="91"/>
        <v>11883708.269423144</v>
      </c>
      <c r="V239" s="10">
        <f t="shared" si="91"/>
        <v>13001982.685331021</v>
      </c>
      <c r="W239" s="10">
        <f t="shared" si="91"/>
        <v>14161983.911360214</v>
      </c>
      <c r="X239" s="10">
        <f t="shared" si="91"/>
        <v>15364971.314518403</v>
      </c>
      <c r="Y239" s="10">
        <f t="shared" si="91"/>
        <v>16612238.753704324</v>
      </c>
      <c r="Z239" s="10">
        <f t="shared" si="91"/>
        <v>17905115.472986355</v>
      </c>
      <c r="AA239" s="10">
        <f t="shared" si="91"/>
        <v>19244967.017187841</v>
      </c>
      <c r="AB239" s="10">
        <f t="shared" si="91"/>
        <v>20633196.17032221</v>
      </c>
      <c r="AC239" s="10">
        <f t="shared" si="91"/>
        <v>22071243.917433634</v>
      </c>
      <c r="AD239" s="10">
        <f t="shared" si="91"/>
        <v>23560590.430412631</v>
      </c>
      <c r="AE239" s="10">
        <f t="shared" si="91"/>
        <v>25102756.078369156</v>
      </c>
      <c r="AF239" s="10">
        <f t="shared" si="91"/>
        <v>26699302.463160045</v>
      </c>
      <c r="AG239" s="10">
        <f t="shared" si="91"/>
        <v>28351833.480681587</v>
      </c>
      <c r="AH239" s="10">
        <f t="shared" si="91"/>
        <v>30061996.408552781</v>
      </c>
      <c r="AI239" s="10">
        <f t="shared" si="91"/>
        <v>31831483.020829581</v>
      </c>
      <c r="AJ239" s="10">
        <f t="shared" si="91"/>
        <v>33662030.730405845</v>
      </c>
      <c r="AK239" s="10">
        <f t="shared" si="91"/>
        <v>35555423.759772114</v>
      </c>
      <c r="AL239" s="10">
        <f t="shared" ref="AL239:AL243" si="92">IF(AF239=0,0,IF($G$17&gt;(AK239/AF239)^(1/5)-1+2%,AK239*(AK239/AF239)^(1/5)/($G$17-((AK239/AF239)^(1/5)-1)),AK239*(1+$G$16)/$G$18))</f>
        <v>1423611280.734405</v>
      </c>
    </row>
    <row r="240" spans="4:38" x14ac:dyDescent="0.35">
      <c r="E240" t="s">
        <v>117</v>
      </c>
      <c r="F240" t="s">
        <v>53</v>
      </c>
      <c r="G240" s="10">
        <f t="shared" ref="G240:AK240" si="93">G226</f>
        <v>0</v>
      </c>
      <c r="H240" s="10">
        <f t="shared" si="93"/>
        <v>0</v>
      </c>
      <c r="I240" s="10">
        <f t="shared" si="93"/>
        <v>0</v>
      </c>
      <c r="J240" s="10">
        <f t="shared" si="93"/>
        <v>0</v>
      </c>
      <c r="K240" s="10">
        <f t="shared" si="93"/>
        <v>0</v>
      </c>
      <c r="L240" s="10">
        <f t="shared" si="93"/>
        <v>0</v>
      </c>
      <c r="M240" s="10">
        <f t="shared" si="93"/>
        <v>0</v>
      </c>
      <c r="N240" s="10">
        <f t="shared" si="93"/>
        <v>0</v>
      </c>
      <c r="O240" s="10">
        <f t="shared" si="93"/>
        <v>0</v>
      </c>
      <c r="P240" s="10">
        <f t="shared" si="93"/>
        <v>0</v>
      </c>
      <c r="Q240" s="10">
        <f t="shared" si="93"/>
        <v>0</v>
      </c>
      <c r="R240" s="10">
        <f t="shared" si="93"/>
        <v>0</v>
      </c>
      <c r="S240" s="10">
        <f t="shared" si="93"/>
        <v>0</v>
      </c>
      <c r="T240" s="10">
        <f t="shared" si="93"/>
        <v>0</v>
      </c>
      <c r="U240" s="10">
        <f t="shared" si="93"/>
        <v>0</v>
      </c>
      <c r="V240" s="10">
        <f t="shared" si="93"/>
        <v>0</v>
      </c>
      <c r="W240" s="10">
        <f t="shared" si="93"/>
        <v>0</v>
      </c>
      <c r="X240" s="10">
        <f t="shared" si="93"/>
        <v>0</v>
      </c>
      <c r="Y240" s="10">
        <f t="shared" si="93"/>
        <v>0</v>
      </c>
      <c r="Z240" s="10">
        <f t="shared" si="93"/>
        <v>0</v>
      </c>
      <c r="AA240" s="10">
        <f t="shared" si="93"/>
        <v>0</v>
      </c>
      <c r="AB240" s="10">
        <f t="shared" si="93"/>
        <v>0</v>
      </c>
      <c r="AC240" s="10">
        <f t="shared" si="93"/>
        <v>0</v>
      </c>
      <c r="AD240" s="10">
        <f t="shared" si="93"/>
        <v>0</v>
      </c>
      <c r="AE240" s="10">
        <f t="shared" si="93"/>
        <v>0</v>
      </c>
      <c r="AF240" s="10">
        <f t="shared" si="93"/>
        <v>0</v>
      </c>
      <c r="AG240" s="10">
        <f t="shared" si="93"/>
        <v>0</v>
      </c>
      <c r="AH240" s="10">
        <f t="shared" si="93"/>
        <v>0</v>
      </c>
      <c r="AI240" s="10">
        <f t="shared" si="93"/>
        <v>0</v>
      </c>
      <c r="AJ240" s="10">
        <f t="shared" si="93"/>
        <v>0</v>
      </c>
      <c r="AK240" s="10">
        <f t="shared" si="93"/>
        <v>0</v>
      </c>
      <c r="AL240" s="10">
        <f t="shared" si="92"/>
        <v>0</v>
      </c>
    </row>
    <row r="241" spans="3:40" x14ac:dyDescent="0.35">
      <c r="E241" t="s">
        <v>118</v>
      </c>
      <c r="F241" t="s">
        <v>53</v>
      </c>
      <c r="G241" s="10">
        <f t="shared" ref="G241:AK241" si="94">-G202</f>
        <v>0</v>
      </c>
      <c r="H241" s="10">
        <f t="shared" si="94"/>
        <v>-448968.02821894531</v>
      </c>
      <c r="I241" s="10">
        <f t="shared" si="94"/>
        <v>-863755.11862009775</v>
      </c>
      <c r="J241" s="10">
        <f t="shared" si="94"/>
        <v>-1301567.2059710165</v>
      </c>
      <c r="K241" s="10">
        <f t="shared" si="94"/>
        <v>-1788979.9498819397</v>
      </c>
      <c r="L241" s="10">
        <f t="shared" si="94"/>
        <v>-2307378.3567829109</v>
      </c>
      <c r="M241" s="10">
        <f t="shared" si="94"/>
        <v>-2781921.1079293475</v>
      </c>
      <c r="N241" s="10">
        <f t="shared" si="94"/>
        <v>-3316358.7199312416</v>
      </c>
      <c r="O241" s="10">
        <f t="shared" si="94"/>
        <v>-3872015.884428618</v>
      </c>
      <c r="P241" s="10">
        <f t="shared" si="94"/>
        <v>-4449548.1356393946</v>
      </c>
      <c r="Q241" s="10">
        <f t="shared" si="94"/>
        <v>-5049629.18239599</v>
      </c>
      <c r="R241" s="10">
        <f t="shared" si="94"/>
        <v>-5672951.3823885461</v>
      </c>
      <c r="S241" s="10">
        <f t="shared" si="94"/>
        <v>-6320226.2283113515</v>
      </c>
      <c r="T241" s="10">
        <f t="shared" si="94"/>
        <v>-6992184.8462032834</v>
      </c>
      <c r="U241" s="10">
        <f t="shared" si="94"/>
        <v>-7689578.5062799901</v>
      </c>
      <c r="V241" s="10">
        <f t="shared" si="94"/>
        <v>-8413179.1465627421</v>
      </c>
      <c r="W241" s="10">
        <f t="shared" si="94"/>
        <v>-9163779.9096161015</v>
      </c>
      <c r="X241" s="10">
        <f t="shared" si="94"/>
        <v>-9942195.6927140653</v>
      </c>
      <c r="Y241" s="10">
        <f t="shared" si="94"/>
        <v>-10749263.711762005</v>
      </c>
      <c r="Z241" s="10">
        <f t="shared" si="94"/>
        <v>-11585844.079309471</v>
      </c>
      <c r="AA241" s="10">
        <f t="shared" si="94"/>
        <v>-12452820.396997042</v>
      </c>
      <c r="AB241" s="10">
        <f t="shared" si="94"/>
        <v>-13351100.362788517</v>
      </c>
      <c r="AC241" s="10">
        <f t="shared" si="94"/>
        <v>-14281616.393348157</v>
      </c>
      <c r="AD241" s="10">
        <f t="shared" si="94"/>
        <v>-15245326.261931311</v>
      </c>
      <c r="AE241" s="10">
        <f t="shared" si="94"/>
        <v>-16243213.752165493</v>
      </c>
      <c r="AF241" s="10">
        <f t="shared" si="94"/>
        <v>-17276289.328107998</v>
      </c>
      <c r="AG241" s="10">
        <f t="shared" si="94"/>
        <v>-18345590.820975386</v>
      </c>
      <c r="AH241" s="10">
        <f t="shared" si="94"/>
        <v>-19452184.132949505</v>
      </c>
      <c r="AI241" s="10">
        <f t="shared" si="94"/>
        <v>-20597163.958474487</v>
      </c>
      <c r="AJ241" s="10">
        <f t="shared" si="94"/>
        <v>-21781654.523468889</v>
      </c>
      <c r="AK241" s="10">
        <f t="shared" si="94"/>
        <v>-23006810.342887364</v>
      </c>
      <c r="AL241" s="10">
        <f t="shared" si="92"/>
        <v>-921174641.57207847</v>
      </c>
    </row>
    <row r="242" spans="3:40" x14ac:dyDescent="0.35">
      <c r="E242" t="s">
        <v>125</v>
      </c>
      <c r="F242" t="s">
        <v>53</v>
      </c>
      <c r="G242" s="10">
        <f t="shared" ref="G242:AK242" si="95">G209</f>
        <v>0</v>
      </c>
      <c r="H242" s="10">
        <f t="shared" si="95"/>
        <v>0</v>
      </c>
      <c r="I242" s="10">
        <f t="shared" si="95"/>
        <v>0</v>
      </c>
      <c r="J242" s="10">
        <f t="shared" si="95"/>
        <v>0</v>
      </c>
      <c r="K242" s="10">
        <f t="shared" si="95"/>
        <v>0</v>
      </c>
      <c r="L242" s="10">
        <f t="shared" si="95"/>
        <v>0</v>
      </c>
      <c r="M242" s="10">
        <f t="shared" si="95"/>
        <v>0</v>
      </c>
      <c r="N242" s="10">
        <f t="shared" si="95"/>
        <v>0</v>
      </c>
      <c r="O242" s="10">
        <f t="shared" si="95"/>
        <v>0</v>
      </c>
      <c r="P242" s="10">
        <f t="shared" si="95"/>
        <v>0</v>
      </c>
      <c r="Q242" s="10">
        <f t="shared" si="95"/>
        <v>0</v>
      </c>
      <c r="R242" s="10">
        <f t="shared" si="95"/>
        <v>0</v>
      </c>
      <c r="S242" s="10">
        <f t="shared" si="95"/>
        <v>0</v>
      </c>
      <c r="T242" s="10">
        <f t="shared" si="95"/>
        <v>0</v>
      </c>
      <c r="U242" s="10">
        <f t="shared" si="95"/>
        <v>0</v>
      </c>
      <c r="V242" s="10">
        <f t="shared" si="95"/>
        <v>0</v>
      </c>
      <c r="W242" s="10">
        <f t="shared" si="95"/>
        <v>0</v>
      </c>
      <c r="X242" s="10">
        <f t="shared" si="95"/>
        <v>0</v>
      </c>
      <c r="Y242" s="10">
        <f t="shared" si="95"/>
        <v>0</v>
      </c>
      <c r="Z242" s="10">
        <f t="shared" si="95"/>
        <v>0</v>
      </c>
      <c r="AA242" s="10">
        <f t="shared" si="95"/>
        <v>0</v>
      </c>
      <c r="AB242" s="10">
        <f t="shared" si="95"/>
        <v>0</v>
      </c>
      <c r="AC242" s="10">
        <f t="shared" si="95"/>
        <v>0</v>
      </c>
      <c r="AD242" s="10">
        <f t="shared" si="95"/>
        <v>0</v>
      </c>
      <c r="AE242" s="10">
        <f t="shared" si="95"/>
        <v>0</v>
      </c>
      <c r="AF242" s="10">
        <f t="shared" si="95"/>
        <v>0</v>
      </c>
      <c r="AG242" s="10">
        <f t="shared" si="95"/>
        <v>0</v>
      </c>
      <c r="AH242" s="10">
        <f t="shared" si="95"/>
        <v>0</v>
      </c>
      <c r="AI242" s="10">
        <f t="shared" si="95"/>
        <v>0</v>
      </c>
      <c r="AJ242" s="10">
        <f t="shared" si="95"/>
        <v>0</v>
      </c>
      <c r="AK242" s="10">
        <f t="shared" si="95"/>
        <v>0</v>
      </c>
      <c r="AL242" s="10">
        <f t="shared" si="92"/>
        <v>0</v>
      </c>
    </row>
    <row r="243" spans="3:40" x14ac:dyDescent="0.35">
      <c r="E243" t="s">
        <v>131</v>
      </c>
      <c r="F243" t="s">
        <v>53</v>
      </c>
      <c r="G243" s="10">
        <f t="shared" ref="G243:AK243" si="96">G216</f>
        <v>0</v>
      </c>
      <c r="H243" s="10">
        <f t="shared" si="96"/>
        <v>0</v>
      </c>
      <c r="I243" s="10">
        <f t="shared" si="96"/>
        <v>0</v>
      </c>
      <c r="J243" s="10">
        <f t="shared" si="96"/>
        <v>0</v>
      </c>
      <c r="K243" s="10">
        <f t="shared" si="96"/>
        <v>0</v>
      </c>
      <c r="L243" s="10">
        <f t="shared" si="96"/>
        <v>0</v>
      </c>
      <c r="M243" s="10">
        <f t="shared" si="96"/>
        <v>0</v>
      </c>
      <c r="N243" s="10">
        <f t="shared" si="96"/>
        <v>0</v>
      </c>
      <c r="O243" s="10">
        <f t="shared" si="96"/>
        <v>0</v>
      </c>
      <c r="P243" s="10">
        <f t="shared" si="96"/>
        <v>0</v>
      </c>
      <c r="Q243" s="10">
        <f t="shared" si="96"/>
        <v>0</v>
      </c>
      <c r="R243" s="10">
        <f t="shared" si="96"/>
        <v>0</v>
      </c>
      <c r="S243" s="10">
        <f t="shared" si="96"/>
        <v>0</v>
      </c>
      <c r="T243" s="10">
        <f t="shared" si="96"/>
        <v>0</v>
      </c>
      <c r="U243" s="10">
        <f t="shared" si="96"/>
        <v>0</v>
      </c>
      <c r="V243" s="10">
        <f t="shared" si="96"/>
        <v>0</v>
      </c>
      <c r="W243" s="10">
        <f t="shared" si="96"/>
        <v>0</v>
      </c>
      <c r="X243" s="10">
        <f t="shared" si="96"/>
        <v>0</v>
      </c>
      <c r="Y243" s="10">
        <f t="shared" si="96"/>
        <v>0</v>
      </c>
      <c r="Z243" s="10">
        <f t="shared" si="96"/>
        <v>0</v>
      </c>
      <c r="AA243" s="10">
        <f t="shared" si="96"/>
        <v>0</v>
      </c>
      <c r="AB243" s="10">
        <f t="shared" si="96"/>
        <v>0</v>
      </c>
      <c r="AC243" s="10">
        <f t="shared" si="96"/>
        <v>0</v>
      </c>
      <c r="AD243" s="10">
        <f t="shared" si="96"/>
        <v>0</v>
      </c>
      <c r="AE243" s="10">
        <f t="shared" si="96"/>
        <v>0</v>
      </c>
      <c r="AF243" s="10">
        <f t="shared" si="96"/>
        <v>0</v>
      </c>
      <c r="AG243" s="10">
        <f t="shared" si="96"/>
        <v>0</v>
      </c>
      <c r="AH243" s="10">
        <f t="shared" si="96"/>
        <v>0</v>
      </c>
      <c r="AI243" s="10">
        <f t="shared" si="96"/>
        <v>0</v>
      </c>
      <c r="AJ243" s="10">
        <f t="shared" si="96"/>
        <v>0</v>
      </c>
      <c r="AK243" s="10">
        <f t="shared" si="96"/>
        <v>0</v>
      </c>
      <c r="AL243" s="10">
        <f t="shared" si="92"/>
        <v>0</v>
      </c>
    </row>
    <row r="244" spans="3:40" x14ac:dyDescent="0.35">
      <c r="E244" t="s">
        <v>148</v>
      </c>
      <c r="F244" t="s">
        <v>53</v>
      </c>
      <c r="G244" s="10">
        <f t="shared" ref="G244:AK244" si="97">G233</f>
        <v>0</v>
      </c>
      <c r="H244" s="10">
        <f t="shared" si="97"/>
        <v>0</v>
      </c>
      <c r="I244" s="10">
        <f t="shared" si="97"/>
        <v>0</v>
      </c>
      <c r="J244" s="10">
        <f t="shared" si="97"/>
        <v>0</v>
      </c>
      <c r="K244" s="10">
        <f t="shared" si="97"/>
        <v>0</v>
      </c>
      <c r="L244" s="10">
        <f t="shared" si="97"/>
        <v>0</v>
      </c>
      <c r="M244" s="10">
        <f t="shared" si="97"/>
        <v>0</v>
      </c>
      <c r="N244" s="10">
        <f t="shared" si="97"/>
        <v>0</v>
      </c>
      <c r="O244" s="10">
        <f t="shared" si="97"/>
        <v>0</v>
      </c>
      <c r="P244" s="10">
        <f t="shared" si="97"/>
        <v>0</v>
      </c>
      <c r="Q244" s="10">
        <f t="shared" si="97"/>
        <v>0</v>
      </c>
      <c r="R244" s="10">
        <f t="shared" si="97"/>
        <v>0</v>
      </c>
      <c r="S244" s="10">
        <f t="shared" si="97"/>
        <v>0</v>
      </c>
      <c r="T244" s="10">
        <f t="shared" si="97"/>
        <v>0</v>
      </c>
      <c r="U244" s="10">
        <f t="shared" si="97"/>
        <v>0</v>
      </c>
      <c r="V244" s="10">
        <f t="shared" si="97"/>
        <v>0</v>
      </c>
      <c r="W244" s="10">
        <f t="shared" si="97"/>
        <v>0</v>
      </c>
      <c r="X244" s="10">
        <f t="shared" si="97"/>
        <v>0</v>
      </c>
      <c r="Y244" s="10">
        <f t="shared" si="97"/>
        <v>0</v>
      </c>
      <c r="Z244" s="10">
        <f t="shared" si="97"/>
        <v>0</v>
      </c>
      <c r="AA244" s="10">
        <f t="shared" si="97"/>
        <v>0</v>
      </c>
      <c r="AB244" s="10">
        <f t="shared" si="97"/>
        <v>0</v>
      </c>
      <c r="AC244" s="10">
        <f t="shared" si="97"/>
        <v>0</v>
      </c>
      <c r="AD244" s="10">
        <f t="shared" si="97"/>
        <v>0</v>
      </c>
      <c r="AE244" s="10">
        <f t="shared" si="97"/>
        <v>0</v>
      </c>
      <c r="AF244" s="10">
        <f t="shared" si="97"/>
        <v>0</v>
      </c>
      <c r="AG244" s="10">
        <f t="shared" si="97"/>
        <v>0</v>
      </c>
      <c r="AH244" s="10">
        <f t="shared" si="97"/>
        <v>0</v>
      </c>
      <c r="AI244" s="10">
        <f t="shared" si="97"/>
        <v>0</v>
      </c>
      <c r="AJ244" s="10">
        <f t="shared" si="97"/>
        <v>0</v>
      </c>
      <c r="AK244" s="10">
        <f t="shared" si="97"/>
        <v>0</v>
      </c>
      <c r="AL244" s="10">
        <f>IF(AF244=0,0,IF($G$17&gt;(AK244/AF244)^(1/5)-1+2%,AK244*(AK244/AF244)^(1/5)/($G$17-((AK244/AF244)^(1/5)-1)),AK244*(1+$G$16)/$G$18))</f>
        <v>0</v>
      </c>
      <c r="AN244" s="8"/>
    </row>
    <row r="245" spans="3:40" x14ac:dyDescent="0.35">
      <c r="E245" t="s">
        <v>149</v>
      </c>
      <c r="F245" t="s">
        <v>53</v>
      </c>
      <c r="G245" s="10">
        <f>-$G$19*G244</f>
        <v>0</v>
      </c>
      <c r="H245" s="10">
        <f t="shared" ref="H245:AK245" si="98">-$G$19*H244</f>
        <v>0</v>
      </c>
      <c r="I245" s="10">
        <f t="shared" si="98"/>
        <v>0</v>
      </c>
      <c r="J245" s="10">
        <f t="shared" si="98"/>
        <v>0</v>
      </c>
      <c r="K245" s="10">
        <f t="shared" si="98"/>
        <v>0</v>
      </c>
      <c r="L245" s="10">
        <f t="shared" si="98"/>
        <v>0</v>
      </c>
      <c r="M245" s="10">
        <f t="shared" si="98"/>
        <v>0</v>
      </c>
      <c r="N245" s="10">
        <f t="shared" si="98"/>
        <v>0</v>
      </c>
      <c r="O245" s="10">
        <f t="shared" si="98"/>
        <v>0</v>
      </c>
      <c r="P245" s="10">
        <f t="shared" si="98"/>
        <v>0</v>
      </c>
      <c r="Q245" s="10">
        <f t="shared" si="98"/>
        <v>0</v>
      </c>
      <c r="R245" s="10">
        <f t="shared" si="98"/>
        <v>0</v>
      </c>
      <c r="S245" s="10">
        <f t="shared" si="98"/>
        <v>0</v>
      </c>
      <c r="T245" s="10">
        <f t="shared" si="98"/>
        <v>0</v>
      </c>
      <c r="U245" s="10">
        <f t="shared" si="98"/>
        <v>0</v>
      </c>
      <c r="V245" s="10">
        <f t="shared" si="98"/>
        <v>0</v>
      </c>
      <c r="W245" s="10">
        <f t="shared" si="98"/>
        <v>0</v>
      </c>
      <c r="X245" s="10">
        <f t="shared" si="98"/>
        <v>0</v>
      </c>
      <c r="Y245" s="10">
        <f t="shared" si="98"/>
        <v>0</v>
      </c>
      <c r="Z245" s="10">
        <f t="shared" si="98"/>
        <v>0</v>
      </c>
      <c r="AA245" s="10">
        <f t="shared" si="98"/>
        <v>0</v>
      </c>
      <c r="AB245" s="10">
        <f t="shared" si="98"/>
        <v>0</v>
      </c>
      <c r="AC245" s="10">
        <f t="shared" si="98"/>
        <v>0</v>
      </c>
      <c r="AD245" s="10">
        <f t="shared" si="98"/>
        <v>0</v>
      </c>
      <c r="AE245" s="10">
        <f t="shared" si="98"/>
        <v>0</v>
      </c>
      <c r="AF245" s="10">
        <f t="shared" si="98"/>
        <v>0</v>
      </c>
      <c r="AG245" s="10">
        <f t="shared" si="98"/>
        <v>0</v>
      </c>
      <c r="AH245" s="10">
        <f t="shared" si="98"/>
        <v>0</v>
      </c>
      <c r="AI245" s="10">
        <f t="shared" si="98"/>
        <v>0</v>
      </c>
      <c r="AJ245" s="10">
        <f t="shared" si="98"/>
        <v>0</v>
      </c>
      <c r="AK245" s="10">
        <f t="shared" si="98"/>
        <v>0</v>
      </c>
      <c r="AL245" s="10">
        <f t="shared" ref="AL245" si="99">IF(AF245=0,0,IF($G$17&gt;(AK245/AF245)^(1/5)-1+2%,AK245*(AK245/AF245)^(1/5)/($G$17-((AK245/AF245)^(1/5)-1)),AK245*(1+$G$16)/$G$18))</f>
        <v>0</v>
      </c>
    </row>
    <row r="246" spans="3:40" x14ac:dyDescent="0.35">
      <c r="E246" t="s">
        <v>150</v>
      </c>
      <c r="F246" t="s">
        <v>53</v>
      </c>
      <c r="G246" s="10">
        <f>SUM(G236:G245)</f>
        <v>-34764548.044999994</v>
      </c>
      <c r="H246" s="10">
        <f t="shared" ref="H246:AL246" si="100">SUM(H236:H245)</f>
        <v>-1898566.1865921852</v>
      </c>
      <c r="I246" s="10">
        <f t="shared" si="100"/>
        <v>-7694801.155804513</v>
      </c>
      <c r="J246" s="10">
        <f t="shared" si="100"/>
        <v>-9093754.1306654382</v>
      </c>
      <c r="K246" s="10">
        <f t="shared" si="100"/>
        <v>-15092645.589999488</v>
      </c>
      <c r="L246" s="10">
        <f t="shared" si="100"/>
        <v>-5491209.3748167772</v>
      </c>
      <c r="M246" s="10">
        <f t="shared" si="100"/>
        <v>-2998695.7137365546</v>
      </c>
      <c r="N246" s="10">
        <f t="shared" si="100"/>
        <v>-2892806.2844830728</v>
      </c>
      <c r="O246" s="10">
        <f t="shared" si="100"/>
        <v>-7316045.4765733331</v>
      </c>
      <c r="P246" s="10">
        <f t="shared" si="100"/>
        <v>-7204032.7861496964</v>
      </c>
      <c r="Q246" s="10">
        <f t="shared" si="100"/>
        <v>-7049459.2820499754</v>
      </c>
      <c r="R246" s="10">
        <f t="shared" si="100"/>
        <v>-6848696.3667831616</v>
      </c>
      <c r="S246" s="10">
        <f t="shared" si="100"/>
        <v>-6597882.8846074725</v>
      </c>
      <c r="T246" s="10">
        <f t="shared" si="100"/>
        <v>-6442323.8895902568</v>
      </c>
      <c r="U246" s="10">
        <f t="shared" si="100"/>
        <v>-6277321.7504302021</v>
      </c>
      <c r="V246" s="10">
        <f t="shared" si="100"/>
        <v>-6102548.456590116</v>
      </c>
      <c r="W246" s="10">
        <f t="shared" si="100"/>
        <v>-5917666.3855168074</v>
      </c>
      <c r="X246" s="10">
        <f t="shared" si="100"/>
        <v>-5722328.0435890611</v>
      </c>
      <c r="Y246" s="10">
        <f t="shared" si="100"/>
        <v>-5516175.8004243411</v>
      </c>
      <c r="Z246" s="10">
        <f t="shared" si="100"/>
        <v>-5298841.6163794752</v>
      </c>
      <c r="AA246" s="10">
        <f t="shared" si="100"/>
        <v>-5069946.7630767412</v>
      </c>
      <c r="AB246" s="10">
        <f t="shared" si="100"/>
        <v>-4829101.5367824659</v>
      </c>
      <c r="AC246" s="10">
        <f t="shared" si="100"/>
        <v>-4575904.9644613191</v>
      </c>
      <c r="AD246" s="10">
        <f t="shared" si="100"/>
        <v>-4309944.5023249574</v>
      </c>
      <c r="AE246" s="10">
        <f t="shared" si="100"/>
        <v>-4030795.7266895454</v>
      </c>
      <c r="AF246" s="10">
        <f t="shared" si="100"/>
        <v>-3738022.0169519167</v>
      </c>
      <c r="AG246" s="10">
        <f t="shared" si="100"/>
        <v>-3431174.2304898445</v>
      </c>
      <c r="AH246" s="10">
        <f t="shared" si="100"/>
        <v>-3109790.3692868873</v>
      </c>
      <c r="AI246" s="10">
        <f t="shared" si="100"/>
        <v>-2773395.2380777597</v>
      </c>
      <c r="AJ246" s="10">
        <f t="shared" si="100"/>
        <v>-2421500.0938049853</v>
      </c>
      <c r="AK246" s="10">
        <f t="shared" si="100"/>
        <v>-2053602.28617277</v>
      </c>
      <c r="AL246" s="10">
        <f t="shared" si="100"/>
        <v>502436639.16232657</v>
      </c>
    </row>
    <row r="247" spans="3:40" x14ac:dyDescent="0.35">
      <c r="E247" t="s">
        <v>151</v>
      </c>
      <c r="F247" t="s">
        <v>53</v>
      </c>
      <c r="G247" s="10">
        <f>NPV($G$17,H246:AL246)+G246</f>
        <v>-7558002.5266887546</v>
      </c>
    </row>
    <row r="249" spans="3:40" x14ac:dyDescent="0.35">
      <c r="E249" t="s">
        <v>143</v>
      </c>
      <c r="F249" t="s">
        <v>53</v>
      </c>
      <c r="H249" s="10">
        <f>H221</f>
        <v>1463900.2882322313</v>
      </c>
      <c r="I249" s="10">
        <f t="shared" ref="I249:AK249" si="101">I221</f>
        <v>1321708.3866818722</v>
      </c>
      <c r="J249" s="10">
        <f t="shared" si="101"/>
        <v>1368381.9861125026</v>
      </c>
      <c r="K249" s="10">
        <f t="shared" si="101"/>
        <v>1500131.317153279</v>
      </c>
      <c r="L249" s="10">
        <f t="shared" si="101"/>
        <v>1567788.5272232583</v>
      </c>
      <c r="M249" s="10">
        <f t="shared" si="101"/>
        <v>1389297.2824446706</v>
      </c>
      <c r="N249" s="10">
        <f t="shared" si="101"/>
        <v>1552096.7487809949</v>
      </c>
      <c r="O249" s="10">
        <f t="shared" si="101"/>
        <v>1584690.7805053957</v>
      </c>
      <c r="P249" s="10">
        <f t="shared" si="101"/>
        <v>1617969.2868960088</v>
      </c>
      <c r="Q249" s="10">
        <f t="shared" si="101"/>
        <v>1651946.6419208248</v>
      </c>
      <c r="R249" s="10">
        <f t="shared" si="101"/>
        <v>1686637.521401162</v>
      </c>
      <c r="S249" s="10">
        <f t="shared" si="101"/>
        <v>1722056.9093505861</v>
      </c>
      <c r="T249" s="10">
        <f t="shared" si="101"/>
        <v>1758220.1044469485</v>
      </c>
      <c r="U249" s="10">
        <f t="shared" si="101"/>
        <v>1795142.7266403344</v>
      </c>
      <c r="V249" s="10">
        <f t="shared" si="101"/>
        <v>1832840.723899781</v>
      </c>
      <c r="W249" s="10">
        <f t="shared" si="101"/>
        <v>1871330.3791016764</v>
      </c>
      <c r="X249" s="10">
        <f t="shared" si="101"/>
        <v>1910628.3170628112</v>
      </c>
      <c r="Y249" s="10">
        <f t="shared" si="101"/>
        <v>1950751.5117211302</v>
      </c>
      <c r="Z249" s="10">
        <f t="shared" si="101"/>
        <v>1991717.2934672737</v>
      </c>
      <c r="AA249" s="10">
        <f t="shared" si="101"/>
        <v>2033543.3566300862</v>
      </c>
      <c r="AB249" s="10">
        <f t="shared" si="101"/>
        <v>2076247.7671193175</v>
      </c>
      <c r="AC249" s="10">
        <f t="shared" si="101"/>
        <v>2119848.9702288229</v>
      </c>
      <c r="AD249" s="10">
        <f t="shared" si="101"/>
        <v>2164365.7986036283</v>
      </c>
      <c r="AE249" s="10">
        <f t="shared" si="101"/>
        <v>2209817.4803743041</v>
      </c>
      <c r="AF249" s="10">
        <f t="shared" si="101"/>
        <v>2256223.6474621645</v>
      </c>
      <c r="AG249" s="10">
        <f t="shared" si="101"/>
        <v>2303604.3440588694</v>
      </c>
      <c r="AH249" s="10">
        <f t="shared" si="101"/>
        <v>2351980.0352841052</v>
      </c>
      <c r="AI249" s="10">
        <f t="shared" si="101"/>
        <v>2401371.6160250716</v>
      </c>
      <c r="AJ249" s="10">
        <f t="shared" si="101"/>
        <v>2451800.4199615978</v>
      </c>
      <c r="AK249" s="10">
        <f t="shared" si="101"/>
        <v>2503288.2287807912</v>
      </c>
    </row>
    <row r="250" spans="3:40" x14ac:dyDescent="0.35">
      <c r="E250" t="s">
        <v>152</v>
      </c>
      <c r="F250" t="s">
        <v>53</v>
      </c>
      <c r="G250" s="10">
        <f>NPV($G$17,H249:AL249)+G249</f>
        <v>27866322.710890271</v>
      </c>
    </row>
    <row r="251" spans="3:40" x14ac:dyDescent="0.35">
      <c r="E251" s="15" t="s">
        <v>153</v>
      </c>
      <c r="F251" s="15"/>
      <c r="G251" s="18" t="str">
        <f>IF(G247&gt;0,"N/A",IF(ABS(G247+G250)&gt;1,"Error","OK"))</f>
        <v>Error</v>
      </c>
    </row>
    <row r="253" spans="3:40" x14ac:dyDescent="0.35">
      <c r="C253" s="3" t="s">
        <v>154</v>
      </c>
      <c r="D253" s="3"/>
      <c r="G253" s="10">
        <f>MAX(0,-G281)</f>
        <v>7558002.5266887546</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2">G224</f>
        <v>6232586.4000000004</v>
      </c>
      <c r="H258" s="10">
        <f t="shared" si="102"/>
        <v>4176296</v>
      </c>
      <c r="I258" s="10">
        <f t="shared" si="102"/>
        <v>4176296</v>
      </c>
      <c r="J258" s="10">
        <f t="shared" si="102"/>
        <v>3786015.9385158177</v>
      </c>
      <c r="K258" s="10">
        <f t="shared" si="102"/>
        <v>4598927.3384508733</v>
      </c>
      <c r="L258" s="10">
        <f t="shared" si="102"/>
        <v>5147622.5504659051</v>
      </c>
      <c r="M258" s="10">
        <f t="shared" si="102"/>
        <v>3979015.7998537263</v>
      </c>
      <c r="N258" s="10">
        <f t="shared" si="102"/>
        <v>4907370.082629622</v>
      </c>
      <c r="O258" s="10">
        <f t="shared" si="102"/>
        <v>4483790.3419831889</v>
      </c>
      <c r="P258" s="10">
        <f t="shared" si="102"/>
        <v>4577949.939164836</v>
      </c>
      <c r="Q258" s="10">
        <f t="shared" si="102"/>
        <v>4674086.8878872972</v>
      </c>
      <c r="R258" s="10">
        <f t="shared" si="102"/>
        <v>4772242.7125329301</v>
      </c>
      <c r="S258" s="10">
        <f t="shared" si="102"/>
        <v>4872459.8094961215</v>
      </c>
      <c r="T258" s="10">
        <f t="shared" si="102"/>
        <v>4974781.4654955398</v>
      </c>
      <c r="U258" s="10">
        <f t="shared" si="102"/>
        <v>5079251.8762709461</v>
      </c>
      <c r="V258" s="10">
        <f t="shared" si="102"/>
        <v>5185916.1656726357</v>
      </c>
      <c r="W258" s="10">
        <f t="shared" si="102"/>
        <v>5294820.4051517611</v>
      </c>
      <c r="X258" s="10">
        <f t="shared" si="102"/>
        <v>5406011.6336599477</v>
      </c>
      <c r="Y258" s="10">
        <f t="shared" si="102"/>
        <v>5519537.8779668063</v>
      </c>
      <c r="Z258" s="10">
        <f t="shared" si="102"/>
        <v>5635448.1734041097</v>
      </c>
      <c r="AA258" s="10">
        <f t="shared" si="102"/>
        <v>5753792.5850455957</v>
      </c>
      <c r="AB258" s="10">
        <f t="shared" si="102"/>
        <v>5874622.229331553</v>
      </c>
      <c r="AC258" s="10">
        <f t="shared" si="102"/>
        <v>5997989.296147516</v>
      </c>
      <c r="AD258" s="10">
        <f t="shared" si="102"/>
        <v>6123947.0713666137</v>
      </c>
      <c r="AE258" s="10">
        <f t="shared" si="102"/>
        <v>6252549.959865313</v>
      </c>
      <c r="AF258" s="10">
        <f t="shared" si="102"/>
        <v>6383853.5090224845</v>
      </c>
      <c r="AG258" s="10">
        <f t="shared" si="102"/>
        <v>6517914.432711957</v>
      </c>
      <c r="AH258" s="10">
        <f t="shared" si="102"/>
        <v>6654790.6357989078</v>
      </c>
      <c r="AI258" s="10">
        <f t="shared" si="102"/>
        <v>6794541.2391506853</v>
      </c>
      <c r="AJ258" s="10">
        <f t="shared" si="102"/>
        <v>6937226.6051728493</v>
      </c>
      <c r="AK258" s="10">
        <f t="shared" si="102"/>
        <v>7082908.363881479</v>
      </c>
    </row>
    <row r="259" spans="4:37" x14ac:dyDescent="0.35">
      <c r="E259" t="s">
        <v>141</v>
      </c>
      <c r="F259" t="s">
        <v>53</v>
      </c>
      <c r="G259" s="10">
        <f t="shared" si="102"/>
        <v>0</v>
      </c>
      <c r="H259" s="10">
        <f t="shared" si="102"/>
        <v>526993.09080000001</v>
      </c>
      <c r="I259" s="10">
        <f t="shared" si="102"/>
        <v>1052117.5824</v>
      </c>
      <c r="J259" s="10">
        <f t="shared" si="102"/>
        <v>1617100.6214063212</v>
      </c>
      <c r="K259" s="10">
        <f t="shared" si="102"/>
        <v>2267131.629974653</v>
      </c>
      <c r="L259" s="10">
        <f t="shared" si="102"/>
        <v>3011811.941742972</v>
      </c>
      <c r="M259" s="10">
        <f t="shared" si="102"/>
        <v>3740218.6243665987</v>
      </c>
      <c r="N259" s="10">
        <f t="shared" si="102"/>
        <v>4592466.9910514876</v>
      </c>
      <c r="O259" s="10">
        <f t="shared" si="102"/>
        <v>5480935.0271354765</v>
      </c>
      <c r="P259" s="10">
        <f t="shared" si="102"/>
        <v>6438228.9073482957</v>
      </c>
      <c r="Q259" s="10">
        <f t="shared" si="102"/>
        <v>7468664.8649403714</v>
      </c>
      <c r="R259" s="10">
        <f t="shared" si="102"/>
        <v>8576804.8291375712</v>
      </c>
      <c r="S259" s="10">
        <f t="shared" si="102"/>
        <v>9767469.651642032</v>
      </c>
      <c r="T259" s="10">
        <f t="shared" si="102"/>
        <v>10805934.917017881</v>
      </c>
      <c r="U259" s="10">
        <f t="shared" si="102"/>
        <v>11883708.269423144</v>
      </c>
      <c r="V259" s="10">
        <f t="shared" si="102"/>
        <v>13001982.685331021</v>
      </c>
      <c r="W259" s="10">
        <f t="shared" si="102"/>
        <v>14161983.911360214</v>
      </c>
      <c r="X259" s="10">
        <f t="shared" si="102"/>
        <v>15364971.314518403</v>
      </c>
      <c r="Y259" s="10">
        <f t="shared" si="102"/>
        <v>16612238.753704324</v>
      </c>
      <c r="Z259" s="10">
        <f t="shared" si="102"/>
        <v>17905115.472986355</v>
      </c>
      <c r="AA259" s="10">
        <f t="shared" si="102"/>
        <v>19244967.017187841</v>
      </c>
      <c r="AB259" s="10">
        <f t="shared" si="102"/>
        <v>20633196.17032221</v>
      </c>
      <c r="AC259" s="10">
        <f t="shared" si="102"/>
        <v>22071243.917433634</v>
      </c>
      <c r="AD259" s="10">
        <f t="shared" si="102"/>
        <v>23560590.430412631</v>
      </c>
      <c r="AE259" s="10">
        <f t="shared" si="102"/>
        <v>25102756.078369156</v>
      </c>
      <c r="AF259" s="10">
        <f t="shared" si="102"/>
        <v>26699302.463160045</v>
      </c>
      <c r="AG259" s="10">
        <f t="shared" si="102"/>
        <v>28351833.480681587</v>
      </c>
      <c r="AH259" s="10">
        <f t="shared" si="102"/>
        <v>30061996.408552781</v>
      </c>
      <c r="AI259" s="10">
        <f t="shared" si="102"/>
        <v>31831483.020829581</v>
      </c>
      <c r="AJ259" s="10">
        <f t="shared" si="102"/>
        <v>33662030.730405845</v>
      </c>
      <c r="AK259" s="10">
        <f t="shared" si="102"/>
        <v>35555423.759772114</v>
      </c>
    </row>
    <row r="260" spans="4:37" x14ac:dyDescent="0.35">
      <c r="E260" t="s">
        <v>117</v>
      </c>
      <c r="F260" t="s">
        <v>53</v>
      </c>
      <c r="G260" s="10">
        <f t="shared" si="102"/>
        <v>0</v>
      </c>
      <c r="H260" s="10">
        <f t="shared" si="102"/>
        <v>0</v>
      </c>
      <c r="I260" s="10">
        <f t="shared" si="102"/>
        <v>0</v>
      </c>
      <c r="J260" s="10">
        <f t="shared" si="102"/>
        <v>0</v>
      </c>
      <c r="K260" s="10">
        <f t="shared" si="102"/>
        <v>0</v>
      </c>
      <c r="L260" s="10">
        <f t="shared" si="102"/>
        <v>0</v>
      </c>
      <c r="M260" s="10">
        <f t="shared" si="102"/>
        <v>0</v>
      </c>
      <c r="N260" s="10">
        <f t="shared" si="102"/>
        <v>0</v>
      </c>
      <c r="O260" s="10">
        <f t="shared" si="102"/>
        <v>0</v>
      </c>
      <c r="P260" s="10">
        <f t="shared" si="102"/>
        <v>0</v>
      </c>
      <c r="Q260" s="10">
        <f t="shared" si="102"/>
        <v>0</v>
      </c>
      <c r="R260" s="10">
        <f t="shared" si="102"/>
        <v>0</v>
      </c>
      <c r="S260" s="10">
        <f t="shared" si="102"/>
        <v>0</v>
      </c>
      <c r="T260" s="10">
        <f t="shared" si="102"/>
        <v>0</v>
      </c>
      <c r="U260" s="10">
        <f t="shared" si="102"/>
        <v>0</v>
      </c>
      <c r="V260" s="10">
        <f t="shared" si="102"/>
        <v>0</v>
      </c>
      <c r="W260" s="10">
        <f t="shared" si="102"/>
        <v>0</v>
      </c>
      <c r="X260" s="10">
        <f t="shared" si="102"/>
        <v>0</v>
      </c>
      <c r="Y260" s="10">
        <f t="shared" si="102"/>
        <v>0</v>
      </c>
      <c r="Z260" s="10">
        <f t="shared" si="102"/>
        <v>0</v>
      </c>
      <c r="AA260" s="10">
        <f t="shared" si="102"/>
        <v>0</v>
      </c>
      <c r="AB260" s="10">
        <f t="shared" si="102"/>
        <v>0</v>
      </c>
      <c r="AC260" s="10">
        <f t="shared" si="102"/>
        <v>0</v>
      </c>
      <c r="AD260" s="10">
        <f t="shared" si="102"/>
        <v>0</v>
      </c>
      <c r="AE260" s="10">
        <f t="shared" si="102"/>
        <v>0</v>
      </c>
      <c r="AF260" s="10">
        <f t="shared" si="102"/>
        <v>0</v>
      </c>
      <c r="AG260" s="10">
        <f t="shared" si="102"/>
        <v>0</v>
      </c>
      <c r="AH260" s="10">
        <f t="shared" si="102"/>
        <v>0</v>
      </c>
      <c r="AI260" s="10">
        <f t="shared" si="102"/>
        <v>0</v>
      </c>
      <c r="AJ260" s="10">
        <f t="shared" si="102"/>
        <v>0</v>
      </c>
      <c r="AK260" s="10">
        <f t="shared" si="102"/>
        <v>0</v>
      </c>
    </row>
    <row r="261" spans="4:37" x14ac:dyDescent="0.35">
      <c r="E261" t="s">
        <v>118</v>
      </c>
      <c r="F261" t="s">
        <v>53</v>
      </c>
      <c r="G261" s="10">
        <f t="shared" si="102"/>
        <v>0</v>
      </c>
      <c r="H261" s="10">
        <f t="shared" si="102"/>
        <v>-448968.02821894531</v>
      </c>
      <c r="I261" s="10">
        <f t="shared" si="102"/>
        <v>-863755.11862009775</v>
      </c>
      <c r="J261" s="10">
        <f t="shared" si="102"/>
        <v>-1301567.2059710165</v>
      </c>
      <c r="K261" s="10">
        <f t="shared" si="102"/>
        <v>-1788979.9498819397</v>
      </c>
      <c r="L261" s="10">
        <f t="shared" si="102"/>
        <v>-2307378.3567829109</v>
      </c>
      <c r="M261" s="10">
        <f t="shared" si="102"/>
        <v>-2781921.1079293475</v>
      </c>
      <c r="N261" s="10">
        <f t="shared" si="102"/>
        <v>-3316358.7199312416</v>
      </c>
      <c r="O261" s="10">
        <f t="shared" si="102"/>
        <v>-3872015.884428618</v>
      </c>
      <c r="P261" s="10">
        <f t="shared" si="102"/>
        <v>-4449548.1356393946</v>
      </c>
      <c r="Q261" s="10">
        <f t="shared" si="102"/>
        <v>-5049629.18239599</v>
      </c>
      <c r="R261" s="10">
        <f t="shared" si="102"/>
        <v>-5672951.3823885461</v>
      </c>
      <c r="S261" s="10">
        <f t="shared" si="102"/>
        <v>-6320226.2283113515</v>
      </c>
      <c r="T261" s="10">
        <f t="shared" si="102"/>
        <v>-6992184.8462032834</v>
      </c>
      <c r="U261" s="10">
        <f t="shared" si="102"/>
        <v>-7689578.5062799901</v>
      </c>
      <c r="V261" s="10">
        <f t="shared" si="102"/>
        <v>-8413179.1465627421</v>
      </c>
      <c r="W261" s="10">
        <f t="shared" si="102"/>
        <v>-9163779.9096161015</v>
      </c>
      <c r="X261" s="10">
        <f t="shared" si="102"/>
        <v>-9942195.6927140653</v>
      </c>
      <c r="Y261" s="10">
        <f t="shared" si="102"/>
        <v>-10749263.711762005</v>
      </c>
      <c r="Z261" s="10">
        <f t="shared" si="102"/>
        <v>-11585844.079309471</v>
      </c>
      <c r="AA261" s="10">
        <f t="shared" si="102"/>
        <v>-12452820.396997042</v>
      </c>
      <c r="AB261" s="10">
        <f t="shared" si="102"/>
        <v>-13351100.362788517</v>
      </c>
      <c r="AC261" s="10">
        <f t="shared" si="102"/>
        <v>-14281616.393348157</v>
      </c>
      <c r="AD261" s="10">
        <f t="shared" si="102"/>
        <v>-15245326.261931311</v>
      </c>
      <c r="AE261" s="10">
        <f t="shared" si="102"/>
        <v>-16243213.752165493</v>
      </c>
      <c r="AF261" s="10">
        <f t="shared" si="102"/>
        <v>-17276289.328107998</v>
      </c>
      <c r="AG261" s="10">
        <f t="shared" si="102"/>
        <v>-18345590.820975386</v>
      </c>
      <c r="AH261" s="10">
        <f t="shared" si="102"/>
        <v>-19452184.132949505</v>
      </c>
      <c r="AI261" s="10">
        <f t="shared" si="102"/>
        <v>-20597163.958474487</v>
      </c>
      <c r="AJ261" s="10">
        <f t="shared" si="102"/>
        <v>-21781654.523468889</v>
      </c>
      <c r="AK261" s="10">
        <f t="shared" si="102"/>
        <v>-23006810.342887364</v>
      </c>
    </row>
    <row r="262" spans="4:37" x14ac:dyDescent="0.35">
      <c r="E262" t="s">
        <v>142</v>
      </c>
      <c r="F262" t="s">
        <v>53</v>
      </c>
      <c r="G262" s="10">
        <f t="shared" si="102"/>
        <v>-2197616.1825999999</v>
      </c>
      <c r="H262" s="10">
        <f t="shared" si="102"/>
        <v>-2338304.2137968307</v>
      </c>
      <c r="I262" s="10">
        <f t="shared" si="102"/>
        <v>-2710520.8808911005</v>
      </c>
      <c r="J262" s="10">
        <f t="shared" si="102"/>
        <v>-3063146.7228086372</v>
      </c>
      <c r="K262" s="10">
        <f t="shared" si="102"/>
        <v>-3549843.9022192797</v>
      </c>
      <c r="L262" s="10">
        <f t="shared" si="102"/>
        <v>-3844264.5922605116</v>
      </c>
      <c r="M262" s="10">
        <f t="shared" si="102"/>
        <v>-4001325.7003741753</v>
      </c>
      <c r="N262" s="10">
        <f t="shared" si="102"/>
        <v>-4194069.3778108284</v>
      </c>
      <c r="O262" s="10">
        <f t="shared" si="102"/>
        <v>-4485177.1546153165</v>
      </c>
      <c r="P262" s="10">
        <f t="shared" si="102"/>
        <v>-4782398.1947326986</v>
      </c>
      <c r="Q262" s="10">
        <f t="shared" si="102"/>
        <v>-5085860.8766925465</v>
      </c>
      <c r="R262" s="10">
        <f t="shared" si="102"/>
        <v>-5395696.2749735508</v>
      </c>
      <c r="S262" s="10">
        <f t="shared" si="102"/>
        <v>-5712038.2166184559</v>
      </c>
      <c r="T262" s="10">
        <f t="shared" si="102"/>
        <v>-6034160.7541327896</v>
      </c>
      <c r="U262" s="10">
        <f t="shared" si="102"/>
        <v>-6362106.8626120714</v>
      </c>
      <c r="V262" s="10">
        <f t="shared" si="102"/>
        <v>-6695920.419628826</v>
      </c>
      <c r="W262" s="10">
        <f t="shared" si="102"/>
        <v>-7035646.2241846044</v>
      </c>
      <c r="X262" s="10">
        <f t="shared" si="102"/>
        <v>-7381330.0160599854</v>
      </c>
      <c r="Y262" s="10">
        <f t="shared" si="102"/>
        <v>-7733018.4955709428</v>
      </c>
      <c r="Z262" s="10">
        <f t="shared" si="102"/>
        <v>-8090759.3437400861</v>
      </c>
      <c r="AA262" s="10">
        <f t="shared" si="102"/>
        <v>-8454601.2428914998</v>
      </c>
      <c r="AB262" s="10">
        <f t="shared" si="102"/>
        <v>-8824593.8976780735</v>
      </c>
      <c r="AC262" s="10">
        <f t="shared" si="102"/>
        <v>-9200788.0565504059</v>
      </c>
      <c r="AD262" s="10">
        <f t="shared" si="102"/>
        <v>-9583235.5336765591</v>
      </c>
      <c r="AE262" s="10">
        <f t="shared" si="102"/>
        <v>-9971989.2313221265</v>
      </c>
      <c r="AF262" s="10">
        <f t="shared" si="102"/>
        <v>-8812036.1753002778</v>
      </c>
      <c r="AG262" s="10">
        <f t="shared" si="102"/>
        <v>-9179186.4141452238</v>
      </c>
      <c r="AH262" s="10">
        <f t="shared" si="102"/>
        <v>-9309862.4135577846</v>
      </c>
      <c r="AI262" s="10">
        <f t="shared" si="102"/>
        <v>-9528726.8204868194</v>
      </c>
      <c r="AJ262" s="10">
        <f t="shared" si="102"/>
        <v>-9753078.1396619268</v>
      </c>
      <c r="AK262" s="10">
        <f t="shared" si="102"/>
        <v>-10033731.976769038</v>
      </c>
    </row>
    <row r="263" spans="4:37" x14ac:dyDescent="0.35">
      <c r="E263" t="s">
        <v>125</v>
      </c>
      <c r="F263" t="s">
        <v>53</v>
      </c>
      <c r="G263" s="10">
        <f t="shared" si="102"/>
        <v>0</v>
      </c>
      <c r="H263" s="10">
        <f t="shared" si="102"/>
        <v>0</v>
      </c>
      <c r="I263" s="10">
        <f t="shared" si="102"/>
        <v>0</v>
      </c>
      <c r="J263" s="10">
        <f t="shared" si="102"/>
        <v>0</v>
      </c>
      <c r="K263" s="10">
        <f t="shared" si="102"/>
        <v>0</v>
      </c>
      <c r="L263" s="10">
        <f t="shared" si="102"/>
        <v>0</v>
      </c>
      <c r="M263" s="10">
        <f t="shared" si="102"/>
        <v>0</v>
      </c>
      <c r="N263" s="10">
        <f t="shared" si="102"/>
        <v>0</v>
      </c>
      <c r="O263" s="10">
        <f t="shared" si="102"/>
        <v>0</v>
      </c>
      <c r="P263" s="10">
        <f t="shared" si="102"/>
        <v>0</v>
      </c>
      <c r="Q263" s="10">
        <f t="shared" si="102"/>
        <v>0</v>
      </c>
      <c r="R263" s="10">
        <f t="shared" si="102"/>
        <v>0</v>
      </c>
      <c r="S263" s="10">
        <f t="shared" si="102"/>
        <v>0</v>
      </c>
      <c r="T263" s="10">
        <f t="shared" si="102"/>
        <v>0</v>
      </c>
      <c r="U263" s="10">
        <f t="shared" si="102"/>
        <v>0</v>
      </c>
      <c r="V263" s="10">
        <f t="shared" si="102"/>
        <v>0</v>
      </c>
      <c r="W263" s="10">
        <f t="shared" si="102"/>
        <v>0</v>
      </c>
      <c r="X263" s="10">
        <f t="shared" si="102"/>
        <v>0</v>
      </c>
      <c r="Y263" s="10">
        <f t="shared" si="102"/>
        <v>0</v>
      </c>
      <c r="Z263" s="10">
        <f t="shared" si="102"/>
        <v>0</v>
      </c>
      <c r="AA263" s="10">
        <f t="shared" si="102"/>
        <v>0</v>
      </c>
      <c r="AB263" s="10">
        <f t="shared" si="102"/>
        <v>0</v>
      </c>
      <c r="AC263" s="10">
        <f t="shared" si="102"/>
        <v>0</v>
      </c>
      <c r="AD263" s="10">
        <f t="shared" si="102"/>
        <v>0</v>
      </c>
      <c r="AE263" s="10">
        <f t="shared" si="102"/>
        <v>0</v>
      </c>
      <c r="AF263" s="10">
        <f t="shared" si="102"/>
        <v>0</v>
      </c>
      <c r="AG263" s="10">
        <f t="shared" si="102"/>
        <v>0</v>
      </c>
      <c r="AH263" s="10">
        <f t="shared" si="102"/>
        <v>0</v>
      </c>
      <c r="AI263" s="10">
        <f t="shared" si="102"/>
        <v>0</v>
      </c>
      <c r="AJ263" s="10">
        <f t="shared" si="102"/>
        <v>0</v>
      </c>
      <c r="AK263" s="10">
        <f t="shared" si="102"/>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3">SUM(G258:G264)</f>
        <v>106474747.328142</v>
      </c>
      <c r="H266" s="10">
        <f t="shared" si="103"/>
        <v>1916016.8487842241</v>
      </c>
      <c r="I266" s="10">
        <f t="shared" si="103"/>
        <v>1654137.5828888016</v>
      </c>
      <c r="J266" s="10">
        <f t="shared" si="103"/>
        <v>1038402.6311424854</v>
      </c>
      <c r="K266" s="10">
        <f t="shared" si="103"/>
        <v>1527235.1163243065</v>
      </c>
      <c r="L266" s="10">
        <f t="shared" si="103"/>
        <v>2007791.5431654546</v>
      </c>
      <c r="M266" s="10">
        <f t="shared" si="103"/>
        <v>935987.61591680301</v>
      </c>
      <c r="N266" s="10">
        <f t="shared" si="103"/>
        <v>1989408.9759390391</v>
      </c>
      <c r="O266" s="10">
        <f t="shared" si="103"/>
        <v>1607532.3300747294</v>
      </c>
      <c r="P266" s="10">
        <f t="shared" si="103"/>
        <v>1784232.5161410384</v>
      </c>
      <c r="Q266" s="10">
        <f t="shared" si="103"/>
        <v>2007261.693739132</v>
      </c>
      <c r="R266" s="10">
        <f t="shared" si="103"/>
        <v>2280399.8843084043</v>
      </c>
      <c r="S266" s="10">
        <f t="shared" si="103"/>
        <v>2607665.016208346</v>
      </c>
      <c r="T266" s="10">
        <f t="shared" si="103"/>
        <v>2754370.7821773468</v>
      </c>
      <c r="U266" s="10">
        <f t="shared" si="103"/>
        <v>2911274.7768020304</v>
      </c>
      <c r="V266" s="10">
        <f t="shared" si="103"/>
        <v>3078799.2848120863</v>
      </c>
      <c r="W266" s="10">
        <f t="shared" si="103"/>
        <v>3257378.1827112678</v>
      </c>
      <c r="X266" s="10">
        <f t="shared" si="103"/>
        <v>3447457.2394043002</v>
      </c>
      <c r="Y266" s="10">
        <f t="shared" si="103"/>
        <v>3649494.4243381824</v>
      </c>
      <c r="Z266" s="10">
        <f t="shared" si="103"/>
        <v>3863960.2233409071</v>
      </c>
      <c r="AA266" s="10">
        <f t="shared" si="103"/>
        <v>4091337.9623448942</v>
      </c>
      <c r="AB266" s="10">
        <f t="shared" si="103"/>
        <v>4332124.1391871721</v>
      </c>
      <c r="AC266" s="10">
        <f t="shared" si="103"/>
        <v>4586828.7636825889</v>
      </c>
      <c r="AD266" s="10">
        <f t="shared" si="103"/>
        <v>4855975.7061713729</v>
      </c>
      <c r="AE266" s="10">
        <f t="shared" si="103"/>
        <v>5140103.0547468495</v>
      </c>
      <c r="AF266" s="10">
        <f t="shared" si="103"/>
        <v>6994830.4687742554</v>
      </c>
      <c r="AG266" s="10">
        <f t="shared" si="103"/>
        <v>7344970.6782729328</v>
      </c>
      <c r="AH266" s="10">
        <f t="shared" si="103"/>
        <v>7954740.4978443999</v>
      </c>
      <c r="AI266" s="10">
        <f t="shared" si="103"/>
        <v>8500133.4810189623</v>
      </c>
      <c r="AJ266" s="10">
        <f t="shared" si="103"/>
        <v>9064524.6724478789</v>
      </c>
      <c r="AK266" s="10">
        <f t="shared" si="103"/>
        <v>9597789.8039971888</v>
      </c>
    </row>
    <row r="267" spans="4:37" x14ac:dyDescent="0.35">
      <c r="E267" t="s">
        <v>145</v>
      </c>
      <c r="F267" t="s">
        <v>53</v>
      </c>
      <c r="G267" s="10">
        <f>-G266*G$20</f>
        <v>0</v>
      </c>
      <c r="H267" s="10">
        <f t="shared" ref="H267:AK267" si="104">-H266*H$20</f>
        <v>0</v>
      </c>
      <c r="I267" s="10">
        <f t="shared" si="104"/>
        <v>0</v>
      </c>
      <c r="J267" s="10">
        <f t="shared" si="104"/>
        <v>0</v>
      </c>
      <c r="K267" s="10">
        <f t="shared" si="104"/>
        <v>0</v>
      </c>
      <c r="L267" s="10">
        <f t="shared" si="104"/>
        <v>0</v>
      </c>
      <c r="M267" s="10">
        <f t="shared" si="104"/>
        <v>0</v>
      </c>
      <c r="N267" s="10">
        <f t="shared" si="104"/>
        <v>0</v>
      </c>
      <c r="O267" s="10">
        <f t="shared" si="104"/>
        <v>0</v>
      </c>
      <c r="P267" s="10">
        <f t="shared" si="104"/>
        <v>0</v>
      </c>
      <c r="Q267" s="10">
        <f t="shared" si="104"/>
        <v>0</v>
      </c>
      <c r="R267" s="10">
        <f t="shared" si="104"/>
        <v>0</v>
      </c>
      <c r="S267" s="10">
        <f t="shared" si="104"/>
        <v>0</v>
      </c>
      <c r="T267" s="10">
        <f t="shared" si="104"/>
        <v>0</v>
      </c>
      <c r="U267" s="10">
        <f t="shared" si="104"/>
        <v>0</v>
      </c>
      <c r="V267" s="10">
        <f t="shared" si="104"/>
        <v>0</v>
      </c>
      <c r="W267" s="10">
        <f t="shared" si="104"/>
        <v>0</v>
      </c>
      <c r="X267" s="10">
        <f t="shared" si="104"/>
        <v>0</v>
      </c>
      <c r="Y267" s="10">
        <f t="shared" si="104"/>
        <v>0</v>
      </c>
      <c r="Z267" s="10">
        <f t="shared" si="104"/>
        <v>0</v>
      </c>
      <c r="AA267" s="10">
        <f t="shared" si="104"/>
        <v>0</v>
      </c>
      <c r="AB267" s="10">
        <f t="shared" si="104"/>
        <v>0</v>
      </c>
      <c r="AC267" s="10">
        <f t="shared" si="104"/>
        <v>0</v>
      </c>
      <c r="AD267" s="10">
        <f t="shared" si="104"/>
        <v>0</v>
      </c>
      <c r="AE267" s="10">
        <f t="shared" si="104"/>
        <v>0</v>
      </c>
      <c r="AF267" s="10">
        <f t="shared" si="104"/>
        <v>0</v>
      </c>
      <c r="AG267" s="10">
        <f t="shared" si="104"/>
        <v>0</v>
      </c>
      <c r="AH267" s="10">
        <f t="shared" si="104"/>
        <v>0</v>
      </c>
      <c r="AI267" s="10">
        <f t="shared" si="104"/>
        <v>0</v>
      </c>
      <c r="AJ267" s="10">
        <f t="shared" si="104"/>
        <v>0</v>
      </c>
      <c r="AK267" s="10">
        <f t="shared" si="104"/>
        <v>0</v>
      </c>
    </row>
    <row r="269" spans="4:37" x14ac:dyDescent="0.35">
      <c r="D269" t="s">
        <v>146</v>
      </c>
    </row>
    <row r="270" spans="4:37" x14ac:dyDescent="0.35">
      <c r="E270" t="s">
        <v>51</v>
      </c>
      <c r="F270" t="s">
        <v>53</v>
      </c>
      <c r="G270" s="10">
        <f t="shared" ref="G270:AK277" si="105">G236</f>
        <v>-64771548.044999994</v>
      </c>
      <c r="H270" s="10">
        <f t="shared" si="105"/>
        <v>-1976591.24917324</v>
      </c>
      <c r="I270" s="10">
        <f t="shared" si="105"/>
        <v>-7883163.6195844151</v>
      </c>
      <c r="J270" s="10">
        <f t="shared" si="105"/>
        <v>-9409287.5461007431</v>
      </c>
      <c r="K270" s="10">
        <f t="shared" si="105"/>
        <v>-15570797.270092202</v>
      </c>
      <c r="L270" s="10">
        <f t="shared" si="105"/>
        <v>-6195642.9597768383</v>
      </c>
      <c r="M270" s="10">
        <f t="shared" si="105"/>
        <v>-3956993.2301738057</v>
      </c>
      <c r="N270" s="10">
        <f t="shared" si="105"/>
        <v>-4168914.5556033188</v>
      </c>
      <c r="O270" s="10">
        <f t="shared" si="105"/>
        <v>-8924964.6192801911</v>
      </c>
      <c r="P270" s="10">
        <f t="shared" si="105"/>
        <v>-9192713.5578585975</v>
      </c>
      <c r="Q270" s="10">
        <f t="shared" si="105"/>
        <v>-9468494.9645943567</v>
      </c>
      <c r="R270" s="10">
        <f t="shared" si="105"/>
        <v>-9752549.8135321867</v>
      </c>
      <c r="S270" s="10">
        <f t="shared" si="105"/>
        <v>-10045126.307938153</v>
      </c>
      <c r="T270" s="10">
        <f t="shared" si="105"/>
        <v>-10256073.960404854</v>
      </c>
      <c r="U270" s="10">
        <f t="shared" si="105"/>
        <v>-10471451.513573356</v>
      </c>
      <c r="V270" s="10">
        <f t="shared" si="105"/>
        <v>-10691351.995358394</v>
      </c>
      <c r="W270" s="10">
        <f t="shared" si="105"/>
        <v>-10915870.387260919</v>
      </c>
      <c r="X270" s="10">
        <f t="shared" si="105"/>
        <v>-11145103.665393399</v>
      </c>
      <c r="Y270" s="10">
        <f t="shared" si="105"/>
        <v>-11379150.84236666</v>
      </c>
      <c r="Z270" s="10">
        <f t="shared" si="105"/>
        <v>-11618113.01005636</v>
      </c>
      <c r="AA270" s="10">
        <f t="shared" si="105"/>
        <v>-11862093.38326754</v>
      </c>
      <c r="AB270" s="10">
        <f t="shared" si="105"/>
        <v>-12111197.344316158</v>
      </c>
      <c r="AC270" s="10">
        <f t="shared" si="105"/>
        <v>-12365532.488546796</v>
      </c>
      <c r="AD270" s="10">
        <f t="shared" si="105"/>
        <v>-12625208.670806278</v>
      </c>
      <c r="AE270" s="10">
        <f t="shared" si="105"/>
        <v>-12890338.052893208</v>
      </c>
      <c r="AF270" s="10">
        <f t="shared" si="105"/>
        <v>-13161035.152003964</v>
      </c>
      <c r="AG270" s="10">
        <f t="shared" si="105"/>
        <v>-13437416.890196046</v>
      </c>
      <c r="AH270" s="10">
        <f t="shared" si="105"/>
        <v>-13719602.644890163</v>
      </c>
      <c r="AI270" s="10">
        <f t="shared" si="105"/>
        <v>-14007714.300432855</v>
      </c>
      <c r="AJ270" s="10">
        <f t="shared" si="105"/>
        <v>-14301876.300741943</v>
      </c>
      <c r="AK270" s="10">
        <f t="shared" si="105"/>
        <v>-14602215.703057522</v>
      </c>
    </row>
    <row r="271" spans="4:37" x14ac:dyDescent="0.35">
      <c r="E271" t="s">
        <v>147</v>
      </c>
      <c r="F271" t="s">
        <v>53</v>
      </c>
      <c r="G271" s="10">
        <f t="shared" si="105"/>
        <v>0</v>
      </c>
      <c r="H271" s="10">
        <f t="shared" si="105"/>
        <v>0</v>
      </c>
      <c r="I271" s="10">
        <f t="shared" si="105"/>
        <v>0</v>
      </c>
      <c r="J271" s="10">
        <f t="shared" si="105"/>
        <v>0</v>
      </c>
      <c r="K271" s="10">
        <f t="shared" si="105"/>
        <v>0</v>
      </c>
      <c r="L271" s="10">
        <f t="shared" si="105"/>
        <v>0</v>
      </c>
      <c r="M271" s="10">
        <f t="shared" si="105"/>
        <v>0</v>
      </c>
      <c r="N271" s="10">
        <f t="shared" si="105"/>
        <v>0</v>
      </c>
      <c r="O271" s="10">
        <f t="shared" si="105"/>
        <v>0</v>
      </c>
      <c r="P271" s="10">
        <f t="shared" si="105"/>
        <v>0</v>
      </c>
      <c r="Q271" s="10">
        <f t="shared" si="105"/>
        <v>0</v>
      </c>
      <c r="R271" s="10">
        <f t="shared" si="105"/>
        <v>0</v>
      </c>
      <c r="S271" s="10">
        <f t="shared" si="105"/>
        <v>0</v>
      </c>
      <c r="T271" s="10">
        <f t="shared" si="105"/>
        <v>0</v>
      </c>
      <c r="U271" s="10">
        <f t="shared" si="105"/>
        <v>0</v>
      </c>
      <c r="V271" s="10">
        <f t="shared" si="105"/>
        <v>0</v>
      </c>
      <c r="W271" s="10">
        <f t="shared" si="105"/>
        <v>0</v>
      </c>
      <c r="X271" s="10">
        <f t="shared" si="105"/>
        <v>0</v>
      </c>
      <c r="Y271" s="10">
        <f t="shared" si="105"/>
        <v>0</v>
      </c>
      <c r="Z271" s="10">
        <f t="shared" si="105"/>
        <v>0</v>
      </c>
      <c r="AA271" s="10">
        <f t="shared" si="105"/>
        <v>0</v>
      </c>
      <c r="AB271" s="10">
        <f t="shared" si="105"/>
        <v>0</v>
      </c>
      <c r="AC271" s="10">
        <f t="shared" si="105"/>
        <v>0</v>
      </c>
      <c r="AD271" s="10">
        <f t="shared" si="105"/>
        <v>0</v>
      </c>
      <c r="AE271" s="10">
        <f t="shared" si="105"/>
        <v>0</v>
      </c>
      <c r="AF271" s="10">
        <f t="shared" si="105"/>
        <v>0</v>
      </c>
      <c r="AG271" s="10">
        <f t="shared" si="105"/>
        <v>0</v>
      </c>
      <c r="AH271" s="10">
        <f t="shared" si="105"/>
        <v>0</v>
      </c>
      <c r="AI271" s="10">
        <f t="shared" si="105"/>
        <v>0</v>
      </c>
      <c r="AJ271" s="10">
        <f t="shared" si="105"/>
        <v>0</v>
      </c>
      <c r="AK271" s="10">
        <f t="shared" si="105"/>
        <v>0</v>
      </c>
    </row>
    <row r="272" spans="4:37" x14ac:dyDescent="0.35">
      <c r="E272" t="s">
        <v>60</v>
      </c>
      <c r="F272" t="s">
        <v>53</v>
      </c>
      <c r="G272" s="10">
        <f t="shared" si="105"/>
        <v>30007000</v>
      </c>
      <c r="H272" s="10">
        <f t="shared" si="105"/>
        <v>0</v>
      </c>
      <c r="I272" s="10">
        <f t="shared" si="105"/>
        <v>0</v>
      </c>
      <c r="J272" s="10">
        <f t="shared" si="105"/>
        <v>0</v>
      </c>
      <c r="K272" s="10">
        <f t="shared" si="105"/>
        <v>0</v>
      </c>
      <c r="L272" s="10">
        <f t="shared" si="105"/>
        <v>0</v>
      </c>
      <c r="M272" s="10">
        <f t="shared" si="105"/>
        <v>0</v>
      </c>
      <c r="N272" s="10">
        <f t="shared" si="105"/>
        <v>0</v>
      </c>
      <c r="O272" s="10">
        <f t="shared" si="105"/>
        <v>0</v>
      </c>
      <c r="P272" s="10">
        <f t="shared" si="105"/>
        <v>0</v>
      </c>
      <c r="Q272" s="10">
        <f t="shared" si="105"/>
        <v>0</v>
      </c>
      <c r="R272" s="10">
        <f t="shared" si="105"/>
        <v>0</v>
      </c>
      <c r="S272" s="10">
        <f t="shared" si="105"/>
        <v>0</v>
      </c>
      <c r="T272" s="10">
        <f t="shared" si="105"/>
        <v>0</v>
      </c>
      <c r="U272" s="10">
        <f t="shared" si="105"/>
        <v>0</v>
      </c>
      <c r="V272" s="10">
        <f t="shared" si="105"/>
        <v>0</v>
      </c>
      <c r="W272" s="10">
        <f t="shared" si="105"/>
        <v>0</v>
      </c>
      <c r="X272" s="10">
        <f t="shared" si="105"/>
        <v>0</v>
      </c>
      <c r="Y272" s="10">
        <f t="shared" si="105"/>
        <v>0</v>
      </c>
      <c r="Z272" s="10">
        <f t="shared" si="105"/>
        <v>0</v>
      </c>
      <c r="AA272" s="10">
        <f t="shared" si="105"/>
        <v>0</v>
      </c>
      <c r="AB272" s="10">
        <f t="shared" si="105"/>
        <v>0</v>
      </c>
      <c r="AC272" s="10">
        <f t="shared" si="105"/>
        <v>0</v>
      </c>
      <c r="AD272" s="10">
        <f t="shared" si="105"/>
        <v>0</v>
      </c>
      <c r="AE272" s="10">
        <f t="shared" si="105"/>
        <v>0</v>
      </c>
      <c r="AF272" s="10">
        <f t="shared" si="105"/>
        <v>0</v>
      </c>
      <c r="AG272" s="10">
        <f t="shared" si="105"/>
        <v>0</v>
      </c>
      <c r="AH272" s="10">
        <f t="shared" si="105"/>
        <v>0</v>
      </c>
      <c r="AI272" s="10">
        <f t="shared" si="105"/>
        <v>0</v>
      </c>
      <c r="AJ272" s="10">
        <f t="shared" si="105"/>
        <v>0</v>
      </c>
      <c r="AK272" s="10">
        <f t="shared" si="105"/>
        <v>0</v>
      </c>
    </row>
    <row r="273" spans="1:38" x14ac:dyDescent="0.35">
      <c r="E273" t="s">
        <v>141</v>
      </c>
      <c r="F273" t="s">
        <v>53</v>
      </c>
      <c r="G273" s="10">
        <f t="shared" si="105"/>
        <v>0</v>
      </c>
      <c r="H273" s="10">
        <f t="shared" si="105"/>
        <v>526993.09080000001</v>
      </c>
      <c r="I273" s="10">
        <f t="shared" si="105"/>
        <v>1052117.5824</v>
      </c>
      <c r="J273" s="10">
        <f t="shared" si="105"/>
        <v>1617100.6214063212</v>
      </c>
      <c r="K273" s="10">
        <f t="shared" si="105"/>
        <v>2267131.629974653</v>
      </c>
      <c r="L273" s="10">
        <f t="shared" si="105"/>
        <v>3011811.941742972</v>
      </c>
      <c r="M273" s="10">
        <f t="shared" si="105"/>
        <v>3740218.6243665987</v>
      </c>
      <c r="N273" s="10">
        <f t="shared" si="105"/>
        <v>4592466.9910514876</v>
      </c>
      <c r="O273" s="10">
        <f t="shared" si="105"/>
        <v>5480935.0271354765</v>
      </c>
      <c r="P273" s="10">
        <f t="shared" si="105"/>
        <v>6438228.9073482957</v>
      </c>
      <c r="Q273" s="10">
        <f t="shared" si="105"/>
        <v>7468664.8649403714</v>
      </c>
      <c r="R273" s="10">
        <f t="shared" si="105"/>
        <v>8576804.8291375712</v>
      </c>
      <c r="S273" s="10">
        <f t="shared" si="105"/>
        <v>9767469.651642032</v>
      </c>
      <c r="T273" s="10">
        <f t="shared" si="105"/>
        <v>10805934.917017881</v>
      </c>
      <c r="U273" s="10">
        <f t="shared" si="105"/>
        <v>11883708.269423144</v>
      </c>
      <c r="V273" s="10">
        <f t="shared" si="105"/>
        <v>13001982.685331021</v>
      </c>
      <c r="W273" s="10">
        <f t="shared" si="105"/>
        <v>14161983.911360214</v>
      </c>
      <c r="X273" s="10">
        <f t="shared" si="105"/>
        <v>15364971.314518403</v>
      </c>
      <c r="Y273" s="10">
        <f t="shared" si="105"/>
        <v>16612238.753704324</v>
      </c>
      <c r="Z273" s="10">
        <f t="shared" si="105"/>
        <v>17905115.472986355</v>
      </c>
      <c r="AA273" s="10">
        <f t="shared" si="105"/>
        <v>19244967.017187841</v>
      </c>
      <c r="AB273" s="10">
        <f t="shared" si="105"/>
        <v>20633196.17032221</v>
      </c>
      <c r="AC273" s="10">
        <f t="shared" si="105"/>
        <v>22071243.917433634</v>
      </c>
      <c r="AD273" s="10">
        <f t="shared" si="105"/>
        <v>23560590.430412631</v>
      </c>
      <c r="AE273" s="10">
        <f t="shared" si="105"/>
        <v>25102756.078369156</v>
      </c>
      <c r="AF273" s="10">
        <f t="shared" si="105"/>
        <v>26699302.463160045</v>
      </c>
      <c r="AG273" s="10">
        <f t="shared" si="105"/>
        <v>28351833.480681587</v>
      </c>
      <c r="AH273" s="10">
        <f t="shared" si="105"/>
        <v>30061996.408552781</v>
      </c>
      <c r="AI273" s="10">
        <f t="shared" si="105"/>
        <v>31831483.020829581</v>
      </c>
      <c r="AJ273" s="10">
        <f t="shared" si="105"/>
        <v>33662030.730405845</v>
      </c>
      <c r="AK273" s="10">
        <f t="shared" si="105"/>
        <v>35555423.759772114</v>
      </c>
      <c r="AL273" s="10">
        <f t="shared" ref="AL273:AL277" si="106">IF(AF273=0,0,IF($G$17&gt;(AK273/AF273)^(1/5)-1+2%,AK273*(AK273/AF273)^(1/5)/($G$17-((AK273/AF273)^(1/5)-1)),AK273*(1+$G$16)/$G$18))</f>
        <v>1423611280.734405</v>
      </c>
    </row>
    <row r="274" spans="1:38" x14ac:dyDescent="0.35">
      <c r="E274" t="s">
        <v>117</v>
      </c>
      <c r="F274" t="s">
        <v>53</v>
      </c>
      <c r="G274" s="10">
        <f t="shared" si="105"/>
        <v>0</v>
      </c>
      <c r="H274" s="10">
        <f t="shared" si="105"/>
        <v>0</v>
      </c>
      <c r="I274" s="10">
        <f t="shared" si="105"/>
        <v>0</v>
      </c>
      <c r="J274" s="10">
        <f t="shared" si="105"/>
        <v>0</v>
      </c>
      <c r="K274" s="10">
        <f t="shared" si="105"/>
        <v>0</v>
      </c>
      <c r="L274" s="10">
        <f t="shared" si="105"/>
        <v>0</v>
      </c>
      <c r="M274" s="10">
        <f t="shared" si="105"/>
        <v>0</v>
      </c>
      <c r="N274" s="10">
        <f t="shared" si="105"/>
        <v>0</v>
      </c>
      <c r="O274" s="10">
        <f t="shared" si="105"/>
        <v>0</v>
      </c>
      <c r="P274" s="10">
        <f t="shared" si="105"/>
        <v>0</v>
      </c>
      <c r="Q274" s="10">
        <f t="shared" si="105"/>
        <v>0</v>
      </c>
      <c r="R274" s="10">
        <f t="shared" si="105"/>
        <v>0</v>
      </c>
      <c r="S274" s="10">
        <f t="shared" si="105"/>
        <v>0</v>
      </c>
      <c r="T274" s="10">
        <f t="shared" si="105"/>
        <v>0</v>
      </c>
      <c r="U274" s="10">
        <f t="shared" si="105"/>
        <v>0</v>
      </c>
      <c r="V274" s="10">
        <f t="shared" si="105"/>
        <v>0</v>
      </c>
      <c r="W274" s="10">
        <f t="shared" si="105"/>
        <v>0</v>
      </c>
      <c r="X274" s="10">
        <f t="shared" si="105"/>
        <v>0</v>
      </c>
      <c r="Y274" s="10">
        <f t="shared" si="105"/>
        <v>0</v>
      </c>
      <c r="Z274" s="10">
        <f t="shared" si="105"/>
        <v>0</v>
      </c>
      <c r="AA274" s="10">
        <f t="shared" si="105"/>
        <v>0</v>
      </c>
      <c r="AB274" s="10">
        <f t="shared" si="105"/>
        <v>0</v>
      </c>
      <c r="AC274" s="10">
        <f t="shared" si="105"/>
        <v>0</v>
      </c>
      <c r="AD274" s="10">
        <f t="shared" si="105"/>
        <v>0</v>
      </c>
      <c r="AE274" s="10">
        <f t="shared" si="105"/>
        <v>0</v>
      </c>
      <c r="AF274" s="10">
        <f t="shared" si="105"/>
        <v>0</v>
      </c>
      <c r="AG274" s="10">
        <f t="shared" si="105"/>
        <v>0</v>
      </c>
      <c r="AH274" s="10">
        <f t="shared" si="105"/>
        <v>0</v>
      </c>
      <c r="AI274" s="10">
        <f t="shared" si="105"/>
        <v>0</v>
      </c>
      <c r="AJ274" s="10">
        <f t="shared" si="105"/>
        <v>0</v>
      </c>
      <c r="AK274" s="10">
        <f t="shared" si="105"/>
        <v>0</v>
      </c>
      <c r="AL274" s="10">
        <f t="shared" si="106"/>
        <v>0</v>
      </c>
    </row>
    <row r="275" spans="1:38" x14ac:dyDescent="0.35">
      <c r="E275" t="s">
        <v>118</v>
      </c>
      <c r="F275" t="s">
        <v>53</v>
      </c>
      <c r="G275" s="10">
        <f t="shared" si="105"/>
        <v>0</v>
      </c>
      <c r="H275" s="10">
        <f t="shared" si="105"/>
        <v>-448968.02821894531</v>
      </c>
      <c r="I275" s="10">
        <f t="shared" si="105"/>
        <v>-863755.11862009775</v>
      </c>
      <c r="J275" s="10">
        <f t="shared" si="105"/>
        <v>-1301567.2059710165</v>
      </c>
      <c r="K275" s="10">
        <f t="shared" si="105"/>
        <v>-1788979.9498819397</v>
      </c>
      <c r="L275" s="10">
        <f t="shared" si="105"/>
        <v>-2307378.3567829109</v>
      </c>
      <c r="M275" s="10">
        <f t="shared" si="105"/>
        <v>-2781921.1079293475</v>
      </c>
      <c r="N275" s="10">
        <f t="shared" si="105"/>
        <v>-3316358.7199312416</v>
      </c>
      <c r="O275" s="10">
        <f t="shared" si="105"/>
        <v>-3872015.884428618</v>
      </c>
      <c r="P275" s="10">
        <f t="shared" si="105"/>
        <v>-4449548.1356393946</v>
      </c>
      <c r="Q275" s="10">
        <f t="shared" si="105"/>
        <v>-5049629.18239599</v>
      </c>
      <c r="R275" s="10">
        <f t="shared" si="105"/>
        <v>-5672951.3823885461</v>
      </c>
      <c r="S275" s="10">
        <f t="shared" si="105"/>
        <v>-6320226.2283113515</v>
      </c>
      <c r="T275" s="10">
        <f t="shared" si="105"/>
        <v>-6992184.8462032834</v>
      </c>
      <c r="U275" s="10">
        <f t="shared" si="105"/>
        <v>-7689578.5062799901</v>
      </c>
      <c r="V275" s="10">
        <f t="shared" si="105"/>
        <v>-8413179.1465627421</v>
      </c>
      <c r="W275" s="10">
        <f t="shared" si="105"/>
        <v>-9163779.9096161015</v>
      </c>
      <c r="X275" s="10">
        <f t="shared" si="105"/>
        <v>-9942195.6927140653</v>
      </c>
      <c r="Y275" s="10">
        <f t="shared" si="105"/>
        <v>-10749263.711762005</v>
      </c>
      <c r="Z275" s="10">
        <f t="shared" si="105"/>
        <v>-11585844.079309471</v>
      </c>
      <c r="AA275" s="10">
        <f t="shared" si="105"/>
        <v>-12452820.396997042</v>
      </c>
      <c r="AB275" s="10">
        <f t="shared" si="105"/>
        <v>-13351100.362788517</v>
      </c>
      <c r="AC275" s="10">
        <f t="shared" si="105"/>
        <v>-14281616.393348157</v>
      </c>
      <c r="AD275" s="10">
        <f t="shared" si="105"/>
        <v>-15245326.261931311</v>
      </c>
      <c r="AE275" s="10">
        <f t="shared" si="105"/>
        <v>-16243213.752165493</v>
      </c>
      <c r="AF275" s="10">
        <f t="shared" si="105"/>
        <v>-17276289.328107998</v>
      </c>
      <c r="AG275" s="10">
        <f t="shared" si="105"/>
        <v>-18345590.820975386</v>
      </c>
      <c r="AH275" s="10">
        <f t="shared" si="105"/>
        <v>-19452184.132949505</v>
      </c>
      <c r="AI275" s="10">
        <f t="shared" si="105"/>
        <v>-20597163.958474487</v>
      </c>
      <c r="AJ275" s="10">
        <f t="shared" si="105"/>
        <v>-21781654.523468889</v>
      </c>
      <c r="AK275" s="10">
        <f t="shared" si="105"/>
        <v>-23006810.342887364</v>
      </c>
      <c r="AL275" s="10">
        <f t="shared" si="106"/>
        <v>-921174641.57207847</v>
      </c>
    </row>
    <row r="276" spans="1:38" x14ac:dyDescent="0.35">
      <c r="E276" t="s">
        <v>125</v>
      </c>
      <c r="F276" t="s">
        <v>53</v>
      </c>
      <c r="G276" s="10">
        <f t="shared" si="105"/>
        <v>0</v>
      </c>
      <c r="H276" s="10">
        <f t="shared" si="105"/>
        <v>0</v>
      </c>
      <c r="I276" s="10">
        <f t="shared" si="105"/>
        <v>0</v>
      </c>
      <c r="J276" s="10">
        <f t="shared" si="105"/>
        <v>0</v>
      </c>
      <c r="K276" s="10">
        <f t="shared" si="105"/>
        <v>0</v>
      </c>
      <c r="L276" s="10">
        <f t="shared" si="105"/>
        <v>0</v>
      </c>
      <c r="M276" s="10">
        <f t="shared" si="105"/>
        <v>0</v>
      </c>
      <c r="N276" s="10">
        <f t="shared" si="105"/>
        <v>0</v>
      </c>
      <c r="O276" s="10">
        <f t="shared" si="105"/>
        <v>0</v>
      </c>
      <c r="P276" s="10">
        <f t="shared" si="105"/>
        <v>0</v>
      </c>
      <c r="Q276" s="10">
        <f t="shared" si="105"/>
        <v>0</v>
      </c>
      <c r="R276" s="10">
        <f t="shared" si="105"/>
        <v>0</v>
      </c>
      <c r="S276" s="10">
        <f t="shared" si="105"/>
        <v>0</v>
      </c>
      <c r="T276" s="10">
        <f t="shared" si="105"/>
        <v>0</v>
      </c>
      <c r="U276" s="10">
        <f t="shared" si="105"/>
        <v>0</v>
      </c>
      <c r="V276" s="10">
        <f t="shared" si="105"/>
        <v>0</v>
      </c>
      <c r="W276" s="10">
        <f t="shared" si="105"/>
        <v>0</v>
      </c>
      <c r="X276" s="10">
        <f t="shared" si="105"/>
        <v>0</v>
      </c>
      <c r="Y276" s="10">
        <f t="shared" si="105"/>
        <v>0</v>
      </c>
      <c r="Z276" s="10">
        <f t="shared" si="105"/>
        <v>0</v>
      </c>
      <c r="AA276" s="10">
        <f t="shared" si="105"/>
        <v>0</v>
      </c>
      <c r="AB276" s="10">
        <f t="shared" si="105"/>
        <v>0</v>
      </c>
      <c r="AC276" s="10">
        <f t="shared" si="105"/>
        <v>0</v>
      </c>
      <c r="AD276" s="10">
        <f t="shared" si="105"/>
        <v>0</v>
      </c>
      <c r="AE276" s="10">
        <f t="shared" si="105"/>
        <v>0</v>
      </c>
      <c r="AF276" s="10">
        <f t="shared" si="105"/>
        <v>0</v>
      </c>
      <c r="AG276" s="10">
        <f t="shared" si="105"/>
        <v>0</v>
      </c>
      <c r="AH276" s="10">
        <f t="shared" si="105"/>
        <v>0</v>
      </c>
      <c r="AI276" s="10">
        <f t="shared" si="105"/>
        <v>0</v>
      </c>
      <c r="AJ276" s="10">
        <f t="shared" si="105"/>
        <v>0</v>
      </c>
      <c r="AK276" s="10">
        <f t="shared" si="105"/>
        <v>0</v>
      </c>
      <c r="AL276" s="10">
        <f t="shared" si="106"/>
        <v>0</v>
      </c>
    </row>
    <row r="277" spans="1:38" x14ac:dyDescent="0.35">
      <c r="E277" t="s">
        <v>131</v>
      </c>
      <c r="F277" t="s">
        <v>53</v>
      </c>
      <c r="G277" s="10">
        <f t="shared" si="105"/>
        <v>0</v>
      </c>
      <c r="H277" s="10">
        <f t="shared" si="105"/>
        <v>0</v>
      </c>
      <c r="I277" s="10">
        <f t="shared" si="105"/>
        <v>0</v>
      </c>
      <c r="J277" s="10">
        <f t="shared" si="105"/>
        <v>0</v>
      </c>
      <c r="K277" s="10">
        <f t="shared" si="105"/>
        <v>0</v>
      </c>
      <c r="L277" s="10">
        <f t="shared" si="105"/>
        <v>0</v>
      </c>
      <c r="M277" s="10">
        <f t="shared" si="105"/>
        <v>0</v>
      </c>
      <c r="N277" s="10">
        <f t="shared" si="105"/>
        <v>0</v>
      </c>
      <c r="O277" s="10">
        <f t="shared" si="105"/>
        <v>0</v>
      </c>
      <c r="P277" s="10">
        <f t="shared" si="105"/>
        <v>0</v>
      </c>
      <c r="Q277" s="10">
        <f t="shared" si="105"/>
        <v>0</v>
      </c>
      <c r="R277" s="10">
        <f t="shared" si="105"/>
        <v>0</v>
      </c>
      <c r="S277" s="10">
        <f t="shared" si="105"/>
        <v>0</v>
      </c>
      <c r="T277" s="10">
        <f t="shared" si="105"/>
        <v>0</v>
      </c>
      <c r="U277" s="10">
        <f t="shared" si="105"/>
        <v>0</v>
      </c>
      <c r="V277" s="10">
        <f t="shared" si="105"/>
        <v>0</v>
      </c>
      <c r="W277" s="10">
        <f t="shared" si="105"/>
        <v>0</v>
      </c>
      <c r="X277" s="10">
        <f t="shared" si="105"/>
        <v>0</v>
      </c>
      <c r="Y277" s="10">
        <f t="shared" si="105"/>
        <v>0</v>
      </c>
      <c r="Z277" s="10">
        <f t="shared" si="105"/>
        <v>0</v>
      </c>
      <c r="AA277" s="10">
        <f t="shared" si="105"/>
        <v>0</v>
      </c>
      <c r="AB277" s="10">
        <f t="shared" si="105"/>
        <v>0</v>
      </c>
      <c r="AC277" s="10">
        <f t="shared" si="105"/>
        <v>0</v>
      </c>
      <c r="AD277" s="10">
        <f t="shared" si="105"/>
        <v>0</v>
      </c>
      <c r="AE277" s="10">
        <f t="shared" si="105"/>
        <v>0</v>
      </c>
      <c r="AF277" s="10">
        <f t="shared" si="105"/>
        <v>0</v>
      </c>
      <c r="AG277" s="10">
        <f t="shared" si="105"/>
        <v>0</v>
      </c>
      <c r="AH277" s="10">
        <f t="shared" si="105"/>
        <v>0</v>
      </c>
      <c r="AI277" s="10">
        <f t="shared" si="105"/>
        <v>0</v>
      </c>
      <c r="AJ277" s="10">
        <f t="shared" si="105"/>
        <v>0</v>
      </c>
      <c r="AK277" s="10">
        <f t="shared" si="105"/>
        <v>0</v>
      </c>
      <c r="AL277" s="10">
        <f t="shared" si="106"/>
        <v>0</v>
      </c>
    </row>
    <row r="278" spans="1:38" x14ac:dyDescent="0.35">
      <c r="E278" t="s">
        <v>148</v>
      </c>
      <c r="F278" t="s">
        <v>53</v>
      </c>
      <c r="G278" s="10">
        <f t="shared" ref="G278:AK278" si="107">G267</f>
        <v>0</v>
      </c>
      <c r="H278" s="10">
        <f t="shared" si="107"/>
        <v>0</v>
      </c>
      <c r="I278" s="10">
        <f t="shared" si="107"/>
        <v>0</v>
      </c>
      <c r="J278" s="10">
        <f t="shared" si="107"/>
        <v>0</v>
      </c>
      <c r="K278" s="10">
        <f t="shared" si="107"/>
        <v>0</v>
      </c>
      <c r="L278" s="10">
        <f t="shared" si="107"/>
        <v>0</v>
      </c>
      <c r="M278" s="10">
        <f t="shared" si="107"/>
        <v>0</v>
      </c>
      <c r="N278" s="10">
        <f t="shared" si="107"/>
        <v>0</v>
      </c>
      <c r="O278" s="10">
        <f t="shared" si="107"/>
        <v>0</v>
      </c>
      <c r="P278" s="10">
        <f t="shared" si="107"/>
        <v>0</v>
      </c>
      <c r="Q278" s="10">
        <f t="shared" si="107"/>
        <v>0</v>
      </c>
      <c r="R278" s="10">
        <f t="shared" si="107"/>
        <v>0</v>
      </c>
      <c r="S278" s="10">
        <f t="shared" si="107"/>
        <v>0</v>
      </c>
      <c r="T278" s="10">
        <f t="shared" si="107"/>
        <v>0</v>
      </c>
      <c r="U278" s="10">
        <f t="shared" si="107"/>
        <v>0</v>
      </c>
      <c r="V278" s="10">
        <f t="shared" si="107"/>
        <v>0</v>
      </c>
      <c r="W278" s="10">
        <f t="shared" si="107"/>
        <v>0</v>
      </c>
      <c r="X278" s="10">
        <f t="shared" si="107"/>
        <v>0</v>
      </c>
      <c r="Y278" s="10">
        <f t="shared" si="107"/>
        <v>0</v>
      </c>
      <c r="Z278" s="10">
        <f t="shared" si="107"/>
        <v>0</v>
      </c>
      <c r="AA278" s="10">
        <f t="shared" si="107"/>
        <v>0</v>
      </c>
      <c r="AB278" s="10">
        <f t="shared" si="107"/>
        <v>0</v>
      </c>
      <c r="AC278" s="10">
        <f t="shared" si="107"/>
        <v>0</v>
      </c>
      <c r="AD278" s="10">
        <f t="shared" si="107"/>
        <v>0</v>
      </c>
      <c r="AE278" s="10">
        <f t="shared" si="107"/>
        <v>0</v>
      </c>
      <c r="AF278" s="10">
        <f t="shared" si="107"/>
        <v>0</v>
      </c>
      <c r="AG278" s="10">
        <f t="shared" si="107"/>
        <v>0</v>
      </c>
      <c r="AH278" s="10">
        <f t="shared" si="107"/>
        <v>0</v>
      </c>
      <c r="AI278" s="10">
        <f t="shared" si="107"/>
        <v>0</v>
      </c>
      <c r="AJ278" s="10">
        <f t="shared" si="107"/>
        <v>0</v>
      </c>
      <c r="AK278" s="10">
        <f t="shared" si="107"/>
        <v>0</v>
      </c>
      <c r="AL278" s="10">
        <f>IF(AF278=0,0,IF($G$17&gt;(AK278/AF278)^(1/5)-1+2%,AK278*(AK278/AF278)^(1/5)/($G$17-((AK278/AF278)^(1/5)-1)),AK278*(1+$G$16)/$G$18))</f>
        <v>0</v>
      </c>
    </row>
    <row r="279" spans="1:38" x14ac:dyDescent="0.35">
      <c r="E279" t="s">
        <v>149</v>
      </c>
      <c r="F279" t="s">
        <v>53</v>
      </c>
      <c r="G279" s="10">
        <f>-$G$19*G278</f>
        <v>0</v>
      </c>
      <c r="H279" s="10">
        <f t="shared" ref="H279:AK279" si="108">-$G$19*H278</f>
        <v>0</v>
      </c>
      <c r="I279" s="10">
        <f t="shared" si="108"/>
        <v>0</v>
      </c>
      <c r="J279" s="10">
        <f t="shared" si="108"/>
        <v>0</v>
      </c>
      <c r="K279" s="10">
        <f t="shared" si="108"/>
        <v>0</v>
      </c>
      <c r="L279" s="10">
        <f t="shared" si="108"/>
        <v>0</v>
      </c>
      <c r="M279" s="10">
        <f t="shared" si="108"/>
        <v>0</v>
      </c>
      <c r="N279" s="10">
        <f t="shared" si="108"/>
        <v>0</v>
      </c>
      <c r="O279" s="10">
        <f t="shared" si="108"/>
        <v>0</v>
      </c>
      <c r="P279" s="10">
        <f t="shared" si="108"/>
        <v>0</v>
      </c>
      <c r="Q279" s="10">
        <f t="shared" si="108"/>
        <v>0</v>
      </c>
      <c r="R279" s="10">
        <f t="shared" si="108"/>
        <v>0</v>
      </c>
      <c r="S279" s="10">
        <f t="shared" si="108"/>
        <v>0</v>
      </c>
      <c r="T279" s="10">
        <f t="shared" si="108"/>
        <v>0</v>
      </c>
      <c r="U279" s="10">
        <f t="shared" si="108"/>
        <v>0</v>
      </c>
      <c r="V279" s="10">
        <f t="shared" si="108"/>
        <v>0</v>
      </c>
      <c r="W279" s="10">
        <f t="shared" si="108"/>
        <v>0</v>
      </c>
      <c r="X279" s="10">
        <f t="shared" si="108"/>
        <v>0</v>
      </c>
      <c r="Y279" s="10">
        <f t="shared" si="108"/>
        <v>0</v>
      </c>
      <c r="Z279" s="10">
        <f t="shared" si="108"/>
        <v>0</v>
      </c>
      <c r="AA279" s="10">
        <f t="shared" si="108"/>
        <v>0</v>
      </c>
      <c r="AB279" s="10">
        <f t="shared" si="108"/>
        <v>0</v>
      </c>
      <c r="AC279" s="10">
        <f t="shared" si="108"/>
        <v>0</v>
      </c>
      <c r="AD279" s="10">
        <f t="shared" si="108"/>
        <v>0</v>
      </c>
      <c r="AE279" s="10">
        <f t="shared" si="108"/>
        <v>0</v>
      </c>
      <c r="AF279" s="10">
        <f t="shared" si="108"/>
        <v>0</v>
      </c>
      <c r="AG279" s="10">
        <f t="shared" si="108"/>
        <v>0</v>
      </c>
      <c r="AH279" s="10">
        <f t="shared" si="108"/>
        <v>0</v>
      </c>
      <c r="AI279" s="10">
        <f t="shared" si="108"/>
        <v>0</v>
      </c>
      <c r="AJ279" s="10">
        <f t="shared" si="108"/>
        <v>0</v>
      </c>
      <c r="AK279" s="10">
        <f t="shared" si="108"/>
        <v>0</v>
      </c>
      <c r="AL279" s="10">
        <f t="shared" ref="AL279" si="109">IF(AF279=0,0,IF($G$17&gt;(AK279/AF279)^(1/5)-1+2%,AK279*(AK279/AF279)^(1/5)/($G$17-((AK279/AF279)^(1/5)-1)),AK279*(1+$G$16)/$G$18))</f>
        <v>0</v>
      </c>
    </row>
    <row r="280" spans="1:38" x14ac:dyDescent="0.35">
      <c r="E280" t="s">
        <v>150</v>
      </c>
      <c r="F280" t="s">
        <v>53</v>
      </c>
      <c r="G280" s="10">
        <f t="shared" ref="G280:AL280" si="110">SUM(G270:G279)</f>
        <v>-34764548.044999994</v>
      </c>
      <c r="H280" s="10">
        <f t="shared" si="110"/>
        <v>-1898566.1865921852</v>
      </c>
      <c r="I280" s="10">
        <f t="shared" si="110"/>
        <v>-7694801.155804513</v>
      </c>
      <c r="J280" s="10">
        <f t="shared" si="110"/>
        <v>-9093754.1306654382</v>
      </c>
      <c r="K280" s="10">
        <f t="shared" si="110"/>
        <v>-15092645.589999488</v>
      </c>
      <c r="L280" s="10">
        <f t="shared" si="110"/>
        <v>-5491209.3748167772</v>
      </c>
      <c r="M280" s="10">
        <f t="shared" si="110"/>
        <v>-2998695.7137365546</v>
      </c>
      <c r="N280" s="10">
        <f t="shared" si="110"/>
        <v>-2892806.2844830728</v>
      </c>
      <c r="O280" s="10">
        <f t="shared" si="110"/>
        <v>-7316045.4765733331</v>
      </c>
      <c r="P280" s="10">
        <f t="shared" si="110"/>
        <v>-7204032.7861496964</v>
      </c>
      <c r="Q280" s="10">
        <f t="shared" si="110"/>
        <v>-7049459.2820499754</v>
      </c>
      <c r="R280" s="10">
        <f t="shared" si="110"/>
        <v>-6848696.3667831616</v>
      </c>
      <c r="S280" s="10">
        <f t="shared" si="110"/>
        <v>-6597882.8846074725</v>
      </c>
      <c r="T280" s="10">
        <f t="shared" si="110"/>
        <v>-6442323.8895902568</v>
      </c>
      <c r="U280" s="10">
        <f t="shared" si="110"/>
        <v>-6277321.7504302021</v>
      </c>
      <c r="V280" s="10">
        <f t="shared" si="110"/>
        <v>-6102548.456590116</v>
      </c>
      <c r="W280" s="10">
        <f t="shared" si="110"/>
        <v>-5917666.3855168074</v>
      </c>
      <c r="X280" s="10">
        <f t="shared" si="110"/>
        <v>-5722328.0435890611</v>
      </c>
      <c r="Y280" s="10">
        <f t="shared" si="110"/>
        <v>-5516175.8004243411</v>
      </c>
      <c r="Z280" s="10">
        <f t="shared" si="110"/>
        <v>-5298841.6163794752</v>
      </c>
      <c r="AA280" s="10">
        <f t="shared" si="110"/>
        <v>-5069946.7630767412</v>
      </c>
      <c r="AB280" s="10">
        <f t="shared" si="110"/>
        <v>-4829101.5367824659</v>
      </c>
      <c r="AC280" s="10">
        <f t="shared" si="110"/>
        <v>-4575904.9644613191</v>
      </c>
      <c r="AD280" s="10">
        <f t="shared" si="110"/>
        <v>-4309944.5023249574</v>
      </c>
      <c r="AE280" s="10">
        <f t="shared" si="110"/>
        <v>-4030795.7266895454</v>
      </c>
      <c r="AF280" s="10">
        <f t="shared" si="110"/>
        <v>-3738022.0169519167</v>
      </c>
      <c r="AG280" s="10">
        <f t="shared" si="110"/>
        <v>-3431174.2304898445</v>
      </c>
      <c r="AH280" s="10">
        <f t="shared" si="110"/>
        <v>-3109790.3692868873</v>
      </c>
      <c r="AI280" s="10">
        <f t="shared" si="110"/>
        <v>-2773395.2380777597</v>
      </c>
      <c r="AJ280" s="10">
        <f t="shared" si="110"/>
        <v>-2421500.0938049853</v>
      </c>
      <c r="AK280" s="10">
        <f t="shared" si="110"/>
        <v>-2053602.28617277</v>
      </c>
      <c r="AL280" s="10">
        <f t="shared" si="110"/>
        <v>502436639.16232657</v>
      </c>
    </row>
    <row r="281" spans="1:38" x14ac:dyDescent="0.35">
      <c r="E281" t="s">
        <v>151</v>
      </c>
      <c r="F281" t="s">
        <v>53</v>
      </c>
      <c r="G281" s="10">
        <f>NPV($G$17,H280:AL280)+G280</f>
        <v>-7558002.5266887546</v>
      </c>
    </row>
    <row r="282" spans="1:38" x14ac:dyDescent="0.35">
      <c r="E282" s="15" t="s">
        <v>153</v>
      </c>
      <c r="F282" s="15"/>
      <c r="G282" s="18" t="str">
        <f>IF(G281&gt;0,"N/A",IF(ABS(G281+G255)&gt;1,"Error","OK"))</f>
        <v>Error</v>
      </c>
    </row>
    <row r="284" spans="1:38" x14ac:dyDescent="0.35">
      <c r="C284" s="3" t="s">
        <v>155</v>
      </c>
      <c r="D284" s="3"/>
      <c r="G284">
        <f>MAX(0,-G313/(NPV($G$18,H285:AA285)+G285))</f>
        <v>1340273.5628744452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1">G286*(1+$G$16)</f>
        <v>17579235.372820001</v>
      </c>
      <c r="I286" s="10">
        <f t="shared" si="111"/>
        <v>17948399.315649219</v>
      </c>
      <c r="J286" s="10">
        <f t="shared" si="111"/>
        <v>18325315.701277852</v>
      </c>
      <c r="K286" s="10">
        <f t="shared" si="111"/>
        <v>18710147.331004687</v>
      </c>
      <c r="L286" s="10">
        <f t="shared" si="111"/>
        <v>19103060.424955782</v>
      </c>
      <c r="M286" s="10">
        <f t="shared" si="111"/>
        <v>19504224.69387985</v>
      </c>
      <c r="N286" s="10">
        <f t="shared" si="111"/>
        <v>19913813.412451327</v>
      </c>
      <c r="O286" s="10">
        <f t="shared" si="111"/>
        <v>20332003.494112805</v>
      </c>
      <c r="P286" s="10">
        <f t="shared" si="111"/>
        <v>20758975.567489173</v>
      </c>
      <c r="Q286" s="10">
        <f t="shared" si="111"/>
        <v>21194914.054406445</v>
      </c>
      <c r="R286" s="10">
        <f t="shared" si="111"/>
        <v>21640007.249548979</v>
      </c>
      <c r="S286" s="10">
        <f t="shared" si="111"/>
        <v>22094447.401789505</v>
      </c>
      <c r="T286" s="10">
        <f t="shared" si="111"/>
        <v>22558430.797227081</v>
      </c>
      <c r="U286" s="10">
        <f t="shared" si="111"/>
        <v>23032157.843968846</v>
      </c>
      <c r="V286" s="10">
        <f t="shared" si="111"/>
        <v>23515833.158692189</v>
      </c>
      <c r="W286" s="10">
        <f t="shared" si="111"/>
        <v>24009665.655024722</v>
      </c>
      <c r="X286" s="10">
        <f t="shared" si="111"/>
        <v>24513868.633780241</v>
      </c>
      <c r="Y286" s="10">
        <f t="shared" si="111"/>
        <v>25028659.875089623</v>
      </c>
      <c r="Z286" s="10">
        <f t="shared" si="111"/>
        <v>25554261.732466504</v>
      </c>
      <c r="AA286" s="10">
        <f t="shared" si="111"/>
        <v>26090901.228848297</v>
      </c>
      <c r="AB286" s="10">
        <f t="shared" si="111"/>
        <v>26638810.154654108</v>
      </c>
      <c r="AC286" s="10">
        <f t="shared" si="111"/>
        <v>27198225.16790184</v>
      </c>
      <c r="AD286" s="10">
        <f t="shared" si="111"/>
        <v>27769387.896427777</v>
      </c>
      <c r="AE286" s="10">
        <f t="shared" si="111"/>
        <v>28352545.042252757</v>
      </c>
      <c r="AF286" s="10">
        <f t="shared" si="111"/>
        <v>28947948.488140061</v>
      </c>
      <c r="AG286" s="10">
        <f>AF286*(1+$G$16)</f>
        <v>29555855.406390999</v>
      </c>
      <c r="AH286" s="10">
        <f t="shared" si="111"/>
        <v>30176528.369925208</v>
      </c>
      <c r="AI286" s="10">
        <f t="shared" si="111"/>
        <v>30810235.465693634</v>
      </c>
      <c r="AJ286" s="10">
        <f t="shared" si="111"/>
        <v>31457250.410473198</v>
      </c>
      <c r="AK286" s="10">
        <f t="shared" si="111"/>
        <v>32117852.669093132</v>
      </c>
    </row>
    <row r="287" spans="1:38" x14ac:dyDescent="0.35">
      <c r="E287" t="s">
        <v>139</v>
      </c>
      <c r="F287" t="s">
        <v>53</v>
      </c>
      <c r="G287" s="10">
        <f>G285*G286</f>
        <v>17217664.420000002</v>
      </c>
      <c r="H287" s="10">
        <f t="shared" ref="H287:AK287" si="112">H285*H286</f>
        <v>17579235.372820001</v>
      </c>
      <c r="I287" s="10">
        <f t="shared" si="112"/>
        <v>17948399.315649219</v>
      </c>
      <c r="J287" s="10">
        <f t="shared" si="112"/>
        <v>18325315.701277852</v>
      </c>
      <c r="K287" s="10">
        <f t="shared" si="112"/>
        <v>18710147.331004687</v>
      </c>
      <c r="L287" s="10">
        <f t="shared" si="112"/>
        <v>19103060.424955782</v>
      </c>
      <c r="M287" s="10">
        <f t="shared" si="112"/>
        <v>0</v>
      </c>
      <c r="N287" s="10">
        <f t="shared" si="112"/>
        <v>0</v>
      </c>
      <c r="O287" s="10">
        <f t="shared" si="112"/>
        <v>0</v>
      </c>
      <c r="P287" s="10">
        <f t="shared" si="112"/>
        <v>0</v>
      </c>
      <c r="Q287" s="10">
        <f t="shared" si="112"/>
        <v>0</v>
      </c>
      <c r="R287" s="10">
        <f t="shared" si="112"/>
        <v>0</v>
      </c>
      <c r="S287" s="10">
        <f t="shared" si="112"/>
        <v>0</v>
      </c>
      <c r="T287" s="10">
        <f t="shared" si="112"/>
        <v>0</v>
      </c>
      <c r="U287" s="10">
        <f t="shared" si="112"/>
        <v>0</v>
      </c>
      <c r="V287" s="10">
        <f t="shared" si="112"/>
        <v>0</v>
      </c>
      <c r="W287" s="10">
        <f t="shared" si="112"/>
        <v>0</v>
      </c>
      <c r="X287" s="10">
        <f t="shared" si="112"/>
        <v>0</v>
      </c>
      <c r="Y287" s="10">
        <f t="shared" si="112"/>
        <v>0</v>
      </c>
      <c r="Z287" s="10">
        <f t="shared" si="112"/>
        <v>0</v>
      </c>
      <c r="AA287" s="10">
        <f t="shared" si="112"/>
        <v>0</v>
      </c>
      <c r="AB287" s="10">
        <f t="shared" si="112"/>
        <v>0</v>
      </c>
      <c r="AC287" s="10">
        <f t="shared" si="112"/>
        <v>0</v>
      </c>
      <c r="AD287" s="10">
        <f t="shared" si="112"/>
        <v>0</v>
      </c>
      <c r="AE287" s="10">
        <f t="shared" si="112"/>
        <v>0</v>
      </c>
      <c r="AF287" s="10">
        <f t="shared" si="112"/>
        <v>0</v>
      </c>
      <c r="AG287" s="10">
        <f t="shared" si="112"/>
        <v>0</v>
      </c>
      <c r="AH287" s="10">
        <f t="shared" si="112"/>
        <v>0</v>
      </c>
      <c r="AI287" s="10">
        <f t="shared" si="112"/>
        <v>0</v>
      </c>
      <c r="AJ287" s="10">
        <f t="shared" si="112"/>
        <v>0</v>
      </c>
      <c r="AK287" s="10">
        <f t="shared" si="112"/>
        <v>0</v>
      </c>
    </row>
    <row r="289" spans="4:37" x14ac:dyDescent="0.35">
      <c r="D289" t="s">
        <v>140</v>
      </c>
    </row>
    <row r="290" spans="4:37" x14ac:dyDescent="0.35">
      <c r="E290" t="s">
        <v>57</v>
      </c>
      <c r="F290" t="s">
        <v>53</v>
      </c>
      <c r="G290" s="10">
        <f t="shared" ref="G290:AK295" si="113">G224</f>
        <v>6232586.4000000004</v>
      </c>
      <c r="H290" s="10">
        <f t="shared" si="113"/>
        <v>4176296</v>
      </c>
      <c r="I290" s="10">
        <f t="shared" si="113"/>
        <v>4176296</v>
      </c>
      <c r="J290" s="10">
        <f t="shared" si="113"/>
        <v>3786015.9385158177</v>
      </c>
      <c r="K290" s="10">
        <f t="shared" si="113"/>
        <v>4598927.3384508733</v>
      </c>
      <c r="L290" s="10">
        <f t="shared" si="113"/>
        <v>5147622.5504659051</v>
      </c>
      <c r="M290" s="10">
        <f t="shared" si="113"/>
        <v>3979015.7998537263</v>
      </c>
      <c r="N290" s="10">
        <f t="shared" si="113"/>
        <v>4907370.082629622</v>
      </c>
      <c r="O290" s="10">
        <f t="shared" si="113"/>
        <v>4483790.3419831889</v>
      </c>
      <c r="P290" s="10">
        <f t="shared" si="113"/>
        <v>4577949.939164836</v>
      </c>
      <c r="Q290" s="10">
        <f t="shared" si="113"/>
        <v>4674086.8878872972</v>
      </c>
      <c r="R290" s="10">
        <f t="shared" si="113"/>
        <v>4772242.7125329301</v>
      </c>
      <c r="S290" s="10">
        <f t="shared" si="113"/>
        <v>4872459.8094961215</v>
      </c>
      <c r="T290" s="10">
        <f t="shared" si="113"/>
        <v>4974781.4654955398</v>
      </c>
      <c r="U290" s="10">
        <f t="shared" si="113"/>
        <v>5079251.8762709461</v>
      </c>
      <c r="V290" s="10">
        <f t="shared" si="113"/>
        <v>5185916.1656726357</v>
      </c>
      <c r="W290" s="10">
        <f t="shared" si="113"/>
        <v>5294820.4051517611</v>
      </c>
      <c r="X290" s="10">
        <f t="shared" si="113"/>
        <v>5406011.6336599477</v>
      </c>
      <c r="Y290" s="10">
        <f t="shared" si="113"/>
        <v>5519537.8779668063</v>
      </c>
      <c r="Z290" s="10">
        <f t="shared" si="113"/>
        <v>5635448.1734041097</v>
      </c>
      <c r="AA290" s="10">
        <f t="shared" si="113"/>
        <v>5753792.5850455957</v>
      </c>
      <c r="AB290" s="10">
        <f t="shared" si="113"/>
        <v>5874622.229331553</v>
      </c>
      <c r="AC290" s="10">
        <f t="shared" si="113"/>
        <v>5997989.296147516</v>
      </c>
      <c r="AD290" s="10">
        <f t="shared" si="113"/>
        <v>6123947.0713666137</v>
      </c>
      <c r="AE290" s="10">
        <f t="shared" si="113"/>
        <v>6252549.959865313</v>
      </c>
      <c r="AF290" s="10">
        <f t="shared" si="113"/>
        <v>6383853.5090224845</v>
      </c>
      <c r="AG290" s="10">
        <f t="shared" si="113"/>
        <v>6517914.432711957</v>
      </c>
      <c r="AH290" s="10">
        <f t="shared" si="113"/>
        <v>6654790.6357989078</v>
      </c>
      <c r="AI290" s="10">
        <f t="shared" si="113"/>
        <v>6794541.2391506853</v>
      </c>
      <c r="AJ290" s="10">
        <f t="shared" si="113"/>
        <v>6937226.6051728493</v>
      </c>
      <c r="AK290" s="10">
        <f t="shared" si="113"/>
        <v>7082908.363881479</v>
      </c>
    </row>
    <row r="291" spans="4:37" x14ac:dyDescent="0.35">
      <c r="E291" t="s">
        <v>141</v>
      </c>
      <c r="F291" t="s">
        <v>53</v>
      </c>
      <c r="G291" s="10">
        <f t="shared" si="113"/>
        <v>0</v>
      </c>
      <c r="H291" s="10">
        <f t="shared" si="113"/>
        <v>526993.09080000001</v>
      </c>
      <c r="I291" s="10">
        <f t="shared" si="113"/>
        <v>1052117.5824</v>
      </c>
      <c r="J291" s="10">
        <f t="shared" si="113"/>
        <v>1617100.6214063212</v>
      </c>
      <c r="K291" s="10">
        <f t="shared" si="113"/>
        <v>2267131.629974653</v>
      </c>
      <c r="L291" s="10">
        <f t="shared" si="113"/>
        <v>3011811.941742972</v>
      </c>
      <c r="M291" s="10">
        <f t="shared" si="113"/>
        <v>3740218.6243665987</v>
      </c>
      <c r="N291" s="10">
        <f t="shared" si="113"/>
        <v>4592466.9910514876</v>
      </c>
      <c r="O291" s="10">
        <f t="shared" si="113"/>
        <v>5480935.0271354765</v>
      </c>
      <c r="P291" s="10">
        <f t="shared" si="113"/>
        <v>6438228.9073482957</v>
      </c>
      <c r="Q291" s="10">
        <f t="shared" si="113"/>
        <v>7468664.8649403714</v>
      </c>
      <c r="R291" s="10">
        <f t="shared" si="113"/>
        <v>8576804.8291375712</v>
      </c>
      <c r="S291" s="10">
        <f t="shared" si="113"/>
        <v>9767469.651642032</v>
      </c>
      <c r="T291" s="10">
        <f t="shared" si="113"/>
        <v>10805934.917017881</v>
      </c>
      <c r="U291" s="10">
        <f t="shared" si="113"/>
        <v>11883708.269423144</v>
      </c>
      <c r="V291" s="10">
        <f t="shared" si="113"/>
        <v>13001982.685331021</v>
      </c>
      <c r="W291" s="10">
        <f t="shared" si="113"/>
        <v>14161983.911360214</v>
      </c>
      <c r="X291" s="10">
        <f t="shared" si="113"/>
        <v>15364971.314518403</v>
      </c>
      <c r="Y291" s="10">
        <f t="shared" si="113"/>
        <v>16612238.753704324</v>
      </c>
      <c r="Z291" s="10">
        <f t="shared" si="113"/>
        <v>17905115.472986355</v>
      </c>
      <c r="AA291" s="10">
        <f t="shared" si="113"/>
        <v>19244967.017187841</v>
      </c>
      <c r="AB291" s="10">
        <f t="shared" si="113"/>
        <v>20633196.17032221</v>
      </c>
      <c r="AC291" s="10">
        <f t="shared" si="113"/>
        <v>22071243.917433634</v>
      </c>
      <c r="AD291" s="10">
        <f t="shared" si="113"/>
        <v>23560590.430412631</v>
      </c>
      <c r="AE291" s="10">
        <f t="shared" si="113"/>
        <v>25102756.078369156</v>
      </c>
      <c r="AF291" s="10">
        <f t="shared" si="113"/>
        <v>26699302.463160045</v>
      </c>
      <c r="AG291" s="10">
        <f t="shared" si="113"/>
        <v>28351833.480681587</v>
      </c>
      <c r="AH291" s="10">
        <f t="shared" si="113"/>
        <v>30061996.408552781</v>
      </c>
      <c r="AI291" s="10">
        <f t="shared" si="113"/>
        <v>31831483.020829581</v>
      </c>
      <c r="AJ291" s="10">
        <f t="shared" si="113"/>
        <v>33662030.730405845</v>
      </c>
      <c r="AK291" s="10">
        <f t="shared" si="113"/>
        <v>35555423.759772114</v>
      </c>
    </row>
    <row r="292" spans="4:37" x14ac:dyDescent="0.35">
      <c r="E292" t="s">
        <v>117</v>
      </c>
      <c r="F292" t="s">
        <v>53</v>
      </c>
      <c r="G292" s="10">
        <f t="shared" si="113"/>
        <v>0</v>
      </c>
      <c r="H292" s="10">
        <f t="shared" si="113"/>
        <v>0</v>
      </c>
      <c r="I292" s="10">
        <f t="shared" si="113"/>
        <v>0</v>
      </c>
      <c r="J292" s="10">
        <f t="shared" si="113"/>
        <v>0</v>
      </c>
      <c r="K292" s="10">
        <f t="shared" si="113"/>
        <v>0</v>
      </c>
      <c r="L292" s="10">
        <f t="shared" si="113"/>
        <v>0</v>
      </c>
      <c r="M292" s="10">
        <f t="shared" si="113"/>
        <v>0</v>
      </c>
      <c r="N292" s="10">
        <f t="shared" si="113"/>
        <v>0</v>
      </c>
      <c r="O292" s="10">
        <f t="shared" si="113"/>
        <v>0</v>
      </c>
      <c r="P292" s="10">
        <f t="shared" si="113"/>
        <v>0</v>
      </c>
      <c r="Q292" s="10">
        <f t="shared" si="113"/>
        <v>0</v>
      </c>
      <c r="R292" s="10">
        <f t="shared" si="113"/>
        <v>0</v>
      </c>
      <c r="S292" s="10">
        <f t="shared" si="113"/>
        <v>0</v>
      </c>
      <c r="T292" s="10">
        <f t="shared" si="113"/>
        <v>0</v>
      </c>
      <c r="U292" s="10">
        <f t="shared" si="113"/>
        <v>0</v>
      </c>
      <c r="V292" s="10">
        <f t="shared" si="113"/>
        <v>0</v>
      </c>
      <c r="W292" s="10">
        <f t="shared" si="113"/>
        <v>0</v>
      </c>
      <c r="X292" s="10">
        <f t="shared" si="113"/>
        <v>0</v>
      </c>
      <c r="Y292" s="10">
        <f t="shared" si="113"/>
        <v>0</v>
      </c>
      <c r="Z292" s="10">
        <f t="shared" si="113"/>
        <v>0</v>
      </c>
      <c r="AA292" s="10">
        <f t="shared" si="113"/>
        <v>0</v>
      </c>
      <c r="AB292" s="10">
        <f t="shared" si="113"/>
        <v>0</v>
      </c>
      <c r="AC292" s="10">
        <f t="shared" si="113"/>
        <v>0</v>
      </c>
      <c r="AD292" s="10">
        <f t="shared" si="113"/>
        <v>0</v>
      </c>
      <c r="AE292" s="10">
        <f t="shared" si="113"/>
        <v>0</v>
      </c>
      <c r="AF292" s="10">
        <f t="shared" si="113"/>
        <v>0</v>
      </c>
      <c r="AG292" s="10">
        <f t="shared" si="113"/>
        <v>0</v>
      </c>
      <c r="AH292" s="10">
        <f t="shared" si="113"/>
        <v>0</v>
      </c>
      <c r="AI292" s="10">
        <f t="shared" si="113"/>
        <v>0</v>
      </c>
      <c r="AJ292" s="10">
        <f t="shared" si="113"/>
        <v>0</v>
      </c>
      <c r="AK292" s="10">
        <f t="shared" si="113"/>
        <v>0</v>
      </c>
    </row>
    <row r="293" spans="4:37" x14ac:dyDescent="0.35">
      <c r="E293" t="s">
        <v>118</v>
      </c>
      <c r="F293" t="s">
        <v>53</v>
      </c>
      <c r="G293" s="10">
        <f t="shared" si="113"/>
        <v>0</v>
      </c>
      <c r="H293" s="10">
        <f t="shared" si="113"/>
        <v>-448968.02821894531</v>
      </c>
      <c r="I293" s="10">
        <f t="shared" si="113"/>
        <v>-863755.11862009775</v>
      </c>
      <c r="J293" s="10">
        <f t="shared" si="113"/>
        <v>-1301567.2059710165</v>
      </c>
      <c r="K293" s="10">
        <f t="shared" si="113"/>
        <v>-1788979.9498819397</v>
      </c>
      <c r="L293" s="10">
        <f t="shared" si="113"/>
        <v>-2307378.3567829109</v>
      </c>
      <c r="M293" s="10">
        <f t="shared" si="113"/>
        <v>-2781921.1079293475</v>
      </c>
      <c r="N293" s="10">
        <f t="shared" si="113"/>
        <v>-3316358.7199312416</v>
      </c>
      <c r="O293" s="10">
        <f t="shared" si="113"/>
        <v>-3872015.884428618</v>
      </c>
      <c r="P293" s="10">
        <f t="shared" si="113"/>
        <v>-4449548.1356393946</v>
      </c>
      <c r="Q293" s="10">
        <f t="shared" si="113"/>
        <v>-5049629.18239599</v>
      </c>
      <c r="R293" s="10">
        <f t="shared" si="113"/>
        <v>-5672951.3823885461</v>
      </c>
      <c r="S293" s="10">
        <f t="shared" si="113"/>
        <v>-6320226.2283113515</v>
      </c>
      <c r="T293" s="10">
        <f t="shared" si="113"/>
        <v>-6992184.8462032834</v>
      </c>
      <c r="U293" s="10">
        <f t="shared" si="113"/>
        <v>-7689578.5062799901</v>
      </c>
      <c r="V293" s="10">
        <f t="shared" si="113"/>
        <v>-8413179.1465627421</v>
      </c>
      <c r="W293" s="10">
        <f t="shared" si="113"/>
        <v>-9163779.9096161015</v>
      </c>
      <c r="X293" s="10">
        <f t="shared" si="113"/>
        <v>-9942195.6927140653</v>
      </c>
      <c r="Y293" s="10">
        <f t="shared" si="113"/>
        <v>-10749263.711762005</v>
      </c>
      <c r="Z293" s="10">
        <f t="shared" si="113"/>
        <v>-11585844.079309471</v>
      </c>
      <c r="AA293" s="10">
        <f t="shared" si="113"/>
        <v>-12452820.396997042</v>
      </c>
      <c r="AB293" s="10">
        <f t="shared" si="113"/>
        <v>-13351100.362788517</v>
      </c>
      <c r="AC293" s="10">
        <f t="shared" si="113"/>
        <v>-14281616.393348157</v>
      </c>
      <c r="AD293" s="10">
        <f t="shared" si="113"/>
        <v>-15245326.261931311</v>
      </c>
      <c r="AE293" s="10">
        <f t="shared" si="113"/>
        <v>-16243213.752165493</v>
      </c>
      <c r="AF293" s="10">
        <f t="shared" si="113"/>
        <v>-17276289.328107998</v>
      </c>
      <c r="AG293" s="10">
        <f t="shared" si="113"/>
        <v>-18345590.820975386</v>
      </c>
      <c r="AH293" s="10">
        <f t="shared" si="113"/>
        <v>-19452184.132949505</v>
      </c>
      <c r="AI293" s="10">
        <f t="shared" si="113"/>
        <v>-20597163.958474487</v>
      </c>
      <c r="AJ293" s="10">
        <f t="shared" si="113"/>
        <v>-21781654.523468889</v>
      </c>
      <c r="AK293" s="10">
        <f t="shared" si="113"/>
        <v>-23006810.342887364</v>
      </c>
    </row>
    <row r="294" spans="4:37" x14ac:dyDescent="0.35">
      <c r="E294" t="s">
        <v>142</v>
      </c>
      <c r="F294" t="s">
        <v>53</v>
      </c>
      <c r="G294" s="10">
        <f t="shared" si="113"/>
        <v>-2197616.1825999999</v>
      </c>
      <c r="H294" s="10">
        <f t="shared" si="113"/>
        <v>-2338304.2137968307</v>
      </c>
      <c r="I294" s="10">
        <f t="shared" si="113"/>
        <v>-2710520.8808911005</v>
      </c>
      <c r="J294" s="10">
        <f t="shared" si="113"/>
        <v>-3063146.7228086372</v>
      </c>
      <c r="K294" s="10">
        <f t="shared" si="113"/>
        <v>-3549843.9022192797</v>
      </c>
      <c r="L294" s="10">
        <f t="shared" si="113"/>
        <v>-3844264.5922605116</v>
      </c>
      <c r="M294" s="10">
        <f t="shared" si="113"/>
        <v>-4001325.7003741753</v>
      </c>
      <c r="N294" s="10">
        <f t="shared" si="113"/>
        <v>-4194069.3778108284</v>
      </c>
      <c r="O294" s="10">
        <f t="shared" si="113"/>
        <v>-4485177.1546153165</v>
      </c>
      <c r="P294" s="10">
        <f t="shared" si="113"/>
        <v>-4782398.1947326986</v>
      </c>
      <c r="Q294" s="10">
        <f t="shared" si="113"/>
        <v>-5085860.8766925465</v>
      </c>
      <c r="R294" s="10">
        <f t="shared" si="113"/>
        <v>-5395696.2749735508</v>
      </c>
      <c r="S294" s="10">
        <f t="shared" si="113"/>
        <v>-5712038.2166184559</v>
      </c>
      <c r="T294" s="10">
        <f t="shared" si="113"/>
        <v>-6034160.7541327896</v>
      </c>
      <c r="U294" s="10">
        <f t="shared" si="113"/>
        <v>-6362106.8626120714</v>
      </c>
      <c r="V294" s="10">
        <f t="shared" si="113"/>
        <v>-6695920.419628826</v>
      </c>
      <c r="W294" s="10">
        <f t="shared" si="113"/>
        <v>-7035646.2241846044</v>
      </c>
      <c r="X294" s="10">
        <f t="shared" si="113"/>
        <v>-7381330.0160599854</v>
      </c>
      <c r="Y294" s="10">
        <f t="shared" si="113"/>
        <v>-7733018.4955709428</v>
      </c>
      <c r="Z294" s="10">
        <f t="shared" si="113"/>
        <v>-8090759.3437400861</v>
      </c>
      <c r="AA294" s="10">
        <f t="shared" si="113"/>
        <v>-8454601.2428914998</v>
      </c>
      <c r="AB294" s="10">
        <f t="shared" si="113"/>
        <v>-8824593.8976780735</v>
      </c>
      <c r="AC294" s="10">
        <f t="shared" si="113"/>
        <v>-9200788.0565504059</v>
      </c>
      <c r="AD294" s="10">
        <f t="shared" si="113"/>
        <v>-9583235.5336765591</v>
      </c>
      <c r="AE294" s="10">
        <f t="shared" si="113"/>
        <v>-9971989.2313221265</v>
      </c>
      <c r="AF294" s="10">
        <f t="shared" si="113"/>
        <v>-8812036.1753002778</v>
      </c>
      <c r="AG294" s="10">
        <f t="shared" si="113"/>
        <v>-9179186.4141452238</v>
      </c>
      <c r="AH294" s="10">
        <f t="shared" si="113"/>
        <v>-9309862.4135577846</v>
      </c>
      <c r="AI294" s="10">
        <f t="shared" si="113"/>
        <v>-9528726.8204868194</v>
      </c>
      <c r="AJ294" s="10">
        <f t="shared" si="113"/>
        <v>-9753078.1396619268</v>
      </c>
      <c r="AK294" s="10">
        <f t="shared" si="113"/>
        <v>-10033731.976769038</v>
      </c>
    </row>
    <row r="295" spans="4:37" x14ac:dyDescent="0.35">
      <c r="E295" t="s">
        <v>125</v>
      </c>
      <c r="F295" t="s">
        <v>53</v>
      </c>
      <c r="G295" s="10">
        <f t="shared" si="113"/>
        <v>0</v>
      </c>
      <c r="H295" s="10">
        <f t="shared" si="113"/>
        <v>0</v>
      </c>
      <c r="I295" s="10">
        <f t="shared" si="113"/>
        <v>0</v>
      </c>
      <c r="J295" s="10">
        <f t="shared" si="113"/>
        <v>0</v>
      </c>
      <c r="K295" s="10">
        <f t="shared" si="113"/>
        <v>0</v>
      </c>
      <c r="L295" s="10">
        <f t="shared" si="113"/>
        <v>0</v>
      </c>
      <c r="M295" s="10">
        <f t="shared" si="113"/>
        <v>0</v>
      </c>
      <c r="N295" s="10">
        <f t="shared" si="113"/>
        <v>0</v>
      </c>
      <c r="O295" s="10">
        <f t="shared" si="113"/>
        <v>0</v>
      </c>
      <c r="P295" s="10">
        <f t="shared" si="113"/>
        <v>0</v>
      </c>
      <c r="Q295" s="10">
        <f t="shared" si="113"/>
        <v>0</v>
      </c>
      <c r="R295" s="10">
        <f t="shared" si="113"/>
        <v>0</v>
      </c>
      <c r="S295" s="10">
        <f t="shared" si="113"/>
        <v>0</v>
      </c>
      <c r="T295" s="10">
        <f t="shared" si="113"/>
        <v>0</v>
      </c>
      <c r="U295" s="10">
        <f t="shared" si="113"/>
        <v>0</v>
      </c>
      <c r="V295" s="10">
        <f t="shared" si="113"/>
        <v>0</v>
      </c>
      <c r="W295" s="10">
        <f t="shared" si="113"/>
        <v>0</v>
      </c>
      <c r="X295" s="10">
        <f t="shared" si="113"/>
        <v>0</v>
      </c>
      <c r="Y295" s="10">
        <f t="shared" si="113"/>
        <v>0</v>
      </c>
      <c r="Z295" s="10">
        <f t="shared" si="113"/>
        <v>0</v>
      </c>
      <c r="AA295" s="10">
        <f t="shared" si="113"/>
        <v>0</v>
      </c>
      <c r="AB295" s="10">
        <f t="shared" si="113"/>
        <v>0</v>
      </c>
      <c r="AC295" s="10">
        <f t="shared" si="113"/>
        <v>0</v>
      </c>
      <c r="AD295" s="10">
        <f t="shared" si="113"/>
        <v>0</v>
      </c>
      <c r="AE295" s="10">
        <f t="shared" si="113"/>
        <v>0</v>
      </c>
      <c r="AF295" s="10">
        <f t="shared" si="113"/>
        <v>0</v>
      </c>
      <c r="AG295" s="10">
        <f t="shared" si="113"/>
        <v>0</v>
      </c>
      <c r="AH295" s="10">
        <f t="shared" si="113"/>
        <v>0</v>
      </c>
      <c r="AI295" s="10">
        <f t="shared" si="113"/>
        <v>0</v>
      </c>
      <c r="AJ295" s="10">
        <f t="shared" si="113"/>
        <v>0</v>
      </c>
      <c r="AK295" s="10">
        <f t="shared" si="113"/>
        <v>0</v>
      </c>
    </row>
    <row r="296" spans="4:37" x14ac:dyDescent="0.35">
      <c r="E296" t="s">
        <v>143</v>
      </c>
      <c r="F296" t="s">
        <v>53</v>
      </c>
      <c r="G296" s="10">
        <f t="shared" ref="G296:AK296" si="114">G287</f>
        <v>17217664.420000002</v>
      </c>
      <c r="H296" s="10">
        <f t="shared" si="114"/>
        <v>17579235.372820001</v>
      </c>
      <c r="I296" s="10">
        <f t="shared" si="114"/>
        <v>17948399.315649219</v>
      </c>
      <c r="J296" s="10">
        <f t="shared" si="114"/>
        <v>18325315.701277852</v>
      </c>
      <c r="K296" s="10">
        <f t="shared" si="114"/>
        <v>18710147.331004687</v>
      </c>
      <c r="L296" s="10">
        <f t="shared" si="114"/>
        <v>19103060.424955782</v>
      </c>
      <c r="M296" s="10">
        <f t="shared" si="114"/>
        <v>0</v>
      </c>
      <c r="N296" s="10">
        <f t="shared" si="114"/>
        <v>0</v>
      </c>
      <c r="O296" s="10">
        <f t="shared" si="114"/>
        <v>0</v>
      </c>
      <c r="P296" s="10">
        <f t="shared" si="114"/>
        <v>0</v>
      </c>
      <c r="Q296" s="10">
        <f t="shared" si="114"/>
        <v>0</v>
      </c>
      <c r="R296" s="10">
        <f t="shared" si="114"/>
        <v>0</v>
      </c>
      <c r="S296" s="10">
        <f t="shared" si="114"/>
        <v>0</v>
      </c>
      <c r="T296" s="10">
        <f t="shared" si="114"/>
        <v>0</v>
      </c>
      <c r="U296" s="10">
        <f t="shared" si="114"/>
        <v>0</v>
      </c>
      <c r="V296" s="10">
        <f t="shared" si="114"/>
        <v>0</v>
      </c>
      <c r="W296" s="10">
        <f t="shared" si="114"/>
        <v>0</v>
      </c>
      <c r="X296" s="10">
        <f t="shared" si="114"/>
        <v>0</v>
      </c>
      <c r="Y296" s="10">
        <f t="shared" si="114"/>
        <v>0</v>
      </c>
      <c r="Z296" s="10">
        <f t="shared" si="114"/>
        <v>0</v>
      </c>
      <c r="AA296" s="10">
        <f t="shared" si="114"/>
        <v>0</v>
      </c>
      <c r="AB296" s="10">
        <f t="shared" si="114"/>
        <v>0</v>
      </c>
      <c r="AC296" s="10">
        <f t="shared" si="114"/>
        <v>0</v>
      </c>
      <c r="AD296" s="10">
        <f t="shared" si="114"/>
        <v>0</v>
      </c>
      <c r="AE296" s="10">
        <f t="shared" si="114"/>
        <v>0</v>
      </c>
      <c r="AF296" s="10">
        <f t="shared" si="114"/>
        <v>0</v>
      </c>
      <c r="AG296" s="10">
        <f t="shared" si="114"/>
        <v>0</v>
      </c>
      <c r="AH296" s="10">
        <f t="shared" si="114"/>
        <v>0</v>
      </c>
      <c r="AI296" s="10">
        <f t="shared" si="114"/>
        <v>0</v>
      </c>
      <c r="AJ296" s="10">
        <f t="shared" si="114"/>
        <v>0</v>
      </c>
      <c r="AK296" s="10">
        <f t="shared" si="114"/>
        <v>0</v>
      </c>
    </row>
    <row r="298" spans="4:37" x14ac:dyDescent="0.35">
      <c r="E298" t="s">
        <v>144</v>
      </c>
      <c r="F298" t="s">
        <v>53</v>
      </c>
      <c r="G298" s="10">
        <f t="shared" ref="G298:AK298" si="115">SUM(G290:G296)</f>
        <v>21252634.637400001</v>
      </c>
      <c r="H298" s="10">
        <f t="shared" si="115"/>
        <v>19495252.221604224</v>
      </c>
      <c r="I298" s="10">
        <f t="shared" si="115"/>
        <v>19602536.89853802</v>
      </c>
      <c r="J298" s="10">
        <f t="shared" si="115"/>
        <v>19363718.332420338</v>
      </c>
      <c r="K298" s="10">
        <f t="shared" si="115"/>
        <v>20237382.447328992</v>
      </c>
      <c r="L298" s="10">
        <f t="shared" si="115"/>
        <v>21110851.968121238</v>
      </c>
      <c r="M298" s="10">
        <f t="shared" si="115"/>
        <v>935987.61591680301</v>
      </c>
      <c r="N298" s="10">
        <f t="shared" si="115"/>
        <v>1989408.9759390391</v>
      </c>
      <c r="O298" s="10">
        <f t="shared" si="115"/>
        <v>1607532.3300747294</v>
      </c>
      <c r="P298" s="10">
        <f t="shared" si="115"/>
        <v>1784232.5161410384</v>
      </c>
      <c r="Q298" s="10">
        <f t="shared" si="115"/>
        <v>2007261.693739132</v>
      </c>
      <c r="R298" s="10">
        <f t="shared" si="115"/>
        <v>2280399.8843084043</v>
      </c>
      <c r="S298" s="10">
        <f t="shared" si="115"/>
        <v>2607665.016208346</v>
      </c>
      <c r="T298" s="10">
        <f t="shared" si="115"/>
        <v>2754370.7821773468</v>
      </c>
      <c r="U298" s="10">
        <f t="shared" si="115"/>
        <v>2911274.7768020304</v>
      </c>
      <c r="V298" s="10">
        <f t="shared" si="115"/>
        <v>3078799.2848120863</v>
      </c>
      <c r="W298" s="10">
        <f t="shared" si="115"/>
        <v>3257378.1827112678</v>
      </c>
      <c r="X298" s="10">
        <f t="shared" si="115"/>
        <v>3447457.2394043002</v>
      </c>
      <c r="Y298" s="10">
        <f t="shared" si="115"/>
        <v>3649494.4243381824</v>
      </c>
      <c r="Z298" s="10">
        <f t="shared" si="115"/>
        <v>3863960.2233409071</v>
      </c>
      <c r="AA298" s="10">
        <f t="shared" si="115"/>
        <v>4091337.9623448942</v>
      </c>
      <c r="AB298" s="10">
        <f t="shared" si="115"/>
        <v>4332124.1391871721</v>
      </c>
      <c r="AC298" s="10">
        <f t="shared" si="115"/>
        <v>4586828.7636825889</v>
      </c>
      <c r="AD298" s="10">
        <f t="shared" si="115"/>
        <v>4855975.7061713729</v>
      </c>
      <c r="AE298" s="10">
        <f t="shared" si="115"/>
        <v>5140103.0547468495</v>
      </c>
      <c r="AF298" s="10">
        <f t="shared" si="115"/>
        <v>6994830.4687742554</v>
      </c>
      <c r="AG298" s="10">
        <f t="shared" si="115"/>
        <v>7344970.6782729328</v>
      </c>
      <c r="AH298" s="10">
        <f t="shared" si="115"/>
        <v>7954740.4978443999</v>
      </c>
      <c r="AI298" s="10">
        <f t="shared" si="115"/>
        <v>8500133.4810189623</v>
      </c>
      <c r="AJ298" s="10">
        <f t="shared" si="115"/>
        <v>9064524.6724478789</v>
      </c>
      <c r="AK298" s="10">
        <f t="shared" si="115"/>
        <v>9597789.8039971888</v>
      </c>
    </row>
    <row r="299" spans="4:37" x14ac:dyDescent="0.35">
      <c r="E299" t="s">
        <v>145</v>
      </c>
      <c r="F299" t="s">
        <v>53</v>
      </c>
      <c r="G299" s="10">
        <f t="shared" ref="G299:AK299" si="116">-G298*G$20</f>
        <v>0</v>
      </c>
      <c r="H299" s="10">
        <f t="shared" si="116"/>
        <v>0</v>
      </c>
      <c r="I299" s="10">
        <f t="shared" si="116"/>
        <v>0</v>
      </c>
      <c r="J299" s="10">
        <f t="shared" si="116"/>
        <v>0</v>
      </c>
      <c r="K299" s="10">
        <f t="shared" si="116"/>
        <v>0</v>
      </c>
      <c r="L299" s="10">
        <f t="shared" si="116"/>
        <v>0</v>
      </c>
      <c r="M299" s="10">
        <f t="shared" si="116"/>
        <v>0</v>
      </c>
      <c r="N299" s="10">
        <f t="shared" si="116"/>
        <v>0</v>
      </c>
      <c r="O299" s="10">
        <f t="shared" si="116"/>
        <v>0</v>
      </c>
      <c r="P299" s="10">
        <f t="shared" si="116"/>
        <v>0</v>
      </c>
      <c r="Q299" s="10">
        <f t="shared" si="116"/>
        <v>0</v>
      </c>
      <c r="R299" s="10">
        <f t="shared" si="116"/>
        <v>0</v>
      </c>
      <c r="S299" s="10">
        <f t="shared" si="116"/>
        <v>0</v>
      </c>
      <c r="T299" s="10">
        <f t="shared" si="116"/>
        <v>0</v>
      </c>
      <c r="U299" s="10">
        <f t="shared" si="116"/>
        <v>0</v>
      </c>
      <c r="V299" s="10">
        <f t="shared" si="116"/>
        <v>0</v>
      </c>
      <c r="W299" s="10">
        <f t="shared" si="116"/>
        <v>0</v>
      </c>
      <c r="X299" s="10">
        <f t="shared" si="116"/>
        <v>0</v>
      </c>
      <c r="Y299" s="10">
        <f t="shared" si="116"/>
        <v>0</v>
      </c>
      <c r="Z299" s="10">
        <f t="shared" si="116"/>
        <v>0</v>
      </c>
      <c r="AA299" s="10">
        <f t="shared" si="116"/>
        <v>0</v>
      </c>
      <c r="AB299" s="10">
        <f t="shared" si="116"/>
        <v>0</v>
      </c>
      <c r="AC299" s="10">
        <f t="shared" si="116"/>
        <v>0</v>
      </c>
      <c r="AD299" s="10">
        <f t="shared" si="116"/>
        <v>0</v>
      </c>
      <c r="AE299" s="10">
        <f t="shared" si="116"/>
        <v>0</v>
      </c>
      <c r="AF299" s="10">
        <f t="shared" si="116"/>
        <v>0</v>
      </c>
      <c r="AG299" s="10">
        <f t="shared" si="116"/>
        <v>0</v>
      </c>
      <c r="AH299" s="10">
        <f t="shared" si="116"/>
        <v>0</v>
      </c>
      <c r="AI299" s="10">
        <f t="shared" si="116"/>
        <v>0</v>
      </c>
      <c r="AJ299" s="10">
        <f t="shared" si="116"/>
        <v>0</v>
      </c>
      <c r="AK299" s="10">
        <f t="shared" si="116"/>
        <v>0</v>
      </c>
    </row>
    <row r="301" spans="4:37" x14ac:dyDescent="0.35">
      <c r="D301" t="s">
        <v>146</v>
      </c>
    </row>
    <row r="302" spans="4:37" x14ac:dyDescent="0.35">
      <c r="E302" t="s">
        <v>51</v>
      </c>
      <c r="F302" t="s">
        <v>53</v>
      </c>
      <c r="G302" s="10">
        <f t="shared" ref="G302:AK309" si="117">G236</f>
        <v>-64771548.044999994</v>
      </c>
      <c r="H302" s="10">
        <f t="shared" si="117"/>
        <v>-1976591.24917324</v>
      </c>
      <c r="I302" s="10">
        <f t="shared" si="117"/>
        <v>-7883163.6195844151</v>
      </c>
      <c r="J302" s="10">
        <f t="shared" si="117"/>
        <v>-9409287.5461007431</v>
      </c>
      <c r="K302" s="10">
        <f t="shared" si="117"/>
        <v>-15570797.270092202</v>
      </c>
      <c r="L302" s="10">
        <f t="shared" si="117"/>
        <v>-6195642.9597768383</v>
      </c>
      <c r="M302" s="10">
        <f t="shared" si="117"/>
        <v>-3956993.2301738057</v>
      </c>
      <c r="N302" s="10">
        <f t="shared" si="117"/>
        <v>-4168914.5556033188</v>
      </c>
      <c r="O302" s="10">
        <f t="shared" si="117"/>
        <v>-8924964.6192801911</v>
      </c>
      <c r="P302" s="10">
        <f t="shared" si="117"/>
        <v>-9192713.5578585975</v>
      </c>
      <c r="Q302" s="10">
        <f t="shared" si="117"/>
        <v>-9468494.9645943567</v>
      </c>
      <c r="R302" s="10">
        <f t="shared" si="117"/>
        <v>-9752549.8135321867</v>
      </c>
      <c r="S302" s="10">
        <f t="shared" si="117"/>
        <v>-10045126.307938153</v>
      </c>
      <c r="T302" s="10">
        <f t="shared" si="117"/>
        <v>-10256073.960404854</v>
      </c>
      <c r="U302" s="10">
        <f t="shared" si="117"/>
        <v>-10471451.513573356</v>
      </c>
      <c r="V302" s="10">
        <f t="shared" si="117"/>
        <v>-10691351.995358394</v>
      </c>
      <c r="W302" s="10">
        <f t="shared" si="117"/>
        <v>-10915870.387260919</v>
      </c>
      <c r="X302" s="10">
        <f t="shared" si="117"/>
        <v>-11145103.665393399</v>
      </c>
      <c r="Y302" s="10">
        <f t="shared" si="117"/>
        <v>-11379150.84236666</v>
      </c>
      <c r="Z302" s="10">
        <f t="shared" si="117"/>
        <v>-11618113.01005636</v>
      </c>
      <c r="AA302" s="10">
        <f t="shared" si="117"/>
        <v>-11862093.38326754</v>
      </c>
      <c r="AB302" s="10">
        <f t="shared" si="117"/>
        <v>-12111197.344316158</v>
      </c>
      <c r="AC302" s="10">
        <f t="shared" si="117"/>
        <v>-12365532.488546796</v>
      </c>
      <c r="AD302" s="10">
        <f t="shared" si="117"/>
        <v>-12625208.670806278</v>
      </c>
      <c r="AE302" s="10">
        <f t="shared" si="117"/>
        <v>-12890338.052893208</v>
      </c>
      <c r="AF302" s="10">
        <f t="shared" si="117"/>
        <v>-13161035.152003964</v>
      </c>
      <c r="AG302" s="10">
        <f t="shared" si="117"/>
        <v>-13437416.890196046</v>
      </c>
      <c r="AH302" s="10">
        <f t="shared" si="117"/>
        <v>-13719602.644890163</v>
      </c>
      <c r="AI302" s="10">
        <f t="shared" si="117"/>
        <v>-14007714.300432855</v>
      </c>
      <c r="AJ302" s="10">
        <f t="shared" si="117"/>
        <v>-14301876.300741943</v>
      </c>
      <c r="AK302" s="10">
        <f t="shared" si="117"/>
        <v>-14602215.703057522</v>
      </c>
    </row>
    <row r="303" spans="4:37" x14ac:dyDescent="0.35">
      <c r="E303" t="s">
        <v>147</v>
      </c>
      <c r="F303" t="s">
        <v>53</v>
      </c>
      <c r="G303" s="10">
        <f t="shared" si="117"/>
        <v>0</v>
      </c>
      <c r="H303" s="10">
        <f t="shared" si="117"/>
        <v>0</v>
      </c>
      <c r="I303" s="10">
        <f t="shared" si="117"/>
        <v>0</v>
      </c>
      <c r="J303" s="10">
        <f t="shared" si="117"/>
        <v>0</v>
      </c>
      <c r="K303" s="10">
        <f t="shared" si="117"/>
        <v>0</v>
      </c>
      <c r="L303" s="10">
        <f t="shared" si="117"/>
        <v>0</v>
      </c>
      <c r="M303" s="10">
        <f t="shared" si="117"/>
        <v>0</v>
      </c>
      <c r="N303" s="10">
        <f t="shared" si="117"/>
        <v>0</v>
      </c>
      <c r="O303" s="10">
        <f t="shared" si="117"/>
        <v>0</v>
      </c>
      <c r="P303" s="10">
        <f t="shared" si="117"/>
        <v>0</v>
      </c>
      <c r="Q303" s="10">
        <f t="shared" si="117"/>
        <v>0</v>
      </c>
      <c r="R303" s="10">
        <f t="shared" si="117"/>
        <v>0</v>
      </c>
      <c r="S303" s="10">
        <f t="shared" si="117"/>
        <v>0</v>
      </c>
      <c r="T303" s="10">
        <f t="shared" si="117"/>
        <v>0</v>
      </c>
      <c r="U303" s="10">
        <f t="shared" si="117"/>
        <v>0</v>
      </c>
      <c r="V303" s="10">
        <f t="shared" si="117"/>
        <v>0</v>
      </c>
      <c r="W303" s="10">
        <f t="shared" si="117"/>
        <v>0</v>
      </c>
      <c r="X303" s="10">
        <f t="shared" si="117"/>
        <v>0</v>
      </c>
      <c r="Y303" s="10">
        <f t="shared" si="117"/>
        <v>0</v>
      </c>
      <c r="Z303" s="10">
        <f t="shared" si="117"/>
        <v>0</v>
      </c>
      <c r="AA303" s="10">
        <f t="shared" si="117"/>
        <v>0</v>
      </c>
      <c r="AB303" s="10">
        <f t="shared" si="117"/>
        <v>0</v>
      </c>
      <c r="AC303" s="10">
        <f t="shared" si="117"/>
        <v>0</v>
      </c>
      <c r="AD303" s="10">
        <f t="shared" si="117"/>
        <v>0</v>
      </c>
      <c r="AE303" s="10">
        <f t="shared" si="117"/>
        <v>0</v>
      </c>
      <c r="AF303" s="10">
        <f t="shared" si="117"/>
        <v>0</v>
      </c>
      <c r="AG303" s="10">
        <f t="shared" si="117"/>
        <v>0</v>
      </c>
      <c r="AH303" s="10">
        <f t="shared" si="117"/>
        <v>0</v>
      </c>
      <c r="AI303" s="10">
        <f t="shared" si="117"/>
        <v>0</v>
      </c>
      <c r="AJ303" s="10">
        <f t="shared" si="117"/>
        <v>0</v>
      </c>
      <c r="AK303" s="10">
        <f t="shared" si="117"/>
        <v>0</v>
      </c>
    </row>
    <row r="304" spans="4:37" x14ac:dyDescent="0.35">
      <c r="E304" t="s">
        <v>60</v>
      </c>
      <c r="F304" t="s">
        <v>53</v>
      </c>
      <c r="G304" s="10">
        <f t="shared" si="117"/>
        <v>30007000</v>
      </c>
      <c r="H304" s="10">
        <f t="shared" si="117"/>
        <v>0</v>
      </c>
      <c r="I304" s="10">
        <f t="shared" si="117"/>
        <v>0</v>
      </c>
      <c r="J304" s="10">
        <f t="shared" si="117"/>
        <v>0</v>
      </c>
      <c r="K304" s="10">
        <f t="shared" si="117"/>
        <v>0</v>
      </c>
      <c r="L304" s="10">
        <f t="shared" si="117"/>
        <v>0</v>
      </c>
      <c r="M304" s="10">
        <f t="shared" si="117"/>
        <v>0</v>
      </c>
      <c r="N304" s="10">
        <f t="shared" si="117"/>
        <v>0</v>
      </c>
      <c r="O304" s="10">
        <f t="shared" si="117"/>
        <v>0</v>
      </c>
      <c r="P304" s="10">
        <f t="shared" si="117"/>
        <v>0</v>
      </c>
      <c r="Q304" s="10">
        <f t="shared" si="117"/>
        <v>0</v>
      </c>
      <c r="R304" s="10">
        <f t="shared" si="117"/>
        <v>0</v>
      </c>
      <c r="S304" s="10">
        <f t="shared" si="117"/>
        <v>0</v>
      </c>
      <c r="T304" s="10">
        <f t="shared" si="117"/>
        <v>0</v>
      </c>
      <c r="U304" s="10">
        <f t="shared" si="117"/>
        <v>0</v>
      </c>
      <c r="V304" s="10">
        <f t="shared" si="117"/>
        <v>0</v>
      </c>
      <c r="W304" s="10">
        <f t="shared" si="117"/>
        <v>0</v>
      </c>
      <c r="X304" s="10">
        <f t="shared" si="117"/>
        <v>0</v>
      </c>
      <c r="Y304" s="10">
        <f t="shared" si="117"/>
        <v>0</v>
      </c>
      <c r="Z304" s="10">
        <f t="shared" si="117"/>
        <v>0</v>
      </c>
      <c r="AA304" s="10">
        <f t="shared" si="117"/>
        <v>0</v>
      </c>
      <c r="AB304" s="10">
        <f t="shared" si="117"/>
        <v>0</v>
      </c>
      <c r="AC304" s="10">
        <f t="shared" si="117"/>
        <v>0</v>
      </c>
      <c r="AD304" s="10">
        <f t="shared" si="117"/>
        <v>0</v>
      </c>
      <c r="AE304" s="10">
        <f t="shared" si="117"/>
        <v>0</v>
      </c>
      <c r="AF304" s="10">
        <f t="shared" si="117"/>
        <v>0</v>
      </c>
      <c r="AG304" s="10">
        <f t="shared" si="117"/>
        <v>0</v>
      </c>
      <c r="AH304" s="10">
        <f t="shared" si="117"/>
        <v>0</v>
      </c>
      <c r="AI304" s="10">
        <f t="shared" si="117"/>
        <v>0</v>
      </c>
      <c r="AJ304" s="10">
        <f t="shared" si="117"/>
        <v>0</v>
      </c>
      <c r="AK304" s="10">
        <f t="shared" si="117"/>
        <v>0</v>
      </c>
    </row>
    <row r="305" spans="3:38" x14ac:dyDescent="0.35">
      <c r="E305" t="s">
        <v>141</v>
      </c>
      <c r="F305" t="s">
        <v>53</v>
      </c>
      <c r="G305" s="10">
        <f t="shared" si="117"/>
        <v>0</v>
      </c>
      <c r="H305" s="10">
        <f t="shared" si="117"/>
        <v>526993.09080000001</v>
      </c>
      <c r="I305" s="10">
        <f t="shared" si="117"/>
        <v>1052117.5824</v>
      </c>
      <c r="J305" s="10">
        <f t="shared" si="117"/>
        <v>1617100.6214063212</v>
      </c>
      <c r="K305" s="10">
        <f t="shared" si="117"/>
        <v>2267131.629974653</v>
      </c>
      <c r="L305" s="10">
        <f t="shared" si="117"/>
        <v>3011811.941742972</v>
      </c>
      <c r="M305" s="10">
        <f t="shared" si="117"/>
        <v>3740218.6243665987</v>
      </c>
      <c r="N305" s="10">
        <f t="shared" si="117"/>
        <v>4592466.9910514876</v>
      </c>
      <c r="O305" s="10">
        <f t="shared" si="117"/>
        <v>5480935.0271354765</v>
      </c>
      <c r="P305" s="10">
        <f t="shared" si="117"/>
        <v>6438228.9073482957</v>
      </c>
      <c r="Q305" s="10">
        <f t="shared" si="117"/>
        <v>7468664.8649403714</v>
      </c>
      <c r="R305" s="10">
        <f t="shared" si="117"/>
        <v>8576804.8291375712</v>
      </c>
      <c r="S305" s="10">
        <f t="shared" si="117"/>
        <v>9767469.651642032</v>
      </c>
      <c r="T305" s="10">
        <f t="shared" si="117"/>
        <v>10805934.917017881</v>
      </c>
      <c r="U305" s="10">
        <f t="shared" si="117"/>
        <v>11883708.269423144</v>
      </c>
      <c r="V305" s="10">
        <f t="shared" si="117"/>
        <v>13001982.685331021</v>
      </c>
      <c r="W305" s="10">
        <f t="shared" si="117"/>
        <v>14161983.911360214</v>
      </c>
      <c r="X305" s="10">
        <f t="shared" si="117"/>
        <v>15364971.314518403</v>
      </c>
      <c r="Y305" s="10">
        <f t="shared" si="117"/>
        <v>16612238.753704324</v>
      </c>
      <c r="Z305" s="10">
        <f t="shared" si="117"/>
        <v>17905115.472986355</v>
      </c>
      <c r="AA305" s="10">
        <f t="shared" si="117"/>
        <v>19244967.017187841</v>
      </c>
      <c r="AB305" s="10">
        <f t="shared" si="117"/>
        <v>20633196.17032221</v>
      </c>
      <c r="AC305" s="10">
        <f t="shared" si="117"/>
        <v>22071243.917433634</v>
      </c>
      <c r="AD305" s="10">
        <f t="shared" si="117"/>
        <v>23560590.430412631</v>
      </c>
      <c r="AE305" s="10">
        <f t="shared" si="117"/>
        <v>25102756.078369156</v>
      </c>
      <c r="AF305" s="10">
        <f t="shared" si="117"/>
        <v>26699302.463160045</v>
      </c>
      <c r="AG305" s="10">
        <f t="shared" si="117"/>
        <v>28351833.480681587</v>
      </c>
      <c r="AH305" s="10">
        <f t="shared" si="117"/>
        <v>30061996.408552781</v>
      </c>
      <c r="AI305" s="10">
        <f t="shared" si="117"/>
        <v>31831483.020829581</v>
      </c>
      <c r="AJ305" s="10">
        <f t="shared" si="117"/>
        <v>33662030.730405845</v>
      </c>
      <c r="AK305" s="10">
        <f t="shared" si="117"/>
        <v>35555423.759772114</v>
      </c>
      <c r="AL305" s="10">
        <f t="shared" ref="AL305:AL309" si="118">IF(AF305=0,0,IF($G$17&gt;(AK305/AF305)^(1/5)-1+2%,AK305*(AK305/AF305)^(1/5)/($G$17-((AK305/AF305)^(1/5)-1)),AK305*(1+$G$16)/$G$18))</f>
        <v>1423611280.734405</v>
      </c>
    </row>
    <row r="306" spans="3:38" x14ac:dyDescent="0.35">
      <c r="E306" t="s">
        <v>117</v>
      </c>
      <c r="F306" t="s">
        <v>53</v>
      </c>
      <c r="G306" s="10">
        <f t="shared" si="117"/>
        <v>0</v>
      </c>
      <c r="H306" s="10">
        <f t="shared" si="117"/>
        <v>0</v>
      </c>
      <c r="I306" s="10">
        <f t="shared" si="117"/>
        <v>0</v>
      </c>
      <c r="J306" s="10">
        <f t="shared" si="117"/>
        <v>0</v>
      </c>
      <c r="K306" s="10">
        <f t="shared" si="117"/>
        <v>0</v>
      </c>
      <c r="L306" s="10">
        <f t="shared" si="117"/>
        <v>0</v>
      </c>
      <c r="M306" s="10">
        <f t="shared" si="117"/>
        <v>0</v>
      </c>
      <c r="N306" s="10">
        <f t="shared" si="117"/>
        <v>0</v>
      </c>
      <c r="O306" s="10">
        <f t="shared" si="117"/>
        <v>0</v>
      </c>
      <c r="P306" s="10">
        <f t="shared" si="117"/>
        <v>0</v>
      </c>
      <c r="Q306" s="10">
        <f t="shared" si="117"/>
        <v>0</v>
      </c>
      <c r="R306" s="10">
        <f t="shared" si="117"/>
        <v>0</v>
      </c>
      <c r="S306" s="10">
        <f t="shared" si="117"/>
        <v>0</v>
      </c>
      <c r="T306" s="10">
        <f t="shared" si="117"/>
        <v>0</v>
      </c>
      <c r="U306" s="10">
        <f t="shared" si="117"/>
        <v>0</v>
      </c>
      <c r="V306" s="10">
        <f t="shared" si="117"/>
        <v>0</v>
      </c>
      <c r="W306" s="10">
        <f t="shared" si="117"/>
        <v>0</v>
      </c>
      <c r="X306" s="10">
        <f t="shared" si="117"/>
        <v>0</v>
      </c>
      <c r="Y306" s="10">
        <f t="shared" si="117"/>
        <v>0</v>
      </c>
      <c r="Z306" s="10">
        <f t="shared" si="117"/>
        <v>0</v>
      </c>
      <c r="AA306" s="10">
        <f t="shared" si="117"/>
        <v>0</v>
      </c>
      <c r="AB306" s="10">
        <f t="shared" si="117"/>
        <v>0</v>
      </c>
      <c r="AC306" s="10">
        <f t="shared" si="117"/>
        <v>0</v>
      </c>
      <c r="AD306" s="10">
        <f t="shared" si="117"/>
        <v>0</v>
      </c>
      <c r="AE306" s="10">
        <f t="shared" si="117"/>
        <v>0</v>
      </c>
      <c r="AF306" s="10">
        <f t="shared" si="117"/>
        <v>0</v>
      </c>
      <c r="AG306" s="10">
        <f t="shared" si="117"/>
        <v>0</v>
      </c>
      <c r="AH306" s="10">
        <f t="shared" si="117"/>
        <v>0</v>
      </c>
      <c r="AI306" s="10">
        <f t="shared" si="117"/>
        <v>0</v>
      </c>
      <c r="AJ306" s="10">
        <f t="shared" si="117"/>
        <v>0</v>
      </c>
      <c r="AK306" s="10">
        <f t="shared" si="117"/>
        <v>0</v>
      </c>
      <c r="AL306" s="10">
        <f t="shared" si="118"/>
        <v>0</v>
      </c>
    </row>
    <row r="307" spans="3:38" x14ac:dyDescent="0.35">
      <c r="E307" t="s">
        <v>118</v>
      </c>
      <c r="F307" t="s">
        <v>53</v>
      </c>
      <c r="G307" s="10">
        <f t="shared" si="117"/>
        <v>0</v>
      </c>
      <c r="H307" s="10">
        <f t="shared" si="117"/>
        <v>-448968.02821894531</v>
      </c>
      <c r="I307" s="10">
        <f t="shared" si="117"/>
        <v>-863755.11862009775</v>
      </c>
      <c r="J307" s="10">
        <f t="shared" si="117"/>
        <v>-1301567.2059710165</v>
      </c>
      <c r="K307" s="10">
        <f t="shared" si="117"/>
        <v>-1788979.9498819397</v>
      </c>
      <c r="L307" s="10">
        <f t="shared" si="117"/>
        <v>-2307378.3567829109</v>
      </c>
      <c r="M307" s="10">
        <f t="shared" si="117"/>
        <v>-2781921.1079293475</v>
      </c>
      <c r="N307" s="10">
        <f t="shared" si="117"/>
        <v>-3316358.7199312416</v>
      </c>
      <c r="O307" s="10">
        <f t="shared" si="117"/>
        <v>-3872015.884428618</v>
      </c>
      <c r="P307" s="10">
        <f t="shared" si="117"/>
        <v>-4449548.1356393946</v>
      </c>
      <c r="Q307" s="10">
        <f t="shared" si="117"/>
        <v>-5049629.18239599</v>
      </c>
      <c r="R307" s="10">
        <f t="shared" si="117"/>
        <v>-5672951.3823885461</v>
      </c>
      <c r="S307" s="10">
        <f t="shared" si="117"/>
        <v>-6320226.2283113515</v>
      </c>
      <c r="T307" s="10">
        <f t="shared" si="117"/>
        <v>-6992184.8462032834</v>
      </c>
      <c r="U307" s="10">
        <f t="shared" si="117"/>
        <v>-7689578.5062799901</v>
      </c>
      <c r="V307" s="10">
        <f t="shared" si="117"/>
        <v>-8413179.1465627421</v>
      </c>
      <c r="W307" s="10">
        <f t="shared" si="117"/>
        <v>-9163779.9096161015</v>
      </c>
      <c r="X307" s="10">
        <f t="shared" si="117"/>
        <v>-9942195.6927140653</v>
      </c>
      <c r="Y307" s="10">
        <f t="shared" si="117"/>
        <v>-10749263.711762005</v>
      </c>
      <c r="Z307" s="10">
        <f t="shared" si="117"/>
        <v>-11585844.079309471</v>
      </c>
      <c r="AA307" s="10">
        <f t="shared" si="117"/>
        <v>-12452820.396997042</v>
      </c>
      <c r="AB307" s="10">
        <f t="shared" si="117"/>
        <v>-13351100.362788517</v>
      </c>
      <c r="AC307" s="10">
        <f t="shared" si="117"/>
        <v>-14281616.393348157</v>
      </c>
      <c r="AD307" s="10">
        <f t="shared" si="117"/>
        <v>-15245326.261931311</v>
      </c>
      <c r="AE307" s="10">
        <f t="shared" si="117"/>
        <v>-16243213.752165493</v>
      </c>
      <c r="AF307" s="10">
        <f t="shared" si="117"/>
        <v>-17276289.328107998</v>
      </c>
      <c r="AG307" s="10">
        <f t="shared" si="117"/>
        <v>-18345590.820975386</v>
      </c>
      <c r="AH307" s="10">
        <f t="shared" si="117"/>
        <v>-19452184.132949505</v>
      </c>
      <c r="AI307" s="10">
        <f t="shared" si="117"/>
        <v>-20597163.958474487</v>
      </c>
      <c r="AJ307" s="10">
        <f t="shared" si="117"/>
        <v>-21781654.523468889</v>
      </c>
      <c r="AK307" s="10">
        <f t="shared" si="117"/>
        <v>-23006810.342887364</v>
      </c>
      <c r="AL307" s="10">
        <f t="shared" si="118"/>
        <v>-921174641.57207847</v>
      </c>
    </row>
    <row r="308" spans="3:38" x14ac:dyDescent="0.35">
      <c r="E308" t="s">
        <v>125</v>
      </c>
      <c r="F308" t="s">
        <v>53</v>
      </c>
      <c r="G308" s="10">
        <f t="shared" si="117"/>
        <v>0</v>
      </c>
      <c r="H308" s="10">
        <f t="shared" si="117"/>
        <v>0</v>
      </c>
      <c r="I308" s="10">
        <f t="shared" si="117"/>
        <v>0</v>
      </c>
      <c r="J308" s="10">
        <f t="shared" si="117"/>
        <v>0</v>
      </c>
      <c r="K308" s="10">
        <f t="shared" si="117"/>
        <v>0</v>
      </c>
      <c r="L308" s="10">
        <f t="shared" si="117"/>
        <v>0</v>
      </c>
      <c r="M308" s="10">
        <f t="shared" si="117"/>
        <v>0</v>
      </c>
      <c r="N308" s="10">
        <f t="shared" si="117"/>
        <v>0</v>
      </c>
      <c r="O308" s="10">
        <f t="shared" si="117"/>
        <v>0</v>
      </c>
      <c r="P308" s="10">
        <f t="shared" si="117"/>
        <v>0</v>
      </c>
      <c r="Q308" s="10">
        <f t="shared" si="117"/>
        <v>0</v>
      </c>
      <c r="R308" s="10">
        <f t="shared" si="117"/>
        <v>0</v>
      </c>
      <c r="S308" s="10">
        <f t="shared" si="117"/>
        <v>0</v>
      </c>
      <c r="T308" s="10">
        <f t="shared" si="117"/>
        <v>0</v>
      </c>
      <c r="U308" s="10">
        <f t="shared" si="117"/>
        <v>0</v>
      </c>
      <c r="V308" s="10">
        <f t="shared" si="117"/>
        <v>0</v>
      </c>
      <c r="W308" s="10">
        <f t="shared" si="117"/>
        <v>0</v>
      </c>
      <c r="X308" s="10">
        <f t="shared" si="117"/>
        <v>0</v>
      </c>
      <c r="Y308" s="10">
        <f t="shared" si="117"/>
        <v>0</v>
      </c>
      <c r="Z308" s="10">
        <f t="shared" si="117"/>
        <v>0</v>
      </c>
      <c r="AA308" s="10">
        <f t="shared" si="117"/>
        <v>0</v>
      </c>
      <c r="AB308" s="10">
        <f t="shared" si="117"/>
        <v>0</v>
      </c>
      <c r="AC308" s="10">
        <f t="shared" si="117"/>
        <v>0</v>
      </c>
      <c r="AD308" s="10">
        <f t="shared" si="117"/>
        <v>0</v>
      </c>
      <c r="AE308" s="10">
        <f t="shared" si="117"/>
        <v>0</v>
      </c>
      <c r="AF308" s="10">
        <f t="shared" si="117"/>
        <v>0</v>
      </c>
      <c r="AG308" s="10">
        <f t="shared" si="117"/>
        <v>0</v>
      </c>
      <c r="AH308" s="10">
        <f t="shared" si="117"/>
        <v>0</v>
      </c>
      <c r="AI308" s="10">
        <f t="shared" si="117"/>
        <v>0</v>
      </c>
      <c r="AJ308" s="10">
        <f t="shared" si="117"/>
        <v>0</v>
      </c>
      <c r="AK308" s="10">
        <f t="shared" si="117"/>
        <v>0</v>
      </c>
      <c r="AL308" s="10">
        <f t="shared" si="118"/>
        <v>0</v>
      </c>
    </row>
    <row r="309" spans="3:38" x14ac:dyDescent="0.35">
      <c r="E309" t="s">
        <v>131</v>
      </c>
      <c r="F309" t="s">
        <v>53</v>
      </c>
      <c r="G309" s="10">
        <f t="shared" si="117"/>
        <v>0</v>
      </c>
      <c r="H309" s="10">
        <f t="shared" si="117"/>
        <v>0</v>
      </c>
      <c r="I309" s="10">
        <f t="shared" si="117"/>
        <v>0</v>
      </c>
      <c r="J309" s="10">
        <f t="shared" si="117"/>
        <v>0</v>
      </c>
      <c r="K309" s="10">
        <f t="shared" si="117"/>
        <v>0</v>
      </c>
      <c r="L309" s="10">
        <f t="shared" si="117"/>
        <v>0</v>
      </c>
      <c r="M309" s="10">
        <f t="shared" si="117"/>
        <v>0</v>
      </c>
      <c r="N309" s="10">
        <f t="shared" si="117"/>
        <v>0</v>
      </c>
      <c r="O309" s="10">
        <f t="shared" si="117"/>
        <v>0</v>
      </c>
      <c r="P309" s="10">
        <f t="shared" si="117"/>
        <v>0</v>
      </c>
      <c r="Q309" s="10">
        <f t="shared" si="117"/>
        <v>0</v>
      </c>
      <c r="R309" s="10">
        <f t="shared" si="117"/>
        <v>0</v>
      </c>
      <c r="S309" s="10">
        <f t="shared" si="117"/>
        <v>0</v>
      </c>
      <c r="T309" s="10">
        <f t="shared" si="117"/>
        <v>0</v>
      </c>
      <c r="U309" s="10">
        <f t="shared" si="117"/>
        <v>0</v>
      </c>
      <c r="V309" s="10">
        <f t="shared" si="117"/>
        <v>0</v>
      </c>
      <c r="W309" s="10">
        <f t="shared" si="117"/>
        <v>0</v>
      </c>
      <c r="X309" s="10">
        <f t="shared" si="117"/>
        <v>0</v>
      </c>
      <c r="Y309" s="10">
        <f t="shared" si="117"/>
        <v>0</v>
      </c>
      <c r="Z309" s="10">
        <f t="shared" si="117"/>
        <v>0</v>
      </c>
      <c r="AA309" s="10">
        <f t="shared" si="117"/>
        <v>0</v>
      </c>
      <c r="AB309" s="10">
        <f t="shared" si="117"/>
        <v>0</v>
      </c>
      <c r="AC309" s="10">
        <f t="shared" si="117"/>
        <v>0</v>
      </c>
      <c r="AD309" s="10">
        <f t="shared" si="117"/>
        <v>0</v>
      </c>
      <c r="AE309" s="10">
        <f t="shared" si="117"/>
        <v>0</v>
      </c>
      <c r="AF309" s="10">
        <f t="shared" si="117"/>
        <v>0</v>
      </c>
      <c r="AG309" s="10">
        <f t="shared" si="117"/>
        <v>0</v>
      </c>
      <c r="AH309" s="10">
        <f t="shared" si="117"/>
        <v>0</v>
      </c>
      <c r="AI309" s="10">
        <f t="shared" si="117"/>
        <v>0</v>
      </c>
      <c r="AJ309" s="10">
        <f t="shared" si="117"/>
        <v>0</v>
      </c>
      <c r="AK309" s="10">
        <f t="shared" si="117"/>
        <v>0</v>
      </c>
      <c r="AL309" s="10">
        <f t="shared" si="118"/>
        <v>0</v>
      </c>
    </row>
    <row r="310" spans="3:38" x14ac:dyDescent="0.35">
      <c r="E310" t="s">
        <v>148</v>
      </c>
      <c r="F310" t="s">
        <v>53</v>
      </c>
      <c r="G310" s="10">
        <f t="shared" ref="G310:AK310" si="119">G299</f>
        <v>0</v>
      </c>
      <c r="H310" s="10">
        <f t="shared" si="119"/>
        <v>0</v>
      </c>
      <c r="I310" s="10">
        <f t="shared" si="119"/>
        <v>0</v>
      </c>
      <c r="J310" s="10">
        <f t="shared" si="119"/>
        <v>0</v>
      </c>
      <c r="K310" s="10">
        <f t="shared" si="119"/>
        <v>0</v>
      </c>
      <c r="L310" s="10">
        <f t="shared" si="119"/>
        <v>0</v>
      </c>
      <c r="M310" s="10">
        <f t="shared" si="119"/>
        <v>0</v>
      </c>
      <c r="N310" s="10">
        <f t="shared" si="119"/>
        <v>0</v>
      </c>
      <c r="O310" s="10">
        <f t="shared" si="119"/>
        <v>0</v>
      </c>
      <c r="P310" s="10">
        <f t="shared" si="119"/>
        <v>0</v>
      </c>
      <c r="Q310" s="10">
        <f t="shared" si="119"/>
        <v>0</v>
      </c>
      <c r="R310" s="10">
        <f t="shared" si="119"/>
        <v>0</v>
      </c>
      <c r="S310" s="10">
        <f t="shared" si="119"/>
        <v>0</v>
      </c>
      <c r="T310" s="10">
        <f t="shared" si="119"/>
        <v>0</v>
      </c>
      <c r="U310" s="10">
        <f t="shared" si="119"/>
        <v>0</v>
      </c>
      <c r="V310" s="10">
        <f t="shared" si="119"/>
        <v>0</v>
      </c>
      <c r="W310" s="10">
        <f t="shared" si="119"/>
        <v>0</v>
      </c>
      <c r="X310" s="10">
        <f t="shared" si="119"/>
        <v>0</v>
      </c>
      <c r="Y310" s="10">
        <f t="shared" si="119"/>
        <v>0</v>
      </c>
      <c r="Z310" s="10">
        <f t="shared" si="119"/>
        <v>0</v>
      </c>
      <c r="AA310" s="10">
        <f t="shared" si="119"/>
        <v>0</v>
      </c>
      <c r="AB310" s="10">
        <f t="shared" si="119"/>
        <v>0</v>
      </c>
      <c r="AC310" s="10">
        <f t="shared" si="119"/>
        <v>0</v>
      </c>
      <c r="AD310" s="10">
        <f t="shared" si="119"/>
        <v>0</v>
      </c>
      <c r="AE310" s="10">
        <f t="shared" si="119"/>
        <v>0</v>
      </c>
      <c r="AF310" s="10">
        <f t="shared" si="119"/>
        <v>0</v>
      </c>
      <c r="AG310" s="10">
        <f t="shared" si="119"/>
        <v>0</v>
      </c>
      <c r="AH310" s="10">
        <f t="shared" si="119"/>
        <v>0</v>
      </c>
      <c r="AI310" s="10">
        <f t="shared" si="119"/>
        <v>0</v>
      </c>
      <c r="AJ310" s="10">
        <f t="shared" si="119"/>
        <v>0</v>
      </c>
      <c r="AK310" s="10">
        <f t="shared" si="119"/>
        <v>0</v>
      </c>
      <c r="AL310" s="10">
        <f>IF(AF310=0,0,IF($G$17&gt;(AK310/AF310)^(1/5)-1+2%,AK310*(AK310/AF310)^(1/5)/($G$17-((AK310/AF310)^(1/5)-1)),AK310*(1+$G$16)/$G$18))</f>
        <v>0</v>
      </c>
    </row>
    <row r="311" spans="3:38" x14ac:dyDescent="0.35">
      <c r="E311" t="s">
        <v>149</v>
      </c>
      <c r="F311" t="s">
        <v>53</v>
      </c>
      <c r="G311" s="10">
        <f>-$G$19*G310</f>
        <v>0</v>
      </c>
      <c r="H311" s="10">
        <f t="shared" ref="H311:AK311" si="120">-$G$19*H310</f>
        <v>0</v>
      </c>
      <c r="I311" s="10">
        <f t="shared" si="120"/>
        <v>0</v>
      </c>
      <c r="J311" s="10">
        <f t="shared" si="120"/>
        <v>0</v>
      </c>
      <c r="K311" s="10">
        <f t="shared" si="120"/>
        <v>0</v>
      </c>
      <c r="L311" s="10">
        <f t="shared" si="120"/>
        <v>0</v>
      </c>
      <c r="M311" s="10">
        <f t="shared" si="120"/>
        <v>0</v>
      </c>
      <c r="N311" s="10">
        <f t="shared" si="120"/>
        <v>0</v>
      </c>
      <c r="O311" s="10">
        <f t="shared" si="120"/>
        <v>0</v>
      </c>
      <c r="P311" s="10">
        <f t="shared" si="120"/>
        <v>0</v>
      </c>
      <c r="Q311" s="10">
        <f t="shared" si="120"/>
        <v>0</v>
      </c>
      <c r="R311" s="10">
        <f t="shared" si="120"/>
        <v>0</v>
      </c>
      <c r="S311" s="10">
        <f t="shared" si="120"/>
        <v>0</v>
      </c>
      <c r="T311" s="10">
        <f t="shared" si="120"/>
        <v>0</v>
      </c>
      <c r="U311" s="10">
        <f t="shared" si="120"/>
        <v>0</v>
      </c>
      <c r="V311" s="10">
        <f t="shared" si="120"/>
        <v>0</v>
      </c>
      <c r="W311" s="10">
        <f t="shared" si="120"/>
        <v>0</v>
      </c>
      <c r="X311" s="10">
        <f t="shared" si="120"/>
        <v>0</v>
      </c>
      <c r="Y311" s="10">
        <f t="shared" si="120"/>
        <v>0</v>
      </c>
      <c r="Z311" s="10">
        <f t="shared" si="120"/>
        <v>0</v>
      </c>
      <c r="AA311" s="10">
        <f t="shared" si="120"/>
        <v>0</v>
      </c>
      <c r="AB311" s="10">
        <f t="shared" si="120"/>
        <v>0</v>
      </c>
      <c r="AC311" s="10">
        <f t="shared" si="120"/>
        <v>0</v>
      </c>
      <c r="AD311" s="10">
        <f t="shared" si="120"/>
        <v>0</v>
      </c>
      <c r="AE311" s="10">
        <f t="shared" si="120"/>
        <v>0</v>
      </c>
      <c r="AF311" s="10">
        <f t="shared" si="120"/>
        <v>0</v>
      </c>
      <c r="AG311" s="10">
        <f t="shared" si="120"/>
        <v>0</v>
      </c>
      <c r="AH311" s="10">
        <f t="shared" si="120"/>
        <v>0</v>
      </c>
      <c r="AI311" s="10">
        <f t="shared" si="120"/>
        <v>0</v>
      </c>
      <c r="AJ311" s="10">
        <f t="shared" si="120"/>
        <v>0</v>
      </c>
      <c r="AK311" s="10">
        <f t="shared" si="120"/>
        <v>0</v>
      </c>
      <c r="AL311" s="10">
        <f t="shared" ref="AL311" si="121">IF(AF311=0,0,IF($G$17&gt;(AK311/AF311)^(1/5)-1+2%,AK311*(AK311/AF311)^(1/5)/($G$17-((AK311/AF311)^(1/5)-1)),AK311*(1+$G$16)/$G$18))</f>
        <v>0</v>
      </c>
    </row>
    <row r="312" spans="3:38" x14ac:dyDescent="0.35">
      <c r="E312" t="s">
        <v>150</v>
      </c>
      <c r="F312" t="s">
        <v>53</v>
      </c>
      <c r="G312" s="10">
        <f t="shared" ref="G312:AL312" si="122">SUM(G302:G311)</f>
        <v>-34764548.044999994</v>
      </c>
      <c r="H312" s="10">
        <f t="shared" si="122"/>
        <v>-1898566.1865921852</v>
      </c>
      <c r="I312" s="10">
        <f t="shared" si="122"/>
        <v>-7694801.155804513</v>
      </c>
      <c r="J312" s="10">
        <f t="shared" si="122"/>
        <v>-9093754.1306654382</v>
      </c>
      <c r="K312" s="10">
        <f t="shared" si="122"/>
        <v>-15092645.589999488</v>
      </c>
      <c r="L312" s="10">
        <f t="shared" si="122"/>
        <v>-5491209.3748167772</v>
      </c>
      <c r="M312" s="10">
        <f t="shared" si="122"/>
        <v>-2998695.7137365546</v>
      </c>
      <c r="N312" s="10">
        <f t="shared" si="122"/>
        <v>-2892806.2844830728</v>
      </c>
      <c r="O312" s="10">
        <f t="shared" si="122"/>
        <v>-7316045.4765733331</v>
      </c>
      <c r="P312" s="10">
        <f t="shared" si="122"/>
        <v>-7204032.7861496964</v>
      </c>
      <c r="Q312" s="10">
        <f t="shared" si="122"/>
        <v>-7049459.2820499754</v>
      </c>
      <c r="R312" s="10">
        <f t="shared" si="122"/>
        <v>-6848696.3667831616</v>
      </c>
      <c r="S312" s="10">
        <f t="shared" si="122"/>
        <v>-6597882.8846074725</v>
      </c>
      <c r="T312" s="10">
        <f t="shared" si="122"/>
        <v>-6442323.8895902568</v>
      </c>
      <c r="U312" s="10">
        <f t="shared" si="122"/>
        <v>-6277321.7504302021</v>
      </c>
      <c r="V312" s="10">
        <f t="shared" si="122"/>
        <v>-6102548.456590116</v>
      </c>
      <c r="W312" s="10">
        <f t="shared" si="122"/>
        <v>-5917666.3855168074</v>
      </c>
      <c r="X312" s="10">
        <f t="shared" si="122"/>
        <v>-5722328.0435890611</v>
      </c>
      <c r="Y312" s="10">
        <f t="shared" si="122"/>
        <v>-5516175.8004243411</v>
      </c>
      <c r="Z312" s="10">
        <f t="shared" si="122"/>
        <v>-5298841.6163794752</v>
      </c>
      <c r="AA312" s="10">
        <f t="shared" si="122"/>
        <v>-5069946.7630767412</v>
      </c>
      <c r="AB312" s="10">
        <f t="shared" si="122"/>
        <v>-4829101.5367824659</v>
      </c>
      <c r="AC312" s="10">
        <f t="shared" si="122"/>
        <v>-4575904.9644613191</v>
      </c>
      <c r="AD312" s="10">
        <f t="shared" si="122"/>
        <v>-4309944.5023249574</v>
      </c>
      <c r="AE312" s="10">
        <f t="shared" si="122"/>
        <v>-4030795.7266895454</v>
      </c>
      <c r="AF312" s="10">
        <f t="shared" si="122"/>
        <v>-3738022.0169519167</v>
      </c>
      <c r="AG312" s="10">
        <f t="shared" si="122"/>
        <v>-3431174.2304898445</v>
      </c>
      <c r="AH312" s="10">
        <f t="shared" si="122"/>
        <v>-3109790.3692868873</v>
      </c>
      <c r="AI312" s="10">
        <f t="shared" si="122"/>
        <v>-2773395.2380777597</v>
      </c>
      <c r="AJ312" s="10">
        <f t="shared" si="122"/>
        <v>-2421500.0938049853</v>
      </c>
      <c r="AK312" s="10">
        <f t="shared" si="122"/>
        <v>-2053602.28617277</v>
      </c>
      <c r="AL312" s="10">
        <f t="shared" si="122"/>
        <v>502436639.16232657</v>
      </c>
    </row>
    <row r="313" spans="3:38" x14ac:dyDescent="0.35">
      <c r="E313" t="s">
        <v>151</v>
      </c>
      <c r="F313" t="s">
        <v>53</v>
      </c>
      <c r="G313" s="10">
        <f>NPV($G$17,H312:AL312)+G312</f>
        <v>-7558002.5266887546</v>
      </c>
    </row>
    <row r="315" spans="3:38" x14ac:dyDescent="0.35">
      <c r="E315" t="s">
        <v>143</v>
      </c>
      <c r="F315" t="s">
        <v>53</v>
      </c>
      <c r="G315" s="10">
        <f t="shared" ref="G315:AK315" si="123">G287</f>
        <v>17217664.420000002</v>
      </c>
      <c r="H315" s="10">
        <f t="shared" si="123"/>
        <v>17579235.372820001</v>
      </c>
      <c r="I315" s="10">
        <f t="shared" si="123"/>
        <v>17948399.315649219</v>
      </c>
      <c r="J315" s="10">
        <f t="shared" si="123"/>
        <v>18325315.701277852</v>
      </c>
      <c r="K315" s="10">
        <f t="shared" si="123"/>
        <v>18710147.331004687</v>
      </c>
      <c r="L315" s="10">
        <f t="shared" si="123"/>
        <v>19103060.424955782</v>
      </c>
      <c r="M315" s="10">
        <f t="shared" si="123"/>
        <v>0</v>
      </c>
      <c r="N315" s="10">
        <f t="shared" si="123"/>
        <v>0</v>
      </c>
      <c r="O315" s="10">
        <f t="shared" si="123"/>
        <v>0</v>
      </c>
      <c r="P315" s="10">
        <f t="shared" si="123"/>
        <v>0</v>
      </c>
      <c r="Q315" s="10">
        <f t="shared" si="123"/>
        <v>0</v>
      </c>
      <c r="R315" s="10">
        <f t="shared" si="123"/>
        <v>0</v>
      </c>
      <c r="S315" s="10">
        <f t="shared" si="123"/>
        <v>0</v>
      </c>
      <c r="T315" s="10">
        <f t="shared" si="123"/>
        <v>0</v>
      </c>
      <c r="U315" s="10">
        <f t="shared" si="123"/>
        <v>0</v>
      </c>
      <c r="V315" s="10">
        <f t="shared" si="123"/>
        <v>0</v>
      </c>
      <c r="W315" s="10">
        <f t="shared" si="123"/>
        <v>0</v>
      </c>
      <c r="X315" s="10">
        <f t="shared" si="123"/>
        <v>0</v>
      </c>
      <c r="Y315" s="10">
        <f t="shared" si="123"/>
        <v>0</v>
      </c>
      <c r="Z315" s="10">
        <f t="shared" si="123"/>
        <v>0</v>
      </c>
      <c r="AA315" s="10">
        <f t="shared" si="123"/>
        <v>0</v>
      </c>
      <c r="AB315" s="10">
        <f t="shared" si="123"/>
        <v>0</v>
      </c>
      <c r="AC315" s="10">
        <f t="shared" si="123"/>
        <v>0</v>
      </c>
      <c r="AD315" s="10">
        <f t="shared" si="123"/>
        <v>0</v>
      </c>
      <c r="AE315" s="10">
        <f t="shared" si="123"/>
        <v>0</v>
      </c>
      <c r="AF315" s="10">
        <f t="shared" si="123"/>
        <v>0</v>
      </c>
      <c r="AG315" s="10">
        <f t="shared" si="123"/>
        <v>0</v>
      </c>
      <c r="AH315" s="10">
        <f t="shared" si="123"/>
        <v>0</v>
      </c>
      <c r="AI315" s="10">
        <f t="shared" si="123"/>
        <v>0</v>
      </c>
      <c r="AJ315" s="10">
        <f t="shared" si="123"/>
        <v>0</v>
      </c>
      <c r="AK315" s="10">
        <f t="shared" si="123"/>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B8FA29E6-E66E-4F45-9D6D-97569ECA8515}">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BC125-80E2-460E-9F87-8B29783965E6}">
  <sheetPr>
    <tabColor theme="1"/>
    <pageSetUpPr fitToPage="1"/>
  </sheetPr>
  <dimension ref="A1:AN324"/>
  <sheetViews>
    <sheetView zoomScale="85" zoomScaleNormal="85" workbookViewId="0">
      <pane xSplit="6" ySplit="4" topLeftCell="G221"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5037.8116202163646</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v>0.02</v>
      </c>
      <c r="J103" s="32">
        <v>0.04</v>
      </c>
      <c r="K103" s="32">
        <v>0.03</v>
      </c>
      <c r="L103" s="32">
        <v>0.03</v>
      </c>
      <c r="M103" s="32">
        <v>0.02</v>
      </c>
      <c r="N103" s="32">
        <v>0.01</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4">I104*(1+$G$16)*(1+J103)</f>
        <v>574.33863759999986</v>
      </c>
      <c r="K104" s="30">
        <f t="shared" si="24"/>
        <v>603.99174145928782</v>
      </c>
      <c r="L104" s="30">
        <f t="shared" si="24"/>
        <v>635.17583507083089</v>
      </c>
      <c r="M104" s="30">
        <f t="shared" si="24"/>
        <v>661.48481815946468</v>
      </c>
      <c r="N104" s="30">
        <f t="shared" si="24"/>
        <v>682.12975933422149</v>
      </c>
      <c r="O104" s="30">
        <f t="shared" si="24"/>
        <v>711.91102684901648</v>
      </c>
      <c r="P104" s="30">
        <f t="shared" si="24"/>
        <v>742.99252189772449</v>
      </c>
      <c r="Q104" s="30">
        <f t="shared" si="24"/>
        <v>775.43101142752482</v>
      </c>
      <c r="R104" s="30">
        <f t="shared" si="24"/>
        <v>809.2857407874211</v>
      </c>
      <c r="S104" s="30">
        <f t="shared" si="24"/>
        <v>844.61854193338354</v>
      </c>
      <c r="T104" s="10">
        <f t="shared" si="24"/>
        <v>862.35553131398456</v>
      </c>
      <c r="U104" s="10">
        <f t="shared" si="24"/>
        <v>880.46499747157816</v>
      </c>
      <c r="V104" s="10">
        <f t="shared" si="24"/>
        <v>898.95476241848121</v>
      </c>
      <c r="W104" s="10">
        <f t="shared" si="24"/>
        <v>917.83281242926921</v>
      </c>
      <c r="X104" s="10">
        <f t="shared" si="24"/>
        <v>937.10730149028382</v>
      </c>
      <c r="Y104" s="10">
        <f t="shared" si="24"/>
        <v>956.78655482157967</v>
      </c>
      <c r="Z104" s="10">
        <f t="shared" si="24"/>
        <v>976.87907247283272</v>
      </c>
      <c r="AA104" s="10">
        <f t="shared" si="24"/>
        <v>997.39353299476215</v>
      </c>
      <c r="AB104" s="10">
        <f t="shared" si="24"/>
        <v>1018.3387971876521</v>
      </c>
      <c r="AC104" s="10">
        <f t="shared" si="24"/>
        <v>1039.7239119285928</v>
      </c>
      <c r="AD104" s="10">
        <f t="shared" si="24"/>
        <v>1061.5581140790932</v>
      </c>
      <c r="AE104" s="10">
        <f t="shared" si="24"/>
        <v>1083.850834474754</v>
      </c>
      <c r="AF104" s="10">
        <f t="shared" si="24"/>
        <v>1106.6117019987237</v>
      </c>
      <c r="AG104" s="10">
        <f>AF104*(1+$G$16)*(1+AG103)</f>
        <v>1129.8505477406968</v>
      </c>
      <c r="AH104" s="10">
        <f t="shared" si="24"/>
        <v>1153.5774092432514</v>
      </c>
      <c r="AI104" s="10">
        <f t="shared" si="24"/>
        <v>1177.8025348373596</v>
      </c>
      <c r="AJ104" s="10">
        <f t="shared" si="24"/>
        <v>1202.536388068944</v>
      </c>
      <c r="AK104" s="10">
        <f t="shared" si="24"/>
        <v>1227.7896522183917</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30">
        <f>H93*H104+H100*H105+H101*H106+H102*H107</f>
        <v>248020.96000000002</v>
      </c>
      <c r="I110" s="10">
        <f t="shared" ref="I110:AK110" si="29">I93*I104+I100*I105+I101*I106+I102*I107</f>
        <v>493291.68</v>
      </c>
      <c r="J110" s="10">
        <f t="shared" si="29"/>
        <v>773059.80620959983</v>
      </c>
      <c r="K110" s="10">
        <f t="shared" si="29"/>
        <v>1094433.0355242295</v>
      </c>
      <c r="L110" s="10">
        <f t="shared" si="29"/>
        <v>1453917.486477132</v>
      </c>
      <c r="M110" s="10">
        <f t="shared" si="29"/>
        <v>1787993.463485033</v>
      </c>
      <c r="N110" s="10">
        <f t="shared" si="29"/>
        <v>2152801.520458803</v>
      </c>
      <c r="O110" s="10">
        <f t="shared" si="29"/>
        <v>2569286.8958981005</v>
      </c>
      <c r="P110" s="10">
        <f t="shared" si="29"/>
        <v>3018035.6239485568</v>
      </c>
      <c r="Q110" s="10">
        <f t="shared" si="29"/>
        <v>3501071.0165952747</v>
      </c>
      <c r="R110" s="10">
        <f t="shared" si="29"/>
        <v>4020531.5602319082</v>
      </c>
      <c r="S110" s="10">
        <f t="shared" si="29"/>
        <v>4578677.1158208726</v>
      </c>
      <c r="T110" s="10">
        <f t="shared" si="29"/>
        <v>5065476.3909383453</v>
      </c>
      <c r="U110" s="10">
        <f t="shared" si="29"/>
        <v>5570702.0390026746</v>
      </c>
      <c r="V110" s="10">
        <f t="shared" si="29"/>
        <v>6094913.2891973024</v>
      </c>
      <c r="W110" s="10">
        <f t="shared" si="29"/>
        <v>6638684.7323009046</v>
      </c>
      <c r="X110" s="10">
        <f t="shared" si="29"/>
        <v>7202606.7192543214</v>
      </c>
      <c r="Y110" s="10">
        <f t="shared" si="29"/>
        <v>7787285.7696928373</v>
      </c>
      <c r="Z110" s="10">
        <f t="shared" si="29"/>
        <v>8393344.9906865787</v>
      </c>
      <c r="AA110" s="10">
        <f t="shared" si="29"/>
        <v>9021424.5059376229</v>
      </c>
      <c r="AB110" s="10">
        <f t="shared" si="29"/>
        <v>9672181.8956883196</v>
      </c>
      <c r="AC110" s="10">
        <f t="shared" si="29"/>
        <v>10346292.647601428</v>
      </c>
      <c r="AD110" s="10">
        <f t="shared" si="29"/>
        <v>11044450.618878886</v>
      </c>
      <c r="AE110" s="10">
        <f t="shared" si="29"/>
        <v>11767368.509892404</v>
      </c>
      <c r="AF110" s="10">
        <f t="shared" si="29"/>
        <v>12515778.349605564</v>
      </c>
      <c r="AG110" s="10">
        <f t="shared" si="29"/>
        <v>13290431.993073817</v>
      </c>
      <c r="AH110" s="10">
        <f t="shared" si="29"/>
        <v>14092101.631315559</v>
      </c>
      <c r="AI110" s="10">
        <f t="shared" si="29"/>
        <v>14921580.31385451</v>
      </c>
      <c r="AJ110" s="10">
        <f t="shared" si="29"/>
        <v>15779682.484240683</v>
      </c>
      <c r="AK110" s="10">
        <f t="shared" si="29"/>
        <v>16667244.528864667</v>
      </c>
      <c r="AL110" s="10">
        <f>SUM(H110:AK110)</f>
        <v>211562671.57467598</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v>0.04</v>
      </c>
      <c r="J124" s="32">
        <v>0.04</v>
      </c>
      <c r="K124" s="32">
        <v>0.03</v>
      </c>
      <c r="L124" s="32">
        <v>0.03</v>
      </c>
      <c r="M124" s="32">
        <v>0.02</v>
      </c>
      <c r="N124" s="32">
        <v>0.01</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370.0724768</v>
      </c>
      <c r="K125" s="10">
        <f t="shared" si="36"/>
        <v>389.17931877718394</v>
      </c>
      <c r="L125" s="10">
        <f t="shared" si="36"/>
        <v>409.27264700564996</v>
      </c>
      <c r="M125" s="10">
        <f t="shared" si="36"/>
        <v>426.22472004462395</v>
      </c>
      <c r="N125" s="10">
        <f t="shared" si="36"/>
        <v>439.52719355721661</v>
      </c>
      <c r="O125" s="10">
        <f t="shared" si="36"/>
        <v>458.71661720020569</v>
      </c>
      <c r="P125" s="10">
        <f t="shared" si="36"/>
        <v>478.74383651351474</v>
      </c>
      <c r="Q125" s="10">
        <f t="shared" si="36"/>
        <v>499.64542902017229</v>
      </c>
      <c r="R125" s="10">
        <f t="shared" si="36"/>
        <v>521.45956919009791</v>
      </c>
      <c r="S125" s="10">
        <f t="shared" si="36"/>
        <v>544.22609816159081</v>
      </c>
      <c r="T125" s="10">
        <f t="shared" si="36"/>
        <v>555.65484622298413</v>
      </c>
      <c r="U125" s="10">
        <f t="shared" si="36"/>
        <v>567.32359799366679</v>
      </c>
      <c r="V125" s="10">
        <f t="shared" si="36"/>
        <v>579.23739355153373</v>
      </c>
      <c r="W125" s="10">
        <f t="shared" si="36"/>
        <v>591.40137881611588</v>
      </c>
      <c r="X125" s="10">
        <f t="shared" si="36"/>
        <v>603.82080777125429</v>
      </c>
      <c r="Y125" s="10">
        <f t="shared" si="36"/>
        <v>616.5010447344506</v>
      </c>
      <c r="Z125" s="10">
        <f t="shared" si="36"/>
        <v>629.44756667387401</v>
      </c>
      <c r="AA125" s="10">
        <f t="shared" si="36"/>
        <v>642.66596557402534</v>
      </c>
      <c r="AB125" s="10">
        <f t="shared" si="36"/>
        <v>656.16195085107984</v>
      </c>
      <c r="AC125" s="10">
        <f t="shared" si="36"/>
        <v>669.9413518189524</v>
      </c>
      <c r="AD125" s="10">
        <f t="shared" si="36"/>
        <v>684.01012020715029</v>
      </c>
      <c r="AE125" s="10">
        <f t="shared" si="36"/>
        <v>698.37433273150043</v>
      </c>
      <c r="AF125" s="10">
        <f t="shared" si="36"/>
        <v>713.04019371886193</v>
      </c>
      <c r="AG125" s="10">
        <f>AF125*(1+$G$16)*(1+AG124)</f>
        <v>728.01403778695794</v>
      </c>
      <c r="AH125" s="10">
        <f t="shared" si="36"/>
        <v>743.30233258048395</v>
      </c>
      <c r="AI125" s="10">
        <f t="shared" si="36"/>
        <v>758.91168156467404</v>
      </c>
      <c r="AJ125" s="10">
        <f t="shared" si="36"/>
        <v>774.84882687753213</v>
      </c>
      <c r="AK125" s="10">
        <f t="shared" si="36"/>
        <v>791.12065224196022</v>
      </c>
    </row>
    <row r="126" spans="1:39" x14ac:dyDescent="0.35">
      <c r="C126" s="3"/>
      <c r="D126" s="3"/>
      <c r="E126" t="s">
        <v>86</v>
      </c>
      <c r="F126" t="s">
        <v>87</v>
      </c>
      <c r="G126" s="12">
        <f>[5]Infill!$G$141</f>
        <v>1.9831000000000001</v>
      </c>
      <c r="H126" s="13">
        <f>[5]Infill!$H$141</f>
        <v>2.0347</v>
      </c>
      <c r="I126" s="31">
        <f>[6]Revenue!$D$374</f>
        <v>2.1837</v>
      </c>
      <c r="J126" s="13">
        <f t="shared" ref="J126:AK126" si="37">I126*(1+$G$16)*(1+J124)</f>
        <v>2.3187400080000002</v>
      </c>
      <c r="K126" s="13">
        <f t="shared" si="37"/>
        <v>2.4384565546130399</v>
      </c>
      <c r="L126" s="13">
        <f t="shared" si="37"/>
        <v>2.5643540665277111</v>
      </c>
      <c r="M126" s="13">
        <f t="shared" si="37"/>
        <v>2.6705696119632889</v>
      </c>
      <c r="N126" s="13">
        <f t="shared" si="37"/>
        <v>2.7539180895526627</v>
      </c>
      <c r="O126" s="13">
        <f t="shared" si="37"/>
        <v>2.8741520629521671</v>
      </c>
      <c r="P126" s="13">
        <f t="shared" si="37"/>
        <v>2.9996353603654371</v>
      </c>
      <c r="Q126" s="13">
        <f t="shared" si="37"/>
        <v>3.1305971632943597</v>
      </c>
      <c r="R126" s="13">
        <f t="shared" si="37"/>
        <v>3.2672766591312308</v>
      </c>
      <c r="S126" s="13">
        <f t="shared" si="37"/>
        <v>3.409923478008337</v>
      </c>
      <c r="T126" s="13">
        <f t="shared" si="37"/>
        <v>3.4815318710465117</v>
      </c>
      <c r="U126" s="13">
        <f t="shared" si="37"/>
        <v>3.5546440403384882</v>
      </c>
      <c r="V126" s="13">
        <f t="shared" si="37"/>
        <v>3.6292915651855964</v>
      </c>
      <c r="W126" s="13">
        <f t="shared" si="37"/>
        <v>3.7055066880544936</v>
      </c>
      <c r="X126" s="13">
        <f t="shared" si="37"/>
        <v>3.7833223285036377</v>
      </c>
      <c r="Y126" s="13">
        <f t="shared" si="37"/>
        <v>3.8627720974022139</v>
      </c>
      <c r="Z126" s="13">
        <f t="shared" si="37"/>
        <v>3.9438903114476602</v>
      </c>
      <c r="AA126" s="13">
        <f t="shared" si="37"/>
        <v>4.0267120079880607</v>
      </c>
      <c r="AB126" s="13">
        <f t="shared" si="37"/>
        <v>4.1112729601558096</v>
      </c>
      <c r="AC126" s="13">
        <f t="shared" si="37"/>
        <v>4.1976096923190811</v>
      </c>
      <c r="AD126" s="13">
        <f t="shared" si="37"/>
        <v>4.2857594958577812</v>
      </c>
      <c r="AE126" s="13">
        <f t="shared" si="37"/>
        <v>4.3757604452707941</v>
      </c>
      <c r="AF126" s="13">
        <f t="shared" si="37"/>
        <v>4.4676514146214803</v>
      </c>
      <c r="AG126" s="13">
        <f>AF126*(1+$G$16)*(1+AG124)</f>
        <v>4.561472094328531</v>
      </c>
      <c r="AH126" s="13">
        <f t="shared" si="37"/>
        <v>4.65726300830943</v>
      </c>
      <c r="AI126" s="13">
        <f t="shared" si="37"/>
        <v>4.7550655314839272</v>
      </c>
      <c r="AJ126" s="13">
        <f t="shared" si="37"/>
        <v>4.8549219076450889</v>
      </c>
      <c r="AK126" s="13">
        <f t="shared" si="37"/>
        <v>4.9568752677056356</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30">
        <f>H114*H125+H121*H126+H122*H127+H123*H128</f>
        <v>278972.13079999998</v>
      </c>
      <c r="I131" s="10">
        <f t="shared" ref="I131:AK131" si="41">I114*I125+I121*I126+I122*I127+I123*I128</f>
        <v>558825.90240000002</v>
      </c>
      <c r="J131" s="10">
        <f t="shared" si="41"/>
        <v>875761.46391572803</v>
      </c>
      <c r="K131" s="10">
        <f t="shared" si="41"/>
        <v>1239829.4021362755</v>
      </c>
      <c r="L131" s="10">
        <f t="shared" si="41"/>
        <v>1647071.6704480462</v>
      </c>
      <c r="M131" s="10">
        <f t="shared" si="41"/>
        <v>2025529.9272781676</v>
      </c>
      <c r="N131" s="10">
        <f t="shared" si="41"/>
        <v>2438803.0472325883</v>
      </c>
      <c r="O131" s="10">
        <f t="shared" si="41"/>
        <v>2910618.8616940612</v>
      </c>
      <c r="P131" s="10">
        <f t="shared" si="41"/>
        <v>3418984.2428082302</v>
      </c>
      <c r="Q131" s="10">
        <f t="shared" si="41"/>
        <v>3966191.3012912357</v>
      </c>
      <c r="R131" s="10">
        <f t="shared" si="41"/>
        <v>4554662.6232866449</v>
      </c>
      <c r="S131" s="10">
        <f t="shared" si="41"/>
        <v>5186958.2942222506</v>
      </c>
      <c r="T131" s="10">
        <f t="shared" si="41"/>
        <v>5738429.2701876014</v>
      </c>
      <c r="U131" s="10">
        <f t="shared" si="41"/>
        <v>6310774.5785357449</v>
      </c>
      <c r="V131" s="10">
        <f t="shared" si="41"/>
        <v>6904627.742526358</v>
      </c>
      <c r="W131" s="10">
        <f t="shared" si="41"/>
        <v>7520639.6878154427</v>
      </c>
      <c r="X131" s="10">
        <f t="shared" si="41"/>
        <v>8159479.1939722141</v>
      </c>
      <c r="Y131" s="10">
        <f t="shared" si="41"/>
        <v>8821833.3572852444</v>
      </c>
      <c r="Z131" s="10">
        <f t="shared" si="41"/>
        <v>9508408.0651328787</v>
      </c>
      <c r="AA131" s="10">
        <f t="shared" si="41"/>
        <v>10219928.482199552</v>
      </c>
      <c r="AB131" s="10">
        <f t="shared" si="41"/>
        <v>10957139.548826301</v>
      </c>
      <c r="AC131" s="10">
        <f t="shared" si="41"/>
        <v>11720806.491790723</v>
      </c>
      <c r="AD131" s="10">
        <f t="shared" si="41"/>
        <v>12511715.347818619</v>
      </c>
      <c r="AE131" s="10">
        <f t="shared" si="41"/>
        <v>13330673.500136808</v>
      </c>
      <c r="AF131" s="10">
        <f t="shared" si="41"/>
        <v>14178510.22838397</v>
      </c>
      <c r="AG131" s="10">
        <f t="shared" si="41"/>
        <v>15056077.272203956</v>
      </c>
      <c r="AH131" s="10">
        <f t="shared" si="41"/>
        <v>15964249.408853661</v>
      </c>
      <c r="AI131" s="10">
        <f t="shared" si="41"/>
        <v>16903925.04516561</v>
      </c>
      <c r="AJ131" s="10">
        <f t="shared" si="41"/>
        <v>17876026.824213356</v>
      </c>
      <c r="AK131" s="10">
        <f t="shared" si="41"/>
        <v>18881502.247036196</v>
      </c>
      <c r="AL131" s="10">
        <f>SUM(H131:AK131)</f>
        <v>239666955.15959743</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6">SUM(J95,J137,J158)</f>
        <v>434</v>
      </c>
      <c r="K176" s="4">
        <f t="shared" si="66"/>
        <v>466</v>
      </c>
      <c r="L176" s="4">
        <f t="shared" si="66"/>
        <v>477</v>
      </c>
      <c r="M176" s="4">
        <f t="shared" si="66"/>
        <v>414</v>
      </c>
      <c r="N176" s="4">
        <f t="shared" si="66"/>
        <v>453</v>
      </c>
      <c r="O176" s="4">
        <f t="shared" si="66"/>
        <v>453</v>
      </c>
      <c r="P176" s="4">
        <f t="shared" si="66"/>
        <v>453</v>
      </c>
      <c r="Q176" s="4">
        <f t="shared" si="66"/>
        <v>453</v>
      </c>
      <c r="R176" s="4">
        <f t="shared" si="66"/>
        <v>453</v>
      </c>
      <c r="S176" s="4">
        <f t="shared" si="66"/>
        <v>453</v>
      </c>
      <c r="T176" s="4">
        <f t="shared" si="66"/>
        <v>453</v>
      </c>
      <c r="U176" s="4">
        <f t="shared" si="66"/>
        <v>453</v>
      </c>
      <c r="V176" s="4">
        <f t="shared" si="66"/>
        <v>453</v>
      </c>
      <c r="W176" s="4">
        <f t="shared" si="66"/>
        <v>453</v>
      </c>
      <c r="X176" s="4">
        <f t="shared" si="66"/>
        <v>453</v>
      </c>
      <c r="Y176" s="4">
        <f t="shared" si="66"/>
        <v>453</v>
      </c>
      <c r="Z176" s="4">
        <f t="shared" si="66"/>
        <v>453</v>
      </c>
      <c r="AA176" s="4">
        <f t="shared" si="66"/>
        <v>453</v>
      </c>
      <c r="AB176" s="4">
        <f t="shared" si="66"/>
        <v>453</v>
      </c>
      <c r="AC176" s="4">
        <f t="shared" si="66"/>
        <v>453</v>
      </c>
      <c r="AD176" s="4">
        <f t="shared" si="66"/>
        <v>453</v>
      </c>
      <c r="AE176" s="4">
        <f t="shared" si="66"/>
        <v>453</v>
      </c>
      <c r="AF176" s="4">
        <f t="shared" si="66"/>
        <v>453</v>
      </c>
      <c r="AG176" s="4">
        <f t="shared" si="66"/>
        <v>453</v>
      </c>
      <c r="AH176" s="4">
        <f t="shared" si="66"/>
        <v>453</v>
      </c>
      <c r="AI176" s="4">
        <f t="shared" si="66"/>
        <v>453</v>
      </c>
      <c r="AJ176" s="4">
        <f t="shared" si="66"/>
        <v>453</v>
      </c>
      <c r="AK176" s="4">
        <f t="shared" si="66"/>
        <v>453</v>
      </c>
      <c r="AL176" s="10"/>
    </row>
    <row r="177" spans="1:38" x14ac:dyDescent="0.35">
      <c r="C177" s="3"/>
      <c r="D177" s="3"/>
      <c r="E177" t="s">
        <v>105</v>
      </c>
      <c r="F177" t="s">
        <v>70</v>
      </c>
      <c r="H177" s="4">
        <f>SUM(H96,H138,H159)</f>
        <v>484</v>
      </c>
      <c r="I177" s="4">
        <f>SUM(I96,I138,I159)</f>
        <v>912</v>
      </c>
      <c r="J177" s="4">
        <f t="shared" si="66"/>
        <v>1346</v>
      </c>
      <c r="K177" s="4">
        <f t="shared" si="66"/>
        <v>1812</v>
      </c>
      <c r="L177" s="4">
        <f t="shared" si="66"/>
        <v>2289</v>
      </c>
      <c r="M177" s="4">
        <f t="shared" si="66"/>
        <v>2703</v>
      </c>
      <c r="N177" s="4">
        <f t="shared" si="66"/>
        <v>3156</v>
      </c>
      <c r="O177" s="4">
        <f t="shared" si="66"/>
        <v>3609</v>
      </c>
      <c r="P177" s="4">
        <f t="shared" si="66"/>
        <v>4062</v>
      </c>
      <c r="Q177" s="4">
        <f t="shared" si="66"/>
        <v>4515</v>
      </c>
      <c r="R177" s="4">
        <f t="shared" si="66"/>
        <v>4968</v>
      </c>
      <c r="S177" s="4">
        <f t="shared" si="66"/>
        <v>5421</v>
      </c>
      <c r="T177" s="4">
        <f t="shared" si="66"/>
        <v>5874</v>
      </c>
      <c r="U177" s="4">
        <f t="shared" si="66"/>
        <v>6327</v>
      </c>
      <c r="V177" s="4">
        <f t="shared" si="66"/>
        <v>6780</v>
      </c>
      <c r="W177" s="4">
        <f t="shared" si="66"/>
        <v>7233</v>
      </c>
      <c r="X177" s="4">
        <f t="shared" si="66"/>
        <v>7686</v>
      </c>
      <c r="Y177" s="4">
        <f t="shared" si="66"/>
        <v>8139</v>
      </c>
      <c r="Z177" s="4">
        <f t="shared" si="66"/>
        <v>8592</v>
      </c>
      <c r="AA177" s="4">
        <f t="shared" si="66"/>
        <v>9045</v>
      </c>
      <c r="AB177" s="4">
        <f t="shared" si="66"/>
        <v>9498</v>
      </c>
      <c r="AC177" s="4">
        <f t="shared" si="66"/>
        <v>9951</v>
      </c>
      <c r="AD177" s="4">
        <f t="shared" si="66"/>
        <v>10404</v>
      </c>
      <c r="AE177" s="4">
        <f t="shared" si="66"/>
        <v>10857</v>
      </c>
      <c r="AF177" s="4">
        <f t="shared" si="66"/>
        <v>11310</v>
      </c>
      <c r="AG177" s="4">
        <f t="shared" si="66"/>
        <v>11763</v>
      </c>
      <c r="AH177" s="4">
        <f t="shared" si="66"/>
        <v>12216</v>
      </c>
      <c r="AI177" s="4">
        <f t="shared" si="66"/>
        <v>12669</v>
      </c>
      <c r="AJ177" s="4">
        <f t="shared" si="66"/>
        <v>13122</v>
      </c>
      <c r="AK177" s="4">
        <f t="shared" si="66"/>
        <v>13575</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1648821.2701253279</v>
      </c>
      <c r="K179" s="10">
        <f t="shared" si="67"/>
        <v>2334262.4376605051</v>
      </c>
      <c r="L179" s="10">
        <f t="shared" si="67"/>
        <v>3100989.1569251781</v>
      </c>
      <c r="M179" s="10">
        <f t="shared" si="67"/>
        <v>3813523.3907632008</v>
      </c>
      <c r="N179" s="10">
        <f t="shared" si="67"/>
        <v>4591604.5676913913</v>
      </c>
      <c r="O179" s="10">
        <f t="shared" si="67"/>
        <v>5479905.7575921621</v>
      </c>
      <c r="P179" s="10">
        <f t="shared" si="67"/>
        <v>6437019.8667567875</v>
      </c>
      <c r="Q179" s="10">
        <f t="shared" si="67"/>
        <v>7467262.3178865109</v>
      </c>
      <c r="R179" s="10">
        <f t="shared" si="67"/>
        <v>8575194.1835185532</v>
      </c>
      <c r="S179" s="10">
        <f t="shared" si="67"/>
        <v>9765635.4100431241</v>
      </c>
      <c r="T179" s="10">
        <f t="shared" si="67"/>
        <v>10803905.661125947</v>
      </c>
      <c r="U179" s="10">
        <f t="shared" si="67"/>
        <v>11881476.617538419</v>
      </c>
      <c r="V179" s="10">
        <f t="shared" si="67"/>
        <v>12999541.031723659</v>
      </c>
      <c r="W179" s="10">
        <f t="shared" si="67"/>
        <v>14159324.420116346</v>
      </c>
      <c r="X179" s="10">
        <f t="shared" si="67"/>
        <v>15362085.913226536</v>
      </c>
      <c r="Y179" s="10">
        <f t="shared" si="67"/>
        <v>16609119.126978081</v>
      </c>
      <c r="Z179" s="10">
        <f t="shared" si="67"/>
        <v>17901753.055819459</v>
      </c>
      <c r="AA179" s="10">
        <f t="shared" si="67"/>
        <v>19241352.988137174</v>
      </c>
      <c r="AB179" s="10">
        <f t="shared" si="67"/>
        <v>20629321.444514621</v>
      </c>
      <c r="AC179" s="10">
        <f t="shared" si="67"/>
        <v>22067099.139392152</v>
      </c>
      <c r="AD179" s="10">
        <f t="shared" si="67"/>
        <v>23556165.966697507</v>
      </c>
      <c r="AE179" s="10">
        <f t="shared" si="67"/>
        <v>25098042.010029212</v>
      </c>
      <c r="AF179" s="10">
        <f t="shared" si="67"/>
        <v>26694288.577989534</v>
      </c>
      <c r="AG179" s="10">
        <f t="shared" si="67"/>
        <v>28346509.265277773</v>
      </c>
      <c r="AH179" s="10">
        <f t="shared" si="67"/>
        <v>30056351.04016922</v>
      </c>
      <c r="AI179" s="10">
        <f t="shared" si="67"/>
        <v>31825505.359020121</v>
      </c>
      <c r="AJ179" s="10">
        <f t="shared" si="67"/>
        <v>33655709.308454037</v>
      </c>
      <c r="AK179" s="10">
        <f t="shared" si="67"/>
        <v>35548746.775900863</v>
      </c>
    </row>
    <row r="180" spans="1:38" x14ac:dyDescent="0.35">
      <c r="C180" s="3"/>
      <c r="D180" s="3"/>
    </row>
    <row r="181" spans="1:38" x14ac:dyDescent="0.35">
      <c r="C181" s="3"/>
      <c r="D181" s="3"/>
      <c r="E181" s="15" t="s">
        <v>108</v>
      </c>
      <c r="F181" s="15" t="s">
        <v>109</v>
      </c>
      <c r="G181" s="15"/>
      <c r="H181" s="16">
        <f>H178*1000/H177</f>
        <v>121</v>
      </c>
      <c r="I181" s="16">
        <f t="shared" ref="I181:AK181" si="68">I178*1000/I177</f>
        <v>121</v>
      </c>
      <c r="J181" s="16">
        <f t="shared" si="68"/>
        <v>121</v>
      </c>
      <c r="K181" s="16">
        <f t="shared" si="68"/>
        <v>121</v>
      </c>
      <c r="L181" s="16">
        <f t="shared" si="68"/>
        <v>121</v>
      </c>
      <c r="M181" s="16">
        <f t="shared" si="68"/>
        <v>121</v>
      </c>
      <c r="N181" s="16">
        <f t="shared" si="68"/>
        <v>121</v>
      </c>
      <c r="O181" s="16">
        <f t="shared" si="68"/>
        <v>121</v>
      </c>
      <c r="P181" s="16">
        <f t="shared" si="68"/>
        <v>121</v>
      </c>
      <c r="Q181" s="16">
        <f t="shared" si="68"/>
        <v>121</v>
      </c>
      <c r="R181" s="16">
        <f t="shared" si="68"/>
        <v>121</v>
      </c>
      <c r="S181" s="16">
        <f t="shared" si="68"/>
        <v>121</v>
      </c>
      <c r="T181" s="16">
        <f t="shared" si="68"/>
        <v>121</v>
      </c>
      <c r="U181" s="16">
        <f t="shared" si="68"/>
        <v>121</v>
      </c>
      <c r="V181" s="16">
        <f t="shared" si="68"/>
        <v>121</v>
      </c>
      <c r="W181" s="16">
        <f t="shared" si="68"/>
        <v>121</v>
      </c>
      <c r="X181" s="16">
        <f t="shared" si="68"/>
        <v>121</v>
      </c>
      <c r="Y181" s="16">
        <f t="shared" si="68"/>
        <v>121</v>
      </c>
      <c r="Z181" s="16">
        <f t="shared" si="68"/>
        <v>121.00000000000001</v>
      </c>
      <c r="AA181" s="16">
        <f t="shared" si="68"/>
        <v>121</v>
      </c>
      <c r="AB181" s="16">
        <f t="shared" si="68"/>
        <v>121</v>
      </c>
      <c r="AC181" s="16">
        <f t="shared" si="68"/>
        <v>121</v>
      </c>
      <c r="AD181" s="16">
        <f t="shared" si="68"/>
        <v>121</v>
      </c>
      <c r="AE181" s="16">
        <f t="shared" si="68"/>
        <v>121</v>
      </c>
      <c r="AF181" s="16">
        <f t="shared" si="68"/>
        <v>121</v>
      </c>
      <c r="AG181" s="16">
        <f t="shared" si="68"/>
        <v>121</v>
      </c>
      <c r="AH181" s="16">
        <f t="shared" si="68"/>
        <v>121</v>
      </c>
      <c r="AI181" s="16">
        <f t="shared" si="68"/>
        <v>121</v>
      </c>
      <c r="AJ181" s="16">
        <f t="shared" si="68"/>
        <v>121</v>
      </c>
      <c r="AK181" s="16">
        <f t="shared" si="68"/>
        <v>121</v>
      </c>
    </row>
    <row r="182" spans="1:38" s="37" customFormat="1" x14ac:dyDescent="0.35">
      <c r="A182" s="40"/>
      <c r="C182" s="41"/>
      <c r="D182" s="41"/>
      <c r="E182" s="42" t="s">
        <v>110</v>
      </c>
      <c r="F182" s="42" t="s">
        <v>111</v>
      </c>
      <c r="G182" s="42"/>
      <c r="H182" s="43">
        <f>H179/H177</f>
        <v>1088.8287</v>
      </c>
      <c r="I182" s="43">
        <f t="shared" ref="I182:AK182" si="69">I179/I177</f>
        <v>1153.6377</v>
      </c>
      <c r="J182" s="43">
        <f t="shared" si="69"/>
        <v>1224.9786553679999</v>
      </c>
      <c r="K182" s="43">
        <f t="shared" si="69"/>
        <v>1288.2243033446496</v>
      </c>
      <c r="L182" s="43">
        <f t="shared" si="69"/>
        <v>1354.7353241263338</v>
      </c>
      <c r="M182" s="43">
        <f t="shared" si="69"/>
        <v>1410.8484612516465</v>
      </c>
      <c r="N182" s="43">
        <f t="shared" si="69"/>
        <v>1454.8810417273103</v>
      </c>
      <c r="O182" s="43">
        <f t="shared" si="69"/>
        <v>1518.4000436664346</v>
      </c>
      <c r="P182" s="43">
        <f t="shared" si="69"/>
        <v>1584.6922370154573</v>
      </c>
      <c r="Q182" s="43">
        <f t="shared" si="69"/>
        <v>1653.8786972063147</v>
      </c>
      <c r="R182" s="43">
        <f t="shared" si="69"/>
        <v>1726.0857857323979</v>
      </c>
      <c r="S182" s="43">
        <f t="shared" si="69"/>
        <v>1801.4453809339834</v>
      </c>
      <c r="T182" s="43">
        <f t="shared" si="69"/>
        <v>1839.2757339335967</v>
      </c>
      <c r="U182" s="43">
        <f t="shared" si="69"/>
        <v>1877.9005243462018</v>
      </c>
      <c r="V182" s="43">
        <f t="shared" si="69"/>
        <v>1917.3364353574718</v>
      </c>
      <c r="W182" s="43">
        <f t="shared" si="69"/>
        <v>1957.6005004999788</v>
      </c>
      <c r="X182" s="43">
        <f t="shared" si="69"/>
        <v>1998.7101110104782</v>
      </c>
      <c r="Y182" s="43">
        <f t="shared" si="69"/>
        <v>2040.6830233416981</v>
      </c>
      <c r="Z182" s="43">
        <f t="shared" si="69"/>
        <v>2083.5373668318739</v>
      </c>
      <c r="AA182" s="43">
        <f t="shared" si="69"/>
        <v>2127.2916515353427</v>
      </c>
      <c r="AB182" s="43">
        <f t="shared" si="69"/>
        <v>2171.964776217585</v>
      </c>
      <c r="AC182" s="43">
        <f t="shared" si="69"/>
        <v>2217.5760365181541</v>
      </c>
      <c r="AD182" s="43">
        <f t="shared" si="69"/>
        <v>2264.1451332850352</v>
      </c>
      <c r="AE182" s="43">
        <f t="shared" si="69"/>
        <v>2311.6921810840204</v>
      </c>
      <c r="AF182" s="43">
        <f t="shared" si="69"/>
        <v>2360.2377168867847</v>
      </c>
      <c r="AG182" s="43">
        <f t="shared" si="69"/>
        <v>2409.8027089414072</v>
      </c>
      <c r="AH182" s="43">
        <f t="shared" si="69"/>
        <v>2460.4085658291765</v>
      </c>
      <c r="AI182" s="43">
        <f t="shared" si="69"/>
        <v>2512.0771457115889</v>
      </c>
      <c r="AJ182" s="43">
        <f t="shared" si="69"/>
        <v>2564.8307657715313</v>
      </c>
      <c r="AK182" s="43">
        <f t="shared" si="69"/>
        <v>2618.6922118527341</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AK195" si="73">H194*(1+$G$16)*(1+I$193)</f>
        <v>947.09991076765107</v>
      </c>
      <c r="J194" s="10">
        <f t="shared" si="73"/>
        <v>966.9890088937716</v>
      </c>
      <c r="K194" s="10">
        <f t="shared" si="73"/>
        <v>987.29577808054069</v>
      </c>
      <c r="L194" s="10">
        <f t="shared" si="73"/>
        <v>1008.0289894202319</v>
      </c>
      <c r="M194" s="10">
        <f t="shared" si="73"/>
        <v>1029.1975981980568</v>
      </c>
      <c r="N194" s="10">
        <f t="shared" si="73"/>
        <v>1050.8107477602159</v>
      </c>
      <c r="O194" s="10">
        <f t="shared" si="73"/>
        <v>1072.8777734631803</v>
      </c>
      <c r="P194" s="10">
        <f t="shared" si="73"/>
        <v>1095.4082067059071</v>
      </c>
      <c r="Q194" s="10">
        <f t="shared" si="73"/>
        <v>1118.411779046731</v>
      </c>
      <c r="R194" s="10">
        <f t="shared" si="73"/>
        <v>1141.8984264067121</v>
      </c>
      <c r="S194" s="10">
        <f t="shared" si="73"/>
        <v>1165.8782933612529</v>
      </c>
      <c r="T194" s="10">
        <f t="shared" si="73"/>
        <v>1190.3617375218391</v>
      </c>
      <c r="U194" s="10">
        <f t="shared" si="73"/>
        <v>1215.3593340097977</v>
      </c>
      <c r="V194" s="10">
        <f t="shared" si="73"/>
        <v>1240.8818800240033</v>
      </c>
      <c r="W194" s="10">
        <f t="shared" si="73"/>
        <v>1266.9403995045072</v>
      </c>
      <c r="X194" s="10">
        <f t="shared" si="73"/>
        <v>1293.5461478941018</v>
      </c>
      <c r="Y194" s="10">
        <f t="shared" si="73"/>
        <v>1320.7106169998779</v>
      </c>
      <c r="Z194" s="10">
        <f t="shared" si="73"/>
        <v>1348.4455399568751</v>
      </c>
      <c r="AA194" s="10">
        <f t="shared" si="73"/>
        <v>1376.7628962959693</v>
      </c>
      <c r="AB194" s="10">
        <f t="shared" si="73"/>
        <v>1405.6749171181846</v>
      </c>
      <c r="AC194" s="10">
        <f t="shared" si="73"/>
        <v>1435.1940903776663</v>
      </c>
      <c r="AD194" s="10">
        <f t="shared" si="73"/>
        <v>1465.333166275597</v>
      </c>
      <c r="AE194" s="10">
        <f t="shared" si="73"/>
        <v>1496.1051627673844</v>
      </c>
      <c r="AF194" s="10">
        <f t="shared" si="73"/>
        <v>1527.5233711854994</v>
      </c>
      <c r="AG194" s="10">
        <f t="shared" si="73"/>
        <v>1559.6013619803948</v>
      </c>
      <c r="AH194" s="10">
        <f t="shared" si="73"/>
        <v>1592.352990581983</v>
      </c>
      <c r="AI194" s="10">
        <f t="shared" si="73"/>
        <v>1625.7924033842046</v>
      </c>
      <c r="AJ194" s="10">
        <f t="shared" si="73"/>
        <v>1659.9340438552726</v>
      </c>
      <c r="AK194" s="10">
        <f t="shared" si="73"/>
        <v>1694.7926587762331</v>
      </c>
    </row>
    <row r="195" spans="1:39" x14ac:dyDescent="0.35">
      <c r="A195" s="2">
        <v>42</v>
      </c>
      <c r="E195" t="s">
        <v>122</v>
      </c>
      <c r="F195" t="s">
        <v>113</v>
      </c>
      <c r="G195" s="6"/>
      <c r="H195" s="10">
        <f>G195*(1+$G$16)*(1+H$193)</f>
        <v>0</v>
      </c>
      <c r="I195" s="10">
        <f t="shared" si="73"/>
        <v>0</v>
      </c>
      <c r="J195" s="10">
        <f t="shared" si="73"/>
        <v>0</v>
      </c>
      <c r="K195" s="10">
        <f t="shared" si="73"/>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3"/>
        <v>0</v>
      </c>
      <c r="Y195" s="10">
        <f t="shared" si="73"/>
        <v>0</v>
      </c>
      <c r="Z195" s="10">
        <f t="shared" si="73"/>
        <v>0</v>
      </c>
      <c r="AA195" s="10">
        <f t="shared" si="73"/>
        <v>0</v>
      </c>
      <c r="AB195" s="10">
        <f t="shared" si="73"/>
        <v>0</v>
      </c>
      <c r="AC195" s="10">
        <f t="shared" si="73"/>
        <v>0</v>
      </c>
      <c r="AD195" s="10">
        <f t="shared" si="73"/>
        <v>0</v>
      </c>
      <c r="AE195" s="10">
        <f t="shared" si="73"/>
        <v>0</v>
      </c>
      <c r="AF195" s="10">
        <f t="shared" si="73"/>
        <v>0</v>
      </c>
      <c r="AG195" s="10">
        <f>AF195*(1+$G$16)*(1+AG$193)</f>
        <v>0</v>
      </c>
      <c r="AH195" s="10">
        <f t="shared" si="73"/>
        <v>0</v>
      </c>
      <c r="AI195" s="10">
        <f t="shared" si="73"/>
        <v>0</v>
      </c>
      <c r="AJ195" s="10">
        <f t="shared" si="73"/>
        <v>0</v>
      </c>
      <c r="AK195" s="10">
        <f t="shared" si="73"/>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4">I194*I177+(I195+I199)*I178+I196+I200</f>
        <v>863755.11862009775</v>
      </c>
      <c r="J202" s="10">
        <f t="shared" si="74"/>
        <v>1301567.2059710165</v>
      </c>
      <c r="K202" s="10">
        <f t="shared" si="74"/>
        <v>1788979.9498819397</v>
      </c>
      <c r="L202" s="10">
        <f t="shared" si="74"/>
        <v>2307378.3567829109</v>
      </c>
      <c r="M202" s="10">
        <f t="shared" si="74"/>
        <v>2781921.1079293475</v>
      </c>
      <c r="N202" s="10">
        <f t="shared" si="74"/>
        <v>3316358.7199312416</v>
      </c>
      <c r="O202" s="10">
        <f t="shared" si="74"/>
        <v>3872015.884428618</v>
      </c>
      <c r="P202" s="10">
        <f t="shared" si="74"/>
        <v>4449548.1356393946</v>
      </c>
      <c r="Q202" s="10">
        <f t="shared" si="74"/>
        <v>5049629.18239599</v>
      </c>
      <c r="R202" s="10">
        <f t="shared" si="74"/>
        <v>5672951.3823885461</v>
      </c>
      <c r="S202" s="10">
        <f t="shared" si="74"/>
        <v>6320226.2283113515</v>
      </c>
      <c r="T202" s="10">
        <f t="shared" si="74"/>
        <v>6992184.8462032834</v>
      </c>
      <c r="U202" s="10">
        <f t="shared" si="74"/>
        <v>7689578.5062799901</v>
      </c>
      <c r="V202" s="10">
        <f t="shared" si="74"/>
        <v>8413179.1465627421</v>
      </c>
      <c r="W202" s="10">
        <f t="shared" si="74"/>
        <v>9163779.9096161015</v>
      </c>
      <c r="X202" s="10">
        <f t="shared" si="74"/>
        <v>9942195.6927140653</v>
      </c>
      <c r="Y202" s="10">
        <f t="shared" si="74"/>
        <v>10749263.711762005</v>
      </c>
      <c r="Z202" s="10">
        <f t="shared" si="74"/>
        <v>11585844.079309471</v>
      </c>
      <c r="AA202" s="10">
        <f t="shared" si="74"/>
        <v>12452820.396997042</v>
      </c>
      <c r="AB202" s="10">
        <f t="shared" si="74"/>
        <v>13351100.362788517</v>
      </c>
      <c r="AC202" s="10">
        <f t="shared" si="74"/>
        <v>14281616.393348157</v>
      </c>
      <c r="AD202" s="10">
        <f t="shared" si="74"/>
        <v>15245326.261931311</v>
      </c>
      <c r="AE202" s="10">
        <f t="shared" si="74"/>
        <v>16243213.752165493</v>
      </c>
      <c r="AF202" s="10">
        <f t="shared" si="74"/>
        <v>17276289.328107998</v>
      </c>
      <c r="AG202" s="10">
        <f t="shared" si="74"/>
        <v>18345590.820975386</v>
      </c>
      <c r="AH202" s="10">
        <f t="shared" si="74"/>
        <v>19452184.132949505</v>
      </c>
      <c r="AI202" s="10">
        <f t="shared" si="74"/>
        <v>20597163.958474487</v>
      </c>
      <c r="AJ202" s="10">
        <f t="shared" si="74"/>
        <v>21781654.523468889</v>
      </c>
      <c r="AK202" s="10">
        <f t="shared" si="74"/>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5">SUM(I205:I208)</f>
        <v>0</v>
      </c>
      <c r="J209" s="10">
        <f t="shared" si="75"/>
        <v>0</v>
      </c>
      <c r="K209" s="10">
        <f t="shared" si="75"/>
        <v>0</v>
      </c>
      <c r="L209" s="10">
        <f t="shared" si="75"/>
        <v>0</v>
      </c>
      <c r="M209" s="10">
        <f t="shared" si="75"/>
        <v>0</v>
      </c>
      <c r="N209" s="10">
        <f t="shared" si="75"/>
        <v>0</v>
      </c>
      <c r="O209" s="10">
        <f t="shared" si="75"/>
        <v>0</v>
      </c>
      <c r="P209" s="10">
        <f t="shared" si="75"/>
        <v>0</v>
      </c>
      <c r="Q209" s="10">
        <f t="shared" si="75"/>
        <v>0</v>
      </c>
      <c r="R209" s="10">
        <f t="shared" si="75"/>
        <v>0</v>
      </c>
      <c r="S209" s="10">
        <f t="shared" si="75"/>
        <v>0</v>
      </c>
      <c r="T209" s="10">
        <f t="shared" si="75"/>
        <v>0</v>
      </c>
      <c r="U209" s="10">
        <f t="shared" si="75"/>
        <v>0</v>
      </c>
      <c r="V209" s="10">
        <f t="shared" si="75"/>
        <v>0</v>
      </c>
      <c r="W209" s="10">
        <f t="shared" si="75"/>
        <v>0</v>
      </c>
      <c r="X209" s="10">
        <f t="shared" si="75"/>
        <v>0</v>
      </c>
      <c r="Y209" s="10">
        <f t="shared" si="75"/>
        <v>0</v>
      </c>
      <c r="Z209" s="10">
        <f t="shared" si="75"/>
        <v>0</v>
      </c>
      <c r="AA209" s="10">
        <f t="shared" si="75"/>
        <v>0</v>
      </c>
      <c r="AB209" s="10">
        <f t="shared" si="75"/>
        <v>0</v>
      </c>
      <c r="AC209" s="10">
        <f t="shared" si="75"/>
        <v>0</v>
      </c>
      <c r="AD209" s="10">
        <f t="shared" si="75"/>
        <v>0</v>
      </c>
      <c r="AE209" s="10">
        <f t="shared" si="75"/>
        <v>0</v>
      </c>
      <c r="AF209" s="10">
        <f t="shared" si="75"/>
        <v>0</v>
      </c>
      <c r="AG209" s="10">
        <f t="shared" si="75"/>
        <v>0</v>
      </c>
      <c r="AH209" s="10">
        <f t="shared" si="75"/>
        <v>0</v>
      </c>
      <c r="AI209" s="10">
        <f t="shared" si="75"/>
        <v>0</v>
      </c>
      <c r="AJ209" s="10">
        <f t="shared" si="75"/>
        <v>0</v>
      </c>
      <c r="AK209" s="10">
        <f t="shared" si="75"/>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6">SUM(I212:I215)</f>
        <v>0</v>
      </c>
      <c r="J216" s="10">
        <f t="shared" si="76"/>
        <v>0</v>
      </c>
      <c r="K216" s="10">
        <f t="shared" si="76"/>
        <v>0</v>
      </c>
      <c r="L216" s="10">
        <f t="shared" si="76"/>
        <v>0</v>
      </c>
      <c r="M216" s="10">
        <f t="shared" si="76"/>
        <v>0</v>
      </c>
      <c r="N216" s="10">
        <f t="shared" si="76"/>
        <v>0</v>
      </c>
      <c r="O216" s="10">
        <f t="shared" si="76"/>
        <v>0</v>
      </c>
      <c r="P216" s="10">
        <f t="shared" si="76"/>
        <v>0</v>
      </c>
      <c r="Q216" s="10">
        <f t="shared" si="76"/>
        <v>0</v>
      </c>
      <c r="R216" s="10">
        <f t="shared" si="76"/>
        <v>0</v>
      </c>
      <c r="S216" s="10">
        <f t="shared" si="76"/>
        <v>0</v>
      </c>
      <c r="T216" s="10">
        <f t="shared" si="76"/>
        <v>0</v>
      </c>
      <c r="U216" s="10">
        <f t="shared" si="76"/>
        <v>0</v>
      </c>
      <c r="V216" s="10">
        <f t="shared" si="76"/>
        <v>0</v>
      </c>
      <c r="W216" s="10">
        <f t="shared" si="76"/>
        <v>0</v>
      </c>
      <c r="X216" s="10">
        <f t="shared" si="76"/>
        <v>0</v>
      </c>
      <c r="Y216" s="10">
        <f t="shared" si="76"/>
        <v>0</v>
      </c>
      <c r="Z216" s="10">
        <f t="shared" si="76"/>
        <v>0</v>
      </c>
      <c r="AA216" s="10">
        <f t="shared" si="76"/>
        <v>0</v>
      </c>
      <c r="AB216" s="10">
        <f t="shared" si="76"/>
        <v>0</v>
      </c>
      <c r="AC216" s="10">
        <f t="shared" si="76"/>
        <v>0</v>
      </c>
      <c r="AD216" s="10">
        <f t="shared" si="76"/>
        <v>0</v>
      </c>
      <c r="AE216" s="10">
        <f t="shared" si="76"/>
        <v>0</v>
      </c>
      <c r="AF216" s="10">
        <f t="shared" si="76"/>
        <v>0</v>
      </c>
      <c r="AG216" s="10">
        <f t="shared" si="76"/>
        <v>0</v>
      </c>
      <c r="AH216" s="10">
        <f t="shared" si="76"/>
        <v>0</v>
      </c>
      <c r="AI216" s="10">
        <f t="shared" si="76"/>
        <v>0</v>
      </c>
      <c r="AJ216" s="10">
        <f t="shared" si="76"/>
        <v>0</v>
      </c>
      <c r="AK216" s="10">
        <f t="shared" si="76"/>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2208.6672767205814</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7">H176</f>
        <v>484</v>
      </c>
      <c r="I219" s="10">
        <f t="shared" si="77"/>
        <v>428</v>
      </c>
      <c r="J219" s="10">
        <f t="shared" si="77"/>
        <v>434</v>
      </c>
      <c r="K219" s="10">
        <f t="shared" si="77"/>
        <v>466</v>
      </c>
      <c r="L219" s="10">
        <f t="shared" si="77"/>
        <v>477</v>
      </c>
      <c r="M219" s="10">
        <f t="shared" si="77"/>
        <v>414</v>
      </c>
      <c r="N219" s="10">
        <f t="shared" si="77"/>
        <v>453</v>
      </c>
      <c r="O219" s="10">
        <f t="shared" si="77"/>
        <v>453</v>
      </c>
      <c r="P219" s="10">
        <f t="shared" si="77"/>
        <v>453</v>
      </c>
      <c r="Q219" s="10">
        <f t="shared" si="77"/>
        <v>453</v>
      </c>
      <c r="R219" s="10">
        <f t="shared" si="77"/>
        <v>453</v>
      </c>
      <c r="S219" s="10">
        <f t="shared" si="77"/>
        <v>453</v>
      </c>
      <c r="T219" s="10">
        <f t="shared" si="77"/>
        <v>453</v>
      </c>
      <c r="U219" s="10">
        <f t="shared" si="77"/>
        <v>453</v>
      </c>
      <c r="V219" s="10">
        <f t="shared" si="77"/>
        <v>453</v>
      </c>
      <c r="W219" s="10">
        <f t="shared" si="77"/>
        <v>453</v>
      </c>
      <c r="X219" s="10">
        <f t="shared" si="77"/>
        <v>453</v>
      </c>
      <c r="Y219" s="10">
        <f t="shared" si="77"/>
        <v>453</v>
      </c>
      <c r="Z219" s="10">
        <f t="shared" si="77"/>
        <v>453</v>
      </c>
      <c r="AA219" s="10">
        <f t="shared" si="77"/>
        <v>453</v>
      </c>
      <c r="AB219" s="10">
        <f t="shared" si="77"/>
        <v>453</v>
      </c>
      <c r="AC219" s="10">
        <f t="shared" si="77"/>
        <v>453</v>
      </c>
      <c r="AD219" s="10">
        <f t="shared" si="77"/>
        <v>453</v>
      </c>
      <c r="AE219" s="10">
        <f t="shared" si="77"/>
        <v>453</v>
      </c>
      <c r="AF219" s="10">
        <f t="shared" si="77"/>
        <v>453</v>
      </c>
      <c r="AG219" s="10">
        <f t="shared" si="77"/>
        <v>453</v>
      </c>
      <c r="AH219" s="10">
        <f t="shared" si="77"/>
        <v>453</v>
      </c>
      <c r="AI219" s="10">
        <f t="shared" si="77"/>
        <v>453</v>
      </c>
      <c r="AJ219" s="10">
        <f t="shared" si="77"/>
        <v>453</v>
      </c>
      <c r="AK219" s="10">
        <f t="shared" si="77"/>
        <v>453</v>
      </c>
    </row>
    <row r="220" spans="1:37" x14ac:dyDescent="0.35">
      <c r="E220" t="s">
        <v>138</v>
      </c>
      <c r="F220" t="s">
        <v>111</v>
      </c>
      <c r="G220" s="20">
        <v>5037.8116202163646</v>
      </c>
      <c r="H220" s="10">
        <f>G220*(1+$G$16)</f>
        <v>5143.6056642409076</v>
      </c>
      <c r="I220" s="10">
        <f t="shared" ref="I220:AK220" si="78">H220*(1+$G$16)</f>
        <v>5251.6213831899659</v>
      </c>
      <c r="J220" s="10">
        <f>I220*(1+$G$16)</f>
        <v>5361.9054322369548</v>
      </c>
      <c r="K220" s="10">
        <f t="shared" si="78"/>
        <v>5474.5054463139304</v>
      </c>
      <c r="L220" s="10">
        <f t="shared" si="78"/>
        <v>5589.4700606865226</v>
      </c>
      <c r="M220" s="10">
        <f t="shared" si="78"/>
        <v>5706.8489319609389</v>
      </c>
      <c r="N220" s="10">
        <f t="shared" si="78"/>
        <v>5826.6927595321176</v>
      </c>
      <c r="O220" s="10">
        <f t="shared" si="78"/>
        <v>5949.0533074822915</v>
      </c>
      <c r="P220" s="10">
        <f t="shared" si="78"/>
        <v>6073.9834269394187</v>
      </c>
      <c r="Q220" s="10">
        <f t="shared" si="78"/>
        <v>6201.5370789051458</v>
      </c>
      <c r="R220" s="10">
        <f t="shared" si="78"/>
        <v>6331.7693575621533</v>
      </c>
      <c r="S220" s="10">
        <f t="shared" si="78"/>
        <v>6464.736514070958</v>
      </c>
      <c r="T220" s="10">
        <f t="shared" si="78"/>
        <v>6600.495980866448</v>
      </c>
      <c r="U220" s="10">
        <f t="shared" si="78"/>
        <v>6739.1063964646428</v>
      </c>
      <c r="V220" s="10">
        <f t="shared" si="78"/>
        <v>6880.6276307904</v>
      </c>
      <c r="W220" s="10">
        <f t="shared" si="78"/>
        <v>7025.120811036998</v>
      </c>
      <c r="X220" s="10">
        <f t="shared" si="78"/>
        <v>7172.6483480687739</v>
      </c>
      <c r="Y220" s="10">
        <f t="shared" si="78"/>
        <v>7323.2739633782176</v>
      </c>
      <c r="Z220" s="10">
        <f t="shared" si="78"/>
        <v>7477.062716609159</v>
      </c>
      <c r="AA220" s="10">
        <f t="shared" si="78"/>
        <v>7634.0810336579507</v>
      </c>
      <c r="AB220" s="10">
        <f t="shared" si="78"/>
        <v>7794.3967353647668</v>
      </c>
      <c r="AC220" s="10">
        <f t="shared" si="78"/>
        <v>7958.079066807426</v>
      </c>
      <c r="AD220" s="10">
        <f t="shared" si="78"/>
        <v>8125.1987272103815</v>
      </c>
      <c r="AE220" s="10">
        <f t="shared" si="78"/>
        <v>8295.8279004817996</v>
      </c>
      <c r="AF220" s="10">
        <f t="shared" si="78"/>
        <v>8470.0402863919171</v>
      </c>
      <c r="AG220" s="10">
        <f>AF220*(1+$G$16)</f>
        <v>8647.9111324061469</v>
      </c>
      <c r="AH220" s="10">
        <f t="shared" si="78"/>
        <v>8829.5172661866745</v>
      </c>
      <c r="AI220" s="10">
        <f t="shared" si="78"/>
        <v>9014.9371287765935</v>
      </c>
      <c r="AJ220" s="10">
        <f t="shared" si="78"/>
        <v>9204.2508084809015</v>
      </c>
      <c r="AK220" s="10">
        <f t="shared" si="78"/>
        <v>9397.5400754589991</v>
      </c>
    </row>
    <row r="221" spans="1:37" x14ac:dyDescent="0.35">
      <c r="E221" t="s">
        <v>139</v>
      </c>
      <c r="F221" t="s">
        <v>53</v>
      </c>
      <c r="H221" s="10">
        <f>H220*H219</f>
        <v>2489505.1414925992</v>
      </c>
      <c r="I221" s="10">
        <f>I220*I219</f>
        <v>2247693.9520053053</v>
      </c>
      <c r="J221" s="10">
        <f t="shared" ref="J221:AK221" si="79">J220*J219</f>
        <v>2327066.9575908384</v>
      </c>
      <c r="K221" s="10">
        <f t="shared" si="79"/>
        <v>2551119.5379822915</v>
      </c>
      <c r="L221" s="10">
        <f t="shared" si="79"/>
        <v>2666177.2189474711</v>
      </c>
      <c r="M221" s="10">
        <f t="shared" si="79"/>
        <v>2362635.4578318289</v>
      </c>
      <c r="N221" s="10">
        <f t="shared" si="79"/>
        <v>2639491.8200680492</v>
      </c>
      <c r="O221" s="10">
        <f t="shared" si="79"/>
        <v>2694921.1482894779</v>
      </c>
      <c r="P221" s="10">
        <f t="shared" si="79"/>
        <v>2751514.4924035566</v>
      </c>
      <c r="Q221" s="10">
        <f t="shared" si="79"/>
        <v>2809296.2967440309</v>
      </c>
      <c r="R221" s="10">
        <f t="shared" si="79"/>
        <v>2868291.5189756555</v>
      </c>
      <c r="S221" s="10">
        <f t="shared" si="79"/>
        <v>2928525.6408741442</v>
      </c>
      <c r="T221" s="10">
        <f t="shared" si="79"/>
        <v>2990024.6793325008</v>
      </c>
      <c r="U221" s="10">
        <f t="shared" si="79"/>
        <v>3052815.1975984834</v>
      </c>
      <c r="V221" s="10">
        <f t="shared" si="79"/>
        <v>3116924.316748051</v>
      </c>
      <c r="W221" s="10">
        <f t="shared" si="79"/>
        <v>3182379.7273997599</v>
      </c>
      <c r="X221" s="10">
        <f t="shared" si="79"/>
        <v>3249209.7016751547</v>
      </c>
      <c r="Y221" s="10">
        <f t="shared" si="79"/>
        <v>3317443.1054103323</v>
      </c>
      <c r="Z221" s="10">
        <f t="shared" si="79"/>
        <v>3387109.410623949</v>
      </c>
      <c r="AA221" s="10">
        <f t="shared" si="79"/>
        <v>3458238.7082470516</v>
      </c>
      <c r="AB221" s="10">
        <f t="shared" si="79"/>
        <v>3530861.7211202392</v>
      </c>
      <c r="AC221" s="10">
        <f t="shared" si="79"/>
        <v>3605009.8172637639</v>
      </c>
      <c r="AD221" s="10">
        <f t="shared" si="79"/>
        <v>3680715.0234263027</v>
      </c>
      <c r="AE221" s="10">
        <f t="shared" si="79"/>
        <v>3758010.0389182554</v>
      </c>
      <c r="AF221" s="10">
        <f t="shared" si="79"/>
        <v>3836928.2497355384</v>
      </c>
      <c r="AG221" s="10">
        <f t="shared" si="79"/>
        <v>3917503.7429799847</v>
      </c>
      <c r="AH221" s="10">
        <f t="shared" si="79"/>
        <v>3999771.3215825637</v>
      </c>
      <c r="AI221" s="10">
        <f t="shared" si="79"/>
        <v>4083766.5193357971</v>
      </c>
      <c r="AJ221" s="10">
        <f t="shared" si="79"/>
        <v>4169525.6162418486</v>
      </c>
      <c r="AK221" s="10">
        <f t="shared" si="79"/>
        <v>4257085.6541829268</v>
      </c>
    </row>
    <row r="223" spans="1:37" x14ac:dyDescent="0.35">
      <c r="D223" t="s">
        <v>140</v>
      </c>
    </row>
    <row r="224" spans="1:37" x14ac:dyDescent="0.35">
      <c r="E224" t="s">
        <v>57</v>
      </c>
      <c r="F224" t="s">
        <v>53</v>
      </c>
      <c r="G224" s="10">
        <f t="shared" ref="G224:AK224" si="80">G44</f>
        <v>6232586.4000000004</v>
      </c>
      <c r="H224" s="10">
        <f t="shared" si="80"/>
        <v>4176296</v>
      </c>
      <c r="I224" s="10">
        <f t="shared" si="80"/>
        <v>4176296</v>
      </c>
      <c r="J224" s="10">
        <f t="shared" si="80"/>
        <v>3786015.9385158177</v>
      </c>
      <c r="K224" s="10">
        <f t="shared" si="80"/>
        <v>4598927.3384508733</v>
      </c>
      <c r="L224" s="10">
        <f t="shared" si="80"/>
        <v>5147622.5504659051</v>
      </c>
      <c r="M224" s="10">
        <f t="shared" si="80"/>
        <v>3979015.7998537263</v>
      </c>
      <c r="N224" s="10">
        <f t="shared" si="80"/>
        <v>4907370.082629622</v>
      </c>
      <c r="O224" s="10">
        <f t="shared" si="80"/>
        <v>4483790.3419831889</v>
      </c>
      <c r="P224" s="10">
        <f t="shared" si="80"/>
        <v>4577949.939164836</v>
      </c>
      <c r="Q224" s="10">
        <f t="shared" si="80"/>
        <v>4674086.8878872972</v>
      </c>
      <c r="R224" s="10">
        <f t="shared" si="80"/>
        <v>4772242.7125329301</v>
      </c>
      <c r="S224" s="10">
        <f t="shared" si="80"/>
        <v>4872459.8094961215</v>
      </c>
      <c r="T224" s="10">
        <f t="shared" si="80"/>
        <v>4974781.4654955398</v>
      </c>
      <c r="U224" s="10">
        <f t="shared" si="80"/>
        <v>5079251.8762709461</v>
      </c>
      <c r="V224" s="10">
        <f t="shared" si="80"/>
        <v>5185916.1656726357</v>
      </c>
      <c r="W224" s="10">
        <f t="shared" si="80"/>
        <v>5294820.4051517611</v>
      </c>
      <c r="X224" s="10">
        <f t="shared" si="80"/>
        <v>5406011.6336599477</v>
      </c>
      <c r="Y224" s="10">
        <f t="shared" si="80"/>
        <v>5519537.8779668063</v>
      </c>
      <c r="Z224" s="10">
        <f t="shared" si="80"/>
        <v>5635448.1734041097</v>
      </c>
      <c r="AA224" s="10">
        <f t="shared" si="80"/>
        <v>5753792.5850455957</v>
      </c>
      <c r="AB224" s="10">
        <f t="shared" si="80"/>
        <v>5874622.229331553</v>
      </c>
      <c r="AC224" s="10">
        <f t="shared" si="80"/>
        <v>5997989.296147516</v>
      </c>
      <c r="AD224" s="10">
        <f t="shared" si="80"/>
        <v>6123947.0713666137</v>
      </c>
      <c r="AE224" s="10">
        <f t="shared" si="80"/>
        <v>6252549.959865313</v>
      </c>
      <c r="AF224" s="10">
        <f t="shared" si="80"/>
        <v>6383853.5090224845</v>
      </c>
      <c r="AG224" s="10">
        <f t="shared" si="80"/>
        <v>6517914.432711957</v>
      </c>
      <c r="AH224" s="10">
        <f t="shared" si="80"/>
        <v>6654790.6357989078</v>
      </c>
      <c r="AI224" s="10">
        <f t="shared" si="80"/>
        <v>6794541.2391506853</v>
      </c>
      <c r="AJ224" s="10">
        <f t="shared" si="80"/>
        <v>6937226.6051728493</v>
      </c>
      <c r="AK224" s="10">
        <f t="shared" si="80"/>
        <v>7082908.363881479</v>
      </c>
    </row>
    <row r="225" spans="4:38" x14ac:dyDescent="0.35">
      <c r="E225" t="s">
        <v>141</v>
      </c>
      <c r="F225" t="s">
        <v>53</v>
      </c>
      <c r="G225" s="10">
        <f t="shared" ref="G225:AK225" si="81">G179</f>
        <v>0</v>
      </c>
      <c r="H225" s="10">
        <f t="shared" si="81"/>
        <v>526993.09080000001</v>
      </c>
      <c r="I225" s="10">
        <f t="shared" si="81"/>
        <v>1052117.5824</v>
      </c>
      <c r="J225" s="10">
        <f t="shared" si="81"/>
        <v>1648821.2701253279</v>
      </c>
      <c r="K225" s="10">
        <f t="shared" si="81"/>
        <v>2334262.4376605051</v>
      </c>
      <c r="L225" s="10">
        <f t="shared" si="81"/>
        <v>3100989.1569251781</v>
      </c>
      <c r="M225" s="10">
        <f t="shared" si="81"/>
        <v>3813523.3907632008</v>
      </c>
      <c r="N225" s="10">
        <f t="shared" si="81"/>
        <v>4591604.5676913913</v>
      </c>
      <c r="O225" s="10">
        <f t="shared" si="81"/>
        <v>5479905.7575921621</v>
      </c>
      <c r="P225" s="10">
        <f t="shared" si="81"/>
        <v>6437019.8667567875</v>
      </c>
      <c r="Q225" s="10">
        <f t="shared" si="81"/>
        <v>7467262.3178865109</v>
      </c>
      <c r="R225" s="10">
        <f t="shared" si="81"/>
        <v>8575194.1835185532</v>
      </c>
      <c r="S225" s="10">
        <f t="shared" si="81"/>
        <v>9765635.4100431241</v>
      </c>
      <c r="T225" s="10">
        <f t="shared" si="81"/>
        <v>10803905.661125947</v>
      </c>
      <c r="U225" s="10">
        <f t="shared" si="81"/>
        <v>11881476.617538419</v>
      </c>
      <c r="V225" s="10">
        <f t="shared" si="81"/>
        <v>12999541.031723659</v>
      </c>
      <c r="W225" s="10">
        <f t="shared" si="81"/>
        <v>14159324.420116346</v>
      </c>
      <c r="X225" s="10">
        <f t="shared" si="81"/>
        <v>15362085.913226536</v>
      </c>
      <c r="Y225" s="10">
        <f t="shared" si="81"/>
        <v>16609119.126978081</v>
      </c>
      <c r="Z225" s="10">
        <f t="shared" si="81"/>
        <v>17901753.055819459</v>
      </c>
      <c r="AA225" s="10">
        <f t="shared" si="81"/>
        <v>19241352.988137174</v>
      </c>
      <c r="AB225" s="10">
        <f t="shared" si="81"/>
        <v>20629321.444514621</v>
      </c>
      <c r="AC225" s="10">
        <f t="shared" si="81"/>
        <v>22067099.139392152</v>
      </c>
      <c r="AD225" s="10">
        <f t="shared" si="81"/>
        <v>23556165.966697507</v>
      </c>
      <c r="AE225" s="10">
        <f t="shared" si="81"/>
        <v>25098042.010029212</v>
      </c>
      <c r="AF225" s="10">
        <f t="shared" si="81"/>
        <v>26694288.577989534</v>
      </c>
      <c r="AG225" s="10">
        <f t="shared" si="81"/>
        <v>28346509.265277773</v>
      </c>
      <c r="AH225" s="10">
        <f t="shared" si="81"/>
        <v>30056351.04016922</v>
      </c>
      <c r="AI225" s="10">
        <f t="shared" si="81"/>
        <v>31825505.359020121</v>
      </c>
      <c r="AJ225" s="10">
        <f t="shared" si="81"/>
        <v>33655709.308454037</v>
      </c>
      <c r="AK225" s="10">
        <f t="shared" si="81"/>
        <v>35548746.775900863</v>
      </c>
    </row>
    <row r="226" spans="4:38" x14ac:dyDescent="0.35">
      <c r="E226" t="s">
        <v>117</v>
      </c>
      <c r="F226" t="s">
        <v>53</v>
      </c>
      <c r="G226" s="10">
        <f t="shared" ref="G226:AK226" si="82">-G189</f>
        <v>0</v>
      </c>
      <c r="H226" s="10">
        <f t="shared" si="82"/>
        <v>0</v>
      </c>
      <c r="I226" s="10">
        <f t="shared" si="82"/>
        <v>0</v>
      </c>
      <c r="J226" s="10">
        <f t="shared" si="82"/>
        <v>0</v>
      </c>
      <c r="K226" s="10">
        <f t="shared" si="82"/>
        <v>0</v>
      </c>
      <c r="L226" s="10">
        <f t="shared" si="82"/>
        <v>0</v>
      </c>
      <c r="M226" s="10">
        <f t="shared" si="82"/>
        <v>0</v>
      </c>
      <c r="N226" s="10">
        <f t="shared" si="82"/>
        <v>0</v>
      </c>
      <c r="O226" s="10">
        <f t="shared" si="82"/>
        <v>0</v>
      </c>
      <c r="P226" s="10">
        <f t="shared" si="82"/>
        <v>0</v>
      </c>
      <c r="Q226" s="10">
        <f t="shared" si="82"/>
        <v>0</v>
      </c>
      <c r="R226" s="10">
        <f t="shared" si="82"/>
        <v>0</v>
      </c>
      <c r="S226" s="10">
        <f t="shared" si="82"/>
        <v>0</v>
      </c>
      <c r="T226" s="10">
        <f t="shared" si="82"/>
        <v>0</v>
      </c>
      <c r="U226" s="10">
        <f t="shared" si="82"/>
        <v>0</v>
      </c>
      <c r="V226" s="10">
        <f t="shared" si="82"/>
        <v>0</v>
      </c>
      <c r="W226" s="10">
        <f t="shared" si="82"/>
        <v>0</v>
      </c>
      <c r="X226" s="10">
        <f t="shared" si="82"/>
        <v>0</v>
      </c>
      <c r="Y226" s="10">
        <f t="shared" si="82"/>
        <v>0</v>
      </c>
      <c r="Z226" s="10">
        <f t="shared" si="82"/>
        <v>0</v>
      </c>
      <c r="AA226" s="10">
        <f t="shared" si="82"/>
        <v>0</v>
      </c>
      <c r="AB226" s="10">
        <f t="shared" si="82"/>
        <v>0</v>
      </c>
      <c r="AC226" s="10">
        <f t="shared" si="82"/>
        <v>0</v>
      </c>
      <c r="AD226" s="10">
        <f t="shared" si="82"/>
        <v>0</v>
      </c>
      <c r="AE226" s="10">
        <f t="shared" si="82"/>
        <v>0</v>
      </c>
      <c r="AF226" s="10">
        <f t="shared" si="82"/>
        <v>0</v>
      </c>
      <c r="AG226" s="10">
        <f t="shared" si="82"/>
        <v>0</v>
      </c>
      <c r="AH226" s="10">
        <f t="shared" si="82"/>
        <v>0</v>
      </c>
      <c r="AI226" s="10">
        <f t="shared" si="82"/>
        <v>0</v>
      </c>
      <c r="AJ226" s="10">
        <f t="shared" si="82"/>
        <v>0</v>
      </c>
      <c r="AK226" s="10">
        <f t="shared" si="82"/>
        <v>0</v>
      </c>
    </row>
    <row r="227" spans="4:38" x14ac:dyDescent="0.35">
      <c r="E227" t="s">
        <v>118</v>
      </c>
      <c r="F227" t="s">
        <v>53</v>
      </c>
      <c r="G227" s="10">
        <f t="shared" ref="G227:AK227" si="83">-G202</f>
        <v>0</v>
      </c>
      <c r="H227" s="10">
        <f t="shared" si="83"/>
        <v>-448968.02821894531</v>
      </c>
      <c r="I227" s="10">
        <f t="shared" si="83"/>
        <v>-863755.11862009775</v>
      </c>
      <c r="J227" s="10">
        <f t="shared" si="83"/>
        <v>-1301567.2059710165</v>
      </c>
      <c r="K227" s="10">
        <f t="shared" si="83"/>
        <v>-1788979.9498819397</v>
      </c>
      <c r="L227" s="10">
        <f t="shared" si="83"/>
        <v>-2307378.3567829109</v>
      </c>
      <c r="M227" s="10">
        <f t="shared" si="83"/>
        <v>-2781921.1079293475</v>
      </c>
      <c r="N227" s="10">
        <f t="shared" si="83"/>
        <v>-3316358.7199312416</v>
      </c>
      <c r="O227" s="10">
        <f t="shared" si="83"/>
        <v>-3872015.884428618</v>
      </c>
      <c r="P227" s="10">
        <f t="shared" si="83"/>
        <v>-4449548.1356393946</v>
      </c>
      <c r="Q227" s="10">
        <f t="shared" si="83"/>
        <v>-5049629.18239599</v>
      </c>
      <c r="R227" s="10">
        <f t="shared" si="83"/>
        <v>-5672951.3823885461</v>
      </c>
      <c r="S227" s="10">
        <f t="shared" si="83"/>
        <v>-6320226.2283113515</v>
      </c>
      <c r="T227" s="10">
        <f t="shared" si="83"/>
        <v>-6992184.8462032834</v>
      </c>
      <c r="U227" s="10">
        <f t="shared" si="83"/>
        <v>-7689578.5062799901</v>
      </c>
      <c r="V227" s="10">
        <f t="shared" si="83"/>
        <v>-8413179.1465627421</v>
      </c>
      <c r="W227" s="10">
        <f t="shared" si="83"/>
        <v>-9163779.9096161015</v>
      </c>
      <c r="X227" s="10">
        <f t="shared" si="83"/>
        <v>-9942195.6927140653</v>
      </c>
      <c r="Y227" s="10">
        <f t="shared" si="83"/>
        <v>-10749263.711762005</v>
      </c>
      <c r="Z227" s="10">
        <f t="shared" si="83"/>
        <v>-11585844.079309471</v>
      </c>
      <c r="AA227" s="10">
        <f t="shared" si="83"/>
        <v>-12452820.396997042</v>
      </c>
      <c r="AB227" s="10">
        <f t="shared" si="83"/>
        <v>-13351100.362788517</v>
      </c>
      <c r="AC227" s="10">
        <f t="shared" si="83"/>
        <v>-14281616.393348157</v>
      </c>
      <c r="AD227" s="10">
        <f t="shared" si="83"/>
        <v>-15245326.261931311</v>
      </c>
      <c r="AE227" s="10">
        <f t="shared" si="83"/>
        <v>-16243213.752165493</v>
      </c>
      <c r="AF227" s="10">
        <f t="shared" si="83"/>
        <v>-17276289.328107998</v>
      </c>
      <c r="AG227" s="10">
        <f t="shared" si="83"/>
        <v>-18345590.820975386</v>
      </c>
      <c r="AH227" s="10">
        <f t="shared" si="83"/>
        <v>-19452184.132949505</v>
      </c>
      <c r="AI227" s="10">
        <f t="shared" si="83"/>
        <v>-20597163.958474487</v>
      </c>
      <c r="AJ227" s="10">
        <f t="shared" si="83"/>
        <v>-21781654.523468889</v>
      </c>
      <c r="AK227" s="10">
        <f t="shared" si="83"/>
        <v>-23006810.342887364</v>
      </c>
    </row>
    <row r="228" spans="4:38" x14ac:dyDescent="0.35">
      <c r="E228" t="s">
        <v>142</v>
      </c>
      <c r="F228" t="s">
        <v>53</v>
      </c>
      <c r="G228" s="10">
        <f t="shared" ref="G228:AK228" si="84">-G36-G52-G87</f>
        <v>-2197616.1825999999</v>
      </c>
      <c r="H228" s="10">
        <f t="shared" si="84"/>
        <v>-2338304.2137968307</v>
      </c>
      <c r="I228" s="10">
        <f t="shared" si="84"/>
        <v>-2710520.8808911005</v>
      </c>
      <c r="J228" s="10">
        <f t="shared" si="84"/>
        <v>-3063146.7228086372</v>
      </c>
      <c r="K228" s="10">
        <f t="shared" si="84"/>
        <v>-3549843.9022192797</v>
      </c>
      <c r="L228" s="10">
        <f t="shared" si="84"/>
        <v>-3844264.5922605116</v>
      </c>
      <c r="M228" s="10">
        <f t="shared" si="84"/>
        <v>-4001325.7003741753</v>
      </c>
      <c r="N228" s="10">
        <f t="shared" si="84"/>
        <v>-4194069.3778108284</v>
      </c>
      <c r="O228" s="10">
        <f t="shared" si="84"/>
        <v>-4485177.1546153165</v>
      </c>
      <c r="P228" s="10">
        <f t="shared" si="84"/>
        <v>-4782398.1947326986</v>
      </c>
      <c r="Q228" s="10">
        <f t="shared" si="84"/>
        <v>-5085860.8766925465</v>
      </c>
      <c r="R228" s="10">
        <f t="shared" si="84"/>
        <v>-5395696.2749735508</v>
      </c>
      <c r="S228" s="10">
        <f t="shared" si="84"/>
        <v>-5712038.2166184559</v>
      </c>
      <c r="T228" s="10">
        <f t="shared" si="84"/>
        <v>-6034160.7541327896</v>
      </c>
      <c r="U228" s="10">
        <f t="shared" si="84"/>
        <v>-6362106.8626120714</v>
      </c>
      <c r="V228" s="10">
        <f t="shared" si="84"/>
        <v>-6695920.419628826</v>
      </c>
      <c r="W228" s="10">
        <f t="shared" si="84"/>
        <v>-7035646.2241846044</v>
      </c>
      <c r="X228" s="10">
        <f t="shared" si="84"/>
        <v>-7381330.0160599854</v>
      </c>
      <c r="Y228" s="10">
        <f t="shared" si="84"/>
        <v>-7733018.4955709428</v>
      </c>
      <c r="Z228" s="10">
        <f t="shared" si="84"/>
        <v>-8090759.3437400861</v>
      </c>
      <c r="AA228" s="10">
        <f t="shared" si="84"/>
        <v>-8454601.2428914998</v>
      </c>
      <c r="AB228" s="10">
        <f t="shared" si="84"/>
        <v>-8824593.8976780735</v>
      </c>
      <c r="AC228" s="10">
        <f t="shared" si="84"/>
        <v>-9200788.0565504059</v>
      </c>
      <c r="AD228" s="10">
        <f t="shared" si="84"/>
        <v>-9583235.5336765591</v>
      </c>
      <c r="AE228" s="10">
        <f t="shared" si="84"/>
        <v>-9971989.2313221265</v>
      </c>
      <c r="AF228" s="10">
        <f t="shared" si="84"/>
        <v>-8812036.1753002778</v>
      </c>
      <c r="AG228" s="10">
        <f t="shared" si="84"/>
        <v>-9179186.4141452238</v>
      </c>
      <c r="AH228" s="10">
        <f t="shared" si="84"/>
        <v>-9309862.4135577846</v>
      </c>
      <c r="AI228" s="10">
        <f t="shared" si="84"/>
        <v>-9528726.8204868194</v>
      </c>
      <c r="AJ228" s="10">
        <f t="shared" si="84"/>
        <v>-9753078.1396619268</v>
      </c>
      <c r="AK228" s="10">
        <f t="shared" si="84"/>
        <v>-10033731.976769038</v>
      </c>
    </row>
    <row r="229" spans="4:38" x14ac:dyDescent="0.35">
      <c r="E229" t="s">
        <v>125</v>
      </c>
      <c r="F229" t="s">
        <v>53</v>
      </c>
      <c r="G229" s="10">
        <f t="shared" ref="G229:AK229" si="85">G209</f>
        <v>0</v>
      </c>
      <c r="H229" s="10">
        <f t="shared" si="85"/>
        <v>0</v>
      </c>
      <c r="I229" s="10">
        <f t="shared" si="85"/>
        <v>0</v>
      </c>
      <c r="J229" s="10">
        <f t="shared" si="85"/>
        <v>0</v>
      </c>
      <c r="K229" s="10">
        <f t="shared" si="85"/>
        <v>0</v>
      </c>
      <c r="L229" s="10">
        <f t="shared" si="85"/>
        <v>0</v>
      </c>
      <c r="M229" s="10">
        <f t="shared" si="85"/>
        <v>0</v>
      </c>
      <c r="N229" s="10">
        <f t="shared" si="85"/>
        <v>0</v>
      </c>
      <c r="O229" s="10">
        <f t="shared" si="85"/>
        <v>0</v>
      </c>
      <c r="P229" s="10">
        <f t="shared" si="85"/>
        <v>0</v>
      </c>
      <c r="Q229" s="10">
        <f t="shared" si="85"/>
        <v>0</v>
      </c>
      <c r="R229" s="10">
        <f t="shared" si="85"/>
        <v>0</v>
      </c>
      <c r="S229" s="10">
        <f t="shared" si="85"/>
        <v>0</v>
      </c>
      <c r="T229" s="10">
        <f t="shared" si="85"/>
        <v>0</v>
      </c>
      <c r="U229" s="10">
        <f t="shared" si="85"/>
        <v>0</v>
      </c>
      <c r="V229" s="10">
        <f t="shared" si="85"/>
        <v>0</v>
      </c>
      <c r="W229" s="10">
        <f t="shared" si="85"/>
        <v>0</v>
      </c>
      <c r="X229" s="10">
        <f t="shared" si="85"/>
        <v>0</v>
      </c>
      <c r="Y229" s="10">
        <f t="shared" si="85"/>
        <v>0</v>
      </c>
      <c r="Z229" s="10">
        <f t="shared" si="85"/>
        <v>0</v>
      </c>
      <c r="AA229" s="10">
        <f t="shared" si="85"/>
        <v>0</v>
      </c>
      <c r="AB229" s="10">
        <f t="shared" si="85"/>
        <v>0</v>
      </c>
      <c r="AC229" s="10">
        <f t="shared" si="85"/>
        <v>0</v>
      </c>
      <c r="AD229" s="10">
        <f t="shared" si="85"/>
        <v>0</v>
      </c>
      <c r="AE229" s="10">
        <f t="shared" si="85"/>
        <v>0</v>
      </c>
      <c r="AF229" s="10">
        <f t="shared" si="85"/>
        <v>0</v>
      </c>
      <c r="AG229" s="10">
        <f t="shared" si="85"/>
        <v>0</v>
      </c>
      <c r="AH229" s="10">
        <f t="shared" si="85"/>
        <v>0</v>
      </c>
      <c r="AI229" s="10">
        <f t="shared" si="85"/>
        <v>0</v>
      </c>
      <c r="AJ229" s="10">
        <f t="shared" si="85"/>
        <v>0</v>
      </c>
      <c r="AK229" s="10">
        <f t="shared" si="85"/>
        <v>0</v>
      </c>
    </row>
    <row r="230" spans="4:38" x14ac:dyDescent="0.35">
      <c r="E230" t="s">
        <v>143</v>
      </c>
      <c r="F230" t="s">
        <v>53</v>
      </c>
      <c r="H230" s="10">
        <f t="shared" ref="H230:AK230" si="86">H221</f>
        <v>2489505.1414925992</v>
      </c>
      <c r="I230" s="10">
        <f t="shared" si="86"/>
        <v>2247693.9520053053</v>
      </c>
      <c r="J230" s="10">
        <f t="shared" si="86"/>
        <v>2327066.9575908384</v>
      </c>
      <c r="K230" s="10">
        <f t="shared" si="86"/>
        <v>2551119.5379822915</v>
      </c>
      <c r="L230" s="10">
        <f t="shared" si="86"/>
        <v>2666177.2189474711</v>
      </c>
      <c r="M230" s="10">
        <f t="shared" si="86"/>
        <v>2362635.4578318289</v>
      </c>
      <c r="N230" s="10">
        <f t="shared" si="86"/>
        <v>2639491.8200680492</v>
      </c>
      <c r="O230" s="10">
        <f t="shared" si="86"/>
        <v>2694921.1482894779</v>
      </c>
      <c r="P230" s="10">
        <f t="shared" si="86"/>
        <v>2751514.4924035566</v>
      </c>
      <c r="Q230" s="10">
        <f t="shared" si="86"/>
        <v>2809296.2967440309</v>
      </c>
      <c r="R230" s="10">
        <f t="shared" si="86"/>
        <v>2868291.5189756555</v>
      </c>
      <c r="S230" s="10">
        <f t="shared" si="86"/>
        <v>2928525.6408741442</v>
      </c>
      <c r="T230" s="10">
        <f t="shared" si="86"/>
        <v>2990024.6793325008</v>
      </c>
      <c r="U230" s="10">
        <f t="shared" si="86"/>
        <v>3052815.1975984834</v>
      </c>
      <c r="V230" s="10">
        <f t="shared" si="86"/>
        <v>3116924.316748051</v>
      </c>
      <c r="W230" s="10">
        <f t="shared" si="86"/>
        <v>3182379.7273997599</v>
      </c>
      <c r="X230" s="10">
        <f t="shared" si="86"/>
        <v>3249209.7016751547</v>
      </c>
      <c r="Y230" s="10">
        <f t="shared" si="86"/>
        <v>3317443.1054103323</v>
      </c>
      <c r="Z230" s="10">
        <f t="shared" si="86"/>
        <v>3387109.410623949</v>
      </c>
      <c r="AA230" s="10">
        <f t="shared" si="86"/>
        <v>3458238.7082470516</v>
      </c>
      <c r="AB230" s="10">
        <f t="shared" si="86"/>
        <v>3530861.7211202392</v>
      </c>
      <c r="AC230" s="10">
        <f t="shared" si="86"/>
        <v>3605009.8172637639</v>
      </c>
      <c r="AD230" s="10">
        <f t="shared" si="86"/>
        <v>3680715.0234263027</v>
      </c>
      <c r="AE230" s="10">
        <f t="shared" si="86"/>
        <v>3758010.0389182554</v>
      </c>
      <c r="AF230" s="10">
        <f t="shared" si="86"/>
        <v>3836928.2497355384</v>
      </c>
      <c r="AG230" s="10">
        <f t="shared" si="86"/>
        <v>3917503.7429799847</v>
      </c>
      <c r="AH230" s="10">
        <f t="shared" si="86"/>
        <v>3999771.3215825637</v>
      </c>
      <c r="AI230" s="10">
        <f t="shared" si="86"/>
        <v>4083766.5193357971</v>
      </c>
      <c r="AJ230" s="10">
        <f t="shared" si="86"/>
        <v>4169525.6162418486</v>
      </c>
      <c r="AK230" s="10">
        <f t="shared" si="86"/>
        <v>4257085.6541829268</v>
      </c>
    </row>
    <row r="232" spans="4:38" x14ac:dyDescent="0.35">
      <c r="E232" t="s">
        <v>144</v>
      </c>
      <c r="F232" t="s">
        <v>53</v>
      </c>
      <c r="G232" s="10">
        <f t="shared" ref="G232:AK232" si="87">SUM(G224:G230)</f>
        <v>4034970.2174000004</v>
      </c>
      <c r="H232" s="10">
        <f t="shared" si="87"/>
        <v>4405521.9902768228</v>
      </c>
      <c r="I232" s="10">
        <f t="shared" si="87"/>
        <v>3901831.5348941069</v>
      </c>
      <c r="J232" s="10">
        <f t="shared" si="87"/>
        <v>3397190.2374523301</v>
      </c>
      <c r="K232" s="10">
        <f t="shared" si="87"/>
        <v>4145485.4619924501</v>
      </c>
      <c r="L232" s="10">
        <f t="shared" si="87"/>
        <v>4763145.9772951314</v>
      </c>
      <c r="M232" s="10">
        <f t="shared" si="87"/>
        <v>3371927.8401452326</v>
      </c>
      <c r="N232" s="10">
        <f t="shared" si="87"/>
        <v>4628038.372646994</v>
      </c>
      <c r="O232" s="10">
        <f t="shared" si="87"/>
        <v>4301424.2088208944</v>
      </c>
      <c r="P232" s="10">
        <f t="shared" si="87"/>
        <v>4534537.9679530868</v>
      </c>
      <c r="Q232" s="10">
        <f t="shared" si="87"/>
        <v>4815155.4434293024</v>
      </c>
      <c r="R232" s="10">
        <f t="shared" si="87"/>
        <v>5147080.7576650418</v>
      </c>
      <c r="S232" s="10">
        <f t="shared" si="87"/>
        <v>5534356.4154835828</v>
      </c>
      <c r="T232" s="10">
        <f t="shared" si="87"/>
        <v>5742366.205617914</v>
      </c>
      <c r="U232" s="10">
        <f t="shared" si="87"/>
        <v>5961858.3225157866</v>
      </c>
      <c r="V232" s="10">
        <f t="shared" si="87"/>
        <v>6193281.9479527762</v>
      </c>
      <c r="W232" s="10">
        <f t="shared" si="87"/>
        <v>6437098.4188671624</v>
      </c>
      <c r="X232" s="10">
        <f t="shared" si="87"/>
        <v>6693781.5397875849</v>
      </c>
      <c r="Y232" s="10">
        <f t="shared" si="87"/>
        <v>6963817.9030222706</v>
      </c>
      <c r="Z232" s="10">
        <f t="shared" si="87"/>
        <v>7247707.21679796</v>
      </c>
      <c r="AA232" s="10">
        <f t="shared" si="87"/>
        <v>7545962.6415412789</v>
      </c>
      <c r="AB232" s="10">
        <f t="shared" si="87"/>
        <v>7859111.1344998227</v>
      </c>
      <c r="AC232" s="10">
        <f t="shared" si="87"/>
        <v>8187693.8029048704</v>
      </c>
      <c r="AD232" s="10">
        <f t="shared" si="87"/>
        <v>8532266.2658825554</v>
      </c>
      <c r="AE232" s="10">
        <f t="shared" si="87"/>
        <v>8893399.0253251605</v>
      </c>
      <c r="AF232" s="10">
        <f t="shared" si="87"/>
        <v>10826744.833339281</v>
      </c>
      <c r="AG232" s="10">
        <f t="shared" si="87"/>
        <v>11257150.205849107</v>
      </c>
      <c r="AH232" s="10">
        <f t="shared" si="87"/>
        <v>11948866.451043399</v>
      </c>
      <c r="AI232" s="10">
        <f t="shared" si="87"/>
        <v>12577922.3385453</v>
      </c>
      <c r="AJ232" s="10">
        <f t="shared" si="87"/>
        <v>13227728.866737919</v>
      </c>
      <c r="AK232" s="10">
        <f t="shared" si="87"/>
        <v>13848198.474308863</v>
      </c>
    </row>
    <row r="233" spans="4:38" x14ac:dyDescent="0.35">
      <c r="E233" t="s">
        <v>145</v>
      </c>
      <c r="F233" t="s">
        <v>53</v>
      </c>
      <c r="G233" s="10">
        <f>-G232*G$20</f>
        <v>0</v>
      </c>
      <c r="H233" s="10">
        <f t="shared" ref="H233:AK233" si="88">-H232*H$20</f>
        <v>0</v>
      </c>
      <c r="I233" s="10">
        <f t="shared" si="88"/>
        <v>0</v>
      </c>
      <c r="J233" s="10">
        <f t="shared" si="88"/>
        <v>0</v>
      </c>
      <c r="K233" s="10">
        <f t="shared" si="88"/>
        <v>0</v>
      </c>
      <c r="L233" s="10">
        <f t="shared" si="88"/>
        <v>0</v>
      </c>
      <c r="M233" s="10">
        <f t="shared" si="88"/>
        <v>0</v>
      </c>
      <c r="N233" s="10">
        <f t="shared" si="88"/>
        <v>0</v>
      </c>
      <c r="O233" s="10">
        <f t="shared" si="88"/>
        <v>0</v>
      </c>
      <c r="P233" s="10">
        <f t="shared" si="88"/>
        <v>0</v>
      </c>
      <c r="Q233" s="10">
        <f t="shared" si="88"/>
        <v>0</v>
      </c>
      <c r="R233" s="10">
        <f t="shared" si="88"/>
        <v>0</v>
      </c>
      <c r="S233" s="10">
        <f t="shared" si="88"/>
        <v>0</v>
      </c>
      <c r="T233" s="10">
        <f t="shared" si="88"/>
        <v>0</v>
      </c>
      <c r="U233" s="10">
        <f t="shared" si="88"/>
        <v>0</v>
      </c>
      <c r="V233" s="10">
        <f t="shared" si="88"/>
        <v>0</v>
      </c>
      <c r="W233" s="10">
        <f t="shared" si="88"/>
        <v>0</v>
      </c>
      <c r="X233" s="10">
        <f t="shared" si="88"/>
        <v>0</v>
      </c>
      <c r="Y233" s="10">
        <f t="shared" si="88"/>
        <v>0</v>
      </c>
      <c r="Z233" s="10">
        <f t="shared" si="88"/>
        <v>0</v>
      </c>
      <c r="AA233" s="10">
        <f t="shared" si="88"/>
        <v>0</v>
      </c>
      <c r="AB233" s="10">
        <f t="shared" si="88"/>
        <v>0</v>
      </c>
      <c r="AC233" s="10">
        <f t="shared" si="88"/>
        <v>0</v>
      </c>
      <c r="AD233" s="10">
        <f t="shared" si="88"/>
        <v>0</v>
      </c>
      <c r="AE233" s="10">
        <f t="shared" si="88"/>
        <v>0</v>
      </c>
      <c r="AF233" s="10">
        <f t="shared" si="88"/>
        <v>0</v>
      </c>
      <c r="AG233" s="10">
        <f t="shared" si="88"/>
        <v>0</v>
      </c>
      <c r="AH233" s="10">
        <f t="shared" si="88"/>
        <v>0</v>
      </c>
      <c r="AI233" s="10">
        <f t="shared" si="88"/>
        <v>0</v>
      </c>
      <c r="AJ233" s="10">
        <f t="shared" si="88"/>
        <v>0</v>
      </c>
      <c r="AK233" s="10">
        <f t="shared" si="88"/>
        <v>0</v>
      </c>
    </row>
    <row r="235" spans="4:38" x14ac:dyDescent="0.35">
      <c r="D235" t="s">
        <v>146</v>
      </c>
    </row>
    <row r="236" spans="4:38" x14ac:dyDescent="0.35">
      <c r="E236" t="s">
        <v>51</v>
      </c>
      <c r="F236" t="s">
        <v>53</v>
      </c>
      <c r="G236" s="10">
        <f>-G28</f>
        <v>-64771548.044999994</v>
      </c>
      <c r="H236" s="10">
        <f t="shared" ref="H236:AK236" si="89">-H28</f>
        <v>-1998628.7159307459</v>
      </c>
      <c r="I236" s="10">
        <f t="shared" si="89"/>
        <v>-7501412.3547134995</v>
      </c>
      <c r="J236" s="10">
        <f t="shared" si="89"/>
        <v>-8953631.9748609979</v>
      </c>
      <c r="K236" s="10">
        <f t="shared" si="89"/>
        <v>-14816763.503986044</v>
      </c>
      <c r="L236" s="10">
        <f t="shared" si="89"/>
        <v>-5895611.8237101641</v>
      </c>
      <c r="M236" s="10">
        <f t="shared" si="89"/>
        <v>-3765371.2819813695</v>
      </c>
      <c r="N236" s="10">
        <f t="shared" si="89"/>
        <v>-3967030.0734917778</v>
      </c>
      <c r="O236" s="10">
        <f t="shared" si="89"/>
        <v>-33543785.550435688</v>
      </c>
      <c r="P236" s="10">
        <f t="shared" si="89"/>
        <v>-8056640.7966997046</v>
      </c>
      <c r="Q236" s="10">
        <f t="shared" si="89"/>
        <v>-10260620.160198603</v>
      </c>
      <c r="R236" s="10">
        <f t="shared" si="89"/>
        <v>-20330753.185707778</v>
      </c>
      <c r="S236" s="10">
        <f t="shared" si="89"/>
        <v>-26882278.803058125</v>
      </c>
      <c r="T236" s="10">
        <f t="shared" si="89"/>
        <v>-8486345.2473496981</v>
      </c>
      <c r="U236" s="10">
        <f t="shared" si="89"/>
        <v>-8616912.4036175255</v>
      </c>
      <c r="V236" s="10">
        <f t="shared" si="89"/>
        <v>-8747479.5598853547</v>
      </c>
      <c r="W236" s="10">
        <f t="shared" si="89"/>
        <v>-8878046.716153184</v>
      </c>
      <c r="X236" s="10">
        <f t="shared" si="89"/>
        <v>-9008613.8724210113</v>
      </c>
      <c r="Y236" s="10">
        <f t="shared" si="89"/>
        <v>-9139181.0286888406</v>
      </c>
      <c r="Z236" s="10">
        <f t="shared" si="89"/>
        <v>-9269748.1849566698</v>
      </c>
      <c r="AA236" s="10">
        <f t="shared" si="89"/>
        <v>-9400315.3412244972</v>
      </c>
      <c r="AB236" s="10">
        <f t="shared" si="89"/>
        <v>-9530882.4974923264</v>
      </c>
      <c r="AC236" s="10">
        <f t="shared" si="89"/>
        <v>-9661449.6537601557</v>
      </c>
      <c r="AD236" s="10">
        <f t="shared" si="89"/>
        <v>-9792016.8100279849</v>
      </c>
      <c r="AE236" s="10">
        <f t="shared" si="89"/>
        <v>-9922583.9662958123</v>
      </c>
      <c r="AF236" s="10">
        <f t="shared" si="89"/>
        <v>-10053151.122563642</v>
      </c>
      <c r="AG236" s="10">
        <f t="shared" si="89"/>
        <v>-10183718.278831471</v>
      </c>
      <c r="AH236" s="10">
        <f t="shared" si="89"/>
        <v>-10314285.435099298</v>
      </c>
      <c r="AI236" s="10">
        <f t="shared" si="89"/>
        <v>-10444852.591367127</v>
      </c>
      <c r="AJ236" s="10">
        <f t="shared" si="89"/>
        <v>-10575419.747634957</v>
      </c>
      <c r="AK236" s="10">
        <f t="shared" si="89"/>
        <v>-10705986.903902784</v>
      </c>
    </row>
    <row r="237" spans="4:38" x14ac:dyDescent="0.35">
      <c r="E237" t="s">
        <v>147</v>
      </c>
      <c r="F237" t="s">
        <v>53</v>
      </c>
      <c r="G237" s="10">
        <f t="shared" ref="G237:AK237" si="90">G86</f>
        <v>0</v>
      </c>
      <c r="H237" s="10">
        <f t="shared" si="90"/>
        <v>0</v>
      </c>
      <c r="I237" s="10">
        <f t="shared" si="90"/>
        <v>0</v>
      </c>
      <c r="J237" s="10">
        <f t="shared" si="90"/>
        <v>0</v>
      </c>
      <c r="K237" s="10">
        <f t="shared" si="90"/>
        <v>0</v>
      </c>
      <c r="L237" s="10">
        <f t="shared" si="90"/>
        <v>0</v>
      </c>
      <c r="M237" s="10">
        <f t="shared" si="90"/>
        <v>0</v>
      </c>
      <c r="N237" s="10">
        <f t="shared" si="90"/>
        <v>0</v>
      </c>
      <c r="O237" s="10">
        <f t="shared" si="90"/>
        <v>0</v>
      </c>
      <c r="P237" s="10">
        <f t="shared" si="90"/>
        <v>0</v>
      </c>
      <c r="Q237" s="10">
        <f t="shared" si="90"/>
        <v>0</v>
      </c>
      <c r="R237" s="10">
        <f t="shared" si="90"/>
        <v>0</v>
      </c>
      <c r="S237" s="10">
        <f t="shared" si="90"/>
        <v>0</v>
      </c>
      <c r="T237" s="10">
        <f t="shared" si="90"/>
        <v>0</v>
      </c>
      <c r="U237" s="10">
        <f t="shared" si="90"/>
        <v>0</v>
      </c>
      <c r="V237" s="10">
        <f t="shared" si="90"/>
        <v>0</v>
      </c>
      <c r="W237" s="10">
        <f t="shared" si="90"/>
        <v>0</v>
      </c>
      <c r="X237" s="10">
        <f t="shared" si="90"/>
        <v>0</v>
      </c>
      <c r="Y237" s="10">
        <f t="shared" si="90"/>
        <v>0</v>
      </c>
      <c r="Z237" s="10">
        <f t="shared" si="90"/>
        <v>0</v>
      </c>
      <c r="AA237" s="10">
        <f t="shared" si="90"/>
        <v>0</v>
      </c>
      <c r="AB237" s="10">
        <f t="shared" si="90"/>
        <v>0</v>
      </c>
      <c r="AC237" s="10">
        <f t="shared" si="90"/>
        <v>0</v>
      </c>
      <c r="AD237" s="10">
        <f t="shared" si="90"/>
        <v>0</v>
      </c>
      <c r="AE237" s="10">
        <f t="shared" si="90"/>
        <v>0</v>
      </c>
      <c r="AF237" s="10">
        <f t="shared" si="90"/>
        <v>0</v>
      </c>
      <c r="AG237" s="10">
        <f t="shared" si="90"/>
        <v>0</v>
      </c>
      <c r="AH237" s="10">
        <f t="shared" si="90"/>
        <v>0</v>
      </c>
      <c r="AI237" s="10">
        <f t="shared" si="90"/>
        <v>0</v>
      </c>
      <c r="AJ237" s="10">
        <f t="shared" si="90"/>
        <v>0</v>
      </c>
      <c r="AK237" s="10">
        <f t="shared" si="90"/>
        <v>0</v>
      </c>
    </row>
    <row r="238" spans="4:38" x14ac:dyDescent="0.35">
      <c r="E238" t="s">
        <v>60</v>
      </c>
      <c r="F238" t="s">
        <v>53</v>
      </c>
      <c r="G238" s="10">
        <f t="shared" ref="G238:AK238" si="91">G55</f>
        <v>30007000</v>
      </c>
      <c r="H238" s="10">
        <f t="shared" si="91"/>
        <v>0</v>
      </c>
      <c r="I238" s="10">
        <f t="shared" si="91"/>
        <v>0</v>
      </c>
      <c r="J238" s="10">
        <f t="shared" si="91"/>
        <v>0</v>
      </c>
      <c r="K238" s="10">
        <f t="shared" si="91"/>
        <v>0</v>
      </c>
      <c r="L238" s="10">
        <f t="shared" si="91"/>
        <v>0</v>
      </c>
      <c r="M238" s="10">
        <f t="shared" si="91"/>
        <v>0</v>
      </c>
      <c r="N238" s="10">
        <f t="shared" si="91"/>
        <v>0</v>
      </c>
      <c r="O238" s="10">
        <f t="shared" si="91"/>
        <v>0</v>
      </c>
      <c r="P238" s="10">
        <f t="shared" si="91"/>
        <v>0</v>
      </c>
      <c r="Q238" s="10">
        <f t="shared" si="91"/>
        <v>0</v>
      </c>
      <c r="R238" s="10">
        <f t="shared" si="91"/>
        <v>0</v>
      </c>
      <c r="S238" s="10">
        <f t="shared" si="91"/>
        <v>0</v>
      </c>
      <c r="T238" s="10">
        <f t="shared" si="91"/>
        <v>0</v>
      </c>
      <c r="U238" s="10">
        <f t="shared" si="91"/>
        <v>0</v>
      </c>
      <c r="V238" s="10">
        <f t="shared" si="91"/>
        <v>0</v>
      </c>
      <c r="W238" s="10">
        <f t="shared" si="91"/>
        <v>0</v>
      </c>
      <c r="X238" s="10">
        <f t="shared" si="91"/>
        <v>0</v>
      </c>
      <c r="Y238" s="10">
        <f t="shared" si="91"/>
        <v>0</v>
      </c>
      <c r="Z238" s="10">
        <f t="shared" si="91"/>
        <v>0</v>
      </c>
      <c r="AA238" s="10">
        <f t="shared" si="91"/>
        <v>0</v>
      </c>
      <c r="AB238" s="10">
        <f t="shared" si="91"/>
        <v>0</v>
      </c>
      <c r="AC238" s="10">
        <f t="shared" si="91"/>
        <v>0</v>
      </c>
      <c r="AD238" s="10">
        <f t="shared" si="91"/>
        <v>0</v>
      </c>
      <c r="AE238" s="10">
        <f t="shared" si="91"/>
        <v>0</v>
      </c>
      <c r="AF238" s="10">
        <f t="shared" si="91"/>
        <v>0</v>
      </c>
      <c r="AG238" s="10">
        <f t="shared" si="91"/>
        <v>0</v>
      </c>
      <c r="AH238" s="10">
        <f t="shared" si="91"/>
        <v>0</v>
      </c>
      <c r="AI238" s="10">
        <f t="shared" si="91"/>
        <v>0</v>
      </c>
      <c r="AJ238" s="10">
        <f t="shared" si="91"/>
        <v>0</v>
      </c>
      <c r="AK238" s="10">
        <f t="shared" si="91"/>
        <v>0</v>
      </c>
    </row>
    <row r="239" spans="4:38" x14ac:dyDescent="0.35">
      <c r="E239" t="s">
        <v>141</v>
      </c>
      <c r="F239" t="s">
        <v>53</v>
      </c>
      <c r="G239" s="10">
        <f t="shared" ref="G239:AK239" si="92">G179</f>
        <v>0</v>
      </c>
      <c r="H239" s="10">
        <f t="shared" si="92"/>
        <v>526993.09080000001</v>
      </c>
      <c r="I239" s="10">
        <f t="shared" si="92"/>
        <v>1052117.5824</v>
      </c>
      <c r="J239" s="10">
        <f t="shared" si="92"/>
        <v>1648821.2701253279</v>
      </c>
      <c r="K239" s="10">
        <f t="shared" si="92"/>
        <v>2334262.4376605051</v>
      </c>
      <c r="L239" s="10">
        <f t="shared" si="92"/>
        <v>3100989.1569251781</v>
      </c>
      <c r="M239" s="10">
        <f t="shared" si="92"/>
        <v>3813523.3907632008</v>
      </c>
      <c r="N239" s="10">
        <f t="shared" si="92"/>
        <v>4591604.5676913913</v>
      </c>
      <c r="O239" s="10">
        <f t="shared" si="92"/>
        <v>5479905.7575921621</v>
      </c>
      <c r="P239" s="10">
        <f t="shared" si="92"/>
        <v>6437019.8667567875</v>
      </c>
      <c r="Q239" s="10">
        <f t="shared" si="92"/>
        <v>7467262.3178865109</v>
      </c>
      <c r="R239" s="10">
        <f t="shared" si="92"/>
        <v>8575194.1835185532</v>
      </c>
      <c r="S239" s="10">
        <f t="shared" si="92"/>
        <v>9765635.4100431241</v>
      </c>
      <c r="T239" s="10">
        <f t="shared" si="92"/>
        <v>10803905.661125947</v>
      </c>
      <c r="U239" s="10">
        <f t="shared" si="92"/>
        <v>11881476.617538419</v>
      </c>
      <c r="V239" s="10">
        <f t="shared" si="92"/>
        <v>12999541.031723659</v>
      </c>
      <c r="W239" s="10">
        <f t="shared" si="92"/>
        <v>14159324.420116346</v>
      </c>
      <c r="X239" s="10">
        <f t="shared" si="92"/>
        <v>15362085.913226536</v>
      </c>
      <c r="Y239" s="10">
        <f t="shared" si="92"/>
        <v>16609119.126978081</v>
      </c>
      <c r="Z239" s="10">
        <f t="shared" si="92"/>
        <v>17901753.055819459</v>
      </c>
      <c r="AA239" s="10">
        <f t="shared" si="92"/>
        <v>19241352.988137174</v>
      </c>
      <c r="AB239" s="10">
        <f t="shared" si="92"/>
        <v>20629321.444514621</v>
      </c>
      <c r="AC239" s="10">
        <f t="shared" si="92"/>
        <v>22067099.139392152</v>
      </c>
      <c r="AD239" s="10">
        <f t="shared" si="92"/>
        <v>23556165.966697507</v>
      </c>
      <c r="AE239" s="10">
        <f t="shared" si="92"/>
        <v>25098042.010029212</v>
      </c>
      <c r="AF239" s="10">
        <f t="shared" si="92"/>
        <v>26694288.577989534</v>
      </c>
      <c r="AG239" s="10">
        <f t="shared" si="92"/>
        <v>28346509.265277773</v>
      </c>
      <c r="AH239" s="10">
        <f t="shared" si="92"/>
        <v>30056351.04016922</v>
      </c>
      <c r="AI239" s="10">
        <f t="shared" si="92"/>
        <v>31825505.359020121</v>
      </c>
      <c r="AJ239" s="10">
        <f t="shared" si="92"/>
        <v>33655709.308454037</v>
      </c>
      <c r="AK239" s="10">
        <f t="shared" si="92"/>
        <v>35548746.775900863</v>
      </c>
      <c r="AL239" s="10">
        <f t="shared" ref="AL239:AL243" si="93">IF(AF239=0,0,IF($G$17&gt;(AK239/AF239)^(1/5)-1+2%,AK239*(AK239/AF239)^(1/5)/($G$17-((AK239/AF239)^(1/5)-1)),AK239*(1+$G$16)/$G$18))</f>
        <v>1423343939.5370502</v>
      </c>
    </row>
    <row r="240" spans="4:38" x14ac:dyDescent="0.35">
      <c r="E240" t="s">
        <v>117</v>
      </c>
      <c r="F240" t="s">
        <v>53</v>
      </c>
      <c r="G240" s="10">
        <f t="shared" ref="G240:AK240" si="94">G226</f>
        <v>0</v>
      </c>
      <c r="H240" s="10">
        <f t="shared" si="94"/>
        <v>0</v>
      </c>
      <c r="I240" s="10">
        <f t="shared" si="94"/>
        <v>0</v>
      </c>
      <c r="J240" s="10">
        <f t="shared" si="94"/>
        <v>0</v>
      </c>
      <c r="K240" s="10">
        <f t="shared" si="94"/>
        <v>0</v>
      </c>
      <c r="L240" s="10">
        <f t="shared" si="94"/>
        <v>0</v>
      </c>
      <c r="M240" s="10">
        <f t="shared" si="94"/>
        <v>0</v>
      </c>
      <c r="N240" s="10">
        <f t="shared" si="94"/>
        <v>0</v>
      </c>
      <c r="O240" s="10">
        <f t="shared" si="94"/>
        <v>0</v>
      </c>
      <c r="P240" s="10">
        <f t="shared" si="94"/>
        <v>0</v>
      </c>
      <c r="Q240" s="10">
        <f t="shared" si="94"/>
        <v>0</v>
      </c>
      <c r="R240" s="10">
        <f t="shared" si="94"/>
        <v>0</v>
      </c>
      <c r="S240" s="10">
        <f t="shared" si="94"/>
        <v>0</v>
      </c>
      <c r="T240" s="10">
        <f t="shared" si="94"/>
        <v>0</v>
      </c>
      <c r="U240" s="10">
        <f t="shared" si="94"/>
        <v>0</v>
      </c>
      <c r="V240" s="10">
        <f t="shared" si="94"/>
        <v>0</v>
      </c>
      <c r="W240" s="10">
        <f t="shared" si="94"/>
        <v>0</v>
      </c>
      <c r="X240" s="10">
        <f t="shared" si="94"/>
        <v>0</v>
      </c>
      <c r="Y240" s="10">
        <f t="shared" si="94"/>
        <v>0</v>
      </c>
      <c r="Z240" s="10">
        <f t="shared" si="94"/>
        <v>0</v>
      </c>
      <c r="AA240" s="10">
        <f t="shared" si="94"/>
        <v>0</v>
      </c>
      <c r="AB240" s="10">
        <f t="shared" si="94"/>
        <v>0</v>
      </c>
      <c r="AC240" s="10">
        <f t="shared" si="94"/>
        <v>0</v>
      </c>
      <c r="AD240" s="10">
        <f t="shared" si="94"/>
        <v>0</v>
      </c>
      <c r="AE240" s="10">
        <f t="shared" si="94"/>
        <v>0</v>
      </c>
      <c r="AF240" s="10">
        <f t="shared" si="94"/>
        <v>0</v>
      </c>
      <c r="AG240" s="10">
        <f t="shared" si="94"/>
        <v>0</v>
      </c>
      <c r="AH240" s="10">
        <f t="shared" si="94"/>
        <v>0</v>
      </c>
      <c r="AI240" s="10">
        <f t="shared" si="94"/>
        <v>0</v>
      </c>
      <c r="AJ240" s="10">
        <f t="shared" si="94"/>
        <v>0</v>
      </c>
      <c r="AK240" s="10">
        <f t="shared" si="94"/>
        <v>0</v>
      </c>
      <c r="AL240" s="10">
        <f t="shared" si="93"/>
        <v>0</v>
      </c>
    </row>
    <row r="241" spans="3:40" x14ac:dyDescent="0.35">
      <c r="E241" t="s">
        <v>118</v>
      </c>
      <c r="F241" t="s">
        <v>53</v>
      </c>
      <c r="G241" s="10">
        <f t="shared" ref="G241:AK241" si="95">-G202</f>
        <v>0</v>
      </c>
      <c r="H241" s="10">
        <f t="shared" si="95"/>
        <v>-448968.02821894531</v>
      </c>
      <c r="I241" s="10">
        <f t="shared" si="95"/>
        <v>-863755.11862009775</v>
      </c>
      <c r="J241" s="10">
        <f t="shared" si="95"/>
        <v>-1301567.2059710165</v>
      </c>
      <c r="K241" s="10">
        <f t="shared" si="95"/>
        <v>-1788979.9498819397</v>
      </c>
      <c r="L241" s="10">
        <f t="shared" si="95"/>
        <v>-2307378.3567829109</v>
      </c>
      <c r="M241" s="10">
        <f t="shared" si="95"/>
        <v>-2781921.1079293475</v>
      </c>
      <c r="N241" s="10">
        <f t="shared" si="95"/>
        <v>-3316358.7199312416</v>
      </c>
      <c r="O241" s="10">
        <f t="shared" si="95"/>
        <v>-3872015.884428618</v>
      </c>
      <c r="P241" s="10">
        <f t="shared" si="95"/>
        <v>-4449548.1356393946</v>
      </c>
      <c r="Q241" s="10">
        <f t="shared" si="95"/>
        <v>-5049629.18239599</v>
      </c>
      <c r="R241" s="10">
        <f t="shared" si="95"/>
        <v>-5672951.3823885461</v>
      </c>
      <c r="S241" s="10">
        <f t="shared" si="95"/>
        <v>-6320226.2283113515</v>
      </c>
      <c r="T241" s="10">
        <f t="shared" si="95"/>
        <v>-6992184.8462032834</v>
      </c>
      <c r="U241" s="10">
        <f t="shared" si="95"/>
        <v>-7689578.5062799901</v>
      </c>
      <c r="V241" s="10">
        <f t="shared" si="95"/>
        <v>-8413179.1465627421</v>
      </c>
      <c r="W241" s="10">
        <f t="shared" si="95"/>
        <v>-9163779.9096161015</v>
      </c>
      <c r="X241" s="10">
        <f t="shared" si="95"/>
        <v>-9942195.6927140653</v>
      </c>
      <c r="Y241" s="10">
        <f t="shared" si="95"/>
        <v>-10749263.711762005</v>
      </c>
      <c r="Z241" s="10">
        <f t="shared" si="95"/>
        <v>-11585844.079309471</v>
      </c>
      <c r="AA241" s="10">
        <f t="shared" si="95"/>
        <v>-12452820.396997042</v>
      </c>
      <c r="AB241" s="10">
        <f t="shared" si="95"/>
        <v>-13351100.362788517</v>
      </c>
      <c r="AC241" s="10">
        <f t="shared" si="95"/>
        <v>-14281616.393348157</v>
      </c>
      <c r="AD241" s="10">
        <f t="shared" si="95"/>
        <v>-15245326.261931311</v>
      </c>
      <c r="AE241" s="10">
        <f t="shared" si="95"/>
        <v>-16243213.752165493</v>
      </c>
      <c r="AF241" s="10">
        <f t="shared" si="95"/>
        <v>-17276289.328107998</v>
      </c>
      <c r="AG241" s="10">
        <f t="shared" si="95"/>
        <v>-18345590.820975386</v>
      </c>
      <c r="AH241" s="10">
        <f t="shared" si="95"/>
        <v>-19452184.132949505</v>
      </c>
      <c r="AI241" s="10">
        <f t="shared" si="95"/>
        <v>-20597163.958474487</v>
      </c>
      <c r="AJ241" s="10">
        <f t="shared" si="95"/>
        <v>-21781654.523468889</v>
      </c>
      <c r="AK241" s="10">
        <f t="shared" si="95"/>
        <v>-23006810.342887364</v>
      </c>
      <c r="AL241" s="10">
        <f t="shared" si="93"/>
        <v>-921174641.57207847</v>
      </c>
    </row>
    <row r="242" spans="3:40" x14ac:dyDescent="0.35">
      <c r="E242" t="s">
        <v>125</v>
      </c>
      <c r="F242" t="s">
        <v>53</v>
      </c>
      <c r="G242" s="10">
        <f t="shared" ref="G242:AK242" si="96">G209</f>
        <v>0</v>
      </c>
      <c r="H242" s="10">
        <f t="shared" si="96"/>
        <v>0</v>
      </c>
      <c r="I242" s="10">
        <f t="shared" si="96"/>
        <v>0</v>
      </c>
      <c r="J242" s="10">
        <f t="shared" si="96"/>
        <v>0</v>
      </c>
      <c r="K242" s="10">
        <f t="shared" si="96"/>
        <v>0</v>
      </c>
      <c r="L242" s="10">
        <f t="shared" si="96"/>
        <v>0</v>
      </c>
      <c r="M242" s="10">
        <f t="shared" si="96"/>
        <v>0</v>
      </c>
      <c r="N242" s="10">
        <f t="shared" si="96"/>
        <v>0</v>
      </c>
      <c r="O242" s="10">
        <f t="shared" si="96"/>
        <v>0</v>
      </c>
      <c r="P242" s="10">
        <f t="shared" si="96"/>
        <v>0</v>
      </c>
      <c r="Q242" s="10">
        <f t="shared" si="96"/>
        <v>0</v>
      </c>
      <c r="R242" s="10">
        <f t="shared" si="96"/>
        <v>0</v>
      </c>
      <c r="S242" s="10">
        <f t="shared" si="96"/>
        <v>0</v>
      </c>
      <c r="T242" s="10">
        <f t="shared" si="96"/>
        <v>0</v>
      </c>
      <c r="U242" s="10">
        <f t="shared" si="96"/>
        <v>0</v>
      </c>
      <c r="V242" s="10">
        <f t="shared" si="96"/>
        <v>0</v>
      </c>
      <c r="W242" s="10">
        <f t="shared" si="96"/>
        <v>0</v>
      </c>
      <c r="X242" s="10">
        <f t="shared" si="96"/>
        <v>0</v>
      </c>
      <c r="Y242" s="10">
        <f t="shared" si="96"/>
        <v>0</v>
      </c>
      <c r="Z242" s="10">
        <f t="shared" si="96"/>
        <v>0</v>
      </c>
      <c r="AA242" s="10">
        <f t="shared" si="96"/>
        <v>0</v>
      </c>
      <c r="AB242" s="10">
        <f t="shared" si="96"/>
        <v>0</v>
      </c>
      <c r="AC242" s="10">
        <f t="shared" si="96"/>
        <v>0</v>
      </c>
      <c r="AD242" s="10">
        <f t="shared" si="96"/>
        <v>0</v>
      </c>
      <c r="AE242" s="10">
        <f t="shared" si="96"/>
        <v>0</v>
      </c>
      <c r="AF242" s="10">
        <f t="shared" si="96"/>
        <v>0</v>
      </c>
      <c r="AG242" s="10">
        <f t="shared" si="96"/>
        <v>0</v>
      </c>
      <c r="AH242" s="10">
        <f t="shared" si="96"/>
        <v>0</v>
      </c>
      <c r="AI242" s="10">
        <f t="shared" si="96"/>
        <v>0</v>
      </c>
      <c r="AJ242" s="10">
        <f t="shared" si="96"/>
        <v>0</v>
      </c>
      <c r="AK242" s="10">
        <f t="shared" si="96"/>
        <v>0</v>
      </c>
      <c r="AL242" s="10">
        <f t="shared" si="93"/>
        <v>0</v>
      </c>
    </row>
    <row r="243" spans="3:40" x14ac:dyDescent="0.35">
      <c r="E243" t="s">
        <v>131</v>
      </c>
      <c r="F243" t="s">
        <v>53</v>
      </c>
      <c r="G243" s="10">
        <f t="shared" ref="G243:AK243" si="97">G216</f>
        <v>0</v>
      </c>
      <c r="H243" s="10">
        <f t="shared" si="97"/>
        <v>0</v>
      </c>
      <c r="I243" s="10">
        <f t="shared" si="97"/>
        <v>0</v>
      </c>
      <c r="J243" s="10">
        <f t="shared" si="97"/>
        <v>0</v>
      </c>
      <c r="K243" s="10">
        <f t="shared" si="97"/>
        <v>0</v>
      </c>
      <c r="L243" s="10">
        <f t="shared" si="97"/>
        <v>0</v>
      </c>
      <c r="M243" s="10">
        <f t="shared" si="97"/>
        <v>0</v>
      </c>
      <c r="N243" s="10">
        <f t="shared" si="97"/>
        <v>0</v>
      </c>
      <c r="O243" s="10">
        <f t="shared" si="97"/>
        <v>0</v>
      </c>
      <c r="P243" s="10">
        <f t="shared" si="97"/>
        <v>0</v>
      </c>
      <c r="Q243" s="10">
        <f t="shared" si="97"/>
        <v>0</v>
      </c>
      <c r="R243" s="10">
        <f t="shared" si="97"/>
        <v>0</v>
      </c>
      <c r="S243" s="10">
        <f t="shared" si="97"/>
        <v>0</v>
      </c>
      <c r="T243" s="10">
        <f t="shared" si="97"/>
        <v>0</v>
      </c>
      <c r="U243" s="10">
        <f t="shared" si="97"/>
        <v>0</v>
      </c>
      <c r="V243" s="10">
        <f t="shared" si="97"/>
        <v>0</v>
      </c>
      <c r="W243" s="10">
        <f t="shared" si="97"/>
        <v>0</v>
      </c>
      <c r="X243" s="10">
        <f t="shared" si="97"/>
        <v>0</v>
      </c>
      <c r="Y243" s="10">
        <f t="shared" si="97"/>
        <v>0</v>
      </c>
      <c r="Z243" s="10">
        <f t="shared" si="97"/>
        <v>0</v>
      </c>
      <c r="AA243" s="10">
        <f t="shared" si="97"/>
        <v>0</v>
      </c>
      <c r="AB243" s="10">
        <f t="shared" si="97"/>
        <v>0</v>
      </c>
      <c r="AC243" s="10">
        <f t="shared" si="97"/>
        <v>0</v>
      </c>
      <c r="AD243" s="10">
        <f t="shared" si="97"/>
        <v>0</v>
      </c>
      <c r="AE243" s="10">
        <f t="shared" si="97"/>
        <v>0</v>
      </c>
      <c r="AF243" s="10">
        <f t="shared" si="97"/>
        <v>0</v>
      </c>
      <c r="AG243" s="10">
        <f t="shared" si="97"/>
        <v>0</v>
      </c>
      <c r="AH243" s="10">
        <f t="shared" si="97"/>
        <v>0</v>
      </c>
      <c r="AI243" s="10">
        <f t="shared" si="97"/>
        <v>0</v>
      </c>
      <c r="AJ243" s="10">
        <f t="shared" si="97"/>
        <v>0</v>
      </c>
      <c r="AK243" s="10">
        <f t="shared" si="97"/>
        <v>0</v>
      </c>
      <c r="AL243" s="10">
        <f t="shared" si="93"/>
        <v>0</v>
      </c>
    </row>
    <row r="244" spans="3:40" x14ac:dyDescent="0.35">
      <c r="E244" t="s">
        <v>148</v>
      </c>
      <c r="F244" t="s">
        <v>53</v>
      </c>
      <c r="G244" s="10">
        <f t="shared" ref="G244:AK244" si="98">G233</f>
        <v>0</v>
      </c>
      <c r="H244" s="10">
        <f t="shared" si="98"/>
        <v>0</v>
      </c>
      <c r="I244" s="10">
        <f t="shared" si="98"/>
        <v>0</v>
      </c>
      <c r="J244" s="10">
        <f t="shared" si="98"/>
        <v>0</v>
      </c>
      <c r="K244" s="10">
        <f t="shared" si="98"/>
        <v>0</v>
      </c>
      <c r="L244" s="10">
        <f t="shared" si="98"/>
        <v>0</v>
      </c>
      <c r="M244" s="10">
        <f t="shared" si="98"/>
        <v>0</v>
      </c>
      <c r="N244" s="10">
        <f t="shared" si="98"/>
        <v>0</v>
      </c>
      <c r="O244" s="10">
        <f t="shared" si="98"/>
        <v>0</v>
      </c>
      <c r="P244" s="10">
        <f t="shared" si="98"/>
        <v>0</v>
      </c>
      <c r="Q244" s="10">
        <f t="shared" si="98"/>
        <v>0</v>
      </c>
      <c r="R244" s="10">
        <f t="shared" si="98"/>
        <v>0</v>
      </c>
      <c r="S244" s="10">
        <f t="shared" si="98"/>
        <v>0</v>
      </c>
      <c r="T244" s="10">
        <f t="shared" si="98"/>
        <v>0</v>
      </c>
      <c r="U244" s="10">
        <f t="shared" si="98"/>
        <v>0</v>
      </c>
      <c r="V244" s="10">
        <f t="shared" si="98"/>
        <v>0</v>
      </c>
      <c r="W244" s="10">
        <f t="shared" si="98"/>
        <v>0</v>
      </c>
      <c r="X244" s="10">
        <f t="shared" si="98"/>
        <v>0</v>
      </c>
      <c r="Y244" s="10">
        <f t="shared" si="98"/>
        <v>0</v>
      </c>
      <c r="Z244" s="10">
        <f t="shared" si="98"/>
        <v>0</v>
      </c>
      <c r="AA244" s="10">
        <f t="shared" si="98"/>
        <v>0</v>
      </c>
      <c r="AB244" s="10">
        <f t="shared" si="98"/>
        <v>0</v>
      </c>
      <c r="AC244" s="10">
        <f t="shared" si="98"/>
        <v>0</v>
      </c>
      <c r="AD244" s="10">
        <f t="shared" si="98"/>
        <v>0</v>
      </c>
      <c r="AE244" s="10">
        <f t="shared" si="98"/>
        <v>0</v>
      </c>
      <c r="AF244" s="10">
        <f t="shared" si="98"/>
        <v>0</v>
      </c>
      <c r="AG244" s="10">
        <f t="shared" si="98"/>
        <v>0</v>
      </c>
      <c r="AH244" s="10">
        <f t="shared" si="98"/>
        <v>0</v>
      </c>
      <c r="AI244" s="10">
        <f t="shared" si="98"/>
        <v>0</v>
      </c>
      <c r="AJ244" s="10">
        <f t="shared" si="98"/>
        <v>0</v>
      </c>
      <c r="AK244" s="10">
        <f t="shared" si="98"/>
        <v>0</v>
      </c>
      <c r="AL244" s="10">
        <f>IF(AF244=0,0,IF($G$17&gt;(AK244/AF244)^(1/5)-1+2%,AK244*(AK244/AF244)^(1/5)/($G$17-((AK244/AF244)^(1/5)-1)),AK244*(1+$G$16)/$G$18))</f>
        <v>0</v>
      </c>
      <c r="AN244" s="8"/>
    </row>
    <row r="245" spans="3:40" x14ac:dyDescent="0.35">
      <c r="E245" t="s">
        <v>149</v>
      </c>
      <c r="F245" t="s">
        <v>53</v>
      </c>
      <c r="G245" s="10">
        <f>-$G$19*G244</f>
        <v>0</v>
      </c>
      <c r="H245" s="10">
        <f t="shared" ref="H245:AK245" si="99">-$G$19*H244</f>
        <v>0</v>
      </c>
      <c r="I245" s="10">
        <f t="shared" si="99"/>
        <v>0</v>
      </c>
      <c r="J245" s="10">
        <f t="shared" si="99"/>
        <v>0</v>
      </c>
      <c r="K245" s="10">
        <f t="shared" si="99"/>
        <v>0</v>
      </c>
      <c r="L245" s="10">
        <f t="shared" si="99"/>
        <v>0</v>
      </c>
      <c r="M245" s="10">
        <f t="shared" si="99"/>
        <v>0</v>
      </c>
      <c r="N245" s="10">
        <f t="shared" si="99"/>
        <v>0</v>
      </c>
      <c r="O245" s="10">
        <f t="shared" si="99"/>
        <v>0</v>
      </c>
      <c r="P245" s="10">
        <f t="shared" si="99"/>
        <v>0</v>
      </c>
      <c r="Q245" s="10">
        <f t="shared" si="99"/>
        <v>0</v>
      </c>
      <c r="R245" s="10">
        <f t="shared" si="99"/>
        <v>0</v>
      </c>
      <c r="S245" s="10">
        <f t="shared" si="99"/>
        <v>0</v>
      </c>
      <c r="T245" s="10">
        <f t="shared" si="99"/>
        <v>0</v>
      </c>
      <c r="U245" s="10">
        <f t="shared" si="99"/>
        <v>0</v>
      </c>
      <c r="V245" s="10">
        <f t="shared" si="99"/>
        <v>0</v>
      </c>
      <c r="W245" s="10">
        <f t="shared" si="99"/>
        <v>0</v>
      </c>
      <c r="X245" s="10">
        <f t="shared" si="99"/>
        <v>0</v>
      </c>
      <c r="Y245" s="10">
        <f t="shared" si="99"/>
        <v>0</v>
      </c>
      <c r="Z245" s="10">
        <f t="shared" si="99"/>
        <v>0</v>
      </c>
      <c r="AA245" s="10">
        <f t="shared" si="99"/>
        <v>0</v>
      </c>
      <c r="AB245" s="10">
        <f t="shared" si="99"/>
        <v>0</v>
      </c>
      <c r="AC245" s="10">
        <f t="shared" si="99"/>
        <v>0</v>
      </c>
      <c r="AD245" s="10">
        <f t="shared" si="99"/>
        <v>0</v>
      </c>
      <c r="AE245" s="10">
        <f t="shared" si="99"/>
        <v>0</v>
      </c>
      <c r="AF245" s="10">
        <f t="shared" si="99"/>
        <v>0</v>
      </c>
      <c r="AG245" s="10">
        <f t="shared" si="99"/>
        <v>0</v>
      </c>
      <c r="AH245" s="10">
        <f t="shared" si="99"/>
        <v>0</v>
      </c>
      <c r="AI245" s="10">
        <f t="shared" si="99"/>
        <v>0</v>
      </c>
      <c r="AJ245" s="10">
        <f t="shared" si="99"/>
        <v>0</v>
      </c>
      <c r="AK245" s="10">
        <f t="shared" si="99"/>
        <v>0</v>
      </c>
      <c r="AL245" s="10">
        <f t="shared" ref="AL245" si="100">IF(AF245=0,0,IF($G$17&gt;(AK245/AF245)^(1/5)-1+2%,AK245*(AK245/AF245)^(1/5)/($G$17-((AK245/AF245)^(1/5)-1)),AK245*(1+$G$16)/$G$18))</f>
        <v>0</v>
      </c>
    </row>
    <row r="246" spans="3:40" x14ac:dyDescent="0.35">
      <c r="E246" t="s">
        <v>150</v>
      </c>
      <c r="F246" t="s">
        <v>53</v>
      </c>
      <c r="G246" s="10">
        <f>SUM(G236:G245)</f>
        <v>-34764548.044999994</v>
      </c>
      <c r="H246" s="10">
        <f t="shared" ref="H246:AL246" si="101">SUM(H236:H245)</f>
        <v>-1920603.6533496913</v>
      </c>
      <c r="I246" s="10">
        <f t="shared" si="101"/>
        <v>-7313049.8909335975</v>
      </c>
      <c r="J246" s="10">
        <f t="shared" si="101"/>
        <v>-8606377.9107066877</v>
      </c>
      <c r="K246" s="10">
        <f t="shared" si="101"/>
        <v>-14271481.016207477</v>
      </c>
      <c r="L246" s="10">
        <f t="shared" si="101"/>
        <v>-5102001.0235678963</v>
      </c>
      <c r="M246" s="10">
        <f t="shared" si="101"/>
        <v>-2733768.9991475162</v>
      </c>
      <c r="N246" s="10">
        <f t="shared" si="101"/>
        <v>-2691784.225731628</v>
      </c>
      <c r="O246" s="10">
        <f t="shared" si="101"/>
        <v>-31935895.677272145</v>
      </c>
      <c r="P246" s="10">
        <f t="shared" si="101"/>
        <v>-6069169.0655823117</v>
      </c>
      <c r="Q246" s="10">
        <f t="shared" si="101"/>
        <v>-7842987.024708082</v>
      </c>
      <c r="R246" s="10">
        <f t="shared" si="101"/>
        <v>-17428510.38457777</v>
      </c>
      <c r="S246" s="10">
        <f t="shared" si="101"/>
        <v>-23436869.621326353</v>
      </c>
      <c r="T246" s="10">
        <f t="shared" si="101"/>
        <v>-4674624.4324270347</v>
      </c>
      <c r="U246" s="10">
        <f t="shared" si="101"/>
        <v>-4425014.2923590969</v>
      </c>
      <c r="V246" s="10">
        <f t="shared" si="101"/>
        <v>-4161117.6747244373</v>
      </c>
      <c r="W246" s="10">
        <f t="shared" si="101"/>
        <v>-3882502.2056529392</v>
      </c>
      <c r="X246" s="10">
        <f t="shared" si="101"/>
        <v>-3588723.6519085411</v>
      </c>
      <c r="Y246" s="10">
        <f t="shared" si="101"/>
        <v>-3279325.6134727653</v>
      </c>
      <c r="Z246" s="10">
        <f t="shared" si="101"/>
        <v>-2953839.2084466815</v>
      </c>
      <c r="AA246" s="10">
        <f t="shared" si="101"/>
        <v>-2611782.7500843648</v>
      </c>
      <c r="AB246" s="10">
        <f t="shared" si="101"/>
        <v>-2252661.4157662224</v>
      </c>
      <c r="AC246" s="10">
        <f t="shared" si="101"/>
        <v>-1875966.9077161606</v>
      </c>
      <c r="AD246" s="10">
        <f t="shared" si="101"/>
        <v>-1481177.1052617896</v>
      </c>
      <c r="AE246" s="10">
        <f t="shared" si="101"/>
        <v>-1067755.7084320933</v>
      </c>
      <c r="AF246" s="10">
        <f t="shared" si="101"/>
        <v>-635151.87268210575</v>
      </c>
      <c r="AG246" s="10">
        <f t="shared" si="101"/>
        <v>-182799.83452908322</v>
      </c>
      <c r="AH246" s="10">
        <f t="shared" si="101"/>
        <v>289881.47212041542</v>
      </c>
      <c r="AI246" s="10">
        <f t="shared" si="101"/>
        <v>783488.80917850882</v>
      </c>
      <c r="AJ246" s="10">
        <f t="shared" si="101"/>
        <v>1298635.0373501927</v>
      </c>
      <c r="AK246" s="10">
        <f t="shared" si="101"/>
        <v>1835949.5291107148</v>
      </c>
      <c r="AL246" s="10">
        <f t="shared" si="101"/>
        <v>502169297.96497178</v>
      </c>
    </row>
    <row r="247" spans="3:40" x14ac:dyDescent="0.35">
      <c r="E247" t="s">
        <v>151</v>
      </c>
      <c r="F247" t="s">
        <v>53</v>
      </c>
      <c r="G247" s="10">
        <f>NPV($G$17,H246:AL246)+G246</f>
        <v>-20776365.002672568</v>
      </c>
    </row>
    <row r="249" spans="3:40" x14ac:dyDescent="0.35">
      <c r="E249" t="s">
        <v>143</v>
      </c>
      <c r="F249" t="s">
        <v>53</v>
      </c>
      <c r="H249" s="10">
        <f>H221</f>
        <v>2489505.1414925992</v>
      </c>
      <c r="I249" s="10">
        <f t="shared" ref="I249:AK249" si="102">I221</f>
        <v>2247693.9520053053</v>
      </c>
      <c r="J249" s="10">
        <f t="shared" si="102"/>
        <v>2327066.9575908384</v>
      </c>
      <c r="K249" s="10">
        <f t="shared" si="102"/>
        <v>2551119.5379822915</v>
      </c>
      <c r="L249" s="10">
        <f t="shared" si="102"/>
        <v>2666177.2189474711</v>
      </c>
      <c r="M249" s="10">
        <f t="shared" si="102"/>
        <v>2362635.4578318289</v>
      </c>
      <c r="N249" s="10">
        <f t="shared" si="102"/>
        <v>2639491.8200680492</v>
      </c>
      <c r="O249" s="10">
        <f t="shared" si="102"/>
        <v>2694921.1482894779</v>
      </c>
      <c r="P249" s="10">
        <f t="shared" si="102"/>
        <v>2751514.4924035566</v>
      </c>
      <c r="Q249" s="10">
        <f t="shared" si="102"/>
        <v>2809296.2967440309</v>
      </c>
      <c r="R249" s="10">
        <f t="shared" si="102"/>
        <v>2868291.5189756555</v>
      </c>
      <c r="S249" s="10">
        <f t="shared" si="102"/>
        <v>2928525.6408741442</v>
      </c>
      <c r="T249" s="10">
        <f t="shared" si="102"/>
        <v>2990024.6793325008</v>
      </c>
      <c r="U249" s="10">
        <f t="shared" si="102"/>
        <v>3052815.1975984834</v>
      </c>
      <c r="V249" s="10">
        <f t="shared" si="102"/>
        <v>3116924.316748051</v>
      </c>
      <c r="W249" s="10">
        <f t="shared" si="102"/>
        <v>3182379.7273997599</v>
      </c>
      <c r="X249" s="10">
        <f t="shared" si="102"/>
        <v>3249209.7016751547</v>
      </c>
      <c r="Y249" s="10">
        <f t="shared" si="102"/>
        <v>3317443.1054103323</v>
      </c>
      <c r="Z249" s="10">
        <f t="shared" si="102"/>
        <v>3387109.410623949</v>
      </c>
      <c r="AA249" s="10">
        <f t="shared" si="102"/>
        <v>3458238.7082470516</v>
      </c>
      <c r="AB249" s="10">
        <f t="shared" si="102"/>
        <v>3530861.7211202392</v>
      </c>
      <c r="AC249" s="10">
        <f t="shared" si="102"/>
        <v>3605009.8172637639</v>
      </c>
      <c r="AD249" s="10">
        <f t="shared" si="102"/>
        <v>3680715.0234263027</v>
      </c>
      <c r="AE249" s="10">
        <f t="shared" si="102"/>
        <v>3758010.0389182554</v>
      </c>
      <c r="AF249" s="10">
        <f t="shared" si="102"/>
        <v>3836928.2497355384</v>
      </c>
      <c r="AG249" s="10">
        <f t="shared" si="102"/>
        <v>3917503.7429799847</v>
      </c>
      <c r="AH249" s="10">
        <f t="shared" si="102"/>
        <v>3999771.3215825637</v>
      </c>
      <c r="AI249" s="10">
        <f t="shared" si="102"/>
        <v>4083766.5193357971</v>
      </c>
      <c r="AJ249" s="10">
        <f t="shared" si="102"/>
        <v>4169525.6162418486</v>
      </c>
      <c r="AK249" s="10">
        <f t="shared" si="102"/>
        <v>4257085.6541829268</v>
      </c>
    </row>
    <row r="250" spans="3:40" x14ac:dyDescent="0.35">
      <c r="E250" t="s">
        <v>152</v>
      </c>
      <c r="F250" t="s">
        <v>53</v>
      </c>
      <c r="G250" s="10">
        <f>NPV($G$17,H249:AL249)+G249</f>
        <v>47389398.185737647</v>
      </c>
    </row>
    <row r="251" spans="3:40" x14ac:dyDescent="0.35">
      <c r="E251" s="15" t="s">
        <v>153</v>
      </c>
      <c r="F251" s="15"/>
      <c r="G251" s="18" t="str">
        <f>IF(G247&gt;0,"N/A",IF(ABS(G247+G250)&gt;1,"Error","OK"))</f>
        <v>Error</v>
      </c>
    </row>
    <row r="253" spans="3:40" x14ac:dyDescent="0.35">
      <c r="C253" s="3" t="s">
        <v>154</v>
      </c>
      <c r="D253" s="3"/>
      <c r="G253" s="10">
        <f>MAX(0,-G281)</f>
        <v>20776365.002672568</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3">G224</f>
        <v>6232586.4000000004</v>
      </c>
      <c r="H258" s="10">
        <f t="shared" si="103"/>
        <v>4176296</v>
      </c>
      <c r="I258" s="10">
        <f t="shared" si="103"/>
        <v>4176296</v>
      </c>
      <c r="J258" s="10">
        <f t="shared" si="103"/>
        <v>3786015.9385158177</v>
      </c>
      <c r="K258" s="10">
        <f t="shared" si="103"/>
        <v>4598927.3384508733</v>
      </c>
      <c r="L258" s="10">
        <f t="shared" si="103"/>
        <v>5147622.5504659051</v>
      </c>
      <c r="M258" s="10">
        <f t="shared" si="103"/>
        <v>3979015.7998537263</v>
      </c>
      <c r="N258" s="10">
        <f t="shared" si="103"/>
        <v>4907370.082629622</v>
      </c>
      <c r="O258" s="10">
        <f t="shared" si="103"/>
        <v>4483790.3419831889</v>
      </c>
      <c r="P258" s="10">
        <f t="shared" si="103"/>
        <v>4577949.939164836</v>
      </c>
      <c r="Q258" s="10">
        <f t="shared" si="103"/>
        <v>4674086.8878872972</v>
      </c>
      <c r="R258" s="10">
        <f t="shared" si="103"/>
        <v>4772242.7125329301</v>
      </c>
      <c r="S258" s="10">
        <f t="shared" si="103"/>
        <v>4872459.8094961215</v>
      </c>
      <c r="T258" s="10">
        <f t="shared" si="103"/>
        <v>4974781.4654955398</v>
      </c>
      <c r="U258" s="10">
        <f t="shared" si="103"/>
        <v>5079251.8762709461</v>
      </c>
      <c r="V258" s="10">
        <f t="shared" si="103"/>
        <v>5185916.1656726357</v>
      </c>
      <c r="W258" s="10">
        <f t="shared" si="103"/>
        <v>5294820.4051517611</v>
      </c>
      <c r="X258" s="10">
        <f t="shared" si="103"/>
        <v>5406011.6336599477</v>
      </c>
      <c r="Y258" s="10">
        <f t="shared" si="103"/>
        <v>5519537.8779668063</v>
      </c>
      <c r="Z258" s="10">
        <f t="shared" si="103"/>
        <v>5635448.1734041097</v>
      </c>
      <c r="AA258" s="10">
        <f t="shared" si="103"/>
        <v>5753792.5850455957</v>
      </c>
      <c r="AB258" s="10">
        <f t="shared" si="103"/>
        <v>5874622.229331553</v>
      </c>
      <c r="AC258" s="10">
        <f t="shared" si="103"/>
        <v>5997989.296147516</v>
      </c>
      <c r="AD258" s="10">
        <f t="shared" si="103"/>
        <v>6123947.0713666137</v>
      </c>
      <c r="AE258" s="10">
        <f t="shared" si="103"/>
        <v>6252549.959865313</v>
      </c>
      <c r="AF258" s="10">
        <f t="shared" si="103"/>
        <v>6383853.5090224845</v>
      </c>
      <c r="AG258" s="10">
        <f t="shared" si="103"/>
        <v>6517914.432711957</v>
      </c>
      <c r="AH258" s="10">
        <f t="shared" si="103"/>
        <v>6654790.6357989078</v>
      </c>
      <c r="AI258" s="10">
        <f t="shared" si="103"/>
        <v>6794541.2391506853</v>
      </c>
      <c r="AJ258" s="10">
        <f t="shared" si="103"/>
        <v>6937226.6051728493</v>
      </c>
      <c r="AK258" s="10">
        <f t="shared" si="103"/>
        <v>7082908.363881479</v>
      </c>
    </row>
    <row r="259" spans="4:37" x14ac:dyDescent="0.35">
      <c r="E259" t="s">
        <v>141</v>
      </c>
      <c r="F259" t="s">
        <v>53</v>
      </c>
      <c r="G259" s="10">
        <f t="shared" si="103"/>
        <v>0</v>
      </c>
      <c r="H259" s="10">
        <f t="shared" si="103"/>
        <v>526993.09080000001</v>
      </c>
      <c r="I259" s="10">
        <f t="shared" si="103"/>
        <v>1052117.5824</v>
      </c>
      <c r="J259" s="10">
        <f t="shared" si="103"/>
        <v>1648821.2701253279</v>
      </c>
      <c r="K259" s="10">
        <f t="shared" si="103"/>
        <v>2334262.4376605051</v>
      </c>
      <c r="L259" s="10">
        <f t="shared" si="103"/>
        <v>3100989.1569251781</v>
      </c>
      <c r="M259" s="10">
        <f t="shared" si="103"/>
        <v>3813523.3907632008</v>
      </c>
      <c r="N259" s="10">
        <f t="shared" si="103"/>
        <v>4591604.5676913913</v>
      </c>
      <c r="O259" s="10">
        <f t="shared" si="103"/>
        <v>5479905.7575921621</v>
      </c>
      <c r="P259" s="10">
        <f t="shared" si="103"/>
        <v>6437019.8667567875</v>
      </c>
      <c r="Q259" s="10">
        <f t="shared" si="103"/>
        <v>7467262.3178865109</v>
      </c>
      <c r="R259" s="10">
        <f t="shared" si="103"/>
        <v>8575194.1835185532</v>
      </c>
      <c r="S259" s="10">
        <f t="shared" si="103"/>
        <v>9765635.4100431241</v>
      </c>
      <c r="T259" s="10">
        <f t="shared" si="103"/>
        <v>10803905.661125947</v>
      </c>
      <c r="U259" s="10">
        <f t="shared" si="103"/>
        <v>11881476.617538419</v>
      </c>
      <c r="V259" s="10">
        <f t="shared" si="103"/>
        <v>12999541.031723659</v>
      </c>
      <c r="W259" s="10">
        <f t="shared" si="103"/>
        <v>14159324.420116346</v>
      </c>
      <c r="X259" s="10">
        <f t="shared" si="103"/>
        <v>15362085.913226536</v>
      </c>
      <c r="Y259" s="10">
        <f t="shared" si="103"/>
        <v>16609119.126978081</v>
      </c>
      <c r="Z259" s="10">
        <f t="shared" si="103"/>
        <v>17901753.055819459</v>
      </c>
      <c r="AA259" s="10">
        <f t="shared" si="103"/>
        <v>19241352.988137174</v>
      </c>
      <c r="AB259" s="10">
        <f t="shared" si="103"/>
        <v>20629321.444514621</v>
      </c>
      <c r="AC259" s="10">
        <f t="shared" si="103"/>
        <v>22067099.139392152</v>
      </c>
      <c r="AD259" s="10">
        <f t="shared" si="103"/>
        <v>23556165.966697507</v>
      </c>
      <c r="AE259" s="10">
        <f t="shared" si="103"/>
        <v>25098042.010029212</v>
      </c>
      <c r="AF259" s="10">
        <f t="shared" si="103"/>
        <v>26694288.577989534</v>
      </c>
      <c r="AG259" s="10">
        <f t="shared" si="103"/>
        <v>28346509.265277773</v>
      </c>
      <c r="AH259" s="10">
        <f t="shared" si="103"/>
        <v>30056351.04016922</v>
      </c>
      <c r="AI259" s="10">
        <f t="shared" si="103"/>
        <v>31825505.359020121</v>
      </c>
      <c r="AJ259" s="10">
        <f t="shared" si="103"/>
        <v>33655709.308454037</v>
      </c>
      <c r="AK259" s="10">
        <f t="shared" si="103"/>
        <v>35548746.775900863</v>
      </c>
    </row>
    <row r="260" spans="4:37" x14ac:dyDescent="0.35">
      <c r="E260" t="s">
        <v>117</v>
      </c>
      <c r="F260" t="s">
        <v>53</v>
      </c>
      <c r="G260" s="10">
        <f t="shared" si="103"/>
        <v>0</v>
      </c>
      <c r="H260" s="10">
        <f t="shared" si="103"/>
        <v>0</v>
      </c>
      <c r="I260" s="10">
        <f t="shared" si="103"/>
        <v>0</v>
      </c>
      <c r="J260" s="10">
        <f t="shared" si="103"/>
        <v>0</v>
      </c>
      <c r="K260" s="10">
        <f t="shared" si="103"/>
        <v>0</v>
      </c>
      <c r="L260" s="10">
        <f t="shared" si="103"/>
        <v>0</v>
      </c>
      <c r="M260" s="10">
        <f t="shared" si="103"/>
        <v>0</v>
      </c>
      <c r="N260" s="10">
        <f t="shared" si="103"/>
        <v>0</v>
      </c>
      <c r="O260" s="10">
        <f t="shared" si="103"/>
        <v>0</v>
      </c>
      <c r="P260" s="10">
        <f t="shared" si="103"/>
        <v>0</v>
      </c>
      <c r="Q260" s="10">
        <f t="shared" si="103"/>
        <v>0</v>
      </c>
      <c r="R260" s="10">
        <f t="shared" si="103"/>
        <v>0</v>
      </c>
      <c r="S260" s="10">
        <f t="shared" si="103"/>
        <v>0</v>
      </c>
      <c r="T260" s="10">
        <f t="shared" si="103"/>
        <v>0</v>
      </c>
      <c r="U260" s="10">
        <f t="shared" si="103"/>
        <v>0</v>
      </c>
      <c r="V260" s="10">
        <f t="shared" si="103"/>
        <v>0</v>
      </c>
      <c r="W260" s="10">
        <f t="shared" si="103"/>
        <v>0</v>
      </c>
      <c r="X260" s="10">
        <f t="shared" si="103"/>
        <v>0</v>
      </c>
      <c r="Y260" s="10">
        <f t="shared" si="103"/>
        <v>0</v>
      </c>
      <c r="Z260" s="10">
        <f t="shared" si="103"/>
        <v>0</v>
      </c>
      <c r="AA260" s="10">
        <f t="shared" si="103"/>
        <v>0</v>
      </c>
      <c r="AB260" s="10">
        <f t="shared" si="103"/>
        <v>0</v>
      </c>
      <c r="AC260" s="10">
        <f t="shared" si="103"/>
        <v>0</v>
      </c>
      <c r="AD260" s="10">
        <f t="shared" si="103"/>
        <v>0</v>
      </c>
      <c r="AE260" s="10">
        <f t="shared" si="103"/>
        <v>0</v>
      </c>
      <c r="AF260" s="10">
        <f t="shared" si="103"/>
        <v>0</v>
      </c>
      <c r="AG260" s="10">
        <f t="shared" si="103"/>
        <v>0</v>
      </c>
      <c r="AH260" s="10">
        <f t="shared" si="103"/>
        <v>0</v>
      </c>
      <c r="AI260" s="10">
        <f t="shared" si="103"/>
        <v>0</v>
      </c>
      <c r="AJ260" s="10">
        <f t="shared" si="103"/>
        <v>0</v>
      </c>
      <c r="AK260" s="10">
        <f t="shared" si="103"/>
        <v>0</v>
      </c>
    </row>
    <row r="261" spans="4:37" x14ac:dyDescent="0.35">
      <c r="E261" t="s">
        <v>118</v>
      </c>
      <c r="F261" t="s">
        <v>53</v>
      </c>
      <c r="G261" s="10">
        <f t="shared" si="103"/>
        <v>0</v>
      </c>
      <c r="H261" s="10">
        <f t="shared" si="103"/>
        <v>-448968.02821894531</v>
      </c>
      <c r="I261" s="10">
        <f t="shared" si="103"/>
        <v>-863755.11862009775</v>
      </c>
      <c r="J261" s="10">
        <f t="shared" si="103"/>
        <v>-1301567.2059710165</v>
      </c>
      <c r="K261" s="10">
        <f t="shared" si="103"/>
        <v>-1788979.9498819397</v>
      </c>
      <c r="L261" s="10">
        <f t="shared" si="103"/>
        <v>-2307378.3567829109</v>
      </c>
      <c r="M261" s="10">
        <f t="shared" si="103"/>
        <v>-2781921.1079293475</v>
      </c>
      <c r="N261" s="10">
        <f t="shared" si="103"/>
        <v>-3316358.7199312416</v>
      </c>
      <c r="O261" s="10">
        <f t="shared" si="103"/>
        <v>-3872015.884428618</v>
      </c>
      <c r="P261" s="10">
        <f t="shared" si="103"/>
        <v>-4449548.1356393946</v>
      </c>
      <c r="Q261" s="10">
        <f t="shared" si="103"/>
        <v>-5049629.18239599</v>
      </c>
      <c r="R261" s="10">
        <f t="shared" si="103"/>
        <v>-5672951.3823885461</v>
      </c>
      <c r="S261" s="10">
        <f t="shared" si="103"/>
        <v>-6320226.2283113515</v>
      </c>
      <c r="T261" s="10">
        <f t="shared" si="103"/>
        <v>-6992184.8462032834</v>
      </c>
      <c r="U261" s="10">
        <f t="shared" si="103"/>
        <v>-7689578.5062799901</v>
      </c>
      <c r="V261" s="10">
        <f t="shared" si="103"/>
        <v>-8413179.1465627421</v>
      </c>
      <c r="W261" s="10">
        <f t="shared" si="103"/>
        <v>-9163779.9096161015</v>
      </c>
      <c r="X261" s="10">
        <f t="shared" si="103"/>
        <v>-9942195.6927140653</v>
      </c>
      <c r="Y261" s="10">
        <f t="shared" si="103"/>
        <v>-10749263.711762005</v>
      </c>
      <c r="Z261" s="10">
        <f t="shared" si="103"/>
        <v>-11585844.079309471</v>
      </c>
      <c r="AA261" s="10">
        <f t="shared" si="103"/>
        <v>-12452820.396997042</v>
      </c>
      <c r="AB261" s="10">
        <f t="shared" si="103"/>
        <v>-13351100.362788517</v>
      </c>
      <c r="AC261" s="10">
        <f t="shared" si="103"/>
        <v>-14281616.393348157</v>
      </c>
      <c r="AD261" s="10">
        <f t="shared" si="103"/>
        <v>-15245326.261931311</v>
      </c>
      <c r="AE261" s="10">
        <f t="shared" si="103"/>
        <v>-16243213.752165493</v>
      </c>
      <c r="AF261" s="10">
        <f t="shared" si="103"/>
        <v>-17276289.328107998</v>
      </c>
      <c r="AG261" s="10">
        <f t="shared" si="103"/>
        <v>-18345590.820975386</v>
      </c>
      <c r="AH261" s="10">
        <f t="shared" si="103"/>
        <v>-19452184.132949505</v>
      </c>
      <c r="AI261" s="10">
        <f t="shared" si="103"/>
        <v>-20597163.958474487</v>
      </c>
      <c r="AJ261" s="10">
        <f t="shared" si="103"/>
        <v>-21781654.523468889</v>
      </c>
      <c r="AK261" s="10">
        <f t="shared" si="103"/>
        <v>-23006810.342887364</v>
      </c>
    </row>
    <row r="262" spans="4:37" x14ac:dyDescent="0.35">
      <c r="E262" t="s">
        <v>142</v>
      </c>
      <c r="F262" t="s">
        <v>53</v>
      </c>
      <c r="G262" s="10">
        <f t="shared" si="103"/>
        <v>-2197616.1825999999</v>
      </c>
      <c r="H262" s="10">
        <f t="shared" si="103"/>
        <v>-2338304.2137968307</v>
      </c>
      <c r="I262" s="10">
        <f t="shared" si="103"/>
        <v>-2710520.8808911005</v>
      </c>
      <c r="J262" s="10">
        <f t="shared" si="103"/>
        <v>-3063146.7228086372</v>
      </c>
      <c r="K262" s="10">
        <f t="shared" si="103"/>
        <v>-3549843.9022192797</v>
      </c>
      <c r="L262" s="10">
        <f t="shared" si="103"/>
        <v>-3844264.5922605116</v>
      </c>
      <c r="M262" s="10">
        <f t="shared" si="103"/>
        <v>-4001325.7003741753</v>
      </c>
      <c r="N262" s="10">
        <f t="shared" si="103"/>
        <v>-4194069.3778108284</v>
      </c>
      <c r="O262" s="10">
        <f t="shared" si="103"/>
        <v>-4485177.1546153165</v>
      </c>
      <c r="P262" s="10">
        <f t="shared" si="103"/>
        <v>-4782398.1947326986</v>
      </c>
      <c r="Q262" s="10">
        <f t="shared" si="103"/>
        <v>-5085860.8766925465</v>
      </c>
      <c r="R262" s="10">
        <f t="shared" si="103"/>
        <v>-5395696.2749735508</v>
      </c>
      <c r="S262" s="10">
        <f t="shared" si="103"/>
        <v>-5712038.2166184559</v>
      </c>
      <c r="T262" s="10">
        <f t="shared" si="103"/>
        <v>-6034160.7541327896</v>
      </c>
      <c r="U262" s="10">
        <f t="shared" si="103"/>
        <v>-6362106.8626120714</v>
      </c>
      <c r="V262" s="10">
        <f t="shared" si="103"/>
        <v>-6695920.419628826</v>
      </c>
      <c r="W262" s="10">
        <f t="shared" si="103"/>
        <v>-7035646.2241846044</v>
      </c>
      <c r="X262" s="10">
        <f t="shared" si="103"/>
        <v>-7381330.0160599854</v>
      </c>
      <c r="Y262" s="10">
        <f t="shared" si="103"/>
        <v>-7733018.4955709428</v>
      </c>
      <c r="Z262" s="10">
        <f t="shared" si="103"/>
        <v>-8090759.3437400861</v>
      </c>
      <c r="AA262" s="10">
        <f t="shared" si="103"/>
        <v>-8454601.2428914998</v>
      </c>
      <c r="AB262" s="10">
        <f t="shared" si="103"/>
        <v>-8824593.8976780735</v>
      </c>
      <c r="AC262" s="10">
        <f t="shared" si="103"/>
        <v>-9200788.0565504059</v>
      </c>
      <c r="AD262" s="10">
        <f t="shared" si="103"/>
        <v>-9583235.5336765591</v>
      </c>
      <c r="AE262" s="10">
        <f t="shared" si="103"/>
        <v>-9971989.2313221265</v>
      </c>
      <c r="AF262" s="10">
        <f t="shared" si="103"/>
        <v>-8812036.1753002778</v>
      </c>
      <c r="AG262" s="10">
        <f t="shared" si="103"/>
        <v>-9179186.4141452238</v>
      </c>
      <c r="AH262" s="10">
        <f t="shared" si="103"/>
        <v>-9309862.4135577846</v>
      </c>
      <c r="AI262" s="10">
        <f t="shared" si="103"/>
        <v>-9528726.8204868194</v>
      </c>
      <c r="AJ262" s="10">
        <f t="shared" si="103"/>
        <v>-9753078.1396619268</v>
      </c>
      <c r="AK262" s="10">
        <f t="shared" si="103"/>
        <v>-10033731.976769038</v>
      </c>
    </row>
    <row r="263" spans="4:37" x14ac:dyDescent="0.35">
      <c r="E263" t="s">
        <v>125</v>
      </c>
      <c r="F263" t="s">
        <v>53</v>
      </c>
      <c r="G263" s="10">
        <f t="shared" si="103"/>
        <v>0</v>
      </c>
      <c r="H263" s="10">
        <f t="shared" si="103"/>
        <v>0</v>
      </c>
      <c r="I263" s="10">
        <f t="shared" si="103"/>
        <v>0</v>
      </c>
      <c r="J263" s="10">
        <f t="shared" si="103"/>
        <v>0</v>
      </c>
      <c r="K263" s="10">
        <f t="shared" si="103"/>
        <v>0</v>
      </c>
      <c r="L263" s="10">
        <f t="shared" si="103"/>
        <v>0</v>
      </c>
      <c r="M263" s="10">
        <f t="shared" si="103"/>
        <v>0</v>
      </c>
      <c r="N263" s="10">
        <f t="shared" si="103"/>
        <v>0</v>
      </c>
      <c r="O263" s="10">
        <f t="shared" si="103"/>
        <v>0</v>
      </c>
      <c r="P263" s="10">
        <f t="shared" si="103"/>
        <v>0</v>
      </c>
      <c r="Q263" s="10">
        <f t="shared" si="103"/>
        <v>0</v>
      </c>
      <c r="R263" s="10">
        <f t="shared" si="103"/>
        <v>0</v>
      </c>
      <c r="S263" s="10">
        <f t="shared" si="103"/>
        <v>0</v>
      </c>
      <c r="T263" s="10">
        <f t="shared" si="103"/>
        <v>0</v>
      </c>
      <c r="U263" s="10">
        <f t="shared" si="103"/>
        <v>0</v>
      </c>
      <c r="V263" s="10">
        <f t="shared" si="103"/>
        <v>0</v>
      </c>
      <c r="W263" s="10">
        <f t="shared" si="103"/>
        <v>0</v>
      </c>
      <c r="X263" s="10">
        <f t="shared" si="103"/>
        <v>0</v>
      </c>
      <c r="Y263" s="10">
        <f t="shared" si="103"/>
        <v>0</v>
      </c>
      <c r="Z263" s="10">
        <f t="shared" si="103"/>
        <v>0</v>
      </c>
      <c r="AA263" s="10">
        <f t="shared" si="103"/>
        <v>0</v>
      </c>
      <c r="AB263" s="10">
        <f t="shared" si="103"/>
        <v>0</v>
      </c>
      <c r="AC263" s="10">
        <f t="shared" si="103"/>
        <v>0</v>
      </c>
      <c r="AD263" s="10">
        <f t="shared" si="103"/>
        <v>0</v>
      </c>
      <c r="AE263" s="10">
        <f t="shared" si="103"/>
        <v>0</v>
      </c>
      <c r="AF263" s="10">
        <f t="shared" si="103"/>
        <v>0</v>
      </c>
      <c r="AG263" s="10">
        <f t="shared" si="103"/>
        <v>0</v>
      </c>
      <c r="AH263" s="10">
        <f t="shared" si="103"/>
        <v>0</v>
      </c>
      <c r="AI263" s="10">
        <f t="shared" si="103"/>
        <v>0</v>
      </c>
      <c r="AJ263" s="10">
        <f t="shared" si="103"/>
        <v>0</v>
      </c>
      <c r="AK263" s="10">
        <f t="shared" si="103"/>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4">SUM(G258:G264)</f>
        <v>106474747.328142</v>
      </c>
      <c r="H266" s="10">
        <f t="shared" si="104"/>
        <v>1916016.8487842241</v>
      </c>
      <c r="I266" s="10">
        <f t="shared" si="104"/>
        <v>1654137.5828888016</v>
      </c>
      <c r="J266" s="10">
        <f t="shared" si="104"/>
        <v>1070123.2798614916</v>
      </c>
      <c r="K266" s="10">
        <f t="shared" si="104"/>
        <v>1594365.9240101585</v>
      </c>
      <c r="L266" s="10">
        <f t="shared" si="104"/>
        <v>2096968.7583476603</v>
      </c>
      <c r="M266" s="10">
        <f t="shared" si="104"/>
        <v>1009292.3823134038</v>
      </c>
      <c r="N266" s="10">
        <f t="shared" si="104"/>
        <v>1988546.5525789447</v>
      </c>
      <c r="O266" s="10">
        <f t="shared" si="104"/>
        <v>1606503.0605314169</v>
      </c>
      <c r="P266" s="10">
        <f t="shared" si="104"/>
        <v>1783023.4755495302</v>
      </c>
      <c r="Q266" s="10">
        <f t="shared" si="104"/>
        <v>2005859.1466852715</v>
      </c>
      <c r="R266" s="10">
        <f t="shared" si="104"/>
        <v>2278789.2386893863</v>
      </c>
      <c r="S266" s="10">
        <f t="shared" si="104"/>
        <v>2605830.7746094381</v>
      </c>
      <c r="T266" s="10">
        <f t="shared" si="104"/>
        <v>2752341.5262854127</v>
      </c>
      <c r="U266" s="10">
        <f t="shared" si="104"/>
        <v>2909043.1249173032</v>
      </c>
      <c r="V266" s="10">
        <f t="shared" si="104"/>
        <v>3076357.6312047252</v>
      </c>
      <c r="W266" s="10">
        <f t="shared" si="104"/>
        <v>3254718.6914674025</v>
      </c>
      <c r="X266" s="10">
        <f t="shared" si="104"/>
        <v>3444571.8381124306</v>
      </c>
      <c r="Y266" s="10">
        <f t="shared" si="104"/>
        <v>3646374.7976119388</v>
      </c>
      <c r="Z266" s="10">
        <f t="shared" si="104"/>
        <v>3860597.806174011</v>
      </c>
      <c r="AA266" s="10">
        <f t="shared" si="104"/>
        <v>4087723.9332942273</v>
      </c>
      <c r="AB266" s="10">
        <f t="shared" si="104"/>
        <v>4328249.4133795835</v>
      </c>
      <c r="AC266" s="10">
        <f t="shared" si="104"/>
        <v>4582683.985641107</v>
      </c>
      <c r="AD266" s="10">
        <f t="shared" si="104"/>
        <v>4851551.2424562518</v>
      </c>
      <c r="AE266" s="10">
        <f t="shared" si="104"/>
        <v>5135388.9864069056</v>
      </c>
      <c r="AF266" s="10">
        <f t="shared" si="104"/>
        <v>6989816.5836037435</v>
      </c>
      <c r="AG266" s="10">
        <f t="shared" si="104"/>
        <v>7339646.4628691226</v>
      </c>
      <c r="AH266" s="10">
        <f t="shared" si="104"/>
        <v>7949095.1294608358</v>
      </c>
      <c r="AI266" s="10">
        <f t="shared" si="104"/>
        <v>8494155.819209503</v>
      </c>
      <c r="AJ266" s="10">
        <f t="shared" si="104"/>
        <v>9058203.2504960708</v>
      </c>
      <c r="AK266" s="10">
        <f t="shared" si="104"/>
        <v>9591112.8201259375</v>
      </c>
    </row>
    <row r="267" spans="4:37" x14ac:dyDescent="0.35">
      <c r="E267" t="s">
        <v>145</v>
      </c>
      <c r="F267" t="s">
        <v>53</v>
      </c>
      <c r="G267" s="10">
        <f>-G266*G$20</f>
        <v>0</v>
      </c>
      <c r="H267" s="10">
        <f t="shared" ref="H267:AK267" si="105">-H266*H$20</f>
        <v>0</v>
      </c>
      <c r="I267" s="10">
        <f t="shared" si="105"/>
        <v>0</v>
      </c>
      <c r="J267" s="10">
        <f t="shared" si="105"/>
        <v>0</v>
      </c>
      <c r="K267" s="10">
        <f t="shared" si="105"/>
        <v>0</v>
      </c>
      <c r="L267" s="10">
        <f t="shared" si="105"/>
        <v>0</v>
      </c>
      <c r="M267" s="10">
        <f t="shared" si="105"/>
        <v>0</v>
      </c>
      <c r="N267" s="10">
        <f t="shared" si="105"/>
        <v>0</v>
      </c>
      <c r="O267" s="10">
        <f t="shared" si="105"/>
        <v>0</v>
      </c>
      <c r="P267" s="10">
        <f t="shared" si="105"/>
        <v>0</v>
      </c>
      <c r="Q267" s="10">
        <f t="shared" si="105"/>
        <v>0</v>
      </c>
      <c r="R267" s="10">
        <f t="shared" si="105"/>
        <v>0</v>
      </c>
      <c r="S267" s="10">
        <f t="shared" si="105"/>
        <v>0</v>
      </c>
      <c r="T267" s="10">
        <f t="shared" si="105"/>
        <v>0</v>
      </c>
      <c r="U267" s="10">
        <f t="shared" si="105"/>
        <v>0</v>
      </c>
      <c r="V267" s="10">
        <f t="shared" si="105"/>
        <v>0</v>
      </c>
      <c r="W267" s="10">
        <f t="shared" si="105"/>
        <v>0</v>
      </c>
      <c r="X267" s="10">
        <f t="shared" si="105"/>
        <v>0</v>
      </c>
      <c r="Y267" s="10">
        <f t="shared" si="105"/>
        <v>0</v>
      </c>
      <c r="Z267" s="10">
        <f t="shared" si="105"/>
        <v>0</v>
      </c>
      <c r="AA267" s="10">
        <f t="shared" si="105"/>
        <v>0</v>
      </c>
      <c r="AB267" s="10">
        <f t="shared" si="105"/>
        <v>0</v>
      </c>
      <c r="AC267" s="10">
        <f t="shared" si="105"/>
        <v>0</v>
      </c>
      <c r="AD267" s="10">
        <f t="shared" si="105"/>
        <v>0</v>
      </c>
      <c r="AE267" s="10">
        <f t="shared" si="105"/>
        <v>0</v>
      </c>
      <c r="AF267" s="10">
        <f t="shared" si="105"/>
        <v>0</v>
      </c>
      <c r="AG267" s="10">
        <f t="shared" si="105"/>
        <v>0</v>
      </c>
      <c r="AH267" s="10">
        <f t="shared" si="105"/>
        <v>0</v>
      </c>
      <c r="AI267" s="10">
        <f t="shared" si="105"/>
        <v>0</v>
      </c>
      <c r="AJ267" s="10">
        <f t="shared" si="105"/>
        <v>0</v>
      </c>
      <c r="AK267" s="10">
        <f t="shared" si="105"/>
        <v>0</v>
      </c>
    </row>
    <row r="269" spans="4:37" x14ac:dyDescent="0.35">
      <c r="D269" t="s">
        <v>146</v>
      </c>
    </row>
    <row r="270" spans="4:37" x14ac:dyDescent="0.35">
      <c r="E270" t="s">
        <v>51</v>
      </c>
      <c r="F270" t="s">
        <v>53</v>
      </c>
      <c r="G270" s="10">
        <f t="shared" ref="G270:AK277" si="106">G236</f>
        <v>-64771548.044999994</v>
      </c>
      <c r="H270" s="10">
        <f t="shared" si="106"/>
        <v>-1998628.7159307459</v>
      </c>
      <c r="I270" s="10">
        <f t="shared" si="106"/>
        <v>-7501412.3547134995</v>
      </c>
      <c r="J270" s="10">
        <f t="shared" si="106"/>
        <v>-8953631.9748609979</v>
      </c>
      <c r="K270" s="10">
        <f t="shared" si="106"/>
        <v>-14816763.503986044</v>
      </c>
      <c r="L270" s="10">
        <f t="shared" si="106"/>
        <v>-5895611.8237101641</v>
      </c>
      <c r="M270" s="10">
        <f t="shared" si="106"/>
        <v>-3765371.2819813695</v>
      </c>
      <c r="N270" s="10">
        <f t="shared" si="106"/>
        <v>-3967030.0734917778</v>
      </c>
      <c r="O270" s="10">
        <f t="shared" si="106"/>
        <v>-33543785.550435688</v>
      </c>
      <c r="P270" s="10">
        <f t="shared" si="106"/>
        <v>-8056640.7966997046</v>
      </c>
      <c r="Q270" s="10">
        <f t="shared" si="106"/>
        <v>-10260620.160198603</v>
      </c>
      <c r="R270" s="10">
        <f t="shared" si="106"/>
        <v>-20330753.185707778</v>
      </c>
      <c r="S270" s="10">
        <f t="shared" si="106"/>
        <v>-26882278.803058125</v>
      </c>
      <c r="T270" s="10">
        <f t="shared" si="106"/>
        <v>-8486345.2473496981</v>
      </c>
      <c r="U270" s="10">
        <f t="shared" si="106"/>
        <v>-8616912.4036175255</v>
      </c>
      <c r="V270" s="10">
        <f t="shared" si="106"/>
        <v>-8747479.5598853547</v>
      </c>
      <c r="W270" s="10">
        <f t="shared" si="106"/>
        <v>-8878046.716153184</v>
      </c>
      <c r="X270" s="10">
        <f t="shared" si="106"/>
        <v>-9008613.8724210113</v>
      </c>
      <c r="Y270" s="10">
        <f t="shared" si="106"/>
        <v>-9139181.0286888406</v>
      </c>
      <c r="Z270" s="10">
        <f t="shared" si="106"/>
        <v>-9269748.1849566698</v>
      </c>
      <c r="AA270" s="10">
        <f t="shared" si="106"/>
        <v>-9400315.3412244972</v>
      </c>
      <c r="AB270" s="10">
        <f t="shared" si="106"/>
        <v>-9530882.4974923264</v>
      </c>
      <c r="AC270" s="10">
        <f t="shared" si="106"/>
        <v>-9661449.6537601557</v>
      </c>
      <c r="AD270" s="10">
        <f t="shared" si="106"/>
        <v>-9792016.8100279849</v>
      </c>
      <c r="AE270" s="10">
        <f t="shared" si="106"/>
        <v>-9922583.9662958123</v>
      </c>
      <c r="AF270" s="10">
        <f t="shared" si="106"/>
        <v>-10053151.122563642</v>
      </c>
      <c r="AG270" s="10">
        <f t="shared" si="106"/>
        <v>-10183718.278831471</v>
      </c>
      <c r="AH270" s="10">
        <f t="shared" si="106"/>
        <v>-10314285.435099298</v>
      </c>
      <c r="AI270" s="10">
        <f t="shared" si="106"/>
        <v>-10444852.591367127</v>
      </c>
      <c r="AJ270" s="10">
        <f t="shared" si="106"/>
        <v>-10575419.747634957</v>
      </c>
      <c r="AK270" s="10">
        <f t="shared" si="106"/>
        <v>-10705986.903902784</v>
      </c>
    </row>
    <row r="271" spans="4:37" x14ac:dyDescent="0.35">
      <c r="E271" t="s">
        <v>147</v>
      </c>
      <c r="F271" t="s">
        <v>53</v>
      </c>
      <c r="G271" s="10">
        <f t="shared" si="106"/>
        <v>0</v>
      </c>
      <c r="H271" s="10">
        <f t="shared" si="106"/>
        <v>0</v>
      </c>
      <c r="I271" s="10">
        <f t="shared" si="106"/>
        <v>0</v>
      </c>
      <c r="J271" s="10">
        <f t="shared" si="106"/>
        <v>0</v>
      </c>
      <c r="K271" s="10">
        <f t="shared" si="106"/>
        <v>0</v>
      </c>
      <c r="L271" s="10">
        <f t="shared" si="106"/>
        <v>0</v>
      </c>
      <c r="M271" s="10">
        <f t="shared" si="106"/>
        <v>0</v>
      </c>
      <c r="N271" s="10">
        <f t="shared" si="106"/>
        <v>0</v>
      </c>
      <c r="O271" s="10">
        <f t="shared" si="106"/>
        <v>0</v>
      </c>
      <c r="P271" s="10">
        <f t="shared" si="106"/>
        <v>0</v>
      </c>
      <c r="Q271" s="10">
        <f t="shared" si="106"/>
        <v>0</v>
      </c>
      <c r="R271" s="10">
        <f t="shared" si="106"/>
        <v>0</v>
      </c>
      <c r="S271" s="10">
        <f t="shared" si="106"/>
        <v>0</v>
      </c>
      <c r="T271" s="10">
        <f t="shared" si="106"/>
        <v>0</v>
      </c>
      <c r="U271" s="10">
        <f t="shared" si="106"/>
        <v>0</v>
      </c>
      <c r="V271" s="10">
        <f t="shared" si="106"/>
        <v>0</v>
      </c>
      <c r="W271" s="10">
        <f t="shared" si="106"/>
        <v>0</v>
      </c>
      <c r="X271" s="10">
        <f t="shared" si="106"/>
        <v>0</v>
      </c>
      <c r="Y271" s="10">
        <f t="shared" si="106"/>
        <v>0</v>
      </c>
      <c r="Z271" s="10">
        <f t="shared" si="106"/>
        <v>0</v>
      </c>
      <c r="AA271" s="10">
        <f t="shared" si="106"/>
        <v>0</v>
      </c>
      <c r="AB271" s="10">
        <f t="shared" si="106"/>
        <v>0</v>
      </c>
      <c r="AC271" s="10">
        <f t="shared" si="106"/>
        <v>0</v>
      </c>
      <c r="AD271" s="10">
        <f t="shared" si="106"/>
        <v>0</v>
      </c>
      <c r="AE271" s="10">
        <f t="shared" si="106"/>
        <v>0</v>
      </c>
      <c r="AF271" s="10">
        <f t="shared" si="106"/>
        <v>0</v>
      </c>
      <c r="AG271" s="10">
        <f t="shared" si="106"/>
        <v>0</v>
      </c>
      <c r="AH271" s="10">
        <f t="shared" si="106"/>
        <v>0</v>
      </c>
      <c r="AI271" s="10">
        <f t="shared" si="106"/>
        <v>0</v>
      </c>
      <c r="AJ271" s="10">
        <f t="shared" si="106"/>
        <v>0</v>
      </c>
      <c r="AK271" s="10">
        <f t="shared" si="106"/>
        <v>0</v>
      </c>
    </row>
    <row r="272" spans="4:37" x14ac:dyDescent="0.35">
      <c r="E272" t="s">
        <v>60</v>
      </c>
      <c r="F272" t="s">
        <v>53</v>
      </c>
      <c r="G272" s="10">
        <f t="shared" si="106"/>
        <v>30007000</v>
      </c>
      <c r="H272" s="10">
        <f t="shared" si="106"/>
        <v>0</v>
      </c>
      <c r="I272" s="10">
        <f t="shared" si="106"/>
        <v>0</v>
      </c>
      <c r="J272" s="10">
        <f t="shared" si="106"/>
        <v>0</v>
      </c>
      <c r="K272" s="10">
        <f t="shared" si="106"/>
        <v>0</v>
      </c>
      <c r="L272" s="10">
        <f t="shared" si="106"/>
        <v>0</v>
      </c>
      <c r="M272" s="10">
        <f t="shared" si="106"/>
        <v>0</v>
      </c>
      <c r="N272" s="10">
        <f t="shared" si="106"/>
        <v>0</v>
      </c>
      <c r="O272" s="10">
        <f t="shared" si="106"/>
        <v>0</v>
      </c>
      <c r="P272" s="10">
        <f t="shared" si="106"/>
        <v>0</v>
      </c>
      <c r="Q272" s="10">
        <f t="shared" si="106"/>
        <v>0</v>
      </c>
      <c r="R272" s="10">
        <f t="shared" si="106"/>
        <v>0</v>
      </c>
      <c r="S272" s="10">
        <f t="shared" si="106"/>
        <v>0</v>
      </c>
      <c r="T272" s="10">
        <f t="shared" si="106"/>
        <v>0</v>
      </c>
      <c r="U272" s="10">
        <f t="shared" si="106"/>
        <v>0</v>
      </c>
      <c r="V272" s="10">
        <f t="shared" si="106"/>
        <v>0</v>
      </c>
      <c r="W272" s="10">
        <f t="shared" si="106"/>
        <v>0</v>
      </c>
      <c r="X272" s="10">
        <f t="shared" si="106"/>
        <v>0</v>
      </c>
      <c r="Y272" s="10">
        <f t="shared" si="106"/>
        <v>0</v>
      </c>
      <c r="Z272" s="10">
        <f t="shared" si="106"/>
        <v>0</v>
      </c>
      <c r="AA272" s="10">
        <f t="shared" si="106"/>
        <v>0</v>
      </c>
      <c r="AB272" s="10">
        <f t="shared" si="106"/>
        <v>0</v>
      </c>
      <c r="AC272" s="10">
        <f t="shared" si="106"/>
        <v>0</v>
      </c>
      <c r="AD272" s="10">
        <f t="shared" si="106"/>
        <v>0</v>
      </c>
      <c r="AE272" s="10">
        <f t="shared" si="106"/>
        <v>0</v>
      </c>
      <c r="AF272" s="10">
        <f t="shared" si="106"/>
        <v>0</v>
      </c>
      <c r="AG272" s="10">
        <f t="shared" si="106"/>
        <v>0</v>
      </c>
      <c r="AH272" s="10">
        <f t="shared" si="106"/>
        <v>0</v>
      </c>
      <c r="AI272" s="10">
        <f t="shared" si="106"/>
        <v>0</v>
      </c>
      <c r="AJ272" s="10">
        <f t="shared" si="106"/>
        <v>0</v>
      </c>
      <c r="AK272" s="10">
        <f t="shared" si="106"/>
        <v>0</v>
      </c>
    </row>
    <row r="273" spans="1:38" x14ac:dyDescent="0.35">
      <c r="E273" t="s">
        <v>141</v>
      </c>
      <c r="F273" t="s">
        <v>53</v>
      </c>
      <c r="G273" s="10">
        <f t="shared" si="106"/>
        <v>0</v>
      </c>
      <c r="H273" s="10">
        <f t="shared" si="106"/>
        <v>526993.09080000001</v>
      </c>
      <c r="I273" s="10">
        <f t="shared" si="106"/>
        <v>1052117.5824</v>
      </c>
      <c r="J273" s="10">
        <f t="shared" si="106"/>
        <v>1648821.2701253279</v>
      </c>
      <c r="K273" s="10">
        <f t="shared" si="106"/>
        <v>2334262.4376605051</v>
      </c>
      <c r="L273" s="10">
        <f t="shared" si="106"/>
        <v>3100989.1569251781</v>
      </c>
      <c r="M273" s="10">
        <f t="shared" si="106"/>
        <v>3813523.3907632008</v>
      </c>
      <c r="N273" s="10">
        <f t="shared" si="106"/>
        <v>4591604.5676913913</v>
      </c>
      <c r="O273" s="10">
        <f t="shared" si="106"/>
        <v>5479905.7575921621</v>
      </c>
      <c r="P273" s="10">
        <f t="shared" si="106"/>
        <v>6437019.8667567875</v>
      </c>
      <c r="Q273" s="10">
        <f t="shared" si="106"/>
        <v>7467262.3178865109</v>
      </c>
      <c r="R273" s="10">
        <f t="shared" si="106"/>
        <v>8575194.1835185532</v>
      </c>
      <c r="S273" s="10">
        <f t="shared" si="106"/>
        <v>9765635.4100431241</v>
      </c>
      <c r="T273" s="10">
        <f t="shared" si="106"/>
        <v>10803905.661125947</v>
      </c>
      <c r="U273" s="10">
        <f t="shared" si="106"/>
        <v>11881476.617538419</v>
      </c>
      <c r="V273" s="10">
        <f t="shared" si="106"/>
        <v>12999541.031723659</v>
      </c>
      <c r="W273" s="10">
        <f t="shared" si="106"/>
        <v>14159324.420116346</v>
      </c>
      <c r="X273" s="10">
        <f t="shared" si="106"/>
        <v>15362085.913226536</v>
      </c>
      <c r="Y273" s="10">
        <f t="shared" si="106"/>
        <v>16609119.126978081</v>
      </c>
      <c r="Z273" s="10">
        <f t="shared" si="106"/>
        <v>17901753.055819459</v>
      </c>
      <c r="AA273" s="10">
        <f t="shared" si="106"/>
        <v>19241352.988137174</v>
      </c>
      <c r="AB273" s="10">
        <f t="shared" si="106"/>
        <v>20629321.444514621</v>
      </c>
      <c r="AC273" s="10">
        <f t="shared" si="106"/>
        <v>22067099.139392152</v>
      </c>
      <c r="AD273" s="10">
        <f t="shared" si="106"/>
        <v>23556165.966697507</v>
      </c>
      <c r="AE273" s="10">
        <f t="shared" si="106"/>
        <v>25098042.010029212</v>
      </c>
      <c r="AF273" s="10">
        <f t="shared" si="106"/>
        <v>26694288.577989534</v>
      </c>
      <c r="AG273" s="10">
        <f t="shared" si="106"/>
        <v>28346509.265277773</v>
      </c>
      <c r="AH273" s="10">
        <f t="shared" si="106"/>
        <v>30056351.04016922</v>
      </c>
      <c r="AI273" s="10">
        <f t="shared" si="106"/>
        <v>31825505.359020121</v>
      </c>
      <c r="AJ273" s="10">
        <f t="shared" si="106"/>
        <v>33655709.308454037</v>
      </c>
      <c r="AK273" s="10">
        <f t="shared" si="106"/>
        <v>35548746.775900863</v>
      </c>
      <c r="AL273" s="10">
        <f t="shared" ref="AL273:AL277" si="107">IF(AF273=0,0,IF($G$17&gt;(AK273/AF273)^(1/5)-1+2%,AK273*(AK273/AF273)^(1/5)/($G$17-((AK273/AF273)^(1/5)-1)),AK273*(1+$G$16)/$G$18))</f>
        <v>1423343939.5370502</v>
      </c>
    </row>
    <row r="274" spans="1:38" x14ac:dyDescent="0.35">
      <c r="E274" t="s">
        <v>117</v>
      </c>
      <c r="F274" t="s">
        <v>53</v>
      </c>
      <c r="G274" s="10">
        <f t="shared" si="106"/>
        <v>0</v>
      </c>
      <c r="H274" s="10">
        <f t="shared" si="106"/>
        <v>0</v>
      </c>
      <c r="I274" s="10">
        <f t="shared" si="106"/>
        <v>0</v>
      </c>
      <c r="J274" s="10">
        <f t="shared" si="106"/>
        <v>0</v>
      </c>
      <c r="K274" s="10">
        <f t="shared" si="106"/>
        <v>0</v>
      </c>
      <c r="L274" s="10">
        <f t="shared" si="106"/>
        <v>0</v>
      </c>
      <c r="M274" s="10">
        <f t="shared" si="106"/>
        <v>0</v>
      </c>
      <c r="N274" s="10">
        <f t="shared" si="106"/>
        <v>0</v>
      </c>
      <c r="O274" s="10">
        <f t="shared" si="106"/>
        <v>0</v>
      </c>
      <c r="P274" s="10">
        <f t="shared" si="106"/>
        <v>0</v>
      </c>
      <c r="Q274" s="10">
        <f t="shared" si="106"/>
        <v>0</v>
      </c>
      <c r="R274" s="10">
        <f t="shared" si="106"/>
        <v>0</v>
      </c>
      <c r="S274" s="10">
        <f t="shared" si="106"/>
        <v>0</v>
      </c>
      <c r="T274" s="10">
        <f t="shared" si="106"/>
        <v>0</v>
      </c>
      <c r="U274" s="10">
        <f t="shared" si="106"/>
        <v>0</v>
      </c>
      <c r="V274" s="10">
        <f t="shared" si="106"/>
        <v>0</v>
      </c>
      <c r="W274" s="10">
        <f t="shared" si="106"/>
        <v>0</v>
      </c>
      <c r="X274" s="10">
        <f t="shared" si="106"/>
        <v>0</v>
      </c>
      <c r="Y274" s="10">
        <f t="shared" si="106"/>
        <v>0</v>
      </c>
      <c r="Z274" s="10">
        <f t="shared" si="106"/>
        <v>0</v>
      </c>
      <c r="AA274" s="10">
        <f t="shared" si="106"/>
        <v>0</v>
      </c>
      <c r="AB274" s="10">
        <f t="shared" si="106"/>
        <v>0</v>
      </c>
      <c r="AC274" s="10">
        <f t="shared" si="106"/>
        <v>0</v>
      </c>
      <c r="AD274" s="10">
        <f t="shared" si="106"/>
        <v>0</v>
      </c>
      <c r="AE274" s="10">
        <f t="shared" si="106"/>
        <v>0</v>
      </c>
      <c r="AF274" s="10">
        <f t="shared" si="106"/>
        <v>0</v>
      </c>
      <c r="AG274" s="10">
        <f t="shared" si="106"/>
        <v>0</v>
      </c>
      <c r="AH274" s="10">
        <f t="shared" si="106"/>
        <v>0</v>
      </c>
      <c r="AI274" s="10">
        <f t="shared" si="106"/>
        <v>0</v>
      </c>
      <c r="AJ274" s="10">
        <f t="shared" si="106"/>
        <v>0</v>
      </c>
      <c r="AK274" s="10">
        <f t="shared" si="106"/>
        <v>0</v>
      </c>
      <c r="AL274" s="10">
        <f t="shared" si="107"/>
        <v>0</v>
      </c>
    </row>
    <row r="275" spans="1:38" x14ac:dyDescent="0.35">
      <c r="E275" t="s">
        <v>118</v>
      </c>
      <c r="F275" t="s">
        <v>53</v>
      </c>
      <c r="G275" s="10">
        <f t="shared" si="106"/>
        <v>0</v>
      </c>
      <c r="H275" s="10">
        <f t="shared" si="106"/>
        <v>-448968.02821894531</v>
      </c>
      <c r="I275" s="10">
        <f t="shared" si="106"/>
        <v>-863755.11862009775</v>
      </c>
      <c r="J275" s="10">
        <f t="shared" si="106"/>
        <v>-1301567.2059710165</v>
      </c>
      <c r="K275" s="10">
        <f t="shared" si="106"/>
        <v>-1788979.9498819397</v>
      </c>
      <c r="L275" s="10">
        <f t="shared" si="106"/>
        <v>-2307378.3567829109</v>
      </c>
      <c r="M275" s="10">
        <f t="shared" si="106"/>
        <v>-2781921.1079293475</v>
      </c>
      <c r="N275" s="10">
        <f t="shared" si="106"/>
        <v>-3316358.7199312416</v>
      </c>
      <c r="O275" s="10">
        <f t="shared" si="106"/>
        <v>-3872015.884428618</v>
      </c>
      <c r="P275" s="10">
        <f t="shared" si="106"/>
        <v>-4449548.1356393946</v>
      </c>
      <c r="Q275" s="10">
        <f t="shared" si="106"/>
        <v>-5049629.18239599</v>
      </c>
      <c r="R275" s="10">
        <f t="shared" si="106"/>
        <v>-5672951.3823885461</v>
      </c>
      <c r="S275" s="10">
        <f t="shared" si="106"/>
        <v>-6320226.2283113515</v>
      </c>
      <c r="T275" s="10">
        <f t="shared" si="106"/>
        <v>-6992184.8462032834</v>
      </c>
      <c r="U275" s="10">
        <f t="shared" si="106"/>
        <v>-7689578.5062799901</v>
      </c>
      <c r="V275" s="10">
        <f t="shared" si="106"/>
        <v>-8413179.1465627421</v>
      </c>
      <c r="W275" s="10">
        <f t="shared" si="106"/>
        <v>-9163779.9096161015</v>
      </c>
      <c r="X275" s="10">
        <f t="shared" si="106"/>
        <v>-9942195.6927140653</v>
      </c>
      <c r="Y275" s="10">
        <f t="shared" si="106"/>
        <v>-10749263.711762005</v>
      </c>
      <c r="Z275" s="10">
        <f t="shared" si="106"/>
        <v>-11585844.079309471</v>
      </c>
      <c r="AA275" s="10">
        <f t="shared" si="106"/>
        <v>-12452820.396997042</v>
      </c>
      <c r="AB275" s="10">
        <f t="shared" si="106"/>
        <v>-13351100.362788517</v>
      </c>
      <c r="AC275" s="10">
        <f t="shared" si="106"/>
        <v>-14281616.393348157</v>
      </c>
      <c r="AD275" s="10">
        <f t="shared" si="106"/>
        <v>-15245326.261931311</v>
      </c>
      <c r="AE275" s="10">
        <f t="shared" si="106"/>
        <v>-16243213.752165493</v>
      </c>
      <c r="AF275" s="10">
        <f t="shared" si="106"/>
        <v>-17276289.328107998</v>
      </c>
      <c r="AG275" s="10">
        <f t="shared" si="106"/>
        <v>-18345590.820975386</v>
      </c>
      <c r="AH275" s="10">
        <f t="shared" si="106"/>
        <v>-19452184.132949505</v>
      </c>
      <c r="AI275" s="10">
        <f t="shared" si="106"/>
        <v>-20597163.958474487</v>
      </c>
      <c r="AJ275" s="10">
        <f t="shared" si="106"/>
        <v>-21781654.523468889</v>
      </c>
      <c r="AK275" s="10">
        <f t="shared" si="106"/>
        <v>-23006810.342887364</v>
      </c>
      <c r="AL275" s="10">
        <f t="shared" si="107"/>
        <v>-921174641.57207847</v>
      </c>
    </row>
    <row r="276" spans="1:38" x14ac:dyDescent="0.35">
      <c r="E276" t="s">
        <v>125</v>
      </c>
      <c r="F276" t="s">
        <v>53</v>
      </c>
      <c r="G276" s="10">
        <f t="shared" si="106"/>
        <v>0</v>
      </c>
      <c r="H276" s="10">
        <f t="shared" si="106"/>
        <v>0</v>
      </c>
      <c r="I276" s="10">
        <f t="shared" si="106"/>
        <v>0</v>
      </c>
      <c r="J276" s="10">
        <f t="shared" si="106"/>
        <v>0</v>
      </c>
      <c r="K276" s="10">
        <f t="shared" si="106"/>
        <v>0</v>
      </c>
      <c r="L276" s="10">
        <f t="shared" si="106"/>
        <v>0</v>
      </c>
      <c r="M276" s="10">
        <f t="shared" si="106"/>
        <v>0</v>
      </c>
      <c r="N276" s="10">
        <f t="shared" si="106"/>
        <v>0</v>
      </c>
      <c r="O276" s="10">
        <f t="shared" si="106"/>
        <v>0</v>
      </c>
      <c r="P276" s="10">
        <f t="shared" si="106"/>
        <v>0</v>
      </c>
      <c r="Q276" s="10">
        <f t="shared" si="106"/>
        <v>0</v>
      </c>
      <c r="R276" s="10">
        <f t="shared" si="106"/>
        <v>0</v>
      </c>
      <c r="S276" s="10">
        <f t="shared" si="106"/>
        <v>0</v>
      </c>
      <c r="T276" s="10">
        <f t="shared" si="106"/>
        <v>0</v>
      </c>
      <c r="U276" s="10">
        <f t="shared" si="106"/>
        <v>0</v>
      </c>
      <c r="V276" s="10">
        <f t="shared" si="106"/>
        <v>0</v>
      </c>
      <c r="W276" s="10">
        <f t="shared" si="106"/>
        <v>0</v>
      </c>
      <c r="X276" s="10">
        <f t="shared" si="106"/>
        <v>0</v>
      </c>
      <c r="Y276" s="10">
        <f t="shared" si="106"/>
        <v>0</v>
      </c>
      <c r="Z276" s="10">
        <f t="shared" si="106"/>
        <v>0</v>
      </c>
      <c r="AA276" s="10">
        <f t="shared" si="106"/>
        <v>0</v>
      </c>
      <c r="AB276" s="10">
        <f t="shared" si="106"/>
        <v>0</v>
      </c>
      <c r="AC276" s="10">
        <f t="shared" si="106"/>
        <v>0</v>
      </c>
      <c r="AD276" s="10">
        <f t="shared" si="106"/>
        <v>0</v>
      </c>
      <c r="AE276" s="10">
        <f t="shared" si="106"/>
        <v>0</v>
      </c>
      <c r="AF276" s="10">
        <f t="shared" si="106"/>
        <v>0</v>
      </c>
      <c r="AG276" s="10">
        <f t="shared" si="106"/>
        <v>0</v>
      </c>
      <c r="AH276" s="10">
        <f t="shared" si="106"/>
        <v>0</v>
      </c>
      <c r="AI276" s="10">
        <f t="shared" si="106"/>
        <v>0</v>
      </c>
      <c r="AJ276" s="10">
        <f t="shared" si="106"/>
        <v>0</v>
      </c>
      <c r="AK276" s="10">
        <f t="shared" si="106"/>
        <v>0</v>
      </c>
      <c r="AL276" s="10">
        <f t="shared" si="107"/>
        <v>0</v>
      </c>
    </row>
    <row r="277" spans="1:38" x14ac:dyDescent="0.35">
      <c r="E277" t="s">
        <v>131</v>
      </c>
      <c r="F277" t="s">
        <v>53</v>
      </c>
      <c r="G277" s="10">
        <f t="shared" si="106"/>
        <v>0</v>
      </c>
      <c r="H277" s="10">
        <f t="shared" si="106"/>
        <v>0</v>
      </c>
      <c r="I277" s="10">
        <f t="shared" si="106"/>
        <v>0</v>
      </c>
      <c r="J277" s="10">
        <f t="shared" si="106"/>
        <v>0</v>
      </c>
      <c r="K277" s="10">
        <f t="shared" si="106"/>
        <v>0</v>
      </c>
      <c r="L277" s="10">
        <f t="shared" si="106"/>
        <v>0</v>
      </c>
      <c r="M277" s="10">
        <f t="shared" si="106"/>
        <v>0</v>
      </c>
      <c r="N277" s="10">
        <f t="shared" si="106"/>
        <v>0</v>
      </c>
      <c r="O277" s="10">
        <f t="shared" si="106"/>
        <v>0</v>
      </c>
      <c r="P277" s="10">
        <f t="shared" si="106"/>
        <v>0</v>
      </c>
      <c r="Q277" s="10">
        <f t="shared" si="106"/>
        <v>0</v>
      </c>
      <c r="R277" s="10">
        <f t="shared" si="106"/>
        <v>0</v>
      </c>
      <c r="S277" s="10">
        <f t="shared" si="106"/>
        <v>0</v>
      </c>
      <c r="T277" s="10">
        <f t="shared" si="106"/>
        <v>0</v>
      </c>
      <c r="U277" s="10">
        <f t="shared" si="106"/>
        <v>0</v>
      </c>
      <c r="V277" s="10">
        <f t="shared" si="106"/>
        <v>0</v>
      </c>
      <c r="W277" s="10">
        <f t="shared" si="106"/>
        <v>0</v>
      </c>
      <c r="X277" s="10">
        <f t="shared" si="106"/>
        <v>0</v>
      </c>
      <c r="Y277" s="10">
        <f t="shared" si="106"/>
        <v>0</v>
      </c>
      <c r="Z277" s="10">
        <f t="shared" si="106"/>
        <v>0</v>
      </c>
      <c r="AA277" s="10">
        <f t="shared" si="106"/>
        <v>0</v>
      </c>
      <c r="AB277" s="10">
        <f t="shared" si="106"/>
        <v>0</v>
      </c>
      <c r="AC277" s="10">
        <f t="shared" si="106"/>
        <v>0</v>
      </c>
      <c r="AD277" s="10">
        <f t="shared" si="106"/>
        <v>0</v>
      </c>
      <c r="AE277" s="10">
        <f t="shared" si="106"/>
        <v>0</v>
      </c>
      <c r="AF277" s="10">
        <f t="shared" si="106"/>
        <v>0</v>
      </c>
      <c r="AG277" s="10">
        <f t="shared" si="106"/>
        <v>0</v>
      </c>
      <c r="AH277" s="10">
        <f t="shared" si="106"/>
        <v>0</v>
      </c>
      <c r="AI277" s="10">
        <f t="shared" si="106"/>
        <v>0</v>
      </c>
      <c r="AJ277" s="10">
        <f t="shared" si="106"/>
        <v>0</v>
      </c>
      <c r="AK277" s="10">
        <f t="shared" si="106"/>
        <v>0</v>
      </c>
      <c r="AL277" s="10">
        <f t="shared" si="107"/>
        <v>0</v>
      </c>
    </row>
    <row r="278" spans="1:38" x14ac:dyDescent="0.35">
      <c r="E278" t="s">
        <v>148</v>
      </c>
      <c r="F278" t="s">
        <v>53</v>
      </c>
      <c r="G278" s="10">
        <f t="shared" ref="G278:AK278" si="108">G267</f>
        <v>0</v>
      </c>
      <c r="H278" s="10">
        <f t="shared" si="108"/>
        <v>0</v>
      </c>
      <c r="I278" s="10">
        <f t="shared" si="108"/>
        <v>0</v>
      </c>
      <c r="J278" s="10">
        <f t="shared" si="108"/>
        <v>0</v>
      </c>
      <c r="K278" s="10">
        <f t="shared" si="108"/>
        <v>0</v>
      </c>
      <c r="L278" s="10">
        <f t="shared" si="108"/>
        <v>0</v>
      </c>
      <c r="M278" s="10">
        <f t="shared" si="108"/>
        <v>0</v>
      </c>
      <c r="N278" s="10">
        <f t="shared" si="108"/>
        <v>0</v>
      </c>
      <c r="O278" s="10">
        <f t="shared" si="108"/>
        <v>0</v>
      </c>
      <c r="P278" s="10">
        <f t="shared" si="108"/>
        <v>0</v>
      </c>
      <c r="Q278" s="10">
        <f t="shared" si="108"/>
        <v>0</v>
      </c>
      <c r="R278" s="10">
        <f t="shared" si="108"/>
        <v>0</v>
      </c>
      <c r="S278" s="10">
        <f t="shared" si="108"/>
        <v>0</v>
      </c>
      <c r="T278" s="10">
        <f t="shared" si="108"/>
        <v>0</v>
      </c>
      <c r="U278" s="10">
        <f t="shared" si="108"/>
        <v>0</v>
      </c>
      <c r="V278" s="10">
        <f t="shared" si="108"/>
        <v>0</v>
      </c>
      <c r="W278" s="10">
        <f t="shared" si="108"/>
        <v>0</v>
      </c>
      <c r="X278" s="10">
        <f t="shared" si="108"/>
        <v>0</v>
      </c>
      <c r="Y278" s="10">
        <f t="shared" si="108"/>
        <v>0</v>
      </c>
      <c r="Z278" s="10">
        <f t="shared" si="108"/>
        <v>0</v>
      </c>
      <c r="AA278" s="10">
        <f t="shared" si="108"/>
        <v>0</v>
      </c>
      <c r="AB278" s="10">
        <f t="shared" si="108"/>
        <v>0</v>
      </c>
      <c r="AC278" s="10">
        <f t="shared" si="108"/>
        <v>0</v>
      </c>
      <c r="AD278" s="10">
        <f t="shared" si="108"/>
        <v>0</v>
      </c>
      <c r="AE278" s="10">
        <f t="shared" si="108"/>
        <v>0</v>
      </c>
      <c r="AF278" s="10">
        <f t="shared" si="108"/>
        <v>0</v>
      </c>
      <c r="AG278" s="10">
        <f t="shared" si="108"/>
        <v>0</v>
      </c>
      <c r="AH278" s="10">
        <f t="shared" si="108"/>
        <v>0</v>
      </c>
      <c r="AI278" s="10">
        <f t="shared" si="108"/>
        <v>0</v>
      </c>
      <c r="AJ278" s="10">
        <f t="shared" si="108"/>
        <v>0</v>
      </c>
      <c r="AK278" s="10">
        <f t="shared" si="108"/>
        <v>0</v>
      </c>
      <c r="AL278" s="10">
        <f>IF(AF278=0,0,IF($G$17&gt;(AK278/AF278)^(1/5)-1+2%,AK278*(AK278/AF278)^(1/5)/($G$17-((AK278/AF278)^(1/5)-1)),AK278*(1+$G$16)/$G$18))</f>
        <v>0</v>
      </c>
    </row>
    <row r="279" spans="1:38" x14ac:dyDescent="0.35">
      <c r="E279" t="s">
        <v>149</v>
      </c>
      <c r="F279" t="s">
        <v>53</v>
      </c>
      <c r="G279" s="10">
        <f>-$G$19*G278</f>
        <v>0</v>
      </c>
      <c r="H279" s="10">
        <f t="shared" ref="H279:AK279" si="109">-$G$19*H278</f>
        <v>0</v>
      </c>
      <c r="I279" s="10">
        <f t="shared" si="109"/>
        <v>0</v>
      </c>
      <c r="J279" s="10">
        <f t="shared" si="109"/>
        <v>0</v>
      </c>
      <c r="K279" s="10">
        <f t="shared" si="109"/>
        <v>0</v>
      </c>
      <c r="L279" s="10">
        <f t="shared" si="109"/>
        <v>0</v>
      </c>
      <c r="M279" s="10">
        <f t="shared" si="109"/>
        <v>0</v>
      </c>
      <c r="N279" s="10">
        <f t="shared" si="109"/>
        <v>0</v>
      </c>
      <c r="O279" s="10">
        <f t="shared" si="109"/>
        <v>0</v>
      </c>
      <c r="P279" s="10">
        <f t="shared" si="109"/>
        <v>0</v>
      </c>
      <c r="Q279" s="10">
        <f t="shared" si="109"/>
        <v>0</v>
      </c>
      <c r="R279" s="10">
        <f t="shared" si="109"/>
        <v>0</v>
      </c>
      <c r="S279" s="10">
        <f t="shared" si="109"/>
        <v>0</v>
      </c>
      <c r="T279" s="10">
        <f t="shared" si="109"/>
        <v>0</v>
      </c>
      <c r="U279" s="10">
        <f t="shared" si="109"/>
        <v>0</v>
      </c>
      <c r="V279" s="10">
        <f t="shared" si="109"/>
        <v>0</v>
      </c>
      <c r="W279" s="10">
        <f t="shared" si="109"/>
        <v>0</v>
      </c>
      <c r="X279" s="10">
        <f t="shared" si="109"/>
        <v>0</v>
      </c>
      <c r="Y279" s="10">
        <f t="shared" si="109"/>
        <v>0</v>
      </c>
      <c r="Z279" s="10">
        <f t="shared" si="109"/>
        <v>0</v>
      </c>
      <c r="AA279" s="10">
        <f t="shared" si="109"/>
        <v>0</v>
      </c>
      <c r="AB279" s="10">
        <f t="shared" si="109"/>
        <v>0</v>
      </c>
      <c r="AC279" s="10">
        <f t="shared" si="109"/>
        <v>0</v>
      </c>
      <c r="AD279" s="10">
        <f t="shared" si="109"/>
        <v>0</v>
      </c>
      <c r="AE279" s="10">
        <f t="shared" si="109"/>
        <v>0</v>
      </c>
      <c r="AF279" s="10">
        <f t="shared" si="109"/>
        <v>0</v>
      </c>
      <c r="AG279" s="10">
        <f t="shared" si="109"/>
        <v>0</v>
      </c>
      <c r="AH279" s="10">
        <f t="shared" si="109"/>
        <v>0</v>
      </c>
      <c r="AI279" s="10">
        <f t="shared" si="109"/>
        <v>0</v>
      </c>
      <c r="AJ279" s="10">
        <f t="shared" si="109"/>
        <v>0</v>
      </c>
      <c r="AK279" s="10">
        <f t="shared" si="109"/>
        <v>0</v>
      </c>
      <c r="AL279" s="10">
        <f t="shared" ref="AL279" si="110">IF(AF279=0,0,IF($G$17&gt;(AK279/AF279)^(1/5)-1+2%,AK279*(AK279/AF279)^(1/5)/($G$17-((AK279/AF279)^(1/5)-1)),AK279*(1+$G$16)/$G$18))</f>
        <v>0</v>
      </c>
    </row>
    <row r="280" spans="1:38" x14ac:dyDescent="0.35">
      <c r="E280" t="s">
        <v>150</v>
      </c>
      <c r="F280" t="s">
        <v>53</v>
      </c>
      <c r="G280" s="10">
        <f t="shared" ref="G280:AL280" si="111">SUM(G270:G279)</f>
        <v>-34764548.044999994</v>
      </c>
      <c r="H280" s="10">
        <f t="shared" si="111"/>
        <v>-1920603.6533496913</v>
      </c>
      <c r="I280" s="10">
        <f t="shared" si="111"/>
        <v>-7313049.8909335975</v>
      </c>
      <c r="J280" s="10">
        <f t="shared" si="111"/>
        <v>-8606377.9107066877</v>
      </c>
      <c r="K280" s="10">
        <f t="shared" si="111"/>
        <v>-14271481.016207477</v>
      </c>
      <c r="L280" s="10">
        <f t="shared" si="111"/>
        <v>-5102001.0235678963</v>
      </c>
      <c r="M280" s="10">
        <f t="shared" si="111"/>
        <v>-2733768.9991475162</v>
      </c>
      <c r="N280" s="10">
        <f t="shared" si="111"/>
        <v>-2691784.225731628</v>
      </c>
      <c r="O280" s="10">
        <f t="shared" si="111"/>
        <v>-31935895.677272145</v>
      </c>
      <c r="P280" s="10">
        <f t="shared" si="111"/>
        <v>-6069169.0655823117</v>
      </c>
      <c r="Q280" s="10">
        <f t="shared" si="111"/>
        <v>-7842987.024708082</v>
      </c>
      <c r="R280" s="10">
        <f t="shared" si="111"/>
        <v>-17428510.38457777</v>
      </c>
      <c r="S280" s="10">
        <f t="shared" si="111"/>
        <v>-23436869.621326353</v>
      </c>
      <c r="T280" s="10">
        <f t="shared" si="111"/>
        <v>-4674624.4324270347</v>
      </c>
      <c r="U280" s="10">
        <f t="shared" si="111"/>
        <v>-4425014.2923590969</v>
      </c>
      <c r="V280" s="10">
        <f t="shared" si="111"/>
        <v>-4161117.6747244373</v>
      </c>
      <c r="W280" s="10">
        <f t="shared" si="111"/>
        <v>-3882502.2056529392</v>
      </c>
      <c r="X280" s="10">
        <f t="shared" si="111"/>
        <v>-3588723.6519085411</v>
      </c>
      <c r="Y280" s="10">
        <f t="shared" si="111"/>
        <v>-3279325.6134727653</v>
      </c>
      <c r="Z280" s="10">
        <f t="shared" si="111"/>
        <v>-2953839.2084466815</v>
      </c>
      <c r="AA280" s="10">
        <f t="shared" si="111"/>
        <v>-2611782.7500843648</v>
      </c>
      <c r="AB280" s="10">
        <f t="shared" si="111"/>
        <v>-2252661.4157662224</v>
      </c>
      <c r="AC280" s="10">
        <f t="shared" si="111"/>
        <v>-1875966.9077161606</v>
      </c>
      <c r="AD280" s="10">
        <f t="shared" si="111"/>
        <v>-1481177.1052617896</v>
      </c>
      <c r="AE280" s="10">
        <f t="shared" si="111"/>
        <v>-1067755.7084320933</v>
      </c>
      <c r="AF280" s="10">
        <f t="shared" si="111"/>
        <v>-635151.87268210575</v>
      </c>
      <c r="AG280" s="10">
        <f t="shared" si="111"/>
        <v>-182799.83452908322</v>
      </c>
      <c r="AH280" s="10">
        <f t="shared" si="111"/>
        <v>289881.47212041542</v>
      </c>
      <c r="AI280" s="10">
        <f t="shared" si="111"/>
        <v>783488.80917850882</v>
      </c>
      <c r="AJ280" s="10">
        <f t="shared" si="111"/>
        <v>1298635.0373501927</v>
      </c>
      <c r="AK280" s="10">
        <f t="shared" si="111"/>
        <v>1835949.5291107148</v>
      </c>
      <c r="AL280" s="10">
        <f t="shared" si="111"/>
        <v>502169297.96497178</v>
      </c>
    </row>
    <row r="281" spans="1:38" x14ac:dyDescent="0.35">
      <c r="E281" t="s">
        <v>151</v>
      </c>
      <c r="F281" t="s">
        <v>53</v>
      </c>
      <c r="G281" s="10">
        <f>NPV($G$17,H280:AL280)+G280</f>
        <v>-20776365.002672568</v>
      </c>
    </row>
    <row r="282" spans="1:38" x14ac:dyDescent="0.35">
      <c r="E282" s="15" t="s">
        <v>153</v>
      </c>
      <c r="F282" s="15"/>
      <c r="G282" s="18" t="str">
        <f>IF(G281&gt;0,"N/A",IF(ABS(G281+G255)&gt;1,"Error","OK"))</f>
        <v>Error</v>
      </c>
    </row>
    <row r="284" spans="1:38" x14ac:dyDescent="0.35">
      <c r="C284" s="3" t="s">
        <v>155</v>
      </c>
      <c r="D284" s="3"/>
      <c r="G284">
        <f>MAX(0,-G313/(NPV($G$18,H285:AA285)+G285))</f>
        <v>3684308.4726926582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2">G286*(1+$G$16)</f>
        <v>17579235.372820001</v>
      </c>
      <c r="I286" s="10">
        <f t="shared" si="112"/>
        <v>17948399.315649219</v>
      </c>
      <c r="J286" s="10">
        <f t="shared" si="112"/>
        <v>18325315.701277852</v>
      </c>
      <c r="K286" s="10">
        <f t="shared" si="112"/>
        <v>18710147.331004687</v>
      </c>
      <c r="L286" s="10">
        <f t="shared" si="112"/>
        <v>19103060.424955782</v>
      </c>
      <c r="M286" s="10">
        <f t="shared" si="112"/>
        <v>19504224.69387985</v>
      </c>
      <c r="N286" s="10">
        <f t="shared" si="112"/>
        <v>19913813.412451327</v>
      </c>
      <c r="O286" s="10">
        <f t="shared" si="112"/>
        <v>20332003.494112805</v>
      </c>
      <c r="P286" s="10">
        <f t="shared" si="112"/>
        <v>20758975.567489173</v>
      </c>
      <c r="Q286" s="10">
        <f t="shared" si="112"/>
        <v>21194914.054406445</v>
      </c>
      <c r="R286" s="10">
        <f t="shared" si="112"/>
        <v>21640007.249548979</v>
      </c>
      <c r="S286" s="10">
        <f t="shared" si="112"/>
        <v>22094447.401789505</v>
      </c>
      <c r="T286" s="10">
        <f t="shared" si="112"/>
        <v>22558430.797227081</v>
      </c>
      <c r="U286" s="10">
        <f t="shared" si="112"/>
        <v>23032157.843968846</v>
      </c>
      <c r="V286" s="10">
        <f t="shared" si="112"/>
        <v>23515833.158692189</v>
      </c>
      <c r="W286" s="10">
        <f t="shared" si="112"/>
        <v>24009665.655024722</v>
      </c>
      <c r="X286" s="10">
        <f t="shared" si="112"/>
        <v>24513868.633780241</v>
      </c>
      <c r="Y286" s="10">
        <f t="shared" si="112"/>
        <v>25028659.875089623</v>
      </c>
      <c r="Z286" s="10">
        <f t="shared" si="112"/>
        <v>25554261.732466504</v>
      </c>
      <c r="AA286" s="10">
        <f t="shared" si="112"/>
        <v>26090901.228848297</v>
      </c>
      <c r="AB286" s="10">
        <f t="shared" si="112"/>
        <v>26638810.154654108</v>
      </c>
      <c r="AC286" s="10">
        <f t="shared" si="112"/>
        <v>27198225.16790184</v>
      </c>
      <c r="AD286" s="10">
        <f t="shared" si="112"/>
        <v>27769387.896427777</v>
      </c>
      <c r="AE286" s="10">
        <f t="shared" si="112"/>
        <v>28352545.042252757</v>
      </c>
      <c r="AF286" s="10">
        <f t="shared" si="112"/>
        <v>28947948.488140061</v>
      </c>
      <c r="AG286" s="10">
        <f>AF286*(1+$G$16)</f>
        <v>29555855.406390999</v>
      </c>
      <c r="AH286" s="10">
        <f t="shared" si="112"/>
        <v>30176528.369925208</v>
      </c>
      <c r="AI286" s="10">
        <f t="shared" si="112"/>
        <v>30810235.465693634</v>
      </c>
      <c r="AJ286" s="10">
        <f t="shared" si="112"/>
        <v>31457250.410473198</v>
      </c>
      <c r="AK286" s="10">
        <f t="shared" si="112"/>
        <v>32117852.669093132</v>
      </c>
    </row>
    <row r="287" spans="1:38" x14ac:dyDescent="0.35">
      <c r="E287" t="s">
        <v>139</v>
      </c>
      <c r="F287" t="s">
        <v>53</v>
      </c>
      <c r="G287" s="10">
        <f>G285*G286</f>
        <v>17217664.420000002</v>
      </c>
      <c r="H287" s="10">
        <f t="shared" ref="H287:AK287" si="113">H285*H286</f>
        <v>17579235.372820001</v>
      </c>
      <c r="I287" s="10">
        <f t="shared" si="113"/>
        <v>17948399.315649219</v>
      </c>
      <c r="J287" s="10">
        <f t="shared" si="113"/>
        <v>18325315.701277852</v>
      </c>
      <c r="K287" s="10">
        <f t="shared" si="113"/>
        <v>18710147.331004687</v>
      </c>
      <c r="L287" s="10">
        <f t="shared" si="113"/>
        <v>19103060.424955782</v>
      </c>
      <c r="M287" s="10">
        <f t="shared" si="113"/>
        <v>0</v>
      </c>
      <c r="N287" s="10">
        <f t="shared" si="113"/>
        <v>0</v>
      </c>
      <c r="O287" s="10">
        <f t="shared" si="113"/>
        <v>0</v>
      </c>
      <c r="P287" s="10">
        <f t="shared" si="113"/>
        <v>0</v>
      </c>
      <c r="Q287" s="10">
        <f t="shared" si="113"/>
        <v>0</v>
      </c>
      <c r="R287" s="10">
        <f t="shared" si="113"/>
        <v>0</v>
      </c>
      <c r="S287" s="10">
        <f t="shared" si="113"/>
        <v>0</v>
      </c>
      <c r="T287" s="10">
        <f t="shared" si="113"/>
        <v>0</v>
      </c>
      <c r="U287" s="10">
        <f t="shared" si="113"/>
        <v>0</v>
      </c>
      <c r="V287" s="10">
        <f t="shared" si="113"/>
        <v>0</v>
      </c>
      <c r="W287" s="10">
        <f t="shared" si="113"/>
        <v>0</v>
      </c>
      <c r="X287" s="10">
        <f t="shared" si="113"/>
        <v>0</v>
      </c>
      <c r="Y287" s="10">
        <f t="shared" si="113"/>
        <v>0</v>
      </c>
      <c r="Z287" s="10">
        <f t="shared" si="113"/>
        <v>0</v>
      </c>
      <c r="AA287" s="10">
        <f t="shared" si="113"/>
        <v>0</v>
      </c>
      <c r="AB287" s="10">
        <f t="shared" si="113"/>
        <v>0</v>
      </c>
      <c r="AC287" s="10">
        <f t="shared" si="113"/>
        <v>0</v>
      </c>
      <c r="AD287" s="10">
        <f t="shared" si="113"/>
        <v>0</v>
      </c>
      <c r="AE287" s="10">
        <f t="shared" si="113"/>
        <v>0</v>
      </c>
      <c r="AF287" s="10">
        <f t="shared" si="113"/>
        <v>0</v>
      </c>
      <c r="AG287" s="10">
        <f t="shared" si="113"/>
        <v>0</v>
      </c>
      <c r="AH287" s="10">
        <f t="shared" si="113"/>
        <v>0</v>
      </c>
      <c r="AI287" s="10">
        <f t="shared" si="113"/>
        <v>0</v>
      </c>
      <c r="AJ287" s="10">
        <f t="shared" si="113"/>
        <v>0</v>
      </c>
      <c r="AK287" s="10">
        <f t="shared" si="113"/>
        <v>0</v>
      </c>
    </row>
    <row r="289" spans="4:37" x14ac:dyDescent="0.35">
      <c r="D289" t="s">
        <v>140</v>
      </c>
    </row>
    <row r="290" spans="4:37" x14ac:dyDescent="0.35">
      <c r="E290" t="s">
        <v>57</v>
      </c>
      <c r="F290" t="s">
        <v>53</v>
      </c>
      <c r="G290" s="10">
        <f t="shared" ref="G290:AK295" si="114">G224</f>
        <v>6232586.4000000004</v>
      </c>
      <c r="H290" s="10">
        <f t="shared" si="114"/>
        <v>4176296</v>
      </c>
      <c r="I290" s="10">
        <f t="shared" si="114"/>
        <v>4176296</v>
      </c>
      <c r="J290" s="10">
        <f t="shared" si="114"/>
        <v>3786015.9385158177</v>
      </c>
      <c r="K290" s="10">
        <f t="shared" si="114"/>
        <v>4598927.3384508733</v>
      </c>
      <c r="L290" s="10">
        <f t="shared" si="114"/>
        <v>5147622.5504659051</v>
      </c>
      <c r="M290" s="10">
        <f t="shared" si="114"/>
        <v>3979015.7998537263</v>
      </c>
      <c r="N290" s="10">
        <f t="shared" si="114"/>
        <v>4907370.082629622</v>
      </c>
      <c r="O290" s="10">
        <f t="shared" si="114"/>
        <v>4483790.3419831889</v>
      </c>
      <c r="P290" s="10">
        <f t="shared" si="114"/>
        <v>4577949.939164836</v>
      </c>
      <c r="Q290" s="10">
        <f t="shared" si="114"/>
        <v>4674086.8878872972</v>
      </c>
      <c r="R290" s="10">
        <f t="shared" si="114"/>
        <v>4772242.7125329301</v>
      </c>
      <c r="S290" s="10">
        <f t="shared" si="114"/>
        <v>4872459.8094961215</v>
      </c>
      <c r="T290" s="10">
        <f t="shared" si="114"/>
        <v>4974781.4654955398</v>
      </c>
      <c r="U290" s="10">
        <f t="shared" si="114"/>
        <v>5079251.8762709461</v>
      </c>
      <c r="V290" s="10">
        <f t="shared" si="114"/>
        <v>5185916.1656726357</v>
      </c>
      <c r="W290" s="10">
        <f t="shared" si="114"/>
        <v>5294820.4051517611</v>
      </c>
      <c r="X290" s="10">
        <f t="shared" si="114"/>
        <v>5406011.6336599477</v>
      </c>
      <c r="Y290" s="10">
        <f t="shared" si="114"/>
        <v>5519537.8779668063</v>
      </c>
      <c r="Z290" s="10">
        <f t="shared" si="114"/>
        <v>5635448.1734041097</v>
      </c>
      <c r="AA290" s="10">
        <f t="shared" si="114"/>
        <v>5753792.5850455957</v>
      </c>
      <c r="AB290" s="10">
        <f t="shared" si="114"/>
        <v>5874622.229331553</v>
      </c>
      <c r="AC290" s="10">
        <f t="shared" si="114"/>
        <v>5997989.296147516</v>
      </c>
      <c r="AD290" s="10">
        <f t="shared" si="114"/>
        <v>6123947.0713666137</v>
      </c>
      <c r="AE290" s="10">
        <f t="shared" si="114"/>
        <v>6252549.959865313</v>
      </c>
      <c r="AF290" s="10">
        <f t="shared" si="114"/>
        <v>6383853.5090224845</v>
      </c>
      <c r="AG290" s="10">
        <f t="shared" si="114"/>
        <v>6517914.432711957</v>
      </c>
      <c r="AH290" s="10">
        <f t="shared" si="114"/>
        <v>6654790.6357989078</v>
      </c>
      <c r="AI290" s="10">
        <f t="shared" si="114"/>
        <v>6794541.2391506853</v>
      </c>
      <c r="AJ290" s="10">
        <f t="shared" si="114"/>
        <v>6937226.6051728493</v>
      </c>
      <c r="AK290" s="10">
        <f t="shared" si="114"/>
        <v>7082908.363881479</v>
      </c>
    </row>
    <row r="291" spans="4:37" x14ac:dyDescent="0.35">
      <c r="E291" t="s">
        <v>141</v>
      </c>
      <c r="F291" t="s">
        <v>53</v>
      </c>
      <c r="G291" s="10">
        <f t="shared" si="114"/>
        <v>0</v>
      </c>
      <c r="H291" s="10">
        <f t="shared" si="114"/>
        <v>526993.09080000001</v>
      </c>
      <c r="I291" s="10">
        <f t="shared" si="114"/>
        <v>1052117.5824</v>
      </c>
      <c r="J291" s="10">
        <f t="shared" si="114"/>
        <v>1648821.2701253279</v>
      </c>
      <c r="K291" s="10">
        <f t="shared" si="114"/>
        <v>2334262.4376605051</v>
      </c>
      <c r="L291" s="10">
        <f t="shared" si="114"/>
        <v>3100989.1569251781</v>
      </c>
      <c r="M291" s="10">
        <f t="shared" si="114"/>
        <v>3813523.3907632008</v>
      </c>
      <c r="N291" s="10">
        <f t="shared" si="114"/>
        <v>4591604.5676913913</v>
      </c>
      <c r="O291" s="10">
        <f t="shared" si="114"/>
        <v>5479905.7575921621</v>
      </c>
      <c r="P291" s="10">
        <f t="shared" si="114"/>
        <v>6437019.8667567875</v>
      </c>
      <c r="Q291" s="10">
        <f t="shared" si="114"/>
        <v>7467262.3178865109</v>
      </c>
      <c r="R291" s="10">
        <f t="shared" si="114"/>
        <v>8575194.1835185532</v>
      </c>
      <c r="S291" s="10">
        <f t="shared" si="114"/>
        <v>9765635.4100431241</v>
      </c>
      <c r="T291" s="10">
        <f t="shared" si="114"/>
        <v>10803905.661125947</v>
      </c>
      <c r="U291" s="10">
        <f t="shared" si="114"/>
        <v>11881476.617538419</v>
      </c>
      <c r="V291" s="10">
        <f t="shared" si="114"/>
        <v>12999541.031723659</v>
      </c>
      <c r="W291" s="10">
        <f t="shared" si="114"/>
        <v>14159324.420116346</v>
      </c>
      <c r="X291" s="10">
        <f t="shared" si="114"/>
        <v>15362085.913226536</v>
      </c>
      <c r="Y291" s="10">
        <f t="shared" si="114"/>
        <v>16609119.126978081</v>
      </c>
      <c r="Z291" s="10">
        <f t="shared" si="114"/>
        <v>17901753.055819459</v>
      </c>
      <c r="AA291" s="10">
        <f t="shared" si="114"/>
        <v>19241352.988137174</v>
      </c>
      <c r="AB291" s="10">
        <f t="shared" si="114"/>
        <v>20629321.444514621</v>
      </c>
      <c r="AC291" s="10">
        <f t="shared" si="114"/>
        <v>22067099.139392152</v>
      </c>
      <c r="AD291" s="10">
        <f t="shared" si="114"/>
        <v>23556165.966697507</v>
      </c>
      <c r="AE291" s="10">
        <f t="shared" si="114"/>
        <v>25098042.010029212</v>
      </c>
      <c r="AF291" s="10">
        <f t="shared" si="114"/>
        <v>26694288.577989534</v>
      </c>
      <c r="AG291" s="10">
        <f t="shared" si="114"/>
        <v>28346509.265277773</v>
      </c>
      <c r="AH291" s="10">
        <f t="shared" si="114"/>
        <v>30056351.04016922</v>
      </c>
      <c r="AI291" s="10">
        <f t="shared" si="114"/>
        <v>31825505.359020121</v>
      </c>
      <c r="AJ291" s="10">
        <f t="shared" si="114"/>
        <v>33655709.308454037</v>
      </c>
      <c r="AK291" s="10">
        <f t="shared" si="114"/>
        <v>35548746.775900863</v>
      </c>
    </row>
    <row r="292" spans="4:37" x14ac:dyDescent="0.35">
      <c r="E292" t="s">
        <v>117</v>
      </c>
      <c r="F292" t="s">
        <v>53</v>
      </c>
      <c r="G292" s="10">
        <f t="shared" si="114"/>
        <v>0</v>
      </c>
      <c r="H292" s="10">
        <f t="shared" si="114"/>
        <v>0</v>
      </c>
      <c r="I292" s="10">
        <f t="shared" si="114"/>
        <v>0</v>
      </c>
      <c r="J292" s="10">
        <f t="shared" si="114"/>
        <v>0</v>
      </c>
      <c r="K292" s="10">
        <f t="shared" si="114"/>
        <v>0</v>
      </c>
      <c r="L292" s="10">
        <f t="shared" si="114"/>
        <v>0</v>
      </c>
      <c r="M292" s="10">
        <f t="shared" si="114"/>
        <v>0</v>
      </c>
      <c r="N292" s="10">
        <f t="shared" si="114"/>
        <v>0</v>
      </c>
      <c r="O292" s="10">
        <f t="shared" si="114"/>
        <v>0</v>
      </c>
      <c r="P292" s="10">
        <f t="shared" si="114"/>
        <v>0</v>
      </c>
      <c r="Q292" s="10">
        <f t="shared" si="114"/>
        <v>0</v>
      </c>
      <c r="R292" s="10">
        <f t="shared" si="114"/>
        <v>0</v>
      </c>
      <c r="S292" s="10">
        <f t="shared" si="114"/>
        <v>0</v>
      </c>
      <c r="T292" s="10">
        <f t="shared" si="114"/>
        <v>0</v>
      </c>
      <c r="U292" s="10">
        <f t="shared" si="114"/>
        <v>0</v>
      </c>
      <c r="V292" s="10">
        <f t="shared" si="114"/>
        <v>0</v>
      </c>
      <c r="W292" s="10">
        <f t="shared" si="114"/>
        <v>0</v>
      </c>
      <c r="X292" s="10">
        <f t="shared" si="114"/>
        <v>0</v>
      </c>
      <c r="Y292" s="10">
        <f t="shared" si="114"/>
        <v>0</v>
      </c>
      <c r="Z292" s="10">
        <f t="shared" si="114"/>
        <v>0</v>
      </c>
      <c r="AA292" s="10">
        <f t="shared" si="114"/>
        <v>0</v>
      </c>
      <c r="AB292" s="10">
        <f t="shared" si="114"/>
        <v>0</v>
      </c>
      <c r="AC292" s="10">
        <f t="shared" si="114"/>
        <v>0</v>
      </c>
      <c r="AD292" s="10">
        <f t="shared" si="114"/>
        <v>0</v>
      </c>
      <c r="AE292" s="10">
        <f t="shared" si="114"/>
        <v>0</v>
      </c>
      <c r="AF292" s="10">
        <f t="shared" si="114"/>
        <v>0</v>
      </c>
      <c r="AG292" s="10">
        <f t="shared" si="114"/>
        <v>0</v>
      </c>
      <c r="AH292" s="10">
        <f t="shared" si="114"/>
        <v>0</v>
      </c>
      <c r="AI292" s="10">
        <f t="shared" si="114"/>
        <v>0</v>
      </c>
      <c r="AJ292" s="10">
        <f t="shared" si="114"/>
        <v>0</v>
      </c>
      <c r="AK292" s="10">
        <f t="shared" si="114"/>
        <v>0</v>
      </c>
    </row>
    <row r="293" spans="4:37" x14ac:dyDescent="0.35">
      <c r="E293" t="s">
        <v>118</v>
      </c>
      <c r="F293" t="s">
        <v>53</v>
      </c>
      <c r="G293" s="10">
        <f t="shared" si="114"/>
        <v>0</v>
      </c>
      <c r="H293" s="10">
        <f t="shared" si="114"/>
        <v>-448968.02821894531</v>
      </c>
      <c r="I293" s="10">
        <f t="shared" si="114"/>
        <v>-863755.11862009775</v>
      </c>
      <c r="J293" s="10">
        <f t="shared" si="114"/>
        <v>-1301567.2059710165</v>
      </c>
      <c r="K293" s="10">
        <f t="shared" si="114"/>
        <v>-1788979.9498819397</v>
      </c>
      <c r="L293" s="10">
        <f t="shared" si="114"/>
        <v>-2307378.3567829109</v>
      </c>
      <c r="M293" s="10">
        <f t="shared" si="114"/>
        <v>-2781921.1079293475</v>
      </c>
      <c r="N293" s="10">
        <f t="shared" si="114"/>
        <v>-3316358.7199312416</v>
      </c>
      <c r="O293" s="10">
        <f t="shared" si="114"/>
        <v>-3872015.884428618</v>
      </c>
      <c r="P293" s="10">
        <f t="shared" si="114"/>
        <v>-4449548.1356393946</v>
      </c>
      <c r="Q293" s="10">
        <f t="shared" si="114"/>
        <v>-5049629.18239599</v>
      </c>
      <c r="R293" s="10">
        <f t="shared" si="114"/>
        <v>-5672951.3823885461</v>
      </c>
      <c r="S293" s="10">
        <f t="shared" si="114"/>
        <v>-6320226.2283113515</v>
      </c>
      <c r="T293" s="10">
        <f t="shared" si="114"/>
        <v>-6992184.8462032834</v>
      </c>
      <c r="U293" s="10">
        <f t="shared" si="114"/>
        <v>-7689578.5062799901</v>
      </c>
      <c r="V293" s="10">
        <f t="shared" si="114"/>
        <v>-8413179.1465627421</v>
      </c>
      <c r="W293" s="10">
        <f t="shared" si="114"/>
        <v>-9163779.9096161015</v>
      </c>
      <c r="X293" s="10">
        <f t="shared" si="114"/>
        <v>-9942195.6927140653</v>
      </c>
      <c r="Y293" s="10">
        <f t="shared" si="114"/>
        <v>-10749263.711762005</v>
      </c>
      <c r="Z293" s="10">
        <f t="shared" si="114"/>
        <v>-11585844.079309471</v>
      </c>
      <c r="AA293" s="10">
        <f t="shared" si="114"/>
        <v>-12452820.396997042</v>
      </c>
      <c r="AB293" s="10">
        <f t="shared" si="114"/>
        <v>-13351100.362788517</v>
      </c>
      <c r="AC293" s="10">
        <f t="shared" si="114"/>
        <v>-14281616.393348157</v>
      </c>
      <c r="AD293" s="10">
        <f t="shared" si="114"/>
        <v>-15245326.261931311</v>
      </c>
      <c r="AE293" s="10">
        <f t="shared" si="114"/>
        <v>-16243213.752165493</v>
      </c>
      <c r="AF293" s="10">
        <f t="shared" si="114"/>
        <v>-17276289.328107998</v>
      </c>
      <c r="AG293" s="10">
        <f t="shared" si="114"/>
        <v>-18345590.820975386</v>
      </c>
      <c r="AH293" s="10">
        <f t="shared" si="114"/>
        <v>-19452184.132949505</v>
      </c>
      <c r="AI293" s="10">
        <f t="shared" si="114"/>
        <v>-20597163.958474487</v>
      </c>
      <c r="AJ293" s="10">
        <f t="shared" si="114"/>
        <v>-21781654.523468889</v>
      </c>
      <c r="AK293" s="10">
        <f t="shared" si="114"/>
        <v>-23006810.342887364</v>
      </c>
    </row>
    <row r="294" spans="4:37" x14ac:dyDescent="0.35">
      <c r="E294" t="s">
        <v>142</v>
      </c>
      <c r="F294" t="s">
        <v>53</v>
      </c>
      <c r="G294" s="10">
        <f t="shared" si="114"/>
        <v>-2197616.1825999999</v>
      </c>
      <c r="H294" s="10">
        <f t="shared" si="114"/>
        <v>-2338304.2137968307</v>
      </c>
      <c r="I294" s="10">
        <f t="shared" si="114"/>
        <v>-2710520.8808911005</v>
      </c>
      <c r="J294" s="10">
        <f t="shared" si="114"/>
        <v>-3063146.7228086372</v>
      </c>
      <c r="K294" s="10">
        <f t="shared" si="114"/>
        <v>-3549843.9022192797</v>
      </c>
      <c r="L294" s="10">
        <f t="shared" si="114"/>
        <v>-3844264.5922605116</v>
      </c>
      <c r="M294" s="10">
        <f t="shared" si="114"/>
        <v>-4001325.7003741753</v>
      </c>
      <c r="N294" s="10">
        <f t="shared" si="114"/>
        <v>-4194069.3778108284</v>
      </c>
      <c r="O294" s="10">
        <f t="shared" si="114"/>
        <v>-4485177.1546153165</v>
      </c>
      <c r="P294" s="10">
        <f t="shared" si="114"/>
        <v>-4782398.1947326986</v>
      </c>
      <c r="Q294" s="10">
        <f t="shared" si="114"/>
        <v>-5085860.8766925465</v>
      </c>
      <c r="R294" s="10">
        <f t="shared" si="114"/>
        <v>-5395696.2749735508</v>
      </c>
      <c r="S294" s="10">
        <f t="shared" si="114"/>
        <v>-5712038.2166184559</v>
      </c>
      <c r="T294" s="10">
        <f t="shared" si="114"/>
        <v>-6034160.7541327896</v>
      </c>
      <c r="U294" s="10">
        <f t="shared" si="114"/>
        <v>-6362106.8626120714</v>
      </c>
      <c r="V294" s="10">
        <f t="shared" si="114"/>
        <v>-6695920.419628826</v>
      </c>
      <c r="W294" s="10">
        <f t="shared" si="114"/>
        <v>-7035646.2241846044</v>
      </c>
      <c r="X294" s="10">
        <f t="shared" si="114"/>
        <v>-7381330.0160599854</v>
      </c>
      <c r="Y294" s="10">
        <f t="shared" si="114"/>
        <v>-7733018.4955709428</v>
      </c>
      <c r="Z294" s="10">
        <f t="shared" si="114"/>
        <v>-8090759.3437400861</v>
      </c>
      <c r="AA294" s="10">
        <f t="shared" si="114"/>
        <v>-8454601.2428914998</v>
      </c>
      <c r="AB294" s="10">
        <f t="shared" si="114"/>
        <v>-8824593.8976780735</v>
      </c>
      <c r="AC294" s="10">
        <f t="shared" si="114"/>
        <v>-9200788.0565504059</v>
      </c>
      <c r="AD294" s="10">
        <f t="shared" si="114"/>
        <v>-9583235.5336765591</v>
      </c>
      <c r="AE294" s="10">
        <f t="shared" si="114"/>
        <v>-9971989.2313221265</v>
      </c>
      <c r="AF294" s="10">
        <f t="shared" si="114"/>
        <v>-8812036.1753002778</v>
      </c>
      <c r="AG294" s="10">
        <f t="shared" si="114"/>
        <v>-9179186.4141452238</v>
      </c>
      <c r="AH294" s="10">
        <f t="shared" si="114"/>
        <v>-9309862.4135577846</v>
      </c>
      <c r="AI294" s="10">
        <f t="shared" si="114"/>
        <v>-9528726.8204868194</v>
      </c>
      <c r="AJ294" s="10">
        <f t="shared" si="114"/>
        <v>-9753078.1396619268</v>
      </c>
      <c r="AK294" s="10">
        <f t="shared" si="114"/>
        <v>-10033731.976769038</v>
      </c>
    </row>
    <row r="295" spans="4:37" x14ac:dyDescent="0.35">
      <c r="E295" t="s">
        <v>125</v>
      </c>
      <c r="F295" t="s">
        <v>53</v>
      </c>
      <c r="G295" s="10">
        <f t="shared" si="114"/>
        <v>0</v>
      </c>
      <c r="H295" s="10">
        <f t="shared" si="114"/>
        <v>0</v>
      </c>
      <c r="I295" s="10">
        <f t="shared" si="114"/>
        <v>0</v>
      </c>
      <c r="J295" s="10">
        <f t="shared" si="114"/>
        <v>0</v>
      </c>
      <c r="K295" s="10">
        <f t="shared" si="114"/>
        <v>0</v>
      </c>
      <c r="L295" s="10">
        <f t="shared" si="114"/>
        <v>0</v>
      </c>
      <c r="M295" s="10">
        <f t="shared" si="114"/>
        <v>0</v>
      </c>
      <c r="N295" s="10">
        <f t="shared" si="114"/>
        <v>0</v>
      </c>
      <c r="O295" s="10">
        <f t="shared" si="114"/>
        <v>0</v>
      </c>
      <c r="P295" s="10">
        <f t="shared" si="114"/>
        <v>0</v>
      </c>
      <c r="Q295" s="10">
        <f t="shared" si="114"/>
        <v>0</v>
      </c>
      <c r="R295" s="10">
        <f t="shared" si="114"/>
        <v>0</v>
      </c>
      <c r="S295" s="10">
        <f t="shared" si="114"/>
        <v>0</v>
      </c>
      <c r="T295" s="10">
        <f t="shared" si="114"/>
        <v>0</v>
      </c>
      <c r="U295" s="10">
        <f t="shared" si="114"/>
        <v>0</v>
      </c>
      <c r="V295" s="10">
        <f t="shared" si="114"/>
        <v>0</v>
      </c>
      <c r="W295" s="10">
        <f t="shared" si="114"/>
        <v>0</v>
      </c>
      <c r="X295" s="10">
        <f t="shared" si="114"/>
        <v>0</v>
      </c>
      <c r="Y295" s="10">
        <f t="shared" si="114"/>
        <v>0</v>
      </c>
      <c r="Z295" s="10">
        <f t="shared" si="114"/>
        <v>0</v>
      </c>
      <c r="AA295" s="10">
        <f t="shared" si="114"/>
        <v>0</v>
      </c>
      <c r="AB295" s="10">
        <f t="shared" si="114"/>
        <v>0</v>
      </c>
      <c r="AC295" s="10">
        <f t="shared" si="114"/>
        <v>0</v>
      </c>
      <c r="AD295" s="10">
        <f t="shared" si="114"/>
        <v>0</v>
      </c>
      <c r="AE295" s="10">
        <f t="shared" si="114"/>
        <v>0</v>
      </c>
      <c r="AF295" s="10">
        <f t="shared" si="114"/>
        <v>0</v>
      </c>
      <c r="AG295" s="10">
        <f t="shared" si="114"/>
        <v>0</v>
      </c>
      <c r="AH295" s="10">
        <f t="shared" si="114"/>
        <v>0</v>
      </c>
      <c r="AI295" s="10">
        <f t="shared" si="114"/>
        <v>0</v>
      </c>
      <c r="AJ295" s="10">
        <f t="shared" si="114"/>
        <v>0</v>
      </c>
      <c r="AK295" s="10">
        <f t="shared" si="114"/>
        <v>0</v>
      </c>
    </row>
    <row r="296" spans="4:37" x14ac:dyDescent="0.35">
      <c r="E296" t="s">
        <v>143</v>
      </c>
      <c r="F296" t="s">
        <v>53</v>
      </c>
      <c r="G296" s="10">
        <f t="shared" ref="G296:AK296" si="115">G287</f>
        <v>17217664.420000002</v>
      </c>
      <c r="H296" s="10">
        <f t="shared" si="115"/>
        <v>17579235.372820001</v>
      </c>
      <c r="I296" s="10">
        <f t="shared" si="115"/>
        <v>17948399.315649219</v>
      </c>
      <c r="J296" s="10">
        <f t="shared" si="115"/>
        <v>18325315.701277852</v>
      </c>
      <c r="K296" s="10">
        <f t="shared" si="115"/>
        <v>18710147.331004687</v>
      </c>
      <c r="L296" s="10">
        <f t="shared" si="115"/>
        <v>19103060.424955782</v>
      </c>
      <c r="M296" s="10">
        <f t="shared" si="115"/>
        <v>0</v>
      </c>
      <c r="N296" s="10">
        <f t="shared" si="115"/>
        <v>0</v>
      </c>
      <c r="O296" s="10">
        <f t="shared" si="115"/>
        <v>0</v>
      </c>
      <c r="P296" s="10">
        <f t="shared" si="115"/>
        <v>0</v>
      </c>
      <c r="Q296" s="10">
        <f t="shared" si="115"/>
        <v>0</v>
      </c>
      <c r="R296" s="10">
        <f t="shared" si="115"/>
        <v>0</v>
      </c>
      <c r="S296" s="10">
        <f t="shared" si="115"/>
        <v>0</v>
      </c>
      <c r="T296" s="10">
        <f t="shared" si="115"/>
        <v>0</v>
      </c>
      <c r="U296" s="10">
        <f t="shared" si="115"/>
        <v>0</v>
      </c>
      <c r="V296" s="10">
        <f t="shared" si="115"/>
        <v>0</v>
      </c>
      <c r="W296" s="10">
        <f t="shared" si="115"/>
        <v>0</v>
      </c>
      <c r="X296" s="10">
        <f t="shared" si="115"/>
        <v>0</v>
      </c>
      <c r="Y296" s="10">
        <f t="shared" si="115"/>
        <v>0</v>
      </c>
      <c r="Z296" s="10">
        <f t="shared" si="115"/>
        <v>0</v>
      </c>
      <c r="AA296" s="10">
        <f t="shared" si="115"/>
        <v>0</v>
      </c>
      <c r="AB296" s="10">
        <f t="shared" si="115"/>
        <v>0</v>
      </c>
      <c r="AC296" s="10">
        <f t="shared" si="115"/>
        <v>0</v>
      </c>
      <c r="AD296" s="10">
        <f t="shared" si="115"/>
        <v>0</v>
      </c>
      <c r="AE296" s="10">
        <f t="shared" si="115"/>
        <v>0</v>
      </c>
      <c r="AF296" s="10">
        <f t="shared" si="115"/>
        <v>0</v>
      </c>
      <c r="AG296" s="10">
        <f t="shared" si="115"/>
        <v>0</v>
      </c>
      <c r="AH296" s="10">
        <f t="shared" si="115"/>
        <v>0</v>
      </c>
      <c r="AI296" s="10">
        <f t="shared" si="115"/>
        <v>0</v>
      </c>
      <c r="AJ296" s="10">
        <f t="shared" si="115"/>
        <v>0</v>
      </c>
      <c r="AK296" s="10">
        <f t="shared" si="115"/>
        <v>0</v>
      </c>
    </row>
    <row r="298" spans="4:37" x14ac:dyDescent="0.35">
      <c r="E298" t="s">
        <v>144</v>
      </c>
      <c r="F298" t="s">
        <v>53</v>
      </c>
      <c r="G298" s="10">
        <f t="shared" ref="G298:AK298" si="116">SUM(G290:G296)</f>
        <v>21252634.637400001</v>
      </c>
      <c r="H298" s="10">
        <f t="shared" si="116"/>
        <v>19495252.221604224</v>
      </c>
      <c r="I298" s="10">
        <f t="shared" si="116"/>
        <v>19602536.89853802</v>
      </c>
      <c r="J298" s="10">
        <f t="shared" si="116"/>
        <v>19395438.981139343</v>
      </c>
      <c r="K298" s="10">
        <f t="shared" si="116"/>
        <v>20304513.255014844</v>
      </c>
      <c r="L298" s="10">
        <f t="shared" si="116"/>
        <v>21200029.183303442</v>
      </c>
      <c r="M298" s="10">
        <f t="shared" si="116"/>
        <v>1009292.3823134038</v>
      </c>
      <c r="N298" s="10">
        <f t="shared" si="116"/>
        <v>1988546.5525789447</v>
      </c>
      <c r="O298" s="10">
        <f t="shared" si="116"/>
        <v>1606503.0605314169</v>
      </c>
      <c r="P298" s="10">
        <f t="shared" si="116"/>
        <v>1783023.4755495302</v>
      </c>
      <c r="Q298" s="10">
        <f t="shared" si="116"/>
        <v>2005859.1466852715</v>
      </c>
      <c r="R298" s="10">
        <f t="shared" si="116"/>
        <v>2278789.2386893863</v>
      </c>
      <c r="S298" s="10">
        <f t="shared" si="116"/>
        <v>2605830.7746094381</v>
      </c>
      <c r="T298" s="10">
        <f t="shared" si="116"/>
        <v>2752341.5262854127</v>
      </c>
      <c r="U298" s="10">
        <f t="shared" si="116"/>
        <v>2909043.1249173032</v>
      </c>
      <c r="V298" s="10">
        <f t="shared" si="116"/>
        <v>3076357.6312047252</v>
      </c>
      <c r="W298" s="10">
        <f t="shared" si="116"/>
        <v>3254718.6914674025</v>
      </c>
      <c r="X298" s="10">
        <f t="shared" si="116"/>
        <v>3444571.8381124306</v>
      </c>
      <c r="Y298" s="10">
        <f t="shared" si="116"/>
        <v>3646374.7976119388</v>
      </c>
      <c r="Z298" s="10">
        <f t="shared" si="116"/>
        <v>3860597.806174011</v>
      </c>
      <c r="AA298" s="10">
        <f t="shared" si="116"/>
        <v>4087723.9332942273</v>
      </c>
      <c r="AB298" s="10">
        <f t="shared" si="116"/>
        <v>4328249.4133795835</v>
      </c>
      <c r="AC298" s="10">
        <f t="shared" si="116"/>
        <v>4582683.985641107</v>
      </c>
      <c r="AD298" s="10">
        <f t="shared" si="116"/>
        <v>4851551.2424562518</v>
      </c>
      <c r="AE298" s="10">
        <f t="shared" si="116"/>
        <v>5135388.9864069056</v>
      </c>
      <c r="AF298" s="10">
        <f t="shared" si="116"/>
        <v>6989816.5836037435</v>
      </c>
      <c r="AG298" s="10">
        <f t="shared" si="116"/>
        <v>7339646.4628691226</v>
      </c>
      <c r="AH298" s="10">
        <f t="shared" si="116"/>
        <v>7949095.1294608358</v>
      </c>
      <c r="AI298" s="10">
        <f t="shared" si="116"/>
        <v>8494155.819209503</v>
      </c>
      <c r="AJ298" s="10">
        <f t="shared" si="116"/>
        <v>9058203.2504960708</v>
      </c>
      <c r="AK298" s="10">
        <f t="shared" si="116"/>
        <v>9591112.8201259375</v>
      </c>
    </row>
    <row r="299" spans="4:37" x14ac:dyDescent="0.35">
      <c r="E299" t="s">
        <v>145</v>
      </c>
      <c r="F299" t="s">
        <v>53</v>
      </c>
      <c r="G299" s="10">
        <f t="shared" ref="G299:AK299" si="117">-G298*G$20</f>
        <v>0</v>
      </c>
      <c r="H299" s="10">
        <f t="shared" si="117"/>
        <v>0</v>
      </c>
      <c r="I299" s="10">
        <f t="shared" si="117"/>
        <v>0</v>
      </c>
      <c r="J299" s="10">
        <f t="shared" si="117"/>
        <v>0</v>
      </c>
      <c r="K299" s="10">
        <f t="shared" si="117"/>
        <v>0</v>
      </c>
      <c r="L299" s="10">
        <f t="shared" si="117"/>
        <v>0</v>
      </c>
      <c r="M299" s="10">
        <f t="shared" si="117"/>
        <v>0</v>
      </c>
      <c r="N299" s="10">
        <f t="shared" si="117"/>
        <v>0</v>
      </c>
      <c r="O299" s="10">
        <f t="shared" si="117"/>
        <v>0</v>
      </c>
      <c r="P299" s="10">
        <f t="shared" si="117"/>
        <v>0</v>
      </c>
      <c r="Q299" s="10">
        <f t="shared" si="117"/>
        <v>0</v>
      </c>
      <c r="R299" s="10">
        <f t="shared" si="117"/>
        <v>0</v>
      </c>
      <c r="S299" s="10">
        <f t="shared" si="117"/>
        <v>0</v>
      </c>
      <c r="T299" s="10">
        <f t="shared" si="117"/>
        <v>0</v>
      </c>
      <c r="U299" s="10">
        <f t="shared" si="117"/>
        <v>0</v>
      </c>
      <c r="V299" s="10">
        <f t="shared" si="117"/>
        <v>0</v>
      </c>
      <c r="W299" s="10">
        <f t="shared" si="117"/>
        <v>0</v>
      </c>
      <c r="X299" s="10">
        <f t="shared" si="117"/>
        <v>0</v>
      </c>
      <c r="Y299" s="10">
        <f t="shared" si="117"/>
        <v>0</v>
      </c>
      <c r="Z299" s="10">
        <f t="shared" si="117"/>
        <v>0</v>
      </c>
      <c r="AA299" s="10">
        <f t="shared" si="117"/>
        <v>0</v>
      </c>
      <c r="AB299" s="10">
        <f t="shared" si="117"/>
        <v>0</v>
      </c>
      <c r="AC299" s="10">
        <f t="shared" si="117"/>
        <v>0</v>
      </c>
      <c r="AD299" s="10">
        <f t="shared" si="117"/>
        <v>0</v>
      </c>
      <c r="AE299" s="10">
        <f t="shared" si="117"/>
        <v>0</v>
      </c>
      <c r="AF299" s="10">
        <f t="shared" si="117"/>
        <v>0</v>
      </c>
      <c r="AG299" s="10">
        <f t="shared" si="117"/>
        <v>0</v>
      </c>
      <c r="AH299" s="10">
        <f t="shared" si="117"/>
        <v>0</v>
      </c>
      <c r="AI299" s="10">
        <f t="shared" si="117"/>
        <v>0</v>
      </c>
      <c r="AJ299" s="10">
        <f t="shared" si="117"/>
        <v>0</v>
      </c>
      <c r="AK299" s="10">
        <f t="shared" si="117"/>
        <v>0</v>
      </c>
    </row>
    <row r="301" spans="4:37" x14ac:dyDescent="0.35">
      <c r="D301" t="s">
        <v>146</v>
      </c>
    </row>
    <row r="302" spans="4:37" x14ac:dyDescent="0.35">
      <c r="E302" t="s">
        <v>51</v>
      </c>
      <c r="F302" t="s">
        <v>53</v>
      </c>
      <c r="G302" s="10">
        <f t="shared" ref="G302:AK309" si="118">G236</f>
        <v>-64771548.044999994</v>
      </c>
      <c r="H302" s="10">
        <f t="shared" si="118"/>
        <v>-1998628.7159307459</v>
      </c>
      <c r="I302" s="10">
        <f t="shared" si="118"/>
        <v>-7501412.3547134995</v>
      </c>
      <c r="J302" s="10">
        <f t="shared" si="118"/>
        <v>-8953631.9748609979</v>
      </c>
      <c r="K302" s="10">
        <f t="shared" si="118"/>
        <v>-14816763.503986044</v>
      </c>
      <c r="L302" s="10">
        <f t="shared" si="118"/>
        <v>-5895611.8237101641</v>
      </c>
      <c r="M302" s="10">
        <f t="shared" si="118"/>
        <v>-3765371.2819813695</v>
      </c>
      <c r="N302" s="10">
        <f t="shared" si="118"/>
        <v>-3967030.0734917778</v>
      </c>
      <c r="O302" s="10">
        <f t="shared" si="118"/>
        <v>-33543785.550435688</v>
      </c>
      <c r="P302" s="10">
        <f t="shared" si="118"/>
        <v>-8056640.7966997046</v>
      </c>
      <c r="Q302" s="10">
        <f t="shared" si="118"/>
        <v>-10260620.160198603</v>
      </c>
      <c r="R302" s="10">
        <f t="shared" si="118"/>
        <v>-20330753.185707778</v>
      </c>
      <c r="S302" s="10">
        <f t="shared" si="118"/>
        <v>-26882278.803058125</v>
      </c>
      <c r="T302" s="10">
        <f t="shared" si="118"/>
        <v>-8486345.2473496981</v>
      </c>
      <c r="U302" s="10">
        <f t="shared" si="118"/>
        <v>-8616912.4036175255</v>
      </c>
      <c r="V302" s="10">
        <f t="shared" si="118"/>
        <v>-8747479.5598853547</v>
      </c>
      <c r="W302" s="10">
        <f t="shared" si="118"/>
        <v>-8878046.716153184</v>
      </c>
      <c r="X302" s="10">
        <f t="shared" si="118"/>
        <v>-9008613.8724210113</v>
      </c>
      <c r="Y302" s="10">
        <f t="shared" si="118"/>
        <v>-9139181.0286888406</v>
      </c>
      <c r="Z302" s="10">
        <f t="shared" si="118"/>
        <v>-9269748.1849566698</v>
      </c>
      <c r="AA302" s="10">
        <f t="shared" si="118"/>
        <v>-9400315.3412244972</v>
      </c>
      <c r="AB302" s="10">
        <f t="shared" si="118"/>
        <v>-9530882.4974923264</v>
      </c>
      <c r="AC302" s="10">
        <f t="shared" si="118"/>
        <v>-9661449.6537601557</v>
      </c>
      <c r="AD302" s="10">
        <f t="shared" si="118"/>
        <v>-9792016.8100279849</v>
      </c>
      <c r="AE302" s="10">
        <f t="shared" si="118"/>
        <v>-9922583.9662958123</v>
      </c>
      <c r="AF302" s="10">
        <f t="shared" si="118"/>
        <v>-10053151.122563642</v>
      </c>
      <c r="AG302" s="10">
        <f t="shared" si="118"/>
        <v>-10183718.278831471</v>
      </c>
      <c r="AH302" s="10">
        <f t="shared" si="118"/>
        <v>-10314285.435099298</v>
      </c>
      <c r="AI302" s="10">
        <f t="shared" si="118"/>
        <v>-10444852.591367127</v>
      </c>
      <c r="AJ302" s="10">
        <f t="shared" si="118"/>
        <v>-10575419.747634957</v>
      </c>
      <c r="AK302" s="10">
        <f t="shared" si="118"/>
        <v>-10705986.903902784</v>
      </c>
    </row>
    <row r="303" spans="4:37" x14ac:dyDescent="0.35">
      <c r="E303" t="s">
        <v>147</v>
      </c>
      <c r="F303" t="s">
        <v>53</v>
      </c>
      <c r="G303" s="10">
        <f t="shared" si="118"/>
        <v>0</v>
      </c>
      <c r="H303" s="10">
        <f t="shared" si="118"/>
        <v>0</v>
      </c>
      <c r="I303" s="10">
        <f t="shared" si="118"/>
        <v>0</v>
      </c>
      <c r="J303" s="10">
        <f t="shared" si="118"/>
        <v>0</v>
      </c>
      <c r="K303" s="10">
        <f t="shared" si="118"/>
        <v>0</v>
      </c>
      <c r="L303" s="10">
        <f t="shared" si="118"/>
        <v>0</v>
      </c>
      <c r="M303" s="10">
        <f t="shared" si="118"/>
        <v>0</v>
      </c>
      <c r="N303" s="10">
        <f t="shared" si="118"/>
        <v>0</v>
      </c>
      <c r="O303" s="10">
        <f t="shared" si="118"/>
        <v>0</v>
      </c>
      <c r="P303" s="10">
        <f t="shared" si="118"/>
        <v>0</v>
      </c>
      <c r="Q303" s="10">
        <f t="shared" si="118"/>
        <v>0</v>
      </c>
      <c r="R303" s="10">
        <f t="shared" si="118"/>
        <v>0</v>
      </c>
      <c r="S303" s="10">
        <f t="shared" si="118"/>
        <v>0</v>
      </c>
      <c r="T303" s="10">
        <f t="shared" si="118"/>
        <v>0</v>
      </c>
      <c r="U303" s="10">
        <f t="shared" si="118"/>
        <v>0</v>
      </c>
      <c r="V303" s="10">
        <f t="shared" si="118"/>
        <v>0</v>
      </c>
      <c r="W303" s="10">
        <f t="shared" si="118"/>
        <v>0</v>
      </c>
      <c r="X303" s="10">
        <f t="shared" si="118"/>
        <v>0</v>
      </c>
      <c r="Y303" s="10">
        <f t="shared" si="118"/>
        <v>0</v>
      </c>
      <c r="Z303" s="10">
        <f t="shared" si="118"/>
        <v>0</v>
      </c>
      <c r="AA303" s="10">
        <f t="shared" si="118"/>
        <v>0</v>
      </c>
      <c r="AB303" s="10">
        <f t="shared" si="118"/>
        <v>0</v>
      </c>
      <c r="AC303" s="10">
        <f t="shared" si="118"/>
        <v>0</v>
      </c>
      <c r="AD303" s="10">
        <f t="shared" si="118"/>
        <v>0</v>
      </c>
      <c r="AE303" s="10">
        <f t="shared" si="118"/>
        <v>0</v>
      </c>
      <c r="AF303" s="10">
        <f t="shared" si="118"/>
        <v>0</v>
      </c>
      <c r="AG303" s="10">
        <f t="shared" si="118"/>
        <v>0</v>
      </c>
      <c r="AH303" s="10">
        <f t="shared" si="118"/>
        <v>0</v>
      </c>
      <c r="AI303" s="10">
        <f t="shared" si="118"/>
        <v>0</v>
      </c>
      <c r="AJ303" s="10">
        <f t="shared" si="118"/>
        <v>0</v>
      </c>
      <c r="AK303" s="10">
        <f t="shared" si="118"/>
        <v>0</v>
      </c>
    </row>
    <row r="304" spans="4:37" x14ac:dyDescent="0.35">
      <c r="E304" t="s">
        <v>60</v>
      </c>
      <c r="F304" t="s">
        <v>53</v>
      </c>
      <c r="G304" s="10">
        <f t="shared" si="118"/>
        <v>30007000</v>
      </c>
      <c r="H304" s="10">
        <f t="shared" si="118"/>
        <v>0</v>
      </c>
      <c r="I304" s="10">
        <f t="shared" si="118"/>
        <v>0</v>
      </c>
      <c r="J304" s="10">
        <f t="shared" si="118"/>
        <v>0</v>
      </c>
      <c r="K304" s="10">
        <f t="shared" si="118"/>
        <v>0</v>
      </c>
      <c r="L304" s="10">
        <f t="shared" si="118"/>
        <v>0</v>
      </c>
      <c r="M304" s="10">
        <f t="shared" si="118"/>
        <v>0</v>
      </c>
      <c r="N304" s="10">
        <f t="shared" si="118"/>
        <v>0</v>
      </c>
      <c r="O304" s="10">
        <f t="shared" si="118"/>
        <v>0</v>
      </c>
      <c r="P304" s="10">
        <f t="shared" si="118"/>
        <v>0</v>
      </c>
      <c r="Q304" s="10">
        <f t="shared" si="118"/>
        <v>0</v>
      </c>
      <c r="R304" s="10">
        <f t="shared" si="118"/>
        <v>0</v>
      </c>
      <c r="S304" s="10">
        <f t="shared" si="118"/>
        <v>0</v>
      </c>
      <c r="T304" s="10">
        <f t="shared" si="118"/>
        <v>0</v>
      </c>
      <c r="U304" s="10">
        <f t="shared" si="118"/>
        <v>0</v>
      </c>
      <c r="V304" s="10">
        <f t="shared" si="118"/>
        <v>0</v>
      </c>
      <c r="W304" s="10">
        <f t="shared" si="118"/>
        <v>0</v>
      </c>
      <c r="X304" s="10">
        <f t="shared" si="118"/>
        <v>0</v>
      </c>
      <c r="Y304" s="10">
        <f t="shared" si="118"/>
        <v>0</v>
      </c>
      <c r="Z304" s="10">
        <f t="shared" si="118"/>
        <v>0</v>
      </c>
      <c r="AA304" s="10">
        <f t="shared" si="118"/>
        <v>0</v>
      </c>
      <c r="AB304" s="10">
        <f t="shared" si="118"/>
        <v>0</v>
      </c>
      <c r="AC304" s="10">
        <f t="shared" si="118"/>
        <v>0</v>
      </c>
      <c r="AD304" s="10">
        <f t="shared" si="118"/>
        <v>0</v>
      </c>
      <c r="AE304" s="10">
        <f t="shared" si="118"/>
        <v>0</v>
      </c>
      <c r="AF304" s="10">
        <f t="shared" si="118"/>
        <v>0</v>
      </c>
      <c r="AG304" s="10">
        <f t="shared" si="118"/>
        <v>0</v>
      </c>
      <c r="AH304" s="10">
        <f t="shared" si="118"/>
        <v>0</v>
      </c>
      <c r="AI304" s="10">
        <f t="shared" si="118"/>
        <v>0</v>
      </c>
      <c r="AJ304" s="10">
        <f t="shared" si="118"/>
        <v>0</v>
      </c>
      <c r="AK304" s="10">
        <f t="shared" si="118"/>
        <v>0</v>
      </c>
    </row>
    <row r="305" spans="3:38" x14ac:dyDescent="0.35">
      <c r="E305" t="s">
        <v>141</v>
      </c>
      <c r="F305" t="s">
        <v>53</v>
      </c>
      <c r="G305" s="10">
        <f t="shared" si="118"/>
        <v>0</v>
      </c>
      <c r="H305" s="10">
        <f t="shared" si="118"/>
        <v>526993.09080000001</v>
      </c>
      <c r="I305" s="10">
        <f t="shared" si="118"/>
        <v>1052117.5824</v>
      </c>
      <c r="J305" s="10">
        <f t="shared" si="118"/>
        <v>1648821.2701253279</v>
      </c>
      <c r="K305" s="10">
        <f t="shared" si="118"/>
        <v>2334262.4376605051</v>
      </c>
      <c r="L305" s="10">
        <f t="shared" si="118"/>
        <v>3100989.1569251781</v>
      </c>
      <c r="M305" s="10">
        <f t="shared" si="118"/>
        <v>3813523.3907632008</v>
      </c>
      <c r="N305" s="10">
        <f t="shared" si="118"/>
        <v>4591604.5676913913</v>
      </c>
      <c r="O305" s="10">
        <f t="shared" si="118"/>
        <v>5479905.7575921621</v>
      </c>
      <c r="P305" s="10">
        <f t="shared" si="118"/>
        <v>6437019.8667567875</v>
      </c>
      <c r="Q305" s="10">
        <f t="shared" si="118"/>
        <v>7467262.3178865109</v>
      </c>
      <c r="R305" s="10">
        <f t="shared" si="118"/>
        <v>8575194.1835185532</v>
      </c>
      <c r="S305" s="10">
        <f t="shared" si="118"/>
        <v>9765635.4100431241</v>
      </c>
      <c r="T305" s="10">
        <f t="shared" si="118"/>
        <v>10803905.661125947</v>
      </c>
      <c r="U305" s="10">
        <f t="shared" si="118"/>
        <v>11881476.617538419</v>
      </c>
      <c r="V305" s="10">
        <f t="shared" si="118"/>
        <v>12999541.031723659</v>
      </c>
      <c r="W305" s="10">
        <f t="shared" si="118"/>
        <v>14159324.420116346</v>
      </c>
      <c r="X305" s="10">
        <f t="shared" si="118"/>
        <v>15362085.913226536</v>
      </c>
      <c r="Y305" s="10">
        <f t="shared" si="118"/>
        <v>16609119.126978081</v>
      </c>
      <c r="Z305" s="10">
        <f t="shared" si="118"/>
        <v>17901753.055819459</v>
      </c>
      <c r="AA305" s="10">
        <f t="shared" si="118"/>
        <v>19241352.988137174</v>
      </c>
      <c r="AB305" s="10">
        <f t="shared" si="118"/>
        <v>20629321.444514621</v>
      </c>
      <c r="AC305" s="10">
        <f t="shared" si="118"/>
        <v>22067099.139392152</v>
      </c>
      <c r="AD305" s="10">
        <f t="shared" si="118"/>
        <v>23556165.966697507</v>
      </c>
      <c r="AE305" s="10">
        <f t="shared" si="118"/>
        <v>25098042.010029212</v>
      </c>
      <c r="AF305" s="10">
        <f t="shared" si="118"/>
        <v>26694288.577989534</v>
      </c>
      <c r="AG305" s="10">
        <f t="shared" si="118"/>
        <v>28346509.265277773</v>
      </c>
      <c r="AH305" s="10">
        <f t="shared" si="118"/>
        <v>30056351.04016922</v>
      </c>
      <c r="AI305" s="10">
        <f t="shared" si="118"/>
        <v>31825505.359020121</v>
      </c>
      <c r="AJ305" s="10">
        <f t="shared" si="118"/>
        <v>33655709.308454037</v>
      </c>
      <c r="AK305" s="10">
        <f t="shared" si="118"/>
        <v>35548746.775900863</v>
      </c>
      <c r="AL305" s="10">
        <f t="shared" ref="AL305:AL309" si="119">IF(AF305=0,0,IF($G$17&gt;(AK305/AF305)^(1/5)-1+2%,AK305*(AK305/AF305)^(1/5)/($G$17-((AK305/AF305)^(1/5)-1)),AK305*(1+$G$16)/$G$18))</f>
        <v>1423343939.5370502</v>
      </c>
    </row>
    <row r="306" spans="3:38" x14ac:dyDescent="0.35">
      <c r="E306" t="s">
        <v>117</v>
      </c>
      <c r="F306" t="s">
        <v>53</v>
      </c>
      <c r="G306" s="10">
        <f t="shared" si="118"/>
        <v>0</v>
      </c>
      <c r="H306" s="10">
        <f t="shared" si="118"/>
        <v>0</v>
      </c>
      <c r="I306" s="10">
        <f t="shared" si="118"/>
        <v>0</v>
      </c>
      <c r="J306" s="10">
        <f t="shared" si="118"/>
        <v>0</v>
      </c>
      <c r="K306" s="10">
        <f t="shared" si="118"/>
        <v>0</v>
      </c>
      <c r="L306" s="10">
        <f t="shared" si="118"/>
        <v>0</v>
      </c>
      <c r="M306" s="10">
        <f t="shared" si="118"/>
        <v>0</v>
      </c>
      <c r="N306" s="10">
        <f t="shared" si="118"/>
        <v>0</v>
      </c>
      <c r="O306" s="10">
        <f t="shared" si="118"/>
        <v>0</v>
      </c>
      <c r="P306" s="10">
        <f t="shared" si="118"/>
        <v>0</v>
      </c>
      <c r="Q306" s="10">
        <f t="shared" si="118"/>
        <v>0</v>
      </c>
      <c r="R306" s="10">
        <f t="shared" si="118"/>
        <v>0</v>
      </c>
      <c r="S306" s="10">
        <f t="shared" si="118"/>
        <v>0</v>
      </c>
      <c r="T306" s="10">
        <f t="shared" si="118"/>
        <v>0</v>
      </c>
      <c r="U306" s="10">
        <f t="shared" si="118"/>
        <v>0</v>
      </c>
      <c r="V306" s="10">
        <f t="shared" si="118"/>
        <v>0</v>
      </c>
      <c r="W306" s="10">
        <f t="shared" si="118"/>
        <v>0</v>
      </c>
      <c r="X306" s="10">
        <f t="shared" si="118"/>
        <v>0</v>
      </c>
      <c r="Y306" s="10">
        <f t="shared" si="118"/>
        <v>0</v>
      </c>
      <c r="Z306" s="10">
        <f t="shared" si="118"/>
        <v>0</v>
      </c>
      <c r="AA306" s="10">
        <f t="shared" si="118"/>
        <v>0</v>
      </c>
      <c r="AB306" s="10">
        <f t="shared" si="118"/>
        <v>0</v>
      </c>
      <c r="AC306" s="10">
        <f t="shared" si="118"/>
        <v>0</v>
      </c>
      <c r="AD306" s="10">
        <f t="shared" si="118"/>
        <v>0</v>
      </c>
      <c r="AE306" s="10">
        <f t="shared" si="118"/>
        <v>0</v>
      </c>
      <c r="AF306" s="10">
        <f t="shared" si="118"/>
        <v>0</v>
      </c>
      <c r="AG306" s="10">
        <f t="shared" si="118"/>
        <v>0</v>
      </c>
      <c r="AH306" s="10">
        <f t="shared" si="118"/>
        <v>0</v>
      </c>
      <c r="AI306" s="10">
        <f t="shared" si="118"/>
        <v>0</v>
      </c>
      <c r="AJ306" s="10">
        <f t="shared" si="118"/>
        <v>0</v>
      </c>
      <c r="AK306" s="10">
        <f t="shared" si="118"/>
        <v>0</v>
      </c>
      <c r="AL306" s="10">
        <f t="shared" si="119"/>
        <v>0</v>
      </c>
    </row>
    <row r="307" spans="3:38" x14ac:dyDescent="0.35">
      <c r="E307" t="s">
        <v>118</v>
      </c>
      <c r="F307" t="s">
        <v>53</v>
      </c>
      <c r="G307" s="10">
        <f t="shared" si="118"/>
        <v>0</v>
      </c>
      <c r="H307" s="10">
        <f t="shared" si="118"/>
        <v>-448968.02821894531</v>
      </c>
      <c r="I307" s="10">
        <f t="shared" si="118"/>
        <v>-863755.11862009775</v>
      </c>
      <c r="J307" s="10">
        <f t="shared" si="118"/>
        <v>-1301567.2059710165</v>
      </c>
      <c r="K307" s="10">
        <f t="shared" si="118"/>
        <v>-1788979.9498819397</v>
      </c>
      <c r="L307" s="10">
        <f t="shared" si="118"/>
        <v>-2307378.3567829109</v>
      </c>
      <c r="M307" s="10">
        <f t="shared" si="118"/>
        <v>-2781921.1079293475</v>
      </c>
      <c r="N307" s="10">
        <f t="shared" si="118"/>
        <v>-3316358.7199312416</v>
      </c>
      <c r="O307" s="10">
        <f t="shared" si="118"/>
        <v>-3872015.884428618</v>
      </c>
      <c r="P307" s="10">
        <f t="shared" si="118"/>
        <v>-4449548.1356393946</v>
      </c>
      <c r="Q307" s="10">
        <f t="shared" si="118"/>
        <v>-5049629.18239599</v>
      </c>
      <c r="R307" s="10">
        <f t="shared" si="118"/>
        <v>-5672951.3823885461</v>
      </c>
      <c r="S307" s="10">
        <f t="shared" si="118"/>
        <v>-6320226.2283113515</v>
      </c>
      <c r="T307" s="10">
        <f t="shared" si="118"/>
        <v>-6992184.8462032834</v>
      </c>
      <c r="U307" s="10">
        <f t="shared" si="118"/>
        <v>-7689578.5062799901</v>
      </c>
      <c r="V307" s="10">
        <f t="shared" si="118"/>
        <v>-8413179.1465627421</v>
      </c>
      <c r="W307" s="10">
        <f t="shared" si="118"/>
        <v>-9163779.9096161015</v>
      </c>
      <c r="X307" s="10">
        <f t="shared" si="118"/>
        <v>-9942195.6927140653</v>
      </c>
      <c r="Y307" s="10">
        <f t="shared" si="118"/>
        <v>-10749263.711762005</v>
      </c>
      <c r="Z307" s="10">
        <f t="shared" si="118"/>
        <v>-11585844.079309471</v>
      </c>
      <c r="AA307" s="10">
        <f t="shared" si="118"/>
        <v>-12452820.396997042</v>
      </c>
      <c r="AB307" s="10">
        <f t="shared" si="118"/>
        <v>-13351100.362788517</v>
      </c>
      <c r="AC307" s="10">
        <f t="shared" si="118"/>
        <v>-14281616.393348157</v>
      </c>
      <c r="AD307" s="10">
        <f t="shared" si="118"/>
        <v>-15245326.261931311</v>
      </c>
      <c r="AE307" s="10">
        <f t="shared" si="118"/>
        <v>-16243213.752165493</v>
      </c>
      <c r="AF307" s="10">
        <f t="shared" si="118"/>
        <v>-17276289.328107998</v>
      </c>
      <c r="AG307" s="10">
        <f t="shared" si="118"/>
        <v>-18345590.820975386</v>
      </c>
      <c r="AH307" s="10">
        <f t="shared" si="118"/>
        <v>-19452184.132949505</v>
      </c>
      <c r="AI307" s="10">
        <f t="shared" si="118"/>
        <v>-20597163.958474487</v>
      </c>
      <c r="AJ307" s="10">
        <f t="shared" si="118"/>
        <v>-21781654.523468889</v>
      </c>
      <c r="AK307" s="10">
        <f t="shared" si="118"/>
        <v>-23006810.342887364</v>
      </c>
      <c r="AL307" s="10">
        <f t="shared" si="119"/>
        <v>-921174641.57207847</v>
      </c>
    </row>
    <row r="308" spans="3:38" x14ac:dyDescent="0.35">
      <c r="E308" t="s">
        <v>125</v>
      </c>
      <c r="F308" t="s">
        <v>53</v>
      </c>
      <c r="G308" s="10">
        <f t="shared" si="118"/>
        <v>0</v>
      </c>
      <c r="H308" s="10">
        <f t="shared" si="118"/>
        <v>0</v>
      </c>
      <c r="I308" s="10">
        <f t="shared" si="118"/>
        <v>0</v>
      </c>
      <c r="J308" s="10">
        <f t="shared" si="118"/>
        <v>0</v>
      </c>
      <c r="K308" s="10">
        <f t="shared" si="118"/>
        <v>0</v>
      </c>
      <c r="L308" s="10">
        <f t="shared" si="118"/>
        <v>0</v>
      </c>
      <c r="M308" s="10">
        <f t="shared" si="118"/>
        <v>0</v>
      </c>
      <c r="N308" s="10">
        <f t="shared" si="118"/>
        <v>0</v>
      </c>
      <c r="O308" s="10">
        <f t="shared" si="118"/>
        <v>0</v>
      </c>
      <c r="P308" s="10">
        <f t="shared" si="118"/>
        <v>0</v>
      </c>
      <c r="Q308" s="10">
        <f t="shared" si="118"/>
        <v>0</v>
      </c>
      <c r="R308" s="10">
        <f t="shared" si="118"/>
        <v>0</v>
      </c>
      <c r="S308" s="10">
        <f t="shared" si="118"/>
        <v>0</v>
      </c>
      <c r="T308" s="10">
        <f t="shared" si="118"/>
        <v>0</v>
      </c>
      <c r="U308" s="10">
        <f t="shared" si="118"/>
        <v>0</v>
      </c>
      <c r="V308" s="10">
        <f t="shared" si="118"/>
        <v>0</v>
      </c>
      <c r="W308" s="10">
        <f t="shared" si="118"/>
        <v>0</v>
      </c>
      <c r="X308" s="10">
        <f t="shared" si="118"/>
        <v>0</v>
      </c>
      <c r="Y308" s="10">
        <f t="shared" si="118"/>
        <v>0</v>
      </c>
      <c r="Z308" s="10">
        <f t="shared" si="118"/>
        <v>0</v>
      </c>
      <c r="AA308" s="10">
        <f t="shared" si="118"/>
        <v>0</v>
      </c>
      <c r="AB308" s="10">
        <f t="shared" si="118"/>
        <v>0</v>
      </c>
      <c r="AC308" s="10">
        <f t="shared" si="118"/>
        <v>0</v>
      </c>
      <c r="AD308" s="10">
        <f t="shared" si="118"/>
        <v>0</v>
      </c>
      <c r="AE308" s="10">
        <f t="shared" si="118"/>
        <v>0</v>
      </c>
      <c r="AF308" s="10">
        <f t="shared" si="118"/>
        <v>0</v>
      </c>
      <c r="AG308" s="10">
        <f t="shared" si="118"/>
        <v>0</v>
      </c>
      <c r="AH308" s="10">
        <f t="shared" si="118"/>
        <v>0</v>
      </c>
      <c r="AI308" s="10">
        <f t="shared" si="118"/>
        <v>0</v>
      </c>
      <c r="AJ308" s="10">
        <f t="shared" si="118"/>
        <v>0</v>
      </c>
      <c r="AK308" s="10">
        <f t="shared" si="118"/>
        <v>0</v>
      </c>
      <c r="AL308" s="10">
        <f t="shared" si="119"/>
        <v>0</v>
      </c>
    </row>
    <row r="309" spans="3:38" x14ac:dyDescent="0.35">
      <c r="E309" t="s">
        <v>131</v>
      </c>
      <c r="F309" t="s">
        <v>53</v>
      </c>
      <c r="G309" s="10">
        <f t="shared" si="118"/>
        <v>0</v>
      </c>
      <c r="H309" s="10">
        <f t="shared" si="118"/>
        <v>0</v>
      </c>
      <c r="I309" s="10">
        <f t="shared" si="118"/>
        <v>0</v>
      </c>
      <c r="J309" s="10">
        <f t="shared" si="118"/>
        <v>0</v>
      </c>
      <c r="K309" s="10">
        <f t="shared" si="118"/>
        <v>0</v>
      </c>
      <c r="L309" s="10">
        <f t="shared" si="118"/>
        <v>0</v>
      </c>
      <c r="M309" s="10">
        <f t="shared" si="118"/>
        <v>0</v>
      </c>
      <c r="N309" s="10">
        <f t="shared" si="118"/>
        <v>0</v>
      </c>
      <c r="O309" s="10">
        <f t="shared" si="118"/>
        <v>0</v>
      </c>
      <c r="P309" s="10">
        <f t="shared" si="118"/>
        <v>0</v>
      </c>
      <c r="Q309" s="10">
        <f t="shared" si="118"/>
        <v>0</v>
      </c>
      <c r="R309" s="10">
        <f t="shared" si="118"/>
        <v>0</v>
      </c>
      <c r="S309" s="10">
        <f t="shared" si="118"/>
        <v>0</v>
      </c>
      <c r="T309" s="10">
        <f t="shared" si="118"/>
        <v>0</v>
      </c>
      <c r="U309" s="10">
        <f t="shared" si="118"/>
        <v>0</v>
      </c>
      <c r="V309" s="10">
        <f t="shared" si="118"/>
        <v>0</v>
      </c>
      <c r="W309" s="10">
        <f t="shared" si="118"/>
        <v>0</v>
      </c>
      <c r="X309" s="10">
        <f t="shared" si="118"/>
        <v>0</v>
      </c>
      <c r="Y309" s="10">
        <f t="shared" si="118"/>
        <v>0</v>
      </c>
      <c r="Z309" s="10">
        <f t="shared" si="118"/>
        <v>0</v>
      </c>
      <c r="AA309" s="10">
        <f t="shared" si="118"/>
        <v>0</v>
      </c>
      <c r="AB309" s="10">
        <f t="shared" si="118"/>
        <v>0</v>
      </c>
      <c r="AC309" s="10">
        <f t="shared" si="118"/>
        <v>0</v>
      </c>
      <c r="AD309" s="10">
        <f t="shared" si="118"/>
        <v>0</v>
      </c>
      <c r="AE309" s="10">
        <f t="shared" si="118"/>
        <v>0</v>
      </c>
      <c r="AF309" s="10">
        <f t="shared" si="118"/>
        <v>0</v>
      </c>
      <c r="AG309" s="10">
        <f t="shared" si="118"/>
        <v>0</v>
      </c>
      <c r="AH309" s="10">
        <f t="shared" si="118"/>
        <v>0</v>
      </c>
      <c r="AI309" s="10">
        <f t="shared" si="118"/>
        <v>0</v>
      </c>
      <c r="AJ309" s="10">
        <f t="shared" si="118"/>
        <v>0</v>
      </c>
      <c r="AK309" s="10">
        <f t="shared" si="118"/>
        <v>0</v>
      </c>
      <c r="AL309" s="10">
        <f t="shared" si="119"/>
        <v>0</v>
      </c>
    </row>
    <row r="310" spans="3:38" x14ac:dyDescent="0.35">
      <c r="E310" t="s">
        <v>148</v>
      </c>
      <c r="F310" t="s">
        <v>53</v>
      </c>
      <c r="G310" s="10">
        <f t="shared" ref="G310:AK310" si="120">G299</f>
        <v>0</v>
      </c>
      <c r="H310" s="10">
        <f t="shared" si="120"/>
        <v>0</v>
      </c>
      <c r="I310" s="10">
        <f t="shared" si="120"/>
        <v>0</v>
      </c>
      <c r="J310" s="10">
        <f t="shared" si="120"/>
        <v>0</v>
      </c>
      <c r="K310" s="10">
        <f t="shared" si="120"/>
        <v>0</v>
      </c>
      <c r="L310" s="10">
        <f t="shared" si="120"/>
        <v>0</v>
      </c>
      <c r="M310" s="10">
        <f t="shared" si="120"/>
        <v>0</v>
      </c>
      <c r="N310" s="10">
        <f t="shared" si="120"/>
        <v>0</v>
      </c>
      <c r="O310" s="10">
        <f t="shared" si="120"/>
        <v>0</v>
      </c>
      <c r="P310" s="10">
        <f t="shared" si="120"/>
        <v>0</v>
      </c>
      <c r="Q310" s="10">
        <f t="shared" si="120"/>
        <v>0</v>
      </c>
      <c r="R310" s="10">
        <f t="shared" si="120"/>
        <v>0</v>
      </c>
      <c r="S310" s="10">
        <f t="shared" si="120"/>
        <v>0</v>
      </c>
      <c r="T310" s="10">
        <f t="shared" si="120"/>
        <v>0</v>
      </c>
      <c r="U310" s="10">
        <f t="shared" si="120"/>
        <v>0</v>
      </c>
      <c r="V310" s="10">
        <f t="shared" si="120"/>
        <v>0</v>
      </c>
      <c r="W310" s="10">
        <f t="shared" si="120"/>
        <v>0</v>
      </c>
      <c r="X310" s="10">
        <f t="shared" si="120"/>
        <v>0</v>
      </c>
      <c r="Y310" s="10">
        <f t="shared" si="120"/>
        <v>0</v>
      </c>
      <c r="Z310" s="10">
        <f t="shared" si="120"/>
        <v>0</v>
      </c>
      <c r="AA310" s="10">
        <f t="shared" si="120"/>
        <v>0</v>
      </c>
      <c r="AB310" s="10">
        <f t="shared" si="120"/>
        <v>0</v>
      </c>
      <c r="AC310" s="10">
        <f t="shared" si="120"/>
        <v>0</v>
      </c>
      <c r="AD310" s="10">
        <f t="shared" si="120"/>
        <v>0</v>
      </c>
      <c r="AE310" s="10">
        <f t="shared" si="120"/>
        <v>0</v>
      </c>
      <c r="AF310" s="10">
        <f t="shared" si="120"/>
        <v>0</v>
      </c>
      <c r="AG310" s="10">
        <f t="shared" si="120"/>
        <v>0</v>
      </c>
      <c r="AH310" s="10">
        <f t="shared" si="120"/>
        <v>0</v>
      </c>
      <c r="AI310" s="10">
        <f t="shared" si="120"/>
        <v>0</v>
      </c>
      <c r="AJ310" s="10">
        <f t="shared" si="120"/>
        <v>0</v>
      </c>
      <c r="AK310" s="10">
        <f t="shared" si="120"/>
        <v>0</v>
      </c>
      <c r="AL310" s="10">
        <f>IF(AF310=0,0,IF($G$17&gt;(AK310/AF310)^(1/5)-1+2%,AK310*(AK310/AF310)^(1/5)/($G$17-((AK310/AF310)^(1/5)-1)),AK310*(1+$G$16)/$G$18))</f>
        <v>0</v>
      </c>
    </row>
    <row r="311" spans="3:38" x14ac:dyDescent="0.35">
      <c r="E311" t="s">
        <v>149</v>
      </c>
      <c r="F311" t="s">
        <v>53</v>
      </c>
      <c r="G311" s="10">
        <f>-$G$19*G310</f>
        <v>0</v>
      </c>
      <c r="H311" s="10">
        <f t="shared" ref="H311:AK311" si="121">-$G$19*H310</f>
        <v>0</v>
      </c>
      <c r="I311" s="10">
        <f t="shared" si="121"/>
        <v>0</v>
      </c>
      <c r="J311" s="10">
        <f t="shared" si="121"/>
        <v>0</v>
      </c>
      <c r="K311" s="10">
        <f t="shared" si="121"/>
        <v>0</v>
      </c>
      <c r="L311" s="10">
        <f t="shared" si="121"/>
        <v>0</v>
      </c>
      <c r="M311" s="10">
        <f t="shared" si="121"/>
        <v>0</v>
      </c>
      <c r="N311" s="10">
        <f t="shared" si="121"/>
        <v>0</v>
      </c>
      <c r="O311" s="10">
        <f t="shared" si="121"/>
        <v>0</v>
      </c>
      <c r="P311" s="10">
        <f t="shared" si="121"/>
        <v>0</v>
      </c>
      <c r="Q311" s="10">
        <f t="shared" si="121"/>
        <v>0</v>
      </c>
      <c r="R311" s="10">
        <f t="shared" si="121"/>
        <v>0</v>
      </c>
      <c r="S311" s="10">
        <f t="shared" si="121"/>
        <v>0</v>
      </c>
      <c r="T311" s="10">
        <f t="shared" si="121"/>
        <v>0</v>
      </c>
      <c r="U311" s="10">
        <f t="shared" si="121"/>
        <v>0</v>
      </c>
      <c r="V311" s="10">
        <f t="shared" si="121"/>
        <v>0</v>
      </c>
      <c r="W311" s="10">
        <f t="shared" si="121"/>
        <v>0</v>
      </c>
      <c r="X311" s="10">
        <f t="shared" si="121"/>
        <v>0</v>
      </c>
      <c r="Y311" s="10">
        <f t="shared" si="121"/>
        <v>0</v>
      </c>
      <c r="Z311" s="10">
        <f t="shared" si="121"/>
        <v>0</v>
      </c>
      <c r="AA311" s="10">
        <f t="shared" si="121"/>
        <v>0</v>
      </c>
      <c r="AB311" s="10">
        <f t="shared" si="121"/>
        <v>0</v>
      </c>
      <c r="AC311" s="10">
        <f t="shared" si="121"/>
        <v>0</v>
      </c>
      <c r="AD311" s="10">
        <f t="shared" si="121"/>
        <v>0</v>
      </c>
      <c r="AE311" s="10">
        <f t="shared" si="121"/>
        <v>0</v>
      </c>
      <c r="AF311" s="10">
        <f t="shared" si="121"/>
        <v>0</v>
      </c>
      <c r="AG311" s="10">
        <f t="shared" si="121"/>
        <v>0</v>
      </c>
      <c r="AH311" s="10">
        <f t="shared" si="121"/>
        <v>0</v>
      </c>
      <c r="AI311" s="10">
        <f t="shared" si="121"/>
        <v>0</v>
      </c>
      <c r="AJ311" s="10">
        <f t="shared" si="121"/>
        <v>0</v>
      </c>
      <c r="AK311" s="10">
        <f t="shared" si="121"/>
        <v>0</v>
      </c>
      <c r="AL311" s="10">
        <f t="shared" ref="AL311" si="122">IF(AF311=0,0,IF($G$17&gt;(AK311/AF311)^(1/5)-1+2%,AK311*(AK311/AF311)^(1/5)/($G$17-((AK311/AF311)^(1/5)-1)),AK311*(1+$G$16)/$G$18))</f>
        <v>0</v>
      </c>
    </row>
    <row r="312" spans="3:38" x14ac:dyDescent="0.35">
      <c r="E312" t="s">
        <v>150</v>
      </c>
      <c r="F312" t="s">
        <v>53</v>
      </c>
      <c r="G312" s="10">
        <f t="shared" ref="G312:AL312" si="123">SUM(G302:G311)</f>
        <v>-34764548.044999994</v>
      </c>
      <c r="H312" s="10">
        <f t="shared" si="123"/>
        <v>-1920603.6533496913</v>
      </c>
      <c r="I312" s="10">
        <f t="shared" si="123"/>
        <v>-7313049.8909335975</v>
      </c>
      <c r="J312" s="10">
        <f t="shared" si="123"/>
        <v>-8606377.9107066877</v>
      </c>
      <c r="K312" s="10">
        <f t="shared" si="123"/>
        <v>-14271481.016207477</v>
      </c>
      <c r="L312" s="10">
        <f t="shared" si="123"/>
        <v>-5102001.0235678963</v>
      </c>
      <c r="M312" s="10">
        <f t="shared" si="123"/>
        <v>-2733768.9991475162</v>
      </c>
      <c r="N312" s="10">
        <f t="shared" si="123"/>
        <v>-2691784.225731628</v>
      </c>
      <c r="O312" s="10">
        <f t="shared" si="123"/>
        <v>-31935895.677272145</v>
      </c>
      <c r="P312" s="10">
        <f t="shared" si="123"/>
        <v>-6069169.0655823117</v>
      </c>
      <c r="Q312" s="10">
        <f t="shared" si="123"/>
        <v>-7842987.024708082</v>
      </c>
      <c r="R312" s="10">
        <f t="shared" si="123"/>
        <v>-17428510.38457777</v>
      </c>
      <c r="S312" s="10">
        <f t="shared" si="123"/>
        <v>-23436869.621326353</v>
      </c>
      <c r="T312" s="10">
        <f t="shared" si="123"/>
        <v>-4674624.4324270347</v>
      </c>
      <c r="U312" s="10">
        <f t="shared" si="123"/>
        <v>-4425014.2923590969</v>
      </c>
      <c r="V312" s="10">
        <f t="shared" si="123"/>
        <v>-4161117.6747244373</v>
      </c>
      <c r="W312" s="10">
        <f t="shared" si="123"/>
        <v>-3882502.2056529392</v>
      </c>
      <c r="X312" s="10">
        <f t="shared" si="123"/>
        <v>-3588723.6519085411</v>
      </c>
      <c r="Y312" s="10">
        <f t="shared" si="123"/>
        <v>-3279325.6134727653</v>
      </c>
      <c r="Z312" s="10">
        <f t="shared" si="123"/>
        <v>-2953839.2084466815</v>
      </c>
      <c r="AA312" s="10">
        <f t="shared" si="123"/>
        <v>-2611782.7500843648</v>
      </c>
      <c r="AB312" s="10">
        <f t="shared" si="123"/>
        <v>-2252661.4157662224</v>
      </c>
      <c r="AC312" s="10">
        <f t="shared" si="123"/>
        <v>-1875966.9077161606</v>
      </c>
      <c r="AD312" s="10">
        <f t="shared" si="123"/>
        <v>-1481177.1052617896</v>
      </c>
      <c r="AE312" s="10">
        <f t="shared" si="123"/>
        <v>-1067755.7084320933</v>
      </c>
      <c r="AF312" s="10">
        <f t="shared" si="123"/>
        <v>-635151.87268210575</v>
      </c>
      <c r="AG312" s="10">
        <f t="shared" si="123"/>
        <v>-182799.83452908322</v>
      </c>
      <c r="AH312" s="10">
        <f t="shared" si="123"/>
        <v>289881.47212041542</v>
      </c>
      <c r="AI312" s="10">
        <f t="shared" si="123"/>
        <v>783488.80917850882</v>
      </c>
      <c r="AJ312" s="10">
        <f t="shared" si="123"/>
        <v>1298635.0373501927</v>
      </c>
      <c r="AK312" s="10">
        <f t="shared" si="123"/>
        <v>1835949.5291107148</v>
      </c>
      <c r="AL312" s="10">
        <f t="shared" si="123"/>
        <v>502169297.96497178</v>
      </c>
    </row>
    <row r="313" spans="3:38" x14ac:dyDescent="0.35">
      <c r="E313" t="s">
        <v>151</v>
      </c>
      <c r="F313" t="s">
        <v>53</v>
      </c>
      <c r="G313" s="10">
        <f>NPV($G$17,H312:AL312)+G312</f>
        <v>-20776365.002672568</v>
      </c>
    </row>
    <row r="315" spans="3:38" x14ac:dyDescent="0.35">
      <c r="E315" t="s">
        <v>143</v>
      </c>
      <c r="F315" t="s">
        <v>53</v>
      </c>
      <c r="G315" s="10">
        <f t="shared" ref="G315:AK315" si="124">G287</f>
        <v>17217664.420000002</v>
      </c>
      <c r="H315" s="10">
        <f t="shared" si="124"/>
        <v>17579235.372820001</v>
      </c>
      <c r="I315" s="10">
        <f t="shared" si="124"/>
        <v>17948399.315649219</v>
      </c>
      <c r="J315" s="10">
        <f t="shared" si="124"/>
        <v>18325315.701277852</v>
      </c>
      <c r="K315" s="10">
        <f t="shared" si="124"/>
        <v>18710147.331004687</v>
      </c>
      <c r="L315" s="10">
        <f t="shared" si="124"/>
        <v>19103060.424955782</v>
      </c>
      <c r="M315" s="10">
        <f t="shared" si="124"/>
        <v>0</v>
      </c>
      <c r="N315" s="10">
        <f t="shared" si="124"/>
        <v>0</v>
      </c>
      <c r="O315" s="10">
        <f t="shared" si="124"/>
        <v>0</v>
      </c>
      <c r="P315" s="10">
        <f t="shared" si="124"/>
        <v>0</v>
      </c>
      <c r="Q315" s="10">
        <f t="shared" si="124"/>
        <v>0</v>
      </c>
      <c r="R315" s="10">
        <f t="shared" si="124"/>
        <v>0</v>
      </c>
      <c r="S315" s="10">
        <f t="shared" si="124"/>
        <v>0</v>
      </c>
      <c r="T315" s="10">
        <f t="shared" si="124"/>
        <v>0</v>
      </c>
      <c r="U315" s="10">
        <f t="shared" si="124"/>
        <v>0</v>
      </c>
      <c r="V315" s="10">
        <f t="shared" si="124"/>
        <v>0</v>
      </c>
      <c r="W315" s="10">
        <f t="shared" si="124"/>
        <v>0</v>
      </c>
      <c r="X315" s="10">
        <f t="shared" si="124"/>
        <v>0</v>
      </c>
      <c r="Y315" s="10">
        <f t="shared" si="124"/>
        <v>0</v>
      </c>
      <c r="Z315" s="10">
        <f t="shared" si="124"/>
        <v>0</v>
      </c>
      <c r="AA315" s="10">
        <f t="shared" si="124"/>
        <v>0</v>
      </c>
      <c r="AB315" s="10">
        <f t="shared" si="124"/>
        <v>0</v>
      </c>
      <c r="AC315" s="10">
        <f t="shared" si="124"/>
        <v>0</v>
      </c>
      <c r="AD315" s="10">
        <f t="shared" si="124"/>
        <v>0</v>
      </c>
      <c r="AE315" s="10">
        <f t="shared" si="124"/>
        <v>0</v>
      </c>
      <c r="AF315" s="10">
        <f t="shared" si="124"/>
        <v>0</v>
      </c>
      <c r="AG315" s="10">
        <f t="shared" si="124"/>
        <v>0</v>
      </c>
      <c r="AH315" s="10">
        <f t="shared" si="124"/>
        <v>0</v>
      </c>
      <c r="AI315" s="10">
        <f t="shared" si="124"/>
        <v>0</v>
      </c>
      <c r="AJ315" s="10">
        <f t="shared" si="124"/>
        <v>0</v>
      </c>
      <c r="AK315" s="10">
        <f t="shared" si="124"/>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disablePrompts="1" count="1">
    <dataValidation type="list" showInputMessage="1" showErrorMessage="1" sqref="G6" xr:uid="{DC2013BE-75DB-4105-941C-E4820EAEEBBD}">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69532-6C8B-4BE9-8DC8-09136E77C68B}">
  <sheetPr>
    <tabColor theme="1"/>
    <pageSetUpPr fitToPage="1"/>
  </sheetPr>
  <dimension ref="A1:AN324"/>
  <sheetViews>
    <sheetView zoomScale="85" zoomScaleNormal="85" workbookViewId="0">
      <pane xSplit="6" ySplit="4" topLeftCell="G203"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4125.3165521720193</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v>0.03</v>
      </c>
      <c r="J103" s="32">
        <v>0.03</v>
      </c>
      <c r="K103" s="32">
        <v>0.03</v>
      </c>
      <c r="L103" s="32">
        <v>0.03</v>
      </c>
      <c r="M103" s="32">
        <v>0.03</v>
      </c>
      <c r="N103" s="32">
        <v>0.03</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4">I104*(1+$G$16)*(1+J103)</f>
        <v>568.81615069999987</v>
      </c>
      <c r="K104" s="30">
        <f t="shared" si="24"/>
        <v>598.18412856064083</v>
      </c>
      <c r="L104" s="30">
        <f t="shared" si="24"/>
        <v>629.06837511822664</v>
      </c>
      <c r="M104" s="30">
        <f t="shared" si="24"/>
        <v>661.54717532558061</v>
      </c>
      <c r="N104" s="30">
        <f t="shared" si="24"/>
        <v>695.70285598764031</v>
      </c>
      <c r="O104" s="30">
        <f t="shared" si="24"/>
        <v>726.07671459952246</v>
      </c>
      <c r="P104" s="30">
        <f t="shared" si="24"/>
        <v>757.7766728228039</v>
      </c>
      <c r="Q104" s="30">
        <f t="shared" si="24"/>
        <v>790.86062715992853</v>
      </c>
      <c r="R104" s="30">
        <f t="shared" si="24"/>
        <v>825.38900183069006</v>
      </c>
      <c r="S104" s="30">
        <f t="shared" si="24"/>
        <v>861.42485913045277</v>
      </c>
      <c r="T104" s="10">
        <f t="shared" si="24"/>
        <v>879.51478117219222</v>
      </c>
      <c r="U104" s="10">
        <f t="shared" si="24"/>
        <v>897.98459157680816</v>
      </c>
      <c r="V104" s="10">
        <f t="shared" si="24"/>
        <v>916.84226799992109</v>
      </c>
      <c r="W104" s="10">
        <f t="shared" si="24"/>
        <v>936.09595562791935</v>
      </c>
      <c r="X104" s="10">
        <f t="shared" si="24"/>
        <v>955.75397069610563</v>
      </c>
      <c r="Y104" s="10">
        <f t="shared" si="24"/>
        <v>975.82480408072377</v>
      </c>
      <c r="Z104" s="10">
        <f t="shared" si="24"/>
        <v>996.31712496641887</v>
      </c>
      <c r="AA104" s="10">
        <f t="shared" si="24"/>
        <v>1017.2397845907136</v>
      </c>
      <c r="AB104" s="10">
        <f t="shared" si="24"/>
        <v>1038.6018200671185</v>
      </c>
      <c r="AC104" s="10">
        <f t="shared" si="24"/>
        <v>1060.4124582885279</v>
      </c>
      <c r="AD104" s="10">
        <f t="shared" si="24"/>
        <v>1082.6811199125868</v>
      </c>
      <c r="AE104" s="10">
        <f t="shared" si="24"/>
        <v>1105.4174234307511</v>
      </c>
      <c r="AF104" s="10">
        <f t="shared" si="24"/>
        <v>1128.6311893227967</v>
      </c>
      <c r="AG104" s="10">
        <f>AF104*(1+$G$16)*(1+AG103)</f>
        <v>1152.3324442985754</v>
      </c>
      <c r="AH104" s="10">
        <f t="shared" si="24"/>
        <v>1176.5314256288455</v>
      </c>
      <c r="AI104" s="10">
        <f t="shared" si="24"/>
        <v>1201.2385855670511</v>
      </c>
      <c r="AJ104" s="10">
        <f t="shared" si="24"/>
        <v>1226.4645958639592</v>
      </c>
      <c r="AK104" s="10">
        <f t="shared" si="24"/>
        <v>1252.2203523771022</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30">
        <f>H93*H104+H100*H105+H101*H106+H102*H107</f>
        <v>248020.96000000002</v>
      </c>
      <c r="I110" s="10">
        <f t="shared" ref="I110:AK110" si="29">I93*I104+I100*I105+I101*I106+I102*I107</f>
        <v>493291.68</v>
      </c>
      <c r="J110" s="10">
        <f t="shared" si="29"/>
        <v>765626.53884219984</v>
      </c>
      <c r="K110" s="10">
        <f t="shared" si="29"/>
        <v>1083909.6409518812</v>
      </c>
      <c r="L110" s="10">
        <f t="shared" si="29"/>
        <v>1439937.5106456208</v>
      </c>
      <c r="M110" s="10">
        <f t="shared" si="29"/>
        <v>1788162.0149050443</v>
      </c>
      <c r="N110" s="10">
        <f t="shared" si="29"/>
        <v>2195638.2134969928</v>
      </c>
      <c r="O110" s="10">
        <f t="shared" si="29"/>
        <v>2620410.8629896767</v>
      </c>
      <c r="P110" s="10">
        <f t="shared" si="29"/>
        <v>3078088.8450062294</v>
      </c>
      <c r="Q110" s="10">
        <f t="shared" si="29"/>
        <v>3570735.7316270773</v>
      </c>
      <c r="R110" s="10">
        <f t="shared" si="29"/>
        <v>4100532.5610948685</v>
      </c>
      <c r="S110" s="10">
        <f t="shared" si="29"/>
        <v>4669784.1613461841</v>
      </c>
      <c r="T110" s="10">
        <f t="shared" si="29"/>
        <v>5166269.8246054575</v>
      </c>
      <c r="U110" s="10">
        <f t="shared" si="29"/>
        <v>5681548.5109064654</v>
      </c>
      <c r="V110" s="10">
        <f t="shared" si="29"/>
        <v>6216190.5770394653</v>
      </c>
      <c r="W110" s="10">
        <f t="shared" si="29"/>
        <v>6770782.0470567411</v>
      </c>
      <c r="X110" s="10">
        <f t="shared" si="29"/>
        <v>7345925.0187702682</v>
      </c>
      <c r="Y110" s="10">
        <f t="shared" si="29"/>
        <v>7942238.0804130109</v>
      </c>
      <c r="Z110" s="10">
        <f t="shared" si="29"/>
        <v>8560356.7377114706</v>
      </c>
      <c r="AA110" s="10">
        <f t="shared" si="29"/>
        <v>9200933.8516230043</v>
      </c>
      <c r="AB110" s="10">
        <f t="shared" si="29"/>
        <v>9864640.0869974922</v>
      </c>
      <c r="AC110" s="10">
        <f t="shared" si="29"/>
        <v>10552164.372429142</v>
      </c>
      <c r="AD110" s="10">
        <f t="shared" si="29"/>
        <v>11264214.371570554</v>
      </c>
      <c r="AE110" s="10">
        <f t="shared" si="29"/>
        <v>12001516.966187665</v>
      </c>
      <c r="AF110" s="10">
        <f t="shared" si="29"/>
        <v>12764818.751240831</v>
      </c>
      <c r="AG110" s="10">
        <f t="shared" si="29"/>
        <v>13554886.542284142</v>
      </c>
      <c r="AH110" s="10">
        <f t="shared" si="29"/>
        <v>14372507.895481976</v>
      </c>
      <c r="AI110" s="10">
        <f t="shared" si="29"/>
        <v>15218491.640548971</v>
      </c>
      <c r="AJ110" s="10">
        <f t="shared" si="29"/>
        <v>16093668.426926872</v>
      </c>
      <c r="AK110" s="10">
        <f t="shared" si="29"/>
        <v>16998891.283519164</v>
      </c>
      <c r="AL110" s="10">
        <f>SUM(H110:AK110)</f>
        <v>215624183.70621848</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v>0.03</v>
      </c>
      <c r="J124" s="32">
        <v>0.03</v>
      </c>
      <c r="K124" s="32">
        <v>0.03</v>
      </c>
      <c r="L124" s="32">
        <v>0.03</v>
      </c>
      <c r="M124" s="32">
        <v>0.03</v>
      </c>
      <c r="N124" s="32">
        <v>0.03</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366.51408759999998</v>
      </c>
      <c r="K125" s="10">
        <f t="shared" si="36"/>
        <v>385.437209942788</v>
      </c>
      <c r="L125" s="10">
        <f t="shared" si="36"/>
        <v>405.33733309213414</v>
      </c>
      <c r="M125" s="10">
        <f t="shared" si="36"/>
        <v>426.26489959968097</v>
      </c>
      <c r="N125" s="10">
        <f t="shared" si="36"/>
        <v>448.27295636601247</v>
      </c>
      <c r="O125" s="10">
        <f t="shared" si="36"/>
        <v>467.84421337467074</v>
      </c>
      <c r="P125" s="10">
        <f t="shared" si="36"/>
        <v>488.26993660855942</v>
      </c>
      <c r="Q125" s="10">
        <f t="shared" si="36"/>
        <v>509.58743141448059</v>
      </c>
      <c r="R125" s="10">
        <f t="shared" si="36"/>
        <v>531.83563186236063</v>
      </c>
      <c r="S125" s="10">
        <f t="shared" si="36"/>
        <v>555.05517185406563</v>
      </c>
      <c r="T125" s="10">
        <f t="shared" si="36"/>
        <v>566.71133046300099</v>
      </c>
      <c r="U125" s="10">
        <f t="shared" si="36"/>
        <v>578.612268402724</v>
      </c>
      <c r="V125" s="10">
        <f t="shared" si="36"/>
        <v>590.7631260391812</v>
      </c>
      <c r="W125" s="10">
        <f t="shared" si="36"/>
        <v>603.16915168600394</v>
      </c>
      <c r="X125" s="10">
        <f t="shared" si="36"/>
        <v>615.83570387140992</v>
      </c>
      <c r="Y125" s="10">
        <f t="shared" si="36"/>
        <v>628.76825365270952</v>
      </c>
      <c r="Z125" s="10">
        <f t="shared" si="36"/>
        <v>641.97238697941634</v>
      </c>
      <c r="AA125" s="10">
        <f t="shared" si="36"/>
        <v>655.45380710598397</v>
      </c>
      <c r="AB125" s="10">
        <f t="shared" si="36"/>
        <v>669.21833705520953</v>
      </c>
      <c r="AC125" s="10">
        <f t="shared" si="36"/>
        <v>683.27192213336889</v>
      </c>
      <c r="AD125" s="10">
        <f t="shared" si="36"/>
        <v>697.62063249816958</v>
      </c>
      <c r="AE125" s="10">
        <f t="shared" si="36"/>
        <v>712.27066578063113</v>
      </c>
      <c r="AF125" s="10">
        <f t="shared" si="36"/>
        <v>727.22834976202432</v>
      </c>
      <c r="AG125" s="10">
        <f>AF125*(1+$G$16)*(1+AG124)</f>
        <v>742.50014510702681</v>
      </c>
      <c r="AH125" s="10">
        <f t="shared" si="36"/>
        <v>758.09264815427434</v>
      </c>
      <c r="AI125" s="10">
        <f t="shared" si="36"/>
        <v>774.012593765514</v>
      </c>
      <c r="AJ125" s="10">
        <f t="shared" si="36"/>
        <v>790.26685823458968</v>
      </c>
      <c r="AK125" s="10">
        <f t="shared" si="36"/>
        <v>806.86246225751597</v>
      </c>
    </row>
    <row r="126" spans="1:39" x14ac:dyDescent="0.35">
      <c r="C126" s="3"/>
      <c r="D126" s="3"/>
      <c r="E126" t="s">
        <v>86</v>
      </c>
      <c r="F126" t="s">
        <v>87</v>
      </c>
      <c r="G126" s="12">
        <f>[5]Infill!$G$141</f>
        <v>1.9831000000000001</v>
      </c>
      <c r="H126" s="13">
        <f>[5]Infill!$H$141</f>
        <v>2.0347</v>
      </c>
      <c r="I126" s="31">
        <f>[6]Revenue!$D$374</f>
        <v>2.1837</v>
      </c>
      <c r="J126" s="13">
        <f t="shared" ref="J126:AK126" si="37">I126*(1+$G$16)*(1+J124)</f>
        <v>2.2964444309999998</v>
      </c>
      <c r="K126" s="13">
        <f t="shared" si="37"/>
        <v>2.4150098569725293</v>
      </c>
      <c r="L126" s="13">
        <f t="shared" si="37"/>
        <v>2.5396968158880209</v>
      </c>
      <c r="M126" s="13">
        <f t="shared" si="37"/>
        <v>2.6708213624923189</v>
      </c>
      <c r="N126" s="13">
        <f t="shared" si="37"/>
        <v>2.8087158694377972</v>
      </c>
      <c r="O126" s="13">
        <f t="shared" si="37"/>
        <v>2.931342272312258</v>
      </c>
      <c r="P126" s="13">
        <f t="shared" si="37"/>
        <v>3.0593224508553627</v>
      </c>
      <c r="Q126" s="13">
        <f t="shared" si="37"/>
        <v>3.1928901468489643</v>
      </c>
      <c r="R126" s="13">
        <f t="shared" si="37"/>
        <v>3.3322893070636885</v>
      </c>
      <c r="S126" s="13">
        <f t="shared" si="37"/>
        <v>3.4777745288009951</v>
      </c>
      <c r="T126" s="13">
        <f t="shared" si="37"/>
        <v>3.5508077939058156</v>
      </c>
      <c r="U126" s="13">
        <f t="shared" si="37"/>
        <v>3.6253747575778372</v>
      </c>
      <c r="V126" s="13">
        <f t="shared" si="37"/>
        <v>3.7015076274869716</v>
      </c>
      <c r="W126" s="13">
        <f t="shared" si="37"/>
        <v>3.7792392876641978</v>
      </c>
      <c r="X126" s="13">
        <f t="shared" si="37"/>
        <v>3.8586033127051458</v>
      </c>
      <c r="Y126" s="13">
        <f t="shared" si="37"/>
        <v>3.9396339822719533</v>
      </c>
      <c r="Z126" s="13">
        <f t="shared" si="37"/>
        <v>4.0223662958996638</v>
      </c>
      <c r="AA126" s="13">
        <f t="shared" si="37"/>
        <v>4.1068359881135565</v>
      </c>
      <c r="AB126" s="13">
        <f t="shared" si="37"/>
        <v>4.1930795438639406</v>
      </c>
      <c r="AC126" s="13">
        <f t="shared" si="37"/>
        <v>4.2811342142850828</v>
      </c>
      <c r="AD126" s="13">
        <f t="shared" si="37"/>
        <v>4.3710380327850693</v>
      </c>
      <c r="AE126" s="13">
        <f t="shared" si="37"/>
        <v>4.4628298314735551</v>
      </c>
      <c r="AF126" s="13">
        <f t="shared" si="37"/>
        <v>4.5565492579344991</v>
      </c>
      <c r="AG126" s="13">
        <f>AF126*(1+$G$16)*(1+AG124)</f>
        <v>4.6522367923511228</v>
      </c>
      <c r="AH126" s="13">
        <f t="shared" si="37"/>
        <v>4.7499337649904962</v>
      </c>
      <c r="AI126" s="13">
        <f t="shared" si="37"/>
        <v>4.8496823740552966</v>
      </c>
      <c r="AJ126" s="13">
        <f t="shared" si="37"/>
        <v>4.9515257039104572</v>
      </c>
      <c r="AK126" s="13">
        <f t="shared" si="37"/>
        <v>5.0555077436925764</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30">
        <f>H114*H125+H121*H126+H122*H127+H123*H128</f>
        <v>278972.13079999998</v>
      </c>
      <c r="I131" s="10">
        <f t="shared" ref="I131:AK131" si="41">I114*I125+I121*I126+I122*I127+I123*I128</f>
        <v>558825.90240000002</v>
      </c>
      <c r="J131" s="10">
        <f t="shared" si="41"/>
        <v>867340.6806088459</v>
      </c>
      <c r="K131" s="10">
        <f t="shared" si="41"/>
        <v>1227907.9655772727</v>
      </c>
      <c r="L131" s="10">
        <f t="shared" si="41"/>
        <v>1631234.4428475844</v>
      </c>
      <c r="M131" s="10">
        <f t="shared" si="41"/>
        <v>2025720.870898763</v>
      </c>
      <c r="N131" s="10">
        <f t="shared" si="41"/>
        <v>2487330.6316485638</v>
      </c>
      <c r="O131" s="10">
        <f t="shared" si="41"/>
        <v>2968534.6916229543</v>
      </c>
      <c r="P131" s="10">
        <f t="shared" si="41"/>
        <v>3487015.5857442808</v>
      </c>
      <c r="Q131" s="10">
        <f t="shared" si="41"/>
        <v>4045111.0334121715</v>
      </c>
      <c r="R131" s="10">
        <f t="shared" si="41"/>
        <v>4645291.8256687885</v>
      </c>
      <c r="S131" s="10">
        <f t="shared" si="41"/>
        <v>5290168.9888171433</v>
      </c>
      <c r="T131" s="10">
        <f t="shared" si="41"/>
        <v>5852613.1978894016</v>
      </c>
      <c r="U131" s="10">
        <f t="shared" si="41"/>
        <v>6436347.0992186265</v>
      </c>
      <c r="V131" s="10">
        <f t="shared" si="41"/>
        <v>7042016.82198341</v>
      </c>
      <c r="W131" s="10">
        <f t="shared" si="41"/>
        <v>7670286.2440335583</v>
      </c>
      <c r="X131" s="10">
        <f t="shared" si="41"/>
        <v>8321837.452391319</v>
      </c>
      <c r="Y131" s="10">
        <f t="shared" si="41"/>
        <v>8997371.2152664848</v>
      </c>
      <c r="Z131" s="10">
        <f t="shared" si="41"/>
        <v>9697607.4658659045</v>
      </c>
      <c r="AA131" s="10">
        <f t="shared" si="41"/>
        <v>10423285.798284566</v>
      </c>
      <c r="AB131" s="10">
        <f t="shared" si="41"/>
        <v>11175165.975772366</v>
      </c>
      <c r="AC131" s="10">
        <f t="shared" si="41"/>
        <v>11954028.451677609</v>
      </c>
      <c r="AD131" s="10">
        <f t="shared" si="41"/>
        <v>12760674.903375555</v>
      </c>
      <c r="AE131" s="10">
        <f t="shared" si="41"/>
        <v>13595928.779497627</v>
      </c>
      <c r="AF131" s="10">
        <f t="shared" si="41"/>
        <v>14460635.860784438</v>
      </c>
      <c r="AG131" s="10">
        <f t="shared" si="41"/>
        <v>15355664.834893532</v>
      </c>
      <c r="AH131" s="10">
        <f t="shared" si="41"/>
        <v>16281907.885500608</v>
      </c>
      <c r="AI131" s="10">
        <f t="shared" si="41"/>
        <v>17240281.296040989</v>
      </c>
      <c r="AJ131" s="10">
        <f t="shared" si="41"/>
        <v>18231726.068446562</v>
      </c>
      <c r="AK131" s="10">
        <f t="shared" si="41"/>
        <v>19257208.557241611</v>
      </c>
      <c r="AL131" s="10">
        <f>SUM(H131:AK131)</f>
        <v>244268042.65821052</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6">SUM(J95,J137,J158)</f>
        <v>434</v>
      </c>
      <c r="K176" s="4">
        <f t="shared" si="66"/>
        <v>466</v>
      </c>
      <c r="L176" s="4">
        <f t="shared" si="66"/>
        <v>477</v>
      </c>
      <c r="M176" s="4">
        <f t="shared" si="66"/>
        <v>414</v>
      </c>
      <c r="N176" s="4">
        <f t="shared" si="66"/>
        <v>453</v>
      </c>
      <c r="O176" s="4">
        <f t="shared" si="66"/>
        <v>453</v>
      </c>
      <c r="P176" s="4">
        <f t="shared" si="66"/>
        <v>453</v>
      </c>
      <c r="Q176" s="4">
        <f t="shared" si="66"/>
        <v>453</v>
      </c>
      <c r="R176" s="4">
        <f t="shared" si="66"/>
        <v>453</v>
      </c>
      <c r="S176" s="4">
        <f t="shared" si="66"/>
        <v>453</v>
      </c>
      <c r="T176" s="4">
        <f t="shared" si="66"/>
        <v>453</v>
      </c>
      <c r="U176" s="4">
        <f t="shared" si="66"/>
        <v>453</v>
      </c>
      <c r="V176" s="4">
        <f t="shared" si="66"/>
        <v>453</v>
      </c>
      <c r="W176" s="4">
        <f t="shared" si="66"/>
        <v>453</v>
      </c>
      <c r="X176" s="4">
        <f t="shared" si="66"/>
        <v>453</v>
      </c>
      <c r="Y176" s="4">
        <f t="shared" si="66"/>
        <v>453</v>
      </c>
      <c r="Z176" s="4">
        <f t="shared" si="66"/>
        <v>453</v>
      </c>
      <c r="AA176" s="4">
        <f t="shared" si="66"/>
        <v>453</v>
      </c>
      <c r="AB176" s="4">
        <f t="shared" si="66"/>
        <v>453</v>
      </c>
      <c r="AC176" s="4">
        <f t="shared" si="66"/>
        <v>453</v>
      </c>
      <c r="AD176" s="4">
        <f t="shared" si="66"/>
        <v>453</v>
      </c>
      <c r="AE176" s="4">
        <f t="shared" si="66"/>
        <v>453</v>
      </c>
      <c r="AF176" s="4">
        <f t="shared" si="66"/>
        <v>453</v>
      </c>
      <c r="AG176" s="4">
        <f t="shared" si="66"/>
        <v>453</v>
      </c>
      <c r="AH176" s="4">
        <f t="shared" si="66"/>
        <v>453</v>
      </c>
      <c r="AI176" s="4">
        <f t="shared" si="66"/>
        <v>453</v>
      </c>
      <c r="AJ176" s="4">
        <f t="shared" si="66"/>
        <v>453</v>
      </c>
      <c r="AK176" s="4">
        <f t="shared" si="66"/>
        <v>453</v>
      </c>
      <c r="AL176" s="10"/>
    </row>
    <row r="177" spans="1:38" x14ac:dyDescent="0.35">
      <c r="C177" s="3"/>
      <c r="D177" s="3"/>
      <c r="E177" t="s">
        <v>105</v>
      </c>
      <c r="F177" t="s">
        <v>70</v>
      </c>
      <c r="H177" s="4">
        <f>SUM(H96,H138,H159)</f>
        <v>484</v>
      </c>
      <c r="I177" s="4">
        <f>SUM(I96,I138,I159)</f>
        <v>912</v>
      </c>
      <c r="J177" s="4">
        <f t="shared" si="66"/>
        <v>1346</v>
      </c>
      <c r="K177" s="4">
        <f t="shared" si="66"/>
        <v>1812</v>
      </c>
      <c r="L177" s="4">
        <f t="shared" si="66"/>
        <v>2289</v>
      </c>
      <c r="M177" s="4">
        <f t="shared" si="66"/>
        <v>2703</v>
      </c>
      <c r="N177" s="4">
        <f t="shared" si="66"/>
        <v>3156</v>
      </c>
      <c r="O177" s="4">
        <f t="shared" si="66"/>
        <v>3609</v>
      </c>
      <c r="P177" s="4">
        <f t="shared" si="66"/>
        <v>4062</v>
      </c>
      <c r="Q177" s="4">
        <f t="shared" si="66"/>
        <v>4515</v>
      </c>
      <c r="R177" s="4">
        <f t="shared" si="66"/>
        <v>4968</v>
      </c>
      <c r="S177" s="4">
        <f t="shared" si="66"/>
        <v>5421</v>
      </c>
      <c r="T177" s="4">
        <f t="shared" si="66"/>
        <v>5874</v>
      </c>
      <c r="U177" s="4">
        <f t="shared" si="66"/>
        <v>6327</v>
      </c>
      <c r="V177" s="4">
        <f t="shared" si="66"/>
        <v>6780</v>
      </c>
      <c r="W177" s="4">
        <f t="shared" si="66"/>
        <v>7233</v>
      </c>
      <c r="X177" s="4">
        <f t="shared" si="66"/>
        <v>7686</v>
      </c>
      <c r="Y177" s="4">
        <f t="shared" si="66"/>
        <v>8139</v>
      </c>
      <c r="Z177" s="4">
        <f t="shared" si="66"/>
        <v>8592</v>
      </c>
      <c r="AA177" s="4">
        <f t="shared" si="66"/>
        <v>9045</v>
      </c>
      <c r="AB177" s="4">
        <f t="shared" si="66"/>
        <v>9498</v>
      </c>
      <c r="AC177" s="4">
        <f t="shared" si="66"/>
        <v>9951</v>
      </c>
      <c r="AD177" s="4">
        <f t="shared" si="66"/>
        <v>10404</v>
      </c>
      <c r="AE177" s="4">
        <f t="shared" si="66"/>
        <v>10857</v>
      </c>
      <c r="AF177" s="4">
        <f t="shared" si="66"/>
        <v>11310</v>
      </c>
      <c r="AG177" s="4">
        <f t="shared" si="66"/>
        <v>11763</v>
      </c>
      <c r="AH177" s="4">
        <f t="shared" si="66"/>
        <v>12216</v>
      </c>
      <c r="AI177" s="4">
        <f t="shared" si="66"/>
        <v>12669</v>
      </c>
      <c r="AJ177" s="4">
        <f t="shared" si="66"/>
        <v>13122</v>
      </c>
      <c r="AK177" s="4">
        <f t="shared" si="66"/>
        <v>13575</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1632967.2194510456</v>
      </c>
      <c r="K179" s="10">
        <f t="shared" si="67"/>
        <v>2311817.6065291539</v>
      </c>
      <c r="L179" s="10">
        <f t="shared" si="67"/>
        <v>3071171.9534932049</v>
      </c>
      <c r="M179" s="10">
        <f t="shared" si="67"/>
        <v>3813882.8858038075</v>
      </c>
      <c r="N179" s="10">
        <f t="shared" si="67"/>
        <v>4682968.8451455571</v>
      </c>
      <c r="O179" s="10">
        <f t="shared" si="67"/>
        <v>5588945.554612631</v>
      </c>
      <c r="P179" s="10">
        <f t="shared" si="67"/>
        <v>6565104.4307505097</v>
      </c>
      <c r="Q179" s="10">
        <f t="shared" si="67"/>
        <v>7615846.7650392484</v>
      </c>
      <c r="R179" s="10">
        <f t="shared" si="67"/>
        <v>8745824.3867636565</v>
      </c>
      <c r="S179" s="10">
        <f t="shared" si="67"/>
        <v>9959953.1501633264</v>
      </c>
      <c r="T179" s="10">
        <f t="shared" si="67"/>
        <v>11018883.02249486</v>
      </c>
      <c r="U179" s="10">
        <f t="shared" si="67"/>
        <v>12117895.610125091</v>
      </c>
      <c r="V179" s="10">
        <f t="shared" si="67"/>
        <v>13258207.399022875</v>
      </c>
      <c r="W179" s="10">
        <f t="shared" si="67"/>
        <v>14441068.291090298</v>
      </c>
      <c r="X179" s="10">
        <f t="shared" si="67"/>
        <v>15667762.471161587</v>
      </c>
      <c r="Y179" s="10">
        <f t="shared" si="67"/>
        <v>16939609.295679495</v>
      </c>
      <c r="Z179" s="10">
        <f t="shared" si="67"/>
        <v>18257964.203577377</v>
      </c>
      <c r="AA179" s="10">
        <f t="shared" si="67"/>
        <v>19624219.64990757</v>
      </c>
      <c r="AB179" s="10">
        <f t="shared" si="67"/>
        <v>21039806.06276986</v>
      </c>
      <c r="AC179" s="10">
        <f t="shared" si="67"/>
        <v>22506192.824106753</v>
      </c>
      <c r="AD179" s="10">
        <f t="shared" si="67"/>
        <v>24024889.274946108</v>
      </c>
      <c r="AE179" s="10">
        <f t="shared" si="67"/>
        <v>25597445.745685294</v>
      </c>
      <c r="AF179" s="10">
        <f t="shared" si="67"/>
        <v>27225454.612025268</v>
      </c>
      <c r="AG179" s="10">
        <f t="shared" si="67"/>
        <v>28910551.377177674</v>
      </c>
      <c r="AH179" s="10">
        <f t="shared" si="67"/>
        <v>30654415.780982584</v>
      </c>
      <c r="AI179" s="10">
        <f t="shared" si="67"/>
        <v>32458772.93658996</v>
      </c>
      <c r="AJ179" s="10">
        <f t="shared" si="67"/>
        <v>34325394.495373435</v>
      </c>
      <c r="AK179" s="10">
        <f t="shared" si="67"/>
        <v>36256099.840760775</v>
      </c>
    </row>
    <row r="180" spans="1:38" x14ac:dyDescent="0.35">
      <c r="C180" s="3"/>
      <c r="D180" s="3"/>
    </row>
    <row r="181" spans="1:38" x14ac:dyDescent="0.35">
      <c r="C181" s="3"/>
      <c r="D181" s="3"/>
      <c r="E181" s="15" t="s">
        <v>108</v>
      </c>
      <c r="F181" s="15" t="s">
        <v>109</v>
      </c>
      <c r="G181" s="15"/>
      <c r="H181" s="16">
        <f>H178*1000/H177</f>
        <v>121</v>
      </c>
      <c r="I181" s="16">
        <f t="shared" ref="I181:AK181" si="68">I178*1000/I177</f>
        <v>121</v>
      </c>
      <c r="J181" s="16">
        <f t="shared" si="68"/>
        <v>121</v>
      </c>
      <c r="K181" s="16">
        <f t="shared" si="68"/>
        <v>121</v>
      </c>
      <c r="L181" s="16">
        <f t="shared" si="68"/>
        <v>121</v>
      </c>
      <c r="M181" s="16">
        <f t="shared" si="68"/>
        <v>121</v>
      </c>
      <c r="N181" s="16">
        <f t="shared" si="68"/>
        <v>121</v>
      </c>
      <c r="O181" s="16">
        <f t="shared" si="68"/>
        <v>121</v>
      </c>
      <c r="P181" s="16">
        <f t="shared" si="68"/>
        <v>121</v>
      </c>
      <c r="Q181" s="16">
        <f t="shared" si="68"/>
        <v>121</v>
      </c>
      <c r="R181" s="16">
        <f t="shared" si="68"/>
        <v>121</v>
      </c>
      <c r="S181" s="16">
        <f t="shared" si="68"/>
        <v>121</v>
      </c>
      <c r="T181" s="16">
        <f t="shared" si="68"/>
        <v>121</v>
      </c>
      <c r="U181" s="16">
        <f t="shared" si="68"/>
        <v>121</v>
      </c>
      <c r="V181" s="16">
        <f t="shared" si="68"/>
        <v>121</v>
      </c>
      <c r="W181" s="16">
        <f t="shared" si="68"/>
        <v>121</v>
      </c>
      <c r="X181" s="16">
        <f t="shared" si="68"/>
        <v>121</v>
      </c>
      <c r="Y181" s="16">
        <f t="shared" si="68"/>
        <v>121</v>
      </c>
      <c r="Z181" s="16">
        <f t="shared" si="68"/>
        <v>121.00000000000001</v>
      </c>
      <c r="AA181" s="16">
        <f t="shared" si="68"/>
        <v>121</v>
      </c>
      <c r="AB181" s="16">
        <f t="shared" si="68"/>
        <v>121</v>
      </c>
      <c r="AC181" s="16">
        <f t="shared" si="68"/>
        <v>121</v>
      </c>
      <c r="AD181" s="16">
        <f t="shared" si="68"/>
        <v>121</v>
      </c>
      <c r="AE181" s="16">
        <f t="shared" si="68"/>
        <v>121</v>
      </c>
      <c r="AF181" s="16">
        <f t="shared" si="68"/>
        <v>121</v>
      </c>
      <c r="AG181" s="16">
        <f t="shared" si="68"/>
        <v>121</v>
      </c>
      <c r="AH181" s="16">
        <f t="shared" si="68"/>
        <v>121</v>
      </c>
      <c r="AI181" s="16">
        <f t="shared" si="68"/>
        <v>121</v>
      </c>
      <c r="AJ181" s="16">
        <f t="shared" si="68"/>
        <v>121</v>
      </c>
      <c r="AK181" s="16">
        <f t="shared" si="68"/>
        <v>121</v>
      </c>
    </row>
    <row r="182" spans="1:38" s="37" customFormat="1" x14ac:dyDescent="0.35">
      <c r="A182" s="40"/>
      <c r="C182" s="41"/>
      <c r="D182" s="41"/>
      <c r="E182" s="42" t="s">
        <v>110</v>
      </c>
      <c r="F182" s="42" t="s">
        <v>111</v>
      </c>
      <c r="G182" s="42"/>
      <c r="H182" s="43">
        <f>H179/H177</f>
        <v>1088.8287</v>
      </c>
      <c r="I182" s="43">
        <f t="shared" ref="I182:AK182" si="69">I179/I177</f>
        <v>1153.6377</v>
      </c>
      <c r="J182" s="43">
        <f t="shared" si="69"/>
        <v>1213.2000144509998</v>
      </c>
      <c r="K182" s="43">
        <f t="shared" si="69"/>
        <v>1275.8375311971047</v>
      </c>
      <c r="L182" s="43">
        <f t="shared" si="69"/>
        <v>1341.7090229328112</v>
      </c>
      <c r="M182" s="43">
        <f t="shared" si="69"/>
        <v>1410.9814597868321</v>
      </c>
      <c r="N182" s="43">
        <f t="shared" si="69"/>
        <v>1483.8304325556264</v>
      </c>
      <c r="O182" s="43">
        <f t="shared" si="69"/>
        <v>1548.6133429239765</v>
      </c>
      <c r="P182" s="43">
        <f t="shared" si="69"/>
        <v>1616.2246259848621</v>
      </c>
      <c r="Q182" s="43">
        <f t="shared" si="69"/>
        <v>1686.7877663431336</v>
      </c>
      <c r="R182" s="43">
        <f t="shared" si="69"/>
        <v>1760.431639847757</v>
      </c>
      <c r="S182" s="43">
        <f t="shared" si="69"/>
        <v>1837.2907489694385</v>
      </c>
      <c r="T182" s="43">
        <f t="shared" si="69"/>
        <v>1875.873854697797</v>
      </c>
      <c r="U182" s="43">
        <f t="shared" si="69"/>
        <v>1915.2672056464503</v>
      </c>
      <c r="V182" s="43">
        <f t="shared" si="69"/>
        <v>1955.4878169650258</v>
      </c>
      <c r="W182" s="43">
        <f t="shared" si="69"/>
        <v>1996.5530611212912</v>
      </c>
      <c r="X182" s="43">
        <f t="shared" si="69"/>
        <v>2038.4806754048384</v>
      </c>
      <c r="Y182" s="43">
        <f t="shared" si="69"/>
        <v>2081.2887695883396</v>
      </c>
      <c r="Z182" s="43">
        <f t="shared" si="69"/>
        <v>2124.9958337496946</v>
      </c>
      <c r="AA182" s="43">
        <f t="shared" si="69"/>
        <v>2169.620746258438</v>
      </c>
      <c r="AB182" s="43">
        <f t="shared" si="69"/>
        <v>2215.1827819298651</v>
      </c>
      <c r="AC182" s="43">
        <f t="shared" si="69"/>
        <v>2261.7016203503922</v>
      </c>
      <c r="AD182" s="43">
        <f t="shared" si="69"/>
        <v>2309.1973543777499</v>
      </c>
      <c r="AE182" s="43">
        <f t="shared" si="69"/>
        <v>2357.6904988196825</v>
      </c>
      <c r="AF182" s="43">
        <f t="shared" si="69"/>
        <v>2407.2019992948954</v>
      </c>
      <c r="AG182" s="43">
        <f t="shared" si="69"/>
        <v>2457.7532412800879</v>
      </c>
      <c r="AH182" s="43">
        <f t="shared" si="69"/>
        <v>2509.3660593469699</v>
      </c>
      <c r="AI182" s="43">
        <f t="shared" si="69"/>
        <v>2562.0627465932562</v>
      </c>
      <c r="AJ182" s="43">
        <f t="shared" si="69"/>
        <v>2615.8660642717141</v>
      </c>
      <c r="AK182" s="43">
        <f t="shared" si="69"/>
        <v>2670.7992516214199</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X195" si="73">H194*(1+$G$16)*(1+I$193)</f>
        <v>947.09991076765107</v>
      </c>
      <c r="J194" s="10">
        <f t="shared" si="73"/>
        <v>966.9890088937716</v>
      </c>
      <c r="K194" s="10">
        <f t="shared" si="73"/>
        <v>987.29577808054069</v>
      </c>
      <c r="L194" s="10">
        <f t="shared" si="73"/>
        <v>1008.0289894202319</v>
      </c>
      <c r="M194" s="10">
        <f t="shared" si="73"/>
        <v>1029.1975981980568</v>
      </c>
      <c r="N194" s="10">
        <f t="shared" si="73"/>
        <v>1050.8107477602159</v>
      </c>
      <c r="O194" s="10">
        <f t="shared" si="73"/>
        <v>1072.8777734631803</v>
      </c>
      <c r="P194" s="10">
        <f t="shared" si="73"/>
        <v>1095.4082067059071</v>
      </c>
      <c r="Q194" s="10">
        <f t="shared" si="73"/>
        <v>1118.411779046731</v>
      </c>
      <c r="R194" s="10">
        <f t="shared" si="73"/>
        <v>1141.8984264067121</v>
      </c>
      <c r="S194" s="10">
        <f t="shared" si="73"/>
        <v>1165.8782933612529</v>
      </c>
      <c r="T194" s="10">
        <f t="shared" si="73"/>
        <v>1190.3617375218391</v>
      </c>
      <c r="U194" s="10">
        <f t="shared" si="73"/>
        <v>1215.3593340097977</v>
      </c>
      <c r="V194" s="10">
        <f t="shared" si="73"/>
        <v>1240.8818800240033</v>
      </c>
      <c r="W194" s="10">
        <f t="shared" si="73"/>
        <v>1266.9403995045072</v>
      </c>
      <c r="X194" s="10">
        <f t="shared" si="73"/>
        <v>1293.5461478941018</v>
      </c>
      <c r="Y194" s="10">
        <f t="shared" ref="Y194:AK195" si="74">X194*(1+$G$16)*(1+Y$193)</f>
        <v>1320.7106169998779</v>
      </c>
      <c r="Z194" s="10">
        <f t="shared" si="74"/>
        <v>1348.4455399568751</v>
      </c>
      <c r="AA194" s="10">
        <f t="shared" si="74"/>
        <v>1376.7628962959693</v>
      </c>
      <c r="AB194" s="10">
        <f t="shared" si="74"/>
        <v>1405.6749171181846</v>
      </c>
      <c r="AC194" s="10">
        <f t="shared" si="74"/>
        <v>1435.1940903776663</v>
      </c>
      <c r="AD194" s="10">
        <f t="shared" si="74"/>
        <v>1465.333166275597</v>
      </c>
      <c r="AE194" s="10">
        <f t="shared" si="74"/>
        <v>1496.1051627673844</v>
      </c>
      <c r="AF194" s="10">
        <f t="shared" si="74"/>
        <v>1527.5233711854994</v>
      </c>
      <c r="AG194" s="10">
        <f t="shared" si="74"/>
        <v>1559.6013619803948</v>
      </c>
      <c r="AH194" s="10">
        <f t="shared" si="74"/>
        <v>1592.352990581983</v>
      </c>
      <c r="AI194" s="10">
        <f t="shared" si="74"/>
        <v>1625.7924033842046</v>
      </c>
      <c r="AJ194" s="10">
        <f t="shared" si="74"/>
        <v>1659.9340438552726</v>
      </c>
      <c r="AK194" s="10">
        <f t="shared" si="74"/>
        <v>1694.7926587762331</v>
      </c>
    </row>
    <row r="195" spans="1:39" x14ac:dyDescent="0.35">
      <c r="A195" s="2">
        <v>42</v>
      </c>
      <c r="E195" t="s">
        <v>122</v>
      </c>
      <c r="F195" t="s">
        <v>113</v>
      </c>
      <c r="G195" s="6"/>
      <c r="H195" s="10">
        <f>G195*(1+$G$16)*(1+H$193)</f>
        <v>0</v>
      </c>
      <c r="I195" s="10">
        <f t="shared" si="73"/>
        <v>0</v>
      </c>
      <c r="J195" s="10">
        <f t="shared" si="73"/>
        <v>0</v>
      </c>
      <c r="K195" s="10">
        <f t="shared" si="73"/>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3"/>
        <v>0</v>
      </c>
      <c r="Y195" s="10">
        <f t="shared" si="74"/>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5">I194*I177+(I195+I199)*I178+I196+I200</f>
        <v>863755.11862009775</v>
      </c>
      <c r="J202" s="10">
        <f t="shared" si="75"/>
        <v>1301567.2059710165</v>
      </c>
      <c r="K202" s="10">
        <f t="shared" si="75"/>
        <v>1788979.9498819397</v>
      </c>
      <c r="L202" s="10">
        <f t="shared" si="75"/>
        <v>2307378.3567829109</v>
      </c>
      <c r="M202" s="10">
        <f t="shared" si="75"/>
        <v>2781921.1079293475</v>
      </c>
      <c r="N202" s="10">
        <f t="shared" si="75"/>
        <v>3316358.7199312416</v>
      </c>
      <c r="O202" s="10">
        <f t="shared" si="75"/>
        <v>3872015.884428618</v>
      </c>
      <c r="P202" s="10">
        <f t="shared" si="75"/>
        <v>4449548.1356393946</v>
      </c>
      <c r="Q202" s="10">
        <f t="shared" si="75"/>
        <v>5049629.18239599</v>
      </c>
      <c r="R202" s="10">
        <f t="shared" si="75"/>
        <v>5672951.3823885461</v>
      </c>
      <c r="S202" s="10">
        <f t="shared" si="75"/>
        <v>6320226.2283113515</v>
      </c>
      <c r="T202" s="10">
        <f t="shared" si="75"/>
        <v>6992184.8462032834</v>
      </c>
      <c r="U202" s="10">
        <f t="shared" si="75"/>
        <v>7689578.5062799901</v>
      </c>
      <c r="V202" s="10">
        <f t="shared" si="75"/>
        <v>8413179.1465627421</v>
      </c>
      <c r="W202" s="10">
        <f t="shared" si="75"/>
        <v>9163779.9096161015</v>
      </c>
      <c r="X202" s="10">
        <f t="shared" si="75"/>
        <v>9942195.6927140653</v>
      </c>
      <c r="Y202" s="10">
        <f t="shared" si="75"/>
        <v>10749263.711762005</v>
      </c>
      <c r="Z202" s="10">
        <f t="shared" si="75"/>
        <v>11585844.079309471</v>
      </c>
      <c r="AA202" s="10">
        <f t="shared" si="75"/>
        <v>12452820.396997042</v>
      </c>
      <c r="AB202" s="10">
        <f t="shared" si="75"/>
        <v>13351100.362788517</v>
      </c>
      <c r="AC202" s="10">
        <f t="shared" si="75"/>
        <v>14281616.393348157</v>
      </c>
      <c r="AD202" s="10">
        <f t="shared" si="75"/>
        <v>15245326.261931311</v>
      </c>
      <c r="AE202" s="10">
        <f t="shared" si="75"/>
        <v>16243213.752165493</v>
      </c>
      <c r="AF202" s="10">
        <f t="shared" si="75"/>
        <v>17276289.328107998</v>
      </c>
      <c r="AG202" s="10">
        <f t="shared" si="75"/>
        <v>18345590.820975386</v>
      </c>
      <c r="AH202" s="10">
        <f t="shared" si="75"/>
        <v>19452184.132949505</v>
      </c>
      <c r="AI202" s="10">
        <f t="shared" si="75"/>
        <v>20597163.958474487</v>
      </c>
      <c r="AJ202" s="10">
        <f t="shared" si="75"/>
        <v>21781654.523468889</v>
      </c>
      <c r="AK202" s="10">
        <f t="shared" si="75"/>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6">SUM(I205:I208)</f>
        <v>0</v>
      </c>
      <c r="J209" s="10">
        <f t="shared" si="76"/>
        <v>0</v>
      </c>
      <c r="K209" s="10">
        <f t="shared" si="76"/>
        <v>0</v>
      </c>
      <c r="L209" s="10">
        <f t="shared" si="76"/>
        <v>0</v>
      </c>
      <c r="M209" s="10">
        <f t="shared" si="76"/>
        <v>0</v>
      </c>
      <c r="N209" s="10">
        <f t="shared" si="76"/>
        <v>0</v>
      </c>
      <c r="O209" s="10">
        <f t="shared" si="76"/>
        <v>0</v>
      </c>
      <c r="P209" s="10">
        <f t="shared" si="76"/>
        <v>0</v>
      </c>
      <c r="Q209" s="10">
        <f t="shared" si="76"/>
        <v>0</v>
      </c>
      <c r="R209" s="10">
        <f t="shared" si="76"/>
        <v>0</v>
      </c>
      <c r="S209" s="10">
        <f t="shared" si="76"/>
        <v>0</v>
      </c>
      <c r="T209" s="10">
        <f t="shared" si="76"/>
        <v>0</v>
      </c>
      <c r="U209" s="10">
        <f t="shared" si="76"/>
        <v>0</v>
      </c>
      <c r="V209" s="10">
        <f t="shared" si="76"/>
        <v>0</v>
      </c>
      <c r="W209" s="10">
        <f t="shared" si="76"/>
        <v>0</v>
      </c>
      <c r="X209" s="10">
        <f t="shared" si="76"/>
        <v>0</v>
      </c>
      <c r="Y209" s="10">
        <f t="shared" si="76"/>
        <v>0</v>
      </c>
      <c r="Z209" s="10">
        <f t="shared" si="76"/>
        <v>0</v>
      </c>
      <c r="AA209" s="10">
        <f t="shared" si="76"/>
        <v>0</v>
      </c>
      <c r="AB209" s="10">
        <f t="shared" si="76"/>
        <v>0</v>
      </c>
      <c r="AC209" s="10">
        <f t="shared" si="76"/>
        <v>0</v>
      </c>
      <c r="AD209" s="10">
        <f t="shared" si="76"/>
        <v>0</v>
      </c>
      <c r="AE209" s="10">
        <f t="shared" si="76"/>
        <v>0</v>
      </c>
      <c r="AF209" s="10">
        <f t="shared" si="76"/>
        <v>0</v>
      </c>
      <c r="AG209" s="10">
        <f t="shared" si="76"/>
        <v>0</v>
      </c>
      <c r="AH209" s="10">
        <f t="shared" si="76"/>
        <v>0</v>
      </c>
      <c r="AI209" s="10">
        <f t="shared" si="76"/>
        <v>0</v>
      </c>
      <c r="AJ209" s="10">
        <f t="shared" si="76"/>
        <v>0</v>
      </c>
      <c r="AK209" s="10">
        <f t="shared" si="76"/>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7">SUM(I212:I215)</f>
        <v>0</v>
      </c>
      <c r="J216" s="10">
        <f t="shared" si="77"/>
        <v>0</v>
      </c>
      <c r="K216" s="10">
        <f t="shared" si="77"/>
        <v>0</v>
      </c>
      <c r="L216" s="10">
        <f t="shared" si="77"/>
        <v>0</v>
      </c>
      <c r="M216" s="10">
        <f t="shared" si="77"/>
        <v>0</v>
      </c>
      <c r="N216" s="10">
        <f t="shared" si="77"/>
        <v>0</v>
      </c>
      <c r="O216" s="10">
        <f t="shared" si="77"/>
        <v>0</v>
      </c>
      <c r="P216" s="10">
        <f t="shared" si="77"/>
        <v>0</v>
      </c>
      <c r="Q216" s="10">
        <f t="shared" si="77"/>
        <v>0</v>
      </c>
      <c r="R216" s="10">
        <f t="shared" si="77"/>
        <v>0</v>
      </c>
      <c r="S216" s="10">
        <f t="shared" si="77"/>
        <v>0</v>
      </c>
      <c r="T216" s="10">
        <f t="shared" si="77"/>
        <v>0</v>
      </c>
      <c r="U216" s="10">
        <f t="shared" si="77"/>
        <v>0</v>
      </c>
      <c r="V216" s="10">
        <f t="shared" si="77"/>
        <v>0</v>
      </c>
      <c r="W216" s="10">
        <f t="shared" si="77"/>
        <v>0</v>
      </c>
      <c r="X216" s="10">
        <f t="shared" si="77"/>
        <v>0</v>
      </c>
      <c r="Y216" s="10">
        <f t="shared" si="77"/>
        <v>0</v>
      </c>
      <c r="Z216" s="10">
        <f t="shared" si="77"/>
        <v>0</v>
      </c>
      <c r="AA216" s="10">
        <f t="shared" si="77"/>
        <v>0</v>
      </c>
      <c r="AB216" s="10">
        <f t="shared" si="77"/>
        <v>0</v>
      </c>
      <c r="AC216" s="10">
        <f t="shared" si="77"/>
        <v>0</v>
      </c>
      <c r="AD216" s="10">
        <f t="shared" si="77"/>
        <v>0</v>
      </c>
      <c r="AE216" s="10">
        <f t="shared" si="77"/>
        <v>0</v>
      </c>
      <c r="AF216" s="10">
        <f t="shared" si="77"/>
        <v>0</v>
      </c>
      <c r="AG216" s="10">
        <f t="shared" si="77"/>
        <v>0</v>
      </c>
      <c r="AH216" s="10">
        <f t="shared" si="77"/>
        <v>0</v>
      </c>
      <c r="AI216" s="10">
        <f t="shared" si="77"/>
        <v>0</v>
      </c>
      <c r="AJ216" s="10">
        <f t="shared" si="77"/>
        <v>0</v>
      </c>
      <c r="AK216" s="10">
        <f t="shared" si="77"/>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1138.0158508000943</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8">H176</f>
        <v>484</v>
      </c>
      <c r="I219" s="10">
        <f t="shared" si="78"/>
        <v>428</v>
      </c>
      <c r="J219" s="10">
        <f t="shared" si="78"/>
        <v>434</v>
      </c>
      <c r="K219" s="10">
        <f t="shared" si="78"/>
        <v>466</v>
      </c>
      <c r="L219" s="10">
        <f t="shared" si="78"/>
        <v>477</v>
      </c>
      <c r="M219" s="10">
        <f t="shared" si="78"/>
        <v>414</v>
      </c>
      <c r="N219" s="10">
        <f t="shared" si="78"/>
        <v>453</v>
      </c>
      <c r="O219" s="10">
        <f t="shared" si="78"/>
        <v>453</v>
      </c>
      <c r="P219" s="10">
        <f t="shared" si="78"/>
        <v>453</v>
      </c>
      <c r="Q219" s="10">
        <f t="shared" si="78"/>
        <v>453</v>
      </c>
      <c r="R219" s="10">
        <f t="shared" si="78"/>
        <v>453</v>
      </c>
      <c r="S219" s="10">
        <f t="shared" si="78"/>
        <v>453</v>
      </c>
      <c r="T219" s="10">
        <f t="shared" si="78"/>
        <v>453</v>
      </c>
      <c r="U219" s="10">
        <f t="shared" si="78"/>
        <v>453</v>
      </c>
      <c r="V219" s="10">
        <f t="shared" si="78"/>
        <v>453</v>
      </c>
      <c r="W219" s="10">
        <f t="shared" si="78"/>
        <v>453</v>
      </c>
      <c r="X219" s="10">
        <f t="shared" si="78"/>
        <v>453</v>
      </c>
      <c r="Y219" s="10">
        <f t="shared" si="78"/>
        <v>453</v>
      </c>
      <c r="Z219" s="10">
        <f t="shared" si="78"/>
        <v>453</v>
      </c>
      <c r="AA219" s="10">
        <f t="shared" si="78"/>
        <v>453</v>
      </c>
      <c r="AB219" s="10">
        <f t="shared" si="78"/>
        <v>453</v>
      </c>
      <c r="AC219" s="10">
        <f t="shared" si="78"/>
        <v>453</v>
      </c>
      <c r="AD219" s="10">
        <f t="shared" si="78"/>
        <v>453</v>
      </c>
      <c r="AE219" s="10">
        <f t="shared" si="78"/>
        <v>453</v>
      </c>
      <c r="AF219" s="10">
        <f t="shared" si="78"/>
        <v>453</v>
      </c>
      <c r="AG219" s="10">
        <f t="shared" si="78"/>
        <v>453</v>
      </c>
      <c r="AH219" s="10">
        <f t="shared" si="78"/>
        <v>453</v>
      </c>
      <c r="AI219" s="10">
        <f t="shared" si="78"/>
        <v>453</v>
      </c>
      <c r="AJ219" s="10">
        <f t="shared" si="78"/>
        <v>453</v>
      </c>
      <c r="AK219" s="10">
        <f t="shared" si="78"/>
        <v>453</v>
      </c>
    </row>
    <row r="220" spans="1:37" x14ac:dyDescent="0.35">
      <c r="E220" t="s">
        <v>138</v>
      </c>
      <c r="F220" t="s">
        <v>111</v>
      </c>
      <c r="G220" s="20">
        <v>4125.3165521720193</v>
      </c>
      <c r="H220" s="10">
        <f>G220*(1+$G$16)</f>
        <v>4211.9481997676312</v>
      </c>
      <c r="I220" s="10">
        <f t="shared" ref="I220:AK220" si="79">H220*(1+$G$16)</f>
        <v>4300.3991119627508</v>
      </c>
      <c r="J220" s="10">
        <f>I220*(1+$G$16)</f>
        <v>4390.7074933139684</v>
      </c>
      <c r="K220" s="10">
        <f t="shared" si="79"/>
        <v>4482.9123506735614</v>
      </c>
      <c r="L220" s="10">
        <f t="shared" si="79"/>
        <v>4577.0535100377056</v>
      </c>
      <c r="M220" s="10">
        <f t="shared" si="79"/>
        <v>4673.1716337484968</v>
      </c>
      <c r="N220" s="10">
        <f t="shared" si="79"/>
        <v>4771.308238057215</v>
      </c>
      <c r="O220" s="10">
        <f t="shared" si="79"/>
        <v>4871.5057110564157</v>
      </c>
      <c r="P220" s="10">
        <f t="shared" si="79"/>
        <v>4973.8073309886004</v>
      </c>
      <c r="Q220" s="10">
        <f t="shared" si="79"/>
        <v>5078.2572849393609</v>
      </c>
      <c r="R220" s="10">
        <f t="shared" si="79"/>
        <v>5184.9006879230874</v>
      </c>
      <c r="S220" s="10">
        <f t="shared" si="79"/>
        <v>5293.7836023694717</v>
      </c>
      <c r="T220" s="10">
        <f t="shared" si="79"/>
        <v>5404.9530580192304</v>
      </c>
      <c r="U220" s="10">
        <f t="shared" si="79"/>
        <v>5518.4570722376338</v>
      </c>
      <c r="V220" s="10">
        <f t="shared" si="79"/>
        <v>5634.3446707546236</v>
      </c>
      <c r="W220" s="10">
        <f t="shared" si="79"/>
        <v>5752.6659088404704</v>
      </c>
      <c r="X220" s="10">
        <f t="shared" si="79"/>
        <v>5873.4718929261198</v>
      </c>
      <c r="Y220" s="10">
        <f t="shared" si="79"/>
        <v>5996.814802677568</v>
      </c>
      <c r="Z220" s="10">
        <f t="shared" si="79"/>
        <v>6122.7479135337962</v>
      </c>
      <c r="AA220" s="10">
        <f t="shared" si="79"/>
        <v>6251.3256197180053</v>
      </c>
      <c r="AB220" s="10">
        <f t="shared" si="79"/>
        <v>6382.6034577320825</v>
      </c>
      <c r="AC220" s="10">
        <f t="shared" si="79"/>
        <v>6516.6381303444559</v>
      </c>
      <c r="AD220" s="10">
        <f t="shared" si="79"/>
        <v>6653.4875310816888</v>
      </c>
      <c r="AE220" s="10">
        <f t="shared" si="79"/>
        <v>6793.2107692344034</v>
      </c>
      <c r="AF220" s="10">
        <f t="shared" si="79"/>
        <v>6935.8681953883251</v>
      </c>
      <c r="AG220" s="10">
        <f>AF220*(1+$G$16)</f>
        <v>7081.5214274914797</v>
      </c>
      <c r="AH220" s="10">
        <f t="shared" si="79"/>
        <v>7230.2333774688004</v>
      </c>
      <c r="AI220" s="10">
        <f t="shared" si="79"/>
        <v>7382.0682783956445</v>
      </c>
      <c r="AJ220" s="10">
        <f t="shared" si="79"/>
        <v>7537.0917122419523</v>
      </c>
      <c r="AK220" s="10">
        <f t="shared" si="79"/>
        <v>7695.3706381990323</v>
      </c>
    </row>
    <row r="221" spans="1:37" x14ac:dyDescent="0.35">
      <c r="E221" t="s">
        <v>139</v>
      </c>
      <c r="F221" t="s">
        <v>53</v>
      </c>
      <c r="H221" s="10">
        <f>H220*H219</f>
        <v>2038582.9286875336</v>
      </c>
      <c r="I221" s="10">
        <f>I220*I219</f>
        <v>1840570.8199200574</v>
      </c>
      <c r="J221" s="10">
        <f t="shared" ref="J221:AK221" si="80">J220*J219</f>
        <v>1905567.0520982624</v>
      </c>
      <c r="K221" s="10">
        <f t="shared" si="80"/>
        <v>2089037.1554138795</v>
      </c>
      <c r="L221" s="10">
        <f t="shared" si="80"/>
        <v>2183254.5242879856</v>
      </c>
      <c r="M221" s="10">
        <f t="shared" si="80"/>
        <v>1934693.0563718777</v>
      </c>
      <c r="N221" s="10">
        <f t="shared" si="80"/>
        <v>2161402.6318399184</v>
      </c>
      <c r="O221" s="10">
        <f t="shared" si="80"/>
        <v>2206792.0871085562</v>
      </c>
      <c r="P221" s="10">
        <f t="shared" si="80"/>
        <v>2253134.720937836</v>
      </c>
      <c r="Q221" s="10">
        <f t="shared" si="80"/>
        <v>2300450.5500775306</v>
      </c>
      <c r="R221" s="10">
        <f t="shared" si="80"/>
        <v>2348760.0116291586</v>
      </c>
      <c r="S221" s="10">
        <f t="shared" si="80"/>
        <v>2398083.9718733705</v>
      </c>
      <c r="T221" s="10">
        <f t="shared" si="80"/>
        <v>2448443.7352827112</v>
      </c>
      <c r="U221" s="10">
        <f t="shared" si="80"/>
        <v>2499861.0537236482</v>
      </c>
      <c r="V221" s="10">
        <f t="shared" si="80"/>
        <v>2552358.1358518447</v>
      </c>
      <c r="W221" s="10">
        <f t="shared" si="80"/>
        <v>2605957.6567047331</v>
      </c>
      <c r="X221" s="10">
        <f t="shared" si="80"/>
        <v>2660682.7674955321</v>
      </c>
      <c r="Y221" s="10">
        <f t="shared" si="80"/>
        <v>2716557.1056129383</v>
      </c>
      <c r="Z221" s="10">
        <f t="shared" si="80"/>
        <v>2773604.8048308096</v>
      </c>
      <c r="AA221" s="10">
        <f t="shared" si="80"/>
        <v>2831850.5057322565</v>
      </c>
      <c r="AB221" s="10">
        <f t="shared" si="80"/>
        <v>2891319.3663526336</v>
      </c>
      <c r="AC221" s="10">
        <f t="shared" si="80"/>
        <v>2952037.0730460384</v>
      </c>
      <c r="AD221" s="10">
        <f t="shared" si="80"/>
        <v>3014029.8515800051</v>
      </c>
      <c r="AE221" s="10">
        <f t="shared" si="80"/>
        <v>3077324.4784631846</v>
      </c>
      <c r="AF221" s="10">
        <f t="shared" si="80"/>
        <v>3141948.2925109114</v>
      </c>
      <c r="AG221" s="10">
        <f t="shared" si="80"/>
        <v>3207929.2066536401</v>
      </c>
      <c r="AH221" s="10">
        <f t="shared" si="80"/>
        <v>3275295.7199933664</v>
      </c>
      <c r="AI221" s="10">
        <f t="shared" si="80"/>
        <v>3344076.9301132271</v>
      </c>
      <c r="AJ221" s="10">
        <f t="shared" si="80"/>
        <v>3414302.5456456044</v>
      </c>
      <c r="AK221" s="10">
        <f t="shared" si="80"/>
        <v>3486002.8991041617</v>
      </c>
    </row>
    <row r="223" spans="1:37" x14ac:dyDescent="0.35">
      <c r="D223" t="s">
        <v>140</v>
      </c>
    </row>
    <row r="224" spans="1:37" x14ac:dyDescent="0.35">
      <c r="E224" t="s">
        <v>57</v>
      </c>
      <c r="F224" t="s">
        <v>53</v>
      </c>
      <c r="G224" s="10">
        <f t="shared" ref="G224:AK224" si="81">G44</f>
        <v>6232586.4000000004</v>
      </c>
      <c r="H224" s="10">
        <f t="shared" si="81"/>
        <v>4176296</v>
      </c>
      <c r="I224" s="10">
        <f t="shared" si="81"/>
        <v>4176296</v>
      </c>
      <c r="J224" s="10">
        <f t="shared" si="81"/>
        <v>3786015.9385158177</v>
      </c>
      <c r="K224" s="10">
        <f t="shared" si="81"/>
        <v>4598927.3384508733</v>
      </c>
      <c r="L224" s="10">
        <f t="shared" si="81"/>
        <v>5147622.5504659051</v>
      </c>
      <c r="M224" s="10">
        <f t="shared" si="81"/>
        <v>3979015.7998537263</v>
      </c>
      <c r="N224" s="10">
        <f t="shared" si="81"/>
        <v>4907370.082629622</v>
      </c>
      <c r="O224" s="10">
        <f t="shared" si="81"/>
        <v>4483790.3419831889</v>
      </c>
      <c r="P224" s="10">
        <f t="shared" si="81"/>
        <v>4577949.939164836</v>
      </c>
      <c r="Q224" s="10">
        <f t="shared" si="81"/>
        <v>4674086.8878872972</v>
      </c>
      <c r="R224" s="10">
        <f t="shared" si="81"/>
        <v>4772242.7125329301</v>
      </c>
      <c r="S224" s="10">
        <f t="shared" si="81"/>
        <v>4872459.8094961215</v>
      </c>
      <c r="T224" s="10">
        <f t="shared" si="81"/>
        <v>4974781.4654955398</v>
      </c>
      <c r="U224" s="10">
        <f t="shared" si="81"/>
        <v>5079251.8762709461</v>
      </c>
      <c r="V224" s="10">
        <f t="shared" si="81"/>
        <v>5185916.1656726357</v>
      </c>
      <c r="W224" s="10">
        <f t="shared" si="81"/>
        <v>5294820.4051517611</v>
      </c>
      <c r="X224" s="10">
        <f t="shared" si="81"/>
        <v>5406011.6336599477</v>
      </c>
      <c r="Y224" s="10">
        <f t="shared" si="81"/>
        <v>5519537.8779668063</v>
      </c>
      <c r="Z224" s="10">
        <f t="shared" si="81"/>
        <v>5635448.1734041097</v>
      </c>
      <c r="AA224" s="10">
        <f t="shared" si="81"/>
        <v>5753792.5850455957</v>
      </c>
      <c r="AB224" s="10">
        <f t="shared" si="81"/>
        <v>5874622.229331553</v>
      </c>
      <c r="AC224" s="10">
        <f t="shared" si="81"/>
        <v>5997989.296147516</v>
      </c>
      <c r="AD224" s="10">
        <f t="shared" si="81"/>
        <v>6123947.0713666137</v>
      </c>
      <c r="AE224" s="10">
        <f t="shared" si="81"/>
        <v>6252549.959865313</v>
      </c>
      <c r="AF224" s="10">
        <f t="shared" si="81"/>
        <v>6383853.5090224845</v>
      </c>
      <c r="AG224" s="10">
        <f t="shared" si="81"/>
        <v>6517914.432711957</v>
      </c>
      <c r="AH224" s="10">
        <f t="shared" si="81"/>
        <v>6654790.6357989078</v>
      </c>
      <c r="AI224" s="10">
        <f t="shared" si="81"/>
        <v>6794541.2391506853</v>
      </c>
      <c r="AJ224" s="10">
        <f t="shared" si="81"/>
        <v>6937226.6051728493</v>
      </c>
      <c r="AK224" s="10">
        <f t="shared" si="81"/>
        <v>7082908.363881479</v>
      </c>
    </row>
    <row r="225" spans="4:38" x14ac:dyDescent="0.35">
      <c r="E225" t="s">
        <v>141</v>
      </c>
      <c r="F225" t="s">
        <v>53</v>
      </c>
      <c r="G225" s="10">
        <f t="shared" ref="G225:AK225" si="82">G179</f>
        <v>0</v>
      </c>
      <c r="H225" s="10">
        <f t="shared" si="82"/>
        <v>526993.09080000001</v>
      </c>
      <c r="I225" s="10">
        <f t="shared" si="82"/>
        <v>1052117.5824</v>
      </c>
      <c r="J225" s="10">
        <f t="shared" si="82"/>
        <v>1632967.2194510456</v>
      </c>
      <c r="K225" s="10">
        <f t="shared" si="82"/>
        <v>2311817.6065291539</v>
      </c>
      <c r="L225" s="10">
        <f t="shared" si="82"/>
        <v>3071171.9534932049</v>
      </c>
      <c r="M225" s="10">
        <f t="shared" si="82"/>
        <v>3813882.8858038075</v>
      </c>
      <c r="N225" s="10">
        <f t="shared" si="82"/>
        <v>4682968.8451455571</v>
      </c>
      <c r="O225" s="10">
        <f t="shared" si="82"/>
        <v>5588945.554612631</v>
      </c>
      <c r="P225" s="10">
        <f t="shared" si="82"/>
        <v>6565104.4307505097</v>
      </c>
      <c r="Q225" s="10">
        <f t="shared" si="82"/>
        <v>7615846.7650392484</v>
      </c>
      <c r="R225" s="10">
        <f t="shared" si="82"/>
        <v>8745824.3867636565</v>
      </c>
      <c r="S225" s="10">
        <f t="shared" si="82"/>
        <v>9959953.1501633264</v>
      </c>
      <c r="T225" s="10">
        <f t="shared" si="82"/>
        <v>11018883.02249486</v>
      </c>
      <c r="U225" s="10">
        <f t="shared" si="82"/>
        <v>12117895.610125091</v>
      </c>
      <c r="V225" s="10">
        <f t="shared" si="82"/>
        <v>13258207.399022875</v>
      </c>
      <c r="W225" s="10">
        <f t="shared" si="82"/>
        <v>14441068.291090298</v>
      </c>
      <c r="X225" s="10">
        <f t="shared" si="82"/>
        <v>15667762.471161587</v>
      </c>
      <c r="Y225" s="10">
        <f t="shared" si="82"/>
        <v>16939609.295679495</v>
      </c>
      <c r="Z225" s="10">
        <f t="shared" si="82"/>
        <v>18257964.203577377</v>
      </c>
      <c r="AA225" s="10">
        <f t="shared" si="82"/>
        <v>19624219.64990757</v>
      </c>
      <c r="AB225" s="10">
        <f t="shared" si="82"/>
        <v>21039806.06276986</v>
      </c>
      <c r="AC225" s="10">
        <f t="shared" si="82"/>
        <v>22506192.824106753</v>
      </c>
      <c r="AD225" s="10">
        <f t="shared" si="82"/>
        <v>24024889.274946108</v>
      </c>
      <c r="AE225" s="10">
        <f t="shared" si="82"/>
        <v>25597445.745685294</v>
      </c>
      <c r="AF225" s="10">
        <f t="shared" si="82"/>
        <v>27225454.612025268</v>
      </c>
      <c r="AG225" s="10">
        <f t="shared" si="82"/>
        <v>28910551.377177674</v>
      </c>
      <c r="AH225" s="10">
        <f t="shared" si="82"/>
        <v>30654415.780982584</v>
      </c>
      <c r="AI225" s="10">
        <f t="shared" si="82"/>
        <v>32458772.93658996</v>
      </c>
      <c r="AJ225" s="10">
        <f t="shared" si="82"/>
        <v>34325394.495373435</v>
      </c>
      <c r="AK225" s="10">
        <f t="shared" si="82"/>
        <v>36256099.840760775</v>
      </c>
    </row>
    <row r="226" spans="4:38" x14ac:dyDescent="0.35">
      <c r="E226" t="s">
        <v>117</v>
      </c>
      <c r="F226" t="s">
        <v>53</v>
      </c>
      <c r="G226" s="10">
        <f t="shared" ref="G226:AK226" si="83">-G189</f>
        <v>0</v>
      </c>
      <c r="H226" s="10">
        <f t="shared" si="83"/>
        <v>0</v>
      </c>
      <c r="I226" s="10">
        <f t="shared" si="83"/>
        <v>0</v>
      </c>
      <c r="J226" s="10">
        <f t="shared" si="83"/>
        <v>0</v>
      </c>
      <c r="K226" s="10">
        <f t="shared" si="83"/>
        <v>0</v>
      </c>
      <c r="L226" s="10">
        <f t="shared" si="83"/>
        <v>0</v>
      </c>
      <c r="M226" s="10">
        <f t="shared" si="83"/>
        <v>0</v>
      </c>
      <c r="N226" s="10">
        <f t="shared" si="83"/>
        <v>0</v>
      </c>
      <c r="O226" s="10">
        <f t="shared" si="83"/>
        <v>0</v>
      </c>
      <c r="P226" s="10">
        <f t="shared" si="83"/>
        <v>0</v>
      </c>
      <c r="Q226" s="10">
        <f t="shared" si="83"/>
        <v>0</v>
      </c>
      <c r="R226" s="10">
        <f t="shared" si="83"/>
        <v>0</v>
      </c>
      <c r="S226" s="10">
        <f t="shared" si="83"/>
        <v>0</v>
      </c>
      <c r="T226" s="10">
        <f t="shared" si="83"/>
        <v>0</v>
      </c>
      <c r="U226" s="10">
        <f t="shared" si="83"/>
        <v>0</v>
      </c>
      <c r="V226" s="10">
        <f t="shared" si="83"/>
        <v>0</v>
      </c>
      <c r="W226" s="10">
        <f t="shared" si="83"/>
        <v>0</v>
      </c>
      <c r="X226" s="10">
        <f t="shared" si="83"/>
        <v>0</v>
      </c>
      <c r="Y226" s="10">
        <f t="shared" si="83"/>
        <v>0</v>
      </c>
      <c r="Z226" s="10">
        <f t="shared" si="83"/>
        <v>0</v>
      </c>
      <c r="AA226" s="10">
        <f t="shared" si="83"/>
        <v>0</v>
      </c>
      <c r="AB226" s="10">
        <f t="shared" si="83"/>
        <v>0</v>
      </c>
      <c r="AC226" s="10">
        <f t="shared" si="83"/>
        <v>0</v>
      </c>
      <c r="AD226" s="10">
        <f t="shared" si="83"/>
        <v>0</v>
      </c>
      <c r="AE226" s="10">
        <f t="shared" si="83"/>
        <v>0</v>
      </c>
      <c r="AF226" s="10">
        <f t="shared" si="83"/>
        <v>0</v>
      </c>
      <c r="AG226" s="10">
        <f t="shared" si="83"/>
        <v>0</v>
      </c>
      <c r="AH226" s="10">
        <f t="shared" si="83"/>
        <v>0</v>
      </c>
      <c r="AI226" s="10">
        <f t="shared" si="83"/>
        <v>0</v>
      </c>
      <c r="AJ226" s="10">
        <f t="shared" si="83"/>
        <v>0</v>
      </c>
      <c r="AK226" s="10">
        <f t="shared" si="83"/>
        <v>0</v>
      </c>
    </row>
    <row r="227" spans="4:38" x14ac:dyDescent="0.35">
      <c r="E227" t="s">
        <v>118</v>
      </c>
      <c r="F227" t="s">
        <v>53</v>
      </c>
      <c r="G227" s="10">
        <f t="shared" ref="G227:AK227" si="84">-G202</f>
        <v>0</v>
      </c>
      <c r="H227" s="10">
        <f t="shared" si="84"/>
        <v>-448968.02821894531</v>
      </c>
      <c r="I227" s="10">
        <f t="shared" si="84"/>
        <v>-863755.11862009775</v>
      </c>
      <c r="J227" s="10">
        <f t="shared" si="84"/>
        <v>-1301567.2059710165</v>
      </c>
      <c r="K227" s="10">
        <f t="shared" si="84"/>
        <v>-1788979.9498819397</v>
      </c>
      <c r="L227" s="10">
        <f t="shared" si="84"/>
        <v>-2307378.3567829109</v>
      </c>
      <c r="M227" s="10">
        <f t="shared" si="84"/>
        <v>-2781921.1079293475</v>
      </c>
      <c r="N227" s="10">
        <f t="shared" si="84"/>
        <v>-3316358.7199312416</v>
      </c>
      <c r="O227" s="10">
        <f t="shared" si="84"/>
        <v>-3872015.884428618</v>
      </c>
      <c r="P227" s="10">
        <f t="shared" si="84"/>
        <v>-4449548.1356393946</v>
      </c>
      <c r="Q227" s="10">
        <f t="shared" si="84"/>
        <v>-5049629.18239599</v>
      </c>
      <c r="R227" s="10">
        <f t="shared" si="84"/>
        <v>-5672951.3823885461</v>
      </c>
      <c r="S227" s="10">
        <f t="shared" si="84"/>
        <v>-6320226.2283113515</v>
      </c>
      <c r="T227" s="10">
        <f t="shared" si="84"/>
        <v>-6992184.8462032834</v>
      </c>
      <c r="U227" s="10">
        <f t="shared" si="84"/>
        <v>-7689578.5062799901</v>
      </c>
      <c r="V227" s="10">
        <f t="shared" si="84"/>
        <v>-8413179.1465627421</v>
      </c>
      <c r="W227" s="10">
        <f t="shared" si="84"/>
        <v>-9163779.9096161015</v>
      </c>
      <c r="X227" s="10">
        <f t="shared" si="84"/>
        <v>-9942195.6927140653</v>
      </c>
      <c r="Y227" s="10">
        <f t="shared" si="84"/>
        <v>-10749263.711762005</v>
      </c>
      <c r="Z227" s="10">
        <f t="shared" si="84"/>
        <v>-11585844.079309471</v>
      </c>
      <c r="AA227" s="10">
        <f t="shared" si="84"/>
        <v>-12452820.396997042</v>
      </c>
      <c r="AB227" s="10">
        <f t="shared" si="84"/>
        <v>-13351100.362788517</v>
      </c>
      <c r="AC227" s="10">
        <f t="shared" si="84"/>
        <v>-14281616.393348157</v>
      </c>
      <c r="AD227" s="10">
        <f t="shared" si="84"/>
        <v>-15245326.261931311</v>
      </c>
      <c r="AE227" s="10">
        <f t="shared" si="84"/>
        <v>-16243213.752165493</v>
      </c>
      <c r="AF227" s="10">
        <f t="shared" si="84"/>
        <v>-17276289.328107998</v>
      </c>
      <c r="AG227" s="10">
        <f t="shared" si="84"/>
        <v>-18345590.820975386</v>
      </c>
      <c r="AH227" s="10">
        <f t="shared" si="84"/>
        <v>-19452184.132949505</v>
      </c>
      <c r="AI227" s="10">
        <f t="shared" si="84"/>
        <v>-20597163.958474487</v>
      </c>
      <c r="AJ227" s="10">
        <f t="shared" si="84"/>
        <v>-21781654.523468889</v>
      </c>
      <c r="AK227" s="10">
        <f t="shared" si="84"/>
        <v>-23006810.342887364</v>
      </c>
    </row>
    <row r="228" spans="4:38" x14ac:dyDescent="0.35">
      <c r="E228" t="s">
        <v>142</v>
      </c>
      <c r="F228" t="s">
        <v>53</v>
      </c>
      <c r="G228" s="10">
        <f t="shared" ref="G228:AK228" si="85">-G36-G52-G87</f>
        <v>-2197616.1825999999</v>
      </c>
      <c r="H228" s="10">
        <f t="shared" si="85"/>
        <v>-2338304.2137968307</v>
      </c>
      <c r="I228" s="10">
        <f t="shared" si="85"/>
        <v>-2710520.8808911005</v>
      </c>
      <c r="J228" s="10">
        <f t="shared" si="85"/>
        <v>-3063146.7228086372</v>
      </c>
      <c r="K228" s="10">
        <f t="shared" si="85"/>
        <v>-3549843.9022192797</v>
      </c>
      <c r="L228" s="10">
        <f t="shared" si="85"/>
        <v>-3844264.5922605116</v>
      </c>
      <c r="M228" s="10">
        <f t="shared" si="85"/>
        <v>-4001325.7003741753</v>
      </c>
      <c r="N228" s="10">
        <f t="shared" si="85"/>
        <v>-4194069.3778108284</v>
      </c>
      <c r="O228" s="10">
        <f t="shared" si="85"/>
        <v>-4485177.1546153165</v>
      </c>
      <c r="P228" s="10">
        <f t="shared" si="85"/>
        <v>-4782398.1947326986</v>
      </c>
      <c r="Q228" s="10">
        <f t="shared" si="85"/>
        <v>-5085860.8766925465</v>
      </c>
      <c r="R228" s="10">
        <f t="shared" si="85"/>
        <v>-5395696.2749735508</v>
      </c>
      <c r="S228" s="10">
        <f t="shared" si="85"/>
        <v>-5712038.2166184559</v>
      </c>
      <c r="T228" s="10">
        <f t="shared" si="85"/>
        <v>-6034160.7541327896</v>
      </c>
      <c r="U228" s="10">
        <f t="shared" si="85"/>
        <v>-6362106.8626120714</v>
      </c>
      <c r="V228" s="10">
        <f t="shared" si="85"/>
        <v>-6695920.419628826</v>
      </c>
      <c r="W228" s="10">
        <f t="shared" si="85"/>
        <v>-7035646.2241846044</v>
      </c>
      <c r="X228" s="10">
        <f t="shared" si="85"/>
        <v>-7381330.0160599854</v>
      </c>
      <c r="Y228" s="10">
        <f t="shared" si="85"/>
        <v>-7733018.4955709428</v>
      </c>
      <c r="Z228" s="10">
        <f t="shared" si="85"/>
        <v>-8090759.3437400861</v>
      </c>
      <c r="AA228" s="10">
        <f t="shared" si="85"/>
        <v>-8454601.2428914998</v>
      </c>
      <c r="AB228" s="10">
        <f t="shared" si="85"/>
        <v>-8824593.8976780735</v>
      </c>
      <c r="AC228" s="10">
        <f t="shared" si="85"/>
        <v>-9200788.0565504059</v>
      </c>
      <c r="AD228" s="10">
        <f t="shared" si="85"/>
        <v>-9583235.5336765591</v>
      </c>
      <c r="AE228" s="10">
        <f t="shared" si="85"/>
        <v>-9971989.2313221265</v>
      </c>
      <c r="AF228" s="10">
        <f t="shared" si="85"/>
        <v>-8812036.1753002778</v>
      </c>
      <c r="AG228" s="10">
        <f t="shared" si="85"/>
        <v>-9179186.4141452238</v>
      </c>
      <c r="AH228" s="10">
        <f t="shared" si="85"/>
        <v>-9309862.4135577846</v>
      </c>
      <c r="AI228" s="10">
        <f t="shared" si="85"/>
        <v>-9528726.8204868194</v>
      </c>
      <c r="AJ228" s="10">
        <f t="shared" si="85"/>
        <v>-9753078.1396619268</v>
      </c>
      <c r="AK228" s="10">
        <f t="shared" si="85"/>
        <v>-10033731.976769038</v>
      </c>
    </row>
    <row r="229" spans="4:38" x14ac:dyDescent="0.35">
      <c r="E229" t="s">
        <v>125</v>
      </c>
      <c r="F229" t="s">
        <v>53</v>
      </c>
      <c r="G229" s="10">
        <f t="shared" ref="G229:AK229" si="86">G209</f>
        <v>0</v>
      </c>
      <c r="H229" s="10">
        <f t="shared" si="86"/>
        <v>0</v>
      </c>
      <c r="I229" s="10">
        <f t="shared" si="86"/>
        <v>0</v>
      </c>
      <c r="J229" s="10">
        <f t="shared" si="86"/>
        <v>0</v>
      </c>
      <c r="K229" s="10">
        <f t="shared" si="86"/>
        <v>0</v>
      </c>
      <c r="L229" s="10">
        <f t="shared" si="86"/>
        <v>0</v>
      </c>
      <c r="M229" s="10">
        <f t="shared" si="86"/>
        <v>0</v>
      </c>
      <c r="N229" s="10">
        <f t="shared" si="86"/>
        <v>0</v>
      </c>
      <c r="O229" s="10">
        <f t="shared" si="86"/>
        <v>0</v>
      </c>
      <c r="P229" s="10">
        <f t="shared" si="86"/>
        <v>0</v>
      </c>
      <c r="Q229" s="10">
        <f t="shared" si="86"/>
        <v>0</v>
      </c>
      <c r="R229" s="10">
        <f t="shared" si="86"/>
        <v>0</v>
      </c>
      <c r="S229" s="10">
        <f t="shared" si="86"/>
        <v>0</v>
      </c>
      <c r="T229" s="10">
        <f t="shared" si="86"/>
        <v>0</v>
      </c>
      <c r="U229" s="10">
        <f t="shared" si="86"/>
        <v>0</v>
      </c>
      <c r="V229" s="10">
        <f t="shared" si="86"/>
        <v>0</v>
      </c>
      <c r="W229" s="10">
        <f t="shared" si="86"/>
        <v>0</v>
      </c>
      <c r="X229" s="10">
        <f t="shared" si="86"/>
        <v>0</v>
      </c>
      <c r="Y229" s="10">
        <f t="shared" si="86"/>
        <v>0</v>
      </c>
      <c r="Z229" s="10">
        <f t="shared" si="86"/>
        <v>0</v>
      </c>
      <c r="AA229" s="10">
        <f t="shared" si="86"/>
        <v>0</v>
      </c>
      <c r="AB229" s="10">
        <f t="shared" si="86"/>
        <v>0</v>
      </c>
      <c r="AC229" s="10">
        <f t="shared" si="86"/>
        <v>0</v>
      </c>
      <c r="AD229" s="10">
        <f t="shared" si="86"/>
        <v>0</v>
      </c>
      <c r="AE229" s="10">
        <f t="shared" si="86"/>
        <v>0</v>
      </c>
      <c r="AF229" s="10">
        <f t="shared" si="86"/>
        <v>0</v>
      </c>
      <c r="AG229" s="10">
        <f t="shared" si="86"/>
        <v>0</v>
      </c>
      <c r="AH229" s="10">
        <f t="shared" si="86"/>
        <v>0</v>
      </c>
      <c r="AI229" s="10">
        <f t="shared" si="86"/>
        <v>0</v>
      </c>
      <c r="AJ229" s="10">
        <f t="shared" si="86"/>
        <v>0</v>
      </c>
      <c r="AK229" s="10">
        <f t="shared" si="86"/>
        <v>0</v>
      </c>
    </row>
    <row r="230" spans="4:38" x14ac:dyDescent="0.35">
      <c r="E230" t="s">
        <v>143</v>
      </c>
      <c r="F230" t="s">
        <v>53</v>
      </c>
      <c r="H230" s="10">
        <f t="shared" ref="H230:AK230" si="87">H221</f>
        <v>2038582.9286875336</v>
      </c>
      <c r="I230" s="10">
        <f t="shared" si="87"/>
        <v>1840570.8199200574</v>
      </c>
      <c r="J230" s="10">
        <f t="shared" si="87"/>
        <v>1905567.0520982624</v>
      </c>
      <c r="K230" s="10">
        <f t="shared" si="87"/>
        <v>2089037.1554138795</v>
      </c>
      <c r="L230" s="10">
        <f t="shared" si="87"/>
        <v>2183254.5242879856</v>
      </c>
      <c r="M230" s="10">
        <f t="shared" si="87"/>
        <v>1934693.0563718777</v>
      </c>
      <c r="N230" s="10">
        <f t="shared" si="87"/>
        <v>2161402.6318399184</v>
      </c>
      <c r="O230" s="10">
        <f t="shared" si="87"/>
        <v>2206792.0871085562</v>
      </c>
      <c r="P230" s="10">
        <f t="shared" si="87"/>
        <v>2253134.720937836</v>
      </c>
      <c r="Q230" s="10">
        <f t="shared" si="87"/>
        <v>2300450.5500775306</v>
      </c>
      <c r="R230" s="10">
        <f t="shared" si="87"/>
        <v>2348760.0116291586</v>
      </c>
      <c r="S230" s="10">
        <f t="shared" si="87"/>
        <v>2398083.9718733705</v>
      </c>
      <c r="T230" s="10">
        <f t="shared" si="87"/>
        <v>2448443.7352827112</v>
      </c>
      <c r="U230" s="10">
        <f t="shared" si="87"/>
        <v>2499861.0537236482</v>
      </c>
      <c r="V230" s="10">
        <f t="shared" si="87"/>
        <v>2552358.1358518447</v>
      </c>
      <c r="W230" s="10">
        <f t="shared" si="87"/>
        <v>2605957.6567047331</v>
      </c>
      <c r="X230" s="10">
        <f t="shared" si="87"/>
        <v>2660682.7674955321</v>
      </c>
      <c r="Y230" s="10">
        <f t="shared" si="87"/>
        <v>2716557.1056129383</v>
      </c>
      <c r="Z230" s="10">
        <f t="shared" si="87"/>
        <v>2773604.8048308096</v>
      </c>
      <c r="AA230" s="10">
        <f t="shared" si="87"/>
        <v>2831850.5057322565</v>
      </c>
      <c r="AB230" s="10">
        <f t="shared" si="87"/>
        <v>2891319.3663526336</v>
      </c>
      <c r="AC230" s="10">
        <f t="shared" si="87"/>
        <v>2952037.0730460384</v>
      </c>
      <c r="AD230" s="10">
        <f t="shared" si="87"/>
        <v>3014029.8515800051</v>
      </c>
      <c r="AE230" s="10">
        <f t="shared" si="87"/>
        <v>3077324.4784631846</v>
      </c>
      <c r="AF230" s="10">
        <f t="shared" si="87"/>
        <v>3141948.2925109114</v>
      </c>
      <c r="AG230" s="10">
        <f t="shared" si="87"/>
        <v>3207929.2066536401</v>
      </c>
      <c r="AH230" s="10">
        <f t="shared" si="87"/>
        <v>3275295.7199933664</v>
      </c>
      <c r="AI230" s="10">
        <f t="shared" si="87"/>
        <v>3344076.9301132271</v>
      </c>
      <c r="AJ230" s="10">
        <f t="shared" si="87"/>
        <v>3414302.5456456044</v>
      </c>
      <c r="AK230" s="10">
        <f t="shared" si="87"/>
        <v>3486002.8991041617</v>
      </c>
    </row>
    <row r="232" spans="4:38" x14ac:dyDescent="0.35">
      <c r="E232" t="s">
        <v>144</v>
      </c>
      <c r="F232" t="s">
        <v>53</v>
      </c>
      <c r="G232" s="10">
        <f t="shared" ref="G232:AK232" si="88">SUM(G224:G230)</f>
        <v>4034970.2174000004</v>
      </c>
      <c r="H232" s="10">
        <f t="shared" si="88"/>
        <v>3954599.7774717575</v>
      </c>
      <c r="I232" s="10">
        <f t="shared" si="88"/>
        <v>3494708.402808859</v>
      </c>
      <c r="J232" s="10">
        <f t="shared" si="88"/>
        <v>2959836.2812854722</v>
      </c>
      <c r="K232" s="10">
        <f t="shared" si="88"/>
        <v>3660958.2482926878</v>
      </c>
      <c r="L232" s="10">
        <f t="shared" si="88"/>
        <v>4250406.0792036727</v>
      </c>
      <c r="M232" s="10">
        <f t="shared" si="88"/>
        <v>2944344.9337258879</v>
      </c>
      <c r="N232" s="10">
        <f t="shared" si="88"/>
        <v>4241313.4618730266</v>
      </c>
      <c r="O232" s="10">
        <f t="shared" si="88"/>
        <v>3922334.9446604419</v>
      </c>
      <c r="P232" s="10">
        <f t="shared" si="88"/>
        <v>4164242.7604810884</v>
      </c>
      <c r="Q232" s="10">
        <f t="shared" si="88"/>
        <v>4454894.1439155396</v>
      </c>
      <c r="R232" s="10">
        <f t="shared" si="88"/>
        <v>4798179.4535636483</v>
      </c>
      <c r="S232" s="10">
        <f t="shared" si="88"/>
        <v>5198232.4866030123</v>
      </c>
      <c r="T232" s="10">
        <f t="shared" si="88"/>
        <v>5415762.6229370367</v>
      </c>
      <c r="U232" s="10">
        <f t="shared" si="88"/>
        <v>5645323.1712276237</v>
      </c>
      <c r="V232" s="10">
        <f t="shared" si="88"/>
        <v>5887382.1343557872</v>
      </c>
      <c r="W232" s="10">
        <f t="shared" si="88"/>
        <v>6142420.2191460878</v>
      </c>
      <c r="X232" s="10">
        <f t="shared" si="88"/>
        <v>6410931.1635430139</v>
      </c>
      <c r="Y232" s="10">
        <f t="shared" si="88"/>
        <v>6693422.0719262911</v>
      </c>
      <c r="Z232" s="10">
        <f t="shared" si="88"/>
        <v>6990413.7587627377</v>
      </c>
      <c r="AA232" s="10">
        <f t="shared" si="88"/>
        <v>7302441.1007968802</v>
      </c>
      <c r="AB232" s="10">
        <f t="shared" si="88"/>
        <v>7630053.3979874561</v>
      </c>
      <c r="AC232" s="10">
        <f t="shared" si="88"/>
        <v>7973814.7434017453</v>
      </c>
      <c r="AD232" s="10">
        <f t="shared" si="88"/>
        <v>8334304.4022848587</v>
      </c>
      <c r="AE232" s="10">
        <f t="shared" si="88"/>
        <v>8712117.2005261723</v>
      </c>
      <c r="AF232" s="10">
        <f t="shared" si="88"/>
        <v>10662930.910150386</v>
      </c>
      <c r="AG232" s="10">
        <f t="shared" si="88"/>
        <v>11111617.78142266</v>
      </c>
      <c r="AH232" s="10">
        <f t="shared" si="88"/>
        <v>11822455.590267569</v>
      </c>
      <c r="AI232" s="10">
        <f t="shared" si="88"/>
        <v>12471500.326892566</v>
      </c>
      <c r="AJ232" s="10">
        <f t="shared" si="88"/>
        <v>13142190.983061073</v>
      </c>
      <c r="AK232" s="10">
        <f t="shared" si="88"/>
        <v>13784468.78409001</v>
      </c>
    </row>
    <row r="233" spans="4:38" x14ac:dyDescent="0.35">
      <c r="E233" t="s">
        <v>145</v>
      </c>
      <c r="F233" t="s">
        <v>53</v>
      </c>
      <c r="G233" s="10">
        <f>-G232*G$20</f>
        <v>0</v>
      </c>
      <c r="H233" s="10">
        <f t="shared" ref="H233:AK233" si="89">-H232*H$20</f>
        <v>0</v>
      </c>
      <c r="I233" s="10">
        <f t="shared" si="89"/>
        <v>0</v>
      </c>
      <c r="J233" s="10">
        <f t="shared" si="89"/>
        <v>0</v>
      </c>
      <c r="K233" s="10">
        <f t="shared" si="89"/>
        <v>0</v>
      </c>
      <c r="L233" s="10">
        <f t="shared" si="89"/>
        <v>0</v>
      </c>
      <c r="M233" s="10">
        <f t="shared" si="89"/>
        <v>0</v>
      </c>
      <c r="N233" s="10">
        <f t="shared" si="89"/>
        <v>0</v>
      </c>
      <c r="O233" s="10">
        <f t="shared" si="89"/>
        <v>0</v>
      </c>
      <c r="P233" s="10">
        <f t="shared" si="89"/>
        <v>0</v>
      </c>
      <c r="Q233" s="10">
        <f t="shared" si="89"/>
        <v>0</v>
      </c>
      <c r="R233" s="10">
        <f t="shared" si="89"/>
        <v>0</v>
      </c>
      <c r="S233" s="10">
        <f t="shared" si="89"/>
        <v>0</v>
      </c>
      <c r="T233" s="10">
        <f t="shared" si="89"/>
        <v>0</v>
      </c>
      <c r="U233" s="10">
        <f t="shared" si="89"/>
        <v>0</v>
      </c>
      <c r="V233" s="10">
        <f t="shared" si="89"/>
        <v>0</v>
      </c>
      <c r="W233" s="10">
        <f t="shared" si="89"/>
        <v>0</v>
      </c>
      <c r="X233" s="10">
        <f t="shared" si="89"/>
        <v>0</v>
      </c>
      <c r="Y233" s="10">
        <f t="shared" si="89"/>
        <v>0</v>
      </c>
      <c r="Z233" s="10">
        <f t="shared" si="89"/>
        <v>0</v>
      </c>
      <c r="AA233" s="10">
        <f t="shared" si="89"/>
        <v>0</v>
      </c>
      <c r="AB233" s="10">
        <f t="shared" si="89"/>
        <v>0</v>
      </c>
      <c r="AC233" s="10">
        <f t="shared" si="89"/>
        <v>0</v>
      </c>
      <c r="AD233" s="10">
        <f t="shared" si="89"/>
        <v>0</v>
      </c>
      <c r="AE233" s="10">
        <f t="shared" si="89"/>
        <v>0</v>
      </c>
      <c r="AF233" s="10">
        <f t="shared" si="89"/>
        <v>0</v>
      </c>
      <c r="AG233" s="10">
        <f t="shared" si="89"/>
        <v>0</v>
      </c>
      <c r="AH233" s="10">
        <f t="shared" si="89"/>
        <v>0</v>
      </c>
      <c r="AI233" s="10">
        <f t="shared" si="89"/>
        <v>0</v>
      </c>
      <c r="AJ233" s="10">
        <f t="shared" si="89"/>
        <v>0</v>
      </c>
      <c r="AK233" s="10">
        <f t="shared" si="89"/>
        <v>0</v>
      </c>
    </row>
    <row r="235" spans="4:38" x14ac:dyDescent="0.35">
      <c r="D235" t="s">
        <v>146</v>
      </c>
    </row>
    <row r="236" spans="4:38" x14ac:dyDescent="0.35">
      <c r="E236" t="s">
        <v>51</v>
      </c>
      <c r="F236" t="s">
        <v>53</v>
      </c>
      <c r="G236" s="10">
        <f>-G28</f>
        <v>-64771548.044999994</v>
      </c>
      <c r="H236" s="10">
        <f t="shared" ref="H236:AK236" si="90">-H28</f>
        <v>-1998628.7159307459</v>
      </c>
      <c r="I236" s="10">
        <f t="shared" si="90"/>
        <v>-7501412.3547134995</v>
      </c>
      <c r="J236" s="10">
        <f t="shared" si="90"/>
        <v>-8953631.9748609979</v>
      </c>
      <c r="K236" s="10">
        <f t="shared" si="90"/>
        <v>-14816763.503986044</v>
      </c>
      <c r="L236" s="10">
        <f t="shared" si="90"/>
        <v>-5895611.8237101641</v>
      </c>
      <c r="M236" s="10">
        <f t="shared" si="90"/>
        <v>-3765371.2819813695</v>
      </c>
      <c r="N236" s="10">
        <f t="shared" si="90"/>
        <v>-3967030.0734917778</v>
      </c>
      <c r="O236" s="10">
        <f t="shared" si="90"/>
        <v>-33543785.550435688</v>
      </c>
      <c r="P236" s="10">
        <f t="shared" si="90"/>
        <v>-8056640.7966997046</v>
      </c>
      <c r="Q236" s="10">
        <f t="shared" si="90"/>
        <v>-10260620.160198603</v>
      </c>
      <c r="R236" s="10">
        <f t="shared" si="90"/>
        <v>-20330753.185707778</v>
      </c>
      <c r="S236" s="10">
        <f t="shared" si="90"/>
        <v>-26882278.803058125</v>
      </c>
      <c r="T236" s="10">
        <f t="shared" si="90"/>
        <v>-8486345.2473496981</v>
      </c>
      <c r="U236" s="10">
        <f t="shared" si="90"/>
        <v>-8616912.4036175255</v>
      </c>
      <c r="V236" s="10">
        <f t="shared" si="90"/>
        <v>-8747479.5598853547</v>
      </c>
      <c r="W236" s="10">
        <f t="shared" si="90"/>
        <v>-8878046.716153184</v>
      </c>
      <c r="X236" s="10">
        <f t="shared" si="90"/>
        <v>-9008613.8724210113</v>
      </c>
      <c r="Y236" s="10">
        <f t="shared" si="90"/>
        <v>-9139181.0286888406</v>
      </c>
      <c r="Z236" s="10">
        <f t="shared" si="90"/>
        <v>-9269748.1849566698</v>
      </c>
      <c r="AA236" s="10">
        <f t="shared" si="90"/>
        <v>-9400315.3412244972</v>
      </c>
      <c r="AB236" s="10">
        <f t="shared" si="90"/>
        <v>-9530882.4974923264</v>
      </c>
      <c r="AC236" s="10">
        <f t="shared" si="90"/>
        <v>-9661449.6537601557</v>
      </c>
      <c r="AD236" s="10">
        <f t="shared" si="90"/>
        <v>-9792016.8100279849</v>
      </c>
      <c r="AE236" s="10">
        <f t="shared" si="90"/>
        <v>-9922583.9662958123</v>
      </c>
      <c r="AF236" s="10">
        <f t="shared" si="90"/>
        <v>-10053151.122563642</v>
      </c>
      <c r="AG236" s="10">
        <f t="shared" si="90"/>
        <v>-10183718.278831471</v>
      </c>
      <c r="AH236" s="10">
        <f t="shared" si="90"/>
        <v>-10314285.435099298</v>
      </c>
      <c r="AI236" s="10">
        <f t="shared" si="90"/>
        <v>-10444852.591367127</v>
      </c>
      <c r="AJ236" s="10">
        <f t="shared" si="90"/>
        <v>-10575419.747634957</v>
      </c>
      <c r="AK236" s="10">
        <f t="shared" si="90"/>
        <v>-10705986.903902784</v>
      </c>
    </row>
    <row r="237" spans="4:38" x14ac:dyDescent="0.35">
      <c r="E237" t="s">
        <v>147</v>
      </c>
      <c r="F237" t="s">
        <v>53</v>
      </c>
      <c r="G237" s="10">
        <f t="shared" ref="G237:AK237" si="91">G86</f>
        <v>0</v>
      </c>
      <c r="H237" s="10">
        <f t="shared" si="91"/>
        <v>0</v>
      </c>
      <c r="I237" s="10">
        <f t="shared" si="91"/>
        <v>0</v>
      </c>
      <c r="J237" s="10">
        <f t="shared" si="91"/>
        <v>0</v>
      </c>
      <c r="K237" s="10">
        <f t="shared" si="91"/>
        <v>0</v>
      </c>
      <c r="L237" s="10">
        <f t="shared" si="91"/>
        <v>0</v>
      </c>
      <c r="M237" s="10">
        <f t="shared" si="91"/>
        <v>0</v>
      </c>
      <c r="N237" s="10">
        <f t="shared" si="91"/>
        <v>0</v>
      </c>
      <c r="O237" s="10">
        <f t="shared" si="91"/>
        <v>0</v>
      </c>
      <c r="P237" s="10">
        <f t="shared" si="91"/>
        <v>0</v>
      </c>
      <c r="Q237" s="10">
        <f t="shared" si="91"/>
        <v>0</v>
      </c>
      <c r="R237" s="10">
        <f t="shared" si="91"/>
        <v>0</v>
      </c>
      <c r="S237" s="10">
        <f t="shared" si="91"/>
        <v>0</v>
      </c>
      <c r="T237" s="10">
        <f t="shared" si="91"/>
        <v>0</v>
      </c>
      <c r="U237" s="10">
        <f t="shared" si="91"/>
        <v>0</v>
      </c>
      <c r="V237" s="10">
        <f t="shared" si="91"/>
        <v>0</v>
      </c>
      <c r="W237" s="10">
        <f t="shared" si="91"/>
        <v>0</v>
      </c>
      <c r="X237" s="10">
        <f t="shared" si="91"/>
        <v>0</v>
      </c>
      <c r="Y237" s="10">
        <f t="shared" si="91"/>
        <v>0</v>
      </c>
      <c r="Z237" s="10">
        <f t="shared" si="91"/>
        <v>0</v>
      </c>
      <c r="AA237" s="10">
        <f t="shared" si="91"/>
        <v>0</v>
      </c>
      <c r="AB237" s="10">
        <f t="shared" si="91"/>
        <v>0</v>
      </c>
      <c r="AC237" s="10">
        <f t="shared" si="91"/>
        <v>0</v>
      </c>
      <c r="AD237" s="10">
        <f t="shared" si="91"/>
        <v>0</v>
      </c>
      <c r="AE237" s="10">
        <f t="shared" si="91"/>
        <v>0</v>
      </c>
      <c r="AF237" s="10">
        <f t="shared" si="91"/>
        <v>0</v>
      </c>
      <c r="AG237" s="10">
        <f t="shared" si="91"/>
        <v>0</v>
      </c>
      <c r="AH237" s="10">
        <f t="shared" si="91"/>
        <v>0</v>
      </c>
      <c r="AI237" s="10">
        <f t="shared" si="91"/>
        <v>0</v>
      </c>
      <c r="AJ237" s="10">
        <f t="shared" si="91"/>
        <v>0</v>
      </c>
      <c r="AK237" s="10">
        <f t="shared" si="91"/>
        <v>0</v>
      </c>
    </row>
    <row r="238" spans="4:38" x14ac:dyDescent="0.35">
      <c r="E238" t="s">
        <v>60</v>
      </c>
      <c r="F238" t="s">
        <v>53</v>
      </c>
      <c r="G238" s="10">
        <f t="shared" ref="G238:AK238" si="92">G55</f>
        <v>30007000</v>
      </c>
      <c r="H238" s="10">
        <f t="shared" si="92"/>
        <v>0</v>
      </c>
      <c r="I238" s="10">
        <f t="shared" si="92"/>
        <v>0</v>
      </c>
      <c r="J238" s="10">
        <f t="shared" si="92"/>
        <v>0</v>
      </c>
      <c r="K238" s="10">
        <f t="shared" si="92"/>
        <v>0</v>
      </c>
      <c r="L238" s="10">
        <f t="shared" si="92"/>
        <v>0</v>
      </c>
      <c r="M238" s="10">
        <f t="shared" si="92"/>
        <v>0</v>
      </c>
      <c r="N238" s="10">
        <f t="shared" si="92"/>
        <v>0</v>
      </c>
      <c r="O238" s="10">
        <f t="shared" si="92"/>
        <v>0</v>
      </c>
      <c r="P238" s="10">
        <f t="shared" si="92"/>
        <v>0</v>
      </c>
      <c r="Q238" s="10">
        <f t="shared" si="92"/>
        <v>0</v>
      </c>
      <c r="R238" s="10">
        <f t="shared" si="92"/>
        <v>0</v>
      </c>
      <c r="S238" s="10">
        <f t="shared" si="92"/>
        <v>0</v>
      </c>
      <c r="T238" s="10">
        <f t="shared" si="92"/>
        <v>0</v>
      </c>
      <c r="U238" s="10">
        <f t="shared" si="92"/>
        <v>0</v>
      </c>
      <c r="V238" s="10">
        <f t="shared" si="92"/>
        <v>0</v>
      </c>
      <c r="W238" s="10">
        <f t="shared" si="92"/>
        <v>0</v>
      </c>
      <c r="X238" s="10">
        <f t="shared" si="92"/>
        <v>0</v>
      </c>
      <c r="Y238" s="10">
        <f t="shared" si="92"/>
        <v>0</v>
      </c>
      <c r="Z238" s="10">
        <f t="shared" si="92"/>
        <v>0</v>
      </c>
      <c r="AA238" s="10">
        <f t="shared" si="92"/>
        <v>0</v>
      </c>
      <c r="AB238" s="10">
        <f t="shared" si="92"/>
        <v>0</v>
      </c>
      <c r="AC238" s="10">
        <f t="shared" si="92"/>
        <v>0</v>
      </c>
      <c r="AD238" s="10">
        <f t="shared" si="92"/>
        <v>0</v>
      </c>
      <c r="AE238" s="10">
        <f t="shared" si="92"/>
        <v>0</v>
      </c>
      <c r="AF238" s="10">
        <f t="shared" si="92"/>
        <v>0</v>
      </c>
      <c r="AG238" s="10">
        <f t="shared" si="92"/>
        <v>0</v>
      </c>
      <c r="AH238" s="10">
        <f t="shared" si="92"/>
        <v>0</v>
      </c>
      <c r="AI238" s="10">
        <f t="shared" si="92"/>
        <v>0</v>
      </c>
      <c r="AJ238" s="10">
        <f t="shared" si="92"/>
        <v>0</v>
      </c>
      <c r="AK238" s="10">
        <f t="shared" si="92"/>
        <v>0</v>
      </c>
    </row>
    <row r="239" spans="4:38" x14ac:dyDescent="0.35">
      <c r="E239" t="s">
        <v>141</v>
      </c>
      <c r="F239" t="s">
        <v>53</v>
      </c>
      <c r="G239" s="10">
        <f t="shared" ref="G239:AK239" si="93">G179</f>
        <v>0</v>
      </c>
      <c r="H239" s="10">
        <f t="shared" si="93"/>
        <v>526993.09080000001</v>
      </c>
      <c r="I239" s="10">
        <f t="shared" si="93"/>
        <v>1052117.5824</v>
      </c>
      <c r="J239" s="10">
        <f t="shared" si="93"/>
        <v>1632967.2194510456</v>
      </c>
      <c r="K239" s="10">
        <f t="shared" si="93"/>
        <v>2311817.6065291539</v>
      </c>
      <c r="L239" s="10">
        <f t="shared" si="93"/>
        <v>3071171.9534932049</v>
      </c>
      <c r="M239" s="10">
        <f t="shared" si="93"/>
        <v>3813882.8858038075</v>
      </c>
      <c r="N239" s="10">
        <f t="shared" si="93"/>
        <v>4682968.8451455571</v>
      </c>
      <c r="O239" s="10">
        <f t="shared" si="93"/>
        <v>5588945.554612631</v>
      </c>
      <c r="P239" s="10">
        <f t="shared" si="93"/>
        <v>6565104.4307505097</v>
      </c>
      <c r="Q239" s="10">
        <f t="shared" si="93"/>
        <v>7615846.7650392484</v>
      </c>
      <c r="R239" s="10">
        <f t="shared" si="93"/>
        <v>8745824.3867636565</v>
      </c>
      <c r="S239" s="10">
        <f t="shared" si="93"/>
        <v>9959953.1501633264</v>
      </c>
      <c r="T239" s="10">
        <f t="shared" si="93"/>
        <v>11018883.02249486</v>
      </c>
      <c r="U239" s="10">
        <f t="shared" si="93"/>
        <v>12117895.610125091</v>
      </c>
      <c r="V239" s="10">
        <f t="shared" si="93"/>
        <v>13258207.399022875</v>
      </c>
      <c r="W239" s="10">
        <f t="shared" si="93"/>
        <v>14441068.291090298</v>
      </c>
      <c r="X239" s="10">
        <f t="shared" si="93"/>
        <v>15667762.471161587</v>
      </c>
      <c r="Y239" s="10">
        <f t="shared" si="93"/>
        <v>16939609.295679495</v>
      </c>
      <c r="Z239" s="10">
        <f t="shared" si="93"/>
        <v>18257964.203577377</v>
      </c>
      <c r="AA239" s="10">
        <f t="shared" si="93"/>
        <v>19624219.64990757</v>
      </c>
      <c r="AB239" s="10">
        <f t="shared" si="93"/>
        <v>21039806.06276986</v>
      </c>
      <c r="AC239" s="10">
        <f t="shared" si="93"/>
        <v>22506192.824106753</v>
      </c>
      <c r="AD239" s="10">
        <f t="shared" si="93"/>
        <v>24024889.274946108</v>
      </c>
      <c r="AE239" s="10">
        <f t="shared" si="93"/>
        <v>25597445.745685294</v>
      </c>
      <c r="AF239" s="10">
        <f t="shared" si="93"/>
        <v>27225454.612025268</v>
      </c>
      <c r="AG239" s="10">
        <f t="shared" si="93"/>
        <v>28910551.377177674</v>
      </c>
      <c r="AH239" s="10">
        <f t="shared" si="93"/>
        <v>30654415.780982584</v>
      </c>
      <c r="AI239" s="10">
        <f t="shared" si="93"/>
        <v>32458772.93658996</v>
      </c>
      <c r="AJ239" s="10">
        <f t="shared" si="93"/>
        <v>34325394.495373435</v>
      </c>
      <c r="AK239" s="10">
        <f t="shared" si="93"/>
        <v>36256099.840760775</v>
      </c>
      <c r="AL239" s="10">
        <f t="shared" ref="AL239:AL243" si="94">IF(AF239=0,0,IF($G$17&gt;(AK239/AF239)^(1/5)-1+2%,AK239*(AK239/AF239)^(1/5)/($G$17-((AK239/AF239)^(1/5)-1)),AK239*(1+$G$16)/$G$18))</f>
        <v>1451665801.4673235</v>
      </c>
    </row>
    <row r="240" spans="4:38" x14ac:dyDescent="0.35">
      <c r="E240" t="s">
        <v>117</v>
      </c>
      <c r="F240" t="s">
        <v>53</v>
      </c>
      <c r="G240" s="10">
        <f t="shared" ref="G240:AK240" si="95">G226</f>
        <v>0</v>
      </c>
      <c r="H240" s="10">
        <f t="shared" si="95"/>
        <v>0</v>
      </c>
      <c r="I240" s="10">
        <f t="shared" si="95"/>
        <v>0</v>
      </c>
      <c r="J240" s="10">
        <f t="shared" si="95"/>
        <v>0</v>
      </c>
      <c r="K240" s="10">
        <f t="shared" si="95"/>
        <v>0</v>
      </c>
      <c r="L240" s="10">
        <f t="shared" si="95"/>
        <v>0</v>
      </c>
      <c r="M240" s="10">
        <f t="shared" si="95"/>
        <v>0</v>
      </c>
      <c r="N240" s="10">
        <f t="shared" si="95"/>
        <v>0</v>
      </c>
      <c r="O240" s="10">
        <f t="shared" si="95"/>
        <v>0</v>
      </c>
      <c r="P240" s="10">
        <f t="shared" si="95"/>
        <v>0</v>
      </c>
      <c r="Q240" s="10">
        <f t="shared" si="95"/>
        <v>0</v>
      </c>
      <c r="R240" s="10">
        <f t="shared" si="95"/>
        <v>0</v>
      </c>
      <c r="S240" s="10">
        <f t="shared" si="95"/>
        <v>0</v>
      </c>
      <c r="T240" s="10">
        <f t="shared" si="95"/>
        <v>0</v>
      </c>
      <c r="U240" s="10">
        <f t="shared" si="95"/>
        <v>0</v>
      </c>
      <c r="V240" s="10">
        <f t="shared" si="95"/>
        <v>0</v>
      </c>
      <c r="W240" s="10">
        <f t="shared" si="95"/>
        <v>0</v>
      </c>
      <c r="X240" s="10">
        <f t="shared" si="95"/>
        <v>0</v>
      </c>
      <c r="Y240" s="10">
        <f t="shared" si="95"/>
        <v>0</v>
      </c>
      <c r="Z240" s="10">
        <f t="shared" si="95"/>
        <v>0</v>
      </c>
      <c r="AA240" s="10">
        <f t="shared" si="95"/>
        <v>0</v>
      </c>
      <c r="AB240" s="10">
        <f t="shared" si="95"/>
        <v>0</v>
      </c>
      <c r="AC240" s="10">
        <f t="shared" si="95"/>
        <v>0</v>
      </c>
      <c r="AD240" s="10">
        <f t="shared" si="95"/>
        <v>0</v>
      </c>
      <c r="AE240" s="10">
        <f t="shared" si="95"/>
        <v>0</v>
      </c>
      <c r="AF240" s="10">
        <f t="shared" si="95"/>
        <v>0</v>
      </c>
      <c r="AG240" s="10">
        <f t="shared" si="95"/>
        <v>0</v>
      </c>
      <c r="AH240" s="10">
        <f t="shared" si="95"/>
        <v>0</v>
      </c>
      <c r="AI240" s="10">
        <f t="shared" si="95"/>
        <v>0</v>
      </c>
      <c r="AJ240" s="10">
        <f t="shared" si="95"/>
        <v>0</v>
      </c>
      <c r="AK240" s="10">
        <f t="shared" si="95"/>
        <v>0</v>
      </c>
      <c r="AL240" s="10">
        <f t="shared" si="94"/>
        <v>0</v>
      </c>
    </row>
    <row r="241" spans="3:40" x14ac:dyDescent="0.35">
      <c r="E241" t="s">
        <v>118</v>
      </c>
      <c r="F241" t="s">
        <v>53</v>
      </c>
      <c r="G241" s="10">
        <f t="shared" ref="G241:AK241" si="96">-G202</f>
        <v>0</v>
      </c>
      <c r="H241" s="10">
        <f t="shared" si="96"/>
        <v>-448968.02821894531</v>
      </c>
      <c r="I241" s="10">
        <f t="shared" si="96"/>
        <v>-863755.11862009775</v>
      </c>
      <c r="J241" s="10">
        <f t="shared" si="96"/>
        <v>-1301567.2059710165</v>
      </c>
      <c r="K241" s="10">
        <f t="shared" si="96"/>
        <v>-1788979.9498819397</v>
      </c>
      <c r="L241" s="10">
        <f t="shared" si="96"/>
        <v>-2307378.3567829109</v>
      </c>
      <c r="M241" s="10">
        <f t="shared" si="96"/>
        <v>-2781921.1079293475</v>
      </c>
      <c r="N241" s="10">
        <f t="shared" si="96"/>
        <v>-3316358.7199312416</v>
      </c>
      <c r="O241" s="10">
        <f t="shared" si="96"/>
        <v>-3872015.884428618</v>
      </c>
      <c r="P241" s="10">
        <f t="shared" si="96"/>
        <v>-4449548.1356393946</v>
      </c>
      <c r="Q241" s="10">
        <f t="shared" si="96"/>
        <v>-5049629.18239599</v>
      </c>
      <c r="R241" s="10">
        <f t="shared" si="96"/>
        <v>-5672951.3823885461</v>
      </c>
      <c r="S241" s="10">
        <f t="shared" si="96"/>
        <v>-6320226.2283113515</v>
      </c>
      <c r="T241" s="10">
        <f t="shared" si="96"/>
        <v>-6992184.8462032834</v>
      </c>
      <c r="U241" s="10">
        <f t="shared" si="96"/>
        <v>-7689578.5062799901</v>
      </c>
      <c r="V241" s="10">
        <f t="shared" si="96"/>
        <v>-8413179.1465627421</v>
      </c>
      <c r="W241" s="10">
        <f t="shared" si="96"/>
        <v>-9163779.9096161015</v>
      </c>
      <c r="X241" s="10">
        <f t="shared" si="96"/>
        <v>-9942195.6927140653</v>
      </c>
      <c r="Y241" s="10">
        <f t="shared" si="96"/>
        <v>-10749263.711762005</v>
      </c>
      <c r="Z241" s="10">
        <f t="shared" si="96"/>
        <v>-11585844.079309471</v>
      </c>
      <c r="AA241" s="10">
        <f t="shared" si="96"/>
        <v>-12452820.396997042</v>
      </c>
      <c r="AB241" s="10">
        <f t="shared" si="96"/>
        <v>-13351100.362788517</v>
      </c>
      <c r="AC241" s="10">
        <f t="shared" si="96"/>
        <v>-14281616.393348157</v>
      </c>
      <c r="AD241" s="10">
        <f t="shared" si="96"/>
        <v>-15245326.261931311</v>
      </c>
      <c r="AE241" s="10">
        <f t="shared" si="96"/>
        <v>-16243213.752165493</v>
      </c>
      <c r="AF241" s="10">
        <f t="shared" si="96"/>
        <v>-17276289.328107998</v>
      </c>
      <c r="AG241" s="10">
        <f t="shared" si="96"/>
        <v>-18345590.820975386</v>
      </c>
      <c r="AH241" s="10">
        <f t="shared" si="96"/>
        <v>-19452184.132949505</v>
      </c>
      <c r="AI241" s="10">
        <f t="shared" si="96"/>
        <v>-20597163.958474487</v>
      </c>
      <c r="AJ241" s="10">
        <f t="shared" si="96"/>
        <v>-21781654.523468889</v>
      </c>
      <c r="AK241" s="10">
        <f t="shared" si="96"/>
        <v>-23006810.342887364</v>
      </c>
      <c r="AL241" s="10">
        <f t="shared" si="94"/>
        <v>-921174641.57207847</v>
      </c>
    </row>
    <row r="242" spans="3:40" x14ac:dyDescent="0.35">
      <c r="E242" t="s">
        <v>125</v>
      </c>
      <c r="F242" t="s">
        <v>53</v>
      </c>
      <c r="G242" s="10">
        <f t="shared" ref="G242:AK242" si="97">G209</f>
        <v>0</v>
      </c>
      <c r="H242" s="10">
        <f t="shared" si="97"/>
        <v>0</v>
      </c>
      <c r="I242" s="10">
        <f t="shared" si="97"/>
        <v>0</v>
      </c>
      <c r="J242" s="10">
        <f t="shared" si="97"/>
        <v>0</v>
      </c>
      <c r="K242" s="10">
        <f t="shared" si="97"/>
        <v>0</v>
      </c>
      <c r="L242" s="10">
        <f t="shared" si="97"/>
        <v>0</v>
      </c>
      <c r="M242" s="10">
        <f t="shared" si="97"/>
        <v>0</v>
      </c>
      <c r="N242" s="10">
        <f t="shared" si="97"/>
        <v>0</v>
      </c>
      <c r="O242" s="10">
        <f t="shared" si="97"/>
        <v>0</v>
      </c>
      <c r="P242" s="10">
        <f t="shared" si="97"/>
        <v>0</v>
      </c>
      <c r="Q242" s="10">
        <f t="shared" si="97"/>
        <v>0</v>
      </c>
      <c r="R242" s="10">
        <f t="shared" si="97"/>
        <v>0</v>
      </c>
      <c r="S242" s="10">
        <f t="shared" si="97"/>
        <v>0</v>
      </c>
      <c r="T242" s="10">
        <f t="shared" si="97"/>
        <v>0</v>
      </c>
      <c r="U242" s="10">
        <f t="shared" si="97"/>
        <v>0</v>
      </c>
      <c r="V242" s="10">
        <f t="shared" si="97"/>
        <v>0</v>
      </c>
      <c r="W242" s="10">
        <f t="shared" si="97"/>
        <v>0</v>
      </c>
      <c r="X242" s="10">
        <f t="shared" si="97"/>
        <v>0</v>
      </c>
      <c r="Y242" s="10">
        <f t="shared" si="97"/>
        <v>0</v>
      </c>
      <c r="Z242" s="10">
        <f t="shared" si="97"/>
        <v>0</v>
      </c>
      <c r="AA242" s="10">
        <f t="shared" si="97"/>
        <v>0</v>
      </c>
      <c r="AB242" s="10">
        <f t="shared" si="97"/>
        <v>0</v>
      </c>
      <c r="AC242" s="10">
        <f t="shared" si="97"/>
        <v>0</v>
      </c>
      <c r="AD242" s="10">
        <f t="shared" si="97"/>
        <v>0</v>
      </c>
      <c r="AE242" s="10">
        <f t="shared" si="97"/>
        <v>0</v>
      </c>
      <c r="AF242" s="10">
        <f t="shared" si="97"/>
        <v>0</v>
      </c>
      <c r="AG242" s="10">
        <f t="shared" si="97"/>
        <v>0</v>
      </c>
      <c r="AH242" s="10">
        <f t="shared" si="97"/>
        <v>0</v>
      </c>
      <c r="AI242" s="10">
        <f t="shared" si="97"/>
        <v>0</v>
      </c>
      <c r="AJ242" s="10">
        <f t="shared" si="97"/>
        <v>0</v>
      </c>
      <c r="AK242" s="10">
        <f t="shared" si="97"/>
        <v>0</v>
      </c>
      <c r="AL242" s="10">
        <f t="shared" si="94"/>
        <v>0</v>
      </c>
    </row>
    <row r="243" spans="3:40" x14ac:dyDescent="0.35">
      <c r="E243" t="s">
        <v>131</v>
      </c>
      <c r="F243" t="s">
        <v>53</v>
      </c>
      <c r="G243" s="10">
        <f t="shared" ref="G243:AK243" si="98">G216</f>
        <v>0</v>
      </c>
      <c r="H243" s="10">
        <f t="shared" si="98"/>
        <v>0</v>
      </c>
      <c r="I243" s="10">
        <f t="shared" si="98"/>
        <v>0</v>
      </c>
      <c r="J243" s="10">
        <f t="shared" si="98"/>
        <v>0</v>
      </c>
      <c r="K243" s="10">
        <f t="shared" si="98"/>
        <v>0</v>
      </c>
      <c r="L243" s="10">
        <f t="shared" si="98"/>
        <v>0</v>
      </c>
      <c r="M243" s="10">
        <f t="shared" si="98"/>
        <v>0</v>
      </c>
      <c r="N243" s="10">
        <f t="shared" si="98"/>
        <v>0</v>
      </c>
      <c r="O243" s="10">
        <f t="shared" si="98"/>
        <v>0</v>
      </c>
      <c r="P243" s="10">
        <f t="shared" si="98"/>
        <v>0</v>
      </c>
      <c r="Q243" s="10">
        <f t="shared" si="98"/>
        <v>0</v>
      </c>
      <c r="R243" s="10">
        <f t="shared" si="98"/>
        <v>0</v>
      </c>
      <c r="S243" s="10">
        <f t="shared" si="98"/>
        <v>0</v>
      </c>
      <c r="T243" s="10">
        <f t="shared" si="98"/>
        <v>0</v>
      </c>
      <c r="U243" s="10">
        <f t="shared" si="98"/>
        <v>0</v>
      </c>
      <c r="V243" s="10">
        <f t="shared" si="98"/>
        <v>0</v>
      </c>
      <c r="W243" s="10">
        <f t="shared" si="98"/>
        <v>0</v>
      </c>
      <c r="X243" s="10">
        <f t="shared" si="98"/>
        <v>0</v>
      </c>
      <c r="Y243" s="10">
        <f t="shared" si="98"/>
        <v>0</v>
      </c>
      <c r="Z243" s="10">
        <f t="shared" si="98"/>
        <v>0</v>
      </c>
      <c r="AA243" s="10">
        <f t="shared" si="98"/>
        <v>0</v>
      </c>
      <c r="AB243" s="10">
        <f t="shared" si="98"/>
        <v>0</v>
      </c>
      <c r="AC243" s="10">
        <f t="shared" si="98"/>
        <v>0</v>
      </c>
      <c r="AD243" s="10">
        <f t="shared" si="98"/>
        <v>0</v>
      </c>
      <c r="AE243" s="10">
        <f t="shared" si="98"/>
        <v>0</v>
      </c>
      <c r="AF243" s="10">
        <f t="shared" si="98"/>
        <v>0</v>
      </c>
      <c r="AG243" s="10">
        <f t="shared" si="98"/>
        <v>0</v>
      </c>
      <c r="AH243" s="10">
        <f t="shared" si="98"/>
        <v>0</v>
      </c>
      <c r="AI243" s="10">
        <f t="shared" si="98"/>
        <v>0</v>
      </c>
      <c r="AJ243" s="10">
        <f t="shared" si="98"/>
        <v>0</v>
      </c>
      <c r="AK243" s="10">
        <f t="shared" si="98"/>
        <v>0</v>
      </c>
      <c r="AL243" s="10">
        <f t="shared" si="94"/>
        <v>0</v>
      </c>
    </row>
    <row r="244" spans="3:40" x14ac:dyDescent="0.35">
      <c r="E244" t="s">
        <v>148</v>
      </c>
      <c r="F244" t="s">
        <v>53</v>
      </c>
      <c r="G244" s="10">
        <f t="shared" ref="G244:AK244" si="99">G233</f>
        <v>0</v>
      </c>
      <c r="H244" s="10">
        <f t="shared" si="99"/>
        <v>0</v>
      </c>
      <c r="I244" s="10">
        <f t="shared" si="99"/>
        <v>0</v>
      </c>
      <c r="J244" s="10">
        <f t="shared" si="99"/>
        <v>0</v>
      </c>
      <c r="K244" s="10">
        <f t="shared" si="99"/>
        <v>0</v>
      </c>
      <c r="L244" s="10">
        <f t="shared" si="99"/>
        <v>0</v>
      </c>
      <c r="M244" s="10">
        <f t="shared" si="99"/>
        <v>0</v>
      </c>
      <c r="N244" s="10">
        <f t="shared" si="99"/>
        <v>0</v>
      </c>
      <c r="O244" s="10">
        <f t="shared" si="99"/>
        <v>0</v>
      </c>
      <c r="P244" s="10">
        <f t="shared" si="99"/>
        <v>0</v>
      </c>
      <c r="Q244" s="10">
        <f t="shared" si="99"/>
        <v>0</v>
      </c>
      <c r="R244" s="10">
        <f t="shared" si="99"/>
        <v>0</v>
      </c>
      <c r="S244" s="10">
        <f t="shared" si="99"/>
        <v>0</v>
      </c>
      <c r="T244" s="10">
        <f t="shared" si="99"/>
        <v>0</v>
      </c>
      <c r="U244" s="10">
        <f t="shared" si="99"/>
        <v>0</v>
      </c>
      <c r="V244" s="10">
        <f t="shared" si="99"/>
        <v>0</v>
      </c>
      <c r="W244" s="10">
        <f t="shared" si="99"/>
        <v>0</v>
      </c>
      <c r="X244" s="10">
        <f t="shared" si="99"/>
        <v>0</v>
      </c>
      <c r="Y244" s="10">
        <f t="shared" si="99"/>
        <v>0</v>
      </c>
      <c r="Z244" s="10">
        <f t="shared" si="99"/>
        <v>0</v>
      </c>
      <c r="AA244" s="10">
        <f t="shared" si="99"/>
        <v>0</v>
      </c>
      <c r="AB244" s="10">
        <f t="shared" si="99"/>
        <v>0</v>
      </c>
      <c r="AC244" s="10">
        <f t="shared" si="99"/>
        <v>0</v>
      </c>
      <c r="AD244" s="10">
        <f t="shared" si="99"/>
        <v>0</v>
      </c>
      <c r="AE244" s="10">
        <f t="shared" si="99"/>
        <v>0</v>
      </c>
      <c r="AF244" s="10">
        <f t="shared" si="99"/>
        <v>0</v>
      </c>
      <c r="AG244" s="10">
        <f t="shared" si="99"/>
        <v>0</v>
      </c>
      <c r="AH244" s="10">
        <f t="shared" si="99"/>
        <v>0</v>
      </c>
      <c r="AI244" s="10">
        <f t="shared" si="99"/>
        <v>0</v>
      </c>
      <c r="AJ244" s="10">
        <f t="shared" si="99"/>
        <v>0</v>
      </c>
      <c r="AK244" s="10">
        <f t="shared" si="99"/>
        <v>0</v>
      </c>
      <c r="AL244" s="10">
        <f>IF(AF244=0,0,IF($G$17&gt;(AK244/AF244)^(1/5)-1+2%,AK244*(AK244/AF244)^(1/5)/($G$17-((AK244/AF244)^(1/5)-1)),AK244*(1+$G$16)/$G$18))</f>
        <v>0</v>
      </c>
      <c r="AN244" s="8"/>
    </row>
    <row r="245" spans="3:40" x14ac:dyDescent="0.35">
      <c r="E245" t="s">
        <v>149</v>
      </c>
      <c r="F245" t="s">
        <v>53</v>
      </c>
      <c r="G245" s="10">
        <f>-$G$19*G244</f>
        <v>0</v>
      </c>
      <c r="H245" s="10">
        <f t="shared" ref="H245:AK245" si="100">-$G$19*H244</f>
        <v>0</v>
      </c>
      <c r="I245" s="10">
        <f t="shared" si="100"/>
        <v>0</v>
      </c>
      <c r="J245" s="10">
        <f t="shared" si="100"/>
        <v>0</v>
      </c>
      <c r="K245" s="10">
        <f t="shared" si="100"/>
        <v>0</v>
      </c>
      <c r="L245" s="10">
        <f t="shared" si="100"/>
        <v>0</v>
      </c>
      <c r="M245" s="10">
        <f t="shared" si="100"/>
        <v>0</v>
      </c>
      <c r="N245" s="10">
        <f t="shared" si="100"/>
        <v>0</v>
      </c>
      <c r="O245" s="10">
        <f t="shared" si="100"/>
        <v>0</v>
      </c>
      <c r="P245" s="10">
        <f t="shared" si="100"/>
        <v>0</v>
      </c>
      <c r="Q245" s="10">
        <f t="shared" si="100"/>
        <v>0</v>
      </c>
      <c r="R245" s="10">
        <f t="shared" si="100"/>
        <v>0</v>
      </c>
      <c r="S245" s="10">
        <f t="shared" si="100"/>
        <v>0</v>
      </c>
      <c r="T245" s="10">
        <f t="shared" si="100"/>
        <v>0</v>
      </c>
      <c r="U245" s="10">
        <f t="shared" si="100"/>
        <v>0</v>
      </c>
      <c r="V245" s="10">
        <f t="shared" si="100"/>
        <v>0</v>
      </c>
      <c r="W245" s="10">
        <f t="shared" si="100"/>
        <v>0</v>
      </c>
      <c r="X245" s="10">
        <f t="shared" si="100"/>
        <v>0</v>
      </c>
      <c r="Y245" s="10">
        <f t="shared" si="100"/>
        <v>0</v>
      </c>
      <c r="Z245" s="10">
        <f t="shared" si="100"/>
        <v>0</v>
      </c>
      <c r="AA245" s="10">
        <f t="shared" si="100"/>
        <v>0</v>
      </c>
      <c r="AB245" s="10">
        <f t="shared" si="100"/>
        <v>0</v>
      </c>
      <c r="AC245" s="10">
        <f t="shared" si="100"/>
        <v>0</v>
      </c>
      <c r="AD245" s="10">
        <f t="shared" si="100"/>
        <v>0</v>
      </c>
      <c r="AE245" s="10">
        <f t="shared" si="100"/>
        <v>0</v>
      </c>
      <c r="AF245" s="10">
        <f t="shared" si="100"/>
        <v>0</v>
      </c>
      <c r="AG245" s="10">
        <f t="shared" si="100"/>
        <v>0</v>
      </c>
      <c r="AH245" s="10">
        <f t="shared" si="100"/>
        <v>0</v>
      </c>
      <c r="AI245" s="10">
        <f t="shared" si="100"/>
        <v>0</v>
      </c>
      <c r="AJ245" s="10">
        <f t="shared" si="100"/>
        <v>0</v>
      </c>
      <c r="AK245" s="10">
        <f t="shared" si="100"/>
        <v>0</v>
      </c>
      <c r="AL245" s="10">
        <f t="shared" ref="AL245" si="101">IF(AF245=0,0,IF($G$17&gt;(AK245/AF245)^(1/5)-1+2%,AK245*(AK245/AF245)^(1/5)/($G$17-((AK245/AF245)^(1/5)-1)),AK245*(1+$G$16)/$G$18))</f>
        <v>0</v>
      </c>
    </row>
    <row r="246" spans="3:40" x14ac:dyDescent="0.35">
      <c r="E246" t="s">
        <v>150</v>
      </c>
      <c r="F246" t="s">
        <v>53</v>
      </c>
      <c r="G246" s="10">
        <f>SUM(G236:G245)</f>
        <v>-34764548.044999994</v>
      </c>
      <c r="H246" s="10">
        <f t="shared" ref="H246:AL246" si="102">SUM(H236:H245)</f>
        <v>-1920603.6533496913</v>
      </c>
      <c r="I246" s="10">
        <f t="shared" si="102"/>
        <v>-7313049.8909335975</v>
      </c>
      <c r="J246" s="10">
        <f t="shared" si="102"/>
        <v>-8622231.9613809697</v>
      </c>
      <c r="K246" s="10">
        <f t="shared" si="102"/>
        <v>-14293925.847338829</v>
      </c>
      <c r="L246" s="10">
        <f t="shared" si="102"/>
        <v>-5131818.2269998696</v>
      </c>
      <c r="M246" s="10">
        <f t="shared" si="102"/>
        <v>-2733409.5041069095</v>
      </c>
      <c r="N246" s="10">
        <f t="shared" si="102"/>
        <v>-2600419.9482774623</v>
      </c>
      <c r="O246" s="10">
        <f t="shared" si="102"/>
        <v>-31826855.880251672</v>
      </c>
      <c r="P246" s="10">
        <f t="shared" si="102"/>
        <v>-5941084.5015885895</v>
      </c>
      <c r="Q246" s="10">
        <f t="shared" si="102"/>
        <v>-7694402.5775553444</v>
      </c>
      <c r="R246" s="10">
        <f t="shared" si="102"/>
        <v>-17257880.181332666</v>
      </c>
      <c r="S246" s="10">
        <f t="shared" si="102"/>
        <v>-23242551.881206151</v>
      </c>
      <c r="T246" s="10">
        <f t="shared" si="102"/>
        <v>-4459647.0710581215</v>
      </c>
      <c r="U246" s="10">
        <f t="shared" si="102"/>
        <v>-4188595.2997724246</v>
      </c>
      <c r="V246" s="10">
        <f t="shared" si="102"/>
        <v>-3902451.3074252214</v>
      </c>
      <c r="W246" s="10">
        <f t="shared" si="102"/>
        <v>-3600758.334678987</v>
      </c>
      <c r="X246" s="10">
        <f t="shared" si="102"/>
        <v>-3283047.0939734895</v>
      </c>
      <c r="Y246" s="10">
        <f t="shared" si="102"/>
        <v>-2948835.4447713513</v>
      </c>
      <c r="Z246" s="10">
        <f t="shared" si="102"/>
        <v>-2597628.0606887639</v>
      </c>
      <c r="AA246" s="10">
        <f t="shared" si="102"/>
        <v>-2228916.0883139689</v>
      </c>
      <c r="AB246" s="10">
        <f t="shared" si="102"/>
        <v>-1842176.7975109834</v>
      </c>
      <c r="AC246" s="10">
        <f t="shared" si="102"/>
        <v>-1436873.2230015602</v>
      </c>
      <c r="AD246" s="10">
        <f t="shared" si="102"/>
        <v>-1012453.7970131878</v>
      </c>
      <c r="AE246" s="10">
        <f t="shared" si="102"/>
        <v>-568351.97277601063</v>
      </c>
      <c r="AF246" s="10">
        <f t="shared" si="102"/>
        <v>-103985.83864637092</v>
      </c>
      <c r="AG246" s="10">
        <f t="shared" si="102"/>
        <v>381242.27737081796</v>
      </c>
      <c r="AH246" s="10">
        <f t="shared" si="102"/>
        <v>887946.21293378249</v>
      </c>
      <c r="AI246" s="10">
        <f t="shared" si="102"/>
        <v>1416756.3867483437</v>
      </c>
      <c r="AJ246" s="10">
        <f t="shared" si="102"/>
        <v>1968320.2242695913</v>
      </c>
      <c r="AK246" s="10">
        <f t="shared" si="102"/>
        <v>2543302.5939706266</v>
      </c>
      <c r="AL246" s="10">
        <f t="shared" si="102"/>
        <v>530491159.89524508</v>
      </c>
    </row>
    <row r="247" spans="3:40" x14ac:dyDescent="0.35">
      <c r="E247" t="s">
        <v>151</v>
      </c>
      <c r="F247" t="s">
        <v>53</v>
      </c>
      <c r="G247" s="10">
        <f>NPV($G$17,H246:AL246)+G246</f>
        <v>-10705022.410689209</v>
      </c>
    </row>
    <row r="249" spans="3:40" x14ac:dyDescent="0.35">
      <c r="E249" t="s">
        <v>143</v>
      </c>
      <c r="F249" t="s">
        <v>53</v>
      </c>
      <c r="H249" s="10">
        <f>H221</f>
        <v>2038582.9286875336</v>
      </c>
      <c r="I249" s="10">
        <f t="shared" ref="I249:AK249" si="103">I221</f>
        <v>1840570.8199200574</v>
      </c>
      <c r="J249" s="10">
        <f t="shared" si="103"/>
        <v>1905567.0520982624</v>
      </c>
      <c r="K249" s="10">
        <f t="shared" si="103"/>
        <v>2089037.1554138795</v>
      </c>
      <c r="L249" s="10">
        <f t="shared" si="103"/>
        <v>2183254.5242879856</v>
      </c>
      <c r="M249" s="10">
        <f t="shared" si="103"/>
        <v>1934693.0563718777</v>
      </c>
      <c r="N249" s="10">
        <f t="shared" si="103"/>
        <v>2161402.6318399184</v>
      </c>
      <c r="O249" s="10">
        <f t="shared" si="103"/>
        <v>2206792.0871085562</v>
      </c>
      <c r="P249" s="10">
        <f t="shared" si="103"/>
        <v>2253134.720937836</v>
      </c>
      <c r="Q249" s="10">
        <f t="shared" si="103"/>
        <v>2300450.5500775306</v>
      </c>
      <c r="R249" s="10">
        <f t="shared" si="103"/>
        <v>2348760.0116291586</v>
      </c>
      <c r="S249" s="10">
        <f t="shared" si="103"/>
        <v>2398083.9718733705</v>
      </c>
      <c r="T249" s="10">
        <f t="shared" si="103"/>
        <v>2448443.7352827112</v>
      </c>
      <c r="U249" s="10">
        <f t="shared" si="103"/>
        <v>2499861.0537236482</v>
      </c>
      <c r="V249" s="10">
        <f t="shared" si="103"/>
        <v>2552358.1358518447</v>
      </c>
      <c r="W249" s="10">
        <f t="shared" si="103"/>
        <v>2605957.6567047331</v>
      </c>
      <c r="X249" s="10">
        <f t="shared" si="103"/>
        <v>2660682.7674955321</v>
      </c>
      <c r="Y249" s="10">
        <f t="shared" si="103"/>
        <v>2716557.1056129383</v>
      </c>
      <c r="Z249" s="10">
        <f t="shared" si="103"/>
        <v>2773604.8048308096</v>
      </c>
      <c r="AA249" s="10">
        <f t="shared" si="103"/>
        <v>2831850.5057322565</v>
      </c>
      <c r="AB249" s="10">
        <f t="shared" si="103"/>
        <v>2891319.3663526336</v>
      </c>
      <c r="AC249" s="10">
        <f t="shared" si="103"/>
        <v>2952037.0730460384</v>
      </c>
      <c r="AD249" s="10">
        <f t="shared" si="103"/>
        <v>3014029.8515800051</v>
      </c>
      <c r="AE249" s="10">
        <f t="shared" si="103"/>
        <v>3077324.4784631846</v>
      </c>
      <c r="AF249" s="10">
        <f t="shared" si="103"/>
        <v>3141948.2925109114</v>
      </c>
      <c r="AG249" s="10">
        <f t="shared" si="103"/>
        <v>3207929.2066536401</v>
      </c>
      <c r="AH249" s="10">
        <f t="shared" si="103"/>
        <v>3275295.7199933664</v>
      </c>
      <c r="AI249" s="10">
        <f t="shared" si="103"/>
        <v>3344076.9301132271</v>
      </c>
      <c r="AJ249" s="10">
        <f t="shared" si="103"/>
        <v>3414302.5456456044</v>
      </c>
      <c r="AK249" s="10">
        <f t="shared" si="103"/>
        <v>3486002.8991041617</v>
      </c>
    </row>
    <row r="250" spans="3:40" x14ac:dyDescent="0.35">
      <c r="E250" t="s">
        <v>152</v>
      </c>
      <c r="F250" t="s">
        <v>53</v>
      </c>
      <c r="G250" s="10">
        <f>NPV($G$17,H249:AL249)+G249</f>
        <v>38805791.774464548</v>
      </c>
    </row>
    <row r="251" spans="3:40" x14ac:dyDescent="0.35">
      <c r="E251" s="15" t="s">
        <v>153</v>
      </c>
      <c r="F251" s="15"/>
      <c r="G251" s="18" t="str">
        <f>IF(G247&gt;0,"N/A",IF(ABS(G247+G250)&gt;1,"Error","OK"))</f>
        <v>Error</v>
      </c>
    </row>
    <row r="253" spans="3:40" x14ac:dyDescent="0.35">
      <c r="C253" s="3" t="s">
        <v>154</v>
      </c>
      <c r="D253" s="3"/>
      <c r="G253" s="10">
        <f>MAX(0,-G281)</f>
        <v>10705022.410689209</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4">G224</f>
        <v>6232586.4000000004</v>
      </c>
      <c r="H258" s="10">
        <f t="shared" si="104"/>
        <v>4176296</v>
      </c>
      <c r="I258" s="10">
        <f t="shared" si="104"/>
        <v>4176296</v>
      </c>
      <c r="J258" s="10">
        <f t="shared" si="104"/>
        <v>3786015.9385158177</v>
      </c>
      <c r="K258" s="10">
        <f t="shared" si="104"/>
        <v>4598927.3384508733</v>
      </c>
      <c r="L258" s="10">
        <f t="shared" si="104"/>
        <v>5147622.5504659051</v>
      </c>
      <c r="M258" s="10">
        <f t="shared" si="104"/>
        <v>3979015.7998537263</v>
      </c>
      <c r="N258" s="10">
        <f t="shared" si="104"/>
        <v>4907370.082629622</v>
      </c>
      <c r="O258" s="10">
        <f t="shared" si="104"/>
        <v>4483790.3419831889</v>
      </c>
      <c r="P258" s="10">
        <f t="shared" si="104"/>
        <v>4577949.939164836</v>
      </c>
      <c r="Q258" s="10">
        <f t="shared" si="104"/>
        <v>4674086.8878872972</v>
      </c>
      <c r="R258" s="10">
        <f t="shared" si="104"/>
        <v>4772242.7125329301</v>
      </c>
      <c r="S258" s="10">
        <f t="shared" si="104"/>
        <v>4872459.8094961215</v>
      </c>
      <c r="T258" s="10">
        <f t="shared" si="104"/>
        <v>4974781.4654955398</v>
      </c>
      <c r="U258" s="10">
        <f t="shared" si="104"/>
        <v>5079251.8762709461</v>
      </c>
      <c r="V258" s="10">
        <f t="shared" si="104"/>
        <v>5185916.1656726357</v>
      </c>
      <c r="W258" s="10">
        <f t="shared" si="104"/>
        <v>5294820.4051517611</v>
      </c>
      <c r="X258" s="10">
        <f t="shared" si="104"/>
        <v>5406011.6336599477</v>
      </c>
      <c r="Y258" s="10">
        <f t="shared" si="104"/>
        <v>5519537.8779668063</v>
      </c>
      <c r="Z258" s="10">
        <f t="shared" si="104"/>
        <v>5635448.1734041097</v>
      </c>
      <c r="AA258" s="10">
        <f t="shared" si="104"/>
        <v>5753792.5850455957</v>
      </c>
      <c r="AB258" s="10">
        <f t="shared" si="104"/>
        <v>5874622.229331553</v>
      </c>
      <c r="AC258" s="10">
        <f t="shared" si="104"/>
        <v>5997989.296147516</v>
      </c>
      <c r="AD258" s="10">
        <f t="shared" si="104"/>
        <v>6123947.0713666137</v>
      </c>
      <c r="AE258" s="10">
        <f t="shared" si="104"/>
        <v>6252549.959865313</v>
      </c>
      <c r="AF258" s="10">
        <f t="shared" si="104"/>
        <v>6383853.5090224845</v>
      </c>
      <c r="AG258" s="10">
        <f t="shared" si="104"/>
        <v>6517914.432711957</v>
      </c>
      <c r="AH258" s="10">
        <f t="shared" si="104"/>
        <v>6654790.6357989078</v>
      </c>
      <c r="AI258" s="10">
        <f t="shared" si="104"/>
        <v>6794541.2391506853</v>
      </c>
      <c r="AJ258" s="10">
        <f t="shared" si="104"/>
        <v>6937226.6051728493</v>
      </c>
      <c r="AK258" s="10">
        <f t="shared" si="104"/>
        <v>7082908.363881479</v>
      </c>
    </row>
    <row r="259" spans="4:37" x14ac:dyDescent="0.35">
      <c r="E259" t="s">
        <v>141</v>
      </c>
      <c r="F259" t="s">
        <v>53</v>
      </c>
      <c r="G259" s="10">
        <f t="shared" si="104"/>
        <v>0</v>
      </c>
      <c r="H259" s="10">
        <f t="shared" si="104"/>
        <v>526993.09080000001</v>
      </c>
      <c r="I259" s="10">
        <f t="shared" si="104"/>
        <v>1052117.5824</v>
      </c>
      <c r="J259" s="10">
        <f t="shared" si="104"/>
        <v>1632967.2194510456</v>
      </c>
      <c r="K259" s="10">
        <f t="shared" si="104"/>
        <v>2311817.6065291539</v>
      </c>
      <c r="L259" s="10">
        <f t="shared" si="104"/>
        <v>3071171.9534932049</v>
      </c>
      <c r="M259" s="10">
        <f t="shared" si="104"/>
        <v>3813882.8858038075</v>
      </c>
      <c r="N259" s="10">
        <f t="shared" si="104"/>
        <v>4682968.8451455571</v>
      </c>
      <c r="O259" s="10">
        <f t="shared" si="104"/>
        <v>5588945.554612631</v>
      </c>
      <c r="P259" s="10">
        <f t="shared" si="104"/>
        <v>6565104.4307505097</v>
      </c>
      <c r="Q259" s="10">
        <f t="shared" si="104"/>
        <v>7615846.7650392484</v>
      </c>
      <c r="R259" s="10">
        <f t="shared" si="104"/>
        <v>8745824.3867636565</v>
      </c>
      <c r="S259" s="10">
        <f t="shared" si="104"/>
        <v>9959953.1501633264</v>
      </c>
      <c r="T259" s="10">
        <f t="shared" si="104"/>
        <v>11018883.02249486</v>
      </c>
      <c r="U259" s="10">
        <f t="shared" si="104"/>
        <v>12117895.610125091</v>
      </c>
      <c r="V259" s="10">
        <f t="shared" si="104"/>
        <v>13258207.399022875</v>
      </c>
      <c r="W259" s="10">
        <f t="shared" si="104"/>
        <v>14441068.291090298</v>
      </c>
      <c r="X259" s="10">
        <f t="shared" si="104"/>
        <v>15667762.471161587</v>
      </c>
      <c r="Y259" s="10">
        <f t="shared" si="104"/>
        <v>16939609.295679495</v>
      </c>
      <c r="Z259" s="10">
        <f t="shared" si="104"/>
        <v>18257964.203577377</v>
      </c>
      <c r="AA259" s="10">
        <f t="shared" si="104"/>
        <v>19624219.64990757</v>
      </c>
      <c r="AB259" s="10">
        <f t="shared" si="104"/>
        <v>21039806.06276986</v>
      </c>
      <c r="AC259" s="10">
        <f t="shared" si="104"/>
        <v>22506192.824106753</v>
      </c>
      <c r="AD259" s="10">
        <f t="shared" si="104"/>
        <v>24024889.274946108</v>
      </c>
      <c r="AE259" s="10">
        <f t="shared" si="104"/>
        <v>25597445.745685294</v>
      </c>
      <c r="AF259" s="10">
        <f t="shared" si="104"/>
        <v>27225454.612025268</v>
      </c>
      <c r="AG259" s="10">
        <f t="shared" si="104"/>
        <v>28910551.377177674</v>
      </c>
      <c r="AH259" s="10">
        <f t="shared" si="104"/>
        <v>30654415.780982584</v>
      </c>
      <c r="AI259" s="10">
        <f t="shared" si="104"/>
        <v>32458772.93658996</v>
      </c>
      <c r="AJ259" s="10">
        <f t="shared" si="104"/>
        <v>34325394.495373435</v>
      </c>
      <c r="AK259" s="10">
        <f t="shared" si="104"/>
        <v>36256099.840760775</v>
      </c>
    </row>
    <row r="260" spans="4:37" x14ac:dyDescent="0.35">
      <c r="E260" t="s">
        <v>117</v>
      </c>
      <c r="F260" t="s">
        <v>53</v>
      </c>
      <c r="G260" s="10">
        <f t="shared" si="104"/>
        <v>0</v>
      </c>
      <c r="H260" s="10">
        <f t="shared" si="104"/>
        <v>0</v>
      </c>
      <c r="I260" s="10">
        <f t="shared" si="104"/>
        <v>0</v>
      </c>
      <c r="J260" s="10">
        <f t="shared" si="104"/>
        <v>0</v>
      </c>
      <c r="K260" s="10">
        <f t="shared" si="104"/>
        <v>0</v>
      </c>
      <c r="L260" s="10">
        <f t="shared" si="104"/>
        <v>0</v>
      </c>
      <c r="M260" s="10">
        <f t="shared" si="104"/>
        <v>0</v>
      </c>
      <c r="N260" s="10">
        <f t="shared" si="104"/>
        <v>0</v>
      </c>
      <c r="O260" s="10">
        <f t="shared" si="104"/>
        <v>0</v>
      </c>
      <c r="P260" s="10">
        <f t="shared" si="104"/>
        <v>0</v>
      </c>
      <c r="Q260" s="10">
        <f t="shared" si="104"/>
        <v>0</v>
      </c>
      <c r="R260" s="10">
        <f t="shared" si="104"/>
        <v>0</v>
      </c>
      <c r="S260" s="10">
        <f t="shared" si="104"/>
        <v>0</v>
      </c>
      <c r="T260" s="10">
        <f t="shared" si="104"/>
        <v>0</v>
      </c>
      <c r="U260" s="10">
        <f t="shared" si="104"/>
        <v>0</v>
      </c>
      <c r="V260" s="10">
        <f t="shared" si="104"/>
        <v>0</v>
      </c>
      <c r="W260" s="10">
        <f t="shared" si="104"/>
        <v>0</v>
      </c>
      <c r="X260" s="10">
        <f t="shared" si="104"/>
        <v>0</v>
      </c>
      <c r="Y260" s="10">
        <f t="shared" si="104"/>
        <v>0</v>
      </c>
      <c r="Z260" s="10">
        <f t="shared" si="104"/>
        <v>0</v>
      </c>
      <c r="AA260" s="10">
        <f t="shared" si="104"/>
        <v>0</v>
      </c>
      <c r="AB260" s="10">
        <f t="shared" si="104"/>
        <v>0</v>
      </c>
      <c r="AC260" s="10">
        <f t="shared" si="104"/>
        <v>0</v>
      </c>
      <c r="AD260" s="10">
        <f t="shared" si="104"/>
        <v>0</v>
      </c>
      <c r="AE260" s="10">
        <f t="shared" si="104"/>
        <v>0</v>
      </c>
      <c r="AF260" s="10">
        <f t="shared" si="104"/>
        <v>0</v>
      </c>
      <c r="AG260" s="10">
        <f t="shared" si="104"/>
        <v>0</v>
      </c>
      <c r="AH260" s="10">
        <f t="shared" si="104"/>
        <v>0</v>
      </c>
      <c r="AI260" s="10">
        <f t="shared" si="104"/>
        <v>0</v>
      </c>
      <c r="AJ260" s="10">
        <f t="shared" si="104"/>
        <v>0</v>
      </c>
      <c r="AK260" s="10">
        <f t="shared" si="104"/>
        <v>0</v>
      </c>
    </row>
    <row r="261" spans="4:37" x14ac:dyDescent="0.35">
      <c r="E261" t="s">
        <v>118</v>
      </c>
      <c r="F261" t="s">
        <v>53</v>
      </c>
      <c r="G261" s="10">
        <f t="shared" si="104"/>
        <v>0</v>
      </c>
      <c r="H261" s="10">
        <f t="shared" si="104"/>
        <v>-448968.02821894531</v>
      </c>
      <c r="I261" s="10">
        <f t="shared" si="104"/>
        <v>-863755.11862009775</v>
      </c>
      <c r="J261" s="10">
        <f t="shared" si="104"/>
        <v>-1301567.2059710165</v>
      </c>
      <c r="K261" s="10">
        <f t="shared" si="104"/>
        <v>-1788979.9498819397</v>
      </c>
      <c r="L261" s="10">
        <f t="shared" si="104"/>
        <v>-2307378.3567829109</v>
      </c>
      <c r="M261" s="10">
        <f t="shared" si="104"/>
        <v>-2781921.1079293475</v>
      </c>
      <c r="N261" s="10">
        <f t="shared" si="104"/>
        <v>-3316358.7199312416</v>
      </c>
      <c r="O261" s="10">
        <f t="shared" si="104"/>
        <v>-3872015.884428618</v>
      </c>
      <c r="P261" s="10">
        <f t="shared" si="104"/>
        <v>-4449548.1356393946</v>
      </c>
      <c r="Q261" s="10">
        <f t="shared" si="104"/>
        <v>-5049629.18239599</v>
      </c>
      <c r="R261" s="10">
        <f t="shared" si="104"/>
        <v>-5672951.3823885461</v>
      </c>
      <c r="S261" s="10">
        <f t="shared" si="104"/>
        <v>-6320226.2283113515</v>
      </c>
      <c r="T261" s="10">
        <f t="shared" si="104"/>
        <v>-6992184.8462032834</v>
      </c>
      <c r="U261" s="10">
        <f t="shared" si="104"/>
        <v>-7689578.5062799901</v>
      </c>
      <c r="V261" s="10">
        <f t="shared" si="104"/>
        <v>-8413179.1465627421</v>
      </c>
      <c r="W261" s="10">
        <f t="shared" si="104"/>
        <v>-9163779.9096161015</v>
      </c>
      <c r="X261" s="10">
        <f t="shared" si="104"/>
        <v>-9942195.6927140653</v>
      </c>
      <c r="Y261" s="10">
        <f t="shared" si="104"/>
        <v>-10749263.711762005</v>
      </c>
      <c r="Z261" s="10">
        <f t="shared" si="104"/>
        <v>-11585844.079309471</v>
      </c>
      <c r="AA261" s="10">
        <f t="shared" si="104"/>
        <v>-12452820.396997042</v>
      </c>
      <c r="AB261" s="10">
        <f t="shared" si="104"/>
        <v>-13351100.362788517</v>
      </c>
      <c r="AC261" s="10">
        <f t="shared" si="104"/>
        <v>-14281616.393348157</v>
      </c>
      <c r="AD261" s="10">
        <f t="shared" si="104"/>
        <v>-15245326.261931311</v>
      </c>
      <c r="AE261" s="10">
        <f t="shared" si="104"/>
        <v>-16243213.752165493</v>
      </c>
      <c r="AF261" s="10">
        <f t="shared" si="104"/>
        <v>-17276289.328107998</v>
      </c>
      <c r="AG261" s="10">
        <f t="shared" si="104"/>
        <v>-18345590.820975386</v>
      </c>
      <c r="AH261" s="10">
        <f t="shared" si="104"/>
        <v>-19452184.132949505</v>
      </c>
      <c r="AI261" s="10">
        <f t="shared" si="104"/>
        <v>-20597163.958474487</v>
      </c>
      <c r="AJ261" s="10">
        <f t="shared" si="104"/>
        <v>-21781654.523468889</v>
      </c>
      <c r="AK261" s="10">
        <f t="shared" si="104"/>
        <v>-23006810.342887364</v>
      </c>
    </row>
    <row r="262" spans="4:37" x14ac:dyDescent="0.35">
      <c r="E262" t="s">
        <v>142</v>
      </c>
      <c r="F262" t="s">
        <v>53</v>
      </c>
      <c r="G262" s="10">
        <f t="shared" si="104"/>
        <v>-2197616.1825999999</v>
      </c>
      <c r="H262" s="10">
        <f t="shared" si="104"/>
        <v>-2338304.2137968307</v>
      </c>
      <c r="I262" s="10">
        <f t="shared" si="104"/>
        <v>-2710520.8808911005</v>
      </c>
      <c r="J262" s="10">
        <f t="shared" si="104"/>
        <v>-3063146.7228086372</v>
      </c>
      <c r="K262" s="10">
        <f t="shared" si="104"/>
        <v>-3549843.9022192797</v>
      </c>
      <c r="L262" s="10">
        <f t="shared" si="104"/>
        <v>-3844264.5922605116</v>
      </c>
      <c r="M262" s="10">
        <f t="shared" si="104"/>
        <v>-4001325.7003741753</v>
      </c>
      <c r="N262" s="10">
        <f t="shared" si="104"/>
        <v>-4194069.3778108284</v>
      </c>
      <c r="O262" s="10">
        <f t="shared" si="104"/>
        <v>-4485177.1546153165</v>
      </c>
      <c r="P262" s="10">
        <f t="shared" si="104"/>
        <v>-4782398.1947326986</v>
      </c>
      <c r="Q262" s="10">
        <f t="shared" si="104"/>
        <v>-5085860.8766925465</v>
      </c>
      <c r="R262" s="10">
        <f t="shared" si="104"/>
        <v>-5395696.2749735508</v>
      </c>
      <c r="S262" s="10">
        <f t="shared" si="104"/>
        <v>-5712038.2166184559</v>
      </c>
      <c r="T262" s="10">
        <f t="shared" si="104"/>
        <v>-6034160.7541327896</v>
      </c>
      <c r="U262" s="10">
        <f t="shared" si="104"/>
        <v>-6362106.8626120714</v>
      </c>
      <c r="V262" s="10">
        <f t="shared" si="104"/>
        <v>-6695920.419628826</v>
      </c>
      <c r="W262" s="10">
        <f t="shared" si="104"/>
        <v>-7035646.2241846044</v>
      </c>
      <c r="X262" s="10">
        <f t="shared" si="104"/>
        <v>-7381330.0160599854</v>
      </c>
      <c r="Y262" s="10">
        <f t="shared" si="104"/>
        <v>-7733018.4955709428</v>
      </c>
      <c r="Z262" s="10">
        <f t="shared" si="104"/>
        <v>-8090759.3437400861</v>
      </c>
      <c r="AA262" s="10">
        <f t="shared" si="104"/>
        <v>-8454601.2428914998</v>
      </c>
      <c r="AB262" s="10">
        <f t="shared" si="104"/>
        <v>-8824593.8976780735</v>
      </c>
      <c r="AC262" s="10">
        <f t="shared" si="104"/>
        <v>-9200788.0565504059</v>
      </c>
      <c r="AD262" s="10">
        <f t="shared" si="104"/>
        <v>-9583235.5336765591</v>
      </c>
      <c r="AE262" s="10">
        <f t="shared" si="104"/>
        <v>-9971989.2313221265</v>
      </c>
      <c r="AF262" s="10">
        <f t="shared" si="104"/>
        <v>-8812036.1753002778</v>
      </c>
      <c r="AG262" s="10">
        <f t="shared" si="104"/>
        <v>-9179186.4141452238</v>
      </c>
      <c r="AH262" s="10">
        <f t="shared" si="104"/>
        <v>-9309862.4135577846</v>
      </c>
      <c r="AI262" s="10">
        <f t="shared" si="104"/>
        <v>-9528726.8204868194</v>
      </c>
      <c r="AJ262" s="10">
        <f t="shared" si="104"/>
        <v>-9753078.1396619268</v>
      </c>
      <c r="AK262" s="10">
        <f t="shared" si="104"/>
        <v>-10033731.976769038</v>
      </c>
    </row>
    <row r="263" spans="4:37" x14ac:dyDescent="0.35">
      <c r="E263" t="s">
        <v>125</v>
      </c>
      <c r="F263" t="s">
        <v>53</v>
      </c>
      <c r="G263" s="10">
        <f t="shared" si="104"/>
        <v>0</v>
      </c>
      <c r="H263" s="10">
        <f t="shared" si="104"/>
        <v>0</v>
      </c>
      <c r="I263" s="10">
        <f t="shared" si="104"/>
        <v>0</v>
      </c>
      <c r="J263" s="10">
        <f t="shared" si="104"/>
        <v>0</v>
      </c>
      <c r="K263" s="10">
        <f t="shared" si="104"/>
        <v>0</v>
      </c>
      <c r="L263" s="10">
        <f t="shared" si="104"/>
        <v>0</v>
      </c>
      <c r="M263" s="10">
        <f t="shared" si="104"/>
        <v>0</v>
      </c>
      <c r="N263" s="10">
        <f t="shared" si="104"/>
        <v>0</v>
      </c>
      <c r="O263" s="10">
        <f t="shared" si="104"/>
        <v>0</v>
      </c>
      <c r="P263" s="10">
        <f t="shared" si="104"/>
        <v>0</v>
      </c>
      <c r="Q263" s="10">
        <f t="shared" si="104"/>
        <v>0</v>
      </c>
      <c r="R263" s="10">
        <f t="shared" si="104"/>
        <v>0</v>
      </c>
      <c r="S263" s="10">
        <f t="shared" si="104"/>
        <v>0</v>
      </c>
      <c r="T263" s="10">
        <f t="shared" si="104"/>
        <v>0</v>
      </c>
      <c r="U263" s="10">
        <f t="shared" si="104"/>
        <v>0</v>
      </c>
      <c r="V263" s="10">
        <f t="shared" si="104"/>
        <v>0</v>
      </c>
      <c r="W263" s="10">
        <f t="shared" si="104"/>
        <v>0</v>
      </c>
      <c r="X263" s="10">
        <f t="shared" si="104"/>
        <v>0</v>
      </c>
      <c r="Y263" s="10">
        <f t="shared" si="104"/>
        <v>0</v>
      </c>
      <c r="Z263" s="10">
        <f t="shared" si="104"/>
        <v>0</v>
      </c>
      <c r="AA263" s="10">
        <f t="shared" si="104"/>
        <v>0</v>
      </c>
      <c r="AB263" s="10">
        <f t="shared" si="104"/>
        <v>0</v>
      </c>
      <c r="AC263" s="10">
        <f t="shared" si="104"/>
        <v>0</v>
      </c>
      <c r="AD263" s="10">
        <f t="shared" si="104"/>
        <v>0</v>
      </c>
      <c r="AE263" s="10">
        <f t="shared" si="104"/>
        <v>0</v>
      </c>
      <c r="AF263" s="10">
        <f t="shared" si="104"/>
        <v>0</v>
      </c>
      <c r="AG263" s="10">
        <f t="shared" si="104"/>
        <v>0</v>
      </c>
      <c r="AH263" s="10">
        <f t="shared" si="104"/>
        <v>0</v>
      </c>
      <c r="AI263" s="10">
        <f t="shared" si="104"/>
        <v>0</v>
      </c>
      <c r="AJ263" s="10">
        <f t="shared" si="104"/>
        <v>0</v>
      </c>
      <c r="AK263" s="10">
        <f t="shared" si="104"/>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5">SUM(G258:G264)</f>
        <v>106474747.328142</v>
      </c>
      <c r="H266" s="10">
        <f t="shared" si="105"/>
        <v>1916016.8487842241</v>
      </c>
      <c r="I266" s="10">
        <f t="shared" si="105"/>
        <v>1654137.5828888016</v>
      </c>
      <c r="J266" s="10">
        <f t="shared" si="105"/>
        <v>1054269.2291872096</v>
      </c>
      <c r="K266" s="10">
        <f t="shared" si="105"/>
        <v>1571921.0928788083</v>
      </c>
      <c r="L266" s="10">
        <f t="shared" si="105"/>
        <v>2067151.5549156871</v>
      </c>
      <c r="M266" s="10">
        <f t="shared" si="105"/>
        <v>1009651.8773540105</v>
      </c>
      <c r="N266" s="10">
        <f t="shared" si="105"/>
        <v>2079910.8300331086</v>
      </c>
      <c r="O266" s="10">
        <f t="shared" si="105"/>
        <v>1715542.8575518858</v>
      </c>
      <c r="P266" s="10">
        <f t="shared" si="105"/>
        <v>1911108.0395432524</v>
      </c>
      <c r="Q266" s="10">
        <f t="shared" si="105"/>
        <v>2154443.5938380091</v>
      </c>
      <c r="R266" s="10">
        <f t="shared" si="105"/>
        <v>2449419.4419344896</v>
      </c>
      <c r="S266" s="10">
        <f t="shared" si="105"/>
        <v>2800148.5147296414</v>
      </c>
      <c r="T266" s="10">
        <f t="shared" si="105"/>
        <v>2967318.8876543259</v>
      </c>
      <c r="U266" s="10">
        <f t="shared" si="105"/>
        <v>3145462.1175039755</v>
      </c>
      <c r="V266" s="10">
        <f t="shared" si="105"/>
        <v>3335023.998503943</v>
      </c>
      <c r="W266" s="10">
        <f t="shared" si="105"/>
        <v>3536462.5624413546</v>
      </c>
      <c r="X266" s="10">
        <f t="shared" si="105"/>
        <v>3750248.3960474823</v>
      </c>
      <c r="Y266" s="10">
        <f t="shared" si="105"/>
        <v>3976864.9663133528</v>
      </c>
      <c r="Z266" s="10">
        <f t="shared" si="105"/>
        <v>4216808.9539319286</v>
      </c>
      <c r="AA266" s="10">
        <f t="shared" si="105"/>
        <v>4470590.5950646233</v>
      </c>
      <c r="AB266" s="10">
        <f t="shared" si="105"/>
        <v>4738734.0316348225</v>
      </c>
      <c r="AC266" s="10">
        <f t="shared" si="105"/>
        <v>5021777.6703557074</v>
      </c>
      <c r="AD266" s="10">
        <f t="shared" si="105"/>
        <v>5320274.5507048536</v>
      </c>
      <c r="AE266" s="10">
        <f t="shared" si="105"/>
        <v>5634792.7220629882</v>
      </c>
      <c r="AF266" s="10">
        <f t="shared" si="105"/>
        <v>7520982.6176394746</v>
      </c>
      <c r="AG266" s="10">
        <f t="shared" si="105"/>
        <v>7903688.5747690201</v>
      </c>
      <c r="AH266" s="10">
        <f t="shared" si="105"/>
        <v>8547159.8702742029</v>
      </c>
      <c r="AI266" s="10">
        <f t="shared" si="105"/>
        <v>9127423.3967793379</v>
      </c>
      <c r="AJ266" s="10">
        <f t="shared" si="105"/>
        <v>9727888.4374154694</v>
      </c>
      <c r="AK266" s="10">
        <f t="shared" si="105"/>
        <v>10298465.884985849</v>
      </c>
    </row>
    <row r="267" spans="4:37" x14ac:dyDescent="0.35">
      <c r="E267" t="s">
        <v>145</v>
      </c>
      <c r="F267" t="s">
        <v>53</v>
      </c>
      <c r="G267" s="10">
        <f>-G266*G$20</f>
        <v>0</v>
      </c>
      <c r="H267" s="10">
        <f t="shared" ref="H267:AK267" si="106">-H266*H$20</f>
        <v>0</v>
      </c>
      <c r="I267" s="10">
        <f t="shared" si="106"/>
        <v>0</v>
      </c>
      <c r="J267" s="10">
        <f t="shared" si="106"/>
        <v>0</v>
      </c>
      <c r="K267" s="10">
        <f t="shared" si="106"/>
        <v>0</v>
      </c>
      <c r="L267" s="10">
        <f t="shared" si="106"/>
        <v>0</v>
      </c>
      <c r="M267" s="10">
        <f t="shared" si="106"/>
        <v>0</v>
      </c>
      <c r="N267" s="10">
        <f t="shared" si="106"/>
        <v>0</v>
      </c>
      <c r="O267" s="10">
        <f t="shared" si="106"/>
        <v>0</v>
      </c>
      <c r="P267" s="10">
        <f t="shared" si="106"/>
        <v>0</v>
      </c>
      <c r="Q267" s="10">
        <f t="shared" si="106"/>
        <v>0</v>
      </c>
      <c r="R267" s="10">
        <f t="shared" si="106"/>
        <v>0</v>
      </c>
      <c r="S267" s="10">
        <f t="shared" si="106"/>
        <v>0</v>
      </c>
      <c r="T267" s="10">
        <f t="shared" si="106"/>
        <v>0</v>
      </c>
      <c r="U267" s="10">
        <f t="shared" si="106"/>
        <v>0</v>
      </c>
      <c r="V267" s="10">
        <f t="shared" si="106"/>
        <v>0</v>
      </c>
      <c r="W267" s="10">
        <f t="shared" si="106"/>
        <v>0</v>
      </c>
      <c r="X267" s="10">
        <f t="shared" si="106"/>
        <v>0</v>
      </c>
      <c r="Y267" s="10">
        <f t="shared" si="106"/>
        <v>0</v>
      </c>
      <c r="Z267" s="10">
        <f t="shared" si="106"/>
        <v>0</v>
      </c>
      <c r="AA267" s="10">
        <f t="shared" si="106"/>
        <v>0</v>
      </c>
      <c r="AB267" s="10">
        <f t="shared" si="106"/>
        <v>0</v>
      </c>
      <c r="AC267" s="10">
        <f t="shared" si="106"/>
        <v>0</v>
      </c>
      <c r="AD267" s="10">
        <f t="shared" si="106"/>
        <v>0</v>
      </c>
      <c r="AE267" s="10">
        <f t="shared" si="106"/>
        <v>0</v>
      </c>
      <c r="AF267" s="10">
        <f t="shared" si="106"/>
        <v>0</v>
      </c>
      <c r="AG267" s="10">
        <f t="shared" si="106"/>
        <v>0</v>
      </c>
      <c r="AH267" s="10">
        <f t="shared" si="106"/>
        <v>0</v>
      </c>
      <c r="AI267" s="10">
        <f t="shared" si="106"/>
        <v>0</v>
      </c>
      <c r="AJ267" s="10">
        <f t="shared" si="106"/>
        <v>0</v>
      </c>
      <c r="AK267" s="10">
        <f t="shared" si="106"/>
        <v>0</v>
      </c>
    </row>
    <row r="269" spans="4:37" x14ac:dyDescent="0.35">
      <c r="D269" t="s">
        <v>146</v>
      </c>
    </row>
    <row r="270" spans="4:37" x14ac:dyDescent="0.35">
      <c r="E270" t="s">
        <v>51</v>
      </c>
      <c r="F270" t="s">
        <v>53</v>
      </c>
      <c r="G270" s="10">
        <f t="shared" ref="G270:AK277" si="107">G236</f>
        <v>-64771548.044999994</v>
      </c>
      <c r="H270" s="10">
        <f t="shared" si="107"/>
        <v>-1998628.7159307459</v>
      </c>
      <c r="I270" s="10">
        <f t="shared" si="107"/>
        <v>-7501412.3547134995</v>
      </c>
      <c r="J270" s="10">
        <f t="shared" si="107"/>
        <v>-8953631.9748609979</v>
      </c>
      <c r="K270" s="10">
        <f t="shared" si="107"/>
        <v>-14816763.503986044</v>
      </c>
      <c r="L270" s="10">
        <f t="shared" si="107"/>
        <v>-5895611.8237101641</v>
      </c>
      <c r="M270" s="10">
        <f t="shared" si="107"/>
        <v>-3765371.2819813695</v>
      </c>
      <c r="N270" s="10">
        <f t="shared" si="107"/>
        <v>-3967030.0734917778</v>
      </c>
      <c r="O270" s="10">
        <f t="shared" si="107"/>
        <v>-33543785.550435688</v>
      </c>
      <c r="P270" s="10">
        <f t="shared" si="107"/>
        <v>-8056640.7966997046</v>
      </c>
      <c r="Q270" s="10">
        <f t="shared" si="107"/>
        <v>-10260620.160198603</v>
      </c>
      <c r="R270" s="10">
        <f t="shared" si="107"/>
        <v>-20330753.185707778</v>
      </c>
      <c r="S270" s="10">
        <f t="shared" si="107"/>
        <v>-26882278.803058125</v>
      </c>
      <c r="T270" s="10">
        <f t="shared" si="107"/>
        <v>-8486345.2473496981</v>
      </c>
      <c r="U270" s="10">
        <f t="shared" si="107"/>
        <v>-8616912.4036175255</v>
      </c>
      <c r="V270" s="10">
        <f t="shared" si="107"/>
        <v>-8747479.5598853547</v>
      </c>
      <c r="W270" s="10">
        <f t="shared" si="107"/>
        <v>-8878046.716153184</v>
      </c>
      <c r="X270" s="10">
        <f t="shared" si="107"/>
        <v>-9008613.8724210113</v>
      </c>
      <c r="Y270" s="10">
        <f t="shared" si="107"/>
        <v>-9139181.0286888406</v>
      </c>
      <c r="Z270" s="10">
        <f t="shared" si="107"/>
        <v>-9269748.1849566698</v>
      </c>
      <c r="AA270" s="10">
        <f t="shared" si="107"/>
        <v>-9400315.3412244972</v>
      </c>
      <c r="AB270" s="10">
        <f t="shared" si="107"/>
        <v>-9530882.4974923264</v>
      </c>
      <c r="AC270" s="10">
        <f t="shared" si="107"/>
        <v>-9661449.6537601557</v>
      </c>
      <c r="AD270" s="10">
        <f t="shared" si="107"/>
        <v>-9792016.8100279849</v>
      </c>
      <c r="AE270" s="10">
        <f t="shared" si="107"/>
        <v>-9922583.9662958123</v>
      </c>
      <c r="AF270" s="10">
        <f t="shared" si="107"/>
        <v>-10053151.122563642</v>
      </c>
      <c r="AG270" s="10">
        <f t="shared" si="107"/>
        <v>-10183718.278831471</v>
      </c>
      <c r="AH270" s="10">
        <f t="shared" si="107"/>
        <v>-10314285.435099298</v>
      </c>
      <c r="AI270" s="10">
        <f t="shared" si="107"/>
        <v>-10444852.591367127</v>
      </c>
      <c r="AJ270" s="10">
        <f t="shared" si="107"/>
        <v>-10575419.747634957</v>
      </c>
      <c r="AK270" s="10">
        <f t="shared" si="107"/>
        <v>-10705986.903902784</v>
      </c>
    </row>
    <row r="271" spans="4:37" x14ac:dyDescent="0.35">
      <c r="E271" t="s">
        <v>147</v>
      </c>
      <c r="F271" t="s">
        <v>53</v>
      </c>
      <c r="G271" s="10">
        <f t="shared" si="107"/>
        <v>0</v>
      </c>
      <c r="H271" s="10">
        <f t="shared" si="107"/>
        <v>0</v>
      </c>
      <c r="I271" s="10">
        <f t="shared" si="107"/>
        <v>0</v>
      </c>
      <c r="J271" s="10">
        <f t="shared" si="107"/>
        <v>0</v>
      </c>
      <c r="K271" s="10">
        <f t="shared" si="107"/>
        <v>0</v>
      </c>
      <c r="L271" s="10">
        <f t="shared" si="107"/>
        <v>0</v>
      </c>
      <c r="M271" s="10">
        <f t="shared" si="107"/>
        <v>0</v>
      </c>
      <c r="N271" s="10">
        <f t="shared" si="107"/>
        <v>0</v>
      </c>
      <c r="O271" s="10">
        <f t="shared" si="107"/>
        <v>0</v>
      </c>
      <c r="P271" s="10">
        <f t="shared" si="107"/>
        <v>0</v>
      </c>
      <c r="Q271" s="10">
        <f t="shared" si="107"/>
        <v>0</v>
      </c>
      <c r="R271" s="10">
        <f t="shared" si="107"/>
        <v>0</v>
      </c>
      <c r="S271" s="10">
        <f t="shared" si="107"/>
        <v>0</v>
      </c>
      <c r="T271" s="10">
        <f t="shared" si="107"/>
        <v>0</v>
      </c>
      <c r="U271" s="10">
        <f t="shared" si="107"/>
        <v>0</v>
      </c>
      <c r="V271" s="10">
        <f t="shared" si="107"/>
        <v>0</v>
      </c>
      <c r="W271" s="10">
        <f t="shared" si="107"/>
        <v>0</v>
      </c>
      <c r="X271" s="10">
        <f t="shared" si="107"/>
        <v>0</v>
      </c>
      <c r="Y271" s="10">
        <f t="shared" si="107"/>
        <v>0</v>
      </c>
      <c r="Z271" s="10">
        <f t="shared" si="107"/>
        <v>0</v>
      </c>
      <c r="AA271" s="10">
        <f t="shared" si="107"/>
        <v>0</v>
      </c>
      <c r="AB271" s="10">
        <f t="shared" si="107"/>
        <v>0</v>
      </c>
      <c r="AC271" s="10">
        <f t="shared" si="107"/>
        <v>0</v>
      </c>
      <c r="AD271" s="10">
        <f t="shared" si="107"/>
        <v>0</v>
      </c>
      <c r="AE271" s="10">
        <f t="shared" si="107"/>
        <v>0</v>
      </c>
      <c r="AF271" s="10">
        <f t="shared" si="107"/>
        <v>0</v>
      </c>
      <c r="AG271" s="10">
        <f t="shared" si="107"/>
        <v>0</v>
      </c>
      <c r="AH271" s="10">
        <f t="shared" si="107"/>
        <v>0</v>
      </c>
      <c r="AI271" s="10">
        <f t="shared" si="107"/>
        <v>0</v>
      </c>
      <c r="AJ271" s="10">
        <f t="shared" si="107"/>
        <v>0</v>
      </c>
      <c r="AK271" s="10">
        <f t="shared" si="107"/>
        <v>0</v>
      </c>
    </row>
    <row r="272" spans="4:37" x14ac:dyDescent="0.35">
      <c r="E272" t="s">
        <v>60</v>
      </c>
      <c r="F272" t="s">
        <v>53</v>
      </c>
      <c r="G272" s="10">
        <f t="shared" si="107"/>
        <v>30007000</v>
      </c>
      <c r="H272" s="10">
        <f t="shared" si="107"/>
        <v>0</v>
      </c>
      <c r="I272" s="10">
        <f t="shared" si="107"/>
        <v>0</v>
      </c>
      <c r="J272" s="10">
        <f t="shared" si="107"/>
        <v>0</v>
      </c>
      <c r="K272" s="10">
        <f t="shared" si="107"/>
        <v>0</v>
      </c>
      <c r="L272" s="10">
        <f t="shared" si="107"/>
        <v>0</v>
      </c>
      <c r="M272" s="10">
        <f t="shared" si="107"/>
        <v>0</v>
      </c>
      <c r="N272" s="10">
        <f t="shared" si="107"/>
        <v>0</v>
      </c>
      <c r="O272" s="10">
        <f t="shared" si="107"/>
        <v>0</v>
      </c>
      <c r="P272" s="10">
        <f t="shared" si="107"/>
        <v>0</v>
      </c>
      <c r="Q272" s="10">
        <f t="shared" si="107"/>
        <v>0</v>
      </c>
      <c r="R272" s="10">
        <f t="shared" si="107"/>
        <v>0</v>
      </c>
      <c r="S272" s="10">
        <f t="shared" si="107"/>
        <v>0</v>
      </c>
      <c r="T272" s="10">
        <f t="shared" si="107"/>
        <v>0</v>
      </c>
      <c r="U272" s="10">
        <f t="shared" si="107"/>
        <v>0</v>
      </c>
      <c r="V272" s="10">
        <f t="shared" si="107"/>
        <v>0</v>
      </c>
      <c r="W272" s="10">
        <f t="shared" si="107"/>
        <v>0</v>
      </c>
      <c r="X272" s="10">
        <f t="shared" si="107"/>
        <v>0</v>
      </c>
      <c r="Y272" s="10">
        <f t="shared" si="107"/>
        <v>0</v>
      </c>
      <c r="Z272" s="10">
        <f t="shared" si="107"/>
        <v>0</v>
      </c>
      <c r="AA272" s="10">
        <f t="shared" si="107"/>
        <v>0</v>
      </c>
      <c r="AB272" s="10">
        <f t="shared" si="107"/>
        <v>0</v>
      </c>
      <c r="AC272" s="10">
        <f t="shared" si="107"/>
        <v>0</v>
      </c>
      <c r="AD272" s="10">
        <f t="shared" si="107"/>
        <v>0</v>
      </c>
      <c r="AE272" s="10">
        <f t="shared" si="107"/>
        <v>0</v>
      </c>
      <c r="AF272" s="10">
        <f t="shared" si="107"/>
        <v>0</v>
      </c>
      <c r="AG272" s="10">
        <f t="shared" si="107"/>
        <v>0</v>
      </c>
      <c r="AH272" s="10">
        <f t="shared" si="107"/>
        <v>0</v>
      </c>
      <c r="AI272" s="10">
        <f t="shared" si="107"/>
        <v>0</v>
      </c>
      <c r="AJ272" s="10">
        <f t="shared" si="107"/>
        <v>0</v>
      </c>
      <c r="AK272" s="10">
        <f t="shared" si="107"/>
        <v>0</v>
      </c>
    </row>
    <row r="273" spans="1:38" x14ac:dyDescent="0.35">
      <c r="E273" t="s">
        <v>141</v>
      </c>
      <c r="F273" t="s">
        <v>53</v>
      </c>
      <c r="G273" s="10">
        <f t="shared" si="107"/>
        <v>0</v>
      </c>
      <c r="H273" s="10">
        <f t="shared" si="107"/>
        <v>526993.09080000001</v>
      </c>
      <c r="I273" s="10">
        <f t="shared" si="107"/>
        <v>1052117.5824</v>
      </c>
      <c r="J273" s="10">
        <f t="shared" si="107"/>
        <v>1632967.2194510456</v>
      </c>
      <c r="K273" s="10">
        <f t="shared" si="107"/>
        <v>2311817.6065291539</v>
      </c>
      <c r="L273" s="10">
        <f t="shared" si="107"/>
        <v>3071171.9534932049</v>
      </c>
      <c r="M273" s="10">
        <f t="shared" si="107"/>
        <v>3813882.8858038075</v>
      </c>
      <c r="N273" s="10">
        <f t="shared" si="107"/>
        <v>4682968.8451455571</v>
      </c>
      <c r="O273" s="10">
        <f t="shared" si="107"/>
        <v>5588945.554612631</v>
      </c>
      <c r="P273" s="10">
        <f t="shared" si="107"/>
        <v>6565104.4307505097</v>
      </c>
      <c r="Q273" s="10">
        <f t="shared" si="107"/>
        <v>7615846.7650392484</v>
      </c>
      <c r="R273" s="10">
        <f t="shared" si="107"/>
        <v>8745824.3867636565</v>
      </c>
      <c r="S273" s="10">
        <f t="shared" si="107"/>
        <v>9959953.1501633264</v>
      </c>
      <c r="T273" s="10">
        <f t="shared" si="107"/>
        <v>11018883.02249486</v>
      </c>
      <c r="U273" s="10">
        <f t="shared" si="107"/>
        <v>12117895.610125091</v>
      </c>
      <c r="V273" s="10">
        <f t="shared" si="107"/>
        <v>13258207.399022875</v>
      </c>
      <c r="W273" s="10">
        <f t="shared" si="107"/>
        <v>14441068.291090298</v>
      </c>
      <c r="X273" s="10">
        <f t="shared" si="107"/>
        <v>15667762.471161587</v>
      </c>
      <c r="Y273" s="10">
        <f t="shared" si="107"/>
        <v>16939609.295679495</v>
      </c>
      <c r="Z273" s="10">
        <f t="shared" si="107"/>
        <v>18257964.203577377</v>
      </c>
      <c r="AA273" s="10">
        <f t="shared" si="107"/>
        <v>19624219.64990757</v>
      </c>
      <c r="AB273" s="10">
        <f t="shared" si="107"/>
        <v>21039806.06276986</v>
      </c>
      <c r="AC273" s="10">
        <f t="shared" si="107"/>
        <v>22506192.824106753</v>
      </c>
      <c r="AD273" s="10">
        <f t="shared" si="107"/>
        <v>24024889.274946108</v>
      </c>
      <c r="AE273" s="10">
        <f t="shared" si="107"/>
        <v>25597445.745685294</v>
      </c>
      <c r="AF273" s="10">
        <f t="shared" si="107"/>
        <v>27225454.612025268</v>
      </c>
      <c r="AG273" s="10">
        <f t="shared" si="107"/>
        <v>28910551.377177674</v>
      </c>
      <c r="AH273" s="10">
        <f t="shared" si="107"/>
        <v>30654415.780982584</v>
      </c>
      <c r="AI273" s="10">
        <f t="shared" si="107"/>
        <v>32458772.93658996</v>
      </c>
      <c r="AJ273" s="10">
        <f t="shared" si="107"/>
        <v>34325394.495373435</v>
      </c>
      <c r="AK273" s="10">
        <f t="shared" si="107"/>
        <v>36256099.840760775</v>
      </c>
      <c r="AL273" s="10">
        <f t="shared" ref="AL273:AL277" si="108">IF(AF273=0,0,IF($G$17&gt;(AK273/AF273)^(1/5)-1+2%,AK273*(AK273/AF273)^(1/5)/($G$17-((AK273/AF273)^(1/5)-1)),AK273*(1+$G$16)/$G$18))</f>
        <v>1451665801.4673235</v>
      </c>
    </row>
    <row r="274" spans="1:38" x14ac:dyDescent="0.35">
      <c r="E274" t="s">
        <v>117</v>
      </c>
      <c r="F274" t="s">
        <v>53</v>
      </c>
      <c r="G274" s="10">
        <f t="shared" si="107"/>
        <v>0</v>
      </c>
      <c r="H274" s="10">
        <f t="shared" si="107"/>
        <v>0</v>
      </c>
      <c r="I274" s="10">
        <f t="shared" si="107"/>
        <v>0</v>
      </c>
      <c r="J274" s="10">
        <f t="shared" si="107"/>
        <v>0</v>
      </c>
      <c r="K274" s="10">
        <f t="shared" si="107"/>
        <v>0</v>
      </c>
      <c r="L274" s="10">
        <f t="shared" si="107"/>
        <v>0</v>
      </c>
      <c r="M274" s="10">
        <f t="shared" si="107"/>
        <v>0</v>
      </c>
      <c r="N274" s="10">
        <f t="shared" si="107"/>
        <v>0</v>
      </c>
      <c r="O274" s="10">
        <f t="shared" si="107"/>
        <v>0</v>
      </c>
      <c r="P274" s="10">
        <f t="shared" si="107"/>
        <v>0</v>
      </c>
      <c r="Q274" s="10">
        <f t="shared" si="107"/>
        <v>0</v>
      </c>
      <c r="R274" s="10">
        <f t="shared" si="107"/>
        <v>0</v>
      </c>
      <c r="S274" s="10">
        <f t="shared" si="107"/>
        <v>0</v>
      </c>
      <c r="T274" s="10">
        <f t="shared" si="107"/>
        <v>0</v>
      </c>
      <c r="U274" s="10">
        <f t="shared" si="107"/>
        <v>0</v>
      </c>
      <c r="V274" s="10">
        <f t="shared" si="107"/>
        <v>0</v>
      </c>
      <c r="W274" s="10">
        <f t="shared" si="107"/>
        <v>0</v>
      </c>
      <c r="X274" s="10">
        <f t="shared" si="107"/>
        <v>0</v>
      </c>
      <c r="Y274" s="10">
        <f t="shared" si="107"/>
        <v>0</v>
      </c>
      <c r="Z274" s="10">
        <f t="shared" si="107"/>
        <v>0</v>
      </c>
      <c r="AA274" s="10">
        <f t="shared" si="107"/>
        <v>0</v>
      </c>
      <c r="AB274" s="10">
        <f t="shared" si="107"/>
        <v>0</v>
      </c>
      <c r="AC274" s="10">
        <f t="shared" si="107"/>
        <v>0</v>
      </c>
      <c r="AD274" s="10">
        <f t="shared" si="107"/>
        <v>0</v>
      </c>
      <c r="AE274" s="10">
        <f t="shared" si="107"/>
        <v>0</v>
      </c>
      <c r="AF274" s="10">
        <f t="shared" si="107"/>
        <v>0</v>
      </c>
      <c r="AG274" s="10">
        <f t="shared" si="107"/>
        <v>0</v>
      </c>
      <c r="AH274" s="10">
        <f t="shared" si="107"/>
        <v>0</v>
      </c>
      <c r="AI274" s="10">
        <f t="shared" si="107"/>
        <v>0</v>
      </c>
      <c r="AJ274" s="10">
        <f t="shared" si="107"/>
        <v>0</v>
      </c>
      <c r="AK274" s="10">
        <f t="shared" si="107"/>
        <v>0</v>
      </c>
      <c r="AL274" s="10">
        <f t="shared" si="108"/>
        <v>0</v>
      </c>
    </row>
    <row r="275" spans="1:38" x14ac:dyDescent="0.35">
      <c r="E275" t="s">
        <v>118</v>
      </c>
      <c r="F275" t="s">
        <v>53</v>
      </c>
      <c r="G275" s="10">
        <f t="shared" si="107"/>
        <v>0</v>
      </c>
      <c r="H275" s="10">
        <f t="shared" si="107"/>
        <v>-448968.02821894531</v>
      </c>
      <c r="I275" s="10">
        <f t="shared" si="107"/>
        <v>-863755.11862009775</v>
      </c>
      <c r="J275" s="10">
        <f t="shared" si="107"/>
        <v>-1301567.2059710165</v>
      </c>
      <c r="K275" s="10">
        <f t="shared" si="107"/>
        <v>-1788979.9498819397</v>
      </c>
      <c r="L275" s="10">
        <f t="shared" si="107"/>
        <v>-2307378.3567829109</v>
      </c>
      <c r="M275" s="10">
        <f t="shared" si="107"/>
        <v>-2781921.1079293475</v>
      </c>
      <c r="N275" s="10">
        <f t="shared" si="107"/>
        <v>-3316358.7199312416</v>
      </c>
      <c r="O275" s="10">
        <f t="shared" si="107"/>
        <v>-3872015.884428618</v>
      </c>
      <c r="P275" s="10">
        <f t="shared" si="107"/>
        <v>-4449548.1356393946</v>
      </c>
      <c r="Q275" s="10">
        <f t="shared" si="107"/>
        <v>-5049629.18239599</v>
      </c>
      <c r="R275" s="10">
        <f t="shared" si="107"/>
        <v>-5672951.3823885461</v>
      </c>
      <c r="S275" s="10">
        <f t="shared" si="107"/>
        <v>-6320226.2283113515</v>
      </c>
      <c r="T275" s="10">
        <f t="shared" si="107"/>
        <v>-6992184.8462032834</v>
      </c>
      <c r="U275" s="10">
        <f t="shared" si="107"/>
        <v>-7689578.5062799901</v>
      </c>
      <c r="V275" s="10">
        <f t="shared" si="107"/>
        <v>-8413179.1465627421</v>
      </c>
      <c r="W275" s="10">
        <f t="shared" si="107"/>
        <v>-9163779.9096161015</v>
      </c>
      <c r="X275" s="10">
        <f t="shared" si="107"/>
        <v>-9942195.6927140653</v>
      </c>
      <c r="Y275" s="10">
        <f t="shared" si="107"/>
        <v>-10749263.711762005</v>
      </c>
      <c r="Z275" s="10">
        <f t="shared" si="107"/>
        <v>-11585844.079309471</v>
      </c>
      <c r="AA275" s="10">
        <f t="shared" si="107"/>
        <v>-12452820.396997042</v>
      </c>
      <c r="AB275" s="10">
        <f t="shared" si="107"/>
        <v>-13351100.362788517</v>
      </c>
      <c r="AC275" s="10">
        <f t="shared" si="107"/>
        <v>-14281616.393348157</v>
      </c>
      <c r="AD275" s="10">
        <f t="shared" si="107"/>
        <v>-15245326.261931311</v>
      </c>
      <c r="AE275" s="10">
        <f t="shared" si="107"/>
        <v>-16243213.752165493</v>
      </c>
      <c r="AF275" s="10">
        <f t="shared" si="107"/>
        <v>-17276289.328107998</v>
      </c>
      <c r="AG275" s="10">
        <f t="shared" si="107"/>
        <v>-18345590.820975386</v>
      </c>
      <c r="AH275" s="10">
        <f t="shared" si="107"/>
        <v>-19452184.132949505</v>
      </c>
      <c r="AI275" s="10">
        <f t="shared" si="107"/>
        <v>-20597163.958474487</v>
      </c>
      <c r="AJ275" s="10">
        <f t="shared" si="107"/>
        <v>-21781654.523468889</v>
      </c>
      <c r="AK275" s="10">
        <f t="shared" si="107"/>
        <v>-23006810.342887364</v>
      </c>
      <c r="AL275" s="10">
        <f t="shared" si="108"/>
        <v>-921174641.57207847</v>
      </c>
    </row>
    <row r="276" spans="1:38" x14ac:dyDescent="0.35">
      <c r="E276" t="s">
        <v>125</v>
      </c>
      <c r="F276" t="s">
        <v>53</v>
      </c>
      <c r="G276" s="10">
        <f t="shared" si="107"/>
        <v>0</v>
      </c>
      <c r="H276" s="10">
        <f t="shared" si="107"/>
        <v>0</v>
      </c>
      <c r="I276" s="10">
        <f t="shared" si="107"/>
        <v>0</v>
      </c>
      <c r="J276" s="10">
        <f t="shared" si="107"/>
        <v>0</v>
      </c>
      <c r="K276" s="10">
        <f t="shared" si="107"/>
        <v>0</v>
      </c>
      <c r="L276" s="10">
        <f t="shared" si="107"/>
        <v>0</v>
      </c>
      <c r="M276" s="10">
        <f t="shared" si="107"/>
        <v>0</v>
      </c>
      <c r="N276" s="10">
        <f t="shared" si="107"/>
        <v>0</v>
      </c>
      <c r="O276" s="10">
        <f t="shared" si="107"/>
        <v>0</v>
      </c>
      <c r="P276" s="10">
        <f t="shared" si="107"/>
        <v>0</v>
      </c>
      <c r="Q276" s="10">
        <f t="shared" si="107"/>
        <v>0</v>
      </c>
      <c r="R276" s="10">
        <f t="shared" si="107"/>
        <v>0</v>
      </c>
      <c r="S276" s="10">
        <f t="shared" si="107"/>
        <v>0</v>
      </c>
      <c r="T276" s="10">
        <f t="shared" si="107"/>
        <v>0</v>
      </c>
      <c r="U276" s="10">
        <f t="shared" si="107"/>
        <v>0</v>
      </c>
      <c r="V276" s="10">
        <f t="shared" si="107"/>
        <v>0</v>
      </c>
      <c r="W276" s="10">
        <f t="shared" si="107"/>
        <v>0</v>
      </c>
      <c r="X276" s="10">
        <f t="shared" si="107"/>
        <v>0</v>
      </c>
      <c r="Y276" s="10">
        <f t="shared" si="107"/>
        <v>0</v>
      </c>
      <c r="Z276" s="10">
        <f t="shared" si="107"/>
        <v>0</v>
      </c>
      <c r="AA276" s="10">
        <f t="shared" si="107"/>
        <v>0</v>
      </c>
      <c r="AB276" s="10">
        <f t="shared" si="107"/>
        <v>0</v>
      </c>
      <c r="AC276" s="10">
        <f t="shared" si="107"/>
        <v>0</v>
      </c>
      <c r="AD276" s="10">
        <f t="shared" si="107"/>
        <v>0</v>
      </c>
      <c r="AE276" s="10">
        <f t="shared" si="107"/>
        <v>0</v>
      </c>
      <c r="AF276" s="10">
        <f t="shared" si="107"/>
        <v>0</v>
      </c>
      <c r="AG276" s="10">
        <f t="shared" si="107"/>
        <v>0</v>
      </c>
      <c r="AH276" s="10">
        <f t="shared" si="107"/>
        <v>0</v>
      </c>
      <c r="AI276" s="10">
        <f t="shared" si="107"/>
        <v>0</v>
      </c>
      <c r="AJ276" s="10">
        <f t="shared" si="107"/>
        <v>0</v>
      </c>
      <c r="AK276" s="10">
        <f t="shared" si="107"/>
        <v>0</v>
      </c>
      <c r="AL276" s="10">
        <f t="shared" si="108"/>
        <v>0</v>
      </c>
    </row>
    <row r="277" spans="1:38" x14ac:dyDescent="0.35">
      <c r="E277" t="s">
        <v>131</v>
      </c>
      <c r="F277" t="s">
        <v>53</v>
      </c>
      <c r="G277" s="10">
        <f t="shared" si="107"/>
        <v>0</v>
      </c>
      <c r="H277" s="10">
        <f t="shared" si="107"/>
        <v>0</v>
      </c>
      <c r="I277" s="10">
        <f t="shared" si="107"/>
        <v>0</v>
      </c>
      <c r="J277" s="10">
        <f t="shared" si="107"/>
        <v>0</v>
      </c>
      <c r="K277" s="10">
        <f t="shared" si="107"/>
        <v>0</v>
      </c>
      <c r="L277" s="10">
        <f t="shared" si="107"/>
        <v>0</v>
      </c>
      <c r="M277" s="10">
        <f t="shared" si="107"/>
        <v>0</v>
      </c>
      <c r="N277" s="10">
        <f t="shared" si="107"/>
        <v>0</v>
      </c>
      <c r="O277" s="10">
        <f t="shared" si="107"/>
        <v>0</v>
      </c>
      <c r="P277" s="10">
        <f t="shared" si="107"/>
        <v>0</v>
      </c>
      <c r="Q277" s="10">
        <f t="shared" si="107"/>
        <v>0</v>
      </c>
      <c r="R277" s="10">
        <f t="shared" si="107"/>
        <v>0</v>
      </c>
      <c r="S277" s="10">
        <f t="shared" si="107"/>
        <v>0</v>
      </c>
      <c r="T277" s="10">
        <f t="shared" si="107"/>
        <v>0</v>
      </c>
      <c r="U277" s="10">
        <f t="shared" si="107"/>
        <v>0</v>
      </c>
      <c r="V277" s="10">
        <f t="shared" si="107"/>
        <v>0</v>
      </c>
      <c r="W277" s="10">
        <f t="shared" si="107"/>
        <v>0</v>
      </c>
      <c r="X277" s="10">
        <f t="shared" si="107"/>
        <v>0</v>
      </c>
      <c r="Y277" s="10">
        <f t="shared" si="107"/>
        <v>0</v>
      </c>
      <c r="Z277" s="10">
        <f t="shared" si="107"/>
        <v>0</v>
      </c>
      <c r="AA277" s="10">
        <f t="shared" si="107"/>
        <v>0</v>
      </c>
      <c r="AB277" s="10">
        <f t="shared" si="107"/>
        <v>0</v>
      </c>
      <c r="AC277" s="10">
        <f t="shared" si="107"/>
        <v>0</v>
      </c>
      <c r="AD277" s="10">
        <f t="shared" si="107"/>
        <v>0</v>
      </c>
      <c r="AE277" s="10">
        <f t="shared" si="107"/>
        <v>0</v>
      </c>
      <c r="AF277" s="10">
        <f t="shared" si="107"/>
        <v>0</v>
      </c>
      <c r="AG277" s="10">
        <f t="shared" si="107"/>
        <v>0</v>
      </c>
      <c r="AH277" s="10">
        <f t="shared" si="107"/>
        <v>0</v>
      </c>
      <c r="AI277" s="10">
        <f t="shared" si="107"/>
        <v>0</v>
      </c>
      <c r="AJ277" s="10">
        <f t="shared" si="107"/>
        <v>0</v>
      </c>
      <c r="AK277" s="10">
        <f t="shared" si="107"/>
        <v>0</v>
      </c>
      <c r="AL277" s="10">
        <f t="shared" si="108"/>
        <v>0</v>
      </c>
    </row>
    <row r="278" spans="1:38" x14ac:dyDescent="0.35">
      <c r="E278" t="s">
        <v>148</v>
      </c>
      <c r="F278" t="s">
        <v>53</v>
      </c>
      <c r="G278" s="10">
        <f t="shared" ref="G278:AK278" si="109">G267</f>
        <v>0</v>
      </c>
      <c r="H278" s="10">
        <f t="shared" si="109"/>
        <v>0</v>
      </c>
      <c r="I278" s="10">
        <f t="shared" si="109"/>
        <v>0</v>
      </c>
      <c r="J278" s="10">
        <f t="shared" si="109"/>
        <v>0</v>
      </c>
      <c r="K278" s="10">
        <f t="shared" si="109"/>
        <v>0</v>
      </c>
      <c r="L278" s="10">
        <f t="shared" si="109"/>
        <v>0</v>
      </c>
      <c r="M278" s="10">
        <f t="shared" si="109"/>
        <v>0</v>
      </c>
      <c r="N278" s="10">
        <f t="shared" si="109"/>
        <v>0</v>
      </c>
      <c r="O278" s="10">
        <f t="shared" si="109"/>
        <v>0</v>
      </c>
      <c r="P278" s="10">
        <f t="shared" si="109"/>
        <v>0</v>
      </c>
      <c r="Q278" s="10">
        <f t="shared" si="109"/>
        <v>0</v>
      </c>
      <c r="R278" s="10">
        <f t="shared" si="109"/>
        <v>0</v>
      </c>
      <c r="S278" s="10">
        <f t="shared" si="109"/>
        <v>0</v>
      </c>
      <c r="T278" s="10">
        <f t="shared" si="109"/>
        <v>0</v>
      </c>
      <c r="U278" s="10">
        <f t="shared" si="109"/>
        <v>0</v>
      </c>
      <c r="V278" s="10">
        <f t="shared" si="109"/>
        <v>0</v>
      </c>
      <c r="W278" s="10">
        <f t="shared" si="109"/>
        <v>0</v>
      </c>
      <c r="X278" s="10">
        <f t="shared" si="109"/>
        <v>0</v>
      </c>
      <c r="Y278" s="10">
        <f t="shared" si="109"/>
        <v>0</v>
      </c>
      <c r="Z278" s="10">
        <f t="shared" si="109"/>
        <v>0</v>
      </c>
      <c r="AA278" s="10">
        <f t="shared" si="109"/>
        <v>0</v>
      </c>
      <c r="AB278" s="10">
        <f t="shared" si="109"/>
        <v>0</v>
      </c>
      <c r="AC278" s="10">
        <f t="shared" si="109"/>
        <v>0</v>
      </c>
      <c r="AD278" s="10">
        <f t="shared" si="109"/>
        <v>0</v>
      </c>
      <c r="AE278" s="10">
        <f t="shared" si="109"/>
        <v>0</v>
      </c>
      <c r="AF278" s="10">
        <f t="shared" si="109"/>
        <v>0</v>
      </c>
      <c r="AG278" s="10">
        <f t="shared" si="109"/>
        <v>0</v>
      </c>
      <c r="AH278" s="10">
        <f t="shared" si="109"/>
        <v>0</v>
      </c>
      <c r="AI278" s="10">
        <f t="shared" si="109"/>
        <v>0</v>
      </c>
      <c r="AJ278" s="10">
        <f t="shared" si="109"/>
        <v>0</v>
      </c>
      <c r="AK278" s="10">
        <f t="shared" si="109"/>
        <v>0</v>
      </c>
      <c r="AL278" s="10">
        <f>IF(AF278=0,0,IF($G$17&gt;(AK278/AF278)^(1/5)-1+2%,AK278*(AK278/AF278)^(1/5)/($G$17-((AK278/AF278)^(1/5)-1)),AK278*(1+$G$16)/$G$18))</f>
        <v>0</v>
      </c>
    </row>
    <row r="279" spans="1:38" x14ac:dyDescent="0.35">
      <c r="E279" t="s">
        <v>149</v>
      </c>
      <c r="F279" t="s">
        <v>53</v>
      </c>
      <c r="G279" s="10">
        <f>-$G$19*G278</f>
        <v>0</v>
      </c>
      <c r="H279" s="10">
        <f t="shared" ref="H279:AK279" si="110">-$G$19*H278</f>
        <v>0</v>
      </c>
      <c r="I279" s="10">
        <f t="shared" si="110"/>
        <v>0</v>
      </c>
      <c r="J279" s="10">
        <f t="shared" si="110"/>
        <v>0</v>
      </c>
      <c r="K279" s="10">
        <f t="shared" si="110"/>
        <v>0</v>
      </c>
      <c r="L279" s="10">
        <f t="shared" si="110"/>
        <v>0</v>
      </c>
      <c r="M279" s="10">
        <f t="shared" si="110"/>
        <v>0</v>
      </c>
      <c r="N279" s="10">
        <f t="shared" si="110"/>
        <v>0</v>
      </c>
      <c r="O279" s="10">
        <f t="shared" si="110"/>
        <v>0</v>
      </c>
      <c r="P279" s="10">
        <f t="shared" si="110"/>
        <v>0</v>
      </c>
      <c r="Q279" s="10">
        <f t="shared" si="110"/>
        <v>0</v>
      </c>
      <c r="R279" s="10">
        <f t="shared" si="110"/>
        <v>0</v>
      </c>
      <c r="S279" s="10">
        <f t="shared" si="110"/>
        <v>0</v>
      </c>
      <c r="T279" s="10">
        <f t="shared" si="110"/>
        <v>0</v>
      </c>
      <c r="U279" s="10">
        <f t="shared" si="110"/>
        <v>0</v>
      </c>
      <c r="V279" s="10">
        <f t="shared" si="110"/>
        <v>0</v>
      </c>
      <c r="W279" s="10">
        <f t="shared" si="110"/>
        <v>0</v>
      </c>
      <c r="X279" s="10">
        <f t="shared" si="110"/>
        <v>0</v>
      </c>
      <c r="Y279" s="10">
        <f t="shared" si="110"/>
        <v>0</v>
      </c>
      <c r="Z279" s="10">
        <f t="shared" si="110"/>
        <v>0</v>
      </c>
      <c r="AA279" s="10">
        <f t="shared" si="110"/>
        <v>0</v>
      </c>
      <c r="AB279" s="10">
        <f t="shared" si="110"/>
        <v>0</v>
      </c>
      <c r="AC279" s="10">
        <f t="shared" si="110"/>
        <v>0</v>
      </c>
      <c r="AD279" s="10">
        <f t="shared" si="110"/>
        <v>0</v>
      </c>
      <c r="AE279" s="10">
        <f t="shared" si="110"/>
        <v>0</v>
      </c>
      <c r="AF279" s="10">
        <f t="shared" si="110"/>
        <v>0</v>
      </c>
      <c r="AG279" s="10">
        <f t="shared" si="110"/>
        <v>0</v>
      </c>
      <c r="AH279" s="10">
        <f t="shared" si="110"/>
        <v>0</v>
      </c>
      <c r="AI279" s="10">
        <f t="shared" si="110"/>
        <v>0</v>
      </c>
      <c r="AJ279" s="10">
        <f t="shared" si="110"/>
        <v>0</v>
      </c>
      <c r="AK279" s="10">
        <f t="shared" si="110"/>
        <v>0</v>
      </c>
      <c r="AL279" s="10">
        <f t="shared" ref="AL279" si="111">IF(AF279=0,0,IF($G$17&gt;(AK279/AF279)^(1/5)-1+2%,AK279*(AK279/AF279)^(1/5)/($G$17-((AK279/AF279)^(1/5)-1)),AK279*(1+$G$16)/$G$18))</f>
        <v>0</v>
      </c>
    </row>
    <row r="280" spans="1:38" x14ac:dyDescent="0.35">
      <c r="E280" t="s">
        <v>150</v>
      </c>
      <c r="F280" t="s">
        <v>53</v>
      </c>
      <c r="G280" s="10">
        <f t="shared" ref="G280:AL280" si="112">SUM(G270:G279)</f>
        <v>-34764548.044999994</v>
      </c>
      <c r="H280" s="10">
        <f t="shared" si="112"/>
        <v>-1920603.6533496913</v>
      </c>
      <c r="I280" s="10">
        <f t="shared" si="112"/>
        <v>-7313049.8909335975</v>
      </c>
      <c r="J280" s="10">
        <f t="shared" si="112"/>
        <v>-8622231.9613809697</v>
      </c>
      <c r="K280" s="10">
        <f t="shared" si="112"/>
        <v>-14293925.847338829</v>
      </c>
      <c r="L280" s="10">
        <f t="shared" si="112"/>
        <v>-5131818.2269998696</v>
      </c>
      <c r="M280" s="10">
        <f t="shared" si="112"/>
        <v>-2733409.5041069095</v>
      </c>
      <c r="N280" s="10">
        <f t="shared" si="112"/>
        <v>-2600419.9482774623</v>
      </c>
      <c r="O280" s="10">
        <f t="shared" si="112"/>
        <v>-31826855.880251672</v>
      </c>
      <c r="P280" s="10">
        <f t="shared" si="112"/>
        <v>-5941084.5015885895</v>
      </c>
      <c r="Q280" s="10">
        <f t="shared" si="112"/>
        <v>-7694402.5775553444</v>
      </c>
      <c r="R280" s="10">
        <f t="shared" si="112"/>
        <v>-17257880.181332666</v>
      </c>
      <c r="S280" s="10">
        <f t="shared" si="112"/>
        <v>-23242551.881206151</v>
      </c>
      <c r="T280" s="10">
        <f t="shared" si="112"/>
        <v>-4459647.0710581215</v>
      </c>
      <c r="U280" s="10">
        <f t="shared" si="112"/>
        <v>-4188595.2997724246</v>
      </c>
      <c r="V280" s="10">
        <f t="shared" si="112"/>
        <v>-3902451.3074252214</v>
      </c>
      <c r="W280" s="10">
        <f t="shared" si="112"/>
        <v>-3600758.334678987</v>
      </c>
      <c r="X280" s="10">
        <f t="shared" si="112"/>
        <v>-3283047.0939734895</v>
      </c>
      <c r="Y280" s="10">
        <f t="shared" si="112"/>
        <v>-2948835.4447713513</v>
      </c>
      <c r="Z280" s="10">
        <f t="shared" si="112"/>
        <v>-2597628.0606887639</v>
      </c>
      <c r="AA280" s="10">
        <f t="shared" si="112"/>
        <v>-2228916.0883139689</v>
      </c>
      <c r="AB280" s="10">
        <f t="shared" si="112"/>
        <v>-1842176.7975109834</v>
      </c>
      <c r="AC280" s="10">
        <f t="shared" si="112"/>
        <v>-1436873.2230015602</v>
      </c>
      <c r="AD280" s="10">
        <f t="shared" si="112"/>
        <v>-1012453.7970131878</v>
      </c>
      <c r="AE280" s="10">
        <f t="shared" si="112"/>
        <v>-568351.97277601063</v>
      </c>
      <c r="AF280" s="10">
        <f t="shared" si="112"/>
        <v>-103985.83864637092</v>
      </c>
      <c r="AG280" s="10">
        <f t="shared" si="112"/>
        <v>381242.27737081796</v>
      </c>
      <c r="AH280" s="10">
        <f t="shared" si="112"/>
        <v>887946.21293378249</v>
      </c>
      <c r="AI280" s="10">
        <f t="shared" si="112"/>
        <v>1416756.3867483437</v>
      </c>
      <c r="AJ280" s="10">
        <f t="shared" si="112"/>
        <v>1968320.2242695913</v>
      </c>
      <c r="AK280" s="10">
        <f t="shared" si="112"/>
        <v>2543302.5939706266</v>
      </c>
      <c r="AL280" s="10">
        <f t="shared" si="112"/>
        <v>530491159.89524508</v>
      </c>
    </row>
    <row r="281" spans="1:38" x14ac:dyDescent="0.35">
      <c r="E281" t="s">
        <v>151</v>
      </c>
      <c r="F281" t="s">
        <v>53</v>
      </c>
      <c r="G281" s="10">
        <f>NPV($G$17,H280:AL280)+G280</f>
        <v>-10705022.410689209</v>
      </c>
    </row>
    <row r="282" spans="1:38" x14ac:dyDescent="0.35">
      <c r="E282" s="15" t="s">
        <v>153</v>
      </c>
      <c r="F282" s="15"/>
      <c r="G282" s="18" t="str">
        <f>IF(G281&gt;0,"N/A",IF(ABS(G281+G255)&gt;1,"Error","OK"))</f>
        <v>Error</v>
      </c>
    </row>
    <row r="284" spans="1:38" x14ac:dyDescent="0.35">
      <c r="C284" s="3" t="s">
        <v>155</v>
      </c>
      <c r="D284" s="3"/>
      <c r="G284">
        <f>MAX(0,-G313/(NPV($G$18,H285:AA285)+G285))</f>
        <v>1898340.0013906953</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3">G286*(1+$G$16)</f>
        <v>17579235.372820001</v>
      </c>
      <c r="I286" s="10">
        <f t="shared" si="113"/>
        <v>17948399.315649219</v>
      </c>
      <c r="J286" s="10">
        <f t="shared" si="113"/>
        <v>18325315.701277852</v>
      </c>
      <c r="K286" s="10">
        <f t="shared" si="113"/>
        <v>18710147.331004687</v>
      </c>
      <c r="L286" s="10">
        <f t="shared" si="113"/>
        <v>19103060.424955782</v>
      </c>
      <c r="M286" s="10">
        <f t="shared" si="113"/>
        <v>19504224.69387985</v>
      </c>
      <c r="N286" s="10">
        <f t="shared" si="113"/>
        <v>19913813.412451327</v>
      </c>
      <c r="O286" s="10">
        <f t="shared" si="113"/>
        <v>20332003.494112805</v>
      </c>
      <c r="P286" s="10">
        <f t="shared" si="113"/>
        <v>20758975.567489173</v>
      </c>
      <c r="Q286" s="10">
        <f t="shared" si="113"/>
        <v>21194914.054406445</v>
      </c>
      <c r="R286" s="10">
        <f t="shared" si="113"/>
        <v>21640007.249548979</v>
      </c>
      <c r="S286" s="10">
        <f t="shared" si="113"/>
        <v>22094447.401789505</v>
      </c>
      <c r="T286" s="10">
        <f t="shared" si="113"/>
        <v>22558430.797227081</v>
      </c>
      <c r="U286" s="10">
        <f t="shared" si="113"/>
        <v>23032157.843968846</v>
      </c>
      <c r="V286" s="10">
        <f t="shared" si="113"/>
        <v>23515833.158692189</v>
      </c>
      <c r="W286" s="10">
        <f t="shared" si="113"/>
        <v>24009665.655024722</v>
      </c>
      <c r="X286" s="10">
        <f t="shared" si="113"/>
        <v>24513868.633780241</v>
      </c>
      <c r="Y286" s="10">
        <f t="shared" si="113"/>
        <v>25028659.875089623</v>
      </c>
      <c r="Z286" s="10">
        <f t="shared" si="113"/>
        <v>25554261.732466504</v>
      </c>
      <c r="AA286" s="10">
        <f t="shared" si="113"/>
        <v>26090901.228848297</v>
      </c>
      <c r="AB286" s="10">
        <f t="shared" si="113"/>
        <v>26638810.154654108</v>
      </c>
      <c r="AC286" s="10">
        <f t="shared" si="113"/>
        <v>27198225.16790184</v>
      </c>
      <c r="AD286" s="10">
        <f t="shared" si="113"/>
        <v>27769387.896427777</v>
      </c>
      <c r="AE286" s="10">
        <f t="shared" si="113"/>
        <v>28352545.042252757</v>
      </c>
      <c r="AF286" s="10">
        <f t="shared" si="113"/>
        <v>28947948.488140061</v>
      </c>
      <c r="AG286" s="10">
        <f>AF286*(1+$G$16)</f>
        <v>29555855.406390999</v>
      </c>
      <c r="AH286" s="10">
        <f t="shared" si="113"/>
        <v>30176528.369925208</v>
      </c>
      <c r="AI286" s="10">
        <f t="shared" si="113"/>
        <v>30810235.465693634</v>
      </c>
      <c r="AJ286" s="10">
        <f t="shared" si="113"/>
        <v>31457250.410473198</v>
      </c>
      <c r="AK286" s="10">
        <f t="shared" si="113"/>
        <v>32117852.669093132</v>
      </c>
    </row>
    <row r="287" spans="1:38" x14ac:dyDescent="0.35">
      <c r="E287" t="s">
        <v>139</v>
      </c>
      <c r="F287" t="s">
        <v>53</v>
      </c>
      <c r="G287" s="10">
        <f>G285*G286</f>
        <v>17217664.420000002</v>
      </c>
      <c r="H287" s="10">
        <f t="shared" ref="H287:AK287" si="114">H285*H286</f>
        <v>17579235.372820001</v>
      </c>
      <c r="I287" s="10">
        <f t="shared" si="114"/>
        <v>17948399.315649219</v>
      </c>
      <c r="J287" s="10">
        <f t="shared" si="114"/>
        <v>18325315.701277852</v>
      </c>
      <c r="K287" s="10">
        <f t="shared" si="114"/>
        <v>18710147.331004687</v>
      </c>
      <c r="L287" s="10">
        <f t="shared" si="114"/>
        <v>19103060.424955782</v>
      </c>
      <c r="M287" s="10">
        <f t="shared" si="114"/>
        <v>0</v>
      </c>
      <c r="N287" s="10">
        <f t="shared" si="114"/>
        <v>0</v>
      </c>
      <c r="O287" s="10">
        <f t="shared" si="114"/>
        <v>0</v>
      </c>
      <c r="P287" s="10">
        <f t="shared" si="114"/>
        <v>0</v>
      </c>
      <c r="Q287" s="10">
        <f t="shared" si="114"/>
        <v>0</v>
      </c>
      <c r="R287" s="10">
        <f t="shared" si="114"/>
        <v>0</v>
      </c>
      <c r="S287" s="10">
        <f t="shared" si="114"/>
        <v>0</v>
      </c>
      <c r="T287" s="10">
        <f t="shared" si="114"/>
        <v>0</v>
      </c>
      <c r="U287" s="10">
        <f t="shared" si="114"/>
        <v>0</v>
      </c>
      <c r="V287" s="10">
        <f t="shared" si="114"/>
        <v>0</v>
      </c>
      <c r="W287" s="10">
        <f t="shared" si="114"/>
        <v>0</v>
      </c>
      <c r="X287" s="10">
        <f t="shared" si="114"/>
        <v>0</v>
      </c>
      <c r="Y287" s="10">
        <f t="shared" si="114"/>
        <v>0</v>
      </c>
      <c r="Z287" s="10">
        <f t="shared" si="114"/>
        <v>0</v>
      </c>
      <c r="AA287" s="10">
        <f t="shared" si="114"/>
        <v>0</v>
      </c>
      <c r="AB287" s="10">
        <f t="shared" si="114"/>
        <v>0</v>
      </c>
      <c r="AC287" s="10">
        <f t="shared" si="114"/>
        <v>0</v>
      </c>
      <c r="AD287" s="10">
        <f t="shared" si="114"/>
        <v>0</v>
      </c>
      <c r="AE287" s="10">
        <f t="shared" si="114"/>
        <v>0</v>
      </c>
      <c r="AF287" s="10">
        <f t="shared" si="114"/>
        <v>0</v>
      </c>
      <c r="AG287" s="10">
        <f t="shared" si="114"/>
        <v>0</v>
      </c>
      <c r="AH287" s="10">
        <f t="shared" si="114"/>
        <v>0</v>
      </c>
      <c r="AI287" s="10">
        <f t="shared" si="114"/>
        <v>0</v>
      </c>
      <c r="AJ287" s="10">
        <f t="shared" si="114"/>
        <v>0</v>
      </c>
      <c r="AK287" s="10">
        <f t="shared" si="114"/>
        <v>0</v>
      </c>
    </row>
    <row r="289" spans="4:37" x14ac:dyDescent="0.35">
      <c r="D289" t="s">
        <v>140</v>
      </c>
    </row>
    <row r="290" spans="4:37" x14ac:dyDescent="0.35">
      <c r="E290" t="s">
        <v>57</v>
      </c>
      <c r="F290" t="s">
        <v>53</v>
      </c>
      <c r="G290" s="10">
        <f t="shared" ref="G290:AK295" si="115">G224</f>
        <v>6232586.4000000004</v>
      </c>
      <c r="H290" s="10">
        <f t="shared" si="115"/>
        <v>4176296</v>
      </c>
      <c r="I290" s="10">
        <f t="shared" si="115"/>
        <v>4176296</v>
      </c>
      <c r="J290" s="10">
        <f t="shared" si="115"/>
        <v>3786015.9385158177</v>
      </c>
      <c r="K290" s="10">
        <f t="shared" si="115"/>
        <v>4598927.3384508733</v>
      </c>
      <c r="L290" s="10">
        <f t="shared" si="115"/>
        <v>5147622.5504659051</v>
      </c>
      <c r="M290" s="10">
        <f t="shared" si="115"/>
        <v>3979015.7998537263</v>
      </c>
      <c r="N290" s="10">
        <f t="shared" si="115"/>
        <v>4907370.082629622</v>
      </c>
      <c r="O290" s="10">
        <f t="shared" si="115"/>
        <v>4483790.3419831889</v>
      </c>
      <c r="P290" s="10">
        <f t="shared" si="115"/>
        <v>4577949.939164836</v>
      </c>
      <c r="Q290" s="10">
        <f t="shared" si="115"/>
        <v>4674086.8878872972</v>
      </c>
      <c r="R290" s="10">
        <f t="shared" si="115"/>
        <v>4772242.7125329301</v>
      </c>
      <c r="S290" s="10">
        <f t="shared" si="115"/>
        <v>4872459.8094961215</v>
      </c>
      <c r="T290" s="10">
        <f t="shared" si="115"/>
        <v>4974781.4654955398</v>
      </c>
      <c r="U290" s="10">
        <f t="shared" si="115"/>
        <v>5079251.8762709461</v>
      </c>
      <c r="V290" s="10">
        <f t="shared" si="115"/>
        <v>5185916.1656726357</v>
      </c>
      <c r="W290" s="10">
        <f t="shared" si="115"/>
        <v>5294820.4051517611</v>
      </c>
      <c r="X290" s="10">
        <f t="shared" si="115"/>
        <v>5406011.6336599477</v>
      </c>
      <c r="Y290" s="10">
        <f t="shared" si="115"/>
        <v>5519537.8779668063</v>
      </c>
      <c r="Z290" s="10">
        <f t="shared" si="115"/>
        <v>5635448.1734041097</v>
      </c>
      <c r="AA290" s="10">
        <f t="shared" si="115"/>
        <v>5753792.5850455957</v>
      </c>
      <c r="AB290" s="10">
        <f t="shared" si="115"/>
        <v>5874622.229331553</v>
      </c>
      <c r="AC290" s="10">
        <f t="shared" si="115"/>
        <v>5997989.296147516</v>
      </c>
      <c r="AD290" s="10">
        <f t="shared" si="115"/>
        <v>6123947.0713666137</v>
      </c>
      <c r="AE290" s="10">
        <f t="shared" si="115"/>
        <v>6252549.959865313</v>
      </c>
      <c r="AF290" s="10">
        <f t="shared" si="115"/>
        <v>6383853.5090224845</v>
      </c>
      <c r="AG290" s="10">
        <f t="shared" si="115"/>
        <v>6517914.432711957</v>
      </c>
      <c r="AH290" s="10">
        <f t="shared" si="115"/>
        <v>6654790.6357989078</v>
      </c>
      <c r="AI290" s="10">
        <f t="shared" si="115"/>
        <v>6794541.2391506853</v>
      </c>
      <c r="AJ290" s="10">
        <f t="shared" si="115"/>
        <v>6937226.6051728493</v>
      </c>
      <c r="AK290" s="10">
        <f t="shared" si="115"/>
        <v>7082908.363881479</v>
      </c>
    </row>
    <row r="291" spans="4:37" x14ac:dyDescent="0.35">
      <c r="E291" t="s">
        <v>141</v>
      </c>
      <c r="F291" t="s">
        <v>53</v>
      </c>
      <c r="G291" s="10">
        <f t="shared" si="115"/>
        <v>0</v>
      </c>
      <c r="H291" s="10">
        <f t="shared" si="115"/>
        <v>526993.09080000001</v>
      </c>
      <c r="I291" s="10">
        <f t="shared" si="115"/>
        <v>1052117.5824</v>
      </c>
      <c r="J291" s="10">
        <f t="shared" si="115"/>
        <v>1632967.2194510456</v>
      </c>
      <c r="K291" s="10">
        <f t="shared" si="115"/>
        <v>2311817.6065291539</v>
      </c>
      <c r="L291" s="10">
        <f t="shared" si="115"/>
        <v>3071171.9534932049</v>
      </c>
      <c r="M291" s="10">
        <f t="shared" si="115"/>
        <v>3813882.8858038075</v>
      </c>
      <c r="N291" s="10">
        <f t="shared" si="115"/>
        <v>4682968.8451455571</v>
      </c>
      <c r="O291" s="10">
        <f t="shared" si="115"/>
        <v>5588945.554612631</v>
      </c>
      <c r="P291" s="10">
        <f t="shared" si="115"/>
        <v>6565104.4307505097</v>
      </c>
      <c r="Q291" s="10">
        <f t="shared" si="115"/>
        <v>7615846.7650392484</v>
      </c>
      <c r="R291" s="10">
        <f t="shared" si="115"/>
        <v>8745824.3867636565</v>
      </c>
      <c r="S291" s="10">
        <f t="shared" si="115"/>
        <v>9959953.1501633264</v>
      </c>
      <c r="T291" s="10">
        <f t="shared" si="115"/>
        <v>11018883.02249486</v>
      </c>
      <c r="U291" s="10">
        <f t="shared" si="115"/>
        <v>12117895.610125091</v>
      </c>
      <c r="V291" s="10">
        <f t="shared" si="115"/>
        <v>13258207.399022875</v>
      </c>
      <c r="W291" s="10">
        <f t="shared" si="115"/>
        <v>14441068.291090298</v>
      </c>
      <c r="X291" s="10">
        <f t="shared" si="115"/>
        <v>15667762.471161587</v>
      </c>
      <c r="Y291" s="10">
        <f t="shared" si="115"/>
        <v>16939609.295679495</v>
      </c>
      <c r="Z291" s="10">
        <f t="shared" si="115"/>
        <v>18257964.203577377</v>
      </c>
      <c r="AA291" s="10">
        <f t="shared" si="115"/>
        <v>19624219.64990757</v>
      </c>
      <c r="AB291" s="10">
        <f t="shared" si="115"/>
        <v>21039806.06276986</v>
      </c>
      <c r="AC291" s="10">
        <f t="shared" si="115"/>
        <v>22506192.824106753</v>
      </c>
      <c r="AD291" s="10">
        <f t="shared" si="115"/>
        <v>24024889.274946108</v>
      </c>
      <c r="AE291" s="10">
        <f t="shared" si="115"/>
        <v>25597445.745685294</v>
      </c>
      <c r="AF291" s="10">
        <f t="shared" si="115"/>
        <v>27225454.612025268</v>
      </c>
      <c r="AG291" s="10">
        <f t="shared" si="115"/>
        <v>28910551.377177674</v>
      </c>
      <c r="AH291" s="10">
        <f t="shared" si="115"/>
        <v>30654415.780982584</v>
      </c>
      <c r="AI291" s="10">
        <f t="shared" si="115"/>
        <v>32458772.93658996</v>
      </c>
      <c r="AJ291" s="10">
        <f t="shared" si="115"/>
        <v>34325394.495373435</v>
      </c>
      <c r="AK291" s="10">
        <f t="shared" si="115"/>
        <v>36256099.840760775</v>
      </c>
    </row>
    <row r="292" spans="4:37" x14ac:dyDescent="0.35">
      <c r="E292" t="s">
        <v>117</v>
      </c>
      <c r="F292" t="s">
        <v>53</v>
      </c>
      <c r="G292" s="10">
        <f t="shared" si="115"/>
        <v>0</v>
      </c>
      <c r="H292" s="10">
        <f t="shared" si="115"/>
        <v>0</v>
      </c>
      <c r="I292" s="10">
        <f t="shared" si="115"/>
        <v>0</v>
      </c>
      <c r="J292" s="10">
        <f t="shared" si="115"/>
        <v>0</v>
      </c>
      <c r="K292" s="10">
        <f t="shared" si="115"/>
        <v>0</v>
      </c>
      <c r="L292" s="10">
        <f t="shared" si="115"/>
        <v>0</v>
      </c>
      <c r="M292" s="10">
        <f t="shared" si="115"/>
        <v>0</v>
      </c>
      <c r="N292" s="10">
        <f t="shared" si="115"/>
        <v>0</v>
      </c>
      <c r="O292" s="10">
        <f t="shared" si="115"/>
        <v>0</v>
      </c>
      <c r="P292" s="10">
        <f t="shared" si="115"/>
        <v>0</v>
      </c>
      <c r="Q292" s="10">
        <f t="shared" si="115"/>
        <v>0</v>
      </c>
      <c r="R292" s="10">
        <f t="shared" si="115"/>
        <v>0</v>
      </c>
      <c r="S292" s="10">
        <f t="shared" si="115"/>
        <v>0</v>
      </c>
      <c r="T292" s="10">
        <f t="shared" si="115"/>
        <v>0</v>
      </c>
      <c r="U292" s="10">
        <f t="shared" si="115"/>
        <v>0</v>
      </c>
      <c r="V292" s="10">
        <f t="shared" si="115"/>
        <v>0</v>
      </c>
      <c r="W292" s="10">
        <f t="shared" si="115"/>
        <v>0</v>
      </c>
      <c r="X292" s="10">
        <f t="shared" si="115"/>
        <v>0</v>
      </c>
      <c r="Y292" s="10">
        <f t="shared" si="115"/>
        <v>0</v>
      </c>
      <c r="Z292" s="10">
        <f t="shared" si="115"/>
        <v>0</v>
      </c>
      <c r="AA292" s="10">
        <f t="shared" si="115"/>
        <v>0</v>
      </c>
      <c r="AB292" s="10">
        <f t="shared" si="115"/>
        <v>0</v>
      </c>
      <c r="AC292" s="10">
        <f t="shared" si="115"/>
        <v>0</v>
      </c>
      <c r="AD292" s="10">
        <f t="shared" si="115"/>
        <v>0</v>
      </c>
      <c r="AE292" s="10">
        <f t="shared" si="115"/>
        <v>0</v>
      </c>
      <c r="AF292" s="10">
        <f t="shared" si="115"/>
        <v>0</v>
      </c>
      <c r="AG292" s="10">
        <f t="shared" si="115"/>
        <v>0</v>
      </c>
      <c r="AH292" s="10">
        <f t="shared" si="115"/>
        <v>0</v>
      </c>
      <c r="AI292" s="10">
        <f t="shared" si="115"/>
        <v>0</v>
      </c>
      <c r="AJ292" s="10">
        <f t="shared" si="115"/>
        <v>0</v>
      </c>
      <c r="AK292" s="10">
        <f t="shared" si="115"/>
        <v>0</v>
      </c>
    </row>
    <row r="293" spans="4:37" x14ac:dyDescent="0.35">
      <c r="E293" t="s">
        <v>118</v>
      </c>
      <c r="F293" t="s">
        <v>53</v>
      </c>
      <c r="G293" s="10">
        <f t="shared" si="115"/>
        <v>0</v>
      </c>
      <c r="H293" s="10">
        <f t="shared" si="115"/>
        <v>-448968.02821894531</v>
      </c>
      <c r="I293" s="10">
        <f t="shared" si="115"/>
        <v>-863755.11862009775</v>
      </c>
      <c r="J293" s="10">
        <f t="shared" si="115"/>
        <v>-1301567.2059710165</v>
      </c>
      <c r="K293" s="10">
        <f t="shared" si="115"/>
        <v>-1788979.9498819397</v>
      </c>
      <c r="L293" s="10">
        <f t="shared" si="115"/>
        <v>-2307378.3567829109</v>
      </c>
      <c r="M293" s="10">
        <f t="shared" si="115"/>
        <v>-2781921.1079293475</v>
      </c>
      <c r="N293" s="10">
        <f t="shared" si="115"/>
        <v>-3316358.7199312416</v>
      </c>
      <c r="O293" s="10">
        <f t="shared" si="115"/>
        <v>-3872015.884428618</v>
      </c>
      <c r="P293" s="10">
        <f t="shared" si="115"/>
        <v>-4449548.1356393946</v>
      </c>
      <c r="Q293" s="10">
        <f t="shared" si="115"/>
        <v>-5049629.18239599</v>
      </c>
      <c r="R293" s="10">
        <f t="shared" si="115"/>
        <v>-5672951.3823885461</v>
      </c>
      <c r="S293" s="10">
        <f t="shared" si="115"/>
        <v>-6320226.2283113515</v>
      </c>
      <c r="T293" s="10">
        <f t="shared" si="115"/>
        <v>-6992184.8462032834</v>
      </c>
      <c r="U293" s="10">
        <f t="shared" si="115"/>
        <v>-7689578.5062799901</v>
      </c>
      <c r="V293" s="10">
        <f t="shared" si="115"/>
        <v>-8413179.1465627421</v>
      </c>
      <c r="W293" s="10">
        <f t="shared" si="115"/>
        <v>-9163779.9096161015</v>
      </c>
      <c r="X293" s="10">
        <f t="shared" si="115"/>
        <v>-9942195.6927140653</v>
      </c>
      <c r="Y293" s="10">
        <f t="shared" si="115"/>
        <v>-10749263.711762005</v>
      </c>
      <c r="Z293" s="10">
        <f t="shared" si="115"/>
        <v>-11585844.079309471</v>
      </c>
      <c r="AA293" s="10">
        <f t="shared" si="115"/>
        <v>-12452820.396997042</v>
      </c>
      <c r="AB293" s="10">
        <f t="shared" si="115"/>
        <v>-13351100.362788517</v>
      </c>
      <c r="AC293" s="10">
        <f t="shared" si="115"/>
        <v>-14281616.393348157</v>
      </c>
      <c r="AD293" s="10">
        <f t="shared" si="115"/>
        <v>-15245326.261931311</v>
      </c>
      <c r="AE293" s="10">
        <f t="shared" si="115"/>
        <v>-16243213.752165493</v>
      </c>
      <c r="AF293" s="10">
        <f t="shared" si="115"/>
        <v>-17276289.328107998</v>
      </c>
      <c r="AG293" s="10">
        <f t="shared" si="115"/>
        <v>-18345590.820975386</v>
      </c>
      <c r="AH293" s="10">
        <f t="shared" si="115"/>
        <v>-19452184.132949505</v>
      </c>
      <c r="AI293" s="10">
        <f t="shared" si="115"/>
        <v>-20597163.958474487</v>
      </c>
      <c r="AJ293" s="10">
        <f t="shared" si="115"/>
        <v>-21781654.523468889</v>
      </c>
      <c r="AK293" s="10">
        <f t="shared" si="115"/>
        <v>-23006810.342887364</v>
      </c>
    </row>
    <row r="294" spans="4:37" x14ac:dyDescent="0.35">
      <c r="E294" t="s">
        <v>142</v>
      </c>
      <c r="F294" t="s">
        <v>53</v>
      </c>
      <c r="G294" s="10">
        <f t="shared" si="115"/>
        <v>-2197616.1825999999</v>
      </c>
      <c r="H294" s="10">
        <f t="shared" si="115"/>
        <v>-2338304.2137968307</v>
      </c>
      <c r="I294" s="10">
        <f t="shared" si="115"/>
        <v>-2710520.8808911005</v>
      </c>
      <c r="J294" s="10">
        <f t="shared" si="115"/>
        <v>-3063146.7228086372</v>
      </c>
      <c r="K294" s="10">
        <f t="shared" si="115"/>
        <v>-3549843.9022192797</v>
      </c>
      <c r="L294" s="10">
        <f t="shared" si="115"/>
        <v>-3844264.5922605116</v>
      </c>
      <c r="M294" s="10">
        <f t="shared" si="115"/>
        <v>-4001325.7003741753</v>
      </c>
      <c r="N294" s="10">
        <f t="shared" si="115"/>
        <v>-4194069.3778108284</v>
      </c>
      <c r="O294" s="10">
        <f t="shared" si="115"/>
        <v>-4485177.1546153165</v>
      </c>
      <c r="P294" s="10">
        <f t="shared" si="115"/>
        <v>-4782398.1947326986</v>
      </c>
      <c r="Q294" s="10">
        <f t="shared" si="115"/>
        <v>-5085860.8766925465</v>
      </c>
      <c r="R294" s="10">
        <f t="shared" si="115"/>
        <v>-5395696.2749735508</v>
      </c>
      <c r="S294" s="10">
        <f t="shared" si="115"/>
        <v>-5712038.2166184559</v>
      </c>
      <c r="T294" s="10">
        <f t="shared" si="115"/>
        <v>-6034160.7541327896</v>
      </c>
      <c r="U294" s="10">
        <f t="shared" si="115"/>
        <v>-6362106.8626120714</v>
      </c>
      <c r="V294" s="10">
        <f t="shared" si="115"/>
        <v>-6695920.419628826</v>
      </c>
      <c r="W294" s="10">
        <f t="shared" si="115"/>
        <v>-7035646.2241846044</v>
      </c>
      <c r="X294" s="10">
        <f t="shared" si="115"/>
        <v>-7381330.0160599854</v>
      </c>
      <c r="Y294" s="10">
        <f t="shared" si="115"/>
        <v>-7733018.4955709428</v>
      </c>
      <c r="Z294" s="10">
        <f t="shared" si="115"/>
        <v>-8090759.3437400861</v>
      </c>
      <c r="AA294" s="10">
        <f t="shared" si="115"/>
        <v>-8454601.2428914998</v>
      </c>
      <c r="AB294" s="10">
        <f t="shared" si="115"/>
        <v>-8824593.8976780735</v>
      </c>
      <c r="AC294" s="10">
        <f t="shared" si="115"/>
        <v>-9200788.0565504059</v>
      </c>
      <c r="AD294" s="10">
        <f t="shared" si="115"/>
        <v>-9583235.5336765591</v>
      </c>
      <c r="AE294" s="10">
        <f t="shared" si="115"/>
        <v>-9971989.2313221265</v>
      </c>
      <c r="AF294" s="10">
        <f t="shared" si="115"/>
        <v>-8812036.1753002778</v>
      </c>
      <c r="AG294" s="10">
        <f t="shared" si="115"/>
        <v>-9179186.4141452238</v>
      </c>
      <c r="AH294" s="10">
        <f t="shared" si="115"/>
        <v>-9309862.4135577846</v>
      </c>
      <c r="AI294" s="10">
        <f t="shared" si="115"/>
        <v>-9528726.8204868194</v>
      </c>
      <c r="AJ294" s="10">
        <f t="shared" si="115"/>
        <v>-9753078.1396619268</v>
      </c>
      <c r="AK294" s="10">
        <f t="shared" si="115"/>
        <v>-10033731.976769038</v>
      </c>
    </row>
    <row r="295" spans="4:37" x14ac:dyDescent="0.35">
      <c r="E295" t="s">
        <v>125</v>
      </c>
      <c r="F295" t="s">
        <v>53</v>
      </c>
      <c r="G295" s="10">
        <f t="shared" si="115"/>
        <v>0</v>
      </c>
      <c r="H295" s="10">
        <f t="shared" si="115"/>
        <v>0</v>
      </c>
      <c r="I295" s="10">
        <f t="shared" si="115"/>
        <v>0</v>
      </c>
      <c r="J295" s="10">
        <f t="shared" si="115"/>
        <v>0</v>
      </c>
      <c r="K295" s="10">
        <f t="shared" si="115"/>
        <v>0</v>
      </c>
      <c r="L295" s="10">
        <f t="shared" si="115"/>
        <v>0</v>
      </c>
      <c r="M295" s="10">
        <f t="shared" si="115"/>
        <v>0</v>
      </c>
      <c r="N295" s="10">
        <f t="shared" si="115"/>
        <v>0</v>
      </c>
      <c r="O295" s="10">
        <f t="shared" si="115"/>
        <v>0</v>
      </c>
      <c r="P295" s="10">
        <f t="shared" si="115"/>
        <v>0</v>
      </c>
      <c r="Q295" s="10">
        <f t="shared" si="115"/>
        <v>0</v>
      </c>
      <c r="R295" s="10">
        <f t="shared" si="115"/>
        <v>0</v>
      </c>
      <c r="S295" s="10">
        <f t="shared" si="115"/>
        <v>0</v>
      </c>
      <c r="T295" s="10">
        <f t="shared" si="115"/>
        <v>0</v>
      </c>
      <c r="U295" s="10">
        <f t="shared" si="115"/>
        <v>0</v>
      </c>
      <c r="V295" s="10">
        <f t="shared" si="115"/>
        <v>0</v>
      </c>
      <c r="W295" s="10">
        <f t="shared" si="115"/>
        <v>0</v>
      </c>
      <c r="X295" s="10">
        <f t="shared" si="115"/>
        <v>0</v>
      </c>
      <c r="Y295" s="10">
        <f t="shared" si="115"/>
        <v>0</v>
      </c>
      <c r="Z295" s="10">
        <f t="shared" si="115"/>
        <v>0</v>
      </c>
      <c r="AA295" s="10">
        <f t="shared" si="115"/>
        <v>0</v>
      </c>
      <c r="AB295" s="10">
        <f t="shared" si="115"/>
        <v>0</v>
      </c>
      <c r="AC295" s="10">
        <f t="shared" si="115"/>
        <v>0</v>
      </c>
      <c r="AD295" s="10">
        <f t="shared" si="115"/>
        <v>0</v>
      </c>
      <c r="AE295" s="10">
        <f t="shared" si="115"/>
        <v>0</v>
      </c>
      <c r="AF295" s="10">
        <f t="shared" si="115"/>
        <v>0</v>
      </c>
      <c r="AG295" s="10">
        <f t="shared" si="115"/>
        <v>0</v>
      </c>
      <c r="AH295" s="10">
        <f t="shared" si="115"/>
        <v>0</v>
      </c>
      <c r="AI295" s="10">
        <f t="shared" si="115"/>
        <v>0</v>
      </c>
      <c r="AJ295" s="10">
        <f t="shared" si="115"/>
        <v>0</v>
      </c>
      <c r="AK295" s="10">
        <f t="shared" si="115"/>
        <v>0</v>
      </c>
    </row>
    <row r="296" spans="4:37" x14ac:dyDescent="0.35">
      <c r="E296" t="s">
        <v>143</v>
      </c>
      <c r="F296" t="s">
        <v>53</v>
      </c>
      <c r="G296" s="10">
        <f t="shared" ref="G296:AK296" si="116">G287</f>
        <v>17217664.420000002</v>
      </c>
      <c r="H296" s="10">
        <f t="shared" si="116"/>
        <v>17579235.372820001</v>
      </c>
      <c r="I296" s="10">
        <f t="shared" si="116"/>
        <v>17948399.315649219</v>
      </c>
      <c r="J296" s="10">
        <f t="shared" si="116"/>
        <v>18325315.701277852</v>
      </c>
      <c r="K296" s="10">
        <f t="shared" si="116"/>
        <v>18710147.331004687</v>
      </c>
      <c r="L296" s="10">
        <f t="shared" si="116"/>
        <v>19103060.424955782</v>
      </c>
      <c r="M296" s="10">
        <f t="shared" si="116"/>
        <v>0</v>
      </c>
      <c r="N296" s="10">
        <f t="shared" si="116"/>
        <v>0</v>
      </c>
      <c r="O296" s="10">
        <f t="shared" si="116"/>
        <v>0</v>
      </c>
      <c r="P296" s="10">
        <f t="shared" si="116"/>
        <v>0</v>
      </c>
      <c r="Q296" s="10">
        <f t="shared" si="116"/>
        <v>0</v>
      </c>
      <c r="R296" s="10">
        <f t="shared" si="116"/>
        <v>0</v>
      </c>
      <c r="S296" s="10">
        <f t="shared" si="116"/>
        <v>0</v>
      </c>
      <c r="T296" s="10">
        <f t="shared" si="116"/>
        <v>0</v>
      </c>
      <c r="U296" s="10">
        <f t="shared" si="116"/>
        <v>0</v>
      </c>
      <c r="V296" s="10">
        <f t="shared" si="116"/>
        <v>0</v>
      </c>
      <c r="W296" s="10">
        <f t="shared" si="116"/>
        <v>0</v>
      </c>
      <c r="X296" s="10">
        <f t="shared" si="116"/>
        <v>0</v>
      </c>
      <c r="Y296" s="10">
        <f t="shared" si="116"/>
        <v>0</v>
      </c>
      <c r="Z296" s="10">
        <f t="shared" si="116"/>
        <v>0</v>
      </c>
      <c r="AA296" s="10">
        <f t="shared" si="116"/>
        <v>0</v>
      </c>
      <c r="AB296" s="10">
        <f t="shared" si="116"/>
        <v>0</v>
      </c>
      <c r="AC296" s="10">
        <f t="shared" si="116"/>
        <v>0</v>
      </c>
      <c r="AD296" s="10">
        <f t="shared" si="116"/>
        <v>0</v>
      </c>
      <c r="AE296" s="10">
        <f t="shared" si="116"/>
        <v>0</v>
      </c>
      <c r="AF296" s="10">
        <f t="shared" si="116"/>
        <v>0</v>
      </c>
      <c r="AG296" s="10">
        <f t="shared" si="116"/>
        <v>0</v>
      </c>
      <c r="AH296" s="10">
        <f t="shared" si="116"/>
        <v>0</v>
      </c>
      <c r="AI296" s="10">
        <f t="shared" si="116"/>
        <v>0</v>
      </c>
      <c r="AJ296" s="10">
        <f t="shared" si="116"/>
        <v>0</v>
      </c>
      <c r="AK296" s="10">
        <f t="shared" si="116"/>
        <v>0</v>
      </c>
    </row>
    <row r="298" spans="4:37" x14ac:dyDescent="0.35">
      <c r="E298" t="s">
        <v>144</v>
      </c>
      <c r="F298" t="s">
        <v>53</v>
      </c>
      <c r="G298" s="10">
        <f t="shared" ref="G298:AK298" si="117">SUM(G290:G296)</f>
        <v>21252634.637400001</v>
      </c>
      <c r="H298" s="10">
        <f t="shared" si="117"/>
        <v>19495252.221604224</v>
      </c>
      <c r="I298" s="10">
        <f t="shared" si="117"/>
        <v>19602536.89853802</v>
      </c>
      <c r="J298" s="10">
        <f t="shared" si="117"/>
        <v>19379584.930465061</v>
      </c>
      <c r="K298" s="10">
        <f t="shared" si="117"/>
        <v>20282068.423883494</v>
      </c>
      <c r="L298" s="10">
        <f t="shared" si="117"/>
        <v>21170211.979871467</v>
      </c>
      <c r="M298" s="10">
        <f t="shared" si="117"/>
        <v>1009651.8773540105</v>
      </c>
      <c r="N298" s="10">
        <f t="shared" si="117"/>
        <v>2079910.8300331086</v>
      </c>
      <c r="O298" s="10">
        <f t="shared" si="117"/>
        <v>1715542.8575518858</v>
      </c>
      <c r="P298" s="10">
        <f t="shared" si="117"/>
        <v>1911108.0395432524</v>
      </c>
      <c r="Q298" s="10">
        <f t="shared" si="117"/>
        <v>2154443.5938380091</v>
      </c>
      <c r="R298" s="10">
        <f t="shared" si="117"/>
        <v>2449419.4419344896</v>
      </c>
      <c r="S298" s="10">
        <f t="shared" si="117"/>
        <v>2800148.5147296414</v>
      </c>
      <c r="T298" s="10">
        <f t="shared" si="117"/>
        <v>2967318.8876543259</v>
      </c>
      <c r="U298" s="10">
        <f t="shared" si="117"/>
        <v>3145462.1175039755</v>
      </c>
      <c r="V298" s="10">
        <f t="shared" si="117"/>
        <v>3335023.998503943</v>
      </c>
      <c r="W298" s="10">
        <f t="shared" si="117"/>
        <v>3536462.5624413546</v>
      </c>
      <c r="X298" s="10">
        <f t="shared" si="117"/>
        <v>3750248.3960474823</v>
      </c>
      <c r="Y298" s="10">
        <f t="shared" si="117"/>
        <v>3976864.9663133528</v>
      </c>
      <c r="Z298" s="10">
        <f t="shared" si="117"/>
        <v>4216808.9539319286</v>
      </c>
      <c r="AA298" s="10">
        <f t="shared" si="117"/>
        <v>4470590.5950646233</v>
      </c>
      <c r="AB298" s="10">
        <f t="shared" si="117"/>
        <v>4738734.0316348225</v>
      </c>
      <c r="AC298" s="10">
        <f t="shared" si="117"/>
        <v>5021777.6703557074</v>
      </c>
      <c r="AD298" s="10">
        <f t="shared" si="117"/>
        <v>5320274.5507048536</v>
      </c>
      <c r="AE298" s="10">
        <f t="shared" si="117"/>
        <v>5634792.7220629882</v>
      </c>
      <c r="AF298" s="10">
        <f t="shared" si="117"/>
        <v>7520982.6176394746</v>
      </c>
      <c r="AG298" s="10">
        <f t="shared" si="117"/>
        <v>7903688.5747690201</v>
      </c>
      <c r="AH298" s="10">
        <f t="shared" si="117"/>
        <v>8547159.8702742029</v>
      </c>
      <c r="AI298" s="10">
        <f t="shared" si="117"/>
        <v>9127423.3967793379</v>
      </c>
      <c r="AJ298" s="10">
        <f t="shared" si="117"/>
        <v>9727888.4374154694</v>
      </c>
      <c r="AK298" s="10">
        <f t="shared" si="117"/>
        <v>10298465.884985849</v>
      </c>
    </row>
    <row r="299" spans="4:37" x14ac:dyDescent="0.35">
      <c r="E299" t="s">
        <v>145</v>
      </c>
      <c r="F299" t="s">
        <v>53</v>
      </c>
      <c r="G299" s="10">
        <f t="shared" ref="G299:AK299" si="118">-G298*G$20</f>
        <v>0</v>
      </c>
      <c r="H299" s="10">
        <f t="shared" si="118"/>
        <v>0</v>
      </c>
      <c r="I299" s="10">
        <f t="shared" si="118"/>
        <v>0</v>
      </c>
      <c r="J299" s="10">
        <f t="shared" si="118"/>
        <v>0</v>
      </c>
      <c r="K299" s="10">
        <f t="shared" si="118"/>
        <v>0</v>
      </c>
      <c r="L299" s="10">
        <f t="shared" si="118"/>
        <v>0</v>
      </c>
      <c r="M299" s="10">
        <f t="shared" si="118"/>
        <v>0</v>
      </c>
      <c r="N299" s="10">
        <f t="shared" si="118"/>
        <v>0</v>
      </c>
      <c r="O299" s="10">
        <f t="shared" si="118"/>
        <v>0</v>
      </c>
      <c r="P299" s="10">
        <f t="shared" si="118"/>
        <v>0</v>
      </c>
      <c r="Q299" s="10">
        <f t="shared" si="118"/>
        <v>0</v>
      </c>
      <c r="R299" s="10">
        <f t="shared" si="118"/>
        <v>0</v>
      </c>
      <c r="S299" s="10">
        <f t="shared" si="118"/>
        <v>0</v>
      </c>
      <c r="T299" s="10">
        <f t="shared" si="118"/>
        <v>0</v>
      </c>
      <c r="U299" s="10">
        <f t="shared" si="118"/>
        <v>0</v>
      </c>
      <c r="V299" s="10">
        <f t="shared" si="118"/>
        <v>0</v>
      </c>
      <c r="W299" s="10">
        <f t="shared" si="118"/>
        <v>0</v>
      </c>
      <c r="X299" s="10">
        <f t="shared" si="118"/>
        <v>0</v>
      </c>
      <c r="Y299" s="10">
        <f t="shared" si="118"/>
        <v>0</v>
      </c>
      <c r="Z299" s="10">
        <f t="shared" si="118"/>
        <v>0</v>
      </c>
      <c r="AA299" s="10">
        <f t="shared" si="118"/>
        <v>0</v>
      </c>
      <c r="AB299" s="10">
        <f t="shared" si="118"/>
        <v>0</v>
      </c>
      <c r="AC299" s="10">
        <f t="shared" si="118"/>
        <v>0</v>
      </c>
      <c r="AD299" s="10">
        <f t="shared" si="118"/>
        <v>0</v>
      </c>
      <c r="AE299" s="10">
        <f t="shared" si="118"/>
        <v>0</v>
      </c>
      <c r="AF299" s="10">
        <f t="shared" si="118"/>
        <v>0</v>
      </c>
      <c r="AG299" s="10">
        <f t="shared" si="118"/>
        <v>0</v>
      </c>
      <c r="AH299" s="10">
        <f t="shared" si="118"/>
        <v>0</v>
      </c>
      <c r="AI299" s="10">
        <f t="shared" si="118"/>
        <v>0</v>
      </c>
      <c r="AJ299" s="10">
        <f t="shared" si="118"/>
        <v>0</v>
      </c>
      <c r="AK299" s="10">
        <f t="shared" si="118"/>
        <v>0</v>
      </c>
    </row>
    <row r="301" spans="4:37" x14ac:dyDescent="0.35">
      <c r="D301" t="s">
        <v>146</v>
      </c>
    </row>
    <row r="302" spans="4:37" x14ac:dyDescent="0.35">
      <c r="E302" t="s">
        <v>51</v>
      </c>
      <c r="F302" t="s">
        <v>53</v>
      </c>
      <c r="G302" s="10">
        <f t="shared" ref="G302:AK309" si="119">G236</f>
        <v>-64771548.044999994</v>
      </c>
      <c r="H302" s="10">
        <f t="shared" si="119"/>
        <v>-1998628.7159307459</v>
      </c>
      <c r="I302" s="10">
        <f t="shared" si="119"/>
        <v>-7501412.3547134995</v>
      </c>
      <c r="J302" s="10">
        <f t="shared" si="119"/>
        <v>-8953631.9748609979</v>
      </c>
      <c r="K302" s="10">
        <f t="shared" si="119"/>
        <v>-14816763.503986044</v>
      </c>
      <c r="L302" s="10">
        <f t="shared" si="119"/>
        <v>-5895611.8237101641</v>
      </c>
      <c r="M302" s="10">
        <f t="shared" si="119"/>
        <v>-3765371.2819813695</v>
      </c>
      <c r="N302" s="10">
        <f t="shared" si="119"/>
        <v>-3967030.0734917778</v>
      </c>
      <c r="O302" s="10">
        <f t="shared" si="119"/>
        <v>-33543785.550435688</v>
      </c>
      <c r="P302" s="10">
        <f t="shared" si="119"/>
        <v>-8056640.7966997046</v>
      </c>
      <c r="Q302" s="10">
        <f t="shared" si="119"/>
        <v>-10260620.160198603</v>
      </c>
      <c r="R302" s="10">
        <f t="shared" si="119"/>
        <v>-20330753.185707778</v>
      </c>
      <c r="S302" s="10">
        <f t="shared" si="119"/>
        <v>-26882278.803058125</v>
      </c>
      <c r="T302" s="10">
        <f t="shared" si="119"/>
        <v>-8486345.2473496981</v>
      </c>
      <c r="U302" s="10">
        <f t="shared" si="119"/>
        <v>-8616912.4036175255</v>
      </c>
      <c r="V302" s="10">
        <f t="shared" si="119"/>
        <v>-8747479.5598853547</v>
      </c>
      <c r="W302" s="10">
        <f t="shared" si="119"/>
        <v>-8878046.716153184</v>
      </c>
      <c r="X302" s="10">
        <f t="shared" si="119"/>
        <v>-9008613.8724210113</v>
      </c>
      <c r="Y302" s="10">
        <f t="shared" si="119"/>
        <v>-9139181.0286888406</v>
      </c>
      <c r="Z302" s="10">
        <f t="shared" si="119"/>
        <v>-9269748.1849566698</v>
      </c>
      <c r="AA302" s="10">
        <f t="shared" si="119"/>
        <v>-9400315.3412244972</v>
      </c>
      <c r="AB302" s="10">
        <f t="shared" si="119"/>
        <v>-9530882.4974923264</v>
      </c>
      <c r="AC302" s="10">
        <f t="shared" si="119"/>
        <v>-9661449.6537601557</v>
      </c>
      <c r="AD302" s="10">
        <f t="shared" si="119"/>
        <v>-9792016.8100279849</v>
      </c>
      <c r="AE302" s="10">
        <f t="shared" si="119"/>
        <v>-9922583.9662958123</v>
      </c>
      <c r="AF302" s="10">
        <f t="shared" si="119"/>
        <v>-10053151.122563642</v>
      </c>
      <c r="AG302" s="10">
        <f t="shared" si="119"/>
        <v>-10183718.278831471</v>
      </c>
      <c r="AH302" s="10">
        <f t="shared" si="119"/>
        <v>-10314285.435099298</v>
      </c>
      <c r="AI302" s="10">
        <f t="shared" si="119"/>
        <v>-10444852.591367127</v>
      </c>
      <c r="AJ302" s="10">
        <f t="shared" si="119"/>
        <v>-10575419.747634957</v>
      </c>
      <c r="AK302" s="10">
        <f t="shared" si="119"/>
        <v>-10705986.903902784</v>
      </c>
    </row>
    <row r="303" spans="4:37" x14ac:dyDescent="0.35">
      <c r="E303" t="s">
        <v>147</v>
      </c>
      <c r="F303" t="s">
        <v>53</v>
      </c>
      <c r="G303" s="10">
        <f t="shared" si="119"/>
        <v>0</v>
      </c>
      <c r="H303" s="10">
        <f t="shared" si="119"/>
        <v>0</v>
      </c>
      <c r="I303" s="10">
        <f t="shared" si="119"/>
        <v>0</v>
      </c>
      <c r="J303" s="10">
        <f t="shared" si="119"/>
        <v>0</v>
      </c>
      <c r="K303" s="10">
        <f t="shared" si="119"/>
        <v>0</v>
      </c>
      <c r="L303" s="10">
        <f t="shared" si="119"/>
        <v>0</v>
      </c>
      <c r="M303" s="10">
        <f t="shared" si="119"/>
        <v>0</v>
      </c>
      <c r="N303" s="10">
        <f t="shared" si="119"/>
        <v>0</v>
      </c>
      <c r="O303" s="10">
        <f t="shared" si="119"/>
        <v>0</v>
      </c>
      <c r="P303" s="10">
        <f t="shared" si="119"/>
        <v>0</v>
      </c>
      <c r="Q303" s="10">
        <f t="shared" si="119"/>
        <v>0</v>
      </c>
      <c r="R303" s="10">
        <f t="shared" si="119"/>
        <v>0</v>
      </c>
      <c r="S303" s="10">
        <f t="shared" si="119"/>
        <v>0</v>
      </c>
      <c r="T303" s="10">
        <f t="shared" si="119"/>
        <v>0</v>
      </c>
      <c r="U303" s="10">
        <f t="shared" si="119"/>
        <v>0</v>
      </c>
      <c r="V303" s="10">
        <f t="shared" si="119"/>
        <v>0</v>
      </c>
      <c r="W303" s="10">
        <f t="shared" si="119"/>
        <v>0</v>
      </c>
      <c r="X303" s="10">
        <f t="shared" si="119"/>
        <v>0</v>
      </c>
      <c r="Y303" s="10">
        <f t="shared" si="119"/>
        <v>0</v>
      </c>
      <c r="Z303" s="10">
        <f t="shared" si="119"/>
        <v>0</v>
      </c>
      <c r="AA303" s="10">
        <f t="shared" si="119"/>
        <v>0</v>
      </c>
      <c r="AB303" s="10">
        <f t="shared" si="119"/>
        <v>0</v>
      </c>
      <c r="AC303" s="10">
        <f t="shared" si="119"/>
        <v>0</v>
      </c>
      <c r="AD303" s="10">
        <f t="shared" si="119"/>
        <v>0</v>
      </c>
      <c r="AE303" s="10">
        <f t="shared" si="119"/>
        <v>0</v>
      </c>
      <c r="AF303" s="10">
        <f t="shared" si="119"/>
        <v>0</v>
      </c>
      <c r="AG303" s="10">
        <f t="shared" si="119"/>
        <v>0</v>
      </c>
      <c r="AH303" s="10">
        <f t="shared" si="119"/>
        <v>0</v>
      </c>
      <c r="AI303" s="10">
        <f t="shared" si="119"/>
        <v>0</v>
      </c>
      <c r="AJ303" s="10">
        <f t="shared" si="119"/>
        <v>0</v>
      </c>
      <c r="AK303" s="10">
        <f t="shared" si="119"/>
        <v>0</v>
      </c>
    </row>
    <row r="304" spans="4:37" x14ac:dyDescent="0.35">
      <c r="E304" t="s">
        <v>60</v>
      </c>
      <c r="F304" t="s">
        <v>53</v>
      </c>
      <c r="G304" s="10">
        <f t="shared" si="119"/>
        <v>30007000</v>
      </c>
      <c r="H304" s="10">
        <f t="shared" si="119"/>
        <v>0</v>
      </c>
      <c r="I304" s="10">
        <f t="shared" si="119"/>
        <v>0</v>
      </c>
      <c r="J304" s="10">
        <f t="shared" si="119"/>
        <v>0</v>
      </c>
      <c r="K304" s="10">
        <f t="shared" si="119"/>
        <v>0</v>
      </c>
      <c r="L304" s="10">
        <f t="shared" si="119"/>
        <v>0</v>
      </c>
      <c r="M304" s="10">
        <f t="shared" si="119"/>
        <v>0</v>
      </c>
      <c r="N304" s="10">
        <f t="shared" si="119"/>
        <v>0</v>
      </c>
      <c r="O304" s="10">
        <f t="shared" si="119"/>
        <v>0</v>
      </c>
      <c r="P304" s="10">
        <f t="shared" si="119"/>
        <v>0</v>
      </c>
      <c r="Q304" s="10">
        <f t="shared" si="119"/>
        <v>0</v>
      </c>
      <c r="R304" s="10">
        <f t="shared" si="119"/>
        <v>0</v>
      </c>
      <c r="S304" s="10">
        <f t="shared" si="119"/>
        <v>0</v>
      </c>
      <c r="T304" s="10">
        <f t="shared" si="119"/>
        <v>0</v>
      </c>
      <c r="U304" s="10">
        <f t="shared" si="119"/>
        <v>0</v>
      </c>
      <c r="V304" s="10">
        <f t="shared" si="119"/>
        <v>0</v>
      </c>
      <c r="W304" s="10">
        <f t="shared" si="119"/>
        <v>0</v>
      </c>
      <c r="X304" s="10">
        <f t="shared" si="119"/>
        <v>0</v>
      </c>
      <c r="Y304" s="10">
        <f t="shared" si="119"/>
        <v>0</v>
      </c>
      <c r="Z304" s="10">
        <f t="shared" si="119"/>
        <v>0</v>
      </c>
      <c r="AA304" s="10">
        <f t="shared" si="119"/>
        <v>0</v>
      </c>
      <c r="AB304" s="10">
        <f t="shared" si="119"/>
        <v>0</v>
      </c>
      <c r="AC304" s="10">
        <f t="shared" si="119"/>
        <v>0</v>
      </c>
      <c r="AD304" s="10">
        <f t="shared" si="119"/>
        <v>0</v>
      </c>
      <c r="AE304" s="10">
        <f t="shared" si="119"/>
        <v>0</v>
      </c>
      <c r="AF304" s="10">
        <f t="shared" si="119"/>
        <v>0</v>
      </c>
      <c r="AG304" s="10">
        <f t="shared" si="119"/>
        <v>0</v>
      </c>
      <c r="AH304" s="10">
        <f t="shared" si="119"/>
        <v>0</v>
      </c>
      <c r="AI304" s="10">
        <f t="shared" si="119"/>
        <v>0</v>
      </c>
      <c r="AJ304" s="10">
        <f t="shared" si="119"/>
        <v>0</v>
      </c>
      <c r="AK304" s="10">
        <f t="shared" si="119"/>
        <v>0</v>
      </c>
    </row>
    <row r="305" spans="3:38" x14ac:dyDescent="0.35">
      <c r="E305" t="s">
        <v>141</v>
      </c>
      <c r="F305" t="s">
        <v>53</v>
      </c>
      <c r="G305" s="10">
        <f t="shared" si="119"/>
        <v>0</v>
      </c>
      <c r="H305" s="10">
        <f t="shared" si="119"/>
        <v>526993.09080000001</v>
      </c>
      <c r="I305" s="10">
        <f t="shared" si="119"/>
        <v>1052117.5824</v>
      </c>
      <c r="J305" s="10">
        <f t="shared" si="119"/>
        <v>1632967.2194510456</v>
      </c>
      <c r="K305" s="10">
        <f t="shared" si="119"/>
        <v>2311817.6065291539</v>
      </c>
      <c r="L305" s="10">
        <f t="shared" si="119"/>
        <v>3071171.9534932049</v>
      </c>
      <c r="M305" s="10">
        <f t="shared" si="119"/>
        <v>3813882.8858038075</v>
      </c>
      <c r="N305" s="10">
        <f t="shared" si="119"/>
        <v>4682968.8451455571</v>
      </c>
      <c r="O305" s="10">
        <f t="shared" si="119"/>
        <v>5588945.554612631</v>
      </c>
      <c r="P305" s="10">
        <f t="shared" si="119"/>
        <v>6565104.4307505097</v>
      </c>
      <c r="Q305" s="10">
        <f t="shared" si="119"/>
        <v>7615846.7650392484</v>
      </c>
      <c r="R305" s="10">
        <f t="shared" si="119"/>
        <v>8745824.3867636565</v>
      </c>
      <c r="S305" s="10">
        <f t="shared" si="119"/>
        <v>9959953.1501633264</v>
      </c>
      <c r="T305" s="10">
        <f t="shared" si="119"/>
        <v>11018883.02249486</v>
      </c>
      <c r="U305" s="10">
        <f t="shared" si="119"/>
        <v>12117895.610125091</v>
      </c>
      <c r="V305" s="10">
        <f t="shared" si="119"/>
        <v>13258207.399022875</v>
      </c>
      <c r="W305" s="10">
        <f t="shared" si="119"/>
        <v>14441068.291090298</v>
      </c>
      <c r="X305" s="10">
        <f t="shared" si="119"/>
        <v>15667762.471161587</v>
      </c>
      <c r="Y305" s="10">
        <f t="shared" si="119"/>
        <v>16939609.295679495</v>
      </c>
      <c r="Z305" s="10">
        <f t="shared" si="119"/>
        <v>18257964.203577377</v>
      </c>
      <c r="AA305" s="10">
        <f t="shared" si="119"/>
        <v>19624219.64990757</v>
      </c>
      <c r="AB305" s="10">
        <f t="shared" si="119"/>
        <v>21039806.06276986</v>
      </c>
      <c r="AC305" s="10">
        <f t="shared" si="119"/>
        <v>22506192.824106753</v>
      </c>
      <c r="AD305" s="10">
        <f t="shared" si="119"/>
        <v>24024889.274946108</v>
      </c>
      <c r="AE305" s="10">
        <f t="shared" si="119"/>
        <v>25597445.745685294</v>
      </c>
      <c r="AF305" s="10">
        <f t="shared" si="119"/>
        <v>27225454.612025268</v>
      </c>
      <c r="AG305" s="10">
        <f t="shared" si="119"/>
        <v>28910551.377177674</v>
      </c>
      <c r="AH305" s="10">
        <f t="shared" si="119"/>
        <v>30654415.780982584</v>
      </c>
      <c r="AI305" s="10">
        <f t="shared" si="119"/>
        <v>32458772.93658996</v>
      </c>
      <c r="AJ305" s="10">
        <f t="shared" si="119"/>
        <v>34325394.495373435</v>
      </c>
      <c r="AK305" s="10">
        <f t="shared" si="119"/>
        <v>36256099.840760775</v>
      </c>
      <c r="AL305" s="10">
        <f t="shared" ref="AL305:AL309" si="120">IF(AF305=0,0,IF($G$17&gt;(AK305/AF305)^(1/5)-1+2%,AK305*(AK305/AF305)^(1/5)/($G$17-((AK305/AF305)^(1/5)-1)),AK305*(1+$G$16)/$G$18))</f>
        <v>1451665801.4673235</v>
      </c>
    </row>
    <row r="306" spans="3:38" x14ac:dyDescent="0.35">
      <c r="E306" t="s">
        <v>117</v>
      </c>
      <c r="F306" t="s">
        <v>53</v>
      </c>
      <c r="G306" s="10">
        <f t="shared" si="119"/>
        <v>0</v>
      </c>
      <c r="H306" s="10">
        <f t="shared" si="119"/>
        <v>0</v>
      </c>
      <c r="I306" s="10">
        <f t="shared" si="119"/>
        <v>0</v>
      </c>
      <c r="J306" s="10">
        <f t="shared" si="119"/>
        <v>0</v>
      </c>
      <c r="K306" s="10">
        <f t="shared" si="119"/>
        <v>0</v>
      </c>
      <c r="L306" s="10">
        <f t="shared" si="119"/>
        <v>0</v>
      </c>
      <c r="M306" s="10">
        <f t="shared" si="119"/>
        <v>0</v>
      </c>
      <c r="N306" s="10">
        <f t="shared" si="119"/>
        <v>0</v>
      </c>
      <c r="O306" s="10">
        <f t="shared" si="119"/>
        <v>0</v>
      </c>
      <c r="P306" s="10">
        <f t="shared" si="119"/>
        <v>0</v>
      </c>
      <c r="Q306" s="10">
        <f t="shared" si="119"/>
        <v>0</v>
      </c>
      <c r="R306" s="10">
        <f t="shared" si="119"/>
        <v>0</v>
      </c>
      <c r="S306" s="10">
        <f t="shared" si="119"/>
        <v>0</v>
      </c>
      <c r="T306" s="10">
        <f t="shared" si="119"/>
        <v>0</v>
      </c>
      <c r="U306" s="10">
        <f t="shared" si="119"/>
        <v>0</v>
      </c>
      <c r="V306" s="10">
        <f t="shared" si="119"/>
        <v>0</v>
      </c>
      <c r="W306" s="10">
        <f t="shared" si="119"/>
        <v>0</v>
      </c>
      <c r="X306" s="10">
        <f t="shared" si="119"/>
        <v>0</v>
      </c>
      <c r="Y306" s="10">
        <f t="shared" si="119"/>
        <v>0</v>
      </c>
      <c r="Z306" s="10">
        <f t="shared" si="119"/>
        <v>0</v>
      </c>
      <c r="AA306" s="10">
        <f t="shared" si="119"/>
        <v>0</v>
      </c>
      <c r="AB306" s="10">
        <f t="shared" si="119"/>
        <v>0</v>
      </c>
      <c r="AC306" s="10">
        <f t="shared" si="119"/>
        <v>0</v>
      </c>
      <c r="AD306" s="10">
        <f t="shared" si="119"/>
        <v>0</v>
      </c>
      <c r="AE306" s="10">
        <f t="shared" si="119"/>
        <v>0</v>
      </c>
      <c r="AF306" s="10">
        <f t="shared" si="119"/>
        <v>0</v>
      </c>
      <c r="AG306" s="10">
        <f t="shared" si="119"/>
        <v>0</v>
      </c>
      <c r="AH306" s="10">
        <f t="shared" si="119"/>
        <v>0</v>
      </c>
      <c r="AI306" s="10">
        <f t="shared" si="119"/>
        <v>0</v>
      </c>
      <c r="AJ306" s="10">
        <f t="shared" si="119"/>
        <v>0</v>
      </c>
      <c r="AK306" s="10">
        <f t="shared" si="119"/>
        <v>0</v>
      </c>
      <c r="AL306" s="10">
        <f t="shared" si="120"/>
        <v>0</v>
      </c>
    </row>
    <row r="307" spans="3:38" x14ac:dyDescent="0.35">
      <c r="E307" t="s">
        <v>118</v>
      </c>
      <c r="F307" t="s">
        <v>53</v>
      </c>
      <c r="G307" s="10">
        <f t="shared" si="119"/>
        <v>0</v>
      </c>
      <c r="H307" s="10">
        <f t="shared" si="119"/>
        <v>-448968.02821894531</v>
      </c>
      <c r="I307" s="10">
        <f t="shared" si="119"/>
        <v>-863755.11862009775</v>
      </c>
      <c r="J307" s="10">
        <f t="shared" si="119"/>
        <v>-1301567.2059710165</v>
      </c>
      <c r="K307" s="10">
        <f t="shared" si="119"/>
        <v>-1788979.9498819397</v>
      </c>
      <c r="L307" s="10">
        <f t="shared" si="119"/>
        <v>-2307378.3567829109</v>
      </c>
      <c r="M307" s="10">
        <f t="shared" si="119"/>
        <v>-2781921.1079293475</v>
      </c>
      <c r="N307" s="10">
        <f t="shared" si="119"/>
        <v>-3316358.7199312416</v>
      </c>
      <c r="O307" s="10">
        <f t="shared" si="119"/>
        <v>-3872015.884428618</v>
      </c>
      <c r="P307" s="10">
        <f t="shared" si="119"/>
        <v>-4449548.1356393946</v>
      </c>
      <c r="Q307" s="10">
        <f t="shared" si="119"/>
        <v>-5049629.18239599</v>
      </c>
      <c r="R307" s="10">
        <f t="shared" si="119"/>
        <v>-5672951.3823885461</v>
      </c>
      <c r="S307" s="10">
        <f t="shared" si="119"/>
        <v>-6320226.2283113515</v>
      </c>
      <c r="T307" s="10">
        <f t="shared" si="119"/>
        <v>-6992184.8462032834</v>
      </c>
      <c r="U307" s="10">
        <f t="shared" si="119"/>
        <v>-7689578.5062799901</v>
      </c>
      <c r="V307" s="10">
        <f t="shared" si="119"/>
        <v>-8413179.1465627421</v>
      </c>
      <c r="W307" s="10">
        <f t="shared" si="119"/>
        <v>-9163779.9096161015</v>
      </c>
      <c r="X307" s="10">
        <f t="shared" si="119"/>
        <v>-9942195.6927140653</v>
      </c>
      <c r="Y307" s="10">
        <f t="shared" si="119"/>
        <v>-10749263.711762005</v>
      </c>
      <c r="Z307" s="10">
        <f t="shared" si="119"/>
        <v>-11585844.079309471</v>
      </c>
      <c r="AA307" s="10">
        <f t="shared" si="119"/>
        <v>-12452820.396997042</v>
      </c>
      <c r="AB307" s="10">
        <f t="shared" si="119"/>
        <v>-13351100.362788517</v>
      </c>
      <c r="AC307" s="10">
        <f t="shared" si="119"/>
        <v>-14281616.393348157</v>
      </c>
      <c r="AD307" s="10">
        <f t="shared" si="119"/>
        <v>-15245326.261931311</v>
      </c>
      <c r="AE307" s="10">
        <f t="shared" si="119"/>
        <v>-16243213.752165493</v>
      </c>
      <c r="AF307" s="10">
        <f t="shared" si="119"/>
        <v>-17276289.328107998</v>
      </c>
      <c r="AG307" s="10">
        <f t="shared" si="119"/>
        <v>-18345590.820975386</v>
      </c>
      <c r="AH307" s="10">
        <f t="shared" si="119"/>
        <v>-19452184.132949505</v>
      </c>
      <c r="AI307" s="10">
        <f t="shared" si="119"/>
        <v>-20597163.958474487</v>
      </c>
      <c r="AJ307" s="10">
        <f t="shared" si="119"/>
        <v>-21781654.523468889</v>
      </c>
      <c r="AK307" s="10">
        <f t="shared" si="119"/>
        <v>-23006810.342887364</v>
      </c>
      <c r="AL307" s="10">
        <f t="shared" si="120"/>
        <v>-921174641.57207847</v>
      </c>
    </row>
    <row r="308" spans="3:38" x14ac:dyDescent="0.35">
      <c r="E308" t="s">
        <v>125</v>
      </c>
      <c r="F308" t="s">
        <v>53</v>
      </c>
      <c r="G308" s="10">
        <f t="shared" si="119"/>
        <v>0</v>
      </c>
      <c r="H308" s="10">
        <f t="shared" si="119"/>
        <v>0</v>
      </c>
      <c r="I308" s="10">
        <f t="shared" si="119"/>
        <v>0</v>
      </c>
      <c r="J308" s="10">
        <f t="shared" si="119"/>
        <v>0</v>
      </c>
      <c r="K308" s="10">
        <f t="shared" si="119"/>
        <v>0</v>
      </c>
      <c r="L308" s="10">
        <f t="shared" si="119"/>
        <v>0</v>
      </c>
      <c r="M308" s="10">
        <f t="shared" si="119"/>
        <v>0</v>
      </c>
      <c r="N308" s="10">
        <f t="shared" si="119"/>
        <v>0</v>
      </c>
      <c r="O308" s="10">
        <f t="shared" si="119"/>
        <v>0</v>
      </c>
      <c r="P308" s="10">
        <f t="shared" si="119"/>
        <v>0</v>
      </c>
      <c r="Q308" s="10">
        <f t="shared" si="119"/>
        <v>0</v>
      </c>
      <c r="R308" s="10">
        <f t="shared" si="119"/>
        <v>0</v>
      </c>
      <c r="S308" s="10">
        <f t="shared" si="119"/>
        <v>0</v>
      </c>
      <c r="T308" s="10">
        <f t="shared" si="119"/>
        <v>0</v>
      </c>
      <c r="U308" s="10">
        <f t="shared" si="119"/>
        <v>0</v>
      </c>
      <c r="V308" s="10">
        <f t="shared" si="119"/>
        <v>0</v>
      </c>
      <c r="W308" s="10">
        <f t="shared" si="119"/>
        <v>0</v>
      </c>
      <c r="X308" s="10">
        <f t="shared" si="119"/>
        <v>0</v>
      </c>
      <c r="Y308" s="10">
        <f t="shared" si="119"/>
        <v>0</v>
      </c>
      <c r="Z308" s="10">
        <f t="shared" si="119"/>
        <v>0</v>
      </c>
      <c r="AA308" s="10">
        <f t="shared" si="119"/>
        <v>0</v>
      </c>
      <c r="AB308" s="10">
        <f t="shared" si="119"/>
        <v>0</v>
      </c>
      <c r="AC308" s="10">
        <f t="shared" si="119"/>
        <v>0</v>
      </c>
      <c r="AD308" s="10">
        <f t="shared" si="119"/>
        <v>0</v>
      </c>
      <c r="AE308" s="10">
        <f t="shared" si="119"/>
        <v>0</v>
      </c>
      <c r="AF308" s="10">
        <f t="shared" si="119"/>
        <v>0</v>
      </c>
      <c r="AG308" s="10">
        <f t="shared" si="119"/>
        <v>0</v>
      </c>
      <c r="AH308" s="10">
        <f t="shared" si="119"/>
        <v>0</v>
      </c>
      <c r="AI308" s="10">
        <f t="shared" si="119"/>
        <v>0</v>
      </c>
      <c r="AJ308" s="10">
        <f t="shared" si="119"/>
        <v>0</v>
      </c>
      <c r="AK308" s="10">
        <f t="shared" si="119"/>
        <v>0</v>
      </c>
      <c r="AL308" s="10">
        <f t="shared" si="120"/>
        <v>0</v>
      </c>
    </row>
    <row r="309" spans="3:38" x14ac:dyDescent="0.35">
      <c r="E309" t="s">
        <v>131</v>
      </c>
      <c r="F309" t="s">
        <v>53</v>
      </c>
      <c r="G309" s="10">
        <f t="shared" si="119"/>
        <v>0</v>
      </c>
      <c r="H309" s="10">
        <f t="shared" si="119"/>
        <v>0</v>
      </c>
      <c r="I309" s="10">
        <f t="shared" si="119"/>
        <v>0</v>
      </c>
      <c r="J309" s="10">
        <f t="shared" si="119"/>
        <v>0</v>
      </c>
      <c r="K309" s="10">
        <f t="shared" si="119"/>
        <v>0</v>
      </c>
      <c r="L309" s="10">
        <f t="shared" si="119"/>
        <v>0</v>
      </c>
      <c r="M309" s="10">
        <f t="shared" si="119"/>
        <v>0</v>
      </c>
      <c r="N309" s="10">
        <f t="shared" si="119"/>
        <v>0</v>
      </c>
      <c r="O309" s="10">
        <f t="shared" si="119"/>
        <v>0</v>
      </c>
      <c r="P309" s="10">
        <f t="shared" si="119"/>
        <v>0</v>
      </c>
      <c r="Q309" s="10">
        <f t="shared" si="119"/>
        <v>0</v>
      </c>
      <c r="R309" s="10">
        <f t="shared" si="119"/>
        <v>0</v>
      </c>
      <c r="S309" s="10">
        <f t="shared" si="119"/>
        <v>0</v>
      </c>
      <c r="T309" s="10">
        <f t="shared" si="119"/>
        <v>0</v>
      </c>
      <c r="U309" s="10">
        <f t="shared" si="119"/>
        <v>0</v>
      </c>
      <c r="V309" s="10">
        <f t="shared" si="119"/>
        <v>0</v>
      </c>
      <c r="W309" s="10">
        <f t="shared" si="119"/>
        <v>0</v>
      </c>
      <c r="X309" s="10">
        <f t="shared" si="119"/>
        <v>0</v>
      </c>
      <c r="Y309" s="10">
        <f t="shared" si="119"/>
        <v>0</v>
      </c>
      <c r="Z309" s="10">
        <f t="shared" si="119"/>
        <v>0</v>
      </c>
      <c r="AA309" s="10">
        <f t="shared" si="119"/>
        <v>0</v>
      </c>
      <c r="AB309" s="10">
        <f t="shared" si="119"/>
        <v>0</v>
      </c>
      <c r="AC309" s="10">
        <f t="shared" si="119"/>
        <v>0</v>
      </c>
      <c r="AD309" s="10">
        <f t="shared" si="119"/>
        <v>0</v>
      </c>
      <c r="AE309" s="10">
        <f t="shared" si="119"/>
        <v>0</v>
      </c>
      <c r="AF309" s="10">
        <f t="shared" si="119"/>
        <v>0</v>
      </c>
      <c r="AG309" s="10">
        <f t="shared" si="119"/>
        <v>0</v>
      </c>
      <c r="AH309" s="10">
        <f t="shared" si="119"/>
        <v>0</v>
      </c>
      <c r="AI309" s="10">
        <f t="shared" si="119"/>
        <v>0</v>
      </c>
      <c r="AJ309" s="10">
        <f t="shared" si="119"/>
        <v>0</v>
      </c>
      <c r="AK309" s="10">
        <f t="shared" si="119"/>
        <v>0</v>
      </c>
      <c r="AL309" s="10">
        <f t="shared" si="120"/>
        <v>0</v>
      </c>
    </row>
    <row r="310" spans="3:38" x14ac:dyDescent="0.35">
      <c r="E310" t="s">
        <v>148</v>
      </c>
      <c r="F310" t="s">
        <v>53</v>
      </c>
      <c r="G310" s="10">
        <f t="shared" ref="G310:AK310" si="121">G299</f>
        <v>0</v>
      </c>
      <c r="H310" s="10">
        <f t="shared" si="121"/>
        <v>0</v>
      </c>
      <c r="I310" s="10">
        <f t="shared" si="121"/>
        <v>0</v>
      </c>
      <c r="J310" s="10">
        <f t="shared" si="121"/>
        <v>0</v>
      </c>
      <c r="K310" s="10">
        <f t="shared" si="121"/>
        <v>0</v>
      </c>
      <c r="L310" s="10">
        <f t="shared" si="121"/>
        <v>0</v>
      </c>
      <c r="M310" s="10">
        <f t="shared" si="121"/>
        <v>0</v>
      </c>
      <c r="N310" s="10">
        <f t="shared" si="121"/>
        <v>0</v>
      </c>
      <c r="O310" s="10">
        <f t="shared" si="121"/>
        <v>0</v>
      </c>
      <c r="P310" s="10">
        <f t="shared" si="121"/>
        <v>0</v>
      </c>
      <c r="Q310" s="10">
        <f t="shared" si="121"/>
        <v>0</v>
      </c>
      <c r="R310" s="10">
        <f t="shared" si="121"/>
        <v>0</v>
      </c>
      <c r="S310" s="10">
        <f t="shared" si="121"/>
        <v>0</v>
      </c>
      <c r="T310" s="10">
        <f t="shared" si="121"/>
        <v>0</v>
      </c>
      <c r="U310" s="10">
        <f t="shared" si="121"/>
        <v>0</v>
      </c>
      <c r="V310" s="10">
        <f t="shared" si="121"/>
        <v>0</v>
      </c>
      <c r="W310" s="10">
        <f t="shared" si="121"/>
        <v>0</v>
      </c>
      <c r="X310" s="10">
        <f t="shared" si="121"/>
        <v>0</v>
      </c>
      <c r="Y310" s="10">
        <f t="shared" si="121"/>
        <v>0</v>
      </c>
      <c r="Z310" s="10">
        <f t="shared" si="121"/>
        <v>0</v>
      </c>
      <c r="AA310" s="10">
        <f t="shared" si="121"/>
        <v>0</v>
      </c>
      <c r="AB310" s="10">
        <f t="shared" si="121"/>
        <v>0</v>
      </c>
      <c r="AC310" s="10">
        <f t="shared" si="121"/>
        <v>0</v>
      </c>
      <c r="AD310" s="10">
        <f t="shared" si="121"/>
        <v>0</v>
      </c>
      <c r="AE310" s="10">
        <f t="shared" si="121"/>
        <v>0</v>
      </c>
      <c r="AF310" s="10">
        <f t="shared" si="121"/>
        <v>0</v>
      </c>
      <c r="AG310" s="10">
        <f t="shared" si="121"/>
        <v>0</v>
      </c>
      <c r="AH310" s="10">
        <f t="shared" si="121"/>
        <v>0</v>
      </c>
      <c r="AI310" s="10">
        <f t="shared" si="121"/>
        <v>0</v>
      </c>
      <c r="AJ310" s="10">
        <f t="shared" si="121"/>
        <v>0</v>
      </c>
      <c r="AK310" s="10">
        <f t="shared" si="121"/>
        <v>0</v>
      </c>
      <c r="AL310" s="10">
        <f>IF(AF310=0,0,IF($G$17&gt;(AK310/AF310)^(1/5)-1+2%,AK310*(AK310/AF310)^(1/5)/($G$17-((AK310/AF310)^(1/5)-1)),AK310*(1+$G$16)/$G$18))</f>
        <v>0</v>
      </c>
    </row>
    <row r="311" spans="3:38" x14ac:dyDescent="0.35">
      <c r="E311" t="s">
        <v>149</v>
      </c>
      <c r="F311" t="s">
        <v>53</v>
      </c>
      <c r="G311" s="10">
        <f>-$G$19*G310</f>
        <v>0</v>
      </c>
      <c r="H311" s="10">
        <f t="shared" ref="H311:AK311" si="122">-$G$19*H310</f>
        <v>0</v>
      </c>
      <c r="I311" s="10">
        <f t="shared" si="122"/>
        <v>0</v>
      </c>
      <c r="J311" s="10">
        <f t="shared" si="122"/>
        <v>0</v>
      </c>
      <c r="K311" s="10">
        <f t="shared" si="122"/>
        <v>0</v>
      </c>
      <c r="L311" s="10">
        <f t="shared" si="122"/>
        <v>0</v>
      </c>
      <c r="M311" s="10">
        <f t="shared" si="122"/>
        <v>0</v>
      </c>
      <c r="N311" s="10">
        <f t="shared" si="122"/>
        <v>0</v>
      </c>
      <c r="O311" s="10">
        <f t="shared" si="122"/>
        <v>0</v>
      </c>
      <c r="P311" s="10">
        <f t="shared" si="122"/>
        <v>0</v>
      </c>
      <c r="Q311" s="10">
        <f t="shared" si="122"/>
        <v>0</v>
      </c>
      <c r="R311" s="10">
        <f t="shared" si="122"/>
        <v>0</v>
      </c>
      <c r="S311" s="10">
        <f t="shared" si="122"/>
        <v>0</v>
      </c>
      <c r="T311" s="10">
        <f t="shared" si="122"/>
        <v>0</v>
      </c>
      <c r="U311" s="10">
        <f t="shared" si="122"/>
        <v>0</v>
      </c>
      <c r="V311" s="10">
        <f t="shared" si="122"/>
        <v>0</v>
      </c>
      <c r="W311" s="10">
        <f t="shared" si="122"/>
        <v>0</v>
      </c>
      <c r="X311" s="10">
        <f t="shared" si="122"/>
        <v>0</v>
      </c>
      <c r="Y311" s="10">
        <f t="shared" si="122"/>
        <v>0</v>
      </c>
      <c r="Z311" s="10">
        <f t="shared" si="122"/>
        <v>0</v>
      </c>
      <c r="AA311" s="10">
        <f t="shared" si="122"/>
        <v>0</v>
      </c>
      <c r="AB311" s="10">
        <f t="shared" si="122"/>
        <v>0</v>
      </c>
      <c r="AC311" s="10">
        <f t="shared" si="122"/>
        <v>0</v>
      </c>
      <c r="AD311" s="10">
        <f t="shared" si="122"/>
        <v>0</v>
      </c>
      <c r="AE311" s="10">
        <f t="shared" si="122"/>
        <v>0</v>
      </c>
      <c r="AF311" s="10">
        <f t="shared" si="122"/>
        <v>0</v>
      </c>
      <c r="AG311" s="10">
        <f t="shared" si="122"/>
        <v>0</v>
      </c>
      <c r="AH311" s="10">
        <f t="shared" si="122"/>
        <v>0</v>
      </c>
      <c r="AI311" s="10">
        <f t="shared" si="122"/>
        <v>0</v>
      </c>
      <c r="AJ311" s="10">
        <f t="shared" si="122"/>
        <v>0</v>
      </c>
      <c r="AK311" s="10">
        <f t="shared" si="122"/>
        <v>0</v>
      </c>
      <c r="AL311" s="10">
        <f t="shared" ref="AL311" si="123">IF(AF311=0,0,IF($G$17&gt;(AK311/AF311)^(1/5)-1+2%,AK311*(AK311/AF311)^(1/5)/($G$17-((AK311/AF311)^(1/5)-1)),AK311*(1+$G$16)/$G$18))</f>
        <v>0</v>
      </c>
    </row>
    <row r="312" spans="3:38" x14ac:dyDescent="0.35">
      <c r="E312" t="s">
        <v>150</v>
      </c>
      <c r="F312" t="s">
        <v>53</v>
      </c>
      <c r="G312" s="10">
        <f t="shared" ref="G312:AL312" si="124">SUM(G302:G311)</f>
        <v>-34764548.044999994</v>
      </c>
      <c r="H312" s="10">
        <f t="shared" si="124"/>
        <v>-1920603.6533496913</v>
      </c>
      <c r="I312" s="10">
        <f t="shared" si="124"/>
        <v>-7313049.8909335975</v>
      </c>
      <c r="J312" s="10">
        <f t="shared" si="124"/>
        <v>-8622231.9613809697</v>
      </c>
      <c r="K312" s="10">
        <f t="shared" si="124"/>
        <v>-14293925.847338829</v>
      </c>
      <c r="L312" s="10">
        <f t="shared" si="124"/>
        <v>-5131818.2269998696</v>
      </c>
      <c r="M312" s="10">
        <f t="shared" si="124"/>
        <v>-2733409.5041069095</v>
      </c>
      <c r="N312" s="10">
        <f t="shared" si="124"/>
        <v>-2600419.9482774623</v>
      </c>
      <c r="O312" s="10">
        <f t="shared" si="124"/>
        <v>-31826855.880251672</v>
      </c>
      <c r="P312" s="10">
        <f t="shared" si="124"/>
        <v>-5941084.5015885895</v>
      </c>
      <c r="Q312" s="10">
        <f t="shared" si="124"/>
        <v>-7694402.5775553444</v>
      </c>
      <c r="R312" s="10">
        <f t="shared" si="124"/>
        <v>-17257880.181332666</v>
      </c>
      <c r="S312" s="10">
        <f t="shared" si="124"/>
        <v>-23242551.881206151</v>
      </c>
      <c r="T312" s="10">
        <f t="shared" si="124"/>
        <v>-4459647.0710581215</v>
      </c>
      <c r="U312" s="10">
        <f t="shared" si="124"/>
        <v>-4188595.2997724246</v>
      </c>
      <c r="V312" s="10">
        <f t="shared" si="124"/>
        <v>-3902451.3074252214</v>
      </c>
      <c r="W312" s="10">
        <f t="shared" si="124"/>
        <v>-3600758.334678987</v>
      </c>
      <c r="X312" s="10">
        <f t="shared" si="124"/>
        <v>-3283047.0939734895</v>
      </c>
      <c r="Y312" s="10">
        <f t="shared" si="124"/>
        <v>-2948835.4447713513</v>
      </c>
      <c r="Z312" s="10">
        <f t="shared" si="124"/>
        <v>-2597628.0606887639</v>
      </c>
      <c r="AA312" s="10">
        <f t="shared" si="124"/>
        <v>-2228916.0883139689</v>
      </c>
      <c r="AB312" s="10">
        <f t="shared" si="124"/>
        <v>-1842176.7975109834</v>
      </c>
      <c r="AC312" s="10">
        <f t="shared" si="124"/>
        <v>-1436873.2230015602</v>
      </c>
      <c r="AD312" s="10">
        <f t="shared" si="124"/>
        <v>-1012453.7970131878</v>
      </c>
      <c r="AE312" s="10">
        <f t="shared" si="124"/>
        <v>-568351.97277601063</v>
      </c>
      <c r="AF312" s="10">
        <f t="shared" si="124"/>
        <v>-103985.83864637092</v>
      </c>
      <c r="AG312" s="10">
        <f t="shared" si="124"/>
        <v>381242.27737081796</v>
      </c>
      <c r="AH312" s="10">
        <f t="shared" si="124"/>
        <v>887946.21293378249</v>
      </c>
      <c r="AI312" s="10">
        <f t="shared" si="124"/>
        <v>1416756.3867483437</v>
      </c>
      <c r="AJ312" s="10">
        <f t="shared" si="124"/>
        <v>1968320.2242695913</v>
      </c>
      <c r="AK312" s="10">
        <f t="shared" si="124"/>
        <v>2543302.5939706266</v>
      </c>
      <c r="AL312" s="10">
        <f t="shared" si="124"/>
        <v>530491159.89524508</v>
      </c>
    </row>
    <row r="313" spans="3:38" x14ac:dyDescent="0.35">
      <c r="E313" t="s">
        <v>151</v>
      </c>
      <c r="F313" t="s">
        <v>53</v>
      </c>
      <c r="G313" s="10">
        <f>NPV($G$17,H312:AL312)+G312</f>
        <v>-10705022.410689209</v>
      </c>
    </row>
    <row r="315" spans="3:38" x14ac:dyDescent="0.35">
      <c r="E315" t="s">
        <v>143</v>
      </c>
      <c r="F315" t="s">
        <v>53</v>
      </c>
      <c r="G315" s="10">
        <f t="shared" ref="G315:AK315" si="125">G287</f>
        <v>17217664.420000002</v>
      </c>
      <c r="H315" s="10">
        <f t="shared" si="125"/>
        <v>17579235.372820001</v>
      </c>
      <c r="I315" s="10">
        <f t="shared" si="125"/>
        <v>17948399.315649219</v>
      </c>
      <c r="J315" s="10">
        <f t="shared" si="125"/>
        <v>18325315.701277852</v>
      </c>
      <c r="K315" s="10">
        <f t="shared" si="125"/>
        <v>18710147.331004687</v>
      </c>
      <c r="L315" s="10">
        <f t="shared" si="125"/>
        <v>19103060.424955782</v>
      </c>
      <c r="M315" s="10">
        <f t="shared" si="125"/>
        <v>0</v>
      </c>
      <c r="N315" s="10">
        <f t="shared" si="125"/>
        <v>0</v>
      </c>
      <c r="O315" s="10">
        <f t="shared" si="125"/>
        <v>0</v>
      </c>
      <c r="P315" s="10">
        <f t="shared" si="125"/>
        <v>0</v>
      </c>
      <c r="Q315" s="10">
        <f t="shared" si="125"/>
        <v>0</v>
      </c>
      <c r="R315" s="10">
        <f t="shared" si="125"/>
        <v>0</v>
      </c>
      <c r="S315" s="10">
        <f t="shared" si="125"/>
        <v>0</v>
      </c>
      <c r="T315" s="10">
        <f t="shared" si="125"/>
        <v>0</v>
      </c>
      <c r="U315" s="10">
        <f t="shared" si="125"/>
        <v>0</v>
      </c>
      <c r="V315" s="10">
        <f t="shared" si="125"/>
        <v>0</v>
      </c>
      <c r="W315" s="10">
        <f t="shared" si="125"/>
        <v>0</v>
      </c>
      <c r="X315" s="10">
        <f t="shared" si="125"/>
        <v>0</v>
      </c>
      <c r="Y315" s="10">
        <f t="shared" si="125"/>
        <v>0</v>
      </c>
      <c r="Z315" s="10">
        <f t="shared" si="125"/>
        <v>0</v>
      </c>
      <c r="AA315" s="10">
        <f t="shared" si="125"/>
        <v>0</v>
      </c>
      <c r="AB315" s="10">
        <f t="shared" si="125"/>
        <v>0</v>
      </c>
      <c r="AC315" s="10">
        <f t="shared" si="125"/>
        <v>0</v>
      </c>
      <c r="AD315" s="10">
        <f t="shared" si="125"/>
        <v>0</v>
      </c>
      <c r="AE315" s="10">
        <f t="shared" si="125"/>
        <v>0</v>
      </c>
      <c r="AF315" s="10">
        <f t="shared" si="125"/>
        <v>0</v>
      </c>
      <c r="AG315" s="10">
        <f t="shared" si="125"/>
        <v>0</v>
      </c>
      <c r="AH315" s="10">
        <f t="shared" si="125"/>
        <v>0</v>
      </c>
      <c r="AI315" s="10">
        <f t="shared" si="125"/>
        <v>0</v>
      </c>
      <c r="AJ315" s="10">
        <f t="shared" si="125"/>
        <v>0</v>
      </c>
      <c r="AK315" s="10">
        <f t="shared" si="125"/>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E8B0A180-2EC1-47D0-A479-457D4AE58F6B}">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A32B2-EA6A-40D4-A3D1-755C21AA74A2}">
  <sheetPr>
    <tabColor rgb="FF7030A0"/>
    <pageSetUpPr fitToPage="1"/>
  </sheetPr>
  <dimension ref="A1:AN324"/>
  <sheetViews>
    <sheetView zoomScale="85" zoomScaleNormal="85" workbookViewId="0">
      <pane xSplit="6" ySplit="4" topLeftCell="G194"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5052.5084520274859</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 t="shared" ref="O28:W28" si="4">AVERAGE($H$14:$N$14)*O22</f>
        <v>7424000.6091839196</v>
      </c>
      <c r="P28" s="23">
        <f t="shared" si="4"/>
        <v>7646720.6274594376</v>
      </c>
      <c r="Q28" s="23">
        <f t="shared" si="4"/>
        <v>7876122.2462832211</v>
      </c>
      <c r="R28" s="23">
        <f t="shared" si="4"/>
        <v>8112405.913671718</v>
      </c>
      <c r="S28" s="23">
        <f t="shared" si="4"/>
        <v>8355778.0910818689</v>
      </c>
      <c r="T28" s="23">
        <f t="shared" si="4"/>
        <v>8486345.2473496981</v>
      </c>
      <c r="U28" s="23">
        <f t="shared" si="4"/>
        <v>8616912.4036175255</v>
      </c>
      <c r="V28" s="23">
        <f t="shared" si="4"/>
        <v>8747479.5598853547</v>
      </c>
      <c r="W28" s="23">
        <f t="shared" si="4"/>
        <v>8878046.716153184</v>
      </c>
      <c r="X28" s="23">
        <f t="shared" ref="X28:AK28" si="5">AVERAGE($H$14:$N$14)*X22</f>
        <v>9008613.8724210113</v>
      </c>
      <c r="Y28" s="23">
        <f t="shared" si="5"/>
        <v>9139181.0286888406</v>
      </c>
      <c r="Z28" s="23">
        <f t="shared" si="5"/>
        <v>9269748.1849566698</v>
      </c>
      <c r="AA28" s="23">
        <f t="shared" si="5"/>
        <v>9400315.3412244972</v>
      </c>
      <c r="AB28" s="23">
        <f t="shared" si="5"/>
        <v>9530882.4974923264</v>
      </c>
      <c r="AC28" s="23">
        <f t="shared" si="5"/>
        <v>9661449.6537601557</v>
      </c>
      <c r="AD28" s="23">
        <f t="shared" si="5"/>
        <v>9792016.8100279849</v>
      </c>
      <c r="AE28" s="23">
        <f t="shared" si="5"/>
        <v>9922583.9662958123</v>
      </c>
      <c r="AF28" s="23">
        <f t="shared" si="5"/>
        <v>10053151.122563642</v>
      </c>
      <c r="AG28" s="23">
        <f t="shared" si="5"/>
        <v>10183718.278831471</v>
      </c>
      <c r="AH28" s="23">
        <f t="shared" si="5"/>
        <v>10314285.435099298</v>
      </c>
      <c r="AI28" s="23">
        <f t="shared" si="5"/>
        <v>10444852.591367127</v>
      </c>
      <c r="AJ28" s="23">
        <f t="shared" si="5"/>
        <v>10575419.747634957</v>
      </c>
      <c r="AK28" s="23">
        <f t="shared" si="5"/>
        <v>10705986.903902784</v>
      </c>
      <c r="AL28" s="10">
        <f>SUM(G28:AK28)</f>
        <v>323816014.62262708</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26888087.922742009</v>
      </c>
      <c r="AM30">
        <f>AL30/(AK93+AK114)</f>
        <v>990.35314632567258</v>
      </c>
      <c r="AN30" t="s">
        <v>169</v>
      </c>
    </row>
    <row r="31" spans="1:40" x14ac:dyDescent="0.35">
      <c r="E31" s="10" t="str">
        <f>E23</f>
        <v>Pipes</v>
      </c>
      <c r="F31" t="s">
        <v>53</v>
      </c>
      <c r="G31" s="10">
        <f t="shared" ref="G31:AK34" si="6">G23/$G9+IF((G$4-$G9+1)&gt;0,-INDEX($G23:$AK23,1,(G$4-$G9+1))/$G9,0)</f>
        <v>517897.46720000001</v>
      </c>
      <c r="H31" s="10">
        <f t="shared" si="6"/>
        <v>22783.037440398795</v>
      </c>
      <c r="I31" s="10">
        <f t="shared" si="6"/>
        <v>11365.74709427</v>
      </c>
      <c r="J31" s="10">
        <f t="shared" si="6"/>
        <v>81239.755847219989</v>
      </c>
      <c r="K31" s="10">
        <f t="shared" si="6"/>
        <v>197951.90751781658</v>
      </c>
      <c r="L31" s="10">
        <f t="shared" si="6"/>
        <v>44356.233916493307</v>
      </c>
      <c r="M31" s="10">
        <f t="shared" si="6"/>
        <v>73134.059162665391</v>
      </c>
      <c r="N31" s="10">
        <f t="shared" si="6"/>
        <v>64084.927155610429</v>
      </c>
      <c r="O31" s="10">
        <f t="shared" si="6"/>
        <v>72186.985309328345</v>
      </c>
      <c r="P31" s="10">
        <f t="shared" si="6"/>
        <v>73702.912000824232</v>
      </c>
      <c r="Q31" s="10">
        <f t="shared" si="6"/>
        <v>75250.673152841511</v>
      </c>
      <c r="R31" s="10">
        <f t="shared" si="6"/>
        <v>76830.937289051188</v>
      </c>
      <c r="S31" s="10">
        <f t="shared" si="6"/>
        <v>78444.386972121254</v>
      </c>
      <c r="T31" s="10">
        <f t="shared" si="6"/>
        <v>79782.595358722087</v>
      </c>
      <c r="U31" s="10">
        <f t="shared" si="6"/>
        <v>81120.803745322919</v>
      </c>
      <c r="V31" s="10">
        <f t="shared" si="6"/>
        <v>82459.012131923751</v>
      </c>
      <c r="W31" s="10">
        <f t="shared" si="6"/>
        <v>83797.220518524584</v>
      </c>
      <c r="X31" s="10">
        <f t="shared" si="6"/>
        <v>85135.428905125416</v>
      </c>
      <c r="Y31" s="10">
        <f t="shared" si="6"/>
        <v>86473.637291726249</v>
      </c>
      <c r="Z31" s="10">
        <f t="shared" si="6"/>
        <v>87811.845678327081</v>
      </c>
      <c r="AA31" s="10">
        <f t="shared" si="6"/>
        <v>89150.054064927914</v>
      </c>
      <c r="AB31" s="10">
        <f t="shared" si="6"/>
        <v>90488.262451528746</v>
      </c>
      <c r="AC31" s="10">
        <f t="shared" si="6"/>
        <v>91826.470838129579</v>
      </c>
      <c r="AD31" s="10">
        <f t="shared" si="6"/>
        <v>93164.679224730411</v>
      </c>
      <c r="AE31" s="10">
        <f t="shared" si="6"/>
        <v>94502.887611331244</v>
      </c>
      <c r="AF31" s="10">
        <f t="shared" si="6"/>
        <v>95841.095997932076</v>
      </c>
      <c r="AG31" s="10">
        <f t="shared" si="6"/>
        <v>97179.304384532908</v>
      </c>
      <c r="AH31" s="10">
        <f t="shared" si="6"/>
        <v>98517.512771133741</v>
      </c>
      <c r="AI31" s="10">
        <f t="shared" si="6"/>
        <v>99855.721157734573</v>
      </c>
      <c r="AJ31" s="10">
        <f t="shared" si="6"/>
        <v>101193.92954433541</v>
      </c>
      <c r="AK31" s="10">
        <f t="shared" si="6"/>
        <v>102532.13793093624</v>
      </c>
    </row>
    <row r="32" spans="1:40" x14ac:dyDescent="0.35">
      <c r="E32" s="10" t="str">
        <f t="shared" ref="E32:E34" si="7">E24</f>
        <v>Pumps</v>
      </c>
      <c r="F32" t="s">
        <v>53</v>
      </c>
      <c r="G32" s="10">
        <f t="shared" si="6"/>
        <v>1555066.9873999998</v>
      </c>
      <c r="H32" s="10">
        <f t="shared" si="6"/>
        <v>34379.073756432248</v>
      </c>
      <c r="I32" s="10">
        <f t="shared" si="6"/>
        <v>277325</v>
      </c>
      <c r="J32" s="10">
        <f t="shared" si="6"/>
        <v>195665.76729999998</v>
      </c>
      <c r="K32" s="10">
        <f t="shared" si="6"/>
        <v>196766.7251238086</v>
      </c>
      <c r="L32" s="10">
        <f t="shared" si="6"/>
        <v>147112.00511541998</v>
      </c>
      <c r="M32" s="10">
        <f t="shared" si="6"/>
        <v>4346.7329539239981</v>
      </c>
      <c r="N32" s="10">
        <f t="shared" si="6"/>
        <v>30511.348628450258</v>
      </c>
      <c r="O32" s="10">
        <f t="shared" si="6"/>
        <v>129244.98465549626</v>
      </c>
      <c r="P32" s="10">
        <f t="shared" si="6"/>
        <v>131959.12933326163</v>
      </c>
      <c r="Q32" s="10">
        <f t="shared" si="6"/>
        <v>134730.27104926013</v>
      </c>
      <c r="R32" s="10">
        <f t="shared" si="6"/>
        <v>137559.60674129456</v>
      </c>
      <c r="S32" s="10">
        <f t="shared" si="6"/>
        <v>140448.35848286172</v>
      </c>
      <c r="T32" s="10">
        <f t="shared" si="6"/>
        <v>142844.31284570077</v>
      </c>
      <c r="U32" s="10">
        <f t="shared" si="6"/>
        <v>145240.26720853976</v>
      </c>
      <c r="V32" s="10">
        <f t="shared" si="6"/>
        <v>147636.22157137879</v>
      </c>
      <c r="W32" s="10">
        <f t="shared" si="6"/>
        <v>150032.17593421778</v>
      </c>
      <c r="X32" s="10">
        <f t="shared" si="6"/>
        <v>152428.13029705681</v>
      </c>
      <c r="Y32" s="10">
        <f t="shared" si="6"/>
        <v>154824.08465989583</v>
      </c>
      <c r="Z32" s="10">
        <f t="shared" si="6"/>
        <v>157220.03902273483</v>
      </c>
      <c r="AA32" s="10">
        <f t="shared" si="6"/>
        <v>159615.99338557385</v>
      </c>
      <c r="AB32" s="10">
        <f t="shared" si="6"/>
        <v>162011.94774841287</v>
      </c>
      <c r="AC32" s="10">
        <f t="shared" si="6"/>
        <v>164407.90211125187</v>
      </c>
      <c r="AD32" s="10">
        <f t="shared" si="6"/>
        <v>166803.85647409089</v>
      </c>
      <c r="AE32" s="10">
        <f t="shared" si="6"/>
        <v>169199.81083692992</v>
      </c>
      <c r="AF32" s="10">
        <f t="shared" si="6"/>
        <v>-1383471.2222002309</v>
      </c>
      <c r="AG32" s="10">
        <f t="shared" si="6"/>
        <v>139612.64580617569</v>
      </c>
      <c r="AH32" s="10">
        <f t="shared" si="6"/>
        <v>-100937.32607455307</v>
      </c>
      <c r="AI32" s="10">
        <f t="shared" si="6"/>
        <v>-16882.139011713996</v>
      </c>
      <c r="AJ32" s="10">
        <f t="shared" si="6"/>
        <v>-15587.142472683627</v>
      </c>
      <c r="AK32" s="10">
        <f t="shared" si="6"/>
        <v>36463.531898544054</v>
      </c>
    </row>
    <row r="33" spans="1:39" x14ac:dyDescent="0.35">
      <c r="E33" s="10" t="str">
        <f t="shared" si="7"/>
        <v>Valves and Meters</v>
      </c>
      <c r="F33" t="s">
        <v>53</v>
      </c>
      <c r="G33" s="10">
        <f t="shared" si="6"/>
        <v>0</v>
      </c>
      <c r="H33" s="10">
        <f t="shared" si="6"/>
        <v>0</v>
      </c>
      <c r="I33" s="10">
        <f t="shared" si="6"/>
        <v>0</v>
      </c>
      <c r="J33" s="10">
        <f t="shared" si="6"/>
        <v>0</v>
      </c>
      <c r="K33" s="10">
        <f t="shared" si="6"/>
        <v>0</v>
      </c>
      <c r="L33" s="10">
        <f t="shared" si="6"/>
        <v>0</v>
      </c>
      <c r="M33" s="10">
        <f t="shared" si="6"/>
        <v>0</v>
      </c>
      <c r="N33" s="10">
        <f t="shared" si="6"/>
        <v>0</v>
      </c>
      <c r="O33" s="10">
        <f t="shared" si="6"/>
        <v>0</v>
      </c>
      <c r="P33" s="10">
        <f t="shared" si="6"/>
        <v>0</v>
      </c>
      <c r="Q33" s="10">
        <f t="shared" si="6"/>
        <v>0</v>
      </c>
      <c r="R33" s="10">
        <f t="shared" si="6"/>
        <v>0</v>
      </c>
      <c r="S33" s="10">
        <f t="shared" si="6"/>
        <v>0</v>
      </c>
      <c r="T33" s="10">
        <f t="shared" si="6"/>
        <v>0</v>
      </c>
      <c r="U33" s="10">
        <f t="shared" si="6"/>
        <v>0</v>
      </c>
      <c r="V33" s="10">
        <f t="shared" si="6"/>
        <v>0</v>
      </c>
      <c r="W33" s="10">
        <f t="shared" si="6"/>
        <v>0</v>
      </c>
      <c r="X33" s="10">
        <f t="shared" si="6"/>
        <v>0</v>
      </c>
      <c r="Y33" s="10">
        <f t="shared" si="6"/>
        <v>0</v>
      </c>
      <c r="Z33" s="10">
        <f t="shared" si="6"/>
        <v>0</v>
      </c>
      <c r="AA33" s="10">
        <f t="shared" si="6"/>
        <v>0</v>
      </c>
      <c r="AB33" s="10">
        <f t="shared" si="6"/>
        <v>0</v>
      </c>
      <c r="AC33" s="10">
        <f t="shared" si="6"/>
        <v>0</v>
      </c>
      <c r="AD33" s="10">
        <f t="shared" si="6"/>
        <v>0</v>
      </c>
      <c r="AE33" s="10">
        <f t="shared" si="6"/>
        <v>0</v>
      </c>
      <c r="AF33" s="10">
        <f t="shared" si="6"/>
        <v>0</v>
      </c>
      <c r="AG33" s="10">
        <f t="shared" si="6"/>
        <v>0</v>
      </c>
      <c r="AH33" s="10">
        <f t="shared" si="6"/>
        <v>0</v>
      </c>
      <c r="AI33" s="10">
        <f t="shared" si="6"/>
        <v>0</v>
      </c>
      <c r="AJ33" s="10">
        <f t="shared" si="6"/>
        <v>0</v>
      </c>
      <c r="AK33" s="10">
        <f t="shared" si="6"/>
        <v>0</v>
      </c>
    </row>
    <row r="34" spans="1:39" x14ac:dyDescent="0.35">
      <c r="E34" s="10" t="str">
        <f t="shared" si="7"/>
        <v>Temporary Assets</v>
      </c>
      <c r="F34" t="s">
        <v>53</v>
      </c>
      <c r="G34" s="10">
        <f t="shared" si="6"/>
        <v>0</v>
      </c>
      <c r="H34" s="10">
        <f t="shared" si="6"/>
        <v>0</v>
      </c>
      <c r="I34" s="10">
        <f t="shared" si="6"/>
        <v>0</v>
      </c>
      <c r="J34" s="10">
        <f t="shared" si="6"/>
        <v>0</v>
      </c>
      <c r="K34" s="10">
        <f t="shared" si="6"/>
        <v>0</v>
      </c>
      <c r="L34" s="10">
        <f t="shared" si="6"/>
        <v>0</v>
      </c>
      <c r="M34" s="10">
        <f t="shared" si="6"/>
        <v>0</v>
      </c>
      <c r="N34" s="10">
        <f t="shared" si="6"/>
        <v>0</v>
      </c>
      <c r="O34" s="10">
        <f t="shared" si="6"/>
        <v>0</v>
      </c>
      <c r="P34" s="10">
        <f t="shared" si="6"/>
        <v>0</v>
      </c>
      <c r="Q34" s="10">
        <f t="shared" si="6"/>
        <v>0</v>
      </c>
      <c r="R34" s="10">
        <f t="shared" si="6"/>
        <v>0</v>
      </c>
      <c r="S34" s="10">
        <f t="shared" si="6"/>
        <v>0</v>
      </c>
      <c r="T34" s="10">
        <f t="shared" si="6"/>
        <v>0</v>
      </c>
      <c r="U34" s="10">
        <f t="shared" si="6"/>
        <v>0</v>
      </c>
      <c r="V34" s="10">
        <f t="shared" si="6"/>
        <v>0</v>
      </c>
      <c r="W34" s="10">
        <f t="shared" si="6"/>
        <v>0</v>
      </c>
      <c r="X34" s="10">
        <f t="shared" si="6"/>
        <v>0</v>
      </c>
      <c r="Y34" s="10">
        <f t="shared" si="6"/>
        <v>0</v>
      </c>
      <c r="Z34" s="10">
        <f t="shared" si="6"/>
        <v>0</v>
      </c>
      <c r="AA34" s="10">
        <f t="shared" si="6"/>
        <v>0</v>
      </c>
      <c r="AB34" s="10">
        <f t="shared" si="6"/>
        <v>0</v>
      </c>
      <c r="AC34" s="10">
        <f t="shared" si="6"/>
        <v>0</v>
      </c>
      <c r="AD34" s="10">
        <f t="shared" si="6"/>
        <v>0</v>
      </c>
      <c r="AE34" s="10">
        <f t="shared" si="6"/>
        <v>0</v>
      </c>
      <c r="AF34" s="10">
        <f t="shared" si="6"/>
        <v>0</v>
      </c>
      <c r="AG34" s="10">
        <f t="shared" si="6"/>
        <v>0</v>
      </c>
      <c r="AH34" s="10">
        <f t="shared" si="6"/>
        <v>0</v>
      </c>
      <c r="AI34" s="10">
        <f t="shared" si="6"/>
        <v>0</v>
      </c>
      <c r="AJ34" s="10">
        <f t="shared" si="6"/>
        <v>0</v>
      </c>
      <c r="AK34" s="10">
        <f t="shared" si="6"/>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8">SUM(H39:H43)</f>
        <v>4176296</v>
      </c>
      <c r="I44" s="10">
        <f t="shared" si="8"/>
        <v>4176296</v>
      </c>
      <c r="J44" s="10">
        <f t="shared" si="8"/>
        <v>3786015.9385158177</v>
      </c>
      <c r="K44" s="10">
        <f t="shared" si="8"/>
        <v>4598927.3384508733</v>
      </c>
      <c r="L44" s="10">
        <f t="shared" si="8"/>
        <v>5147622.5504659051</v>
      </c>
      <c r="M44" s="10">
        <f t="shared" si="8"/>
        <v>3979015.7998537263</v>
      </c>
      <c r="N44" s="10">
        <f t="shared" si="8"/>
        <v>4907370.082629622</v>
      </c>
      <c r="O44" s="10">
        <f t="shared" si="8"/>
        <v>4483790.3419831889</v>
      </c>
      <c r="P44" s="10">
        <f t="shared" si="8"/>
        <v>4577949.939164836</v>
      </c>
      <c r="Q44" s="10">
        <f t="shared" si="8"/>
        <v>4674086.8878872972</v>
      </c>
      <c r="R44" s="10">
        <f t="shared" si="8"/>
        <v>4772242.7125329301</v>
      </c>
      <c r="S44" s="10">
        <f t="shared" si="8"/>
        <v>4872459.8094961215</v>
      </c>
      <c r="T44" s="10">
        <f t="shared" si="8"/>
        <v>4974781.4654955398</v>
      </c>
      <c r="U44" s="10">
        <f t="shared" si="8"/>
        <v>5079251.8762709461</v>
      </c>
      <c r="V44" s="10">
        <f t="shared" si="8"/>
        <v>5185916.1656726357</v>
      </c>
      <c r="W44" s="10">
        <f t="shared" si="8"/>
        <v>5294820.4051517611</v>
      </c>
      <c r="X44" s="10">
        <f t="shared" si="8"/>
        <v>5406011.6336599477</v>
      </c>
      <c r="Y44" s="10">
        <f t="shared" si="8"/>
        <v>5519537.8779668063</v>
      </c>
      <c r="Z44" s="10">
        <f t="shared" si="8"/>
        <v>5635448.1734041097</v>
      </c>
      <c r="AA44" s="10">
        <f t="shared" si="8"/>
        <v>5753792.5850455957</v>
      </c>
      <c r="AB44" s="10">
        <f t="shared" si="8"/>
        <v>5874622.229331553</v>
      </c>
      <c r="AC44" s="10">
        <f t="shared" si="8"/>
        <v>5997989.296147516</v>
      </c>
      <c r="AD44" s="10">
        <f t="shared" si="8"/>
        <v>6123947.0713666137</v>
      </c>
      <c r="AE44" s="10">
        <f t="shared" si="8"/>
        <v>6252549.959865313</v>
      </c>
      <c r="AF44" s="10">
        <f t="shared" si="8"/>
        <v>6383853.5090224845</v>
      </c>
      <c r="AG44" s="10">
        <f t="shared" si="8"/>
        <v>6517914.432711957</v>
      </c>
      <c r="AH44" s="10">
        <f t="shared" si="8"/>
        <v>6654790.6357989078</v>
      </c>
      <c r="AI44" s="10">
        <f t="shared" si="8"/>
        <v>6794541.2391506853</v>
      </c>
      <c r="AJ44" s="10">
        <f t="shared" si="8"/>
        <v>6937226.6051728493</v>
      </c>
      <c r="AK44" s="10">
        <f t="shared" si="8"/>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9">G39/$G9+IF((G$4-$G9+1)&gt;0,-INDEX($G39:$AK39,1,(G$4-$G9+1))/$G9,0)</f>
        <v>124651.728</v>
      </c>
      <c r="H47" s="10">
        <f t="shared" si="9"/>
        <v>83525.919999999998</v>
      </c>
      <c r="I47" s="10">
        <f t="shared" si="9"/>
        <v>83525.919999999998</v>
      </c>
      <c r="J47" s="10">
        <f t="shared" si="9"/>
        <v>75720.318770316357</v>
      </c>
      <c r="K47" s="10">
        <f t="shared" si="9"/>
        <v>91978.54676901747</v>
      </c>
      <c r="L47" s="10">
        <f t="shared" si="9"/>
        <v>102952.4510093181</v>
      </c>
      <c r="M47" s="10">
        <f t="shared" si="9"/>
        <v>79580.315997074533</v>
      </c>
      <c r="N47" s="10">
        <f t="shared" si="9"/>
        <v>98147.401652592438</v>
      </c>
      <c r="O47" s="10">
        <f t="shared" si="9"/>
        <v>89675.806839663783</v>
      </c>
      <c r="P47" s="10">
        <f t="shared" si="9"/>
        <v>91558.998783296716</v>
      </c>
      <c r="Q47" s="10">
        <f t="shared" si="9"/>
        <v>93481.737757745941</v>
      </c>
      <c r="R47" s="10">
        <f t="shared" si="9"/>
        <v>95444.854250658595</v>
      </c>
      <c r="S47" s="10">
        <f t="shared" si="9"/>
        <v>97449.196189922426</v>
      </c>
      <c r="T47" s="10">
        <f t="shared" si="9"/>
        <v>99495.629309910801</v>
      </c>
      <c r="U47" s="10">
        <f t="shared" si="9"/>
        <v>101585.03752541893</v>
      </c>
      <c r="V47" s="10">
        <f t="shared" si="9"/>
        <v>103718.32331345271</v>
      </c>
      <c r="W47" s="10">
        <f t="shared" si="9"/>
        <v>105896.40810303522</v>
      </c>
      <c r="X47" s="10">
        <f t="shared" si="9"/>
        <v>108120.23267319896</v>
      </c>
      <c r="Y47" s="10">
        <f t="shared" si="9"/>
        <v>110390.75755933613</v>
      </c>
      <c r="Z47" s="10">
        <f t="shared" si="9"/>
        <v>112708.96346808219</v>
      </c>
      <c r="AA47" s="10">
        <f t="shared" si="9"/>
        <v>115075.85170091191</v>
      </c>
      <c r="AB47" s="10">
        <f t="shared" si="9"/>
        <v>117492.44458663106</v>
      </c>
      <c r="AC47" s="10">
        <f t="shared" si="9"/>
        <v>119959.78592295032</v>
      </c>
      <c r="AD47" s="10">
        <f t="shared" si="9"/>
        <v>122478.94142733228</v>
      </c>
      <c r="AE47" s="10">
        <f t="shared" si="9"/>
        <v>125050.99919730626</v>
      </c>
      <c r="AF47" s="10">
        <f t="shared" si="9"/>
        <v>127677.07018044969</v>
      </c>
      <c r="AG47" s="10">
        <f t="shared" si="9"/>
        <v>130358.28865423914</v>
      </c>
      <c r="AH47" s="10">
        <f t="shared" si="9"/>
        <v>133095.81271597816</v>
      </c>
      <c r="AI47" s="10">
        <f t="shared" si="9"/>
        <v>135890.8247830137</v>
      </c>
      <c r="AJ47" s="10">
        <f t="shared" si="9"/>
        <v>138744.53210345699</v>
      </c>
      <c r="AK47" s="10">
        <f t="shared" si="9"/>
        <v>141658.16727762957</v>
      </c>
    </row>
    <row r="48" spans="1:39" x14ac:dyDescent="0.35">
      <c r="E48" s="10" t="str">
        <f t="shared" ref="E48:E50" si="10">E40</f>
        <v>Pumps</v>
      </c>
      <c r="F48" t="s">
        <v>53</v>
      </c>
      <c r="G48" s="10">
        <f t="shared" si="9"/>
        <v>0</v>
      </c>
      <c r="H48" s="10">
        <f t="shared" si="9"/>
        <v>0</v>
      </c>
      <c r="I48" s="10">
        <f t="shared" si="9"/>
        <v>0</v>
      </c>
      <c r="J48" s="10">
        <f t="shared" si="9"/>
        <v>0</v>
      </c>
      <c r="K48" s="10">
        <f t="shared" si="9"/>
        <v>0</v>
      </c>
      <c r="L48" s="10">
        <f t="shared" si="9"/>
        <v>0</v>
      </c>
      <c r="M48" s="10">
        <f t="shared" si="9"/>
        <v>0</v>
      </c>
      <c r="N48" s="10">
        <f t="shared" si="9"/>
        <v>0</v>
      </c>
      <c r="O48" s="10">
        <f t="shared" si="9"/>
        <v>0</v>
      </c>
      <c r="P48" s="10">
        <f t="shared" si="9"/>
        <v>0</v>
      </c>
      <c r="Q48" s="10">
        <f t="shared" si="9"/>
        <v>0</v>
      </c>
      <c r="R48" s="10">
        <f t="shared" si="9"/>
        <v>0</v>
      </c>
      <c r="S48" s="10">
        <f t="shared" si="9"/>
        <v>0</v>
      </c>
      <c r="T48" s="10">
        <f t="shared" si="9"/>
        <v>0</v>
      </c>
      <c r="U48" s="10">
        <f t="shared" si="9"/>
        <v>0</v>
      </c>
      <c r="V48" s="10">
        <f t="shared" si="9"/>
        <v>0</v>
      </c>
      <c r="W48" s="10">
        <f t="shared" si="9"/>
        <v>0</v>
      </c>
      <c r="X48" s="10">
        <f t="shared" si="9"/>
        <v>0</v>
      </c>
      <c r="Y48" s="10">
        <f t="shared" si="9"/>
        <v>0</v>
      </c>
      <c r="Z48" s="10">
        <f t="shared" si="9"/>
        <v>0</v>
      </c>
      <c r="AA48" s="10">
        <f t="shared" si="9"/>
        <v>0</v>
      </c>
      <c r="AB48" s="10">
        <f t="shared" si="9"/>
        <v>0</v>
      </c>
      <c r="AC48" s="10">
        <f t="shared" si="9"/>
        <v>0</v>
      </c>
      <c r="AD48" s="10">
        <f t="shared" si="9"/>
        <v>0</v>
      </c>
      <c r="AE48" s="10">
        <f t="shared" si="9"/>
        <v>0</v>
      </c>
      <c r="AF48" s="10">
        <f t="shared" si="9"/>
        <v>0</v>
      </c>
      <c r="AG48" s="10">
        <f t="shared" si="9"/>
        <v>0</v>
      </c>
      <c r="AH48" s="10">
        <f t="shared" si="9"/>
        <v>0</v>
      </c>
      <c r="AI48" s="10">
        <f t="shared" si="9"/>
        <v>0</v>
      </c>
      <c r="AJ48" s="10">
        <f t="shared" si="9"/>
        <v>0</v>
      </c>
      <c r="AK48" s="10">
        <f t="shared" si="9"/>
        <v>0</v>
      </c>
    </row>
    <row r="49" spans="1:37" x14ac:dyDescent="0.35">
      <c r="E49" s="10" t="str">
        <f t="shared" si="10"/>
        <v>Valves and Meters</v>
      </c>
      <c r="F49" t="s">
        <v>53</v>
      </c>
      <c r="G49" s="10">
        <f t="shared" si="9"/>
        <v>0</v>
      </c>
      <c r="H49" s="10">
        <f t="shared" si="9"/>
        <v>0</v>
      </c>
      <c r="I49" s="10">
        <f t="shared" si="9"/>
        <v>0</v>
      </c>
      <c r="J49" s="10">
        <f t="shared" si="9"/>
        <v>0</v>
      </c>
      <c r="K49" s="10">
        <f t="shared" si="9"/>
        <v>0</v>
      </c>
      <c r="L49" s="10">
        <f t="shared" si="9"/>
        <v>0</v>
      </c>
      <c r="M49" s="10">
        <f t="shared" si="9"/>
        <v>0</v>
      </c>
      <c r="N49" s="10">
        <f t="shared" si="9"/>
        <v>0</v>
      </c>
      <c r="O49" s="10">
        <f t="shared" si="9"/>
        <v>0</v>
      </c>
      <c r="P49" s="10">
        <f t="shared" si="9"/>
        <v>0</v>
      </c>
      <c r="Q49" s="10">
        <f t="shared" si="9"/>
        <v>0</v>
      </c>
      <c r="R49" s="10">
        <f t="shared" si="9"/>
        <v>0</v>
      </c>
      <c r="S49" s="10">
        <f t="shared" si="9"/>
        <v>0</v>
      </c>
      <c r="T49" s="10">
        <f t="shared" si="9"/>
        <v>0</v>
      </c>
      <c r="U49" s="10">
        <f t="shared" si="9"/>
        <v>0</v>
      </c>
      <c r="V49" s="10">
        <f t="shared" si="9"/>
        <v>0</v>
      </c>
      <c r="W49" s="10">
        <f t="shared" si="9"/>
        <v>0</v>
      </c>
      <c r="X49" s="10">
        <f t="shared" si="9"/>
        <v>0</v>
      </c>
      <c r="Y49" s="10">
        <f t="shared" si="9"/>
        <v>0</v>
      </c>
      <c r="Z49" s="10">
        <f t="shared" si="9"/>
        <v>0</v>
      </c>
      <c r="AA49" s="10">
        <f t="shared" si="9"/>
        <v>0</v>
      </c>
      <c r="AB49" s="10">
        <f t="shared" si="9"/>
        <v>0</v>
      </c>
      <c r="AC49" s="10">
        <f t="shared" si="9"/>
        <v>0</v>
      </c>
      <c r="AD49" s="10">
        <f t="shared" si="9"/>
        <v>0</v>
      </c>
      <c r="AE49" s="10">
        <f t="shared" si="9"/>
        <v>0</v>
      </c>
      <c r="AF49" s="10">
        <f t="shared" si="9"/>
        <v>0</v>
      </c>
      <c r="AG49" s="10">
        <f t="shared" si="9"/>
        <v>0</v>
      </c>
      <c r="AH49" s="10">
        <f t="shared" si="9"/>
        <v>0</v>
      </c>
      <c r="AI49" s="10">
        <f t="shared" si="9"/>
        <v>0</v>
      </c>
      <c r="AJ49" s="10">
        <f t="shared" si="9"/>
        <v>0</v>
      </c>
      <c r="AK49" s="10">
        <f t="shared" si="9"/>
        <v>0</v>
      </c>
    </row>
    <row r="50" spans="1:37" x14ac:dyDescent="0.35">
      <c r="E50" s="10" t="str">
        <f t="shared" si="10"/>
        <v>Temporary Assets</v>
      </c>
      <c r="F50" t="s">
        <v>53</v>
      </c>
      <c r="G50" s="10">
        <f t="shared" si="9"/>
        <v>0</v>
      </c>
      <c r="H50" s="10">
        <f t="shared" si="9"/>
        <v>0</v>
      </c>
      <c r="I50" s="10">
        <f t="shared" si="9"/>
        <v>0</v>
      </c>
      <c r="J50" s="10">
        <f t="shared" si="9"/>
        <v>0</v>
      </c>
      <c r="K50" s="10">
        <f t="shared" si="9"/>
        <v>0</v>
      </c>
      <c r="L50" s="10">
        <f t="shared" si="9"/>
        <v>0</v>
      </c>
      <c r="M50" s="10">
        <f t="shared" si="9"/>
        <v>0</v>
      </c>
      <c r="N50" s="10">
        <f t="shared" si="9"/>
        <v>0</v>
      </c>
      <c r="O50" s="10">
        <f t="shared" si="9"/>
        <v>0</v>
      </c>
      <c r="P50" s="10">
        <f t="shared" si="9"/>
        <v>0</v>
      </c>
      <c r="Q50" s="10">
        <f t="shared" si="9"/>
        <v>0</v>
      </c>
      <c r="R50" s="10">
        <f t="shared" si="9"/>
        <v>0</v>
      </c>
      <c r="S50" s="10">
        <f t="shared" si="9"/>
        <v>0</v>
      </c>
      <c r="T50" s="10">
        <f t="shared" si="9"/>
        <v>0</v>
      </c>
      <c r="U50" s="10">
        <f t="shared" si="9"/>
        <v>0</v>
      </c>
      <c r="V50" s="10">
        <f t="shared" si="9"/>
        <v>0</v>
      </c>
      <c r="W50" s="10">
        <f t="shared" si="9"/>
        <v>0</v>
      </c>
      <c r="X50" s="10">
        <f t="shared" si="9"/>
        <v>0</v>
      </c>
      <c r="Y50" s="10">
        <f t="shared" si="9"/>
        <v>0</v>
      </c>
      <c r="Z50" s="10">
        <f t="shared" si="9"/>
        <v>0</v>
      </c>
      <c r="AA50" s="10">
        <f t="shared" si="9"/>
        <v>0</v>
      </c>
      <c r="AB50" s="10">
        <f t="shared" si="9"/>
        <v>0</v>
      </c>
      <c r="AC50" s="10">
        <f t="shared" si="9"/>
        <v>0</v>
      </c>
      <c r="AD50" s="10">
        <f t="shared" si="9"/>
        <v>0</v>
      </c>
      <c r="AE50" s="10">
        <f t="shared" si="9"/>
        <v>0</v>
      </c>
      <c r="AF50" s="10">
        <f t="shared" si="9"/>
        <v>0</v>
      </c>
      <c r="AG50" s="10">
        <f t="shared" si="9"/>
        <v>0</v>
      </c>
      <c r="AH50" s="10">
        <f t="shared" si="9"/>
        <v>0</v>
      </c>
      <c r="AI50" s="10">
        <f t="shared" si="9"/>
        <v>0</v>
      </c>
      <c r="AJ50" s="10">
        <f t="shared" si="9"/>
        <v>0</v>
      </c>
      <c r="AK50" s="10">
        <f t="shared" si="9"/>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1">SUM(H59:H62)</f>
        <v>0</v>
      </c>
      <c r="I63" s="10">
        <f t="shared" si="11"/>
        <v>0</v>
      </c>
      <c r="J63" s="10">
        <f t="shared" si="11"/>
        <v>0</v>
      </c>
      <c r="K63" s="10">
        <f t="shared" si="11"/>
        <v>0</v>
      </c>
      <c r="L63" s="10">
        <f t="shared" si="11"/>
        <v>0</v>
      </c>
      <c r="M63" s="10">
        <f t="shared" si="11"/>
        <v>0</v>
      </c>
      <c r="N63" s="10">
        <f t="shared" si="11"/>
        <v>0</v>
      </c>
      <c r="O63" s="10">
        <f t="shared" si="11"/>
        <v>0</v>
      </c>
      <c r="P63" s="10">
        <f t="shared" si="11"/>
        <v>0</v>
      </c>
      <c r="Q63" s="10">
        <f t="shared" si="11"/>
        <v>0</v>
      </c>
      <c r="R63" s="10">
        <f t="shared" si="11"/>
        <v>0</v>
      </c>
      <c r="S63" s="10">
        <f t="shared" si="11"/>
        <v>0</v>
      </c>
      <c r="T63" s="10">
        <f t="shared" si="11"/>
        <v>0</v>
      </c>
      <c r="U63" s="10">
        <f t="shared" si="11"/>
        <v>0</v>
      </c>
      <c r="V63" s="10">
        <f t="shared" si="11"/>
        <v>0</v>
      </c>
      <c r="W63" s="10">
        <f t="shared" si="11"/>
        <v>0</v>
      </c>
      <c r="X63" s="10">
        <f t="shared" si="11"/>
        <v>0</v>
      </c>
      <c r="Y63" s="10">
        <f t="shared" si="11"/>
        <v>0</v>
      </c>
      <c r="Z63" s="10">
        <f t="shared" si="11"/>
        <v>0</v>
      </c>
      <c r="AA63" s="10">
        <f t="shared" si="11"/>
        <v>0</v>
      </c>
      <c r="AB63" s="10">
        <f t="shared" si="11"/>
        <v>0</v>
      </c>
      <c r="AC63" s="10">
        <f t="shared" si="11"/>
        <v>0</v>
      </c>
      <c r="AD63" s="10">
        <f t="shared" si="11"/>
        <v>0</v>
      </c>
      <c r="AE63" s="10">
        <f t="shared" si="11"/>
        <v>0</v>
      </c>
      <c r="AF63" s="10">
        <f t="shared" si="11"/>
        <v>0</v>
      </c>
      <c r="AG63" s="10">
        <f t="shared" si="11"/>
        <v>0</v>
      </c>
      <c r="AH63" s="10">
        <f t="shared" si="11"/>
        <v>0</v>
      </c>
      <c r="AI63" s="10">
        <f t="shared" si="11"/>
        <v>0</v>
      </c>
      <c r="AJ63" s="10">
        <f t="shared" si="11"/>
        <v>0</v>
      </c>
      <c r="AK63" s="10">
        <f t="shared" si="11"/>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2">G59/$G9+IF((G$4-$G9+1)&gt;0,-INDEX($G59:$AK59,1,(G$4-$G9+1))/$G9,0)</f>
        <v>0</v>
      </c>
      <c r="H66" s="10">
        <f t="shared" si="12"/>
        <v>0</v>
      </c>
      <c r="I66" s="10">
        <f t="shared" si="12"/>
        <v>0</v>
      </c>
      <c r="J66" s="10">
        <f t="shared" si="12"/>
        <v>0</v>
      </c>
      <c r="K66" s="10">
        <f t="shared" si="12"/>
        <v>0</v>
      </c>
      <c r="L66" s="10">
        <f t="shared" si="12"/>
        <v>0</v>
      </c>
      <c r="M66" s="10">
        <f t="shared" si="12"/>
        <v>0</v>
      </c>
      <c r="N66" s="10">
        <f t="shared" si="12"/>
        <v>0</v>
      </c>
      <c r="O66" s="10">
        <f t="shared" si="12"/>
        <v>0</v>
      </c>
      <c r="P66" s="10">
        <f t="shared" si="12"/>
        <v>0</v>
      </c>
      <c r="Q66" s="10">
        <f t="shared" si="12"/>
        <v>0</v>
      </c>
      <c r="R66" s="10">
        <f t="shared" si="12"/>
        <v>0</v>
      </c>
      <c r="S66" s="10">
        <f t="shared" si="12"/>
        <v>0</v>
      </c>
      <c r="T66" s="10">
        <f t="shared" si="12"/>
        <v>0</v>
      </c>
      <c r="U66" s="10">
        <f t="shared" si="12"/>
        <v>0</v>
      </c>
      <c r="V66" s="10">
        <f t="shared" si="12"/>
        <v>0</v>
      </c>
      <c r="W66" s="10">
        <f t="shared" si="12"/>
        <v>0</v>
      </c>
      <c r="X66" s="10">
        <f t="shared" si="12"/>
        <v>0</v>
      </c>
      <c r="Y66" s="10">
        <f t="shared" si="12"/>
        <v>0</v>
      </c>
      <c r="Z66" s="10">
        <f t="shared" si="12"/>
        <v>0</v>
      </c>
      <c r="AA66" s="10">
        <f t="shared" si="12"/>
        <v>0</v>
      </c>
      <c r="AB66" s="10">
        <f t="shared" si="12"/>
        <v>0</v>
      </c>
      <c r="AC66" s="10">
        <f t="shared" si="12"/>
        <v>0</v>
      </c>
      <c r="AD66" s="10">
        <f t="shared" si="12"/>
        <v>0</v>
      </c>
      <c r="AE66" s="10">
        <f t="shared" si="12"/>
        <v>0</v>
      </c>
      <c r="AF66" s="10">
        <f t="shared" si="12"/>
        <v>0</v>
      </c>
      <c r="AG66" s="10">
        <f t="shared" si="12"/>
        <v>0</v>
      </c>
      <c r="AH66" s="10">
        <f t="shared" si="12"/>
        <v>0</v>
      </c>
      <c r="AI66" s="10">
        <f t="shared" si="12"/>
        <v>0</v>
      </c>
      <c r="AJ66" s="10">
        <f t="shared" si="12"/>
        <v>0</v>
      </c>
      <c r="AK66" s="10">
        <f t="shared" si="12"/>
        <v>0</v>
      </c>
    </row>
    <row r="67" spans="1:37" x14ac:dyDescent="0.35">
      <c r="E67" s="10" t="str">
        <f t="shared" ref="E67:E68" si="13">E60</f>
        <v>Pumps</v>
      </c>
      <c r="F67" t="s">
        <v>53</v>
      </c>
      <c r="G67" s="10">
        <f t="shared" si="12"/>
        <v>0</v>
      </c>
      <c r="H67" s="10">
        <f t="shared" si="12"/>
        <v>0</v>
      </c>
      <c r="I67" s="10">
        <f t="shared" si="12"/>
        <v>0</v>
      </c>
      <c r="J67" s="10">
        <f t="shared" si="12"/>
        <v>0</v>
      </c>
      <c r="K67" s="10">
        <f t="shared" si="12"/>
        <v>0</v>
      </c>
      <c r="L67" s="10">
        <f t="shared" si="12"/>
        <v>0</v>
      </c>
      <c r="M67" s="10">
        <f t="shared" si="12"/>
        <v>0</v>
      </c>
      <c r="N67" s="10">
        <f t="shared" si="12"/>
        <v>0</v>
      </c>
      <c r="O67" s="10">
        <f t="shared" si="12"/>
        <v>0</v>
      </c>
      <c r="P67" s="10">
        <f t="shared" si="12"/>
        <v>0</v>
      </c>
      <c r="Q67" s="10">
        <f t="shared" si="12"/>
        <v>0</v>
      </c>
      <c r="R67" s="10">
        <f t="shared" si="12"/>
        <v>0</v>
      </c>
      <c r="S67" s="10">
        <f t="shared" si="12"/>
        <v>0</v>
      </c>
      <c r="T67" s="10">
        <f t="shared" si="12"/>
        <v>0</v>
      </c>
      <c r="U67" s="10">
        <f t="shared" si="12"/>
        <v>0</v>
      </c>
      <c r="V67" s="10">
        <f t="shared" si="12"/>
        <v>0</v>
      </c>
      <c r="W67" s="10">
        <f t="shared" si="12"/>
        <v>0</v>
      </c>
      <c r="X67" s="10">
        <f t="shared" si="12"/>
        <v>0</v>
      </c>
      <c r="Y67" s="10">
        <f t="shared" si="12"/>
        <v>0</v>
      </c>
      <c r="Z67" s="10">
        <f t="shared" si="12"/>
        <v>0</v>
      </c>
      <c r="AA67" s="10">
        <f t="shared" si="12"/>
        <v>0</v>
      </c>
      <c r="AB67" s="10">
        <f t="shared" si="12"/>
        <v>0</v>
      </c>
      <c r="AC67" s="10">
        <f t="shared" si="12"/>
        <v>0</v>
      </c>
      <c r="AD67" s="10">
        <f t="shared" si="12"/>
        <v>0</v>
      </c>
      <c r="AE67" s="10">
        <f t="shared" si="12"/>
        <v>0</v>
      </c>
      <c r="AF67" s="10">
        <f t="shared" si="12"/>
        <v>0</v>
      </c>
      <c r="AG67" s="10">
        <f t="shared" si="12"/>
        <v>0</v>
      </c>
      <c r="AH67" s="10">
        <f t="shared" si="12"/>
        <v>0</v>
      </c>
      <c r="AI67" s="10">
        <f t="shared" si="12"/>
        <v>0</v>
      </c>
      <c r="AJ67" s="10">
        <f t="shared" si="12"/>
        <v>0</v>
      </c>
      <c r="AK67" s="10">
        <f t="shared" si="12"/>
        <v>0</v>
      </c>
    </row>
    <row r="68" spans="1:37" x14ac:dyDescent="0.35">
      <c r="E68" s="10" t="str">
        <f t="shared" si="13"/>
        <v>Valves and Meters</v>
      </c>
      <c r="F68" t="s">
        <v>53</v>
      </c>
      <c r="G68" s="10">
        <f t="shared" si="12"/>
        <v>0</v>
      </c>
      <c r="H68" s="10">
        <f t="shared" si="12"/>
        <v>0</v>
      </c>
      <c r="I68" s="10">
        <f t="shared" si="12"/>
        <v>0</v>
      </c>
      <c r="J68" s="10">
        <f t="shared" si="12"/>
        <v>0</v>
      </c>
      <c r="K68" s="10">
        <f t="shared" si="12"/>
        <v>0</v>
      </c>
      <c r="L68" s="10">
        <f t="shared" si="12"/>
        <v>0</v>
      </c>
      <c r="M68" s="10">
        <f t="shared" si="12"/>
        <v>0</v>
      </c>
      <c r="N68" s="10">
        <f t="shared" si="12"/>
        <v>0</v>
      </c>
      <c r="O68" s="10">
        <f t="shared" si="12"/>
        <v>0</v>
      </c>
      <c r="P68" s="10">
        <f t="shared" si="12"/>
        <v>0</v>
      </c>
      <c r="Q68" s="10">
        <f t="shared" si="12"/>
        <v>0</v>
      </c>
      <c r="R68" s="10">
        <f t="shared" si="12"/>
        <v>0</v>
      </c>
      <c r="S68" s="10">
        <f t="shared" si="12"/>
        <v>0</v>
      </c>
      <c r="T68" s="10">
        <f t="shared" si="12"/>
        <v>0</v>
      </c>
      <c r="U68" s="10">
        <f t="shared" si="12"/>
        <v>0</v>
      </c>
      <c r="V68" s="10">
        <f t="shared" si="12"/>
        <v>0</v>
      </c>
      <c r="W68" s="10">
        <f t="shared" si="12"/>
        <v>0</v>
      </c>
      <c r="X68" s="10">
        <f t="shared" si="12"/>
        <v>0</v>
      </c>
      <c r="Y68" s="10">
        <f t="shared" si="12"/>
        <v>0</v>
      </c>
      <c r="Z68" s="10">
        <f t="shared" si="12"/>
        <v>0</v>
      </c>
      <c r="AA68" s="10">
        <f t="shared" si="12"/>
        <v>0</v>
      </c>
      <c r="AB68" s="10">
        <f t="shared" si="12"/>
        <v>0</v>
      </c>
      <c r="AC68" s="10">
        <f t="shared" si="12"/>
        <v>0</v>
      </c>
      <c r="AD68" s="10">
        <f t="shared" si="12"/>
        <v>0</v>
      </c>
      <c r="AE68" s="10">
        <f t="shared" si="12"/>
        <v>0</v>
      </c>
      <c r="AF68" s="10">
        <f t="shared" si="12"/>
        <v>0</v>
      </c>
      <c r="AG68" s="10">
        <f t="shared" si="12"/>
        <v>0</v>
      </c>
      <c r="AH68" s="10">
        <f t="shared" si="12"/>
        <v>0</v>
      </c>
      <c r="AI68" s="10">
        <f t="shared" si="12"/>
        <v>0</v>
      </c>
      <c r="AJ68" s="10">
        <f t="shared" si="12"/>
        <v>0</v>
      </c>
      <c r="AK68" s="10">
        <f t="shared" si="12"/>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4">SUM(H73:H76)</f>
        <v>0</v>
      </c>
      <c r="I77" s="10">
        <f t="shared" si="14"/>
        <v>0</v>
      </c>
      <c r="J77" s="10">
        <f t="shared" si="14"/>
        <v>0</v>
      </c>
      <c r="K77" s="10">
        <f t="shared" si="14"/>
        <v>0</v>
      </c>
      <c r="L77" s="10">
        <f t="shared" si="14"/>
        <v>0</v>
      </c>
      <c r="M77" s="10">
        <f t="shared" si="14"/>
        <v>0</v>
      </c>
      <c r="N77" s="10">
        <f t="shared" si="14"/>
        <v>0</v>
      </c>
      <c r="O77" s="10">
        <f t="shared" si="14"/>
        <v>0</v>
      </c>
      <c r="P77" s="10">
        <f t="shared" si="14"/>
        <v>0</v>
      </c>
      <c r="Q77" s="10">
        <f t="shared" si="14"/>
        <v>0</v>
      </c>
      <c r="R77" s="10">
        <f t="shared" si="14"/>
        <v>0</v>
      </c>
      <c r="S77" s="10">
        <f t="shared" si="14"/>
        <v>0</v>
      </c>
      <c r="T77" s="10">
        <f t="shared" si="14"/>
        <v>0</v>
      </c>
      <c r="U77" s="10">
        <f t="shared" si="14"/>
        <v>0</v>
      </c>
      <c r="V77" s="10">
        <f t="shared" si="14"/>
        <v>0</v>
      </c>
      <c r="W77" s="10">
        <f t="shared" si="14"/>
        <v>0</v>
      </c>
      <c r="X77" s="10">
        <f t="shared" si="14"/>
        <v>0</v>
      </c>
      <c r="Y77" s="10">
        <f t="shared" si="14"/>
        <v>0</v>
      </c>
      <c r="Z77" s="10">
        <f t="shared" si="14"/>
        <v>0</v>
      </c>
      <c r="AA77" s="10">
        <f t="shared" si="14"/>
        <v>0</v>
      </c>
      <c r="AB77" s="10">
        <f t="shared" si="14"/>
        <v>0</v>
      </c>
      <c r="AC77" s="10">
        <f t="shared" si="14"/>
        <v>0</v>
      </c>
      <c r="AD77" s="10">
        <f t="shared" si="14"/>
        <v>0</v>
      </c>
      <c r="AE77" s="10">
        <f t="shared" si="14"/>
        <v>0</v>
      </c>
      <c r="AF77" s="10">
        <f t="shared" si="14"/>
        <v>0</v>
      </c>
      <c r="AG77" s="10">
        <f t="shared" si="14"/>
        <v>0</v>
      </c>
      <c r="AH77" s="10">
        <f t="shared" si="14"/>
        <v>0</v>
      </c>
      <c r="AI77" s="10">
        <f t="shared" si="14"/>
        <v>0</v>
      </c>
      <c r="AJ77" s="10">
        <f t="shared" si="14"/>
        <v>0</v>
      </c>
      <c r="AK77" s="10">
        <f t="shared" si="14"/>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5">G73/$G9+IF((G$4-$G9+1)&gt;0,-INDEX($G73:$AK73,1,(G$4-$G9+1))/$G9,0)</f>
        <v>0</v>
      </c>
      <c r="H80" s="10">
        <f t="shared" si="15"/>
        <v>0</v>
      </c>
      <c r="I80" s="10">
        <f t="shared" si="15"/>
        <v>0</v>
      </c>
      <c r="J80" s="10">
        <f t="shared" si="15"/>
        <v>0</v>
      </c>
      <c r="K80" s="10">
        <f t="shared" si="15"/>
        <v>0</v>
      </c>
      <c r="L80" s="10">
        <f t="shared" si="15"/>
        <v>0</v>
      </c>
      <c r="M80" s="10">
        <f t="shared" si="15"/>
        <v>0</v>
      </c>
      <c r="N80" s="10">
        <f t="shared" si="15"/>
        <v>0</v>
      </c>
      <c r="O80" s="10">
        <f t="shared" si="15"/>
        <v>0</v>
      </c>
      <c r="P80" s="10">
        <f t="shared" si="15"/>
        <v>0</v>
      </c>
      <c r="Q80" s="10">
        <f t="shared" si="15"/>
        <v>0</v>
      </c>
      <c r="R80" s="10">
        <f t="shared" si="15"/>
        <v>0</v>
      </c>
      <c r="S80" s="10">
        <f t="shared" si="15"/>
        <v>0</v>
      </c>
      <c r="T80" s="10">
        <f t="shared" si="15"/>
        <v>0</v>
      </c>
      <c r="U80" s="10">
        <f t="shared" si="15"/>
        <v>0</v>
      </c>
      <c r="V80" s="10">
        <f t="shared" si="15"/>
        <v>0</v>
      </c>
      <c r="W80" s="10">
        <f t="shared" si="15"/>
        <v>0</v>
      </c>
      <c r="X80" s="10">
        <f t="shared" si="15"/>
        <v>0</v>
      </c>
      <c r="Y80" s="10">
        <f t="shared" si="15"/>
        <v>0</v>
      </c>
      <c r="Z80" s="10">
        <f t="shared" si="15"/>
        <v>0</v>
      </c>
      <c r="AA80" s="10">
        <f t="shared" si="15"/>
        <v>0</v>
      </c>
      <c r="AB80" s="10">
        <f t="shared" si="15"/>
        <v>0</v>
      </c>
      <c r="AC80" s="10">
        <f t="shared" si="15"/>
        <v>0</v>
      </c>
      <c r="AD80" s="10">
        <f t="shared" si="15"/>
        <v>0</v>
      </c>
      <c r="AE80" s="10">
        <f t="shared" si="15"/>
        <v>0</v>
      </c>
      <c r="AF80" s="10">
        <f t="shared" si="15"/>
        <v>0</v>
      </c>
      <c r="AG80" s="10">
        <f t="shared" si="15"/>
        <v>0</v>
      </c>
      <c r="AH80" s="10">
        <f t="shared" si="15"/>
        <v>0</v>
      </c>
      <c r="AI80" s="10">
        <f t="shared" si="15"/>
        <v>0</v>
      </c>
      <c r="AJ80" s="10">
        <f t="shared" si="15"/>
        <v>0</v>
      </c>
      <c r="AK80" s="10">
        <f t="shared" si="15"/>
        <v>0</v>
      </c>
    </row>
    <row r="81" spans="1:38" x14ac:dyDescent="0.35">
      <c r="E81" s="10" t="str">
        <f t="shared" ref="E81:E82" si="16">E74</f>
        <v>Pumps</v>
      </c>
      <c r="F81" t="s">
        <v>53</v>
      </c>
      <c r="G81" s="10">
        <f t="shared" si="15"/>
        <v>0</v>
      </c>
      <c r="H81" s="10">
        <f t="shared" si="15"/>
        <v>0</v>
      </c>
      <c r="I81" s="10">
        <f t="shared" si="15"/>
        <v>0</v>
      </c>
      <c r="J81" s="10">
        <f t="shared" si="15"/>
        <v>0</v>
      </c>
      <c r="K81" s="10">
        <f t="shared" si="15"/>
        <v>0</v>
      </c>
      <c r="L81" s="10">
        <f t="shared" si="15"/>
        <v>0</v>
      </c>
      <c r="M81" s="10">
        <f t="shared" si="15"/>
        <v>0</v>
      </c>
      <c r="N81" s="10">
        <f t="shared" si="15"/>
        <v>0</v>
      </c>
      <c r="O81" s="10">
        <f t="shared" si="15"/>
        <v>0</v>
      </c>
      <c r="P81" s="10">
        <f t="shared" si="15"/>
        <v>0</v>
      </c>
      <c r="Q81" s="10">
        <f t="shared" si="15"/>
        <v>0</v>
      </c>
      <c r="R81" s="10">
        <f t="shared" si="15"/>
        <v>0</v>
      </c>
      <c r="S81" s="10">
        <f t="shared" si="15"/>
        <v>0</v>
      </c>
      <c r="T81" s="10">
        <f t="shared" si="15"/>
        <v>0</v>
      </c>
      <c r="U81" s="10">
        <f t="shared" si="15"/>
        <v>0</v>
      </c>
      <c r="V81" s="10">
        <f t="shared" si="15"/>
        <v>0</v>
      </c>
      <c r="W81" s="10">
        <f t="shared" si="15"/>
        <v>0</v>
      </c>
      <c r="X81" s="10">
        <f t="shared" si="15"/>
        <v>0</v>
      </c>
      <c r="Y81" s="10">
        <f t="shared" si="15"/>
        <v>0</v>
      </c>
      <c r="Z81" s="10">
        <f t="shared" si="15"/>
        <v>0</v>
      </c>
      <c r="AA81" s="10">
        <f t="shared" si="15"/>
        <v>0</v>
      </c>
      <c r="AB81" s="10">
        <f t="shared" si="15"/>
        <v>0</v>
      </c>
      <c r="AC81" s="10">
        <f t="shared" si="15"/>
        <v>0</v>
      </c>
      <c r="AD81" s="10">
        <f t="shared" si="15"/>
        <v>0</v>
      </c>
      <c r="AE81" s="10">
        <f t="shared" si="15"/>
        <v>0</v>
      </c>
      <c r="AF81" s="10">
        <f t="shared" si="15"/>
        <v>0</v>
      </c>
      <c r="AG81" s="10">
        <f t="shared" si="15"/>
        <v>0</v>
      </c>
      <c r="AH81" s="10">
        <f t="shared" si="15"/>
        <v>0</v>
      </c>
      <c r="AI81" s="10">
        <f t="shared" si="15"/>
        <v>0</v>
      </c>
      <c r="AJ81" s="10">
        <f t="shared" si="15"/>
        <v>0</v>
      </c>
      <c r="AK81" s="10">
        <f t="shared" si="15"/>
        <v>0</v>
      </c>
    </row>
    <row r="82" spans="1:38" x14ac:dyDescent="0.35">
      <c r="E82" s="10" t="str">
        <f t="shared" si="16"/>
        <v>Valves and Meters</v>
      </c>
      <c r="F82" t="s">
        <v>53</v>
      </c>
      <c r="G82" s="10">
        <f t="shared" si="15"/>
        <v>0</v>
      </c>
      <c r="H82" s="10">
        <f t="shared" si="15"/>
        <v>0</v>
      </c>
      <c r="I82" s="10">
        <f t="shared" si="15"/>
        <v>0</v>
      </c>
      <c r="J82" s="10">
        <f t="shared" si="15"/>
        <v>0</v>
      </c>
      <c r="K82" s="10">
        <f t="shared" si="15"/>
        <v>0</v>
      </c>
      <c r="L82" s="10">
        <f t="shared" si="15"/>
        <v>0</v>
      </c>
      <c r="M82" s="10">
        <f t="shared" si="15"/>
        <v>0</v>
      </c>
      <c r="N82" s="10">
        <f t="shared" si="15"/>
        <v>0</v>
      </c>
      <c r="O82" s="10">
        <f t="shared" si="15"/>
        <v>0</v>
      </c>
      <c r="P82" s="10">
        <f t="shared" si="15"/>
        <v>0</v>
      </c>
      <c r="Q82" s="10">
        <f t="shared" si="15"/>
        <v>0</v>
      </c>
      <c r="R82" s="10">
        <f t="shared" si="15"/>
        <v>0</v>
      </c>
      <c r="S82" s="10">
        <f t="shared" si="15"/>
        <v>0</v>
      </c>
      <c r="T82" s="10">
        <f t="shared" si="15"/>
        <v>0</v>
      </c>
      <c r="U82" s="10">
        <f t="shared" si="15"/>
        <v>0</v>
      </c>
      <c r="V82" s="10">
        <f t="shared" si="15"/>
        <v>0</v>
      </c>
      <c r="W82" s="10">
        <f t="shared" si="15"/>
        <v>0</v>
      </c>
      <c r="X82" s="10">
        <f t="shared" si="15"/>
        <v>0</v>
      </c>
      <c r="Y82" s="10">
        <f t="shared" si="15"/>
        <v>0</v>
      </c>
      <c r="Z82" s="10">
        <f t="shared" si="15"/>
        <v>0</v>
      </c>
      <c r="AA82" s="10">
        <f t="shared" si="15"/>
        <v>0</v>
      </c>
      <c r="AB82" s="10">
        <f t="shared" si="15"/>
        <v>0</v>
      </c>
      <c r="AC82" s="10">
        <f t="shared" si="15"/>
        <v>0</v>
      </c>
      <c r="AD82" s="10">
        <f t="shared" si="15"/>
        <v>0</v>
      </c>
      <c r="AE82" s="10">
        <f t="shared" si="15"/>
        <v>0</v>
      </c>
      <c r="AF82" s="10">
        <f t="shared" si="15"/>
        <v>0</v>
      </c>
      <c r="AG82" s="10">
        <f t="shared" si="15"/>
        <v>0</v>
      </c>
      <c r="AH82" s="10">
        <f t="shared" si="15"/>
        <v>0</v>
      </c>
      <c r="AI82" s="10">
        <f t="shared" si="15"/>
        <v>0</v>
      </c>
      <c r="AJ82" s="10">
        <f t="shared" si="15"/>
        <v>0</v>
      </c>
      <c r="AK82" s="10">
        <f t="shared" si="15"/>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7">G63-G77</f>
        <v>0</v>
      </c>
      <c r="H86" s="10">
        <f t="shared" si="17"/>
        <v>0</v>
      </c>
      <c r="I86" s="10">
        <f t="shared" si="17"/>
        <v>0</v>
      </c>
      <c r="J86" s="10">
        <f t="shared" si="17"/>
        <v>0</v>
      </c>
      <c r="K86" s="10">
        <f t="shared" si="17"/>
        <v>0</v>
      </c>
      <c r="L86" s="10">
        <f t="shared" si="17"/>
        <v>0</v>
      </c>
      <c r="M86" s="10">
        <f t="shared" si="17"/>
        <v>0</v>
      </c>
      <c r="N86" s="10">
        <f t="shared" si="17"/>
        <v>0</v>
      </c>
      <c r="O86" s="10">
        <f t="shared" si="17"/>
        <v>0</v>
      </c>
      <c r="P86" s="10">
        <f t="shared" si="17"/>
        <v>0</v>
      </c>
      <c r="Q86" s="10">
        <f t="shared" si="17"/>
        <v>0</v>
      </c>
      <c r="R86" s="10">
        <f t="shared" si="17"/>
        <v>0</v>
      </c>
      <c r="S86" s="10">
        <f t="shared" si="17"/>
        <v>0</v>
      </c>
      <c r="T86" s="10">
        <f t="shared" si="17"/>
        <v>0</v>
      </c>
      <c r="U86" s="10">
        <f t="shared" si="17"/>
        <v>0</v>
      </c>
      <c r="V86" s="10">
        <f t="shared" si="17"/>
        <v>0</v>
      </c>
      <c r="W86" s="10">
        <f t="shared" si="17"/>
        <v>0</v>
      </c>
      <c r="X86" s="10">
        <f t="shared" si="17"/>
        <v>0</v>
      </c>
      <c r="Y86" s="10">
        <f t="shared" si="17"/>
        <v>0</v>
      </c>
      <c r="Z86" s="10">
        <f t="shared" si="17"/>
        <v>0</v>
      </c>
      <c r="AA86" s="10">
        <f t="shared" si="17"/>
        <v>0</v>
      </c>
      <c r="AB86" s="10">
        <f t="shared" si="17"/>
        <v>0</v>
      </c>
      <c r="AC86" s="10">
        <f t="shared" si="17"/>
        <v>0</v>
      </c>
      <c r="AD86" s="10">
        <f t="shared" si="17"/>
        <v>0</v>
      </c>
      <c r="AE86" s="10">
        <f t="shared" si="17"/>
        <v>0</v>
      </c>
      <c r="AF86" s="10">
        <f t="shared" si="17"/>
        <v>0</v>
      </c>
      <c r="AG86" s="10">
        <f t="shared" si="17"/>
        <v>0</v>
      </c>
      <c r="AH86" s="10">
        <f t="shared" si="17"/>
        <v>0</v>
      </c>
      <c r="AI86" s="10">
        <f t="shared" si="17"/>
        <v>0</v>
      </c>
      <c r="AJ86" s="10">
        <f t="shared" si="17"/>
        <v>0</v>
      </c>
      <c r="AK86" s="10">
        <f t="shared" si="17"/>
        <v>0</v>
      </c>
    </row>
    <row r="87" spans="1:38" x14ac:dyDescent="0.35">
      <c r="D87" t="s">
        <v>67</v>
      </c>
      <c r="F87" t="s">
        <v>53</v>
      </c>
      <c r="G87" s="10">
        <f t="shared" ref="G87:AK87" si="18">-G70+G84</f>
        <v>0</v>
      </c>
      <c r="H87" s="10">
        <f t="shared" si="18"/>
        <v>0</v>
      </c>
      <c r="I87" s="10">
        <f t="shared" si="18"/>
        <v>0</v>
      </c>
      <c r="J87" s="10">
        <f t="shared" si="18"/>
        <v>0</v>
      </c>
      <c r="K87" s="10">
        <f t="shared" si="18"/>
        <v>0</v>
      </c>
      <c r="L87" s="10">
        <f t="shared" si="18"/>
        <v>0</v>
      </c>
      <c r="M87" s="10">
        <f t="shared" si="18"/>
        <v>0</v>
      </c>
      <c r="N87" s="10">
        <f t="shared" si="18"/>
        <v>0</v>
      </c>
      <c r="O87" s="10">
        <f t="shared" si="18"/>
        <v>0</v>
      </c>
      <c r="P87" s="10">
        <f t="shared" si="18"/>
        <v>0</v>
      </c>
      <c r="Q87" s="10">
        <f t="shared" si="18"/>
        <v>0</v>
      </c>
      <c r="R87" s="10">
        <f t="shared" si="18"/>
        <v>0</v>
      </c>
      <c r="S87" s="10">
        <f t="shared" si="18"/>
        <v>0</v>
      </c>
      <c r="T87" s="10">
        <f t="shared" si="18"/>
        <v>0</v>
      </c>
      <c r="U87" s="10">
        <f t="shared" si="18"/>
        <v>0</v>
      </c>
      <c r="V87" s="10">
        <f t="shared" si="18"/>
        <v>0</v>
      </c>
      <c r="W87" s="10">
        <f t="shared" si="18"/>
        <v>0</v>
      </c>
      <c r="X87" s="10">
        <f t="shared" si="18"/>
        <v>0</v>
      </c>
      <c r="Y87" s="10">
        <f t="shared" si="18"/>
        <v>0</v>
      </c>
      <c r="Z87" s="10">
        <f t="shared" si="18"/>
        <v>0</v>
      </c>
      <c r="AA87" s="10">
        <f t="shared" si="18"/>
        <v>0</v>
      </c>
      <c r="AB87" s="10">
        <f t="shared" si="18"/>
        <v>0</v>
      </c>
      <c r="AC87" s="10">
        <f t="shared" si="18"/>
        <v>0</v>
      </c>
      <c r="AD87" s="10">
        <f t="shared" si="18"/>
        <v>0</v>
      </c>
      <c r="AE87" s="10">
        <f t="shared" si="18"/>
        <v>0</v>
      </c>
      <c r="AF87" s="10">
        <f t="shared" si="18"/>
        <v>0</v>
      </c>
      <c r="AG87" s="10">
        <f t="shared" si="18"/>
        <v>0</v>
      </c>
      <c r="AH87" s="10">
        <f t="shared" si="18"/>
        <v>0</v>
      </c>
      <c r="AI87" s="10">
        <f t="shared" si="18"/>
        <v>0</v>
      </c>
      <c r="AJ87" s="10">
        <f t="shared" si="18"/>
        <v>0</v>
      </c>
      <c r="AK87" s="10">
        <f t="shared" si="18"/>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9">H93+I92</f>
        <v>912</v>
      </c>
      <c r="J93" s="10">
        <f t="shared" si="19"/>
        <v>1346</v>
      </c>
      <c r="K93" s="10">
        <f t="shared" si="19"/>
        <v>1812</v>
      </c>
      <c r="L93" s="10">
        <f t="shared" si="19"/>
        <v>2289</v>
      </c>
      <c r="M93" s="10">
        <f t="shared" si="19"/>
        <v>2703</v>
      </c>
      <c r="N93" s="10">
        <f t="shared" si="19"/>
        <v>3156</v>
      </c>
      <c r="O93" s="10">
        <f t="shared" si="19"/>
        <v>3609</v>
      </c>
      <c r="P93" s="10">
        <f t="shared" si="19"/>
        <v>4062</v>
      </c>
      <c r="Q93" s="10">
        <f t="shared" si="19"/>
        <v>4515</v>
      </c>
      <c r="R93" s="10">
        <f t="shared" si="19"/>
        <v>4968</v>
      </c>
      <c r="S93" s="10">
        <f t="shared" si="19"/>
        <v>5421</v>
      </c>
      <c r="T93" s="10">
        <f t="shared" si="19"/>
        <v>5874</v>
      </c>
      <c r="U93" s="10">
        <f t="shared" si="19"/>
        <v>6327</v>
      </c>
      <c r="V93" s="10">
        <f t="shared" si="19"/>
        <v>6780</v>
      </c>
      <c r="W93" s="10">
        <f t="shared" si="19"/>
        <v>7233</v>
      </c>
      <c r="X93" s="10">
        <f t="shared" si="19"/>
        <v>7686</v>
      </c>
      <c r="Y93" s="10">
        <f t="shared" si="19"/>
        <v>8139</v>
      </c>
      <c r="Z93" s="10">
        <f t="shared" si="19"/>
        <v>8592</v>
      </c>
      <c r="AA93" s="10">
        <f t="shared" si="19"/>
        <v>9045</v>
      </c>
      <c r="AB93" s="10">
        <f t="shared" si="19"/>
        <v>9498</v>
      </c>
      <c r="AC93" s="10">
        <f t="shared" si="19"/>
        <v>9951</v>
      </c>
      <c r="AD93" s="10">
        <f t="shared" si="19"/>
        <v>10404</v>
      </c>
      <c r="AE93" s="10">
        <f t="shared" si="19"/>
        <v>10857</v>
      </c>
      <c r="AF93" s="10">
        <f t="shared" si="19"/>
        <v>11310</v>
      </c>
      <c r="AG93" s="10">
        <f>AF93+AG92</f>
        <v>11763</v>
      </c>
      <c r="AH93" s="10">
        <f t="shared" si="19"/>
        <v>12216</v>
      </c>
      <c r="AI93" s="10">
        <f t="shared" si="19"/>
        <v>12669</v>
      </c>
      <c r="AJ93" s="10">
        <f t="shared" si="19"/>
        <v>13122</v>
      </c>
      <c r="AK93" s="10">
        <f t="shared" si="19"/>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20">I92*$G94</f>
        <v>428</v>
      </c>
      <c r="J95" s="10">
        <f t="shared" si="20"/>
        <v>434</v>
      </c>
      <c r="K95" s="10">
        <f t="shared" si="20"/>
        <v>466</v>
      </c>
      <c r="L95" s="10">
        <f t="shared" si="20"/>
        <v>477</v>
      </c>
      <c r="M95" s="10">
        <f t="shared" si="20"/>
        <v>414</v>
      </c>
      <c r="N95" s="10">
        <f t="shared" si="20"/>
        <v>453</v>
      </c>
      <c r="O95" s="10">
        <f t="shared" si="20"/>
        <v>453</v>
      </c>
      <c r="P95" s="10">
        <f t="shared" si="20"/>
        <v>453</v>
      </c>
      <c r="Q95" s="10">
        <f t="shared" si="20"/>
        <v>453</v>
      </c>
      <c r="R95" s="10">
        <f t="shared" si="20"/>
        <v>453</v>
      </c>
      <c r="S95" s="10">
        <f t="shared" si="20"/>
        <v>453</v>
      </c>
      <c r="T95" s="10">
        <f t="shared" si="20"/>
        <v>453</v>
      </c>
      <c r="U95" s="10">
        <f t="shared" si="20"/>
        <v>453</v>
      </c>
      <c r="V95" s="10">
        <f t="shared" si="20"/>
        <v>453</v>
      </c>
      <c r="W95" s="10">
        <f t="shared" si="20"/>
        <v>453</v>
      </c>
      <c r="X95" s="10">
        <f t="shared" si="20"/>
        <v>453</v>
      </c>
      <c r="Y95" s="10">
        <f t="shared" si="20"/>
        <v>453</v>
      </c>
      <c r="Z95" s="10">
        <f t="shared" si="20"/>
        <v>453</v>
      </c>
      <c r="AA95" s="10">
        <f t="shared" si="20"/>
        <v>453</v>
      </c>
      <c r="AB95" s="10">
        <f t="shared" si="20"/>
        <v>453</v>
      </c>
      <c r="AC95" s="10">
        <f t="shared" si="20"/>
        <v>453</v>
      </c>
      <c r="AD95" s="10">
        <f t="shared" si="20"/>
        <v>453</v>
      </c>
      <c r="AE95" s="10">
        <f t="shared" si="20"/>
        <v>453</v>
      </c>
      <c r="AF95" s="10">
        <f t="shared" si="20"/>
        <v>453</v>
      </c>
      <c r="AG95" s="10">
        <f t="shared" si="20"/>
        <v>453</v>
      </c>
      <c r="AH95" s="10">
        <f t="shared" si="20"/>
        <v>453</v>
      </c>
      <c r="AI95" s="10">
        <f t="shared" si="20"/>
        <v>453</v>
      </c>
      <c r="AJ95" s="10">
        <f t="shared" si="20"/>
        <v>453</v>
      </c>
      <c r="AK95" s="10">
        <f t="shared" si="20"/>
        <v>453</v>
      </c>
    </row>
    <row r="96" spans="1:38" x14ac:dyDescent="0.35">
      <c r="C96" s="3"/>
      <c r="D96" s="3"/>
      <c r="E96" t="s">
        <v>74</v>
      </c>
      <c r="F96" t="s">
        <v>70</v>
      </c>
      <c r="H96">
        <f>H93*$G94</f>
        <v>484</v>
      </c>
      <c r="I96" s="10">
        <f t="shared" ref="I96:AK96" si="21">I93*$G94</f>
        <v>912</v>
      </c>
      <c r="J96" s="10">
        <f t="shared" si="21"/>
        <v>1346</v>
      </c>
      <c r="K96" s="10">
        <f t="shared" si="21"/>
        <v>1812</v>
      </c>
      <c r="L96" s="10">
        <f t="shared" si="21"/>
        <v>2289</v>
      </c>
      <c r="M96" s="10">
        <f t="shared" si="21"/>
        <v>2703</v>
      </c>
      <c r="N96" s="10">
        <f t="shared" si="21"/>
        <v>3156</v>
      </c>
      <c r="O96" s="10">
        <f t="shared" si="21"/>
        <v>3609</v>
      </c>
      <c r="P96" s="10">
        <f t="shared" si="21"/>
        <v>4062</v>
      </c>
      <c r="Q96" s="10">
        <f t="shared" si="21"/>
        <v>4515</v>
      </c>
      <c r="R96" s="10">
        <f t="shared" si="21"/>
        <v>4968</v>
      </c>
      <c r="S96" s="10">
        <f t="shared" si="21"/>
        <v>5421</v>
      </c>
      <c r="T96" s="10">
        <f t="shared" si="21"/>
        <v>5874</v>
      </c>
      <c r="U96" s="10">
        <f t="shared" si="21"/>
        <v>6327</v>
      </c>
      <c r="V96" s="10">
        <f t="shared" si="21"/>
        <v>6780</v>
      </c>
      <c r="W96" s="10">
        <f t="shared" si="21"/>
        <v>7233</v>
      </c>
      <c r="X96" s="10">
        <f t="shared" si="21"/>
        <v>7686</v>
      </c>
      <c r="Y96" s="10">
        <f t="shared" si="21"/>
        <v>8139</v>
      </c>
      <c r="Z96" s="10">
        <f t="shared" si="21"/>
        <v>8592</v>
      </c>
      <c r="AA96" s="10">
        <f t="shared" si="21"/>
        <v>9045</v>
      </c>
      <c r="AB96" s="10">
        <f t="shared" si="21"/>
        <v>9498</v>
      </c>
      <c r="AC96" s="10">
        <f t="shared" si="21"/>
        <v>9951</v>
      </c>
      <c r="AD96" s="10">
        <f t="shared" si="21"/>
        <v>10404</v>
      </c>
      <c r="AE96" s="10">
        <f t="shared" si="21"/>
        <v>10857</v>
      </c>
      <c r="AF96" s="10">
        <f t="shared" si="21"/>
        <v>11310</v>
      </c>
      <c r="AG96" s="10">
        <f t="shared" si="21"/>
        <v>11763</v>
      </c>
      <c r="AH96" s="10">
        <f t="shared" si="21"/>
        <v>12216</v>
      </c>
      <c r="AI96" s="10">
        <f t="shared" si="21"/>
        <v>12669</v>
      </c>
      <c r="AJ96" s="10">
        <f t="shared" si="21"/>
        <v>13122</v>
      </c>
      <c r="AK96" s="10">
        <f t="shared" si="21"/>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2">J93*J97</f>
        <v>0</v>
      </c>
      <c r="K100" s="10">
        <f t="shared" si="22"/>
        <v>0</v>
      </c>
      <c r="L100" s="10">
        <f t="shared" si="22"/>
        <v>0</v>
      </c>
      <c r="M100" s="10">
        <f t="shared" si="22"/>
        <v>0</v>
      </c>
      <c r="N100" s="10">
        <f t="shared" si="22"/>
        <v>0</v>
      </c>
      <c r="O100" s="10">
        <f t="shared" si="22"/>
        <v>0</v>
      </c>
      <c r="P100" s="10">
        <f t="shared" si="22"/>
        <v>0</v>
      </c>
      <c r="Q100" s="10">
        <f t="shared" si="22"/>
        <v>0</v>
      </c>
      <c r="R100" s="10">
        <f t="shared" si="22"/>
        <v>0</v>
      </c>
      <c r="S100" s="10">
        <f t="shared" si="22"/>
        <v>0</v>
      </c>
      <c r="T100" s="10">
        <f t="shared" si="22"/>
        <v>0</v>
      </c>
      <c r="U100" s="10">
        <f t="shared" si="22"/>
        <v>0</v>
      </c>
      <c r="V100" s="10">
        <f t="shared" si="22"/>
        <v>0</v>
      </c>
      <c r="W100" s="10">
        <f t="shared" si="22"/>
        <v>0</v>
      </c>
      <c r="X100" s="10">
        <f t="shared" si="22"/>
        <v>0</v>
      </c>
      <c r="Y100" s="10">
        <f t="shared" si="22"/>
        <v>0</v>
      </c>
      <c r="Z100" s="10">
        <f t="shared" si="22"/>
        <v>0</v>
      </c>
      <c r="AA100" s="10">
        <f t="shared" si="22"/>
        <v>0</v>
      </c>
      <c r="AB100" s="10">
        <f t="shared" si="22"/>
        <v>0</v>
      </c>
      <c r="AC100" s="10">
        <f t="shared" si="22"/>
        <v>0</v>
      </c>
      <c r="AD100" s="10">
        <f t="shared" si="22"/>
        <v>0</v>
      </c>
      <c r="AE100" s="10">
        <f t="shared" si="22"/>
        <v>0</v>
      </c>
      <c r="AF100" s="10">
        <f t="shared" si="22"/>
        <v>0</v>
      </c>
      <c r="AG100" s="10">
        <f t="shared" si="22"/>
        <v>0</v>
      </c>
      <c r="AH100" s="10">
        <f t="shared" si="22"/>
        <v>0</v>
      </c>
      <c r="AI100" s="10">
        <f t="shared" si="22"/>
        <v>0</v>
      </c>
      <c r="AJ100" s="10">
        <f t="shared" si="22"/>
        <v>0</v>
      </c>
      <c r="AK100" s="10">
        <f t="shared" si="22"/>
        <v>0</v>
      </c>
    </row>
    <row r="101" spans="1:39" x14ac:dyDescent="0.35">
      <c r="C101" s="3"/>
      <c r="D101" s="3"/>
      <c r="E101" t="s">
        <v>81</v>
      </c>
      <c r="F101" t="s">
        <v>80</v>
      </c>
      <c r="H101" s="10">
        <f>H93*H98</f>
        <v>0</v>
      </c>
      <c r="I101" s="10">
        <f t="shared" ref="I101:AK101" si="23">I93*I98</f>
        <v>0</v>
      </c>
      <c r="J101" s="10">
        <f t="shared" si="23"/>
        <v>0</v>
      </c>
      <c r="K101" s="10">
        <f t="shared" si="23"/>
        <v>0</v>
      </c>
      <c r="L101" s="10">
        <f t="shared" si="23"/>
        <v>0</v>
      </c>
      <c r="M101" s="10">
        <f t="shared" si="23"/>
        <v>0</v>
      </c>
      <c r="N101" s="10">
        <f t="shared" si="23"/>
        <v>0</v>
      </c>
      <c r="O101" s="10">
        <f t="shared" si="23"/>
        <v>0</v>
      </c>
      <c r="P101" s="10">
        <f t="shared" si="23"/>
        <v>0</v>
      </c>
      <c r="Q101" s="10">
        <f t="shared" si="23"/>
        <v>0</v>
      </c>
      <c r="R101" s="10">
        <f t="shared" si="23"/>
        <v>0</v>
      </c>
      <c r="S101" s="10">
        <f t="shared" si="23"/>
        <v>0</v>
      </c>
      <c r="T101" s="10">
        <f t="shared" si="23"/>
        <v>0</v>
      </c>
      <c r="U101" s="10">
        <f t="shared" si="23"/>
        <v>0</v>
      </c>
      <c r="V101" s="10">
        <f t="shared" si="23"/>
        <v>0</v>
      </c>
      <c r="W101" s="10">
        <f t="shared" si="23"/>
        <v>0</v>
      </c>
      <c r="X101" s="10">
        <f t="shared" si="23"/>
        <v>0</v>
      </c>
      <c r="Y101" s="10">
        <f t="shared" si="23"/>
        <v>0</v>
      </c>
      <c r="Z101" s="10">
        <f t="shared" si="23"/>
        <v>0</v>
      </c>
      <c r="AA101" s="10">
        <f t="shared" si="23"/>
        <v>0</v>
      </c>
      <c r="AB101" s="10">
        <f t="shared" si="23"/>
        <v>0</v>
      </c>
      <c r="AC101" s="10">
        <f t="shared" si="23"/>
        <v>0</v>
      </c>
      <c r="AD101" s="10">
        <f t="shared" si="23"/>
        <v>0</v>
      </c>
      <c r="AE101" s="10">
        <f t="shared" si="23"/>
        <v>0</v>
      </c>
      <c r="AF101" s="10">
        <f t="shared" si="23"/>
        <v>0</v>
      </c>
      <c r="AG101" s="10">
        <f t="shared" si="23"/>
        <v>0</v>
      </c>
      <c r="AH101" s="10">
        <f t="shared" si="23"/>
        <v>0</v>
      </c>
      <c r="AI101" s="10">
        <f t="shared" si="23"/>
        <v>0</v>
      </c>
      <c r="AJ101" s="10">
        <f t="shared" si="23"/>
        <v>0</v>
      </c>
      <c r="AK101" s="10">
        <f t="shared" si="23"/>
        <v>0</v>
      </c>
    </row>
    <row r="102" spans="1:39" x14ac:dyDescent="0.35">
      <c r="C102" s="3"/>
      <c r="D102" s="3"/>
      <c r="E102" t="s">
        <v>82</v>
      </c>
      <c r="F102" t="s">
        <v>80</v>
      </c>
      <c r="H102" s="10">
        <f>H93*H99</f>
        <v>0</v>
      </c>
      <c r="I102" s="10">
        <f t="shared" ref="I102:AK102" si="24">I93*I99</f>
        <v>0</v>
      </c>
      <c r="J102" s="10">
        <f t="shared" si="24"/>
        <v>0</v>
      </c>
      <c r="K102" s="10">
        <f t="shared" si="24"/>
        <v>0</v>
      </c>
      <c r="L102" s="10">
        <f t="shared" si="24"/>
        <v>0</v>
      </c>
      <c r="M102" s="10">
        <f t="shared" si="24"/>
        <v>0</v>
      </c>
      <c r="N102" s="10">
        <f t="shared" si="24"/>
        <v>0</v>
      </c>
      <c r="O102" s="10">
        <f t="shared" si="24"/>
        <v>0</v>
      </c>
      <c r="P102" s="10">
        <f t="shared" si="24"/>
        <v>0</v>
      </c>
      <c r="Q102" s="10">
        <f t="shared" si="24"/>
        <v>0</v>
      </c>
      <c r="R102" s="10">
        <f t="shared" si="24"/>
        <v>0</v>
      </c>
      <c r="S102" s="10">
        <f t="shared" si="24"/>
        <v>0</v>
      </c>
      <c r="T102" s="10">
        <f t="shared" si="24"/>
        <v>0</v>
      </c>
      <c r="U102" s="10">
        <f t="shared" si="24"/>
        <v>0</v>
      </c>
      <c r="V102" s="10">
        <f t="shared" si="24"/>
        <v>0</v>
      </c>
      <c r="W102" s="10">
        <f t="shared" si="24"/>
        <v>0</v>
      </c>
      <c r="X102" s="10">
        <f t="shared" si="24"/>
        <v>0</v>
      </c>
      <c r="Y102" s="10">
        <f t="shared" si="24"/>
        <v>0</v>
      </c>
      <c r="Z102" s="10">
        <f t="shared" si="24"/>
        <v>0</v>
      </c>
      <c r="AA102" s="10">
        <f t="shared" si="24"/>
        <v>0</v>
      </c>
      <c r="AB102" s="10">
        <f t="shared" si="24"/>
        <v>0</v>
      </c>
      <c r="AC102" s="10">
        <f t="shared" si="24"/>
        <v>0</v>
      </c>
      <c r="AD102" s="10">
        <f t="shared" si="24"/>
        <v>0</v>
      </c>
      <c r="AE102" s="10">
        <f t="shared" si="24"/>
        <v>0</v>
      </c>
      <c r="AF102" s="10">
        <f t="shared" si="24"/>
        <v>0</v>
      </c>
      <c r="AG102" s="10">
        <f t="shared" si="24"/>
        <v>0</v>
      </c>
      <c r="AH102" s="10">
        <f t="shared" si="24"/>
        <v>0</v>
      </c>
      <c r="AI102" s="10">
        <f t="shared" si="24"/>
        <v>0</v>
      </c>
      <c r="AJ102" s="10">
        <f t="shared" si="24"/>
        <v>0</v>
      </c>
      <c r="AK102" s="10">
        <f t="shared" si="24"/>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5">I104*(1+$G$16)*(1+J103)</f>
        <v>563.28929313850006</v>
      </c>
      <c r="K104" s="30">
        <f t="shared" si="25"/>
        <v>586.62160655689718</v>
      </c>
      <c r="L104" s="30">
        <f t="shared" si="25"/>
        <v>616.90965958416314</v>
      </c>
      <c r="M104" s="30">
        <f t="shared" si="25"/>
        <v>648.76954540473946</v>
      </c>
      <c r="N104" s="30">
        <f t="shared" si="25"/>
        <v>682.25788113356055</v>
      </c>
      <c r="O104" s="30">
        <f t="shared" si="25"/>
        <v>712.04474234886254</v>
      </c>
      <c r="P104" s="30">
        <f t="shared" si="25"/>
        <v>743.13207531479577</v>
      </c>
      <c r="Q104" s="30">
        <f t="shared" si="25"/>
        <v>775.57665764085584</v>
      </c>
      <c r="R104" s="30">
        <f t="shared" si="25"/>
        <v>809.43774580387174</v>
      </c>
      <c r="S104" s="30">
        <f t="shared" si="25"/>
        <v>844.77718337347142</v>
      </c>
      <c r="T104" s="10">
        <f t="shared" si="25"/>
        <v>862.51750422431428</v>
      </c>
      <c r="U104" s="10">
        <f t="shared" si="25"/>
        <v>880.63037181302479</v>
      </c>
      <c r="V104" s="10">
        <f t="shared" si="25"/>
        <v>899.12360962109824</v>
      </c>
      <c r="W104" s="10">
        <f t="shared" si="25"/>
        <v>918.00520542314121</v>
      </c>
      <c r="X104" s="10">
        <f t="shared" si="25"/>
        <v>937.28331473702713</v>
      </c>
      <c r="Y104" s="10">
        <f t="shared" si="25"/>
        <v>956.96626434650466</v>
      </c>
      <c r="Z104" s="10">
        <f t="shared" si="25"/>
        <v>977.06255589778118</v>
      </c>
      <c r="AA104" s="10">
        <f t="shared" si="25"/>
        <v>997.58086957163448</v>
      </c>
      <c r="AB104" s="10">
        <f t="shared" si="25"/>
        <v>1018.5300678326387</v>
      </c>
      <c r="AC104" s="10">
        <f t="shared" si="25"/>
        <v>1039.9191992571241</v>
      </c>
      <c r="AD104" s="10">
        <f t="shared" si="25"/>
        <v>1061.7575024415237</v>
      </c>
      <c r="AE104" s="10">
        <f t="shared" si="25"/>
        <v>1084.0544099927956</v>
      </c>
      <c r="AF104" s="10">
        <f t="shared" si="25"/>
        <v>1106.8195526026443</v>
      </c>
      <c r="AG104" s="10">
        <f>AF104*(1+$G$16)*(1+AG103)</f>
        <v>1130.0627632072997</v>
      </c>
      <c r="AH104" s="10">
        <f t="shared" si="25"/>
        <v>1153.7940812346528</v>
      </c>
      <c r="AI104" s="10">
        <f t="shared" si="25"/>
        <v>1178.0237569405804</v>
      </c>
      <c r="AJ104" s="10">
        <f t="shared" si="25"/>
        <v>1202.7622558363325</v>
      </c>
      <c r="AK104" s="10">
        <f t="shared" si="25"/>
        <v>1228.0202632088954</v>
      </c>
      <c r="AL104" s="28">
        <f>'[7]All Developments - Total'!$AK$104</f>
        <v>1025.5333388122431</v>
      </c>
    </row>
    <row r="105" spans="1:39" x14ac:dyDescent="0.35">
      <c r="C105" s="3"/>
      <c r="D105" s="3"/>
      <c r="E105" t="s">
        <v>86</v>
      </c>
      <c r="F105" t="s">
        <v>87</v>
      </c>
      <c r="G105" s="12"/>
      <c r="H105" s="13">
        <f>G105*(1+$G$16)*(1+H103)</f>
        <v>0</v>
      </c>
      <c r="I105" s="13">
        <f t="shared" ref="I105:AK105" si="26">H105*(1+$G$16)*(1+I103)</f>
        <v>0</v>
      </c>
      <c r="J105" s="13">
        <f t="shared" si="26"/>
        <v>0</v>
      </c>
      <c r="K105" s="13">
        <f t="shared" si="26"/>
        <v>0</v>
      </c>
      <c r="L105" s="13">
        <f t="shared" si="26"/>
        <v>0</v>
      </c>
      <c r="M105" s="13">
        <f t="shared" si="26"/>
        <v>0</v>
      </c>
      <c r="N105" s="13">
        <f t="shared" si="26"/>
        <v>0</v>
      </c>
      <c r="O105" s="13">
        <f t="shared" si="26"/>
        <v>0</v>
      </c>
      <c r="P105" s="13">
        <f t="shared" si="26"/>
        <v>0</v>
      </c>
      <c r="Q105" s="13">
        <f t="shared" si="26"/>
        <v>0</v>
      </c>
      <c r="R105" s="13">
        <f t="shared" si="26"/>
        <v>0</v>
      </c>
      <c r="S105" s="13">
        <f t="shared" si="26"/>
        <v>0</v>
      </c>
      <c r="T105" s="13">
        <f t="shared" si="26"/>
        <v>0</v>
      </c>
      <c r="U105" s="13">
        <f t="shared" si="26"/>
        <v>0</v>
      </c>
      <c r="V105" s="13">
        <f t="shared" si="26"/>
        <v>0</v>
      </c>
      <c r="W105" s="13">
        <f t="shared" si="26"/>
        <v>0</v>
      </c>
      <c r="X105" s="13">
        <f t="shared" si="26"/>
        <v>0</v>
      </c>
      <c r="Y105" s="13">
        <f t="shared" si="26"/>
        <v>0</v>
      </c>
      <c r="Z105" s="13">
        <f t="shared" si="26"/>
        <v>0</v>
      </c>
      <c r="AA105" s="13">
        <f t="shared" si="26"/>
        <v>0</v>
      </c>
      <c r="AB105" s="13">
        <f t="shared" si="26"/>
        <v>0</v>
      </c>
      <c r="AC105" s="13">
        <f t="shared" si="26"/>
        <v>0</v>
      </c>
      <c r="AD105" s="13">
        <f t="shared" si="26"/>
        <v>0</v>
      </c>
      <c r="AE105" s="13">
        <f t="shared" si="26"/>
        <v>0</v>
      </c>
      <c r="AF105" s="13">
        <f t="shared" si="26"/>
        <v>0</v>
      </c>
      <c r="AG105" s="13">
        <f>AF105*(1+$G$16)*(1+AG103)</f>
        <v>0</v>
      </c>
      <c r="AH105" s="13">
        <f t="shared" si="26"/>
        <v>0</v>
      </c>
      <c r="AI105" s="13">
        <f t="shared" si="26"/>
        <v>0</v>
      </c>
      <c r="AJ105" s="13">
        <f t="shared" si="26"/>
        <v>0</v>
      </c>
      <c r="AK105" s="13">
        <f t="shared" si="26"/>
        <v>0</v>
      </c>
    </row>
    <row r="106" spans="1:39" x14ac:dyDescent="0.35">
      <c r="C106" s="3"/>
      <c r="D106" s="3"/>
      <c r="E106" t="s">
        <v>88</v>
      </c>
      <c r="F106" t="s">
        <v>87</v>
      </c>
      <c r="G106" s="12"/>
      <c r="H106" s="13">
        <f>G106*(1+$G$16)*(1+H103)</f>
        <v>0</v>
      </c>
      <c r="I106" s="13">
        <f t="shared" ref="I106:AK106" si="27">H106*(1+$G$16)*(1+I103)</f>
        <v>0</v>
      </c>
      <c r="J106" s="13">
        <f t="shared" si="27"/>
        <v>0</v>
      </c>
      <c r="K106" s="13">
        <f t="shared" si="27"/>
        <v>0</v>
      </c>
      <c r="L106" s="13">
        <f t="shared" si="27"/>
        <v>0</v>
      </c>
      <c r="M106" s="13">
        <f t="shared" si="27"/>
        <v>0</v>
      </c>
      <c r="N106" s="13">
        <f t="shared" si="27"/>
        <v>0</v>
      </c>
      <c r="O106" s="13">
        <f t="shared" si="27"/>
        <v>0</v>
      </c>
      <c r="P106" s="13">
        <f t="shared" si="27"/>
        <v>0</v>
      </c>
      <c r="Q106" s="13">
        <f t="shared" si="27"/>
        <v>0</v>
      </c>
      <c r="R106" s="13">
        <f t="shared" si="27"/>
        <v>0</v>
      </c>
      <c r="S106" s="13">
        <f t="shared" si="27"/>
        <v>0</v>
      </c>
      <c r="T106" s="13">
        <f t="shared" si="27"/>
        <v>0</v>
      </c>
      <c r="U106" s="13">
        <f t="shared" si="27"/>
        <v>0</v>
      </c>
      <c r="V106" s="13">
        <f t="shared" si="27"/>
        <v>0</v>
      </c>
      <c r="W106" s="13">
        <f t="shared" si="27"/>
        <v>0</v>
      </c>
      <c r="X106" s="13">
        <f t="shared" si="27"/>
        <v>0</v>
      </c>
      <c r="Y106" s="13">
        <f t="shared" si="27"/>
        <v>0</v>
      </c>
      <c r="Z106" s="13">
        <f t="shared" si="27"/>
        <v>0</v>
      </c>
      <c r="AA106" s="13">
        <f t="shared" si="27"/>
        <v>0</v>
      </c>
      <c r="AB106" s="13">
        <f t="shared" si="27"/>
        <v>0</v>
      </c>
      <c r="AC106" s="13">
        <f t="shared" si="27"/>
        <v>0</v>
      </c>
      <c r="AD106" s="13">
        <f t="shared" si="27"/>
        <v>0</v>
      </c>
      <c r="AE106" s="13">
        <f t="shared" si="27"/>
        <v>0</v>
      </c>
      <c r="AF106" s="13">
        <f t="shared" si="27"/>
        <v>0</v>
      </c>
      <c r="AG106" s="13">
        <f>AF106*(1+$G$16)*(1+AG103)</f>
        <v>0</v>
      </c>
      <c r="AH106" s="13">
        <f t="shared" si="27"/>
        <v>0</v>
      </c>
      <c r="AI106" s="13">
        <f t="shared" si="27"/>
        <v>0</v>
      </c>
      <c r="AJ106" s="13">
        <f t="shared" si="27"/>
        <v>0</v>
      </c>
      <c r="AK106" s="13">
        <f t="shared" si="27"/>
        <v>0</v>
      </c>
    </row>
    <row r="107" spans="1:39" x14ac:dyDescent="0.35">
      <c r="C107" s="3"/>
      <c r="D107" s="3"/>
      <c r="E107" t="s">
        <v>89</v>
      </c>
      <c r="F107" t="s">
        <v>87</v>
      </c>
      <c r="G107" s="12"/>
      <c r="H107" s="13">
        <f>G107*(1+$G$16)*(1+H103)</f>
        <v>0</v>
      </c>
      <c r="I107" s="13">
        <f t="shared" ref="I107:AK107" si="28">H107*(1+$G$16)*(1+I103)</f>
        <v>0</v>
      </c>
      <c r="J107" s="13">
        <f t="shared" si="28"/>
        <v>0</v>
      </c>
      <c r="K107" s="13">
        <f t="shared" si="28"/>
        <v>0</v>
      </c>
      <c r="L107" s="13">
        <f t="shared" si="28"/>
        <v>0</v>
      </c>
      <c r="M107" s="13">
        <f t="shared" si="28"/>
        <v>0</v>
      </c>
      <c r="N107" s="13">
        <f t="shared" si="28"/>
        <v>0</v>
      </c>
      <c r="O107" s="13">
        <f t="shared" si="28"/>
        <v>0</v>
      </c>
      <c r="P107" s="13">
        <f t="shared" si="28"/>
        <v>0</v>
      </c>
      <c r="Q107" s="13">
        <f t="shared" si="28"/>
        <v>0</v>
      </c>
      <c r="R107" s="13">
        <f t="shared" si="28"/>
        <v>0</v>
      </c>
      <c r="S107" s="13">
        <f t="shared" si="28"/>
        <v>0</v>
      </c>
      <c r="T107" s="13">
        <f t="shared" si="28"/>
        <v>0</v>
      </c>
      <c r="U107" s="13">
        <f t="shared" si="28"/>
        <v>0</v>
      </c>
      <c r="V107" s="13">
        <f t="shared" si="28"/>
        <v>0</v>
      </c>
      <c r="W107" s="13">
        <f t="shared" si="28"/>
        <v>0</v>
      </c>
      <c r="X107" s="13">
        <f t="shared" si="28"/>
        <v>0</v>
      </c>
      <c r="Y107" s="13">
        <f t="shared" si="28"/>
        <v>0</v>
      </c>
      <c r="Z107" s="13">
        <f t="shared" si="28"/>
        <v>0</v>
      </c>
      <c r="AA107" s="13">
        <f t="shared" si="28"/>
        <v>0</v>
      </c>
      <c r="AB107" s="13">
        <f t="shared" si="28"/>
        <v>0</v>
      </c>
      <c r="AC107" s="13">
        <f t="shared" si="28"/>
        <v>0</v>
      </c>
      <c r="AD107" s="13">
        <f t="shared" si="28"/>
        <v>0</v>
      </c>
      <c r="AE107" s="13">
        <f t="shared" si="28"/>
        <v>0</v>
      </c>
      <c r="AF107" s="13">
        <f t="shared" si="28"/>
        <v>0</v>
      </c>
      <c r="AG107" s="13">
        <f>AF107*(1+$G$16)*(1+AG103)</f>
        <v>0</v>
      </c>
      <c r="AH107" s="13">
        <f t="shared" si="28"/>
        <v>0</v>
      </c>
      <c r="AI107" s="13">
        <f t="shared" si="28"/>
        <v>0</v>
      </c>
      <c r="AJ107" s="13">
        <f t="shared" si="28"/>
        <v>0</v>
      </c>
      <c r="AK107" s="13">
        <f t="shared" si="28"/>
        <v>0</v>
      </c>
    </row>
    <row r="108" spans="1:39" x14ac:dyDescent="0.35">
      <c r="C108" s="3"/>
      <c r="D108" s="3"/>
    </row>
    <row r="109" spans="1:39" x14ac:dyDescent="0.35">
      <c r="C109" s="3"/>
      <c r="D109" s="3"/>
      <c r="E109" t="s">
        <v>90</v>
      </c>
      <c r="F109" t="s">
        <v>91</v>
      </c>
      <c r="H109" s="10">
        <f>SUM(H100:H102)/1000</f>
        <v>0</v>
      </c>
      <c r="I109" s="10">
        <f t="shared" ref="I109:AK109" si="29">SUM(I100:I102)/1000</f>
        <v>0</v>
      </c>
      <c r="J109" s="10">
        <f t="shared" si="29"/>
        <v>0</v>
      </c>
      <c r="K109" s="10">
        <f t="shared" si="29"/>
        <v>0</v>
      </c>
      <c r="L109" s="10">
        <f t="shared" si="29"/>
        <v>0</v>
      </c>
      <c r="M109" s="10">
        <f t="shared" si="29"/>
        <v>0</v>
      </c>
      <c r="N109" s="10">
        <f t="shared" si="29"/>
        <v>0</v>
      </c>
      <c r="O109" s="10">
        <f t="shared" si="29"/>
        <v>0</v>
      </c>
      <c r="P109" s="10">
        <f t="shared" si="29"/>
        <v>0</v>
      </c>
      <c r="Q109" s="10">
        <f t="shared" si="29"/>
        <v>0</v>
      </c>
      <c r="R109" s="10">
        <f t="shared" si="29"/>
        <v>0</v>
      </c>
      <c r="S109" s="10">
        <f t="shared" si="29"/>
        <v>0</v>
      </c>
      <c r="T109" s="10">
        <f t="shared" si="29"/>
        <v>0</v>
      </c>
      <c r="U109" s="10">
        <f t="shared" si="29"/>
        <v>0</v>
      </c>
      <c r="V109" s="10">
        <f t="shared" si="29"/>
        <v>0</v>
      </c>
      <c r="W109" s="10">
        <f t="shared" si="29"/>
        <v>0</v>
      </c>
      <c r="X109" s="10">
        <f t="shared" si="29"/>
        <v>0</v>
      </c>
      <c r="Y109" s="10">
        <f t="shared" si="29"/>
        <v>0</v>
      </c>
      <c r="Z109" s="10">
        <f t="shared" si="29"/>
        <v>0</v>
      </c>
      <c r="AA109" s="10">
        <f t="shared" si="29"/>
        <v>0</v>
      </c>
      <c r="AB109" s="10">
        <f t="shared" si="29"/>
        <v>0</v>
      </c>
      <c r="AC109" s="10">
        <f t="shared" si="29"/>
        <v>0</v>
      </c>
      <c r="AD109" s="10">
        <f t="shared" si="29"/>
        <v>0</v>
      </c>
      <c r="AE109" s="10">
        <f t="shared" si="29"/>
        <v>0</v>
      </c>
      <c r="AF109" s="10">
        <f t="shared" si="29"/>
        <v>0</v>
      </c>
      <c r="AG109" s="10">
        <f t="shared" si="29"/>
        <v>0</v>
      </c>
      <c r="AH109" s="10">
        <f t="shared" si="29"/>
        <v>0</v>
      </c>
      <c r="AI109" s="10">
        <f t="shared" si="29"/>
        <v>0</v>
      </c>
      <c r="AJ109" s="10">
        <f t="shared" si="29"/>
        <v>0</v>
      </c>
      <c r="AK109" s="10">
        <f t="shared" si="29"/>
        <v>0</v>
      </c>
    </row>
    <row r="110" spans="1:39" x14ac:dyDescent="0.35">
      <c r="C110" s="3"/>
      <c r="D110" s="3"/>
      <c r="E110" t="s">
        <v>92</v>
      </c>
      <c r="F110" t="s">
        <v>53</v>
      </c>
      <c r="H110" s="30">
        <f>H93*H104+H100*H105+H101*H106+H102*H107</f>
        <v>248020.96000000002</v>
      </c>
      <c r="I110" s="10">
        <f t="shared" ref="I110:AK110" si="30">I93*I104+I100*I105+I101*I106+I102*I107</f>
        <v>493291.68</v>
      </c>
      <c r="J110" s="10">
        <f t="shared" si="30"/>
        <v>758187.3885644211</v>
      </c>
      <c r="K110" s="10">
        <f t="shared" si="30"/>
        <v>1062958.3510810977</v>
      </c>
      <c r="L110" s="10">
        <f t="shared" si="30"/>
        <v>1412106.2107881494</v>
      </c>
      <c r="M110" s="10">
        <f t="shared" si="30"/>
        <v>1753624.0812290108</v>
      </c>
      <c r="N110" s="10">
        <f t="shared" si="30"/>
        <v>2153205.8728575171</v>
      </c>
      <c r="O110" s="10">
        <f t="shared" si="30"/>
        <v>2569769.4751370451</v>
      </c>
      <c r="P110" s="10">
        <f t="shared" si="30"/>
        <v>3018602.4899287005</v>
      </c>
      <c r="Q110" s="10">
        <f t="shared" si="30"/>
        <v>3501728.609248464</v>
      </c>
      <c r="R110" s="10">
        <f t="shared" si="30"/>
        <v>4021286.7211536346</v>
      </c>
      <c r="S110" s="10">
        <f t="shared" si="30"/>
        <v>4579537.1110675884</v>
      </c>
      <c r="T110" s="10">
        <f t="shared" si="30"/>
        <v>5066427.8198136222</v>
      </c>
      <c r="U110" s="10">
        <f t="shared" si="30"/>
        <v>5571748.3624610081</v>
      </c>
      <c r="V110" s="10">
        <f t="shared" si="30"/>
        <v>6096058.0732310461</v>
      </c>
      <c r="W110" s="10">
        <f t="shared" si="30"/>
        <v>6639931.6508255806</v>
      </c>
      <c r="X110" s="10">
        <f t="shared" si="30"/>
        <v>7203959.5570687903</v>
      </c>
      <c r="Y110" s="10">
        <f t="shared" si="30"/>
        <v>7788748.4255162012</v>
      </c>
      <c r="Z110" s="10">
        <f t="shared" si="30"/>
        <v>8394921.4802737366</v>
      </c>
      <c r="AA110" s="10">
        <f t="shared" si="30"/>
        <v>9023118.9652754348</v>
      </c>
      <c r="AB110" s="10">
        <f t="shared" si="30"/>
        <v>9673998.5842744019</v>
      </c>
      <c r="AC110" s="10">
        <f t="shared" si="30"/>
        <v>10348235.951807642</v>
      </c>
      <c r="AD110" s="10">
        <f t="shared" si="30"/>
        <v>11046525.055401612</v>
      </c>
      <c r="AE110" s="10">
        <f t="shared" si="30"/>
        <v>11769578.729291782</v>
      </c>
      <c r="AF110" s="10">
        <f t="shared" si="30"/>
        <v>12518129.139935907</v>
      </c>
      <c r="AG110" s="10">
        <f t="shared" si="30"/>
        <v>13292928.283607466</v>
      </c>
      <c r="AH110" s="10">
        <f t="shared" si="30"/>
        <v>14094748.496362519</v>
      </c>
      <c r="AI110" s="10">
        <f t="shared" si="30"/>
        <v>14924382.976680214</v>
      </c>
      <c r="AJ110" s="10">
        <f t="shared" si="30"/>
        <v>15782646.321084356</v>
      </c>
      <c r="AK110" s="10">
        <f t="shared" si="30"/>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1">H114+I113</f>
        <v>912</v>
      </c>
      <c r="J114" s="10">
        <f t="shared" si="31"/>
        <v>1346</v>
      </c>
      <c r="K114" s="10">
        <f t="shared" si="31"/>
        <v>1812</v>
      </c>
      <c r="L114" s="10">
        <f t="shared" si="31"/>
        <v>2289</v>
      </c>
      <c r="M114" s="10">
        <f t="shared" si="31"/>
        <v>2703</v>
      </c>
      <c r="N114" s="10">
        <f t="shared" si="31"/>
        <v>3156</v>
      </c>
      <c r="O114" s="10">
        <f t="shared" si="31"/>
        <v>3609</v>
      </c>
      <c r="P114" s="10">
        <f t="shared" si="31"/>
        <v>4062</v>
      </c>
      <c r="Q114" s="10">
        <f t="shared" si="31"/>
        <v>4515</v>
      </c>
      <c r="R114" s="10">
        <f t="shared" si="31"/>
        <v>4968</v>
      </c>
      <c r="S114" s="10">
        <f t="shared" si="31"/>
        <v>5421</v>
      </c>
      <c r="T114" s="10">
        <f t="shared" si="31"/>
        <v>5874</v>
      </c>
      <c r="U114" s="10">
        <f t="shared" si="31"/>
        <v>6327</v>
      </c>
      <c r="V114" s="10">
        <f t="shared" si="31"/>
        <v>6780</v>
      </c>
      <c r="W114" s="10">
        <f t="shared" si="31"/>
        <v>7233</v>
      </c>
      <c r="X114" s="10">
        <f t="shared" si="31"/>
        <v>7686</v>
      </c>
      <c r="Y114" s="10">
        <f t="shared" si="31"/>
        <v>8139</v>
      </c>
      <c r="Z114" s="10">
        <f t="shared" si="31"/>
        <v>8592</v>
      </c>
      <c r="AA114" s="10">
        <f t="shared" si="31"/>
        <v>9045</v>
      </c>
      <c r="AB114" s="10">
        <f t="shared" si="31"/>
        <v>9498</v>
      </c>
      <c r="AC114" s="10">
        <f t="shared" si="31"/>
        <v>9951</v>
      </c>
      <c r="AD114" s="10">
        <f t="shared" si="31"/>
        <v>10404</v>
      </c>
      <c r="AE114" s="10">
        <f t="shared" si="31"/>
        <v>10857</v>
      </c>
      <c r="AF114" s="10">
        <f t="shared" si="31"/>
        <v>11310</v>
      </c>
      <c r="AG114" s="10">
        <f>AF114+AG113</f>
        <v>11763</v>
      </c>
      <c r="AH114" s="10">
        <f t="shared" si="31"/>
        <v>12216</v>
      </c>
      <c r="AI114" s="10">
        <f t="shared" si="31"/>
        <v>12669</v>
      </c>
      <c r="AJ114" s="10">
        <f t="shared" si="31"/>
        <v>13122</v>
      </c>
      <c r="AK114" s="10">
        <f t="shared" si="31"/>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2">I113*$G115</f>
        <v>428</v>
      </c>
      <c r="J116" s="10">
        <f t="shared" si="32"/>
        <v>434</v>
      </c>
      <c r="K116" s="10">
        <f t="shared" si="32"/>
        <v>466</v>
      </c>
      <c r="L116" s="10">
        <f t="shared" si="32"/>
        <v>477</v>
      </c>
      <c r="M116" s="10">
        <f t="shared" si="32"/>
        <v>414</v>
      </c>
      <c r="N116" s="10">
        <f t="shared" si="32"/>
        <v>453</v>
      </c>
      <c r="O116" s="10">
        <f t="shared" si="32"/>
        <v>453</v>
      </c>
      <c r="P116" s="10">
        <f t="shared" si="32"/>
        <v>453</v>
      </c>
      <c r="Q116" s="10">
        <f t="shared" si="32"/>
        <v>453</v>
      </c>
      <c r="R116" s="10">
        <f t="shared" si="32"/>
        <v>453</v>
      </c>
      <c r="S116" s="10">
        <f t="shared" si="32"/>
        <v>453</v>
      </c>
      <c r="T116" s="10">
        <f t="shared" si="32"/>
        <v>453</v>
      </c>
      <c r="U116" s="10">
        <f t="shared" si="32"/>
        <v>453</v>
      </c>
      <c r="V116" s="10">
        <f t="shared" si="32"/>
        <v>453</v>
      </c>
      <c r="W116" s="10">
        <f t="shared" si="32"/>
        <v>453</v>
      </c>
      <c r="X116" s="10">
        <f t="shared" si="32"/>
        <v>453</v>
      </c>
      <c r="Y116" s="10">
        <f t="shared" si="32"/>
        <v>453</v>
      </c>
      <c r="Z116" s="10">
        <f t="shared" si="32"/>
        <v>453</v>
      </c>
      <c r="AA116" s="10">
        <f t="shared" si="32"/>
        <v>453</v>
      </c>
      <c r="AB116" s="10">
        <f t="shared" si="32"/>
        <v>453</v>
      </c>
      <c r="AC116" s="10">
        <f t="shared" si="32"/>
        <v>453</v>
      </c>
      <c r="AD116" s="10">
        <f t="shared" si="32"/>
        <v>453</v>
      </c>
      <c r="AE116" s="10">
        <f t="shared" si="32"/>
        <v>453</v>
      </c>
      <c r="AF116" s="10">
        <f t="shared" si="32"/>
        <v>453</v>
      </c>
      <c r="AG116" s="10">
        <f t="shared" si="32"/>
        <v>453</v>
      </c>
      <c r="AH116" s="10">
        <f t="shared" si="32"/>
        <v>453</v>
      </c>
      <c r="AI116" s="10">
        <f t="shared" si="32"/>
        <v>453</v>
      </c>
      <c r="AJ116" s="10">
        <f t="shared" si="32"/>
        <v>453</v>
      </c>
      <c r="AK116" s="10">
        <f t="shared" si="32"/>
        <v>453</v>
      </c>
      <c r="AL116" s="10"/>
      <c r="AM116" s="10"/>
    </row>
    <row r="117" spans="1:39" x14ac:dyDescent="0.35">
      <c r="C117" s="3"/>
      <c r="D117" s="3"/>
      <c r="E117" t="s">
        <v>74</v>
      </c>
      <c r="F117" t="s">
        <v>70</v>
      </c>
      <c r="H117">
        <f>H114*$G115</f>
        <v>484</v>
      </c>
      <c r="I117" s="10">
        <f t="shared" ref="I117:AK117" si="33">I114*$G115</f>
        <v>912</v>
      </c>
      <c r="J117" s="10">
        <f t="shared" si="33"/>
        <v>1346</v>
      </c>
      <c r="K117" s="10">
        <f t="shared" si="33"/>
        <v>1812</v>
      </c>
      <c r="L117" s="10">
        <f t="shared" si="33"/>
        <v>2289</v>
      </c>
      <c r="M117" s="10">
        <f t="shared" si="33"/>
        <v>2703</v>
      </c>
      <c r="N117" s="10">
        <f t="shared" si="33"/>
        <v>3156</v>
      </c>
      <c r="O117" s="10">
        <f t="shared" si="33"/>
        <v>3609</v>
      </c>
      <c r="P117" s="10">
        <f t="shared" si="33"/>
        <v>4062</v>
      </c>
      <c r="Q117" s="10">
        <f t="shared" si="33"/>
        <v>4515</v>
      </c>
      <c r="R117" s="10">
        <f t="shared" si="33"/>
        <v>4968</v>
      </c>
      <c r="S117" s="10">
        <f t="shared" si="33"/>
        <v>5421</v>
      </c>
      <c r="T117" s="10">
        <f t="shared" si="33"/>
        <v>5874</v>
      </c>
      <c r="U117" s="10">
        <f t="shared" si="33"/>
        <v>6327</v>
      </c>
      <c r="V117" s="10">
        <f t="shared" si="33"/>
        <v>6780</v>
      </c>
      <c r="W117" s="10">
        <f t="shared" si="33"/>
        <v>7233</v>
      </c>
      <c r="X117" s="10">
        <f t="shared" si="33"/>
        <v>7686</v>
      </c>
      <c r="Y117" s="10">
        <f t="shared" si="33"/>
        <v>8139</v>
      </c>
      <c r="Z117" s="10">
        <f t="shared" si="33"/>
        <v>8592</v>
      </c>
      <c r="AA117" s="10">
        <f t="shared" si="33"/>
        <v>9045</v>
      </c>
      <c r="AB117" s="10">
        <f t="shared" si="33"/>
        <v>9498</v>
      </c>
      <c r="AC117" s="10">
        <f t="shared" si="33"/>
        <v>9951</v>
      </c>
      <c r="AD117" s="10">
        <f t="shared" si="33"/>
        <v>10404</v>
      </c>
      <c r="AE117" s="10">
        <f t="shared" si="33"/>
        <v>10857</v>
      </c>
      <c r="AF117" s="10">
        <f t="shared" si="33"/>
        <v>11310</v>
      </c>
      <c r="AG117" s="10">
        <f t="shared" si="33"/>
        <v>11763</v>
      </c>
      <c r="AH117" s="10">
        <f t="shared" si="33"/>
        <v>12216</v>
      </c>
      <c r="AI117" s="10">
        <f t="shared" si="33"/>
        <v>12669</v>
      </c>
      <c r="AJ117" s="10">
        <f t="shared" si="33"/>
        <v>13122</v>
      </c>
      <c r="AK117" s="10">
        <f t="shared" si="33"/>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4">I114*I118</f>
        <v>110352</v>
      </c>
      <c r="J121" s="10">
        <f t="shared" si="34"/>
        <v>162866</v>
      </c>
      <c r="K121" s="10">
        <f t="shared" si="34"/>
        <v>219252</v>
      </c>
      <c r="L121" s="10">
        <f t="shared" si="34"/>
        <v>276969</v>
      </c>
      <c r="M121" s="10">
        <f t="shared" si="34"/>
        <v>327063</v>
      </c>
      <c r="N121" s="10">
        <f t="shared" si="34"/>
        <v>381876</v>
      </c>
      <c r="O121" s="10">
        <f t="shared" si="34"/>
        <v>436689</v>
      </c>
      <c r="P121" s="10">
        <f t="shared" si="34"/>
        <v>491502</v>
      </c>
      <c r="Q121" s="10">
        <f t="shared" si="34"/>
        <v>546315</v>
      </c>
      <c r="R121" s="10">
        <f t="shared" si="34"/>
        <v>601128</v>
      </c>
      <c r="S121" s="10">
        <f t="shared" si="34"/>
        <v>655941</v>
      </c>
      <c r="T121" s="10">
        <f t="shared" si="34"/>
        <v>710754</v>
      </c>
      <c r="U121" s="10">
        <f t="shared" si="34"/>
        <v>765567</v>
      </c>
      <c r="V121" s="10">
        <f t="shared" si="34"/>
        <v>820380</v>
      </c>
      <c r="W121" s="10">
        <f t="shared" si="34"/>
        <v>875193</v>
      </c>
      <c r="X121" s="10">
        <f t="shared" si="34"/>
        <v>930006</v>
      </c>
      <c r="Y121" s="10">
        <f t="shared" si="34"/>
        <v>984819</v>
      </c>
      <c r="Z121" s="10">
        <f t="shared" si="34"/>
        <v>1039632</v>
      </c>
      <c r="AA121" s="10">
        <f t="shared" si="34"/>
        <v>1094445</v>
      </c>
      <c r="AB121" s="10">
        <f t="shared" si="34"/>
        <v>1149258</v>
      </c>
      <c r="AC121" s="10">
        <f t="shared" si="34"/>
        <v>1204071</v>
      </c>
      <c r="AD121" s="10">
        <f t="shared" si="34"/>
        <v>1258884</v>
      </c>
      <c r="AE121" s="10">
        <f t="shared" si="34"/>
        <v>1313697</v>
      </c>
      <c r="AF121" s="10">
        <f t="shared" si="34"/>
        <v>1368510</v>
      </c>
      <c r="AG121" s="10">
        <f t="shared" si="34"/>
        <v>1423323</v>
      </c>
      <c r="AH121" s="10">
        <f t="shared" si="34"/>
        <v>1478136</v>
      </c>
      <c r="AI121" s="10">
        <f t="shared" si="34"/>
        <v>1532949</v>
      </c>
      <c r="AJ121" s="10">
        <f t="shared" si="34"/>
        <v>1587762</v>
      </c>
      <c r="AK121" s="10">
        <f t="shared" si="34"/>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5">I114*I119</f>
        <v>0</v>
      </c>
      <c r="J122" s="10">
        <f t="shared" si="35"/>
        <v>0</v>
      </c>
      <c r="K122" s="10">
        <f t="shared" si="35"/>
        <v>0</v>
      </c>
      <c r="L122" s="10">
        <f t="shared" si="35"/>
        <v>0</v>
      </c>
      <c r="M122" s="10">
        <f t="shared" si="35"/>
        <v>0</v>
      </c>
      <c r="N122" s="10">
        <f t="shared" si="35"/>
        <v>0</v>
      </c>
      <c r="O122" s="10">
        <f t="shared" si="35"/>
        <v>0</v>
      </c>
      <c r="P122" s="10">
        <f t="shared" si="35"/>
        <v>0</v>
      </c>
      <c r="Q122" s="10">
        <f t="shared" si="35"/>
        <v>0</v>
      </c>
      <c r="R122" s="10">
        <f t="shared" si="35"/>
        <v>0</v>
      </c>
      <c r="S122" s="10">
        <f t="shared" si="35"/>
        <v>0</v>
      </c>
      <c r="T122" s="10">
        <f t="shared" si="35"/>
        <v>0</v>
      </c>
      <c r="U122" s="10">
        <f t="shared" si="35"/>
        <v>0</v>
      </c>
      <c r="V122" s="10">
        <f t="shared" si="35"/>
        <v>0</v>
      </c>
      <c r="W122" s="10">
        <f t="shared" si="35"/>
        <v>0</v>
      </c>
      <c r="X122" s="10">
        <f t="shared" si="35"/>
        <v>0</v>
      </c>
      <c r="Y122" s="10">
        <f t="shared" si="35"/>
        <v>0</v>
      </c>
      <c r="Z122" s="10">
        <f t="shared" si="35"/>
        <v>0</v>
      </c>
      <c r="AA122" s="10">
        <f t="shared" si="35"/>
        <v>0</v>
      </c>
      <c r="AB122" s="10">
        <f t="shared" si="35"/>
        <v>0</v>
      </c>
      <c r="AC122" s="10">
        <f t="shared" si="35"/>
        <v>0</v>
      </c>
      <c r="AD122" s="10">
        <f t="shared" si="35"/>
        <v>0</v>
      </c>
      <c r="AE122" s="10">
        <f t="shared" si="35"/>
        <v>0</v>
      </c>
      <c r="AF122" s="10">
        <f t="shared" si="35"/>
        <v>0</v>
      </c>
      <c r="AG122" s="10">
        <f t="shared" si="35"/>
        <v>0</v>
      </c>
      <c r="AH122" s="10">
        <f t="shared" si="35"/>
        <v>0</v>
      </c>
      <c r="AI122" s="10">
        <f t="shared" si="35"/>
        <v>0</v>
      </c>
      <c r="AJ122" s="10">
        <f t="shared" si="35"/>
        <v>0</v>
      </c>
      <c r="AK122" s="10">
        <f t="shared" si="35"/>
        <v>0</v>
      </c>
      <c r="AL122" s="10"/>
    </row>
    <row r="123" spans="1:39" x14ac:dyDescent="0.35">
      <c r="C123" s="3"/>
      <c r="D123" s="3"/>
      <c r="E123" t="s">
        <v>82</v>
      </c>
      <c r="F123" t="s">
        <v>80</v>
      </c>
      <c r="H123" s="10">
        <f>H114*H120</f>
        <v>0</v>
      </c>
      <c r="I123" s="10">
        <f t="shared" ref="I123:AK123" si="36">I114*I120</f>
        <v>0</v>
      </c>
      <c r="J123" s="10">
        <f t="shared" si="36"/>
        <v>0</v>
      </c>
      <c r="K123" s="10">
        <f t="shared" si="36"/>
        <v>0</v>
      </c>
      <c r="L123" s="10">
        <f t="shared" si="36"/>
        <v>0</v>
      </c>
      <c r="M123" s="10">
        <f t="shared" si="36"/>
        <v>0</v>
      </c>
      <c r="N123" s="10">
        <f t="shared" si="36"/>
        <v>0</v>
      </c>
      <c r="O123" s="10">
        <f t="shared" si="36"/>
        <v>0</v>
      </c>
      <c r="P123" s="10">
        <f t="shared" si="36"/>
        <v>0</v>
      </c>
      <c r="Q123" s="10">
        <f t="shared" si="36"/>
        <v>0</v>
      </c>
      <c r="R123" s="10">
        <f t="shared" si="36"/>
        <v>0</v>
      </c>
      <c r="S123" s="10">
        <f t="shared" si="36"/>
        <v>0</v>
      </c>
      <c r="T123" s="10">
        <f t="shared" si="36"/>
        <v>0</v>
      </c>
      <c r="U123" s="10">
        <f t="shared" si="36"/>
        <v>0</v>
      </c>
      <c r="V123" s="10">
        <f t="shared" si="36"/>
        <v>0</v>
      </c>
      <c r="W123" s="10">
        <f t="shared" si="36"/>
        <v>0</v>
      </c>
      <c r="X123" s="10">
        <f t="shared" si="36"/>
        <v>0</v>
      </c>
      <c r="Y123" s="10">
        <f t="shared" si="36"/>
        <v>0</v>
      </c>
      <c r="Z123" s="10">
        <f t="shared" si="36"/>
        <v>0</v>
      </c>
      <c r="AA123" s="10">
        <f t="shared" si="36"/>
        <v>0</v>
      </c>
      <c r="AB123" s="10">
        <f t="shared" si="36"/>
        <v>0</v>
      </c>
      <c r="AC123" s="10">
        <f t="shared" si="36"/>
        <v>0</v>
      </c>
      <c r="AD123" s="10">
        <f t="shared" si="36"/>
        <v>0</v>
      </c>
      <c r="AE123" s="10">
        <f t="shared" si="36"/>
        <v>0</v>
      </c>
      <c r="AF123" s="10">
        <f t="shared" si="36"/>
        <v>0</v>
      </c>
      <c r="AG123" s="10">
        <f t="shared" si="36"/>
        <v>0</v>
      </c>
      <c r="AH123" s="10">
        <f t="shared" si="36"/>
        <v>0</v>
      </c>
      <c r="AI123" s="10">
        <f t="shared" si="36"/>
        <v>0</v>
      </c>
      <c r="AJ123" s="10">
        <f t="shared" si="36"/>
        <v>0</v>
      </c>
      <c r="AK123" s="10">
        <f t="shared" si="36"/>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7">I125*(1+$G$16)*(1+J124)</f>
        <v>362.95288218423349</v>
      </c>
      <c r="K125" s="10">
        <f t="shared" si="37"/>
        <v>377.98695172254958</v>
      </c>
      <c r="L125" s="10">
        <f t="shared" si="37"/>
        <v>397.5029202948337</v>
      </c>
      <c r="M125" s="10">
        <f t="shared" si="37"/>
        <v>418.03169214527884</v>
      </c>
      <c r="N125" s="10">
        <f t="shared" si="37"/>
        <v>439.60974825319119</v>
      </c>
      <c r="O125" s="10">
        <f t="shared" si="37"/>
        <v>458.80277617154252</v>
      </c>
      <c r="P125" s="10">
        <f t="shared" si="37"/>
        <v>478.83375712014021</v>
      </c>
      <c r="Q125" s="10">
        <f t="shared" si="37"/>
        <v>499.73927549222788</v>
      </c>
      <c r="R125" s="10">
        <f t="shared" si="37"/>
        <v>521.55751292788818</v>
      </c>
      <c r="S125" s="10">
        <f t="shared" si="37"/>
        <v>544.32831804862792</v>
      </c>
      <c r="T125" s="10">
        <f t="shared" si="37"/>
        <v>555.75921272764901</v>
      </c>
      <c r="U125" s="10">
        <f t="shared" si="37"/>
        <v>567.43015619492962</v>
      </c>
      <c r="V125" s="10">
        <f t="shared" si="37"/>
        <v>579.34618947502304</v>
      </c>
      <c r="W125" s="10">
        <f t="shared" si="37"/>
        <v>591.51245945399842</v>
      </c>
      <c r="X125" s="10">
        <f t="shared" si="37"/>
        <v>603.93422110253232</v>
      </c>
      <c r="Y125" s="10">
        <f t="shared" si="37"/>
        <v>616.61683974568541</v>
      </c>
      <c r="Z125" s="10">
        <f t="shared" si="37"/>
        <v>629.56579338034476</v>
      </c>
      <c r="AA125" s="10">
        <f t="shared" si="37"/>
        <v>642.78667504133193</v>
      </c>
      <c r="AB125" s="10">
        <f t="shared" si="37"/>
        <v>656.28519521719988</v>
      </c>
      <c r="AC125" s="10">
        <f t="shared" si="37"/>
        <v>670.06718431676097</v>
      </c>
      <c r="AD125" s="10">
        <f t="shared" si="37"/>
        <v>684.13859518741288</v>
      </c>
      <c r="AE125" s="10">
        <f t="shared" si="37"/>
        <v>698.50550568634844</v>
      </c>
      <c r="AF125" s="10">
        <f t="shared" si="37"/>
        <v>713.17412130576167</v>
      </c>
      <c r="AG125" s="10">
        <f>AF125*(1+$G$16)*(1+AG124)</f>
        <v>728.1507778531826</v>
      </c>
      <c r="AH125" s="10">
        <f t="shared" si="37"/>
        <v>743.44194418809934</v>
      </c>
      <c r="AI125" s="10">
        <f t="shared" si="37"/>
        <v>759.05422501604937</v>
      </c>
      <c r="AJ125" s="10">
        <f t="shared" si="37"/>
        <v>774.99436374138634</v>
      </c>
      <c r="AK125" s="10">
        <f t="shared" si="37"/>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8">I126*(1+$G$16)*(1+J124)</f>
        <v>2.2741312086127361</v>
      </c>
      <c r="K126" s="13">
        <f t="shared" si="38"/>
        <v>2.3683292392876494</v>
      </c>
      <c r="L126" s="13">
        <f t="shared" si="38"/>
        <v>2.4906092248589129</v>
      </c>
      <c r="M126" s="13">
        <f t="shared" si="38"/>
        <v>2.6192350686837065</v>
      </c>
      <c r="N126" s="13">
        <f t="shared" si="38"/>
        <v>2.754435347355944</v>
      </c>
      <c r="O126" s="13">
        <f t="shared" si="38"/>
        <v>2.8746919038385097</v>
      </c>
      <c r="P126" s="13">
        <f t="shared" si="38"/>
        <v>3.0001987702951056</v>
      </c>
      <c r="Q126" s="13">
        <f t="shared" si="38"/>
        <v>3.1311851712738954</v>
      </c>
      <c r="R126" s="13">
        <f t="shared" si="38"/>
        <v>3.2678903390928196</v>
      </c>
      <c r="S126" s="13">
        <f t="shared" si="38"/>
        <v>3.4105639507712286</v>
      </c>
      <c r="T126" s="13">
        <f t="shared" si="38"/>
        <v>3.4821857937374241</v>
      </c>
      <c r="U126" s="13">
        <f t="shared" si="38"/>
        <v>3.5553116954059099</v>
      </c>
      <c r="V126" s="13">
        <f t="shared" si="38"/>
        <v>3.6299732410094334</v>
      </c>
      <c r="W126" s="13">
        <f t="shared" si="38"/>
        <v>3.7062026790706311</v>
      </c>
      <c r="X126" s="13">
        <f t="shared" si="38"/>
        <v>3.7840329353311142</v>
      </c>
      <c r="Y126" s="13">
        <f t="shared" si="38"/>
        <v>3.8634976269730674</v>
      </c>
      <c r="Z126" s="13">
        <f t="shared" si="38"/>
        <v>3.9446310771395017</v>
      </c>
      <c r="AA126" s="13">
        <f t="shared" si="38"/>
        <v>4.0274683297594311</v>
      </c>
      <c r="AB126" s="13">
        <f t="shared" si="38"/>
        <v>4.1120451646843792</v>
      </c>
      <c r="AC126" s="13">
        <f t="shared" si="38"/>
        <v>4.1983981131427504</v>
      </c>
      <c r="AD126" s="13">
        <f t="shared" si="38"/>
        <v>4.286564473518748</v>
      </c>
      <c r="AE126" s="13">
        <f t="shared" si="38"/>
        <v>4.376582327462641</v>
      </c>
      <c r="AF126" s="13">
        <f t="shared" si="38"/>
        <v>4.468490556339356</v>
      </c>
      <c r="AG126" s="13">
        <f>AF126*(1+$G$16)*(1+AG124)</f>
        <v>4.5623288580224823</v>
      </c>
      <c r="AH126" s="13">
        <f t="shared" si="38"/>
        <v>4.658137764040954</v>
      </c>
      <c r="AI126" s="13">
        <f t="shared" si="38"/>
        <v>4.7559586570858139</v>
      </c>
      <c r="AJ126" s="13">
        <f t="shared" si="38"/>
        <v>4.8558337888846159</v>
      </c>
      <c r="AK126" s="13">
        <f t="shared" si="38"/>
        <v>4.9578062984511924</v>
      </c>
    </row>
    <row r="127" spans="1:39" x14ac:dyDescent="0.35">
      <c r="C127" s="3"/>
      <c r="D127" s="3"/>
      <c r="E127" t="s">
        <v>88</v>
      </c>
      <c r="F127" t="s">
        <v>87</v>
      </c>
      <c r="G127" s="12"/>
      <c r="H127" s="13">
        <f>G127*(1+$G$16)*(1+H124)</f>
        <v>0</v>
      </c>
      <c r="I127" s="13">
        <f t="shared" ref="I127:AK127" si="39">H127*(1+$G$16)*(1+I124)</f>
        <v>0</v>
      </c>
      <c r="J127" s="13">
        <f t="shared" si="39"/>
        <v>0</v>
      </c>
      <c r="K127" s="13">
        <f t="shared" si="39"/>
        <v>0</v>
      </c>
      <c r="L127" s="13">
        <f t="shared" si="39"/>
        <v>0</v>
      </c>
      <c r="M127" s="13">
        <f t="shared" si="39"/>
        <v>0</v>
      </c>
      <c r="N127" s="13">
        <f t="shared" si="39"/>
        <v>0</v>
      </c>
      <c r="O127" s="13">
        <f t="shared" si="39"/>
        <v>0</v>
      </c>
      <c r="P127" s="13">
        <f t="shared" si="39"/>
        <v>0</v>
      </c>
      <c r="Q127" s="13">
        <f t="shared" si="39"/>
        <v>0</v>
      </c>
      <c r="R127" s="13">
        <f t="shared" si="39"/>
        <v>0</v>
      </c>
      <c r="S127" s="13">
        <f t="shared" si="39"/>
        <v>0</v>
      </c>
      <c r="T127" s="13">
        <f t="shared" si="39"/>
        <v>0</v>
      </c>
      <c r="U127" s="13">
        <f t="shared" si="39"/>
        <v>0</v>
      </c>
      <c r="V127" s="13">
        <f t="shared" si="39"/>
        <v>0</v>
      </c>
      <c r="W127" s="13">
        <f t="shared" si="39"/>
        <v>0</v>
      </c>
      <c r="X127" s="13">
        <f t="shared" si="39"/>
        <v>0</v>
      </c>
      <c r="Y127" s="13">
        <f t="shared" si="39"/>
        <v>0</v>
      </c>
      <c r="Z127" s="13">
        <f t="shared" si="39"/>
        <v>0</v>
      </c>
      <c r="AA127" s="13">
        <f t="shared" si="39"/>
        <v>0</v>
      </c>
      <c r="AB127" s="13">
        <f t="shared" si="39"/>
        <v>0</v>
      </c>
      <c r="AC127" s="13">
        <f t="shared" si="39"/>
        <v>0</v>
      </c>
      <c r="AD127" s="13">
        <f t="shared" si="39"/>
        <v>0</v>
      </c>
      <c r="AE127" s="13">
        <f t="shared" si="39"/>
        <v>0</v>
      </c>
      <c r="AF127" s="13">
        <f t="shared" si="39"/>
        <v>0</v>
      </c>
      <c r="AG127" s="13">
        <f>AF127*(1+$G$16)*(1+AG124)</f>
        <v>0</v>
      </c>
      <c r="AH127" s="13">
        <f t="shared" si="39"/>
        <v>0</v>
      </c>
      <c r="AI127" s="13">
        <f t="shared" si="39"/>
        <v>0</v>
      </c>
      <c r="AJ127" s="13">
        <f t="shared" si="39"/>
        <v>0</v>
      </c>
      <c r="AK127" s="13">
        <f t="shared" si="39"/>
        <v>0</v>
      </c>
    </row>
    <row r="128" spans="1:39" x14ac:dyDescent="0.35">
      <c r="C128" s="3"/>
      <c r="D128" s="3"/>
      <c r="E128" t="s">
        <v>89</v>
      </c>
      <c r="F128" t="s">
        <v>87</v>
      </c>
      <c r="G128" s="12"/>
      <c r="H128" s="13">
        <f>G128*(1+$G$16)*(1+H124)</f>
        <v>0</v>
      </c>
      <c r="I128" s="13">
        <f t="shared" ref="I128:AK128" si="40">H128*(1+$G$16)*(1+I124)</f>
        <v>0</v>
      </c>
      <c r="J128" s="13">
        <f t="shared" si="40"/>
        <v>0</v>
      </c>
      <c r="K128" s="13">
        <f t="shared" si="40"/>
        <v>0</v>
      </c>
      <c r="L128" s="13">
        <f t="shared" si="40"/>
        <v>0</v>
      </c>
      <c r="M128" s="13">
        <f t="shared" si="40"/>
        <v>0</v>
      </c>
      <c r="N128" s="13">
        <f t="shared" si="40"/>
        <v>0</v>
      </c>
      <c r="O128" s="13">
        <f t="shared" si="40"/>
        <v>0</v>
      </c>
      <c r="P128" s="13">
        <f t="shared" si="40"/>
        <v>0</v>
      </c>
      <c r="Q128" s="13">
        <f t="shared" si="40"/>
        <v>0</v>
      </c>
      <c r="R128" s="13">
        <f t="shared" si="40"/>
        <v>0</v>
      </c>
      <c r="S128" s="13">
        <f t="shared" si="40"/>
        <v>0</v>
      </c>
      <c r="T128" s="13">
        <f t="shared" si="40"/>
        <v>0</v>
      </c>
      <c r="U128" s="13">
        <f t="shared" si="40"/>
        <v>0</v>
      </c>
      <c r="V128" s="13">
        <f t="shared" si="40"/>
        <v>0</v>
      </c>
      <c r="W128" s="13">
        <f t="shared" si="40"/>
        <v>0</v>
      </c>
      <c r="X128" s="13">
        <f t="shared" si="40"/>
        <v>0</v>
      </c>
      <c r="Y128" s="13">
        <f t="shared" si="40"/>
        <v>0</v>
      </c>
      <c r="Z128" s="13">
        <f t="shared" si="40"/>
        <v>0</v>
      </c>
      <c r="AA128" s="13">
        <f t="shared" si="40"/>
        <v>0</v>
      </c>
      <c r="AB128" s="13">
        <f t="shared" si="40"/>
        <v>0</v>
      </c>
      <c r="AC128" s="13">
        <f t="shared" si="40"/>
        <v>0</v>
      </c>
      <c r="AD128" s="13">
        <f t="shared" si="40"/>
        <v>0</v>
      </c>
      <c r="AE128" s="13">
        <f t="shared" si="40"/>
        <v>0</v>
      </c>
      <c r="AF128" s="13">
        <f t="shared" si="40"/>
        <v>0</v>
      </c>
      <c r="AG128" s="13">
        <f>AF128*(1+$G$16)*(1+AG124)</f>
        <v>0</v>
      </c>
      <c r="AH128" s="13">
        <f t="shared" si="40"/>
        <v>0</v>
      </c>
      <c r="AI128" s="13">
        <f t="shared" si="40"/>
        <v>0</v>
      </c>
      <c r="AJ128" s="13">
        <f t="shared" si="40"/>
        <v>0</v>
      </c>
      <c r="AK128" s="13">
        <f t="shared" si="40"/>
        <v>0</v>
      </c>
    </row>
    <row r="129" spans="1:39" x14ac:dyDescent="0.35">
      <c r="C129" s="3"/>
      <c r="D129" s="3"/>
    </row>
    <row r="130" spans="1:39" x14ac:dyDescent="0.35">
      <c r="C130" s="3"/>
      <c r="D130" s="3"/>
      <c r="E130" t="s">
        <v>95</v>
      </c>
      <c r="F130" t="s">
        <v>91</v>
      </c>
      <c r="H130" s="10">
        <f>SUM(H121:H123)/1000</f>
        <v>58.564</v>
      </c>
      <c r="I130" s="10">
        <f t="shared" ref="I130:AK130" si="41">SUM(I121:I123)/1000</f>
        <v>110.352</v>
      </c>
      <c r="J130" s="10">
        <f t="shared" si="41"/>
        <v>162.86600000000001</v>
      </c>
      <c r="K130" s="10">
        <f t="shared" si="41"/>
        <v>219.25200000000001</v>
      </c>
      <c r="L130" s="10">
        <f t="shared" si="41"/>
        <v>276.96899999999999</v>
      </c>
      <c r="M130" s="10">
        <f t="shared" si="41"/>
        <v>327.06299999999999</v>
      </c>
      <c r="N130" s="10">
        <f t="shared" si="41"/>
        <v>381.87599999999998</v>
      </c>
      <c r="O130" s="10">
        <f t="shared" si="41"/>
        <v>436.68900000000002</v>
      </c>
      <c r="P130" s="10">
        <f t="shared" si="41"/>
        <v>491.50200000000001</v>
      </c>
      <c r="Q130" s="10">
        <f t="shared" si="41"/>
        <v>546.31500000000005</v>
      </c>
      <c r="R130" s="10">
        <f t="shared" si="41"/>
        <v>601.12800000000004</v>
      </c>
      <c r="S130" s="10">
        <f t="shared" si="41"/>
        <v>655.94100000000003</v>
      </c>
      <c r="T130" s="10">
        <f t="shared" si="41"/>
        <v>710.75400000000002</v>
      </c>
      <c r="U130" s="10">
        <f t="shared" si="41"/>
        <v>765.56700000000001</v>
      </c>
      <c r="V130" s="10">
        <f t="shared" si="41"/>
        <v>820.38</v>
      </c>
      <c r="W130" s="10">
        <f t="shared" si="41"/>
        <v>875.19299999999998</v>
      </c>
      <c r="X130" s="10">
        <f t="shared" si="41"/>
        <v>930.00599999999997</v>
      </c>
      <c r="Y130" s="10">
        <f t="shared" si="41"/>
        <v>984.81899999999996</v>
      </c>
      <c r="Z130" s="10">
        <f t="shared" si="41"/>
        <v>1039.6320000000001</v>
      </c>
      <c r="AA130" s="10">
        <f t="shared" si="41"/>
        <v>1094.4449999999999</v>
      </c>
      <c r="AB130" s="10">
        <f t="shared" si="41"/>
        <v>1149.258</v>
      </c>
      <c r="AC130" s="10">
        <f t="shared" si="41"/>
        <v>1204.0709999999999</v>
      </c>
      <c r="AD130" s="10">
        <f t="shared" si="41"/>
        <v>1258.884</v>
      </c>
      <c r="AE130" s="10">
        <f t="shared" si="41"/>
        <v>1313.6969999999999</v>
      </c>
      <c r="AF130" s="10">
        <f t="shared" si="41"/>
        <v>1368.51</v>
      </c>
      <c r="AG130" s="10">
        <f t="shared" si="41"/>
        <v>1423.3230000000001</v>
      </c>
      <c r="AH130" s="10">
        <f t="shared" si="41"/>
        <v>1478.136</v>
      </c>
      <c r="AI130" s="10">
        <f t="shared" si="41"/>
        <v>1532.9490000000001</v>
      </c>
      <c r="AJ130" s="10">
        <f t="shared" si="41"/>
        <v>1587.7619999999999</v>
      </c>
      <c r="AK130" s="10">
        <f t="shared" si="41"/>
        <v>1642.575</v>
      </c>
    </row>
    <row r="131" spans="1:39" x14ac:dyDescent="0.35">
      <c r="C131" s="3"/>
      <c r="D131" s="3"/>
      <c r="E131" t="s">
        <v>96</v>
      </c>
      <c r="F131" t="s">
        <v>53</v>
      </c>
      <c r="H131" s="30">
        <f>H114*H125+H121*H126+H122*H127+H123*H128</f>
        <v>278972.13079999998</v>
      </c>
      <c r="I131" s="10">
        <f t="shared" ref="I131:AK131" si="42">I114*I125+I121*I126+I122*I127+I123*I128</f>
        <v>558825.90240000002</v>
      </c>
      <c r="J131" s="10">
        <f t="shared" si="42"/>
        <v>858913.23284190008</v>
      </c>
      <c r="K131" s="10">
        <f t="shared" si="42"/>
        <v>1204173.2788935555</v>
      </c>
      <c r="L131" s="10">
        <f t="shared" si="42"/>
        <v>1599705.7309548226</v>
      </c>
      <c r="M131" s="10">
        <f t="shared" si="42"/>
        <v>1986594.5431375878</v>
      </c>
      <c r="N131" s="10">
        <f t="shared" si="42"/>
        <v>2439261.1181939701</v>
      </c>
      <c r="O131" s="10">
        <f t="shared" si="42"/>
        <v>2911165.5519984318</v>
      </c>
      <c r="P131" s="10">
        <f t="shared" si="42"/>
        <v>3419626.4174195947</v>
      </c>
      <c r="Q131" s="10">
        <f t="shared" si="42"/>
        <v>3966936.2556919069</v>
      </c>
      <c r="R131" s="10">
        <f t="shared" si="42"/>
        <v>4555518.1079839366</v>
      </c>
      <c r="S131" s="10">
        <f t="shared" si="42"/>
        <v>5187932.5405744426</v>
      </c>
      <c r="T131" s="10">
        <f t="shared" si="42"/>
        <v>5739507.0972042596</v>
      </c>
      <c r="U131" s="10">
        <f t="shared" si="42"/>
        <v>6311959.9069621358</v>
      </c>
      <c r="V131" s="10">
        <f t="shared" si="42"/>
        <v>6905924.6120999753</v>
      </c>
      <c r="W131" s="10">
        <f t="shared" si="42"/>
        <v>7522052.260534633</v>
      </c>
      <c r="X131" s="10">
        <f t="shared" si="42"/>
        <v>8161011.757449612</v>
      </c>
      <c r="Y131" s="10">
        <f t="shared" si="42"/>
        <v>8823490.3281881232</v>
      </c>
      <c r="Z131" s="10">
        <f t="shared" si="42"/>
        <v>9510193.9927126169</v>
      </c>
      <c r="AA131" s="10">
        <f t="shared" si="42"/>
        <v>10221848.051912408</v>
      </c>
      <c r="AB131" s="10">
        <f t="shared" si="42"/>
        <v>10959197.586047806</v>
      </c>
      <c r="AC131" s="10">
        <f t="shared" si="42"/>
        <v>11723007.965625994</v>
      </c>
      <c r="AD131" s="10">
        <f t="shared" si="42"/>
        <v>12514065.375011019</v>
      </c>
      <c r="AE131" s="10">
        <f t="shared" si="42"/>
        <v>13333177.349077374</v>
      </c>
      <c r="AF131" s="10">
        <f t="shared" si="42"/>
        <v>14181173.323224137</v>
      </c>
      <c r="AG131" s="10">
        <f t="shared" si="42"/>
        <v>15058905.197074121</v>
      </c>
      <c r="AH131" s="10">
        <f t="shared" si="42"/>
        <v>15967247.912190262</v>
      </c>
      <c r="AI131" s="10">
        <f t="shared" si="42"/>
        <v>16907100.044149369</v>
      </c>
      <c r="AJ131" s="10">
        <f t="shared" si="42"/>
        <v>17879384.409321487</v>
      </c>
      <c r="AK131" s="10">
        <f t="shared" si="42"/>
        <v>18885048.68671136</v>
      </c>
      <c r="AL131" s="10">
        <f>SUM(H131:AK131)</f>
        <v>239571920.66638684</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3">H135+I134</f>
        <v>0</v>
      </c>
      <c r="J135" s="10">
        <f t="shared" si="43"/>
        <v>0</v>
      </c>
      <c r="K135" s="10">
        <f t="shared" si="43"/>
        <v>0</v>
      </c>
      <c r="L135" s="10">
        <f t="shared" si="43"/>
        <v>0</v>
      </c>
      <c r="M135" s="10">
        <f t="shared" si="43"/>
        <v>0</v>
      </c>
      <c r="N135" s="10">
        <f t="shared" si="43"/>
        <v>0</v>
      </c>
      <c r="O135" s="10">
        <f t="shared" si="43"/>
        <v>0</v>
      </c>
      <c r="P135" s="10">
        <f t="shared" si="43"/>
        <v>0</v>
      </c>
      <c r="Q135" s="10">
        <f t="shared" si="43"/>
        <v>0</v>
      </c>
      <c r="R135" s="10">
        <f t="shared" si="43"/>
        <v>0</v>
      </c>
      <c r="S135" s="10">
        <f t="shared" si="43"/>
        <v>0</v>
      </c>
      <c r="T135" s="10">
        <f t="shared" si="43"/>
        <v>0</v>
      </c>
      <c r="U135" s="10">
        <f t="shared" si="43"/>
        <v>0</v>
      </c>
      <c r="V135" s="10">
        <f t="shared" si="43"/>
        <v>0</v>
      </c>
      <c r="W135" s="10">
        <f t="shared" si="43"/>
        <v>0</v>
      </c>
      <c r="X135" s="10">
        <f t="shared" si="43"/>
        <v>0</v>
      </c>
      <c r="Y135" s="10">
        <f t="shared" si="43"/>
        <v>0</v>
      </c>
      <c r="Z135" s="10">
        <f t="shared" si="43"/>
        <v>0</v>
      </c>
      <c r="AA135" s="10">
        <f t="shared" si="43"/>
        <v>0</v>
      </c>
      <c r="AB135" s="10">
        <f t="shared" si="43"/>
        <v>0</v>
      </c>
      <c r="AC135" s="10">
        <f t="shared" si="43"/>
        <v>0</v>
      </c>
      <c r="AD135" s="10">
        <f t="shared" si="43"/>
        <v>0</v>
      </c>
      <c r="AE135" s="10">
        <f t="shared" si="43"/>
        <v>0</v>
      </c>
      <c r="AF135" s="10">
        <f t="shared" si="43"/>
        <v>0</v>
      </c>
      <c r="AG135" s="10">
        <f>AF135+AG134</f>
        <v>0</v>
      </c>
      <c r="AH135" s="10">
        <f t="shared" si="43"/>
        <v>0</v>
      </c>
      <c r="AI135" s="10">
        <f t="shared" si="43"/>
        <v>0</v>
      </c>
      <c r="AJ135" s="10">
        <f t="shared" si="43"/>
        <v>0</v>
      </c>
      <c r="AK135" s="10">
        <f t="shared" si="43"/>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4">I134*$G136</f>
        <v>0</v>
      </c>
      <c r="J137">
        <f t="shared" si="44"/>
        <v>0</v>
      </c>
      <c r="K137">
        <f t="shared" si="44"/>
        <v>0</v>
      </c>
      <c r="L137">
        <f t="shared" si="44"/>
        <v>0</v>
      </c>
      <c r="M137">
        <f t="shared" si="44"/>
        <v>0</v>
      </c>
      <c r="N137">
        <f t="shared" si="44"/>
        <v>0</v>
      </c>
      <c r="O137">
        <f t="shared" si="44"/>
        <v>0</v>
      </c>
      <c r="P137">
        <f t="shared" si="44"/>
        <v>0</v>
      </c>
      <c r="Q137">
        <f t="shared" si="44"/>
        <v>0</v>
      </c>
      <c r="R137">
        <f t="shared" si="44"/>
        <v>0</v>
      </c>
      <c r="S137">
        <f t="shared" si="44"/>
        <v>0</v>
      </c>
      <c r="T137">
        <f t="shared" si="44"/>
        <v>0</v>
      </c>
      <c r="U137">
        <f t="shared" si="44"/>
        <v>0</v>
      </c>
      <c r="V137">
        <f t="shared" si="44"/>
        <v>0</v>
      </c>
      <c r="W137">
        <f t="shared" si="44"/>
        <v>0</v>
      </c>
      <c r="X137">
        <f t="shared" si="44"/>
        <v>0</v>
      </c>
      <c r="Y137">
        <f t="shared" si="44"/>
        <v>0</v>
      </c>
      <c r="Z137">
        <f t="shared" si="44"/>
        <v>0</v>
      </c>
      <c r="AA137">
        <f t="shared" si="44"/>
        <v>0</v>
      </c>
      <c r="AB137">
        <f t="shared" si="44"/>
        <v>0</v>
      </c>
      <c r="AC137">
        <f t="shared" si="44"/>
        <v>0</v>
      </c>
      <c r="AD137">
        <f t="shared" si="44"/>
        <v>0</v>
      </c>
      <c r="AE137">
        <f t="shared" si="44"/>
        <v>0</v>
      </c>
      <c r="AF137">
        <f t="shared" si="44"/>
        <v>0</v>
      </c>
      <c r="AG137">
        <f t="shared" si="44"/>
        <v>0</v>
      </c>
      <c r="AH137">
        <f t="shared" si="44"/>
        <v>0</v>
      </c>
      <c r="AI137">
        <f t="shared" si="44"/>
        <v>0</v>
      </c>
      <c r="AJ137">
        <f t="shared" si="44"/>
        <v>0</v>
      </c>
      <c r="AK137">
        <f t="shared" si="44"/>
        <v>0</v>
      </c>
    </row>
    <row r="138" spans="1:39" x14ac:dyDescent="0.35">
      <c r="C138" s="3"/>
      <c r="D138" s="3"/>
      <c r="E138" t="s">
        <v>74</v>
      </c>
      <c r="F138" t="s">
        <v>70</v>
      </c>
      <c r="H138">
        <f>H135*$G136</f>
        <v>0</v>
      </c>
      <c r="I138">
        <f t="shared" ref="I138:AK138" si="45">I135*$G136</f>
        <v>0</v>
      </c>
      <c r="J138">
        <f t="shared" si="45"/>
        <v>0</v>
      </c>
      <c r="K138">
        <f t="shared" si="45"/>
        <v>0</v>
      </c>
      <c r="L138">
        <f t="shared" si="45"/>
        <v>0</v>
      </c>
      <c r="M138">
        <f t="shared" si="45"/>
        <v>0</v>
      </c>
      <c r="N138">
        <f t="shared" si="45"/>
        <v>0</v>
      </c>
      <c r="O138">
        <f t="shared" si="45"/>
        <v>0</v>
      </c>
      <c r="P138">
        <f t="shared" si="45"/>
        <v>0</v>
      </c>
      <c r="Q138">
        <f t="shared" si="45"/>
        <v>0</v>
      </c>
      <c r="R138">
        <f t="shared" si="45"/>
        <v>0</v>
      </c>
      <c r="S138">
        <f t="shared" si="45"/>
        <v>0</v>
      </c>
      <c r="T138">
        <f t="shared" si="45"/>
        <v>0</v>
      </c>
      <c r="U138">
        <f t="shared" si="45"/>
        <v>0</v>
      </c>
      <c r="V138">
        <f t="shared" si="45"/>
        <v>0</v>
      </c>
      <c r="W138">
        <f t="shared" si="45"/>
        <v>0</v>
      </c>
      <c r="X138">
        <f t="shared" si="45"/>
        <v>0</v>
      </c>
      <c r="Y138">
        <f t="shared" si="45"/>
        <v>0</v>
      </c>
      <c r="Z138">
        <f t="shared" si="45"/>
        <v>0</v>
      </c>
      <c r="AA138">
        <f t="shared" si="45"/>
        <v>0</v>
      </c>
      <c r="AB138">
        <f t="shared" si="45"/>
        <v>0</v>
      </c>
      <c r="AC138">
        <f t="shared" si="45"/>
        <v>0</v>
      </c>
      <c r="AD138">
        <f t="shared" si="45"/>
        <v>0</v>
      </c>
      <c r="AE138">
        <f t="shared" si="45"/>
        <v>0</v>
      </c>
      <c r="AF138">
        <f t="shared" si="45"/>
        <v>0</v>
      </c>
      <c r="AG138">
        <f t="shared" si="45"/>
        <v>0</v>
      </c>
      <c r="AH138">
        <f t="shared" si="45"/>
        <v>0</v>
      </c>
      <c r="AI138">
        <f t="shared" si="45"/>
        <v>0</v>
      </c>
      <c r="AJ138">
        <f t="shared" si="45"/>
        <v>0</v>
      </c>
      <c r="AK138">
        <f t="shared" si="45"/>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6">I135*I139</f>
        <v>0</v>
      </c>
      <c r="J142" s="10">
        <f t="shared" si="46"/>
        <v>0</v>
      </c>
      <c r="K142" s="10">
        <f t="shared" si="46"/>
        <v>0</v>
      </c>
      <c r="L142" s="10">
        <f t="shared" si="46"/>
        <v>0</v>
      </c>
      <c r="M142" s="10">
        <f t="shared" si="46"/>
        <v>0</v>
      </c>
      <c r="N142" s="10">
        <f t="shared" si="46"/>
        <v>0</v>
      </c>
      <c r="O142" s="10">
        <f t="shared" si="46"/>
        <v>0</v>
      </c>
      <c r="P142" s="10">
        <f t="shared" si="46"/>
        <v>0</v>
      </c>
      <c r="Q142" s="10">
        <f t="shared" si="46"/>
        <v>0</v>
      </c>
      <c r="R142" s="10">
        <f t="shared" si="46"/>
        <v>0</v>
      </c>
      <c r="S142" s="10">
        <f t="shared" si="46"/>
        <v>0</v>
      </c>
      <c r="T142" s="10">
        <f t="shared" si="46"/>
        <v>0</v>
      </c>
      <c r="U142" s="10">
        <f t="shared" si="46"/>
        <v>0</v>
      </c>
      <c r="V142" s="10">
        <f t="shared" si="46"/>
        <v>0</v>
      </c>
      <c r="W142" s="10">
        <f t="shared" si="46"/>
        <v>0</v>
      </c>
      <c r="X142" s="10">
        <f t="shared" si="46"/>
        <v>0</v>
      </c>
      <c r="Y142" s="10">
        <f t="shared" si="46"/>
        <v>0</v>
      </c>
      <c r="Z142" s="10">
        <f t="shared" si="46"/>
        <v>0</v>
      </c>
      <c r="AA142" s="10">
        <f t="shared" si="46"/>
        <v>0</v>
      </c>
      <c r="AB142" s="10">
        <f t="shared" si="46"/>
        <v>0</v>
      </c>
      <c r="AC142" s="10">
        <f t="shared" si="46"/>
        <v>0</v>
      </c>
      <c r="AD142" s="10">
        <f t="shared" si="46"/>
        <v>0</v>
      </c>
      <c r="AE142" s="10">
        <f t="shared" si="46"/>
        <v>0</v>
      </c>
      <c r="AF142" s="10">
        <f t="shared" si="46"/>
        <v>0</v>
      </c>
      <c r="AG142" s="10">
        <f t="shared" si="46"/>
        <v>0</v>
      </c>
      <c r="AH142" s="10">
        <f t="shared" si="46"/>
        <v>0</v>
      </c>
      <c r="AI142" s="10">
        <f t="shared" si="46"/>
        <v>0</v>
      </c>
      <c r="AJ142" s="10">
        <f t="shared" si="46"/>
        <v>0</v>
      </c>
      <c r="AK142" s="10">
        <f t="shared" si="46"/>
        <v>0</v>
      </c>
    </row>
    <row r="143" spans="1:39" x14ac:dyDescent="0.35">
      <c r="C143" s="3"/>
      <c r="D143" s="3"/>
      <c r="E143" t="s">
        <v>81</v>
      </c>
      <c r="F143" t="s">
        <v>80</v>
      </c>
      <c r="H143" s="10">
        <f>H135*H140</f>
        <v>0</v>
      </c>
      <c r="I143" s="10">
        <f t="shared" ref="I143:AK143" si="47">I135*I140</f>
        <v>0</v>
      </c>
      <c r="J143" s="10">
        <f t="shared" si="47"/>
        <v>0</v>
      </c>
      <c r="K143" s="10">
        <f t="shared" si="47"/>
        <v>0</v>
      </c>
      <c r="L143" s="10">
        <f t="shared" si="47"/>
        <v>0</v>
      </c>
      <c r="M143" s="10">
        <f t="shared" si="47"/>
        <v>0</v>
      </c>
      <c r="N143" s="10">
        <f t="shared" si="47"/>
        <v>0</v>
      </c>
      <c r="O143" s="10">
        <f t="shared" si="47"/>
        <v>0</v>
      </c>
      <c r="P143" s="10">
        <f t="shared" si="47"/>
        <v>0</v>
      </c>
      <c r="Q143" s="10">
        <f t="shared" si="47"/>
        <v>0</v>
      </c>
      <c r="R143" s="10">
        <f t="shared" si="47"/>
        <v>0</v>
      </c>
      <c r="S143" s="10">
        <f t="shared" si="47"/>
        <v>0</v>
      </c>
      <c r="T143" s="10">
        <f t="shared" si="47"/>
        <v>0</v>
      </c>
      <c r="U143" s="10">
        <f t="shared" si="47"/>
        <v>0</v>
      </c>
      <c r="V143" s="10">
        <f t="shared" si="47"/>
        <v>0</v>
      </c>
      <c r="W143" s="10">
        <f t="shared" si="47"/>
        <v>0</v>
      </c>
      <c r="X143" s="10">
        <f t="shared" si="47"/>
        <v>0</v>
      </c>
      <c r="Y143" s="10">
        <f t="shared" si="47"/>
        <v>0</v>
      </c>
      <c r="Z143" s="10">
        <f t="shared" si="47"/>
        <v>0</v>
      </c>
      <c r="AA143" s="10">
        <f t="shared" si="47"/>
        <v>0</v>
      </c>
      <c r="AB143" s="10">
        <f t="shared" si="47"/>
        <v>0</v>
      </c>
      <c r="AC143" s="10">
        <f t="shared" si="47"/>
        <v>0</v>
      </c>
      <c r="AD143" s="10">
        <f t="shared" si="47"/>
        <v>0</v>
      </c>
      <c r="AE143" s="10">
        <f t="shared" si="47"/>
        <v>0</v>
      </c>
      <c r="AF143" s="10">
        <f t="shared" si="47"/>
        <v>0</v>
      </c>
      <c r="AG143" s="10">
        <f t="shared" si="47"/>
        <v>0</v>
      </c>
      <c r="AH143" s="10">
        <f t="shared" si="47"/>
        <v>0</v>
      </c>
      <c r="AI143" s="10">
        <f t="shared" si="47"/>
        <v>0</v>
      </c>
      <c r="AJ143" s="10">
        <f t="shared" si="47"/>
        <v>0</v>
      </c>
      <c r="AK143" s="10">
        <f t="shared" si="47"/>
        <v>0</v>
      </c>
    </row>
    <row r="144" spans="1:39" x14ac:dyDescent="0.35">
      <c r="C144" s="3"/>
      <c r="D144" s="3"/>
      <c r="E144" t="s">
        <v>82</v>
      </c>
      <c r="F144" t="s">
        <v>80</v>
      </c>
      <c r="H144" s="10">
        <f>H135*H141</f>
        <v>0</v>
      </c>
      <c r="I144" s="10">
        <f t="shared" ref="I144:AK144" si="48">I135*I141</f>
        <v>0</v>
      </c>
      <c r="J144" s="10">
        <f t="shared" si="48"/>
        <v>0</v>
      </c>
      <c r="K144" s="10">
        <f t="shared" si="48"/>
        <v>0</v>
      </c>
      <c r="L144" s="10">
        <f t="shared" si="48"/>
        <v>0</v>
      </c>
      <c r="M144" s="10">
        <f t="shared" si="48"/>
        <v>0</v>
      </c>
      <c r="N144" s="10">
        <f t="shared" si="48"/>
        <v>0</v>
      </c>
      <c r="O144" s="10">
        <f t="shared" si="48"/>
        <v>0</v>
      </c>
      <c r="P144" s="10">
        <f t="shared" si="48"/>
        <v>0</v>
      </c>
      <c r="Q144" s="10">
        <f t="shared" si="48"/>
        <v>0</v>
      </c>
      <c r="R144" s="10">
        <f t="shared" si="48"/>
        <v>0</v>
      </c>
      <c r="S144" s="10">
        <f t="shared" si="48"/>
        <v>0</v>
      </c>
      <c r="T144" s="10">
        <f t="shared" si="48"/>
        <v>0</v>
      </c>
      <c r="U144" s="10">
        <f t="shared" si="48"/>
        <v>0</v>
      </c>
      <c r="V144" s="10">
        <f t="shared" si="48"/>
        <v>0</v>
      </c>
      <c r="W144" s="10">
        <f t="shared" si="48"/>
        <v>0</v>
      </c>
      <c r="X144" s="10">
        <f t="shared" si="48"/>
        <v>0</v>
      </c>
      <c r="Y144" s="10">
        <f t="shared" si="48"/>
        <v>0</v>
      </c>
      <c r="Z144" s="10">
        <f t="shared" si="48"/>
        <v>0</v>
      </c>
      <c r="AA144" s="10">
        <f t="shared" si="48"/>
        <v>0</v>
      </c>
      <c r="AB144" s="10">
        <f t="shared" si="48"/>
        <v>0</v>
      </c>
      <c r="AC144" s="10">
        <f t="shared" si="48"/>
        <v>0</v>
      </c>
      <c r="AD144" s="10">
        <f t="shared" si="48"/>
        <v>0</v>
      </c>
      <c r="AE144" s="10">
        <f t="shared" si="48"/>
        <v>0</v>
      </c>
      <c r="AF144" s="10">
        <f t="shared" si="48"/>
        <v>0</v>
      </c>
      <c r="AG144" s="10">
        <f t="shared" si="48"/>
        <v>0</v>
      </c>
      <c r="AH144" s="10">
        <f t="shared" si="48"/>
        <v>0</v>
      </c>
      <c r="AI144" s="10">
        <f t="shared" si="48"/>
        <v>0</v>
      </c>
      <c r="AJ144" s="10">
        <f t="shared" si="48"/>
        <v>0</v>
      </c>
      <c r="AK144" s="10">
        <f t="shared" si="48"/>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9">H146*(1+$G$16)*(1+I145)</f>
        <v>0</v>
      </c>
      <c r="J146" s="10">
        <f t="shared" si="49"/>
        <v>0</v>
      </c>
      <c r="K146" s="10">
        <f t="shared" si="49"/>
        <v>0</v>
      </c>
      <c r="L146" s="10">
        <f t="shared" si="49"/>
        <v>0</v>
      </c>
      <c r="M146" s="10">
        <f t="shared" si="49"/>
        <v>0</v>
      </c>
      <c r="N146" s="10">
        <f t="shared" si="49"/>
        <v>0</v>
      </c>
      <c r="O146" s="10">
        <f t="shared" si="49"/>
        <v>0</v>
      </c>
      <c r="P146" s="10">
        <f t="shared" si="49"/>
        <v>0</v>
      </c>
      <c r="Q146" s="10">
        <f t="shared" si="49"/>
        <v>0</v>
      </c>
      <c r="R146" s="10">
        <f t="shared" si="49"/>
        <v>0</v>
      </c>
      <c r="S146" s="10">
        <f t="shared" si="49"/>
        <v>0</v>
      </c>
      <c r="T146" s="10">
        <f t="shared" si="49"/>
        <v>0</v>
      </c>
      <c r="U146" s="10">
        <f t="shared" si="49"/>
        <v>0</v>
      </c>
      <c r="V146" s="10">
        <f t="shared" si="49"/>
        <v>0</v>
      </c>
      <c r="W146" s="10">
        <f t="shared" si="49"/>
        <v>0</v>
      </c>
      <c r="X146" s="10">
        <f t="shared" si="49"/>
        <v>0</v>
      </c>
      <c r="Y146" s="10">
        <f t="shared" si="49"/>
        <v>0</v>
      </c>
      <c r="Z146" s="10">
        <f t="shared" si="49"/>
        <v>0</v>
      </c>
      <c r="AA146" s="10">
        <f t="shared" si="49"/>
        <v>0</v>
      </c>
      <c r="AB146" s="10">
        <f t="shared" si="49"/>
        <v>0</v>
      </c>
      <c r="AC146" s="10">
        <f t="shared" si="49"/>
        <v>0</v>
      </c>
      <c r="AD146" s="10">
        <f t="shared" si="49"/>
        <v>0</v>
      </c>
      <c r="AE146" s="10">
        <f t="shared" si="49"/>
        <v>0</v>
      </c>
      <c r="AF146" s="10">
        <f t="shared" si="49"/>
        <v>0</v>
      </c>
      <c r="AG146" s="10">
        <f>AF146*(1+$G$16)*(1+AG145)</f>
        <v>0</v>
      </c>
      <c r="AH146" s="10">
        <f t="shared" si="49"/>
        <v>0</v>
      </c>
      <c r="AI146" s="10">
        <f t="shared" si="49"/>
        <v>0</v>
      </c>
      <c r="AJ146" s="10">
        <f t="shared" si="49"/>
        <v>0</v>
      </c>
      <c r="AK146" s="10">
        <f t="shared" si="49"/>
        <v>0</v>
      </c>
    </row>
    <row r="147" spans="1:37" x14ac:dyDescent="0.35">
      <c r="C147" s="3"/>
      <c r="D147" s="3"/>
      <c r="E147" t="s">
        <v>86</v>
      </c>
      <c r="F147" t="s">
        <v>87</v>
      </c>
      <c r="G147" s="12"/>
      <c r="H147" s="13">
        <f>G147*(1+$G$16)*(1+H145)</f>
        <v>0</v>
      </c>
      <c r="I147" s="13">
        <f t="shared" ref="I147:AK147" si="50">H147*(1+$G$16)*(1+I145)</f>
        <v>0</v>
      </c>
      <c r="J147" s="13">
        <f t="shared" si="50"/>
        <v>0</v>
      </c>
      <c r="K147" s="13">
        <f t="shared" si="50"/>
        <v>0</v>
      </c>
      <c r="L147" s="13">
        <f t="shared" si="50"/>
        <v>0</v>
      </c>
      <c r="M147" s="13">
        <f t="shared" si="50"/>
        <v>0</v>
      </c>
      <c r="N147" s="13">
        <f t="shared" si="50"/>
        <v>0</v>
      </c>
      <c r="O147" s="13">
        <f t="shared" si="50"/>
        <v>0</v>
      </c>
      <c r="P147" s="13">
        <f t="shared" si="50"/>
        <v>0</v>
      </c>
      <c r="Q147" s="13">
        <f t="shared" si="50"/>
        <v>0</v>
      </c>
      <c r="R147" s="13">
        <f t="shared" si="50"/>
        <v>0</v>
      </c>
      <c r="S147" s="13">
        <f t="shared" si="50"/>
        <v>0</v>
      </c>
      <c r="T147" s="13">
        <f t="shared" si="50"/>
        <v>0</v>
      </c>
      <c r="U147" s="13">
        <f t="shared" si="50"/>
        <v>0</v>
      </c>
      <c r="V147" s="13">
        <f t="shared" si="50"/>
        <v>0</v>
      </c>
      <c r="W147" s="13">
        <f t="shared" si="50"/>
        <v>0</v>
      </c>
      <c r="X147" s="13">
        <f t="shared" si="50"/>
        <v>0</v>
      </c>
      <c r="Y147" s="13">
        <f t="shared" si="50"/>
        <v>0</v>
      </c>
      <c r="Z147" s="13">
        <f t="shared" si="50"/>
        <v>0</v>
      </c>
      <c r="AA147" s="13">
        <f t="shared" si="50"/>
        <v>0</v>
      </c>
      <c r="AB147" s="13">
        <f t="shared" si="50"/>
        <v>0</v>
      </c>
      <c r="AC147" s="13">
        <f t="shared" si="50"/>
        <v>0</v>
      </c>
      <c r="AD147" s="13">
        <f t="shared" si="50"/>
        <v>0</v>
      </c>
      <c r="AE147" s="13">
        <f t="shared" si="50"/>
        <v>0</v>
      </c>
      <c r="AF147" s="13">
        <f t="shared" si="50"/>
        <v>0</v>
      </c>
      <c r="AG147" s="13">
        <f>AF147*(1+$G$16)*(1+AG145)</f>
        <v>0</v>
      </c>
      <c r="AH147" s="13">
        <f t="shared" si="50"/>
        <v>0</v>
      </c>
      <c r="AI147" s="13">
        <f t="shared" si="50"/>
        <v>0</v>
      </c>
      <c r="AJ147" s="13">
        <f t="shared" si="50"/>
        <v>0</v>
      </c>
      <c r="AK147" s="13">
        <f t="shared" si="50"/>
        <v>0</v>
      </c>
    </row>
    <row r="148" spans="1:37" x14ac:dyDescent="0.35">
      <c r="C148" s="3"/>
      <c r="D148" s="3"/>
      <c r="E148" t="s">
        <v>88</v>
      </c>
      <c r="F148" t="s">
        <v>87</v>
      </c>
      <c r="G148" s="12"/>
      <c r="H148" s="13">
        <f>G148*(1+$G$16)*(1+H145)</f>
        <v>0</v>
      </c>
      <c r="I148" s="13">
        <f t="shared" ref="I148:AK148" si="51">H148*(1+$G$16)*(1+I145)</f>
        <v>0</v>
      </c>
      <c r="J148" s="13">
        <f t="shared" si="51"/>
        <v>0</v>
      </c>
      <c r="K148" s="13">
        <f t="shared" si="51"/>
        <v>0</v>
      </c>
      <c r="L148" s="13">
        <f t="shared" si="51"/>
        <v>0</v>
      </c>
      <c r="M148" s="13">
        <f t="shared" si="51"/>
        <v>0</v>
      </c>
      <c r="N148" s="13">
        <f t="shared" si="51"/>
        <v>0</v>
      </c>
      <c r="O148" s="13">
        <f t="shared" si="51"/>
        <v>0</v>
      </c>
      <c r="P148" s="13">
        <f t="shared" si="51"/>
        <v>0</v>
      </c>
      <c r="Q148" s="13">
        <f t="shared" si="51"/>
        <v>0</v>
      </c>
      <c r="R148" s="13">
        <f t="shared" si="51"/>
        <v>0</v>
      </c>
      <c r="S148" s="13">
        <f t="shared" si="51"/>
        <v>0</v>
      </c>
      <c r="T148" s="13">
        <f t="shared" si="51"/>
        <v>0</v>
      </c>
      <c r="U148" s="13">
        <f t="shared" si="51"/>
        <v>0</v>
      </c>
      <c r="V148" s="13">
        <f t="shared" si="51"/>
        <v>0</v>
      </c>
      <c r="W148" s="13">
        <f t="shared" si="51"/>
        <v>0</v>
      </c>
      <c r="X148" s="13">
        <f t="shared" si="51"/>
        <v>0</v>
      </c>
      <c r="Y148" s="13">
        <f t="shared" si="51"/>
        <v>0</v>
      </c>
      <c r="Z148" s="13">
        <f t="shared" si="51"/>
        <v>0</v>
      </c>
      <c r="AA148" s="13">
        <f t="shared" si="51"/>
        <v>0</v>
      </c>
      <c r="AB148" s="13">
        <f t="shared" si="51"/>
        <v>0</v>
      </c>
      <c r="AC148" s="13">
        <f t="shared" si="51"/>
        <v>0</v>
      </c>
      <c r="AD148" s="13">
        <f t="shared" si="51"/>
        <v>0</v>
      </c>
      <c r="AE148" s="13">
        <f t="shared" si="51"/>
        <v>0</v>
      </c>
      <c r="AF148" s="13">
        <f t="shared" si="51"/>
        <v>0</v>
      </c>
      <c r="AG148" s="13">
        <f>AF148*(1+$G$16)*(1+AG145)</f>
        <v>0</v>
      </c>
      <c r="AH148" s="13">
        <f t="shared" si="51"/>
        <v>0</v>
      </c>
      <c r="AI148" s="13">
        <f t="shared" si="51"/>
        <v>0</v>
      </c>
      <c r="AJ148" s="13">
        <f t="shared" si="51"/>
        <v>0</v>
      </c>
      <c r="AK148" s="13">
        <f t="shared" si="51"/>
        <v>0</v>
      </c>
    </row>
    <row r="149" spans="1:37" x14ac:dyDescent="0.35">
      <c r="C149" s="3"/>
      <c r="D149" s="3"/>
      <c r="E149" t="s">
        <v>89</v>
      </c>
      <c r="F149" t="s">
        <v>87</v>
      </c>
      <c r="G149" s="12"/>
      <c r="H149" s="13">
        <f>G149*(1+$G$16)*(1+H145)</f>
        <v>0</v>
      </c>
      <c r="I149" s="13">
        <f t="shared" ref="I149:AK149" si="52">H149*(1+$G$16)*(1+I145)</f>
        <v>0</v>
      </c>
      <c r="J149" s="13">
        <f t="shared" si="52"/>
        <v>0</v>
      </c>
      <c r="K149" s="13">
        <f t="shared" si="52"/>
        <v>0</v>
      </c>
      <c r="L149" s="13">
        <f t="shared" si="52"/>
        <v>0</v>
      </c>
      <c r="M149" s="13">
        <f t="shared" si="52"/>
        <v>0</v>
      </c>
      <c r="N149" s="13">
        <f t="shared" si="52"/>
        <v>0</v>
      </c>
      <c r="O149" s="13">
        <f t="shared" si="52"/>
        <v>0</v>
      </c>
      <c r="P149" s="13">
        <f t="shared" si="52"/>
        <v>0</v>
      </c>
      <c r="Q149" s="13">
        <f t="shared" si="52"/>
        <v>0</v>
      </c>
      <c r="R149" s="13">
        <f t="shared" si="52"/>
        <v>0</v>
      </c>
      <c r="S149" s="13">
        <f t="shared" si="52"/>
        <v>0</v>
      </c>
      <c r="T149" s="13">
        <f t="shared" si="52"/>
        <v>0</v>
      </c>
      <c r="U149" s="13">
        <f t="shared" si="52"/>
        <v>0</v>
      </c>
      <c r="V149" s="13">
        <f t="shared" si="52"/>
        <v>0</v>
      </c>
      <c r="W149" s="13">
        <f t="shared" si="52"/>
        <v>0</v>
      </c>
      <c r="X149" s="13">
        <f t="shared" si="52"/>
        <v>0</v>
      </c>
      <c r="Y149" s="13">
        <f t="shared" si="52"/>
        <v>0</v>
      </c>
      <c r="Z149" s="13">
        <f t="shared" si="52"/>
        <v>0</v>
      </c>
      <c r="AA149" s="13">
        <f t="shared" si="52"/>
        <v>0</v>
      </c>
      <c r="AB149" s="13">
        <f t="shared" si="52"/>
        <v>0</v>
      </c>
      <c r="AC149" s="13">
        <f t="shared" si="52"/>
        <v>0</v>
      </c>
      <c r="AD149" s="13">
        <f t="shared" si="52"/>
        <v>0</v>
      </c>
      <c r="AE149" s="13">
        <f t="shared" si="52"/>
        <v>0</v>
      </c>
      <c r="AF149" s="13">
        <f t="shared" si="52"/>
        <v>0</v>
      </c>
      <c r="AG149" s="13">
        <f>AF149*(1+$G$16)*(1+AG145)</f>
        <v>0</v>
      </c>
      <c r="AH149" s="13">
        <f t="shared" si="52"/>
        <v>0</v>
      </c>
      <c r="AI149" s="13">
        <f t="shared" si="52"/>
        <v>0</v>
      </c>
      <c r="AJ149" s="13">
        <f t="shared" si="52"/>
        <v>0</v>
      </c>
      <c r="AK149" s="13">
        <f t="shared" si="52"/>
        <v>0</v>
      </c>
    </row>
    <row r="150" spans="1:37" x14ac:dyDescent="0.35">
      <c r="C150" s="3"/>
      <c r="D150" s="3"/>
    </row>
    <row r="151" spans="1:37" x14ac:dyDescent="0.35">
      <c r="C151" s="3"/>
      <c r="D151" s="3"/>
      <c r="E151" t="s">
        <v>98</v>
      </c>
      <c r="F151" t="s">
        <v>91</v>
      </c>
      <c r="H151" s="10">
        <f>SUM(H142:H144)/1000</f>
        <v>0</v>
      </c>
      <c r="I151" s="10">
        <f t="shared" ref="I151:AK151" si="53">SUM(I142:I144)/1000</f>
        <v>0</v>
      </c>
      <c r="J151" s="10">
        <f t="shared" si="53"/>
        <v>0</v>
      </c>
      <c r="K151" s="10">
        <f t="shared" si="53"/>
        <v>0</v>
      </c>
      <c r="L151" s="10">
        <f t="shared" si="53"/>
        <v>0</v>
      </c>
      <c r="M151" s="10">
        <f t="shared" si="53"/>
        <v>0</v>
      </c>
      <c r="N151" s="10">
        <f t="shared" si="53"/>
        <v>0</v>
      </c>
      <c r="O151" s="10">
        <f t="shared" si="53"/>
        <v>0</v>
      </c>
      <c r="P151" s="10">
        <f t="shared" si="53"/>
        <v>0</v>
      </c>
      <c r="Q151" s="10">
        <f t="shared" si="53"/>
        <v>0</v>
      </c>
      <c r="R151" s="10">
        <f t="shared" si="53"/>
        <v>0</v>
      </c>
      <c r="S151" s="10">
        <f t="shared" si="53"/>
        <v>0</v>
      </c>
      <c r="T151" s="10">
        <f t="shared" si="53"/>
        <v>0</v>
      </c>
      <c r="U151" s="10">
        <f t="shared" si="53"/>
        <v>0</v>
      </c>
      <c r="V151" s="10">
        <f t="shared" si="53"/>
        <v>0</v>
      </c>
      <c r="W151" s="10">
        <f t="shared" si="53"/>
        <v>0</v>
      </c>
      <c r="X151" s="10">
        <f t="shared" si="53"/>
        <v>0</v>
      </c>
      <c r="Y151" s="10">
        <f t="shared" si="53"/>
        <v>0</v>
      </c>
      <c r="Z151" s="10">
        <f t="shared" si="53"/>
        <v>0</v>
      </c>
      <c r="AA151" s="10">
        <f t="shared" si="53"/>
        <v>0</v>
      </c>
      <c r="AB151" s="10">
        <f t="shared" si="53"/>
        <v>0</v>
      </c>
      <c r="AC151" s="10">
        <f t="shared" si="53"/>
        <v>0</v>
      </c>
      <c r="AD151" s="10">
        <f t="shared" si="53"/>
        <v>0</v>
      </c>
      <c r="AE151" s="10">
        <f t="shared" si="53"/>
        <v>0</v>
      </c>
      <c r="AF151" s="10">
        <f t="shared" si="53"/>
        <v>0</v>
      </c>
      <c r="AG151" s="10">
        <f t="shared" si="53"/>
        <v>0</v>
      </c>
      <c r="AH151" s="10">
        <f t="shared" si="53"/>
        <v>0</v>
      </c>
      <c r="AI151" s="10">
        <f t="shared" si="53"/>
        <v>0</v>
      </c>
      <c r="AJ151" s="10">
        <f t="shared" si="53"/>
        <v>0</v>
      </c>
      <c r="AK151" s="10">
        <f t="shared" si="53"/>
        <v>0</v>
      </c>
    </row>
    <row r="152" spans="1:37" x14ac:dyDescent="0.35">
      <c r="C152" s="3"/>
      <c r="D152" s="3"/>
      <c r="E152" t="s">
        <v>99</v>
      </c>
      <c r="F152" t="s">
        <v>53</v>
      </c>
      <c r="H152" s="10">
        <f>H135*H146+H142*H147+H143*H148+H144*H149</f>
        <v>0</v>
      </c>
      <c r="I152" s="10">
        <f t="shared" ref="I152:AK152" si="54">I135*I146+I142*I147+I143*I148+I144*I149</f>
        <v>0</v>
      </c>
      <c r="J152" s="10">
        <f t="shared" si="54"/>
        <v>0</v>
      </c>
      <c r="K152" s="10">
        <f t="shared" si="54"/>
        <v>0</v>
      </c>
      <c r="L152" s="10">
        <f t="shared" si="54"/>
        <v>0</v>
      </c>
      <c r="M152" s="10">
        <f t="shared" si="54"/>
        <v>0</v>
      </c>
      <c r="N152" s="10">
        <f t="shared" si="54"/>
        <v>0</v>
      </c>
      <c r="O152" s="10">
        <f t="shared" si="54"/>
        <v>0</v>
      </c>
      <c r="P152" s="10">
        <f t="shared" si="54"/>
        <v>0</v>
      </c>
      <c r="Q152" s="10">
        <f t="shared" si="54"/>
        <v>0</v>
      </c>
      <c r="R152" s="10">
        <f t="shared" si="54"/>
        <v>0</v>
      </c>
      <c r="S152" s="10">
        <f t="shared" si="54"/>
        <v>0</v>
      </c>
      <c r="T152" s="10">
        <f t="shared" si="54"/>
        <v>0</v>
      </c>
      <c r="U152" s="10">
        <f t="shared" si="54"/>
        <v>0</v>
      </c>
      <c r="V152" s="10">
        <f t="shared" si="54"/>
        <v>0</v>
      </c>
      <c r="W152" s="10">
        <f t="shared" si="54"/>
        <v>0</v>
      </c>
      <c r="X152" s="10">
        <f t="shared" si="54"/>
        <v>0</v>
      </c>
      <c r="Y152" s="10">
        <f t="shared" si="54"/>
        <v>0</v>
      </c>
      <c r="Z152" s="10">
        <f t="shared" si="54"/>
        <v>0</v>
      </c>
      <c r="AA152" s="10">
        <f t="shared" si="54"/>
        <v>0</v>
      </c>
      <c r="AB152" s="10">
        <f t="shared" si="54"/>
        <v>0</v>
      </c>
      <c r="AC152" s="10">
        <f t="shared" si="54"/>
        <v>0</v>
      </c>
      <c r="AD152" s="10">
        <f t="shared" si="54"/>
        <v>0</v>
      </c>
      <c r="AE152" s="10">
        <f t="shared" si="54"/>
        <v>0</v>
      </c>
      <c r="AF152" s="10">
        <f t="shared" si="54"/>
        <v>0</v>
      </c>
      <c r="AG152" s="10">
        <f t="shared" si="54"/>
        <v>0</v>
      </c>
      <c r="AH152" s="10">
        <f t="shared" si="54"/>
        <v>0</v>
      </c>
      <c r="AI152" s="10">
        <f t="shared" si="54"/>
        <v>0</v>
      </c>
      <c r="AJ152" s="10">
        <f t="shared" si="54"/>
        <v>0</v>
      </c>
      <c r="AK152" s="10">
        <f t="shared" si="54"/>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5">H156+I155</f>
        <v>0</v>
      </c>
      <c r="J156" s="10">
        <f t="shared" si="55"/>
        <v>0</v>
      </c>
      <c r="K156" s="10">
        <f t="shared" si="55"/>
        <v>0</v>
      </c>
      <c r="L156" s="10">
        <f t="shared" si="55"/>
        <v>0</v>
      </c>
      <c r="M156" s="10">
        <f t="shared" si="55"/>
        <v>0</v>
      </c>
      <c r="N156" s="10">
        <f t="shared" si="55"/>
        <v>0</v>
      </c>
      <c r="O156" s="10">
        <f t="shared" si="55"/>
        <v>0</v>
      </c>
      <c r="P156" s="10">
        <f t="shared" si="55"/>
        <v>0</v>
      </c>
      <c r="Q156" s="10">
        <f t="shared" si="55"/>
        <v>0</v>
      </c>
      <c r="R156" s="10">
        <f t="shared" si="55"/>
        <v>0</v>
      </c>
      <c r="S156" s="10">
        <f t="shared" si="55"/>
        <v>0</v>
      </c>
      <c r="T156" s="10">
        <f t="shared" si="55"/>
        <v>0</v>
      </c>
      <c r="U156" s="10">
        <f t="shared" si="55"/>
        <v>0</v>
      </c>
      <c r="V156" s="10">
        <f t="shared" si="55"/>
        <v>0</v>
      </c>
      <c r="W156" s="10">
        <f t="shared" si="55"/>
        <v>0</v>
      </c>
      <c r="X156" s="10">
        <f t="shared" si="55"/>
        <v>0</v>
      </c>
      <c r="Y156" s="10">
        <f t="shared" si="55"/>
        <v>0</v>
      </c>
      <c r="Z156" s="10">
        <f t="shared" si="55"/>
        <v>0</v>
      </c>
      <c r="AA156" s="10">
        <f t="shared" si="55"/>
        <v>0</v>
      </c>
      <c r="AB156" s="10">
        <f t="shared" si="55"/>
        <v>0</v>
      </c>
      <c r="AC156" s="10">
        <f t="shared" si="55"/>
        <v>0</v>
      </c>
      <c r="AD156" s="10">
        <f t="shared" si="55"/>
        <v>0</v>
      </c>
      <c r="AE156" s="10">
        <f t="shared" si="55"/>
        <v>0</v>
      </c>
      <c r="AF156" s="10">
        <f t="shared" si="55"/>
        <v>0</v>
      </c>
      <c r="AG156" s="10">
        <f>AF156+AG155</f>
        <v>0</v>
      </c>
      <c r="AH156" s="10">
        <f t="shared" si="55"/>
        <v>0</v>
      </c>
      <c r="AI156" s="10">
        <f t="shared" si="55"/>
        <v>0</v>
      </c>
      <c r="AJ156" s="10">
        <f t="shared" si="55"/>
        <v>0</v>
      </c>
      <c r="AK156" s="10">
        <f t="shared" si="55"/>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6">I155*$G157</f>
        <v>0</v>
      </c>
      <c r="J158">
        <f t="shared" si="56"/>
        <v>0</v>
      </c>
      <c r="K158">
        <f t="shared" si="56"/>
        <v>0</v>
      </c>
      <c r="L158">
        <f t="shared" si="56"/>
        <v>0</v>
      </c>
      <c r="M158">
        <f t="shared" si="56"/>
        <v>0</v>
      </c>
      <c r="N158">
        <f t="shared" si="56"/>
        <v>0</v>
      </c>
      <c r="O158">
        <f t="shared" si="56"/>
        <v>0</v>
      </c>
      <c r="P158">
        <f t="shared" si="56"/>
        <v>0</v>
      </c>
      <c r="Q158">
        <f t="shared" si="56"/>
        <v>0</v>
      </c>
      <c r="R158">
        <f t="shared" si="56"/>
        <v>0</v>
      </c>
      <c r="S158">
        <f t="shared" si="56"/>
        <v>0</v>
      </c>
      <c r="T158">
        <f t="shared" si="56"/>
        <v>0</v>
      </c>
      <c r="U158">
        <f t="shared" si="56"/>
        <v>0</v>
      </c>
      <c r="V158">
        <f t="shared" si="56"/>
        <v>0</v>
      </c>
      <c r="W158">
        <f t="shared" si="56"/>
        <v>0</v>
      </c>
      <c r="X158">
        <f t="shared" si="56"/>
        <v>0</v>
      </c>
      <c r="Y158">
        <f t="shared" si="56"/>
        <v>0</v>
      </c>
      <c r="Z158">
        <f t="shared" si="56"/>
        <v>0</v>
      </c>
      <c r="AA158">
        <f t="shared" si="56"/>
        <v>0</v>
      </c>
      <c r="AB158">
        <f t="shared" si="56"/>
        <v>0</v>
      </c>
      <c r="AC158">
        <f t="shared" si="56"/>
        <v>0</v>
      </c>
      <c r="AD158">
        <f t="shared" si="56"/>
        <v>0</v>
      </c>
      <c r="AE158">
        <f t="shared" si="56"/>
        <v>0</v>
      </c>
      <c r="AF158">
        <f t="shared" si="56"/>
        <v>0</v>
      </c>
      <c r="AG158">
        <f t="shared" si="56"/>
        <v>0</v>
      </c>
      <c r="AH158">
        <f t="shared" si="56"/>
        <v>0</v>
      </c>
      <c r="AI158">
        <f t="shared" si="56"/>
        <v>0</v>
      </c>
      <c r="AJ158">
        <f t="shared" si="56"/>
        <v>0</v>
      </c>
      <c r="AK158">
        <f t="shared" si="56"/>
        <v>0</v>
      </c>
    </row>
    <row r="159" spans="1:37" x14ac:dyDescent="0.35">
      <c r="C159" s="3"/>
      <c r="D159" s="3"/>
      <c r="E159" t="s">
        <v>74</v>
      </c>
      <c r="F159" t="s">
        <v>70</v>
      </c>
      <c r="H159">
        <f>H156*$G157</f>
        <v>0</v>
      </c>
      <c r="I159">
        <f t="shared" ref="I159:AK159" si="57">I156*$G157</f>
        <v>0</v>
      </c>
      <c r="J159">
        <f t="shared" si="57"/>
        <v>0</v>
      </c>
      <c r="K159">
        <f t="shared" si="57"/>
        <v>0</v>
      </c>
      <c r="L159">
        <f t="shared" si="57"/>
        <v>0</v>
      </c>
      <c r="M159">
        <f t="shared" si="57"/>
        <v>0</v>
      </c>
      <c r="N159">
        <f t="shared" si="57"/>
        <v>0</v>
      </c>
      <c r="O159">
        <f t="shared" si="57"/>
        <v>0</v>
      </c>
      <c r="P159">
        <f t="shared" si="57"/>
        <v>0</v>
      </c>
      <c r="Q159">
        <f t="shared" si="57"/>
        <v>0</v>
      </c>
      <c r="R159">
        <f t="shared" si="57"/>
        <v>0</v>
      </c>
      <c r="S159">
        <f t="shared" si="57"/>
        <v>0</v>
      </c>
      <c r="T159">
        <f t="shared" si="57"/>
        <v>0</v>
      </c>
      <c r="U159">
        <f t="shared" si="57"/>
        <v>0</v>
      </c>
      <c r="V159">
        <f t="shared" si="57"/>
        <v>0</v>
      </c>
      <c r="W159">
        <f t="shared" si="57"/>
        <v>0</v>
      </c>
      <c r="X159">
        <f t="shared" si="57"/>
        <v>0</v>
      </c>
      <c r="Y159">
        <f t="shared" si="57"/>
        <v>0</v>
      </c>
      <c r="Z159">
        <f t="shared" si="57"/>
        <v>0</v>
      </c>
      <c r="AA159">
        <f t="shared" si="57"/>
        <v>0</v>
      </c>
      <c r="AB159">
        <f t="shared" si="57"/>
        <v>0</v>
      </c>
      <c r="AC159">
        <f t="shared" si="57"/>
        <v>0</v>
      </c>
      <c r="AD159">
        <f t="shared" si="57"/>
        <v>0</v>
      </c>
      <c r="AE159">
        <f t="shared" si="57"/>
        <v>0</v>
      </c>
      <c r="AF159">
        <f t="shared" si="57"/>
        <v>0</v>
      </c>
      <c r="AG159">
        <f t="shared" si="57"/>
        <v>0</v>
      </c>
      <c r="AH159">
        <f t="shared" si="57"/>
        <v>0</v>
      </c>
      <c r="AI159">
        <f t="shared" si="57"/>
        <v>0</v>
      </c>
      <c r="AJ159">
        <f t="shared" si="57"/>
        <v>0</v>
      </c>
      <c r="AK159">
        <f t="shared" si="57"/>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8">I156*I160</f>
        <v>0</v>
      </c>
      <c r="J163" s="10">
        <f t="shared" si="58"/>
        <v>0</v>
      </c>
      <c r="K163" s="10">
        <f t="shared" si="58"/>
        <v>0</v>
      </c>
      <c r="L163" s="10">
        <f t="shared" si="58"/>
        <v>0</v>
      </c>
      <c r="M163" s="10">
        <f t="shared" si="58"/>
        <v>0</v>
      </c>
      <c r="N163" s="10">
        <f t="shared" si="58"/>
        <v>0</v>
      </c>
      <c r="O163" s="10">
        <f t="shared" si="58"/>
        <v>0</v>
      </c>
      <c r="P163" s="10">
        <f t="shared" si="58"/>
        <v>0</v>
      </c>
      <c r="Q163" s="10">
        <f t="shared" si="58"/>
        <v>0</v>
      </c>
      <c r="R163" s="10">
        <f t="shared" si="58"/>
        <v>0</v>
      </c>
      <c r="S163" s="10">
        <f t="shared" si="58"/>
        <v>0</v>
      </c>
      <c r="T163" s="10">
        <f t="shared" si="58"/>
        <v>0</v>
      </c>
      <c r="U163" s="10">
        <f t="shared" si="58"/>
        <v>0</v>
      </c>
      <c r="V163" s="10">
        <f t="shared" si="58"/>
        <v>0</v>
      </c>
      <c r="W163" s="10">
        <f t="shared" si="58"/>
        <v>0</v>
      </c>
      <c r="X163" s="10">
        <f t="shared" si="58"/>
        <v>0</v>
      </c>
      <c r="Y163" s="10">
        <f t="shared" si="58"/>
        <v>0</v>
      </c>
      <c r="Z163" s="10">
        <f t="shared" si="58"/>
        <v>0</v>
      </c>
      <c r="AA163" s="10">
        <f t="shared" si="58"/>
        <v>0</v>
      </c>
      <c r="AB163" s="10">
        <f t="shared" si="58"/>
        <v>0</v>
      </c>
      <c r="AC163" s="10">
        <f t="shared" si="58"/>
        <v>0</v>
      </c>
      <c r="AD163" s="10">
        <f t="shared" si="58"/>
        <v>0</v>
      </c>
      <c r="AE163" s="10">
        <f t="shared" si="58"/>
        <v>0</v>
      </c>
      <c r="AF163" s="10">
        <f t="shared" si="58"/>
        <v>0</v>
      </c>
      <c r="AG163" s="10">
        <f t="shared" si="58"/>
        <v>0</v>
      </c>
      <c r="AH163" s="10">
        <f t="shared" si="58"/>
        <v>0</v>
      </c>
      <c r="AI163" s="10">
        <f t="shared" si="58"/>
        <v>0</v>
      </c>
      <c r="AJ163" s="10">
        <f t="shared" si="58"/>
        <v>0</v>
      </c>
      <c r="AK163" s="10">
        <f t="shared" si="58"/>
        <v>0</v>
      </c>
    </row>
    <row r="164" spans="1:38" x14ac:dyDescent="0.35">
      <c r="C164" s="3"/>
      <c r="D164" s="3"/>
      <c r="E164" t="s">
        <v>81</v>
      </c>
      <c r="F164" t="s">
        <v>80</v>
      </c>
      <c r="H164" s="10">
        <f>H156*H161</f>
        <v>0</v>
      </c>
      <c r="I164" s="10">
        <f t="shared" ref="I164:AK164" si="59">I156*I161</f>
        <v>0</v>
      </c>
      <c r="J164" s="10">
        <f t="shared" si="59"/>
        <v>0</v>
      </c>
      <c r="K164" s="10">
        <f t="shared" si="59"/>
        <v>0</v>
      </c>
      <c r="L164" s="10">
        <f t="shared" si="59"/>
        <v>0</v>
      </c>
      <c r="M164" s="10">
        <f t="shared" si="59"/>
        <v>0</v>
      </c>
      <c r="N164" s="10">
        <f t="shared" si="59"/>
        <v>0</v>
      </c>
      <c r="O164" s="10">
        <f t="shared" si="59"/>
        <v>0</v>
      </c>
      <c r="P164" s="10">
        <f t="shared" si="59"/>
        <v>0</v>
      </c>
      <c r="Q164" s="10">
        <f t="shared" si="59"/>
        <v>0</v>
      </c>
      <c r="R164" s="10">
        <f t="shared" si="59"/>
        <v>0</v>
      </c>
      <c r="S164" s="10">
        <f t="shared" si="59"/>
        <v>0</v>
      </c>
      <c r="T164" s="10">
        <f t="shared" si="59"/>
        <v>0</v>
      </c>
      <c r="U164" s="10">
        <f t="shared" si="59"/>
        <v>0</v>
      </c>
      <c r="V164" s="10">
        <f t="shared" si="59"/>
        <v>0</v>
      </c>
      <c r="W164" s="10">
        <f t="shared" si="59"/>
        <v>0</v>
      </c>
      <c r="X164" s="10">
        <f t="shared" si="59"/>
        <v>0</v>
      </c>
      <c r="Y164" s="10">
        <f t="shared" si="59"/>
        <v>0</v>
      </c>
      <c r="Z164" s="10">
        <f t="shared" si="59"/>
        <v>0</v>
      </c>
      <c r="AA164" s="10">
        <f t="shared" si="59"/>
        <v>0</v>
      </c>
      <c r="AB164" s="10">
        <f t="shared" si="59"/>
        <v>0</v>
      </c>
      <c r="AC164" s="10">
        <f t="shared" si="59"/>
        <v>0</v>
      </c>
      <c r="AD164" s="10">
        <f t="shared" si="59"/>
        <v>0</v>
      </c>
      <c r="AE164" s="10">
        <f t="shared" si="59"/>
        <v>0</v>
      </c>
      <c r="AF164" s="10">
        <f t="shared" si="59"/>
        <v>0</v>
      </c>
      <c r="AG164" s="10">
        <f t="shared" si="59"/>
        <v>0</v>
      </c>
      <c r="AH164" s="10">
        <f t="shared" si="59"/>
        <v>0</v>
      </c>
      <c r="AI164" s="10">
        <f t="shared" si="59"/>
        <v>0</v>
      </c>
      <c r="AJ164" s="10">
        <f t="shared" si="59"/>
        <v>0</v>
      </c>
      <c r="AK164" s="10">
        <f t="shared" si="59"/>
        <v>0</v>
      </c>
    </row>
    <row r="165" spans="1:38" x14ac:dyDescent="0.35">
      <c r="C165" s="3"/>
      <c r="D165" s="3"/>
      <c r="E165" t="s">
        <v>82</v>
      </c>
      <c r="F165" t="s">
        <v>80</v>
      </c>
      <c r="H165" s="10">
        <f>H156*H162</f>
        <v>0</v>
      </c>
      <c r="I165" s="10">
        <f t="shared" ref="I165:AK165" si="60">I156*I162</f>
        <v>0</v>
      </c>
      <c r="J165" s="10">
        <f t="shared" si="60"/>
        <v>0</v>
      </c>
      <c r="K165" s="10">
        <f t="shared" si="60"/>
        <v>0</v>
      </c>
      <c r="L165" s="10">
        <f t="shared" si="60"/>
        <v>0</v>
      </c>
      <c r="M165" s="10">
        <f t="shared" si="60"/>
        <v>0</v>
      </c>
      <c r="N165" s="10">
        <f t="shared" si="60"/>
        <v>0</v>
      </c>
      <c r="O165" s="10">
        <f t="shared" si="60"/>
        <v>0</v>
      </c>
      <c r="P165" s="10">
        <f t="shared" si="60"/>
        <v>0</v>
      </c>
      <c r="Q165" s="10">
        <f t="shared" si="60"/>
        <v>0</v>
      </c>
      <c r="R165" s="10">
        <f t="shared" si="60"/>
        <v>0</v>
      </c>
      <c r="S165" s="10">
        <f t="shared" si="60"/>
        <v>0</v>
      </c>
      <c r="T165" s="10">
        <f t="shared" si="60"/>
        <v>0</v>
      </c>
      <c r="U165" s="10">
        <f t="shared" si="60"/>
        <v>0</v>
      </c>
      <c r="V165" s="10">
        <f t="shared" si="60"/>
        <v>0</v>
      </c>
      <c r="W165" s="10">
        <f t="shared" si="60"/>
        <v>0</v>
      </c>
      <c r="X165" s="10">
        <f t="shared" si="60"/>
        <v>0</v>
      </c>
      <c r="Y165" s="10">
        <f t="shared" si="60"/>
        <v>0</v>
      </c>
      <c r="Z165" s="10">
        <f t="shared" si="60"/>
        <v>0</v>
      </c>
      <c r="AA165" s="10">
        <f t="shared" si="60"/>
        <v>0</v>
      </c>
      <c r="AB165" s="10">
        <f t="shared" si="60"/>
        <v>0</v>
      </c>
      <c r="AC165" s="10">
        <f t="shared" si="60"/>
        <v>0</v>
      </c>
      <c r="AD165" s="10">
        <f t="shared" si="60"/>
        <v>0</v>
      </c>
      <c r="AE165" s="10">
        <f t="shared" si="60"/>
        <v>0</v>
      </c>
      <c r="AF165" s="10">
        <f t="shared" si="60"/>
        <v>0</v>
      </c>
      <c r="AG165" s="10">
        <f t="shared" si="60"/>
        <v>0</v>
      </c>
      <c r="AH165" s="10">
        <f t="shared" si="60"/>
        <v>0</v>
      </c>
      <c r="AI165" s="10">
        <f t="shared" si="60"/>
        <v>0</v>
      </c>
      <c r="AJ165" s="10">
        <f t="shared" si="60"/>
        <v>0</v>
      </c>
      <c r="AK165" s="10">
        <f t="shared" si="60"/>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1">H167*(1+$G$16)*(1+I166)</f>
        <v>0</v>
      </c>
      <c r="J167" s="10">
        <f t="shared" si="61"/>
        <v>0</v>
      </c>
      <c r="K167" s="10">
        <f t="shared" si="61"/>
        <v>0</v>
      </c>
      <c r="L167" s="10">
        <f t="shared" si="61"/>
        <v>0</v>
      </c>
      <c r="M167" s="10">
        <f t="shared" si="61"/>
        <v>0</v>
      </c>
      <c r="N167" s="10">
        <f t="shared" si="61"/>
        <v>0</v>
      </c>
      <c r="O167" s="10">
        <f t="shared" si="61"/>
        <v>0</v>
      </c>
      <c r="P167" s="10">
        <f t="shared" si="61"/>
        <v>0</v>
      </c>
      <c r="Q167" s="10">
        <f t="shared" si="61"/>
        <v>0</v>
      </c>
      <c r="R167" s="10">
        <f t="shared" si="61"/>
        <v>0</v>
      </c>
      <c r="S167" s="10">
        <f t="shared" si="61"/>
        <v>0</v>
      </c>
      <c r="T167" s="10">
        <f t="shared" si="61"/>
        <v>0</v>
      </c>
      <c r="U167" s="10">
        <f t="shared" si="61"/>
        <v>0</v>
      </c>
      <c r="V167" s="10">
        <f t="shared" si="61"/>
        <v>0</v>
      </c>
      <c r="W167" s="10">
        <f t="shared" si="61"/>
        <v>0</v>
      </c>
      <c r="X167" s="10">
        <f t="shared" si="61"/>
        <v>0</v>
      </c>
      <c r="Y167" s="10">
        <f t="shared" si="61"/>
        <v>0</v>
      </c>
      <c r="Z167" s="10">
        <f t="shared" si="61"/>
        <v>0</v>
      </c>
      <c r="AA167" s="10">
        <f t="shared" si="61"/>
        <v>0</v>
      </c>
      <c r="AB167" s="10">
        <f t="shared" si="61"/>
        <v>0</v>
      </c>
      <c r="AC167" s="10">
        <f t="shared" si="61"/>
        <v>0</v>
      </c>
      <c r="AD167" s="10">
        <f t="shared" si="61"/>
        <v>0</v>
      </c>
      <c r="AE167" s="10">
        <f t="shared" si="61"/>
        <v>0</v>
      </c>
      <c r="AF167" s="10">
        <f t="shared" si="61"/>
        <v>0</v>
      </c>
      <c r="AG167" s="10">
        <f>AF167*(1+$G$16)*(1+AG166)</f>
        <v>0</v>
      </c>
      <c r="AH167" s="10">
        <f t="shared" si="61"/>
        <v>0</v>
      </c>
      <c r="AI167" s="10">
        <f t="shared" si="61"/>
        <v>0</v>
      </c>
      <c r="AJ167" s="10">
        <f t="shared" si="61"/>
        <v>0</v>
      </c>
      <c r="AK167" s="10">
        <f t="shared" si="61"/>
        <v>0</v>
      </c>
    </row>
    <row r="168" spans="1:38" x14ac:dyDescent="0.35">
      <c r="C168" s="3"/>
      <c r="D168" s="3"/>
      <c r="E168" t="s">
        <v>86</v>
      </c>
      <c r="F168" t="s">
        <v>87</v>
      </c>
      <c r="G168" s="12"/>
      <c r="H168" s="13">
        <f>G168*(1+$G$16)*(1+H166)</f>
        <v>0</v>
      </c>
      <c r="I168" s="13">
        <f t="shared" ref="I168:AK168" si="62">H168*(1+$G$16)*(1+I166)</f>
        <v>0</v>
      </c>
      <c r="J168" s="13">
        <f t="shared" si="62"/>
        <v>0</v>
      </c>
      <c r="K168" s="13">
        <f t="shared" si="62"/>
        <v>0</v>
      </c>
      <c r="L168" s="13">
        <f t="shared" si="62"/>
        <v>0</v>
      </c>
      <c r="M168" s="13">
        <f t="shared" si="62"/>
        <v>0</v>
      </c>
      <c r="N168" s="13">
        <f t="shared" si="62"/>
        <v>0</v>
      </c>
      <c r="O168" s="13">
        <f t="shared" si="62"/>
        <v>0</v>
      </c>
      <c r="P168" s="13">
        <f t="shared" si="62"/>
        <v>0</v>
      </c>
      <c r="Q168" s="13">
        <f t="shared" si="62"/>
        <v>0</v>
      </c>
      <c r="R168" s="13">
        <f t="shared" si="62"/>
        <v>0</v>
      </c>
      <c r="S168" s="13">
        <f t="shared" si="62"/>
        <v>0</v>
      </c>
      <c r="T168" s="13">
        <f t="shared" si="62"/>
        <v>0</v>
      </c>
      <c r="U168" s="13">
        <f t="shared" si="62"/>
        <v>0</v>
      </c>
      <c r="V168" s="13">
        <f t="shared" si="62"/>
        <v>0</v>
      </c>
      <c r="W168" s="13">
        <f t="shared" si="62"/>
        <v>0</v>
      </c>
      <c r="X168" s="13">
        <f t="shared" si="62"/>
        <v>0</v>
      </c>
      <c r="Y168" s="13">
        <f t="shared" si="62"/>
        <v>0</v>
      </c>
      <c r="Z168" s="13">
        <f t="shared" si="62"/>
        <v>0</v>
      </c>
      <c r="AA168" s="13">
        <f t="shared" si="62"/>
        <v>0</v>
      </c>
      <c r="AB168" s="13">
        <f t="shared" si="62"/>
        <v>0</v>
      </c>
      <c r="AC168" s="13">
        <f t="shared" si="62"/>
        <v>0</v>
      </c>
      <c r="AD168" s="13">
        <f t="shared" si="62"/>
        <v>0</v>
      </c>
      <c r="AE168" s="13">
        <f t="shared" si="62"/>
        <v>0</v>
      </c>
      <c r="AF168" s="13">
        <f t="shared" si="62"/>
        <v>0</v>
      </c>
      <c r="AG168" s="13">
        <f>AF168*(1+$G$16)*(1+AG166)</f>
        <v>0</v>
      </c>
      <c r="AH168" s="13">
        <f t="shared" si="62"/>
        <v>0</v>
      </c>
      <c r="AI168" s="13">
        <f t="shared" si="62"/>
        <v>0</v>
      </c>
      <c r="AJ168" s="13">
        <f t="shared" si="62"/>
        <v>0</v>
      </c>
      <c r="AK168" s="13">
        <f t="shared" si="62"/>
        <v>0</v>
      </c>
    </row>
    <row r="169" spans="1:38" x14ac:dyDescent="0.35">
      <c r="C169" s="3"/>
      <c r="D169" s="3"/>
      <c r="E169" t="s">
        <v>88</v>
      </c>
      <c r="F169" t="s">
        <v>87</v>
      </c>
      <c r="G169" s="12"/>
      <c r="H169" s="13">
        <f>G169*(1+$G$16)*(1+H166)</f>
        <v>0</v>
      </c>
      <c r="I169" s="13">
        <f t="shared" ref="I169:AK169" si="63">H169*(1+$G$16)*(1+I166)</f>
        <v>0</v>
      </c>
      <c r="J169" s="13">
        <f t="shared" si="63"/>
        <v>0</v>
      </c>
      <c r="K169" s="13">
        <f t="shared" si="63"/>
        <v>0</v>
      </c>
      <c r="L169" s="13">
        <f t="shared" si="63"/>
        <v>0</v>
      </c>
      <c r="M169" s="13">
        <f t="shared" si="63"/>
        <v>0</v>
      </c>
      <c r="N169" s="13">
        <f t="shared" si="63"/>
        <v>0</v>
      </c>
      <c r="O169" s="13">
        <f t="shared" si="63"/>
        <v>0</v>
      </c>
      <c r="P169" s="13">
        <f t="shared" si="63"/>
        <v>0</v>
      </c>
      <c r="Q169" s="13">
        <f t="shared" si="63"/>
        <v>0</v>
      </c>
      <c r="R169" s="13">
        <f t="shared" si="63"/>
        <v>0</v>
      </c>
      <c r="S169" s="13">
        <f t="shared" si="63"/>
        <v>0</v>
      </c>
      <c r="T169" s="13">
        <f t="shared" si="63"/>
        <v>0</v>
      </c>
      <c r="U169" s="13">
        <f t="shared" si="63"/>
        <v>0</v>
      </c>
      <c r="V169" s="13">
        <f t="shared" si="63"/>
        <v>0</v>
      </c>
      <c r="W169" s="13">
        <f t="shared" si="63"/>
        <v>0</v>
      </c>
      <c r="X169" s="13">
        <f t="shared" si="63"/>
        <v>0</v>
      </c>
      <c r="Y169" s="13">
        <f t="shared" si="63"/>
        <v>0</v>
      </c>
      <c r="Z169" s="13">
        <f t="shared" si="63"/>
        <v>0</v>
      </c>
      <c r="AA169" s="13">
        <f t="shared" si="63"/>
        <v>0</v>
      </c>
      <c r="AB169" s="13">
        <f t="shared" si="63"/>
        <v>0</v>
      </c>
      <c r="AC169" s="13">
        <f t="shared" si="63"/>
        <v>0</v>
      </c>
      <c r="AD169" s="13">
        <f t="shared" si="63"/>
        <v>0</v>
      </c>
      <c r="AE169" s="13">
        <f t="shared" si="63"/>
        <v>0</v>
      </c>
      <c r="AF169" s="13">
        <f t="shared" si="63"/>
        <v>0</v>
      </c>
      <c r="AG169" s="13">
        <f>AF169*(1+$G$16)*(1+AG166)</f>
        <v>0</v>
      </c>
      <c r="AH169" s="13">
        <f t="shared" si="63"/>
        <v>0</v>
      </c>
      <c r="AI169" s="13">
        <f t="shared" si="63"/>
        <v>0</v>
      </c>
      <c r="AJ169" s="13">
        <f t="shared" si="63"/>
        <v>0</v>
      </c>
      <c r="AK169" s="13">
        <f t="shared" si="63"/>
        <v>0</v>
      </c>
    </row>
    <row r="170" spans="1:38" x14ac:dyDescent="0.35">
      <c r="C170" s="3"/>
      <c r="D170" s="3"/>
      <c r="E170" t="s">
        <v>89</v>
      </c>
      <c r="F170" t="s">
        <v>87</v>
      </c>
      <c r="G170" s="12"/>
      <c r="H170" s="13">
        <f>G170*(1+$G$16)*(1+H166)</f>
        <v>0</v>
      </c>
      <c r="I170" s="13">
        <f t="shared" ref="I170:AK170" si="64">H170*(1+$G$16)*(1+I166)</f>
        <v>0</v>
      </c>
      <c r="J170" s="13">
        <f t="shared" si="64"/>
        <v>0</v>
      </c>
      <c r="K170" s="13">
        <f t="shared" si="64"/>
        <v>0</v>
      </c>
      <c r="L170" s="13">
        <f t="shared" si="64"/>
        <v>0</v>
      </c>
      <c r="M170" s="13">
        <f t="shared" si="64"/>
        <v>0</v>
      </c>
      <c r="N170" s="13">
        <f t="shared" si="64"/>
        <v>0</v>
      </c>
      <c r="O170" s="13">
        <f t="shared" si="64"/>
        <v>0</v>
      </c>
      <c r="P170" s="13">
        <f t="shared" si="64"/>
        <v>0</v>
      </c>
      <c r="Q170" s="13">
        <f t="shared" si="64"/>
        <v>0</v>
      </c>
      <c r="R170" s="13">
        <f t="shared" si="64"/>
        <v>0</v>
      </c>
      <c r="S170" s="13">
        <f t="shared" si="64"/>
        <v>0</v>
      </c>
      <c r="T170" s="13">
        <f t="shared" si="64"/>
        <v>0</v>
      </c>
      <c r="U170" s="13">
        <f t="shared" si="64"/>
        <v>0</v>
      </c>
      <c r="V170" s="13">
        <f t="shared" si="64"/>
        <v>0</v>
      </c>
      <c r="W170" s="13">
        <f t="shared" si="64"/>
        <v>0</v>
      </c>
      <c r="X170" s="13">
        <f t="shared" si="64"/>
        <v>0</v>
      </c>
      <c r="Y170" s="13">
        <f t="shared" si="64"/>
        <v>0</v>
      </c>
      <c r="Z170" s="13">
        <f t="shared" si="64"/>
        <v>0</v>
      </c>
      <c r="AA170" s="13">
        <f t="shared" si="64"/>
        <v>0</v>
      </c>
      <c r="AB170" s="13">
        <f t="shared" si="64"/>
        <v>0</v>
      </c>
      <c r="AC170" s="13">
        <f t="shared" si="64"/>
        <v>0</v>
      </c>
      <c r="AD170" s="13">
        <f t="shared" si="64"/>
        <v>0</v>
      </c>
      <c r="AE170" s="13">
        <f t="shared" si="64"/>
        <v>0</v>
      </c>
      <c r="AF170" s="13">
        <f t="shared" si="64"/>
        <v>0</v>
      </c>
      <c r="AG170" s="13">
        <f>AF170*(1+$G$16)*(1+AG166)</f>
        <v>0</v>
      </c>
      <c r="AH170" s="13">
        <f t="shared" si="64"/>
        <v>0</v>
      </c>
      <c r="AI170" s="13">
        <f t="shared" si="64"/>
        <v>0</v>
      </c>
      <c r="AJ170" s="13">
        <f t="shared" si="64"/>
        <v>0</v>
      </c>
      <c r="AK170" s="13">
        <f t="shared" si="64"/>
        <v>0</v>
      </c>
    </row>
    <row r="171" spans="1:38" x14ac:dyDescent="0.35">
      <c r="C171" s="3"/>
      <c r="D171" s="3"/>
    </row>
    <row r="172" spans="1:38" x14ac:dyDescent="0.35">
      <c r="C172" s="3"/>
      <c r="D172" s="3"/>
      <c r="E172" t="s">
        <v>101</v>
      </c>
      <c r="F172" t="s">
        <v>91</v>
      </c>
      <c r="H172" s="10">
        <f>SUM(H163:H165)/1000</f>
        <v>0</v>
      </c>
      <c r="I172" s="10">
        <f t="shared" ref="I172:AK172" si="65">SUM(I163:I165)/1000</f>
        <v>0</v>
      </c>
      <c r="J172" s="10">
        <f t="shared" si="65"/>
        <v>0</v>
      </c>
      <c r="K172" s="10">
        <f t="shared" si="65"/>
        <v>0</v>
      </c>
      <c r="L172" s="10">
        <f t="shared" si="65"/>
        <v>0</v>
      </c>
      <c r="M172" s="10">
        <f t="shared" si="65"/>
        <v>0</v>
      </c>
      <c r="N172" s="10">
        <f t="shared" si="65"/>
        <v>0</v>
      </c>
      <c r="O172" s="10">
        <f t="shared" si="65"/>
        <v>0</v>
      </c>
      <c r="P172" s="10">
        <f t="shared" si="65"/>
        <v>0</v>
      </c>
      <c r="Q172" s="10">
        <f t="shared" si="65"/>
        <v>0</v>
      </c>
      <c r="R172" s="10">
        <f t="shared" si="65"/>
        <v>0</v>
      </c>
      <c r="S172" s="10">
        <f t="shared" si="65"/>
        <v>0</v>
      </c>
      <c r="T172" s="10">
        <f t="shared" si="65"/>
        <v>0</v>
      </c>
      <c r="U172" s="10">
        <f t="shared" si="65"/>
        <v>0</v>
      </c>
      <c r="V172" s="10">
        <f t="shared" si="65"/>
        <v>0</v>
      </c>
      <c r="W172" s="10">
        <f t="shared" si="65"/>
        <v>0</v>
      </c>
      <c r="X172" s="10">
        <f t="shared" si="65"/>
        <v>0</v>
      </c>
      <c r="Y172" s="10">
        <f t="shared" si="65"/>
        <v>0</v>
      </c>
      <c r="Z172" s="10">
        <f t="shared" si="65"/>
        <v>0</v>
      </c>
      <c r="AA172" s="10">
        <f t="shared" si="65"/>
        <v>0</v>
      </c>
      <c r="AB172" s="10">
        <f t="shared" si="65"/>
        <v>0</v>
      </c>
      <c r="AC172" s="10">
        <f t="shared" si="65"/>
        <v>0</v>
      </c>
      <c r="AD172" s="10">
        <f t="shared" si="65"/>
        <v>0</v>
      </c>
      <c r="AE172" s="10">
        <f t="shared" si="65"/>
        <v>0</v>
      </c>
      <c r="AF172" s="10">
        <f t="shared" si="65"/>
        <v>0</v>
      </c>
      <c r="AG172" s="10">
        <f t="shared" si="65"/>
        <v>0</v>
      </c>
      <c r="AH172" s="10">
        <f t="shared" si="65"/>
        <v>0</v>
      </c>
      <c r="AI172" s="10">
        <f t="shared" si="65"/>
        <v>0</v>
      </c>
      <c r="AJ172" s="10">
        <f t="shared" si="65"/>
        <v>0</v>
      </c>
      <c r="AK172" s="10">
        <f t="shared" si="65"/>
        <v>0</v>
      </c>
    </row>
    <row r="173" spans="1:38" x14ac:dyDescent="0.35">
      <c r="C173" s="3"/>
      <c r="D173" s="3"/>
      <c r="E173" t="s">
        <v>102</v>
      </c>
      <c r="F173" t="s">
        <v>53</v>
      </c>
      <c r="H173" s="10">
        <f>H156*H167+H163*H168+H164*H169+H165*H170</f>
        <v>0</v>
      </c>
      <c r="I173" s="10">
        <f t="shared" ref="I173:AK173" si="66">I156*I167+I163*I168+I164*I169+I165*I170</f>
        <v>0</v>
      </c>
      <c r="J173" s="10">
        <f t="shared" si="66"/>
        <v>0</v>
      </c>
      <c r="K173" s="10">
        <f t="shared" si="66"/>
        <v>0</v>
      </c>
      <c r="L173" s="10">
        <f t="shared" si="66"/>
        <v>0</v>
      </c>
      <c r="M173" s="10">
        <f t="shared" si="66"/>
        <v>0</v>
      </c>
      <c r="N173" s="10">
        <f t="shared" si="66"/>
        <v>0</v>
      </c>
      <c r="O173" s="10">
        <f t="shared" si="66"/>
        <v>0</v>
      </c>
      <c r="P173" s="10">
        <f t="shared" si="66"/>
        <v>0</v>
      </c>
      <c r="Q173" s="10">
        <f t="shared" si="66"/>
        <v>0</v>
      </c>
      <c r="R173" s="10">
        <f t="shared" si="66"/>
        <v>0</v>
      </c>
      <c r="S173" s="10">
        <f t="shared" si="66"/>
        <v>0</v>
      </c>
      <c r="T173" s="10">
        <f t="shared" si="66"/>
        <v>0</v>
      </c>
      <c r="U173" s="10">
        <f t="shared" si="66"/>
        <v>0</v>
      </c>
      <c r="V173" s="10">
        <f t="shared" si="66"/>
        <v>0</v>
      </c>
      <c r="W173" s="10">
        <f t="shared" si="66"/>
        <v>0</v>
      </c>
      <c r="X173" s="10">
        <f t="shared" si="66"/>
        <v>0</v>
      </c>
      <c r="Y173" s="10">
        <f t="shared" si="66"/>
        <v>0</v>
      </c>
      <c r="Z173" s="10">
        <f t="shared" si="66"/>
        <v>0</v>
      </c>
      <c r="AA173" s="10">
        <f t="shared" si="66"/>
        <v>0</v>
      </c>
      <c r="AB173" s="10">
        <f t="shared" si="66"/>
        <v>0</v>
      </c>
      <c r="AC173" s="10">
        <f t="shared" si="66"/>
        <v>0</v>
      </c>
      <c r="AD173" s="10">
        <f t="shared" si="66"/>
        <v>0</v>
      </c>
      <c r="AE173" s="10">
        <f t="shared" si="66"/>
        <v>0</v>
      </c>
      <c r="AF173" s="10">
        <f t="shared" si="66"/>
        <v>0</v>
      </c>
      <c r="AG173" s="10">
        <f t="shared" si="66"/>
        <v>0</v>
      </c>
      <c r="AH173" s="10">
        <f t="shared" si="66"/>
        <v>0</v>
      </c>
      <c r="AI173" s="10">
        <f t="shared" si="66"/>
        <v>0</v>
      </c>
      <c r="AJ173" s="10">
        <f t="shared" si="66"/>
        <v>0</v>
      </c>
      <c r="AK173" s="10">
        <f t="shared" si="66"/>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7">SUM(J95,J137,J158)</f>
        <v>434</v>
      </c>
      <c r="K176" s="4">
        <f t="shared" si="67"/>
        <v>466</v>
      </c>
      <c r="L176" s="4">
        <f t="shared" si="67"/>
        <v>477</v>
      </c>
      <c r="M176" s="4">
        <f t="shared" si="67"/>
        <v>414</v>
      </c>
      <c r="N176" s="4">
        <f t="shared" si="67"/>
        <v>453</v>
      </c>
      <c r="O176" s="4">
        <f t="shared" si="67"/>
        <v>453</v>
      </c>
      <c r="P176" s="4">
        <f t="shared" si="67"/>
        <v>453</v>
      </c>
      <c r="Q176" s="4">
        <f t="shared" si="67"/>
        <v>453</v>
      </c>
      <c r="R176" s="4">
        <f t="shared" si="67"/>
        <v>453</v>
      </c>
      <c r="S176" s="4">
        <f t="shared" si="67"/>
        <v>453</v>
      </c>
      <c r="T176" s="4">
        <f t="shared" si="67"/>
        <v>453</v>
      </c>
      <c r="U176" s="4">
        <f t="shared" si="67"/>
        <v>453</v>
      </c>
      <c r="V176" s="4">
        <f t="shared" si="67"/>
        <v>453</v>
      </c>
      <c r="W176" s="4">
        <f t="shared" si="67"/>
        <v>453</v>
      </c>
      <c r="X176" s="4">
        <f t="shared" si="67"/>
        <v>453</v>
      </c>
      <c r="Y176" s="4">
        <f t="shared" si="67"/>
        <v>453</v>
      </c>
      <c r="Z176" s="4">
        <f t="shared" si="67"/>
        <v>453</v>
      </c>
      <c r="AA176" s="4">
        <f t="shared" si="67"/>
        <v>453</v>
      </c>
      <c r="AB176" s="4">
        <f t="shared" si="67"/>
        <v>453</v>
      </c>
      <c r="AC176" s="4">
        <f t="shared" si="67"/>
        <v>453</v>
      </c>
      <c r="AD176" s="4">
        <f t="shared" si="67"/>
        <v>453</v>
      </c>
      <c r="AE176" s="4">
        <f t="shared" si="67"/>
        <v>453</v>
      </c>
      <c r="AF176" s="4">
        <f t="shared" si="67"/>
        <v>453</v>
      </c>
      <c r="AG176" s="4">
        <f t="shared" si="67"/>
        <v>453</v>
      </c>
      <c r="AH176" s="4">
        <f t="shared" si="67"/>
        <v>453</v>
      </c>
      <c r="AI176" s="4">
        <f t="shared" si="67"/>
        <v>453</v>
      </c>
      <c r="AJ176" s="4">
        <f t="shared" si="67"/>
        <v>453</v>
      </c>
      <c r="AK176" s="4">
        <f t="shared" si="67"/>
        <v>453</v>
      </c>
      <c r="AL176" s="10"/>
    </row>
    <row r="177" spans="1:38" x14ac:dyDescent="0.35">
      <c r="C177" s="3"/>
      <c r="D177" s="3"/>
      <c r="E177" t="s">
        <v>105</v>
      </c>
      <c r="F177" t="s">
        <v>70</v>
      </c>
      <c r="H177" s="4">
        <f>SUM(H96,H138,H159)</f>
        <v>484</v>
      </c>
      <c r="I177" s="4">
        <f>SUM(I96,I138,I159)</f>
        <v>912</v>
      </c>
      <c r="J177" s="4">
        <f t="shared" si="67"/>
        <v>1346</v>
      </c>
      <c r="K177" s="4">
        <f t="shared" si="67"/>
        <v>1812</v>
      </c>
      <c r="L177" s="4">
        <f t="shared" si="67"/>
        <v>2289</v>
      </c>
      <c r="M177" s="4">
        <f t="shared" si="67"/>
        <v>2703</v>
      </c>
      <c r="N177" s="4">
        <f t="shared" si="67"/>
        <v>3156</v>
      </c>
      <c r="O177" s="4">
        <f t="shared" si="67"/>
        <v>3609</v>
      </c>
      <c r="P177" s="4">
        <f t="shared" si="67"/>
        <v>4062</v>
      </c>
      <c r="Q177" s="4">
        <f t="shared" si="67"/>
        <v>4515</v>
      </c>
      <c r="R177" s="4">
        <f t="shared" si="67"/>
        <v>4968</v>
      </c>
      <c r="S177" s="4">
        <f t="shared" si="67"/>
        <v>5421</v>
      </c>
      <c r="T177" s="4">
        <f t="shared" si="67"/>
        <v>5874</v>
      </c>
      <c r="U177" s="4">
        <f t="shared" si="67"/>
        <v>6327</v>
      </c>
      <c r="V177" s="4">
        <f t="shared" si="67"/>
        <v>6780</v>
      </c>
      <c r="W177" s="4">
        <f t="shared" si="67"/>
        <v>7233</v>
      </c>
      <c r="X177" s="4">
        <f t="shared" si="67"/>
        <v>7686</v>
      </c>
      <c r="Y177" s="4">
        <f t="shared" si="67"/>
        <v>8139</v>
      </c>
      <c r="Z177" s="4">
        <f t="shared" si="67"/>
        <v>8592</v>
      </c>
      <c r="AA177" s="4">
        <f t="shared" si="67"/>
        <v>9045</v>
      </c>
      <c r="AB177" s="4">
        <f t="shared" si="67"/>
        <v>9498</v>
      </c>
      <c r="AC177" s="4">
        <f t="shared" si="67"/>
        <v>9951</v>
      </c>
      <c r="AD177" s="4">
        <f t="shared" si="67"/>
        <v>10404</v>
      </c>
      <c r="AE177" s="4">
        <f t="shared" si="67"/>
        <v>10857</v>
      </c>
      <c r="AF177" s="4">
        <f t="shared" si="67"/>
        <v>11310</v>
      </c>
      <c r="AG177" s="4">
        <f t="shared" si="67"/>
        <v>11763</v>
      </c>
      <c r="AH177" s="4">
        <f t="shared" si="67"/>
        <v>12216</v>
      </c>
      <c r="AI177" s="4">
        <f t="shared" si="67"/>
        <v>12669</v>
      </c>
      <c r="AJ177" s="4">
        <f t="shared" si="67"/>
        <v>13122</v>
      </c>
      <c r="AK177" s="4">
        <f t="shared" si="67"/>
        <v>13575</v>
      </c>
      <c r="AL177" s="10"/>
    </row>
    <row r="178" spans="1:38" x14ac:dyDescent="0.35">
      <c r="C178" s="3"/>
      <c r="D178" s="3"/>
      <c r="E178" t="s">
        <v>106</v>
      </c>
      <c r="F178" t="s">
        <v>91</v>
      </c>
      <c r="H178" s="10">
        <f t="shared" ref="H178:AK179" si="68">SUM(H109,H130,H151,H172)</f>
        <v>58.564</v>
      </c>
      <c r="I178" s="10">
        <f t="shared" si="68"/>
        <v>110.352</v>
      </c>
      <c r="J178" s="10">
        <f t="shared" si="68"/>
        <v>162.86600000000001</v>
      </c>
      <c r="K178" s="10">
        <f t="shared" si="68"/>
        <v>219.25200000000001</v>
      </c>
      <c r="L178" s="10">
        <f t="shared" si="68"/>
        <v>276.96899999999999</v>
      </c>
      <c r="M178" s="10">
        <f t="shared" si="68"/>
        <v>327.06299999999999</v>
      </c>
      <c r="N178" s="10">
        <f t="shared" si="68"/>
        <v>381.87599999999998</v>
      </c>
      <c r="O178" s="10">
        <f t="shared" si="68"/>
        <v>436.68900000000002</v>
      </c>
      <c r="P178" s="10">
        <f t="shared" si="68"/>
        <v>491.50200000000001</v>
      </c>
      <c r="Q178" s="10">
        <f t="shared" si="68"/>
        <v>546.31500000000005</v>
      </c>
      <c r="R178" s="10">
        <f t="shared" si="68"/>
        <v>601.12800000000004</v>
      </c>
      <c r="S178" s="10">
        <f t="shared" si="68"/>
        <v>655.94100000000003</v>
      </c>
      <c r="T178" s="10">
        <f t="shared" si="68"/>
        <v>710.75400000000002</v>
      </c>
      <c r="U178" s="10">
        <f t="shared" si="68"/>
        <v>765.56700000000001</v>
      </c>
      <c r="V178" s="10">
        <f t="shared" si="68"/>
        <v>820.38</v>
      </c>
      <c r="W178" s="10">
        <f t="shared" si="68"/>
        <v>875.19299999999998</v>
      </c>
      <c r="X178" s="10">
        <f t="shared" si="68"/>
        <v>930.00599999999997</v>
      </c>
      <c r="Y178" s="10">
        <f t="shared" si="68"/>
        <v>984.81899999999996</v>
      </c>
      <c r="Z178" s="10">
        <f t="shared" si="68"/>
        <v>1039.6320000000001</v>
      </c>
      <c r="AA178" s="10">
        <f t="shared" si="68"/>
        <v>1094.4449999999999</v>
      </c>
      <c r="AB178" s="10">
        <f t="shared" si="68"/>
        <v>1149.258</v>
      </c>
      <c r="AC178" s="10">
        <f t="shared" si="68"/>
        <v>1204.0709999999999</v>
      </c>
      <c r="AD178" s="10">
        <f t="shared" si="68"/>
        <v>1258.884</v>
      </c>
      <c r="AE178" s="10">
        <f t="shared" si="68"/>
        <v>1313.6969999999999</v>
      </c>
      <c r="AF178" s="10">
        <f t="shared" si="68"/>
        <v>1368.51</v>
      </c>
      <c r="AG178" s="10">
        <f t="shared" si="68"/>
        <v>1423.3230000000001</v>
      </c>
      <c r="AH178" s="10">
        <f t="shared" si="68"/>
        <v>1478.136</v>
      </c>
      <c r="AI178" s="10">
        <f t="shared" si="68"/>
        <v>1532.9490000000001</v>
      </c>
      <c r="AJ178" s="10">
        <f t="shared" si="68"/>
        <v>1587.7619999999999</v>
      </c>
      <c r="AK178" s="10">
        <f t="shared" si="68"/>
        <v>1642.575</v>
      </c>
    </row>
    <row r="179" spans="1:38" x14ac:dyDescent="0.35">
      <c r="C179" s="3"/>
      <c r="D179" s="3"/>
      <c r="E179" t="s">
        <v>107</v>
      </c>
      <c r="F179" t="s">
        <v>53</v>
      </c>
      <c r="H179" s="10">
        <f t="shared" si="68"/>
        <v>526993.09080000001</v>
      </c>
      <c r="I179" s="10">
        <f t="shared" si="68"/>
        <v>1052117.5824</v>
      </c>
      <c r="J179" s="10">
        <f t="shared" si="68"/>
        <v>1617100.6214063212</v>
      </c>
      <c r="K179" s="10">
        <f t="shared" si="68"/>
        <v>2267131.629974653</v>
      </c>
      <c r="L179" s="10">
        <f t="shared" si="68"/>
        <v>3011811.941742972</v>
      </c>
      <c r="M179" s="10">
        <f t="shared" si="68"/>
        <v>3740218.6243665987</v>
      </c>
      <c r="N179" s="10">
        <f t="shared" si="68"/>
        <v>4592466.9910514876</v>
      </c>
      <c r="O179" s="10">
        <f t="shared" si="68"/>
        <v>5480935.0271354765</v>
      </c>
      <c r="P179" s="10">
        <f t="shared" si="68"/>
        <v>6438228.9073482957</v>
      </c>
      <c r="Q179" s="10">
        <f t="shared" si="68"/>
        <v>7468664.8649403714</v>
      </c>
      <c r="R179" s="10">
        <f t="shared" si="68"/>
        <v>8576804.8291375712</v>
      </c>
      <c r="S179" s="10">
        <f t="shared" si="68"/>
        <v>9767469.651642032</v>
      </c>
      <c r="T179" s="10">
        <f t="shared" si="68"/>
        <v>10805934.917017881</v>
      </c>
      <c r="U179" s="10">
        <f t="shared" si="68"/>
        <v>11883708.269423144</v>
      </c>
      <c r="V179" s="10">
        <f t="shared" si="68"/>
        <v>13001982.685331021</v>
      </c>
      <c r="W179" s="10">
        <f t="shared" si="68"/>
        <v>14161983.911360214</v>
      </c>
      <c r="X179" s="10">
        <f t="shared" si="68"/>
        <v>15364971.314518403</v>
      </c>
      <c r="Y179" s="10">
        <f t="shared" si="68"/>
        <v>16612238.753704324</v>
      </c>
      <c r="Z179" s="10">
        <f t="shared" si="68"/>
        <v>17905115.472986355</v>
      </c>
      <c r="AA179" s="10">
        <f t="shared" si="68"/>
        <v>19244967.017187841</v>
      </c>
      <c r="AB179" s="10">
        <f t="shared" si="68"/>
        <v>20633196.17032221</v>
      </c>
      <c r="AC179" s="10">
        <f t="shared" si="68"/>
        <v>22071243.917433634</v>
      </c>
      <c r="AD179" s="10">
        <f t="shared" si="68"/>
        <v>23560590.430412631</v>
      </c>
      <c r="AE179" s="10">
        <f t="shared" si="68"/>
        <v>25102756.078369156</v>
      </c>
      <c r="AF179" s="10">
        <f t="shared" si="68"/>
        <v>26699302.463160045</v>
      </c>
      <c r="AG179" s="10">
        <f t="shared" si="68"/>
        <v>28351833.480681587</v>
      </c>
      <c r="AH179" s="10">
        <f t="shared" si="68"/>
        <v>30061996.408552781</v>
      </c>
      <c r="AI179" s="10">
        <f t="shared" si="68"/>
        <v>31831483.020829581</v>
      </c>
      <c r="AJ179" s="10">
        <f t="shared" si="68"/>
        <v>33662030.730405845</v>
      </c>
      <c r="AK179" s="10">
        <f t="shared" si="68"/>
        <v>35555423.759772114</v>
      </c>
    </row>
    <row r="180" spans="1:38" x14ac:dyDescent="0.35">
      <c r="C180" s="3"/>
      <c r="D180" s="3"/>
    </row>
    <row r="181" spans="1:38" x14ac:dyDescent="0.35">
      <c r="C181" s="3"/>
      <c r="D181" s="3"/>
      <c r="E181" s="15" t="s">
        <v>108</v>
      </c>
      <c r="F181" s="15" t="s">
        <v>109</v>
      </c>
      <c r="G181" s="15"/>
      <c r="H181" s="16">
        <f>H178*1000/H177</f>
        <v>121</v>
      </c>
      <c r="I181" s="16">
        <f t="shared" ref="I181:AK181" si="69">I178*1000/I177</f>
        <v>121</v>
      </c>
      <c r="J181" s="16">
        <f t="shared" si="69"/>
        <v>121</v>
      </c>
      <c r="K181" s="16">
        <f t="shared" si="69"/>
        <v>121</v>
      </c>
      <c r="L181" s="16">
        <f t="shared" si="69"/>
        <v>121</v>
      </c>
      <c r="M181" s="16">
        <f t="shared" si="69"/>
        <v>121</v>
      </c>
      <c r="N181" s="16">
        <f t="shared" si="69"/>
        <v>121</v>
      </c>
      <c r="O181" s="16">
        <f t="shared" si="69"/>
        <v>121</v>
      </c>
      <c r="P181" s="16">
        <f t="shared" si="69"/>
        <v>121</v>
      </c>
      <c r="Q181" s="16">
        <f t="shared" si="69"/>
        <v>121</v>
      </c>
      <c r="R181" s="16">
        <f t="shared" si="69"/>
        <v>121</v>
      </c>
      <c r="S181" s="16">
        <f t="shared" si="69"/>
        <v>121</v>
      </c>
      <c r="T181" s="16">
        <f t="shared" si="69"/>
        <v>121</v>
      </c>
      <c r="U181" s="16">
        <f t="shared" si="69"/>
        <v>121</v>
      </c>
      <c r="V181" s="16">
        <f t="shared" si="69"/>
        <v>121</v>
      </c>
      <c r="W181" s="16">
        <f t="shared" si="69"/>
        <v>121</v>
      </c>
      <c r="X181" s="16">
        <f t="shared" si="69"/>
        <v>121</v>
      </c>
      <c r="Y181" s="16">
        <f t="shared" si="69"/>
        <v>121</v>
      </c>
      <c r="Z181" s="16">
        <f t="shared" si="69"/>
        <v>121.00000000000001</v>
      </c>
      <c r="AA181" s="16">
        <f t="shared" si="69"/>
        <v>121</v>
      </c>
      <c r="AB181" s="16">
        <f t="shared" si="69"/>
        <v>121</v>
      </c>
      <c r="AC181" s="16">
        <f t="shared" si="69"/>
        <v>121</v>
      </c>
      <c r="AD181" s="16">
        <f t="shared" si="69"/>
        <v>121</v>
      </c>
      <c r="AE181" s="16">
        <f t="shared" si="69"/>
        <v>121</v>
      </c>
      <c r="AF181" s="16">
        <f t="shared" si="69"/>
        <v>121</v>
      </c>
      <c r="AG181" s="16">
        <f t="shared" si="69"/>
        <v>121</v>
      </c>
      <c r="AH181" s="16">
        <f t="shared" si="69"/>
        <v>121</v>
      </c>
      <c r="AI181" s="16">
        <f t="shared" si="69"/>
        <v>121</v>
      </c>
      <c r="AJ181" s="16">
        <f t="shared" si="69"/>
        <v>121</v>
      </c>
      <c r="AK181" s="16">
        <f t="shared" si="69"/>
        <v>121</v>
      </c>
    </row>
    <row r="182" spans="1:38" s="4" customFormat="1" x14ac:dyDescent="0.35">
      <c r="A182" s="33"/>
      <c r="C182" s="34"/>
      <c r="D182" s="34"/>
      <c r="E182" s="35" t="s">
        <v>110</v>
      </c>
      <c r="F182" s="35" t="s">
        <v>111</v>
      </c>
      <c r="G182" s="35"/>
      <c r="H182" s="36">
        <f>H179/H177</f>
        <v>1088.8287</v>
      </c>
      <c r="I182" s="36">
        <f t="shared" ref="I182:AK182" si="70">I179/I177</f>
        <v>1153.6377</v>
      </c>
      <c r="J182" s="36">
        <f t="shared" si="70"/>
        <v>1201.4120515648747</v>
      </c>
      <c r="K182" s="36">
        <f t="shared" si="70"/>
        <v>1251.1763962332523</v>
      </c>
      <c r="L182" s="36">
        <f t="shared" si="70"/>
        <v>1315.7762960869252</v>
      </c>
      <c r="M182" s="36">
        <f t="shared" si="70"/>
        <v>1383.7286808607469</v>
      </c>
      <c r="N182" s="36">
        <f t="shared" si="70"/>
        <v>1455.1543064168211</v>
      </c>
      <c r="O182" s="36">
        <f t="shared" si="70"/>
        <v>1518.6852388848647</v>
      </c>
      <c r="P182" s="36">
        <f t="shared" si="70"/>
        <v>1584.9898836406439</v>
      </c>
      <c r="Q182" s="36">
        <f t="shared" si="70"/>
        <v>1654.189338857225</v>
      </c>
      <c r="R182" s="36">
        <f t="shared" si="70"/>
        <v>1726.409989761991</v>
      </c>
      <c r="S182" s="36">
        <f t="shared" si="70"/>
        <v>1801.7837394654182</v>
      </c>
      <c r="T182" s="36">
        <f t="shared" si="70"/>
        <v>1839.6211979941916</v>
      </c>
      <c r="U182" s="36">
        <f t="shared" si="70"/>
        <v>1878.2532431520694</v>
      </c>
      <c r="V182" s="36">
        <f t="shared" si="70"/>
        <v>1917.6965612582626</v>
      </c>
      <c r="W182" s="36">
        <f t="shared" si="70"/>
        <v>1957.9681890446859</v>
      </c>
      <c r="X182" s="36">
        <f t="shared" si="70"/>
        <v>1999.0855210146244</v>
      </c>
      <c r="Y182" s="36">
        <f t="shared" si="70"/>
        <v>2041.0663169559311</v>
      </c>
      <c r="Z182" s="36">
        <f t="shared" si="70"/>
        <v>2083.9287096120061</v>
      </c>
      <c r="AA182" s="36">
        <f t="shared" si="70"/>
        <v>2127.6912125138574</v>
      </c>
      <c r="AB182" s="36">
        <f t="shared" si="70"/>
        <v>2172.3727279766485</v>
      </c>
      <c r="AC182" s="36">
        <f t="shared" si="70"/>
        <v>2217.992555264158</v>
      </c>
      <c r="AD182" s="36">
        <f t="shared" si="70"/>
        <v>2264.5703989247049</v>
      </c>
      <c r="AE182" s="36">
        <f t="shared" si="70"/>
        <v>2312.1263773021237</v>
      </c>
      <c r="AF182" s="36">
        <f t="shared" si="70"/>
        <v>2360.6810312254684</v>
      </c>
      <c r="AG182" s="36">
        <f t="shared" si="70"/>
        <v>2410.2553328812028</v>
      </c>
      <c r="AH182" s="36">
        <f t="shared" si="70"/>
        <v>2460.8706948717077</v>
      </c>
      <c r="AI182" s="36">
        <f t="shared" si="70"/>
        <v>2512.548979464013</v>
      </c>
      <c r="AJ182" s="36">
        <f t="shared" si="70"/>
        <v>2565.3125080327577</v>
      </c>
      <c r="AK182" s="36">
        <f t="shared" si="70"/>
        <v>2619.1840707014449</v>
      </c>
    </row>
    <row r="183" spans="1:38" x14ac:dyDescent="0.35">
      <c r="C183" s="3"/>
      <c r="D183" s="3"/>
      <c r="E183" s="15" t="s">
        <v>112</v>
      </c>
      <c r="F183" s="15" t="s">
        <v>113</v>
      </c>
      <c r="G183" s="15"/>
      <c r="H183" s="16">
        <f>G183*(1+$G$5)*(1+H$182)</f>
        <v>0</v>
      </c>
      <c r="I183" s="16">
        <f t="shared" ref="I183:AK183" si="71">H183*(1+$G$5)*(1+I$182)</f>
        <v>0</v>
      </c>
      <c r="J183" s="16">
        <f t="shared" si="71"/>
        <v>0</v>
      </c>
      <c r="K183" s="16">
        <f t="shared" si="71"/>
        <v>0</v>
      </c>
      <c r="L183" s="16">
        <f t="shared" si="71"/>
        <v>0</v>
      </c>
      <c r="M183" s="16">
        <f t="shared" si="71"/>
        <v>0</v>
      </c>
      <c r="N183" s="16">
        <f t="shared" si="71"/>
        <v>0</v>
      </c>
      <c r="O183" s="16">
        <f t="shared" si="71"/>
        <v>0</v>
      </c>
      <c r="P183" s="16">
        <f t="shared" si="71"/>
        <v>0</v>
      </c>
      <c r="Q183" s="16">
        <f t="shared" si="71"/>
        <v>0</v>
      </c>
      <c r="R183" s="16">
        <f t="shared" si="71"/>
        <v>0</v>
      </c>
      <c r="S183" s="16">
        <f t="shared" si="71"/>
        <v>0</v>
      </c>
      <c r="T183" s="16">
        <f t="shared" si="71"/>
        <v>0</v>
      </c>
      <c r="U183" s="16">
        <f t="shared" si="71"/>
        <v>0</v>
      </c>
      <c r="V183" s="16">
        <f t="shared" si="71"/>
        <v>0</v>
      </c>
      <c r="W183" s="16">
        <f t="shared" si="71"/>
        <v>0</v>
      </c>
      <c r="X183" s="16">
        <f t="shared" si="71"/>
        <v>0</v>
      </c>
      <c r="Y183" s="16">
        <f t="shared" si="71"/>
        <v>0</v>
      </c>
      <c r="Z183" s="16">
        <f t="shared" si="71"/>
        <v>0</v>
      </c>
      <c r="AA183" s="16">
        <f t="shared" si="71"/>
        <v>0</v>
      </c>
      <c r="AB183" s="16">
        <f t="shared" si="71"/>
        <v>0</v>
      </c>
      <c r="AC183" s="16">
        <f t="shared" si="71"/>
        <v>0</v>
      </c>
      <c r="AD183" s="16">
        <f t="shared" si="71"/>
        <v>0</v>
      </c>
      <c r="AE183" s="16">
        <f t="shared" si="71"/>
        <v>0</v>
      </c>
      <c r="AF183" s="16">
        <f t="shared" si="71"/>
        <v>0</v>
      </c>
      <c r="AG183" s="16">
        <f t="shared" si="71"/>
        <v>0</v>
      </c>
      <c r="AH183" s="16">
        <f t="shared" si="71"/>
        <v>0</v>
      </c>
      <c r="AI183" s="16">
        <f t="shared" si="71"/>
        <v>0</v>
      </c>
      <c r="AJ183" s="16">
        <f t="shared" si="71"/>
        <v>0</v>
      </c>
      <c r="AK183" s="16">
        <f t="shared" si="71"/>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2">G187*(1+$G$16)*(1+H186)</f>
        <v>0</v>
      </c>
      <c r="I187" s="10">
        <f t="shared" si="72"/>
        <v>0</v>
      </c>
      <c r="J187" s="10">
        <f t="shared" si="72"/>
        <v>0</v>
      </c>
      <c r="K187" s="10">
        <f t="shared" si="72"/>
        <v>0</v>
      </c>
      <c r="L187" s="10">
        <f t="shared" si="72"/>
        <v>0</v>
      </c>
      <c r="M187" s="10">
        <f t="shared" si="72"/>
        <v>0</v>
      </c>
      <c r="N187" s="10">
        <f t="shared" si="72"/>
        <v>0</v>
      </c>
      <c r="O187" s="10">
        <f t="shared" si="72"/>
        <v>0</v>
      </c>
      <c r="P187" s="10">
        <f t="shared" si="72"/>
        <v>0</v>
      </c>
      <c r="Q187" s="10">
        <f t="shared" si="72"/>
        <v>0</v>
      </c>
      <c r="R187" s="10">
        <f t="shared" si="72"/>
        <v>0</v>
      </c>
      <c r="S187" s="10">
        <f t="shared" si="72"/>
        <v>0</v>
      </c>
      <c r="T187" s="10">
        <f t="shared" si="72"/>
        <v>0</v>
      </c>
      <c r="U187" s="10">
        <f t="shared" si="72"/>
        <v>0</v>
      </c>
      <c r="V187" s="10">
        <f t="shared" si="72"/>
        <v>0</v>
      </c>
      <c r="W187" s="10">
        <f t="shared" si="72"/>
        <v>0</v>
      </c>
      <c r="X187" s="10">
        <f t="shared" si="72"/>
        <v>0</v>
      </c>
      <c r="Y187" s="10">
        <f t="shared" si="72"/>
        <v>0</v>
      </c>
      <c r="Z187" s="10">
        <f t="shared" si="72"/>
        <v>0</v>
      </c>
      <c r="AA187" s="10">
        <f t="shared" si="72"/>
        <v>0</v>
      </c>
      <c r="AB187" s="10">
        <f t="shared" si="72"/>
        <v>0</v>
      </c>
      <c r="AC187" s="10">
        <f t="shared" si="72"/>
        <v>0</v>
      </c>
      <c r="AD187" s="10">
        <f t="shared" si="72"/>
        <v>0</v>
      </c>
      <c r="AE187" s="10">
        <f t="shared" si="72"/>
        <v>0</v>
      </c>
      <c r="AF187" s="10">
        <f t="shared" si="72"/>
        <v>0</v>
      </c>
      <c r="AG187" s="10">
        <f>AF187*(1+$G$16)*(1+AG186)</f>
        <v>0</v>
      </c>
      <c r="AH187" s="10">
        <f t="shared" si="72"/>
        <v>0</v>
      </c>
      <c r="AI187" s="10">
        <f t="shared" si="72"/>
        <v>0</v>
      </c>
      <c r="AJ187" s="10">
        <f t="shared" si="72"/>
        <v>0</v>
      </c>
      <c r="AK187" s="10">
        <f t="shared" si="72"/>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3">I187*I178+I188</f>
        <v>0</v>
      </c>
      <c r="J189" s="10">
        <f t="shared" si="73"/>
        <v>0</v>
      </c>
      <c r="K189" s="10">
        <f t="shared" si="73"/>
        <v>0</v>
      </c>
      <c r="L189" s="10">
        <f t="shared" si="73"/>
        <v>0</v>
      </c>
      <c r="M189" s="10">
        <f t="shared" si="73"/>
        <v>0</v>
      </c>
      <c r="N189" s="10">
        <f t="shared" si="73"/>
        <v>0</v>
      </c>
      <c r="O189" s="10">
        <f t="shared" si="73"/>
        <v>0</v>
      </c>
      <c r="P189" s="10">
        <f t="shared" si="73"/>
        <v>0</v>
      </c>
      <c r="Q189" s="10">
        <f t="shared" si="73"/>
        <v>0</v>
      </c>
      <c r="R189" s="10">
        <f t="shared" si="73"/>
        <v>0</v>
      </c>
      <c r="S189" s="10">
        <f t="shared" si="73"/>
        <v>0</v>
      </c>
      <c r="T189" s="10">
        <f t="shared" si="73"/>
        <v>0</v>
      </c>
      <c r="U189" s="10">
        <f t="shared" si="73"/>
        <v>0</v>
      </c>
      <c r="V189" s="10">
        <f t="shared" si="73"/>
        <v>0</v>
      </c>
      <c r="W189" s="10">
        <f t="shared" si="73"/>
        <v>0</v>
      </c>
      <c r="X189" s="10">
        <f t="shared" si="73"/>
        <v>0</v>
      </c>
      <c r="Y189" s="10">
        <f t="shared" si="73"/>
        <v>0</v>
      </c>
      <c r="Z189" s="10">
        <f t="shared" si="73"/>
        <v>0</v>
      </c>
      <c r="AA189" s="10">
        <f t="shared" si="73"/>
        <v>0</v>
      </c>
      <c r="AB189" s="10">
        <f t="shared" si="73"/>
        <v>0</v>
      </c>
      <c r="AC189" s="10">
        <f t="shared" si="73"/>
        <v>0</v>
      </c>
      <c r="AD189" s="10">
        <f t="shared" si="73"/>
        <v>0</v>
      </c>
      <c r="AE189" s="10">
        <f t="shared" si="73"/>
        <v>0</v>
      </c>
      <c r="AF189" s="10">
        <f t="shared" si="73"/>
        <v>0</v>
      </c>
      <c r="AG189" s="10">
        <f t="shared" si="73"/>
        <v>0</v>
      </c>
      <c r="AH189" s="10">
        <f t="shared" si="73"/>
        <v>0</v>
      </c>
      <c r="AI189" s="10">
        <f t="shared" si="73"/>
        <v>0</v>
      </c>
      <c r="AJ189" s="10">
        <f t="shared" si="73"/>
        <v>0</v>
      </c>
      <c r="AK189" s="10">
        <f t="shared" si="73"/>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AK195" si="74">H194*(1+$G$16)*(1+I$193)</f>
        <v>947.09991076765107</v>
      </c>
      <c r="J194" s="10">
        <f t="shared" si="74"/>
        <v>966.9890088937716</v>
      </c>
      <c r="K194" s="10">
        <f t="shared" si="74"/>
        <v>987.29577808054069</v>
      </c>
      <c r="L194" s="10">
        <f t="shared" si="74"/>
        <v>1008.0289894202319</v>
      </c>
      <c r="M194" s="10">
        <f t="shared" si="74"/>
        <v>1029.1975981980568</v>
      </c>
      <c r="N194" s="10">
        <f t="shared" si="74"/>
        <v>1050.8107477602159</v>
      </c>
      <c r="O194" s="10">
        <f t="shared" si="74"/>
        <v>1072.8777734631803</v>
      </c>
      <c r="P194" s="10">
        <f t="shared" si="74"/>
        <v>1095.4082067059071</v>
      </c>
      <c r="Q194" s="10">
        <f t="shared" si="74"/>
        <v>1118.411779046731</v>
      </c>
      <c r="R194" s="10">
        <f t="shared" si="74"/>
        <v>1141.8984264067121</v>
      </c>
      <c r="S194" s="10">
        <f t="shared" si="74"/>
        <v>1165.8782933612529</v>
      </c>
      <c r="T194" s="10">
        <f t="shared" si="74"/>
        <v>1190.3617375218391</v>
      </c>
      <c r="U194" s="10">
        <f t="shared" si="74"/>
        <v>1215.3593340097977</v>
      </c>
      <c r="V194" s="10">
        <f t="shared" si="74"/>
        <v>1240.8818800240033</v>
      </c>
      <c r="W194" s="10">
        <f t="shared" si="74"/>
        <v>1266.9403995045072</v>
      </c>
      <c r="X194" s="10">
        <f t="shared" si="74"/>
        <v>1293.5461478941018</v>
      </c>
      <c r="Y194" s="10">
        <f t="shared" si="74"/>
        <v>1320.7106169998779</v>
      </c>
      <c r="Z194" s="10">
        <f t="shared" si="74"/>
        <v>1348.4455399568751</v>
      </c>
      <c r="AA194" s="10">
        <f t="shared" si="74"/>
        <v>1376.7628962959693</v>
      </c>
      <c r="AB194" s="10">
        <f t="shared" si="74"/>
        <v>1405.6749171181846</v>
      </c>
      <c r="AC194" s="10">
        <f t="shared" si="74"/>
        <v>1435.1940903776663</v>
      </c>
      <c r="AD194" s="10">
        <f t="shared" si="74"/>
        <v>1465.333166275597</v>
      </c>
      <c r="AE194" s="10">
        <f t="shared" si="74"/>
        <v>1496.1051627673844</v>
      </c>
      <c r="AF194" s="10">
        <f t="shared" si="74"/>
        <v>1527.5233711854994</v>
      </c>
      <c r="AG194" s="10">
        <f t="shared" si="74"/>
        <v>1559.6013619803948</v>
      </c>
      <c r="AH194" s="10">
        <f t="shared" si="74"/>
        <v>1592.352990581983</v>
      </c>
      <c r="AI194" s="10">
        <f t="shared" si="74"/>
        <v>1625.7924033842046</v>
      </c>
      <c r="AJ194" s="10">
        <f t="shared" si="74"/>
        <v>1659.9340438552726</v>
      </c>
      <c r="AK194" s="10">
        <f t="shared" si="74"/>
        <v>1694.7926587762331</v>
      </c>
    </row>
    <row r="195" spans="1:39" x14ac:dyDescent="0.35">
      <c r="A195" s="2">
        <v>42</v>
      </c>
      <c r="E195" t="s">
        <v>122</v>
      </c>
      <c r="F195" t="s">
        <v>113</v>
      </c>
      <c r="G195" s="6"/>
      <c r="H195" s="10">
        <f>G195*(1+$G$16)*(1+H$193)</f>
        <v>0</v>
      </c>
      <c r="I195" s="10">
        <f t="shared" si="74"/>
        <v>0</v>
      </c>
      <c r="J195" s="10">
        <f t="shared" si="74"/>
        <v>0</v>
      </c>
      <c r="K195" s="10">
        <f t="shared" si="74"/>
        <v>0</v>
      </c>
      <c r="L195" s="10">
        <f t="shared" si="74"/>
        <v>0</v>
      </c>
      <c r="M195" s="10">
        <f t="shared" si="74"/>
        <v>0</v>
      </c>
      <c r="N195" s="10">
        <f t="shared" si="74"/>
        <v>0</v>
      </c>
      <c r="O195" s="10">
        <f t="shared" si="74"/>
        <v>0</v>
      </c>
      <c r="P195" s="10">
        <f t="shared" si="74"/>
        <v>0</v>
      </c>
      <c r="Q195" s="10">
        <f t="shared" si="74"/>
        <v>0</v>
      </c>
      <c r="R195" s="10">
        <f t="shared" si="74"/>
        <v>0</v>
      </c>
      <c r="S195" s="10">
        <f t="shared" si="74"/>
        <v>0</v>
      </c>
      <c r="T195" s="10">
        <f t="shared" si="74"/>
        <v>0</v>
      </c>
      <c r="U195" s="10">
        <f t="shared" si="74"/>
        <v>0</v>
      </c>
      <c r="V195" s="10">
        <f t="shared" si="74"/>
        <v>0</v>
      </c>
      <c r="W195" s="10">
        <f t="shared" si="74"/>
        <v>0</v>
      </c>
      <c r="X195" s="10">
        <f t="shared" si="74"/>
        <v>0</v>
      </c>
      <c r="Y195" s="10">
        <f t="shared" si="74"/>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5">I194*I177+(I195+I199)*I178+I196+I200</f>
        <v>863755.11862009775</v>
      </c>
      <c r="J202" s="10">
        <f t="shared" si="75"/>
        <v>1301567.2059710165</v>
      </c>
      <c r="K202" s="10">
        <f t="shared" si="75"/>
        <v>1788979.9498819397</v>
      </c>
      <c r="L202" s="10">
        <f t="shared" si="75"/>
        <v>2307378.3567829109</v>
      </c>
      <c r="M202" s="10">
        <f t="shared" si="75"/>
        <v>2781921.1079293475</v>
      </c>
      <c r="N202" s="10">
        <f t="shared" si="75"/>
        <v>3316358.7199312416</v>
      </c>
      <c r="O202" s="10">
        <f t="shared" si="75"/>
        <v>3872015.884428618</v>
      </c>
      <c r="P202" s="10">
        <f t="shared" si="75"/>
        <v>4449548.1356393946</v>
      </c>
      <c r="Q202" s="10">
        <f t="shared" si="75"/>
        <v>5049629.18239599</v>
      </c>
      <c r="R202" s="10">
        <f t="shared" si="75"/>
        <v>5672951.3823885461</v>
      </c>
      <c r="S202" s="10">
        <f t="shared" si="75"/>
        <v>6320226.2283113515</v>
      </c>
      <c r="T202" s="10">
        <f t="shared" si="75"/>
        <v>6992184.8462032834</v>
      </c>
      <c r="U202" s="10">
        <f t="shared" si="75"/>
        <v>7689578.5062799901</v>
      </c>
      <c r="V202" s="10">
        <f t="shared" si="75"/>
        <v>8413179.1465627421</v>
      </c>
      <c r="W202" s="10">
        <f t="shared" si="75"/>
        <v>9163779.9096161015</v>
      </c>
      <c r="X202" s="10">
        <f t="shared" si="75"/>
        <v>9942195.6927140653</v>
      </c>
      <c r="Y202" s="10">
        <f t="shared" si="75"/>
        <v>10749263.711762005</v>
      </c>
      <c r="Z202" s="10">
        <f t="shared" si="75"/>
        <v>11585844.079309471</v>
      </c>
      <c r="AA202" s="10">
        <f t="shared" si="75"/>
        <v>12452820.396997042</v>
      </c>
      <c r="AB202" s="10">
        <f t="shared" si="75"/>
        <v>13351100.362788517</v>
      </c>
      <c r="AC202" s="10">
        <f t="shared" si="75"/>
        <v>14281616.393348157</v>
      </c>
      <c r="AD202" s="10">
        <f t="shared" si="75"/>
        <v>15245326.261931311</v>
      </c>
      <c r="AE202" s="10">
        <f t="shared" si="75"/>
        <v>16243213.752165493</v>
      </c>
      <c r="AF202" s="10">
        <f t="shared" si="75"/>
        <v>17276289.328107998</v>
      </c>
      <c r="AG202" s="10">
        <f t="shared" si="75"/>
        <v>18345590.820975386</v>
      </c>
      <c r="AH202" s="10">
        <f t="shared" si="75"/>
        <v>19452184.132949505</v>
      </c>
      <c r="AI202" s="10">
        <f t="shared" si="75"/>
        <v>20597163.958474487</v>
      </c>
      <c r="AJ202" s="10">
        <f t="shared" si="75"/>
        <v>21781654.523468889</v>
      </c>
      <c r="AK202" s="10">
        <f t="shared" si="75"/>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6">SUM(I205:I208)</f>
        <v>0</v>
      </c>
      <c r="J209" s="10">
        <f t="shared" si="76"/>
        <v>0</v>
      </c>
      <c r="K209" s="10">
        <f t="shared" si="76"/>
        <v>0</v>
      </c>
      <c r="L209" s="10">
        <f t="shared" si="76"/>
        <v>0</v>
      </c>
      <c r="M209" s="10">
        <f t="shared" si="76"/>
        <v>0</v>
      </c>
      <c r="N209" s="10">
        <f t="shared" si="76"/>
        <v>0</v>
      </c>
      <c r="O209" s="10">
        <f t="shared" si="76"/>
        <v>0</v>
      </c>
      <c r="P209" s="10">
        <f t="shared" si="76"/>
        <v>0</v>
      </c>
      <c r="Q209" s="10">
        <f t="shared" si="76"/>
        <v>0</v>
      </c>
      <c r="R209" s="10">
        <f t="shared" si="76"/>
        <v>0</v>
      </c>
      <c r="S209" s="10">
        <f t="shared" si="76"/>
        <v>0</v>
      </c>
      <c r="T209" s="10">
        <f t="shared" si="76"/>
        <v>0</v>
      </c>
      <c r="U209" s="10">
        <f t="shared" si="76"/>
        <v>0</v>
      </c>
      <c r="V209" s="10">
        <f t="shared" si="76"/>
        <v>0</v>
      </c>
      <c r="W209" s="10">
        <f t="shared" si="76"/>
        <v>0</v>
      </c>
      <c r="X209" s="10">
        <f t="shared" si="76"/>
        <v>0</v>
      </c>
      <c r="Y209" s="10">
        <f t="shared" si="76"/>
        <v>0</v>
      </c>
      <c r="Z209" s="10">
        <f t="shared" si="76"/>
        <v>0</v>
      </c>
      <c r="AA209" s="10">
        <f t="shared" si="76"/>
        <v>0</v>
      </c>
      <c r="AB209" s="10">
        <f t="shared" si="76"/>
        <v>0</v>
      </c>
      <c r="AC209" s="10">
        <f t="shared" si="76"/>
        <v>0</v>
      </c>
      <c r="AD209" s="10">
        <f t="shared" si="76"/>
        <v>0</v>
      </c>
      <c r="AE209" s="10">
        <f t="shared" si="76"/>
        <v>0</v>
      </c>
      <c r="AF209" s="10">
        <f t="shared" si="76"/>
        <v>0</v>
      </c>
      <c r="AG209" s="10">
        <f t="shared" si="76"/>
        <v>0</v>
      </c>
      <c r="AH209" s="10">
        <f t="shared" si="76"/>
        <v>0</v>
      </c>
      <c r="AI209" s="10">
        <f t="shared" si="76"/>
        <v>0</v>
      </c>
      <c r="AJ209" s="10">
        <f t="shared" si="76"/>
        <v>0</v>
      </c>
      <c r="AK209" s="10">
        <f t="shared" si="76"/>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7">SUM(I212:I215)</f>
        <v>0</v>
      </c>
      <c r="J216" s="10">
        <f t="shared" si="77"/>
        <v>0</v>
      </c>
      <c r="K216" s="10">
        <f t="shared" si="77"/>
        <v>0</v>
      </c>
      <c r="L216" s="10">
        <f t="shared" si="77"/>
        <v>0</v>
      </c>
      <c r="M216" s="10">
        <f t="shared" si="77"/>
        <v>0</v>
      </c>
      <c r="N216" s="10">
        <f t="shared" si="77"/>
        <v>0</v>
      </c>
      <c r="O216" s="10">
        <f t="shared" si="77"/>
        <v>0</v>
      </c>
      <c r="P216" s="10">
        <f t="shared" si="77"/>
        <v>0</v>
      </c>
      <c r="Q216" s="10">
        <f t="shared" si="77"/>
        <v>0</v>
      </c>
      <c r="R216" s="10">
        <f t="shared" si="77"/>
        <v>0</v>
      </c>
      <c r="S216" s="10">
        <f t="shared" si="77"/>
        <v>0</v>
      </c>
      <c r="T216" s="10">
        <f t="shared" si="77"/>
        <v>0</v>
      </c>
      <c r="U216" s="10">
        <f t="shared" si="77"/>
        <v>0</v>
      </c>
      <c r="V216" s="10">
        <f t="shared" si="77"/>
        <v>0</v>
      </c>
      <c r="W216" s="10">
        <f t="shared" si="77"/>
        <v>0</v>
      </c>
      <c r="X216" s="10">
        <f t="shared" si="77"/>
        <v>0</v>
      </c>
      <c r="Y216" s="10">
        <f t="shared" si="77"/>
        <v>0</v>
      </c>
      <c r="Z216" s="10">
        <f t="shared" si="77"/>
        <v>0</v>
      </c>
      <c r="AA216" s="10">
        <f t="shared" si="77"/>
        <v>0</v>
      </c>
      <c r="AB216" s="10">
        <f t="shared" si="77"/>
        <v>0</v>
      </c>
      <c r="AC216" s="10">
        <f t="shared" si="77"/>
        <v>0</v>
      </c>
      <c r="AD216" s="10">
        <f t="shared" si="77"/>
        <v>0</v>
      </c>
      <c r="AE216" s="10">
        <f t="shared" si="77"/>
        <v>0</v>
      </c>
      <c r="AF216" s="10">
        <f t="shared" si="77"/>
        <v>0</v>
      </c>
      <c r="AG216" s="10">
        <f t="shared" si="77"/>
        <v>0</v>
      </c>
      <c r="AH216" s="10">
        <f t="shared" si="77"/>
        <v>0</v>
      </c>
      <c r="AI216" s="10">
        <f t="shared" si="77"/>
        <v>0</v>
      </c>
      <c r="AJ216" s="10">
        <f t="shared" si="77"/>
        <v>0</v>
      </c>
      <c r="AK216" s="10">
        <f t="shared" si="77"/>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0</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8">H176</f>
        <v>484</v>
      </c>
      <c r="I219" s="10">
        <f t="shared" si="78"/>
        <v>428</v>
      </c>
      <c r="J219" s="10">
        <f t="shared" si="78"/>
        <v>434</v>
      </c>
      <c r="K219" s="10">
        <f t="shared" si="78"/>
        <v>466</v>
      </c>
      <c r="L219" s="10">
        <f t="shared" si="78"/>
        <v>477</v>
      </c>
      <c r="M219" s="10">
        <f t="shared" si="78"/>
        <v>414</v>
      </c>
      <c r="N219" s="10">
        <f t="shared" si="78"/>
        <v>453</v>
      </c>
      <c r="O219" s="10">
        <f t="shared" si="78"/>
        <v>453</v>
      </c>
      <c r="P219" s="10">
        <f t="shared" si="78"/>
        <v>453</v>
      </c>
      <c r="Q219" s="10">
        <f t="shared" si="78"/>
        <v>453</v>
      </c>
      <c r="R219" s="10">
        <f t="shared" si="78"/>
        <v>453</v>
      </c>
      <c r="S219" s="10">
        <f t="shared" si="78"/>
        <v>453</v>
      </c>
      <c r="T219" s="10">
        <f t="shared" si="78"/>
        <v>453</v>
      </c>
      <c r="U219" s="10">
        <f t="shared" si="78"/>
        <v>453</v>
      </c>
      <c r="V219" s="10">
        <f t="shared" si="78"/>
        <v>453</v>
      </c>
      <c r="W219" s="10">
        <f t="shared" si="78"/>
        <v>453</v>
      </c>
      <c r="X219" s="10">
        <f t="shared" si="78"/>
        <v>453</v>
      </c>
      <c r="Y219" s="10">
        <f t="shared" si="78"/>
        <v>453</v>
      </c>
      <c r="Z219" s="10">
        <f t="shared" si="78"/>
        <v>453</v>
      </c>
      <c r="AA219" s="10">
        <f t="shared" si="78"/>
        <v>453</v>
      </c>
      <c r="AB219" s="10">
        <f t="shared" si="78"/>
        <v>453</v>
      </c>
      <c r="AC219" s="10">
        <f t="shared" si="78"/>
        <v>453</v>
      </c>
      <c r="AD219" s="10">
        <f t="shared" si="78"/>
        <v>453</v>
      </c>
      <c r="AE219" s="10">
        <f t="shared" si="78"/>
        <v>453</v>
      </c>
      <c r="AF219" s="10">
        <f t="shared" si="78"/>
        <v>453</v>
      </c>
      <c r="AG219" s="10">
        <f t="shared" si="78"/>
        <v>453</v>
      </c>
      <c r="AH219" s="10">
        <f t="shared" si="78"/>
        <v>453</v>
      </c>
      <c r="AI219" s="10">
        <f t="shared" si="78"/>
        <v>453</v>
      </c>
      <c r="AJ219" s="10">
        <f t="shared" si="78"/>
        <v>453</v>
      </c>
      <c r="AK219" s="10">
        <f t="shared" si="78"/>
        <v>453</v>
      </c>
    </row>
    <row r="220" spans="1:37" x14ac:dyDescent="0.35">
      <c r="E220" t="s">
        <v>138</v>
      </c>
      <c r="F220" t="s">
        <v>111</v>
      </c>
      <c r="G220" s="20">
        <v>5052.5084520274859</v>
      </c>
      <c r="H220" s="10">
        <f>G220*(1+$G$16)</f>
        <v>5158.6111295200626</v>
      </c>
      <c r="I220" s="10">
        <f t="shared" ref="I220:AK220" si="79">H220*(1+$G$16)</f>
        <v>5266.9419632399831</v>
      </c>
      <c r="J220" s="10">
        <f>I220*(1+$G$16)</f>
        <v>5377.5477444680218</v>
      </c>
      <c r="K220" s="10">
        <f t="shared" si="79"/>
        <v>5490.4762471018494</v>
      </c>
      <c r="L220" s="10">
        <f t="shared" si="79"/>
        <v>5605.7762482909875</v>
      </c>
      <c r="M220" s="10">
        <f t="shared" si="79"/>
        <v>5723.4975495050976</v>
      </c>
      <c r="N220" s="10">
        <f t="shared" si="79"/>
        <v>5843.6909980447044</v>
      </c>
      <c r="O220" s="10">
        <f t="shared" si="79"/>
        <v>5966.4085090036424</v>
      </c>
      <c r="P220" s="10">
        <f t="shared" si="79"/>
        <v>6091.7030876927183</v>
      </c>
      <c r="Q220" s="10">
        <f t="shared" si="79"/>
        <v>6219.6288525342652</v>
      </c>
      <c r="R220" s="10">
        <f t="shared" si="79"/>
        <v>6350.2410584374838</v>
      </c>
      <c r="S220" s="10">
        <f t="shared" si="79"/>
        <v>6483.5961206646707</v>
      </c>
      <c r="T220" s="10">
        <f t="shared" si="79"/>
        <v>6619.7516391986283</v>
      </c>
      <c r="U220" s="10">
        <f t="shared" si="79"/>
        <v>6758.7664236217988</v>
      </c>
      <c r="V220" s="10">
        <f t="shared" si="79"/>
        <v>6900.7005185178559</v>
      </c>
      <c r="W220" s="10">
        <f t="shared" si="79"/>
        <v>7045.6152294067306</v>
      </c>
      <c r="X220" s="10">
        <f t="shared" si="79"/>
        <v>7193.5731492242712</v>
      </c>
      <c r="Y220" s="10">
        <f t="shared" si="79"/>
        <v>7344.6381853579805</v>
      </c>
      <c r="Z220" s="10">
        <f t="shared" si="79"/>
        <v>7498.8755872504971</v>
      </c>
      <c r="AA220" s="10">
        <f t="shared" si="79"/>
        <v>7656.3519745827571</v>
      </c>
      <c r="AB220" s="10">
        <f t="shared" si="79"/>
        <v>7817.135366048994</v>
      </c>
      <c r="AC220" s="10">
        <f t="shared" si="79"/>
        <v>7981.2952087360218</v>
      </c>
      <c r="AD220" s="10">
        <f t="shared" si="79"/>
        <v>8148.9024081194775</v>
      </c>
      <c r="AE220" s="10">
        <f t="shared" si="79"/>
        <v>8320.0293586899861</v>
      </c>
      <c r="AF220" s="10">
        <f t="shared" si="79"/>
        <v>8494.7499752224758</v>
      </c>
      <c r="AG220" s="10">
        <f>AF220*(1+$G$16)</f>
        <v>8673.1397247021469</v>
      </c>
      <c r="AH220" s="10">
        <f t="shared" si="79"/>
        <v>8855.2756589208911</v>
      </c>
      <c r="AI220" s="10">
        <f t="shared" si="79"/>
        <v>9041.2364477582287</v>
      </c>
      <c r="AJ220" s="10">
        <f t="shared" si="79"/>
        <v>9231.1024131611503</v>
      </c>
      <c r="AK220" s="10">
        <f t="shared" si="79"/>
        <v>9424.9555638375332</v>
      </c>
    </row>
    <row r="221" spans="1:37" x14ac:dyDescent="0.35">
      <c r="E221" t="s">
        <v>139</v>
      </c>
      <c r="F221" t="s">
        <v>53</v>
      </c>
      <c r="H221" s="10">
        <f>H220*H219</f>
        <v>2496767.7866877103</v>
      </c>
      <c r="I221" s="10">
        <f>I220*I219</f>
        <v>2254251.1602667128</v>
      </c>
      <c r="J221" s="10">
        <f t="shared" ref="J221:AK221" si="80">J220*J219</f>
        <v>2333855.7210991215</v>
      </c>
      <c r="K221" s="10">
        <f t="shared" si="80"/>
        <v>2558561.9311494618</v>
      </c>
      <c r="L221" s="10">
        <f t="shared" si="80"/>
        <v>2673955.270434801</v>
      </c>
      <c r="M221" s="10">
        <f t="shared" si="80"/>
        <v>2369527.9854951105</v>
      </c>
      <c r="N221" s="10">
        <f t="shared" si="80"/>
        <v>2647192.0221142513</v>
      </c>
      <c r="O221" s="10">
        <f t="shared" si="80"/>
        <v>2702783.0545786498</v>
      </c>
      <c r="P221" s="10">
        <f t="shared" si="80"/>
        <v>2759541.4987248015</v>
      </c>
      <c r="Q221" s="10">
        <f t="shared" si="80"/>
        <v>2817491.8701980221</v>
      </c>
      <c r="R221" s="10">
        <f t="shared" si="80"/>
        <v>2876659.1994721801</v>
      </c>
      <c r="S221" s="10">
        <f t="shared" si="80"/>
        <v>2937069.042661096</v>
      </c>
      <c r="T221" s="10">
        <f t="shared" si="80"/>
        <v>2998747.4925569785</v>
      </c>
      <c r="U221" s="10">
        <f t="shared" si="80"/>
        <v>3061721.1899006749</v>
      </c>
      <c r="V221" s="10">
        <f t="shared" si="80"/>
        <v>3126017.3348885886</v>
      </c>
      <c r="W221" s="10">
        <f t="shared" si="80"/>
        <v>3191663.6989212488</v>
      </c>
      <c r="X221" s="10">
        <f t="shared" si="80"/>
        <v>3258688.636598595</v>
      </c>
      <c r="Y221" s="10">
        <f t="shared" si="80"/>
        <v>3327121.0979671651</v>
      </c>
      <c r="Z221" s="10">
        <f t="shared" si="80"/>
        <v>3396990.641024475</v>
      </c>
      <c r="AA221" s="10">
        <f t="shared" si="80"/>
        <v>3468327.4444859889</v>
      </c>
      <c r="AB221" s="10">
        <f t="shared" si="80"/>
        <v>3541162.3208201942</v>
      </c>
      <c r="AC221" s="10">
        <f t="shared" si="80"/>
        <v>3615526.7295574178</v>
      </c>
      <c r="AD221" s="10">
        <f t="shared" si="80"/>
        <v>3691452.7908781231</v>
      </c>
      <c r="AE221" s="10">
        <f t="shared" si="80"/>
        <v>3768973.2994865635</v>
      </c>
      <c r="AF221" s="10">
        <f t="shared" si="80"/>
        <v>3848121.7387757814</v>
      </c>
      <c r="AG221" s="10">
        <f t="shared" si="80"/>
        <v>3928932.2952900724</v>
      </c>
      <c r="AH221" s="10">
        <f t="shared" si="80"/>
        <v>4011439.8734911638</v>
      </c>
      <c r="AI221" s="10">
        <f t="shared" si="80"/>
        <v>4095680.1108344775</v>
      </c>
      <c r="AJ221" s="10">
        <f t="shared" si="80"/>
        <v>4181689.3931620009</v>
      </c>
      <c r="AK221" s="10">
        <f t="shared" si="80"/>
        <v>4269504.8704184024</v>
      </c>
    </row>
    <row r="223" spans="1:37" x14ac:dyDescent="0.35">
      <c r="D223" t="s">
        <v>140</v>
      </c>
    </row>
    <row r="224" spans="1:37" x14ac:dyDescent="0.35">
      <c r="E224" t="s">
        <v>57</v>
      </c>
      <c r="F224" t="s">
        <v>53</v>
      </c>
      <c r="G224" s="10">
        <f t="shared" ref="G224:AK224" si="81">G44</f>
        <v>6232586.4000000004</v>
      </c>
      <c r="H224" s="10">
        <f t="shared" si="81"/>
        <v>4176296</v>
      </c>
      <c r="I224" s="10">
        <f t="shared" si="81"/>
        <v>4176296</v>
      </c>
      <c r="J224" s="10">
        <f t="shared" si="81"/>
        <v>3786015.9385158177</v>
      </c>
      <c r="K224" s="10">
        <f t="shared" si="81"/>
        <v>4598927.3384508733</v>
      </c>
      <c r="L224" s="10">
        <f t="shared" si="81"/>
        <v>5147622.5504659051</v>
      </c>
      <c r="M224" s="10">
        <f t="shared" si="81"/>
        <v>3979015.7998537263</v>
      </c>
      <c r="N224" s="10">
        <f t="shared" si="81"/>
        <v>4907370.082629622</v>
      </c>
      <c r="O224" s="10">
        <f t="shared" si="81"/>
        <v>4483790.3419831889</v>
      </c>
      <c r="P224" s="10">
        <f t="shared" si="81"/>
        <v>4577949.939164836</v>
      </c>
      <c r="Q224" s="10">
        <f t="shared" si="81"/>
        <v>4674086.8878872972</v>
      </c>
      <c r="R224" s="10">
        <f t="shared" si="81"/>
        <v>4772242.7125329301</v>
      </c>
      <c r="S224" s="10">
        <f t="shared" si="81"/>
        <v>4872459.8094961215</v>
      </c>
      <c r="T224" s="10">
        <f t="shared" si="81"/>
        <v>4974781.4654955398</v>
      </c>
      <c r="U224" s="10">
        <f t="shared" si="81"/>
        <v>5079251.8762709461</v>
      </c>
      <c r="V224" s="10">
        <f t="shared" si="81"/>
        <v>5185916.1656726357</v>
      </c>
      <c r="W224" s="10">
        <f t="shared" si="81"/>
        <v>5294820.4051517611</v>
      </c>
      <c r="X224" s="10">
        <f t="shared" si="81"/>
        <v>5406011.6336599477</v>
      </c>
      <c r="Y224" s="10">
        <f t="shared" si="81"/>
        <v>5519537.8779668063</v>
      </c>
      <c r="Z224" s="10">
        <f t="shared" si="81"/>
        <v>5635448.1734041097</v>
      </c>
      <c r="AA224" s="10">
        <f t="shared" si="81"/>
        <v>5753792.5850455957</v>
      </c>
      <c r="AB224" s="10">
        <f t="shared" si="81"/>
        <v>5874622.229331553</v>
      </c>
      <c r="AC224" s="10">
        <f t="shared" si="81"/>
        <v>5997989.296147516</v>
      </c>
      <c r="AD224" s="10">
        <f t="shared" si="81"/>
        <v>6123947.0713666137</v>
      </c>
      <c r="AE224" s="10">
        <f t="shared" si="81"/>
        <v>6252549.959865313</v>
      </c>
      <c r="AF224" s="10">
        <f t="shared" si="81"/>
        <v>6383853.5090224845</v>
      </c>
      <c r="AG224" s="10">
        <f t="shared" si="81"/>
        <v>6517914.432711957</v>
      </c>
      <c r="AH224" s="10">
        <f t="shared" si="81"/>
        <v>6654790.6357989078</v>
      </c>
      <c r="AI224" s="10">
        <f t="shared" si="81"/>
        <v>6794541.2391506853</v>
      </c>
      <c r="AJ224" s="10">
        <f t="shared" si="81"/>
        <v>6937226.6051728493</v>
      </c>
      <c r="AK224" s="10">
        <f t="shared" si="81"/>
        <v>7082908.363881479</v>
      </c>
    </row>
    <row r="225" spans="4:38" x14ac:dyDescent="0.35">
      <c r="E225" t="s">
        <v>141</v>
      </c>
      <c r="F225" t="s">
        <v>53</v>
      </c>
      <c r="G225" s="10">
        <f t="shared" ref="G225:AK225" si="82">G179</f>
        <v>0</v>
      </c>
      <c r="H225" s="10">
        <f t="shared" si="82"/>
        <v>526993.09080000001</v>
      </c>
      <c r="I225" s="10">
        <f t="shared" si="82"/>
        <v>1052117.5824</v>
      </c>
      <c r="J225" s="10">
        <f t="shared" si="82"/>
        <v>1617100.6214063212</v>
      </c>
      <c r="K225" s="10">
        <f t="shared" si="82"/>
        <v>2267131.629974653</v>
      </c>
      <c r="L225" s="10">
        <f t="shared" si="82"/>
        <v>3011811.941742972</v>
      </c>
      <c r="M225" s="10">
        <f t="shared" si="82"/>
        <v>3740218.6243665987</v>
      </c>
      <c r="N225" s="10">
        <f t="shared" si="82"/>
        <v>4592466.9910514876</v>
      </c>
      <c r="O225" s="10">
        <f t="shared" si="82"/>
        <v>5480935.0271354765</v>
      </c>
      <c r="P225" s="10">
        <f t="shared" si="82"/>
        <v>6438228.9073482957</v>
      </c>
      <c r="Q225" s="10">
        <f t="shared" si="82"/>
        <v>7468664.8649403714</v>
      </c>
      <c r="R225" s="10">
        <f t="shared" si="82"/>
        <v>8576804.8291375712</v>
      </c>
      <c r="S225" s="10">
        <f t="shared" si="82"/>
        <v>9767469.651642032</v>
      </c>
      <c r="T225" s="10">
        <f t="shared" si="82"/>
        <v>10805934.917017881</v>
      </c>
      <c r="U225" s="10">
        <f t="shared" si="82"/>
        <v>11883708.269423144</v>
      </c>
      <c r="V225" s="10">
        <f t="shared" si="82"/>
        <v>13001982.685331021</v>
      </c>
      <c r="W225" s="10">
        <f t="shared" si="82"/>
        <v>14161983.911360214</v>
      </c>
      <c r="X225" s="10">
        <f t="shared" si="82"/>
        <v>15364971.314518403</v>
      </c>
      <c r="Y225" s="10">
        <f t="shared" si="82"/>
        <v>16612238.753704324</v>
      </c>
      <c r="Z225" s="10">
        <f t="shared" si="82"/>
        <v>17905115.472986355</v>
      </c>
      <c r="AA225" s="10">
        <f t="shared" si="82"/>
        <v>19244967.017187841</v>
      </c>
      <c r="AB225" s="10">
        <f t="shared" si="82"/>
        <v>20633196.17032221</v>
      </c>
      <c r="AC225" s="10">
        <f t="shared" si="82"/>
        <v>22071243.917433634</v>
      </c>
      <c r="AD225" s="10">
        <f t="shared" si="82"/>
        <v>23560590.430412631</v>
      </c>
      <c r="AE225" s="10">
        <f t="shared" si="82"/>
        <v>25102756.078369156</v>
      </c>
      <c r="AF225" s="10">
        <f t="shared" si="82"/>
        <v>26699302.463160045</v>
      </c>
      <c r="AG225" s="10">
        <f t="shared" si="82"/>
        <v>28351833.480681587</v>
      </c>
      <c r="AH225" s="10">
        <f t="shared" si="82"/>
        <v>30061996.408552781</v>
      </c>
      <c r="AI225" s="10">
        <f t="shared" si="82"/>
        <v>31831483.020829581</v>
      </c>
      <c r="AJ225" s="10">
        <f t="shared" si="82"/>
        <v>33662030.730405845</v>
      </c>
      <c r="AK225" s="10">
        <f t="shared" si="82"/>
        <v>35555423.759772114</v>
      </c>
    </row>
    <row r="226" spans="4:38" x14ac:dyDescent="0.35">
      <c r="E226" t="s">
        <v>117</v>
      </c>
      <c r="F226" t="s">
        <v>53</v>
      </c>
      <c r="G226" s="10">
        <f t="shared" ref="G226:AK226" si="83">-G189</f>
        <v>0</v>
      </c>
      <c r="H226" s="10">
        <f t="shared" si="83"/>
        <v>0</v>
      </c>
      <c r="I226" s="10">
        <f t="shared" si="83"/>
        <v>0</v>
      </c>
      <c r="J226" s="10">
        <f t="shared" si="83"/>
        <v>0</v>
      </c>
      <c r="K226" s="10">
        <f t="shared" si="83"/>
        <v>0</v>
      </c>
      <c r="L226" s="10">
        <f t="shared" si="83"/>
        <v>0</v>
      </c>
      <c r="M226" s="10">
        <f t="shared" si="83"/>
        <v>0</v>
      </c>
      <c r="N226" s="10">
        <f t="shared" si="83"/>
        <v>0</v>
      </c>
      <c r="O226" s="10">
        <f t="shared" si="83"/>
        <v>0</v>
      </c>
      <c r="P226" s="10">
        <f t="shared" si="83"/>
        <v>0</v>
      </c>
      <c r="Q226" s="10">
        <f t="shared" si="83"/>
        <v>0</v>
      </c>
      <c r="R226" s="10">
        <f t="shared" si="83"/>
        <v>0</v>
      </c>
      <c r="S226" s="10">
        <f t="shared" si="83"/>
        <v>0</v>
      </c>
      <c r="T226" s="10">
        <f t="shared" si="83"/>
        <v>0</v>
      </c>
      <c r="U226" s="10">
        <f t="shared" si="83"/>
        <v>0</v>
      </c>
      <c r="V226" s="10">
        <f t="shared" si="83"/>
        <v>0</v>
      </c>
      <c r="W226" s="10">
        <f t="shared" si="83"/>
        <v>0</v>
      </c>
      <c r="X226" s="10">
        <f t="shared" si="83"/>
        <v>0</v>
      </c>
      <c r="Y226" s="10">
        <f t="shared" si="83"/>
        <v>0</v>
      </c>
      <c r="Z226" s="10">
        <f t="shared" si="83"/>
        <v>0</v>
      </c>
      <c r="AA226" s="10">
        <f t="shared" si="83"/>
        <v>0</v>
      </c>
      <c r="AB226" s="10">
        <f t="shared" si="83"/>
        <v>0</v>
      </c>
      <c r="AC226" s="10">
        <f t="shared" si="83"/>
        <v>0</v>
      </c>
      <c r="AD226" s="10">
        <f t="shared" si="83"/>
        <v>0</v>
      </c>
      <c r="AE226" s="10">
        <f t="shared" si="83"/>
        <v>0</v>
      </c>
      <c r="AF226" s="10">
        <f t="shared" si="83"/>
        <v>0</v>
      </c>
      <c r="AG226" s="10">
        <f t="shared" si="83"/>
        <v>0</v>
      </c>
      <c r="AH226" s="10">
        <f t="shared" si="83"/>
        <v>0</v>
      </c>
      <c r="AI226" s="10">
        <f t="shared" si="83"/>
        <v>0</v>
      </c>
      <c r="AJ226" s="10">
        <f t="shared" si="83"/>
        <v>0</v>
      </c>
      <c r="AK226" s="10">
        <f t="shared" si="83"/>
        <v>0</v>
      </c>
    </row>
    <row r="227" spans="4:38" x14ac:dyDescent="0.35">
      <c r="E227" t="s">
        <v>118</v>
      </c>
      <c r="F227" t="s">
        <v>53</v>
      </c>
      <c r="G227" s="10">
        <f t="shared" ref="G227:AK227" si="84">-G202</f>
        <v>0</v>
      </c>
      <c r="H227" s="10">
        <f t="shared" si="84"/>
        <v>-448968.02821894531</v>
      </c>
      <c r="I227" s="10">
        <f t="shared" si="84"/>
        <v>-863755.11862009775</v>
      </c>
      <c r="J227" s="10">
        <f t="shared" si="84"/>
        <v>-1301567.2059710165</v>
      </c>
      <c r="K227" s="10">
        <f t="shared" si="84"/>
        <v>-1788979.9498819397</v>
      </c>
      <c r="L227" s="10">
        <f t="shared" si="84"/>
        <v>-2307378.3567829109</v>
      </c>
      <c r="M227" s="10">
        <f t="shared" si="84"/>
        <v>-2781921.1079293475</v>
      </c>
      <c r="N227" s="10">
        <f t="shared" si="84"/>
        <v>-3316358.7199312416</v>
      </c>
      <c r="O227" s="10">
        <f t="shared" si="84"/>
        <v>-3872015.884428618</v>
      </c>
      <c r="P227" s="10">
        <f t="shared" si="84"/>
        <v>-4449548.1356393946</v>
      </c>
      <c r="Q227" s="10">
        <f t="shared" si="84"/>
        <v>-5049629.18239599</v>
      </c>
      <c r="R227" s="10">
        <f t="shared" si="84"/>
        <v>-5672951.3823885461</v>
      </c>
      <c r="S227" s="10">
        <f t="shared" si="84"/>
        <v>-6320226.2283113515</v>
      </c>
      <c r="T227" s="10">
        <f t="shared" si="84"/>
        <v>-6992184.8462032834</v>
      </c>
      <c r="U227" s="10">
        <f t="shared" si="84"/>
        <v>-7689578.5062799901</v>
      </c>
      <c r="V227" s="10">
        <f t="shared" si="84"/>
        <v>-8413179.1465627421</v>
      </c>
      <c r="W227" s="10">
        <f t="shared" si="84"/>
        <v>-9163779.9096161015</v>
      </c>
      <c r="X227" s="10">
        <f t="shared" si="84"/>
        <v>-9942195.6927140653</v>
      </c>
      <c r="Y227" s="10">
        <f t="shared" si="84"/>
        <v>-10749263.711762005</v>
      </c>
      <c r="Z227" s="10">
        <f t="shared" si="84"/>
        <v>-11585844.079309471</v>
      </c>
      <c r="AA227" s="10">
        <f t="shared" si="84"/>
        <v>-12452820.396997042</v>
      </c>
      <c r="AB227" s="10">
        <f t="shared" si="84"/>
        <v>-13351100.362788517</v>
      </c>
      <c r="AC227" s="10">
        <f t="shared" si="84"/>
        <v>-14281616.393348157</v>
      </c>
      <c r="AD227" s="10">
        <f t="shared" si="84"/>
        <v>-15245326.261931311</v>
      </c>
      <c r="AE227" s="10">
        <f t="shared" si="84"/>
        <v>-16243213.752165493</v>
      </c>
      <c r="AF227" s="10">
        <f t="shared" si="84"/>
        <v>-17276289.328107998</v>
      </c>
      <c r="AG227" s="10">
        <f t="shared" si="84"/>
        <v>-18345590.820975386</v>
      </c>
      <c r="AH227" s="10">
        <f t="shared" si="84"/>
        <v>-19452184.132949505</v>
      </c>
      <c r="AI227" s="10">
        <f t="shared" si="84"/>
        <v>-20597163.958474487</v>
      </c>
      <c r="AJ227" s="10">
        <f t="shared" si="84"/>
        <v>-21781654.523468889</v>
      </c>
      <c r="AK227" s="10">
        <f t="shared" si="84"/>
        <v>-23006810.342887364</v>
      </c>
    </row>
    <row r="228" spans="4:38" x14ac:dyDescent="0.35">
      <c r="E228" t="s">
        <v>142</v>
      </c>
      <c r="F228" t="s">
        <v>53</v>
      </c>
      <c r="G228" s="10">
        <f t="shared" ref="G228:AK228" si="85">-G36-G52-G87</f>
        <v>-2197616.1825999999</v>
      </c>
      <c r="H228" s="10">
        <f t="shared" si="85"/>
        <v>-2338304.2137968307</v>
      </c>
      <c r="I228" s="10">
        <f t="shared" si="85"/>
        <v>-2710520.8808911005</v>
      </c>
      <c r="J228" s="10">
        <f t="shared" si="85"/>
        <v>-3063146.7228086372</v>
      </c>
      <c r="K228" s="10">
        <f t="shared" si="85"/>
        <v>-3549843.9022192797</v>
      </c>
      <c r="L228" s="10">
        <f t="shared" si="85"/>
        <v>-3844264.5922605116</v>
      </c>
      <c r="M228" s="10">
        <f t="shared" si="85"/>
        <v>-4001325.7003741753</v>
      </c>
      <c r="N228" s="10">
        <f t="shared" si="85"/>
        <v>-4194069.3778108284</v>
      </c>
      <c r="O228" s="10">
        <f t="shared" si="85"/>
        <v>-4485177.1546153165</v>
      </c>
      <c r="P228" s="10">
        <f t="shared" si="85"/>
        <v>-4782398.1947326986</v>
      </c>
      <c r="Q228" s="10">
        <f t="shared" si="85"/>
        <v>-5085860.8766925465</v>
      </c>
      <c r="R228" s="10">
        <f t="shared" si="85"/>
        <v>-5395696.2749735508</v>
      </c>
      <c r="S228" s="10">
        <f t="shared" si="85"/>
        <v>-5712038.2166184559</v>
      </c>
      <c r="T228" s="10">
        <f t="shared" si="85"/>
        <v>-6034160.7541327896</v>
      </c>
      <c r="U228" s="10">
        <f t="shared" si="85"/>
        <v>-6362106.8626120714</v>
      </c>
      <c r="V228" s="10">
        <f t="shared" si="85"/>
        <v>-6695920.419628826</v>
      </c>
      <c r="W228" s="10">
        <f t="shared" si="85"/>
        <v>-7035646.2241846044</v>
      </c>
      <c r="X228" s="10">
        <f t="shared" si="85"/>
        <v>-7381330.0160599854</v>
      </c>
      <c r="Y228" s="10">
        <f t="shared" si="85"/>
        <v>-7733018.4955709428</v>
      </c>
      <c r="Z228" s="10">
        <f t="shared" si="85"/>
        <v>-8090759.3437400861</v>
      </c>
      <c r="AA228" s="10">
        <f t="shared" si="85"/>
        <v>-8454601.2428914998</v>
      </c>
      <c r="AB228" s="10">
        <f t="shared" si="85"/>
        <v>-8824593.8976780735</v>
      </c>
      <c r="AC228" s="10">
        <f t="shared" si="85"/>
        <v>-9200788.0565504059</v>
      </c>
      <c r="AD228" s="10">
        <f t="shared" si="85"/>
        <v>-9583235.5336765591</v>
      </c>
      <c r="AE228" s="10">
        <f t="shared" si="85"/>
        <v>-9971989.2313221265</v>
      </c>
      <c r="AF228" s="10">
        <f t="shared" si="85"/>
        <v>-8812036.1753002778</v>
      </c>
      <c r="AG228" s="10">
        <f t="shared" si="85"/>
        <v>-9179186.4141452238</v>
      </c>
      <c r="AH228" s="10">
        <f t="shared" si="85"/>
        <v>-9309862.4135577846</v>
      </c>
      <c r="AI228" s="10">
        <f t="shared" si="85"/>
        <v>-9528726.8204868194</v>
      </c>
      <c r="AJ228" s="10">
        <f t="shared" si="85"/>
        <v>-9753078.1396619268</v>
      </c>
      <c r="AK228" s="10">
        <f t="shared" si="85"/>
        <v>-10033731.976769038</v>
      </c>
    </row>
    <row r="229" spans="4:38" x14ac:dyDescent="0.35">
      <c r="E229" t="s">
        <v>125</v>
      </c>
      <c r="F229" t="s">
        <v>53</v>
      </c>
      <c r="G229" s="10">
        <f t="shared" ref="G229:AK229" si="86">G209</f>
        <v>0</v>
      </c>
      <c r="H229" s="10">
        <f t="shared" si="86"/>
        <v>0</v>
      </c>
      <c r="I229" s="10">
        <f t="shared" si="86"/>
        <v>0</v>
      </c>
      <c r="J229" s="10">
        <f t="shared" si="86"/>
        <v>0</v>
      </c>
      <c r="K229" s="10">
        <f t="shared" si="86"/>
        <v>0</v>
      </c>
      <c r="L229" s="10">
        <f t="shared" si="86"/>
        <v>0</v>
      </c>
      <c r="M229" s="10">
        <f t="shared" si="86"/>
        <v>0</v>
      </c>
      <c r="N229" s="10">
        <f t="shared" si="86"/>
        <v>0</v>
      </c>
      <c r="O229" s="10">
        <f t="shared" si="86"/>
        <v>0</v>
      </c>
      <c r="P229" s="10">
        <f t="shared" si="86"/>
        <v>0</v>
      </c>
      <c r="Q229" s="10">
        <f t="shared" si="86"/>
        <v>0</v>
      </c>
      <c r="R229" s="10">
        <f t="shared" si="86"/>
        <v>0</v>
      </c>
      <c r="S229" s="10">
        <f t="shared" si="86"/>
        <v>0</v>
      </c>
      <c r="T229" s="10">
        <f t="shared" si="86"/>
        <v>0</v>
      </c>
      <c r="U229" s="10">
        <f t="shared" si="86"/>
        <v>0</v>
      </c>
      <c r="V229" s="10">
        <f t="shared" si="86"/>
        <v>0</v>
      </c>
      <c r="W229" s="10">
        <f t="shared" si="86"/>
        <v>0</v>
      </c>
      <c r="X229" s="10">
        <f t="shared" si="86"/>
        <v>0</v>
      </c>
      <c r="Y229" s="10">
        <f t="shared" si="86"/>
        <v>0</v>
      </c>
      <c r="Z229" s="10">
        <f t="shared" si="86"/>
        <v>0</v>
      </c>
      <c r="AA229" s="10">
        <f t="shared" si="86"/>
        <v>0</v>
      </c>
      <c r="AB229" s="10">
        <f t="shared" si="86"/>
        <v>0</v>
      </c>
      <c r="AC229" s="10">
        <f t="shared" si="86"/>
        <v>0</v>
      </c>
      <c r="AD229" s="10">
        <f t="shared" si="86"/>
        <v>0</v>
      </c>
      <c r="AE229" s="10">
        <f t="shared" si="86"/>
        <v>0</v>
      </c>
      <c r="AF229" s="10">
        <f t="shared" si="86"/>
        <v>0</v>
      </c>
      <c r="AG229" s="10">
        <f t="shared" si="86"/>
        <v>0</v>
      </c>
      <c r="AH229" s="10">
        <f t="shared" si="86"/>
        <v>0</v>
      </c>
      <c r="AI229" s="10">
        <f t="shared" si="86"/>
        <v>0</v>
      </c>
      <c r="AJ229" s="10">
        <f t="shared" si="86"/>
        <v>0</v>
      </c>
      <c r="AK229" s="10">
        <f t="shared" si="86"/>
        <v>0</v>
      </c>
    </row>
    <row r="230" spans="4:38" x14ac:dyDescent="0.35">
      <c r="E230" t="s">
        <v>143</v>
      </c>
      <c r="F230" t="s">
        <v>53</v>
      </c>
      <c r="H230" s="10">
        <f t="shared" ref="H230:AK230" si="87">H221</f>
        <v>2496767.7866877103</v>
      </c>
      <c r="I230" s="10">
        <f t="shared" si="87"/>
        <v>2254251.1602667128</v>
      </c>
      <c r="J230" s="10">
        <f t="shared" si="87"/>
        <v>2333855.7210991215</v>
      </c>
      <c r="K230" s="10">
        <f t="shared" si="87"/>
        <v>2558561.9311494618</v>
      </c>
      <c r="L230" s="10">
        <f t="shared" si="87"/>
        <v>2673955.270434801</v>
      </c>
      <c r="M230" s="10">
        <f t="shared" si="87"/>
        <v>2369527.9854951105</v>
      </c>
      <c r="N230" s="10">
        <f t="shared" si="87"/>
        <v>2647192.0221142513</v>
      </c>
      <c r="O230" s="10">
        <f t="shared" si="87"/>
        <v>2702783.0545786498</v>
      </c>
      <c r="P230" s="10">
        <f t="shared" si="87"/>
        <v>2759541.4987248015</v>
      </c>
      <c r="Q230" s="10">
        <f t="shared" si="87"/>
        <v>2817491.8701980221</v>
      </c>
      <c r="R230" s="10">
        <f t="shared" si="87"/>
        <v>2876659.1994721801</v>
      </c>
      <c r="S230" s="10">
        <f t="shared" si="87"/>
        <v>2937069.042661096</v>
      </c>
      <c r="T230" s="10">
        <f t="shared" si="87"/>
        <v>2998747.4925569785</v>
      </c>
      <c r="U230" s="10">
        <f t="shared" si="87"/>
        <v>3061721.1899006749</v>
      </c>
      <c r="V230" s="10">
        <f t="shared" si="87"/>
        <v>3126017.3348885886</v>
      </c>
      <c r="W230" s="10">
        <f t="shared" si="87"/>
        <v>3191663.6989212488</v>
      </c>
      <c r="X230" s="10">
        <f t="shared" si="87"/>
        <v>3258688.636598595</v>
      </c>
      <c r="Y230" s="10">
        <f t="shared" si="87"/>
        <v>3327121.0979671651</v>
      </c>
      <c r="Z230" s="10">
        <f t="shared" si="87"/>
        <v>3396990.641024475</v>
      </c>
      <c r="AA230" s="10">
        <f t="shared" si="87"/>
        <v>3468327.4444859889</v>
      </c>
      <c r="AB230" s="10">
        <f t="shared" si="87"/>
        <v>3541162.3208201942</v>
      </c>
      <c r="AC230" s="10">
        <f t="shared" si="87"/>
        <v>3615526.7295574178</v>
      </c>
      <c r="AD230" s="10">
        <f t="shared" si="87"/>
        <v>3691452.7908781231</v>
      </c>
      <c r="AE230" s="10">
        <f t="shared" si="87"/>
        <v>3768973.2994865635</v>
      </c>
      <c r="AF230" s="10">
        <f t="shared" si="87"/>
        <v>3848121.7387757814</v>
      </c>
      <c r="AG230" s="10">
        <f t="shared" si="87"/>
        <v>3928932.2952900724</v>
      </c>
      <c r="AH230" s="10">
        <f t="shared" si="87"/>
        <v>4011439.8734911638</v>
      </c>
      <c r="AI230" s="10">
        <f t="shared" si="87"/>
        <v>4095680.1108344775</v>
      </c>
      <c r="AJ230" s="10">
        <f t="shared" si="87"/>
        <v>4181689.3931620009</v>
      </c>
      <c r="AK230" s="10">
        <f t="shared" si="87"/>
        <v>4269504.8704184024</v>
      </c>
    </row>
    <row r="232" spans="4:38" x14ac:dyDescent="0.35">
      <c r="E232" t="s">
        <v>144</v>
      </c>
      <c r="F232" t="s">
        <v>53</v>
      </c>
      <c r="G232" s="10">
        <f t="shared" ref="G232:AK232" si="88">SUM(G224:G230)</f>
        <v>4034970.2174000004</v>
      </c>
      <c r="H232" s="10">
        <f t="shared" si="88"/>
        <v>4412784.6354719345</v>
      </c>
      <c r="I232" s="10">
        <f t="shared" si="88"/>
        <v>3908388.7431555144</v>
      </c>
      <c r="J232" s="10">
        <f t="shared" si="88"/>
        <v>3372258.3522416069</v>
      </c>
      <c r="K232" s="10">
        <f t="shared" si="88"/>
        <v>4085797.0474737682</v>
      </c>
      <c r="L232" s="10">
        <f t="shared" si="88"/>
        <v>4681746.8136002552</v>
      </c>
      <c r="M232" s="10">
        <f t="shared" si="88"/>
        <v>3305515.6014119135</v>
      </c>
      <c r="N232" s="10">
        <f t="shared" si="88"/>
        <v>4636600.9980532899</v>
      </c>
      <c r="O232" s="10">
        <f t="shared" si="88"/>
        <v>4310315.3846533792</v>
      </c>
      <c r="P232" s="10">
        <f t="shared" si="88"/>
        <v>4543774.0148658399</v>
      </c>
      <c r="Q232" s="10">
        <f t="shared" si="88"/>
        <v>4824753.5639371537</v>
      </c>
      <c r="R232" s="10">
        <f t="shared" si="88"/>
        <v>5157059.0837805849</v>
      </c>
      <c r="S232" s="10">
        <f t="shared" si="88"/>
        <v>5544734.058869442</v>
      </c>
      <c r="T232" s="10">
        <f t="shared" si="88"/>
        <v>5753118.2747343257</v>
      </c>
      <c r="U232" s="10">
        <f t="shared" si="88"/>
        <v>5972995.9667027052</v>
      </c>
      <c r="V232" s="10">
        <f t="shared" si="88"/>
        <v>6204816.6197006749</v>
      </c>
      <c r="W232" s="10">
        <f t="shared" si="88"/>
        <v>6449041.8816325162</v>
      </c>
      <c r="X232" s="10">
        <f t="shared" si="88"/>
        <v>6706145.8760028947</v>
      </c>
      <c r="Y232" s="10">
        <f t="shared" si="88"/>
        <v>6976615.522305347</v>
      </c>
      <c r="Z232" s="10">
        <f t="shared" si="88"/>
        <v>7260950.8643653821</v>
      </c>
      <c r="AA232" s="10">
        <f t="shared" si="88"/>
        <v>7559665.4068308827</v>
      </c>
      <c r="AB232" s="10">
        <f t="shared" si="88"/>
        <v>7873286.4600073658</v>
      </c>
      <c r="AC232" s="10">
        <f t="shared" si="88"/>
        <v>8202355.4932400063</v>
      </c>
      <c r="AD232" s="10">
        <f t="shared" si="88"/>
        <v>8547428.4970494956</v>
      </c>
      <c r="AE232" s="10">
        <f t="shared" si="88"/>
        <v>8909076.3542334139</v>
      </c>
      <c r="AF232" s="10">
        <f t="shared" si="88"/>
        <v>10842952.207550038</v>
      </c>
      <c r="AG232" s="10">
        <f t="shared" si="88"/>
        <v>11273902.973563004</v>
      </c>
      <c r="AH232" s="10">
        <f t="shared" si="88"/>
        <v>11966180.371335564</v>
      </c>
      <c r="AI232" s="10">
        <f t="shared" si="88"/>
        <v>12595813.59185344</v>
      </c>
      <c r="AJ232" s="10">
        <f t="shared" si="88"/>
        <v>13246214.06560988</v>
      </c>
      <c r="AK232" s="10">
        <f t="shared" si="88"/>
        <v>13867294.674415592</v>
      </c>
    </row>
    <row r="233" spans="4:38" x14ac:dyDescent="0.35">
      <c r="E233" t="s">
        <v>145</v>
      </c>
      <c r="F233" t="s">
        <v>53</v>
      </c>
      <c r="G233" s="10">
        <f>-G232*G$20</f>
        <v>0</v>
      </c>
      <c r="H233" s="10">
        <f t="shared" ref="H233:AK233" si="89">-H232*H$20</f>
        <v>0</v>
      </c>
      <c r="I233" s="10">
        <f t="shared" si="89"/>
        <v>0</v>
      </c>
      <c r="J233" s="10">
        <f t="shared" si="89"/>
        <v>0</v>
      </c>
      <c r="K233" s="10">
        <f t="shared" si="89"/>
        <v>0</v>
      </c>
      <c r="L233" s="10">
        <f t="shared" si="89"/>
        <v>0</v>
      </c>
      <c r="M233" s="10">
        <f t="shared" si="89"/>
        <v>0</v>
      </c>
      <c r="N233" s="10">
        <f t="shared" si="89"/>
        <v>0</v>
      </c>
      <c r="O233" s="10">
        <f t="shared" si="89"/>
        <v>0</v>
      </c>
      <c r="P233" s="10">
        <f t="shared" si="89"/>
        <v>0</v>
      </c>
      <c r="Q233" s="10">
        <f t="shared" si="89"/>
        <v>0</v>
      </c>
      <c r="R233" s="10">
        <f t="shared" si="89"/>
        <v>0</v>
      </c>
      <c r="S233" s="10">
        <f t="shared" si="89"/>
        <v>0</v>
      </c>
      <c r="T233" s="10">
        <f t="shared" si="89"/>
        <v>0</v>
      </c>
      <c r="U233" s="10">
        <f t="shared" si="89"/>
        <v>0</v>
      </c>
      <c r="V233" s="10">
        <f t="shared" si="89"/>
        <v>0</v>
      </c>
      <c r="W233" s="10">
        <f t="shared" si="89"/>
        <v>0</v>
      </c>
      <c r="X233" s="10">
        <f t="shared" si="89"/>
        <v>0</v>
      </c>
      <c r="Y233" s="10">
        <f t="shared" si="89"/>
        <v>0</v>
      </c>
      <c r="Z233" s="10">
        <f t="shared" si="89"/>
        <v>0</v>
      </c>
      <c r="AA233" s="10">
        <f t="shared" si="89"/>
        <v>0</v>
      </c>
      <c r="AB233" s="10">
        <f t="shared" si="89"/>
        <v>0</v>
      </c>
      <c r="AC233" s="10">
        <f t="shared" si="89"/>
        <v>0</v>
      </c>
      <c r="AD233" s="10">
        <f t="shared" si="89"/>
        <v>0</v>
      </c>
      <c r="AE233" s="10">
        <f t="shared" si="89"/>
        <v>0</v>
      </c>
      <c r="AF233" s="10">
        <f t="shared" si="89"/>
        <v>0</v>
      </c>
      <c r="AG233" s="10">
        <f t="shared" si="89"/>
        <v>0</v>
      </c>
      <c r="AH233" s="10">
        <f t="shared" si="89"/>
        <v>0</v>
      </c>
      <c r="AI233" s="10">
        <f t="shared" si="89"/>
        <v>0</v>
      </c>
      <c r="AJ233" s="10">
        <f t="shared" si="89"/>
        <v>0</v>
      </c>
      <c r="AK233" s="10">
        <f t="shared" si="89"/>
        <v>0</v>
      </c>
    </row>
    <row r="235" spans="4:38" x14ac:dyDescent="0.35">
      <c r="D235" t="s">
        <v>146</v>
      </c>
    </row>
    <row r="236" spans="4:38" x14ac:dyDescent="0.35">
      <c r="E236" t="s">
        <v>51</v>
      </c>
      <c r="F236" t="s">
        <v>53</v>
      </c>
      <c r="G236" s="10">
        <f>-G28</f>
        <v>-64771548.044999994</v>
      </c>
      <c r="H236" s="10">
        <f t="shared" ref="H236:AK236" si="90">-H28</f>
        <v>-1998628.7159307459</v>
      </c>
      <c r="I236" s="10">
        <f t="shared" si="90"/>
        <v>-7501412.3547134995</v>
      </c>
      <c r="J236" s="10">
        <f t="shared" si="90"/>
        <v>-8953631.9748609979</v>
      </c>
      <c r="K236" s="10">
        <f t="shared" si="90"/>
        <v>-14816763.503986044</v>
      </c>
      <c r="L236" s="10">
        <f t="shared" si="90"/>
        <v>-5895611.8237101641</v>
      </c>
      <c r="M236" s="10">
        <f t="shared" si="90"/>
        <v>-3765371.2819813695</v>
      </c>
      <c r="N236" s="10">
        <f t="shared" si="90"/>
        <v>-3967030.0734917778</v>
      </c>
      <c r="O236" s="10">
        <f t="shared" si="90"/>
        <v>-7424000.6091839196</v>
      </c>
      <c r="P236" s="10">
        <f t="shared" si="90"/>
        <v>-7646720.6274594376</v>
      </c>
      <c r="Q236" s="10">
        <f t="shared" si="90"/>
        <v>-7876122.2462832211</v>
      </c>
      <c r="R236" s="10">
        <f t="shared" si="90"/>
        <v>-8112405.913671718</v>
      </c>
      <c r="S236" s="10">
        <f t="shared" si="90"/>
        <v>-8355778.0910818689</v>
      </c>
      <c r="T236" s="10">
        <f t="shared" si="90"/>
        <v>-8486345.2473496981</v>
      </c>
      <c r="U236" s="10">
        <f t="shared" si="90"/>
        <v>-8616912.4036175255</v>
      </c>
      <c r="V236" s="10">
        <f t="shared" si="90"/>
        <v>-8747479.5598853547</v>
      </c>
      <c r="W236" s="10">
        <f t="shared" si="90"/>
        <v>-8878046.716153184</v>
      </c>
      <c r="X236" s="10">
        <f t="shared" si="90"/>
        <v>-9008613.8724210113</v>
      </c>
      <c r="Y236" s="10">
        <f t="shared" si="90"/>
        <v>-9139181.0286888406</v>
      </c>
      <c r="Z236" s="10">
        <f t="shared" si="90"/>
        <v>-9269748.1849566698</v>
      </c>
      <c r="AA236" s="10">
        <f t="shared" si="90"/>
        <v>-9400315.3412244972</v>
      </c>
      <c r="AB236" s="10">
        <f t="shared" si="90"/>
        <v>-9530882.4974923264</v>
      </c>
      <c r="AC236" s="10">
        <f t="shared" si="90"/>
        <v>-9661449.6537601557</v>
      </c>
      <c r="AD236" s="10">
        <f t="shared" si="90"/>
        <v>-9792016.8100279849</v>
      </c>
      <c r="AE236" s="10">
        <f t="shared" si="90"/>
        <v>-9922583.9662958123</v>
      </c>
      <c r="AF236" s="10">
        <f t="shared" si="90"/>
        <v>-10053151.122563642</v>
      </c>
      <c r="AG236" s="10">
        <f t="shared" si="90"/>
        <v>-10183718.278831471</v>
      </c>
      <c r="AH236" s="10">
        <f t="shared" si="90"/>
        <v>-10314285.435099298</v>
      </c>
      <c r="AI236" s="10">
        <f t="shared" si="90"/>
        <v>-10444852.591367127</v>
      </c>
      <c r="AJ236" s="10">
        <f t="shared" si="90"/>
        <v>-10575419.747634957</v>
      </c>
      <c r="AK236" s="10">
        <f t="shared" si="90"/>
        <v>-10705986.903902784</v>
      </c>
    </row>
    <row r="237" spans="4:38" x14ac:dyDescent="0.35">
      <c r="E237" t="s">
        <v>147</v>
      </c>
      <c r="F237" t="s">
        <v>53</v>
      </c>
      <c r="G237" s="10">
        <f t="shared" ref="G237:AK237" si="91">G86</f>
        <v>0</v>
      </c>
      <c r="H237" s="10">
        <f t="shared" si="91"/>
        <v>0</v>
      </c>
      <c r="I237" s="10">
        <f t="shared" si="91"/>
        <v>0</v>
      </c>
      <c r="J237" s="10">
        <f t="shared" si="91"/>
        <v>0</v>
      </c>
      <c r="K237" s="10">
        <f t="shared" si="91"/>
        <v>0</v>
      </c>
      <c r="L237" s="10">
        <f t="shared" si="91"/>
        <v>0</v>
      </c>
      <c r="M237" s="10">
        <f t="shared" si="91"/>
        <v>0</v>
      </c>
      <c r="N237" s="10">
        <f t="shared" si="91"/>
        <v>0</v>
      </c>
      <c r="O237" s="10">
        <f t="shared" si="91"/>
        <v>0</v>
      </c>
      <c r="P237" s="10">
        <f t="shared" si="91"/>
        <v>0</v>
      </c>
      <c r="Q237" s="10">
        <f t="shared" si="91"/>
        <v>0</v>
      </c>
      <c r="R237" s="10">
        <f t="shared" si="91"/>
        <v>0</v>
      </c>
      <c r="S237" s="10">
        <f t="shared" si="91"/>
        <v>0</v>
      </c>
      <c r="T237" s="10">
        <f t="shared" si="91"/>
        <v>0</v>
      </c>
      <c r="U237" s="10">
        <f t="shared" si="91"/>
        <v>0</v>
      </c>
      <c r="V237" s="10">
        <f t="shared" si="91"/>
        <v>0</v>
      </c>
      <c r="W237" s="10">
        <f t="shared" si="91"/>
        <v>0</v>
      </c>
      <c r="X237" s="10">
        <f t="shared" si="91"/>
        <v>0</v>
      </c>
      <c r="Y237" s="10">
        <f t="shared" si="91"/>
        <v>0</v>
      </c>
      <c r="Z237" s="10">
        <f t="shared" si="91"/>
        <v>0</v>
      </c>
      <c r="AA237" s="10">
        <f t="shared" si="91"/>
        <v>0</v>
      </c>
      <c r="AB237" s="10">
        <f t="shared" si="91"/>
        <v>0</v>
      </c>
      <c r="AC237" s="10">
        <f t="shared" si="91"/>
        <v>0</v>
      </c>
      <c r="AD237" s="10">
        <f t="shared" si="91"/>
        <v>0</v>
      </c>
      <c r="AE237" s="10">
        <f t="shared" si="91"/>
        <v>0</v>
      </c>
      <c r="AF237" s="10">
        <f t="shared" si="91"/>
        <v>0</v>
      </c>
      <c r="AG237" s="10">
        <f t="shared" si="91"/>
        <v>0</v>
      </c>
      <c r="AH237" s="10">
        <f t="shared" si="91"/>
        <v>0</v>
      </c>
      <c r="AI237" s="10">
        <f t="shared" si="91"/>
        <v>0</v>
      </c>
      <c r="AJ237" s="10">
        <f t="shared" si="91"/>
        <v>0</v>
      </c>
      <c r="AK237" s="10">
        <f t="shared" si="91"/>
        <v>0</v>
      </c>
    </row>
    <row r="238" spans="4:38" x14ac:dyDescent="0.35">
      <c r="E238" t="s">
        <v>60</v>
      </c>
      <c r="F238" t="s">
        <v>53</v>
      </c>
      <c r="G238" s="10">
        <f t="shared" ref="G238:AK238" si="92">G55</f>
        <v>30007000</v>
      </c>
      <c r="H238" s="10">
        <f t="shared" si="92"/>
        <v>0</v>
      </c>
      <c r="I238" s="10">
        <f t="shared" si="92"/>
        <v>0</v>
      </c>
      <c r="J238" s="10">
        <f t="shared" si="92"/>
        <v>0</v>
      </c>
      <c r="K238" s="10">
        <f t="shared" si="92"/>
        <v>0</v>
      </c>
      <c r="L238" s="10">
        <f t="shared" si="92"/>
        <v>0</v>
      </c>
      <c r="M238" s="10">
        <f t="shared" si="92"/>
        <v>0</v>
      </c>
      <c r="N238" s="10">
        <f t="shared" si="92"/>
        <v>0</v>
      </c>
      <c r="O238" s="10">
        <f t="shared" si="92"/>
        <v>0</v>
      </c>
      <c r="P238" s="10">
        <f t="shared" si="92"/>
        <v>0</v>
      </c>
      <c r="Q238" s="10">
        <f t="shared" si="92"/>
        <v>0</v>
      </c>
      <c r="R238" s="10">
        <f t="shared" si="92"/>
        <v>0</v>
      </c>
      <c r="S238" s="10">
        <f t="shared" si="92"/>
        <v>0</v>
      </c>
      <c r="T238" s="10">
        <f t="shared" si="92"/>
        <v>0</v>
      </c>
      <c r="U238" s="10">
        <f t="shared" si="92"/>
        <v>0</v>
      </c>
      <c r="V238" s="10">
        <f t="shared" si="92"/>
        <v>0</v>
      </c>
      <c r="W238" s="10">
        <f t="shared" si="92"/>
        <v>0</v>
      </c>
      <c r="X238" s="10">
        <f t="shared" si="92"/>
        <v>0</v>
      </c>
      <c r="Y238" s="10">
        <f t="shared" si="92"/>
        <v>0</v>
      </c>
      <c r="Z238" s="10">
        <f t="shared" si="92"/>
        <v>0</v>
      </c>
      <c r="AA238" s="10">
        <f t="shared" si="92"/>
        <v>0</v>
      </c>
      <c r="AB238" s="10">
        <f t="shared" si="92"/>
        <v>0</v>
      </c>
      <c r="AC238" s="10">
        <f t="shared" si="92"/>
        <v>0</v>
      </c>
      <c r="AD238" s="10">
        <f t="shared" si="92"/>
        <v>0</v>
      </c>
      <c r="AE238" s="10">
        <f t="shared" si="92"/>
        <v>0</v>
      </c>
      <c r="AF238" s="10">
        <f t="shared" si="92"/>
        <v>0</v>
      </c>
      <c r="AG238" s="10">
        <f t="shared" si="92"/>
        <v>0</v>
      </c>
      <c r="AH238" s="10">
        <f t="shared" si="92"/>
        <v>0</v>
      </c>
      <c r="AI238" s="10">
        <f t="shared" si="92"/>
        <v>0</v>
      </c>
      <c r="AJ238" s="10">
        <f t="shared" si="92"/>
        <v>0</v>
      </c>
      <c r="AK238" s="10">
        <f t="shared" si="92"/>
        <v>0</v>
      </c>
    </row>
    <row r="239" spans="4:38" x14ac:dyDescent="0.35">
      <c r="E239" t="s">
        <v>141</v>
      </c>
      <c r="F239" t="s">
        <v>53</v>
      </c>
      <c r="G239" s="10">
        <f t="shared" ref="G239:AK239" si="93">G179</f>
        <v>0</v>
      </c>
      <c r="H239" s="10">
        <f t="shared" si="93"/>
        <v>526993.09080000001</v>
      </c>
      <c r="I239" s="10">
        <f t="shared" si="93"/>
        <v>1052117.5824</v>
      </c>
      <c r="J239" s="10">
        <f t="shared" si="93"/>
        <v>1617100.6214063212</v>
      </c>
      <c r="K239" s="10">
        <f t="shared" si="93"/>
        <v>2267131.629974653</v>
      </c>
      <c r="L239" s="10">
        <f t="shared" si="93"/>
        <v>3011811.941742972</v>
      </c>
      <c r="M239" s="10">
        <f t="shared" si="93"/>
        <v>3740218.6243665987</v>
      </c>
      <c r="N239" s="10">
        <f t="shared" si="93"/>
        <v>4592466.9910514876</v>
      </c>
      <c r="O239" s="10">
        <f t="shared" si="93"/>
        <v>5480935.0271354765</v>
      </c>
      <c r="P239" s="10">
        <f t="shared" si="93"/>
        <v>6438228.9073482957</v>
      </c>
      <c r="Q239" s="10">
        <f t="shared" si="93"/>
        <v>7468664.8649403714</v>
      </c>
      <c r="R239" s="10">
        <f t="shared" si="93"/>
        <v>8576804.8291375712</v>
      </c>
      <c r="S239" s="10">
        <f t="shared" si="93"/>
        <v>9767469.651642032</v>
      </c>
      <c r="T239" s="10">
        <f t="shared" si="93"/>
        <v>10805934.917017881</v>
      </c>
      <c r="U239" s="10">
        <f t="shared" si="93"/>
        <v>11883708.269423144</v>
      </c>
      <c r="V239" s="10">
        <f t="shared" si="93"/>
        <v>13001982.685331021</v>
      </c>
      <c r="W239" s="10">
        <f t="shared" si="93"/>
        <v>14161983.911360214</v>
      </c>
      <c r="X239" s="10">
        <f t="shared" si="93"/>
        <v>15364971.314518403</v>
      </c>
      <c r="Y239" s="10">
        <f t="shared" si="93"/>
        <v>16612238.753704324</v>
      </c>
      <c r="Z239" s="10">
        <f t="shared" si="93"/>
        <v>17905115.472986355</v>
      </c>
      <c r="AA239" s="10">
        <f t="shared" si="93"/>
        <v>19244967.017187841</v>
      </c>
      <c r="AB239" s="10">
        <f t="shared" si="93"/>
        <v>20633196.17032221</v>
      </c>
      <c r="AC239" s="10">
        <f t="shared" si="93"/>
        <v>22071243.917433634</v>
      </c>
      <c r="AD239" s="10">
        <f t="shared" si="93"/>
        <v>23560590.430412631</v>
      </c>
      <c r="AE239" s="10">
        <f t="shared" si="93"/>
        <v>25102756.078369156</v>
      </c>
      <c r="AF239" s="10">
        <f t="shared" si="93"/>
        <v>26699302.463160045</v>
      </c>
      <c r="AG239" s="10">
        <f t="shared" si="93"/>
        <v>28351833.480681587</v>
      </c>
      <c r="AH239" s="10">
        <f t="shared" si="93"/>
        <v>30061996.408552781</v>
      </c>
      <c r="AI239" s="10">
        <f t="shared" si="93"/>
        <v>31831483.020829581</v>
      </c>
      <c r="AJ239" s="10">
        <f t="shared" si="93"/>
        <v>33662030.730405845</v>
      </c>
      <c r="AK239" s="10">
        <f t="shared" si="93"/>
        <v>35555423.759772114</v>
      </c>
      <c r="AL239" s="10">
        <f t="shared" ref="AL239:AL243" si="94">IF(AF239=0,0,IF($G$17&gt;(AK239/AF239)^(1/5)-1+2%,AK239*(AK239/AF239)^(1/5)/($G$17-((AK239/AF239)^(1/5)-1)),AK239*(1+$G$16)/$G$18))</f>
        <v>1423611280.734405</v>
      </c>
    </row>
    <row r="240" spans="4:38" x14ac:dyDescent="0.35">
      <c r="E240" t="s">
        <v>117</v>
      </c>
      <c r="F240" t="s">
        <v>53</v>
      </c>
      <c r="G240" s="10">
        <f t="shared" ref="G240:AK240" si="95">G226</f>
        <v>0</v>
      </c>
      <c r="H240" s="10">
        <f t="shared" si="95"/>
        <v>0</v>
      </c>
      <c r="I240" s="10">
        <f t="shared" si="95"/>
        <v>0</v>
      </c>
      <c r="J240" s="10">
        <f t="shared" si="95"/>
        <v>0</v>
      </c>
      <c r="K240" s="10">
        <f t="shared" si="95"/>
        <v>0</v>
      </c>
      <c r="L240" s="10">
        <f t="shared" si="95"/>
        <v>0</v>
      </c>
      <c r="M240" s="10">
        <f t="shared" si="95"/>
        <v>0</v>
      </c>
      <c r="N240" s="10">
        <f t="shared" si="95"/>
        <v>0</v>
      </c>
      <c r="O240" s="10">
        <f t="shared" si="95"/>
        <v>0</v>
      </c>
      <c r="P240" s="10">
        <f t="shared" si="95"/>
        <v>0</v>
      </c>
      <c r="Q240" s="10">
        <f t="shared" si="95"/>
        <v>0</v>
      </c>
      <c r="R240" s="10">
        <f t="shared" si="95"/>
        <v>0</v>
      </c>
      <c r="S240" s="10">
        <f t="shared" si="95"/>
        <v>0</v>
      </c>
      <c r="T240" s="10">
        <f t="shared" si="95"/>
        <v>0</v>
      </c>
      <c r="U240" s="10">
        <f t="shared" si="95"/>
        <v>0</v>
      </c>
      <c r="V240" s="10">
        <f t="shared" si="95"/>
        <v>0</v>
      </c>
      <c r="W240" s="10">
        <f t="shared" si="95"/>
        <v>0</v>
      </c>
      <c r="X240" s="10">
        <f t="shared" si="95"/>
        <v>0</v>
      </c>
      <c r="Y240" s="10">
        <f t="shared" si="95"/>
        <v>0</v>
      </c>
      <c r="Z240" s="10">
        <f t="shared" si="95"/>
        <v>0</v>
      </c>
      <c r="AA240" s="10">
        <f t="shared" si="95"/>
        <v>0</v>
      </c>
      <c r="AB240" s="10">
        <f t="shared" si="95"/>
        <v>0</v>
      </c>
      <c r="AC240" s="10">
        <f t="shared" si="95"/>
        <v>0</v>
      </c>
      <c r="AD240" s="10">
        <f t="shared" si="95"/>
        <v>0</v>
      </c>
      <c r="AE240" s="10">
        <f t="shared" si="95"/>
        <v>0</v>
      </c>
      <c r="AF240" s="10">
        <f t="shared" si="95"/>
        <v>0</v>
      </c>
      <c r="AG240" s="10">
        <f t="shared" si="95"/>
        <v>0</v>
      </c>
      <c r="AH240" s="10">
        <f t="shared" si="95"/>
        <v>0</v>
      </c>
      <c r="AI240" s="10">
        <f t="shared" si="95"/>
        <v>0</v>
      </c>
      <c r="AJ240" s="10">
        <f t="shared" si="95"/>
        <v>0</v>
      </c>
      <c r="AK240" s="10">
        <f t="shared" si="95"/>
        <v>0</v>
      </c>
      <c r="AL240" s="10">
        <f t="shared" si="94"/>
        <v>0</v>
      </c>
    </row>
    <row r="241" spans="3:40" x14ac:dyDescent="0.35">
      <c r="E241" t="s">
        <v>118</v>
      </c>
      <c r="F241" t="s">
        <v>53</v>
      </c>
      <c r="G241" s="10">
        <f t="shared" ref="G241:AK241" si="96">-G202</f>
        <v>0</v>
      </c>
      <c r="H241" s="10">
        <f t="shared" si="96"/>
        <v>-448968.02821894531</v>
      </c>
      <c r="I241" s="10">
        <f t="shared" si="96"/>
        <v>-863755.11862009775</v>
      </c>
      <c r="J241" s="10">
        <f t="shared" si="96"/>
        <v>-1301567.2059710165</v>
      </c>
      <c r="K241" s="10">
        <f t="shared" si="96"/>
        <v>-1788979.9498819397</v>
      </c>
      <c r="L241" s="10">
        <f t="shared" si="96"/>
        <v>-2307378.3567829109</v>
      </c>
      <c r="M241" s="10">
        <f t="shared" si="96"/>
        <v>-2781921.1079293475</v>
      </c>
      <c r="N241" s="10">
        <f t="shared" si="96"/>
        <v>-3316358.7199312416</v>
      </c>
      <c r="O241" s="10">
        <f t="shared" si="96"/>
        <v>-3872015.884428618</v>
      </c>
      <c r="P241" s="10">
        <f t="shared" si="96"/>
        <v>-4449548.1356393946</v>
      </c>
      <c r="Q241" s="10">
        <f t="shared" si="96"/>
        <v>-5049629.18239599</v>
      </c>
      <c r="R241" s="10">
        <f t="shared" si="96"/>
        <v>-5672951.3823885461</v>
      </c>
      <c r="S241" s="10">
        <f t="shared" si="96"/>
        <v>-6320226.2283113515</v>
      </c>
      <c r="T241" s="10">
        <f t="shared" si="96"/>
        <v>-6992184.8462032834</v>
      </c>
      <c r="U241" s="10">
        <f t="shared" si="96"/>
        <v>-7689578.5062799901</v>
      </c>
      <c r="V241" s="10">
        <f t="shared" si="96"/>
        <v>-8413179.1465627421</v>
      </c>
      <c r="W241" s="10">
        <f t="shared" si="96"/>
        <v>-9163779.9096161015</v>
      </c>
      <c r="X241" s="10">
        <f t="shared" si="96"/>
        <v>-9942195.6927140653</v>
      </c>
      <c r="Y241" s="10">
        <f t="shared" si="96"/>
        <v>-10749263.711762005</v>
      </c>
      <c r="Z241" s="10">
        <f t="shared" si="96"/>
        <v>-11585844.079309471</v>
      </c>
      <c r="AA241" s="10">
        <f t="shared" si="96"/>
        <v>-12452820.396997042</v>
      </c>
      <c r="AB241" s="10">
        <f t="shared" si="96"/>
        <v>-13351100.362788517</v>
      </c>
      <c r="AC241" s="10">
        <f t="shared" si="96"/>
        <v>-14281616.393348157</v>
      </c>
      <c r="AD241" s="10">
        <f t="shared" si="96"/>
        <v>-15245326.261931311</v>
      </c>
      <c r="AE241" s="10">
        <f t="shared" si="96"/>
        <v>-16243213.752165493</v>
      </c>
      <c r="AF241" s="10">
        <f t="shared" si="96"/>
        <v>-17276289.328107998</v>
      </c>
      <c r="AG241" s="10">
        <f t="shared" si="96"/>
        <v>-18345590.820975386</v>
      </c>
      <c r="AH241" s="10">
        <f t="shared" si="96"/>
        <v>-19452184.132949505</v>
      </c>
      <c r="AI241" s="10">
        <f t="shared" si="96"/>
        <v>-20597163.958474487</v>
      </c>
      <c r="AJ241" s="10">
        <f t="shared" si="96"/>
        <v>-21781654.523468889</v>
      </c>
      <c r="AK241" s="10">
        <f t="shared" si="96"/>
        <v>-23006810.342887364</v>
      </c>
      <c r="AL241" s="10">
        <f t="shared" si="94"/>
        <v>-921174641.57207847</v>
      </c>
    </row>
    <row r="242" spans="3:40" x14ac:dyDescent="0.35">
      <c r="E242" t="s">
        <v>125</v>
      </c>
      <c r="F242" t="s">
        <v>53</v>
      </c>
      <c r="G242" s="10">
        <f t="shared" ref="G242:AK242" si="97">G209</f>
        <v>0</v>
      </c>
      <c r="H242" s="10">
        <f t="shared" si="97"/>
        <v>0</v>
      </c>
      <c r="I242" s="10">
        <f t="shared" si="97"/>
        <v>0</v>
      </c>
      <c r="J242" s="10">
        <f t="shared" si="97"/>
        <v>0</v>
      </c>
      <c r="K242" s="10">
        <f t="shared" si="97"/>
        <v>0</v>
      </c>
      <c r="L242" s="10">
        <f t="shared" si="97"/>
        <v>0</v>
      </c>
      <c r="M242" s="10">
        <f t="shared" si="97"/>
        <v>0</v>
      </c>
      <c r="N242" s="10">
        <f t="shared" si="97"/>
        <v>0</v>
      </c>
      <c r="O242" s="10">
        <f t="shared" si="97"/>
        <v>0</v>
      </c>
      <c r="P242" s="10">
        <f t="shared" si="97"/>
        <v>0</v>
      </c>
      <c r="Q242" s="10">
        <f t="shared" si="97"/>
        <v>0</v>
      </c>
      <c r="R242" s="10">
        <f t="shared" si="97"/>
        <v>0</v>
      </c>
      <c r="S242" s="10">
        <f t="shared" si="97"/>
        <v>0</v>
      </c>
      <c r="T242" s="10">
        <f t="shared" si="97"/>
        <v>0</v>
      </c>
      <c r="U242" s="10">
        <f t="shared" si="97"/>
        <v>0</v>
      </c>
      <c r="V242" s="10">
        <f t="shared" si="97"/>
        <v>0</v>
      </c>
      <c r="W242" s="10">
        <f t="shared" si="97"/>
        <v>0</v>
      </c>
      <c r="X242" s="10">
        <f t="shared" si="97"/>
        <v>0</v>
      </c>
      <c r="Y242" s="10">
        <f t="shared" si="97"/>
        <v>0</v>
      </c>
      <c r="Z242" s="10">
        <f t="shared" si="97"/>
        <v>0</v>
      </c>
      <c r="AA242" s="10">
        <f t="shared" si="97"/>
        <v>0</v>
      </c>
      <c r="AB242" s="10">
        <f t="shared" si="97"/>
        <v>0</v>
      </c>
      <c r="AC242" s="10">
        <f t="shared" si="97"/>
        <v>0</v>
      </c>
      <c r="AD242" s="10">
        <f t="shared" si="97"/>
        <v>0</v>
      </c>
      <c r="AE242" s="10">
        <f t="shared" si="97"/>
        <v>0</v>
      </c>
      <c r="AF242" s="10">
        <f t="shared" si="97"/>
        <v>0</v>
      </c>
      <c r="AG242" s="10">
        <f t="shared" si="97"/>
        <v>0</v>
      </c>
      <c r="AH242" s="10">
        <f t="shared" si="97"/>
        <v>0</v>
      </c>
      <c r="AI242" s="10">
        <f t="shared" si="97"/>
        <v>0</v>
      </c>
      <c r="AJ242" s="10">
        <f t="shared" si="97"/>
        <v>0</v>
      </c>
      <c r="AK242" s="10">
        <f t="shared" si="97"/>
        <v>0</v>
      </c>
      <c r="AL242" s="10">
        <f t="shared" si="94"/>
        <v>0</v>
      </c>
    </row>
    <row r="243" spans="3:40" x14ac:dyDescent="0.35">
      <c r="E243" t="s">
        <v>131</v>
      </c>
      <c r="F243" t="s">
        <v>53</v>
      </c>
      <c r="G243" s="10">
        <f t="shared" ref="G243:AK243" si="98">G216</f>
        <v>0</v>
      </c>
      <c r="H243" s="10">
        <f t="shared" si="98"/>
        <v>0</v>
      </c>
      <c r="I243" s="10">
        <f t="shared" si="98"/>
        <v>0</v>
      </c>
      <c r="J243" s="10">
        <f t="shared" si="98"/>
        <v>0</v>
      </c>
      <c r="K243" s="10">
        <f t="shared" si="98"/>
        <v>0</v>
      </c>
      <c r="L243" s="10">
        <f t="shared" si="98"/>
        <v>0</v>
      </c>
      <c r="M243" s="10">
        <f t="shared" si="98"/>
        <v>0</v>
      </c>
      <c r="N243" s="10">
        <f t="shared" si="98"/>
        <v>0</v>
      </c>
      <c r="O243" s="10">
        <f t="shared" si="98"/>
        <v>0</v>
      </c>
      <c r="P243" s="10">
        <f t="shared" si="98"/>
        <v>0</v>
      </c>
      <c r="Q243" s="10">
        <f t="shared" si="98"/>
        <v>0</v>
      </c>
      <c r="R243" s="10">
        <f t="shared" si="98"/>
        <v>0</v>
      </c>
      <c r="S243" s="10">
        <f t="shared" si="98"/>
        <v>0</v>
      </c>
      <c r="T243" s="10">
        <f t="shared" si="98"/>
        <v>0</v>
      </c>
      <c r="U243" s="10">
        <f t="shared" si="98"/>
        <v>0</v>
      </c>
      <c r="V243" s="10">
        <f t="shared" si="98"/>
        <v>0</v>
      </c>
      <c r="W243" s="10">
        <f t="shared" si="98"/>
        <v>0</v>
      </c>
      <c r="X243" s="10">
        <f t="shared" si="98"/>
        <v>0</v>
      </c>
      <c r="Y243" s="10">
        <f t="shared" si="98"/>
        <v>0</v>
      </c>
      <c r="Z243" s="10">
        <f t="shared" si="98"/>
        <v>0</v>
      </c>
      <c r="AA243" s="10">
        <f t="shared" si="98"/>
        <v>0</v>
      </c>
      <c r="AB243" s="10">
        <f t="shared" si="98"/>
        <v>0</v>
      </c>
      <c r="AC243" s="10">
        <f t="shared" si="98"/>
        <v>0</v>
      </c>
      <c r="AD243" s="10">
        <f t="shared" si="98"/>
        <v>0</v>
      </c>
      <c r="AE243" s="10">
        <f t="shared" si="98"/>
        <v>0</v>
      </c>
      <c r="AF243" s="10">
        <f t="shared" si="98"/>
        <v>0</v>
      </c>
      <c r="AG243" s="10">
        <f t="shared" si="98"/>
        <v>0</v>
      </c>
      <c r="AH243" s="10">
        <f t="shared" si="98"/>
        <v>0</v>
      </c>
      <c r="AI243" s="10">
        <f t="shared" si="98"/>
        <v>0</v>
      </c>
      <c r="AJ243" s="10">
        <f t="shared" si="98"/>
        <v>0</v>
      </c>
      <c r="AK243" s="10">
        <f t="shared" si="98"/>
        <v>0</v>
      </c>
      <c r="AL243" s="10">
        <f t="shared" si="94"/>
        <v>0</v>
      </c>
    </row>
    <row r="244" spans="3:40" x14ac:dyDescent="0.35">
      <c r="E244" t="s">
        <v>148</v>
      </c>
      <c r="F244" t="s">
        <v>53</v>
      </c>
      <c r="G244" s="10">
        <f t="shared" ref="G244:AK244" si="99">G233</f>
        <v>0</v>
      </c>
      <c r="H244" s="10">
        <f t="shared" si="99"/>
        <v>0</v>
      </c>
      <c r="I244" s="10">
        <f t="shared" si="99"/>
        <v>0</v>
      </c>
      <c r="J244" s="10">
        <f t="shared" si="99"/>
        <v>0</v>
      </c>
      <c r="K244" s="10">
        <f t="shared" si="99"/>
        <v>0</v>
      </c>
      <c r="L244" s="10">
        <f t="shared" si="99"/>
        <v>0</v>
      </c>
      <c r="M244" s="10">
        <f t="shared" si="99"/>
        <v>0</v>
      </c>
      <c r="N244" s="10">
        <f t="shared" si="99"/>
        <v>0</v>
      </c>
      <c r="O244" s="10">
        <f t="shared" si="99"/>
        <v>0</v>
      </c>
      <c r="P244" s="10">
        <f t="shared" si="99"/>
        <v>0</v>
      </c>
      <c r="Q244" s="10">
        <f t="shared" si="99"/>
        <v>0</v>
      </c>
      <c r="R244" s="10">
        <f t="shared" si="99"/>
        <v>0</v>
      </c>
      <c r="S244" s="10">
        <f t="shared" si="99"/>
        <v>0</v>
      </c>
      <c r="T244" s="10">
        <f t="shared" si="99"/>
        <v>0</v>
      </c>
      <c r="U244" s="10">
        <f t="shared" si="99"/>
        <v>0</v>
      </c>
      <c r="V244" s="10">
        <f t="shared" si="99"/>
        <v>0</v>
      </c>
      <c r="W244" s="10">
        <f t="shared" si="99"/>
        <v>0</v>
      </c>
      <c r="X244" s="10">
        <f t="shared" si="99"/>
        <v>0</v>
      </c>
      <c r="Y244" s="10">
        <f t="shared" si="99"/>
        <v>0</v>
      </c>
      <c r="Z244" s="10">
        <f t="shared" si="99"/>
        <v>0</v>
      </c>
      <c r="AA244" s="10">
        <f t="shared" si="99"/>
        <v>0</v>
      </c>
      <c r="AB244" s="10">
        <f t="shared" si="99"/>
        <v>0</v>
      </c>
      <c r="AC244" s="10">
        <f t="shared" si="99"/>
        <v>0</v>
      </c>
      <c r="AD244" s="10">
        <f t="shared" si="99"/>
        <v>0</v>
      </c>
      <c r="AE244" s="10">
        <f t="shared" si="99"/>
        <v>0</v>
      </c>
      <c r="AF244" s="10">
        <f t="shared" si="99"/>
        <v>0</v>
      </c>
      <c r="AG244" s="10">
        <f t="shared" si="99"/>
        <v>0</v>
      </c>
      <c r="AH244" s="10">
        <f t="shared" si="99"/>
        <v>0</v>
      </c>
      <c r="AI244" s="10">
        <f t="shared" si="99"/>
        <v>0</v>
      </c>
      <c r="AJ244" s="10">
        <f t="shared" si="99"/>
        <v>0</v>
      </c>
      <c r="AK244" s="10">
        <f t="shared" si="99"/>
        <v>0</v>
      </c>
      <c r="AL244" s="10">
        <f>IF(AF244=0,0,IF($G$17&gt;(AK244/AF244)^(1/5)-1+2%,AK244*(AK244/AF244)^(1/5)/($G$17-((AK244/AF244)^(1/5)-1)),AK244*(1+$G$16)/$G$18))</f>
        <v>0</v>
      </c>
      <c r="AN244" s="8"/>
    </row>
    <row r="245" spans="3:40" x14ac:dyDescent="0.35">
      <c r="E245" t="s">
        <v>149</v>
      </c>
      <c r="F245" t="s">
        <v>53</v>
      </c>
      <c r="G245" s="10">
        <f>-$G$19*G244</f>
        <v>0</v>
      </c>
      <c r="H245" s="10">
        <f t="shared" ref="H245:AK245" si="100">-$G$19*H244</f>
        <v>0</v>
      </c>
      <c r="I245" s="10">
        <f t="shared" si="100"/>
        <v>0</v>
      </c>
      <c r="J245" s="10">
        <f t="shared" si="100"/>
        <v>0</v>
      </c>
      <c r="K245" s="10">
        <f t="shared" si="100"/>
        <v>0</v>
      </c>
      <c r="L245" s="10">
        <f t="shared" si="100"/>
        <v>0</v>
      </c>
      <c r="M245" s="10">
        <f t="shared" si="100"/>
        <v>0</v>
      </c>
      <c r="N245" s="10">
        <f t="shared" si="100"/>
        <v>0</v>
      </c>
      <c r="O245" s="10">
        <f t="shared" si="100"/>
        <v>0</v>
      </c>
      <c r="P245" s="10">
        <f t="shared" si="100"/>
        <v>0</v>
      </c>
      <c r="Q245" s="10">
        <f t="shared" si="100"/>
        <v>0</v>
      </c>
      <c r="R245" s="10">
        <f t="shared" si="100"/>
        <v>0</v>
      </c>
      <c r="S245" s="10">
        <f t="shared" si="100"/>
        <v>0</v>
      </c>
      <c r="T245" s="10">
        <f t="shared" si="100"/>
        <v>0</v>
      </c>
      <c r="U245" s="10">
        <f t="shared" si="100"/>
        <v>0</v>
      </c>
      <c r="V245" s="10">
        <f t="shared" si="100"/>
        <v>0</v>
      </c>
      <c r="W245" s="10">
        <f t="shared" si="100"/>
        <v>0</v>
      </c>
      <c r="X245" s="10">
        <f t="shared" si="100"/>
        <v>0</v>
      </c>
      <c r="Y245" s="10">
        <f t="shared" si="100"/>
        <v>0</v>
      </c>
      <c r="Z245" s="10">
        <f t="shared" si="100"/>
        <v>0</v>
      </c>
      <c r="AA245" s="10">
        <f t="shared" si="100"/>
        <v>0</v>
      </c>
      <c r="AB245" s="10">
        <f t="shared" si="100"/>
        <v>0</v>
      </c>
      <c r="AC245" s="10">
        <f t="shared" si="100"/>
        <v>0</v>
      </c>
      <c r="AD245" s="10">
        <f t="shared" si="100"/>
        <v>0</v>
      </c>
      <c r="AE245" s="10">
        <f t="shared" si="100"/>
        <v>0</v>
      </c>
      <c r="AF245" s="10">
        <f t="shared" si="100"/>
        <v>0</v>
      </c>
      <c r="AG245" s="10">
        <f t="shared" si="100"/>
        <v>0</v>
      </c>
      <c r="AH245" s="10">
        <f t="shared" si="100"/>
        <v>0</v>
      </c>
      <c r="AI245" s="10">
        <f t="shared" si="100"/>
        <v>0</v>
      </c>
      <c r="AJ245" s="10">
        <f t="shared" si="100"/>
        <v>0</v>
      </c>
      <c r="AK245" s="10">
        <f t="shared" si="100"/>
        <v>0</v>
      </c>
      <c r="AL245" s="10">
        <f t="shared" ref="AL245" si="101">IF(AF245=0,0,IF($G$17&gt;(AK245/AF245)^(1/5)-1+2%,AK245*(AK245/AF245)^(1/5)/($G$17-((AK245/AF245)^(1/5)-1)),AK245*(1+$G$16)/$G$18))</f>
        <v>0</v>
      </c>
    </row>
    <row r="246" spans="3:40" x14ac:dyDescent="0.35">
      <c r="E246" t="s">
        <v>150</v>
      </c>
      <c r="F246" t="s">
        <v>53</v>
      </c>
      <c r="G246" s="10">
        <f>SUM(G236:G245)</f>
        <v>-34764548.044999994</v>
      </c>
      <c r="H246" s="10">
        <f t="shared" ref="H246:AL246" si="102">SUM(H236:H245)</f>
        <v>-1920603.6533496913</v>
      </c>
      <c r="I246" s="10">
        <f t="shared" si="102"/>
        <v>-7313049.8909335975</v>
      </c>
      <c r="J246" s="10">
        <f t="shared" si="102"/>
        <v>-8638098.559425693</v>
      </c>
      <c r="K246" s="10">
        <f t="shared" si="102"/>
        <v>-14338611.823893329</v>
      </c>
      <c r="L246" s="10">
        <f t="shared" si="102"/>
        <v>-5191178.2387501029</v>
      </c>
      <c r="M246" s="10">
        <f t="shared" si="102"/>
        <v>-2807073.7655441184</v>
      </c>
      <c r="N246" s="10">
        <f t="shared" si="102"/>
        <v>-2690921.8023715317</v>
      </c>
      <c r="O246" s="10">
        <f t="shared" si="102"/>
        <v>-5815081.4664770607</v>
      </c>
      <c r="P246" s="10">
        <f t="shared" si="102"/>
        <v>-5658039.8557505365</v>
      </c>
      <c r="Q246" s="10">
        <f t="shared" si="102"/>
        <v>-5457086.5637388397</v>
      </c>
      <c r="R246" s="10">
        <f t="shared" si="102"/>
        <v>-5208552.466922693</v>
      </c>
      <c r="S246" s="10">
        <f t="shared" si="102"/>
        <v>-4908534.6677511884</v>
      </c>
      <c r="T246" s="10">
        <f t="shared" si="102"/>
        <v>-4672595.1765351007</v>
      </c>
      <c r="U246" s="10">
        <f t="shared" si="102"/>
        <v>-4422782.6404743716</v>
      </c>
      <c r="V246" s="10">
        <f t="shared" si="102"/>
        <v>-4158676.0211170763</v>
      </c>
      <c r="W246" s="10">
        <f t="shared" si="102"/>
        <v>-3879842.714409072</v>
      </c>
      <c r="X246" s="10">
        <f t="shared" si="102"/>
        <v>-3585838.2506166734</v>
      </c>
      <c r="Y246" s="10">
        <f t="shared" si="102"/>
        <v>-3276205.9867465217</v>
      </c>
      <c r="Z246" s="10">
        <f t="shared" si="102"/>
        <v>-2950476.7912797853</v>
      </c>
      <c r="AA246" s="10">
        <f t="shared" si="102"/>
        <v>-2608168.7210336979</v>
      </c>
      <c r="AB246" s="10">
        <f t="shared" si="102"/>
        <v>-2248786.6899586339</v>
      </c>
      <c r="AC246" s="10">
        <f t="shared" si="102"/>
        <v>-1871822.1296746787</v>
      </c>
      <c r="AD246" s="10">
        <f t="shared" si="102"/>
        <v>-1476752.6415466648</v>
      </c>
      <c r="AE246" s="10">
        <f t="shared" si="102"/>
        <v>-1063041.6400921494</v>
      </c>
      <c r="AF246" s="10">
        <f t="shared" si="102"/>
        <v>-630137.98751159385</v>
      </c>
      <c r="AG246" s="10">
        <f t="shared" si="102"/>
        <v>-177475.61912526935</v>
      </c>
      <c r="AH246" s="10">
        <f t="shared" si="102"/>
        <v>295526.84050397947</v>
      </c>
      <c r="AI246" s="10">
        <f t="shared" si="102"/>
        <v>789466.47098796815</v>
      </c>
      <c r="AJ246" s="10">
        <f t="shared" si="102"/>
        <v>1304956.4593020007</v>
      </c>
      <c r="AK246" s="10">
        <f t="shared" si="102"/>
        <v>1842626.5129819661</v>
      </c>
      <c r="AL246" s="10">
        <f t="shared" si="102"/>
        <v>502436639.16232657</v>
      </c>
    </row>
    <row r="247" spans="3:40" x14ac:dyDescent="0.35">
      <c r="E247" t="s">
        <v>151</v>
      </c>
      <c r="F247" t="s">
        <v>53</v>
      </c>
      <c r="G247" s="10">
        <f>NPV($G$17,H246:AL246)+G246</f>
        <v>17011208.899007179</v>
      </c>
    </row>
    <row r="249" spans="3:40" x14ac:dyDescent="0.35">
      <c r="E249" t="s">
        <v>143</v>
      </c>
      <c r="F249" t="s">
        <v>53</v>
      </c>
      <c r="H249" s="10">
        <f>H221</f>
        <v>2496767.7866877103</v>
      </c>
      <c r="I249" s="10">
        <f t="shared" ref="I249:AK249" si="103">I221</f>
        <v>2254251.1602667128</v>
      </c>
      <c r="J249" s="10">
        <f t="shared" si="103"/>
        <v>2333855.7210991215</v>
      </c>
      <c r="K249" s="10">
        <f t="shared" si="103"/>
        <v>2558561.9311494618</v>
      </c>
      <c r="L249" s="10">
        <f t="shared" si="103"/>
        <v>2673955.270434801</v>
      </c>
      <c r="M249" s="10">
        <f t="shared" si="103"/>
        <v>2369527.9854951105</v>
      </c>
      <c r="N249" s="10">
        <f t="shared" si="103"/>
        <v>2647192.0221142513</v>
      </c>
      <c r="O249" s="10">
        <f t="shared" si="103"/>
        <v>2702783.0545786498</v>
      </c>
      <c r="P249" s="10">
        <f t="shared" si="103"/>
        <v>2759541.4987248015</v>
      </c>
      <c r="Q249" s="10">
        <f t="shared" si="103"/>
        <v>2817491.8701980221</v>
      </c>
      <c r="R249" s="10">
        <f t="shared" si="103"/>
        <v>2876659.1994721801</v>
      </c>
      <c r="S249" s="10">
        <f t="shared" si="103"/>
        <v>2937069.042661096</v>
      </c>
      <c r="T249" s="10">
        <f t="shared" si="103"/>
        <v>2998747.4925569785</v>
      </c>
      <c r="U249" s="10">
        <f t="shared" si="103"/>
        <v>3061721.1899006749</v>
      </c>
      <c r="V249" s="10">
        <f t="shared" si="103"/>
        <v>3126017.3348885886</v>
      </c>
      <c r="W249" s="10">
        <f t="shared" si="103"/>
        <v>3191663.6989212488</v>
      </c>
      <c r="X249" s="10">
        <f t="shared" si="103"/>
        <v>3258688.636598595</v>
      </c>
      <c r="Y249" s="10">
        <f t="shared" si="103"/>
        <v>3327121.0979671651</v>
      </c>
      <c r="Z249" s="10">
        <f t="shared" si="103"/>
        <v>3396990.641024475</v>
      </c>
      <c r="AA249" s="10">
        <f t="shared" si="103"/>
        <v>3468327.4444859889</v>
      </c>
      <c r="AB249" s="10">
        <f t="shared" si="103"/>
        <v>3541162.3208201942</v>
      </c>
      <c r="AC249" s="10">
        <f t="shared" si="103"/>
        <v>3615526.7295574178</v>
      </c>
      <c r="AD249" s="10">
        <f t="shared" si="103"/>
        <v>3691452.7908781231</v>
      </c>
      <c r="AE249" s="10">
        <f t="shared" si="103"/>
        <v>3768973.2994865635</v>
      </c>
      <c r="AF249" s="10">
        <f t="shared" si="103"/>
        <v>3848121.7387757814</v>
      </c>
      <c r="AG249" s="10">
        <f t="shared" si="103"/>
        <v>3928932.2952900724</v>
      </c>
      <c r="AH249" s="10">
        <f t="shared" si="103"/>
        <v>4011439.8734911638</v>
      </c>
      <c r="AI249" s="10">
        <f t="shared" si="103"/>
        <v>4095680.1108344775</v>
      </c>
      <c r="AJ249" s="10">
        <f t="shared" si="103"/>
        <v>4181689.3931620009</v>
      </c>
      <c r="AK249" s="10">
        <f t="shared" si="103"/>
        <v>4269504.8704184024</v>
      </c>
    </row>
    <row r="250" spans="3:40" x14ac:dyDescent="0.35">
      <c r="E250" t="s">
        <v>152</v>
      </c>
      <c r="F250" t="s">
        <v>53</v>
      </c>
      <c r="G250" s="10">
        <f>NPV($G$17,H249:AL249)+G249</f>
        <v>47527647.502558298</v>
      </c>
    </row>
    <row r="251" spans="3:40" x14ac:dyDescent="0.35">
      <c r="E251" s="15" t="s">
        <v>153</v>
      </c>
      <c r="F251" s="15"/>
      <c r="G251" s="18" t="str">
        <f>IF(G247&gt;0,"N/A",IF(ABS(G247+G250)&gt;1,"Error","OK"))</f>
        <v>N/A</v>
      </c>
    </row>
    <row r="253" spans="3:40" x14ac:dyDescent="0.35">
      <c r="C253" s="3" t="s">
        <v>154</v>
      </c>
      <c r="D253" s="3"/>
      <c r="G253" s="10">
        <f>MAX(0,-G281)</f>
        <v>0</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4">G224</f>
        <v>6232586.4000000004</v>
      </c>
      <c r="H258" s="10">
        <f t="shared" si="104"/>
        <v>4176296</v>
      </c>
      <c r="I258" s="10">
        <f t="shared" si="104"/>
        <v>4176296</v>
      </c>
      <c r="J258" s="10">
        <f t="shared" si="104"/>
        <v>3786015.9385158177</v>
      </c>
      <c r="K258" s="10">
        <f t="shared" si="104"/>
        <v>4598927.3384508733</v>
      </c>
      <c r="L258" s="10">
        <f t="shared" si="104"/>
        <v>5147622.5504659051</v>
      </c>
      <c r="M258" s="10">
        <f t="shared" si="104"/>
        <v>3979015.7998537263</v>
      </c>
      <c r="N258" s="10">
        <f t="shared" si="104"/>
        <v>4907370.082629622</v>
      </c>
      <c r="O258" s="10">
        <f t="shared" si="104"/>
        <v>4483790.3419831889</v>
      </c>
      <c r="P258" s="10">
        <f t="shared" si="104"/>
        <v>4577949.939164836</v>
      </c>
      <c r="Q258" s="10">
        <f t="shared" si="104"/>
        <v>4674086.8878872972</v>
      </c>
      <c r="R258" s="10">
        <f t="shared" si="104"/>
        <v>4772242.7125329301</v>
      </c>
      <c r="S258" s="10">
        <f t="shared" si="104"/>
        <v>4872459.8094961215</v>
      </c>
      <c r="T258" s="10">
        <f t="shared" si="104"/>
        <v>4974781.4654955398</v>
      </c>
      <c r="U258" s="10">
        <f t="shared" si="104"/>
        <v>5079251.8762709461</v>
      </c>
      <c r="V258" s="10">
        <f t="shared" si="104"/>
        <v>5185916.1656726357</v>
      </c>
      <c r="W258" s="10">
        <f t="shared" si="104"/>
        <v>5294820.4051517611</v>
      </c>
      <c r="X258" s="10">
        <f t="shared" si="104"/>
        <v>5406011.6336599477</v>
      </c>
      <c r="Y258" s="10">
        <f t="shared" si="104"/>
        <v>5519537.8779668063</v>
      </c>
      <c r="Z258" s="10">
        <f t="shared" si="104"/>
        <v>5635448.1734041097</v>
      </c>
      <c r="AA258" s="10">
        <f t="shared" si="104"/>
        <v>5753792.5850455957</v>
      </c>
      <c r="AB258" s="10">
        <f t="shared" si="104"/>
        <v>5874622.229331553</v>
      </c>
      <c r="AC258" s="10">
        <f t="shared" si="104"/>
        <v>5997989.296147516</v>
      </c>
      <c r="AD258" s="10">
        <f t="shared" si="104"/>
        <v>6123947.0713666137</v>
      </c>
      <c r="AE258" s="10">
        <f t="shared" si="104"/>
        <v>6252549.959865313</v>
      </c>
      <c r="AF258" s="10">
        <f t="shared" si="104"/>
        <v>6383853.5090224845</v>
      </c>
      <c r="AG258" s="10">
        <f t="shared" si="104"/>
        <v>6517914.432711957</v>
      </c>
      <c r="AH258" s="10">
        <f t="shared" si="104"/>
        <v>6654790.6357989078</v>
      </c>
      <c r="AI258" s="10">
        <f t="shared" si="104"/>
        <v>6794541.2391506853</v>
      </c>
      <c r="AJ258" s="10">
        <f t="shared" si="104"/>
        <v>6937226.6051728493</v>
      </c>
      <c r="AK258" s="10">
        <f t="shared" si="104"/>
        <v>7082908.363881479</v>
      </c>
    </row>
    <row r="259" spans="4:37" x14ac:dyDescent="0.35">
      <c r="E259" t="s">
        <v>141</v>
      </c>
      <c r="F259" t="s">
        <v>53</v>
      </c>
      <c r="G259" s="10">
        <f t="shared" si="104"/>
        <v>0</v>
      </c>
      <c r="H259" s="10">
        <f t="shared" si="104"/>
        <v>526993.09080000001</v>
      </c>
      <c r="I259" s="10">
        <f t="shared" si="104"/>
        <v>1052117.5824</v>
      </c>
      <c r="J259" s="10">
        <f t="shared" si="104"/>
        <v>1617100.6214063212</v>
      </c>
      <c r="K259" s="10">
        <f t="shared" si="104"/>
        <v>2267131.629974653</v>
      </c>
      <c r="L259" s="10">
        <f t="shared" si="104"/>
        <v>3011811.941742972</v>
      </c>
      <c r="M259" s="10">
        <f t="shared" si="104"/>
        <v>3740218.6243665987</v>
      </c>
      <c r="N259" s="10">
        <f t="shared" si="104"/>
        <v>4592466.9910514876</v>
      </c>
      <c r="O259" s="10">
        <f t="shared" si="104"/>
        <v>5480935.0271354765</v>
      </c>
      <c r="P259" s="10">
        <f t="shared" si="104"/>
        <v>6438228.9073482957</v>
      </c>
      <c r="Q259" s="10">
        <f t="shared" si="104"/>
        <v>7468664.8649403714</v>
      </c>
      <c r="R259" s="10">
        <f t="shared" si="104"/>
        <v>8576804.8291375712</v>
      </c>
      <c r="S259" s="10">
        <f t="shared" si="104"/>
        <v>9767469.651642032</v>
      </c>
      <c r="T259" s="10">
        <f t="shared" si="104"/>
        <v>10805934.917017881</v>
      </c>
      <c r="U259" s="10">
        <f t="shared" si="104"/>
        <v>11883708.269423144</v>
      </c>
      <c r="V259" s="10">
        <f t="shared" si="104"/>
        <v>13001982.685331021</v>
      </c>
      <c r="W259" s="10">
        <f t="shared" si="104"/>
        <v>14161983.911360214</v>
      </c>
      <c r="X259" s="10">
        <f t="shared" si="104"/>
        <v>15364971.314518403</v>
      </c>
      <c r="Y259" s="10">
        <f t="shared" si="104"/>
        <v>16612238.753704324</v>
      </c>
      <c r="Z259" s="10">
        <f t="shared" si="104"/>
        <v>17905115.472986355</v>
      </c>
      <c r="AA259" s="10">
        <f t="shared" si="104"/>
        <v>19244967.017187841</v>
      </c>
      <c r="AB259" s="10">
        <f t="shared" si="104"/>
        <v>20633196.17032221</v>
      </c>
      <c r="AC259" s="10">
        <f t="shared" si="104"/>
        <v>22071243.917433634</v>
      </c>
      <c r="AD259" s="10">
        <f t="shared" si="104"/>
        <v>23560590.430412631</v>
      </c>
      <c r="AE259" s="10">
        <f t="shared" si="104"/>
        <v>25102756.078369156</v>
      </c>
      <c r="AF259" s="10">
        <f t="shared" si="104"/>
        <v>26699302.463160045</v>
      </c>
      <c r="AG259" s="10">
        <f t="shared" si="104"/>
        <v>28351833.480681587</v>
      </c>
      <c r="AH259" s="10">
        <f t="shared" si="104"/>
        <v>30061996.408552781</v>
      </c>
      <c r="AI259" s="10">
        <f t="shared" si="104"/>
        <v>31831483.020829581</v>
      </c>
      <c r="AJ259" s="10">
        <f t="shared" si="104"/>
        <v>33662030.730405845</v>
      </c>
      <c r="AK259" s="10">
        <f t="shared" si="104"/>
        <v>35555423.759772114</v>
      </c>
    </row>
    <row r="260" spans="4:37" x14ac:dyDescent="0.35">
      <c r="E260" t="s">
        <v>117</v>
      </c>
      <c r="F260" t="s">
        <v>53</v>
      </c>
      <c r="G260" s="10">
        <f t="shared" si="104"/>
        <v>0</v>
      </c>
      <c r="H260" s="10">
        <f t="shared" si="104"/>
        <v>0</v>
      </c>
      <c r="I260" s="10">
        <f t="shared" si="104"/>
        <v>0</v>
      </c>
      <c r="J260" s="10">
        <f t="shared" si="104"/>
        <v>0</v>
      </c>
      <c r="K260" s="10">
        <f t="shared" si="104"/>
        <v>0</v>
      </c>
      <c r="L260" s="10">
        <f t="shared" si="104"/>
        <v>0</v>
      </c>
      <c r="M260" s="10">
        <f t="shared" si="104"/>
        <v>0</v>
      </c>
      <c r="N260" s="10">
        <f t="shared" si="104"/>
        <v>0</v>
      </c>
      <c r="O260" s="10">
        <f t="shared" si="104"/>
        <v>0</v>
      </c>
      <c r="P260" s="10">
        <f t="shared" si="104"/>
        <v>0</v>
      </c>
      <c r="Q260" s="10">
        <f t="shared" si="104"/>
        <v>0</v>
      </c>
      <c r="R260" s="10">
        <f t="shared" si="104"/>
        <v>0</v>
      </c>
      <c r="S260" s="10">
        <f t="shared" si="104"/>
        <v>0</v>
      </c>
      <c r="T260" s="10">
        <f t="shared" si="104"/>
        <v>0</v>
      </c>
      <c r="U260" s="10">
        <f t="shared" si="104"/>
        <v>0</v>
      </c>
      <c r="V260" s="10">
        <f t="shared" si="104"/>
        <v>0</v>
      </c>
      <c r="W260" s="10">
        <f t="shared" si="104"/>
        <v>0</v>
      </c>
      <c r="X260" s="10">
        <f t="shared" si="104"/>
        <v>0</v>
      </c>
      <c r="Y260" s="10">
        <f t="shared" si="104"/>
        <v>0</v>
      </c>
      <c r="Z260" s="10">
        <f t="shared" si="104"/>
        <v>0</v>
      </c>
      <c r="AA260" s="10">
        <f t="shared" si="104"/>
        <v>0</v>
      </c>
      <c r="AB260" s="10">
        <f t="shared" si="104"/>
        <v>0</v>
      </c>
      <c r="AC260" s="10">
        <f t="shared" si="104"/>
        <v>0</v>
      </c>
      <c r="AD260" s="10">
        <f t="shared" si="104"/>
        <v>0</v>
      </c>
      <c r="AE260" s="10">
        <f t="shared" si="104"/>
        <v>0</v>
      </c>
      <c r="AF260" s="10">
        <f t="shared" si="104"/>
        <v>0</v>
      </c>
      <c r="AG260" s="10">
        <f t="shared" si="104"/>
        <v>0</v>
      </c>
      <c r="AH260" s="10">
        <f t="shared" si="104"/>
        <v>0</v>
      </c>
      <c r="AI260" s="10">
        <f t="shared" si="104"/>
        <v>0</v>
      </c>
      <c r="AJ260" s="10">
        <f t="shared" si="104"/>
        <v>0</v>
      </c>
      <c r="AK260" s="10">
        <f t="shared" si="104"/>
        <v>0</v>
      </c>
    </row>
    <row r="261" spans="4:37" x14ac:dyDescent="0.35">
      <c r="E261" t="s">
        <v>118</v>
      </c>
      <c r="F261" t="s">
        <v>53</v>
      </c>
      <c r="G261" s="10">
        <f t="shared" si="104"/>
        <v>0</v>
      </c>
      <c r="H261" s="10">
        <f t="shared" si="104"/>
        <v>-448968.02821894531</v>
      </c>
      <c r="I261" s="10">
        <f t="shared" si="104"/>
        <v>-863755.11862009775</v>
      </c>
      <c r="J261" s="10">
        <f t="shared" si="104"/>
        <v>-1301567.2059710165</v>
      </c>
      <c r="K261" s="10">
        <f t="shared" si="104"/>
        <v>-1788979.9498819397</v>
      </c>
      <c r="L261" s="10">
        <f t="shared" si="104"/>
        <v>-2307378.3567829109</v>
      </c>
      <c r="M261" s="10">
        <f t="shared" si="104"/>
        <v>-2781921.1079293475</v>
      </c>
      <c r="N261" s="10">
        <f t="shared" si="104"/>
        <v>-3316358.7199312416</v>
      </c>
      <c r="O261" s="10">
        <f t="shared" si="104"/>
        <v>-3872015.884428618</v>
      </c>
      <c r="P261" s="10">
        <f t="shared" si="104"/>
        <v>-4449548.1356393946</v>
      </c>
      <c r="Q261" s="10">
        <f t="shared" si="104"/>
        <v>-5049629.18239599</v>
      </c>
      <c r="R261" s="10">
        <f t="shared" si="104"/>
        <v>-5672951.3823885461</v>
      </c>
      <c r="S261" s="10">
        <f t="shared" si="104"/>
        <v>-6320226.2283113515</v>
      </c>
      <c r="T261" s="10">
        <f t="shared" si="104"/>
        <v>-6992184.8462032834</v>
      </c>
      <c r="U261" s="10">
        <f t="shared" si="104"/>
        <v>-7689578.5062799901</v>
      </c>
      <c r="V261" s="10">
        <f t="shared" si="104"/>
        <v>-8413179.1465627421</v>
      </c>
      <c r="W261" s="10">
        <f t="shared" si="104"/>
        <v>-9163779.9096161015</v>
      </c>
      <c r="X261" s="10">
        <f t="shared" si="104"/>
        <v>-9942195.6927140653</v>
      </c>
      <c r="Y261" s="10">
        <f t="shared" si="104"/>
        <v>-10749263.711762005</v>
      </c>
      <c r="Z261" s="10">
        <f t="shared" si="104"/>
        <v>-11585844.079309471</v>
      </c>
      <c r="AA261" s="10">
        <f t="shared" si="104"/>
        <v>-12452820.396997042</v>
      </c>
      <c r="AB261" s="10">
        <f t="shared" si="104"/>
        <v>-13351100.362788517</v>
      </c>
      <c r="AC261" s="10">
        <f t="shared" si="104"/>
        <v>-14281616.393348157</v>
      </c>
      <c r="AD261" s="10">
        <f t="shared" si="104"/>
        <v>-15245326.261931311</v>
      </c>
      <c r="AE261" s="10">
        <f t="shared" si="104"/>
        <v>-16243213.752165493</v>
      </c>
      <c r="AF261" s="10">
        <f t="shared" si="104"/>
        <v>-17276289.328107998</v>
      </c>
      <c r="AG261" s="10">
        <f t="shared" si="104"/>
        <v>-18345590.820975386</v>
      </c>
      <c r="AH261" s="10">
        <f t="shared" si="104"/>
        <v>-19452184.132949505</v>
      </c>
      <c r="AI261" s="10">
        <f t="shared" si="104"/>
        <v>-20597163.958474487</v>
      </c>
      <c r="AJ261" s="10">
        <f t="shared" si="104"/>
        <v>-21781654.523468889</v>
      </c>
      <c r="AK261" s="10">
        <f t="shared" si="104"/>
        <v>-23006810.342887364</v>
      </c>
    </row>
    <row r="262" spans="4:37" x14ac:dyDescent="0.35">
      <c r="E262" t="s">
        <v>142</v>
      </c>
      <c r="F262" t="s">
        <v>53</v>
      </c>
      <c r="G262" s="10">
        <f t="shared" si="104"/>
        <v>-2197616.1825999999</v>
      </c>
      <c r="H262" s="10">
        <f t="shared" si="104"/>
        <v>-2338304.2137968307</v>
      </c>
      <c r="I262" s="10">
        <f t="shared" si="104"/>
        <v>-2710520.8808911005</v>
      </c>
      <c r="J262" s="10">
        <f t="shared" si="104"/>
        <v>-3063146.7228086372</v>
      </c>
      <c r="K262" s="10">
        <f t="shared" si="104"/>
        <v>-3549843.9022192797</v>
      </c>
      <c r="L262" s="10">
        <f t="shared" si="104"/>
        <v>-3844264.5922605116</v>
      </c>
      <c r="M262" s="10">
        <f t="shared" si="104"/>
        <v>-4001325.7003741753</v>
      </c>
      <c r="N262" s="10">
        <f t="shared" si="104"/>
        <v>-4194069.3778108284</v>
      </c>
      <c r="O262" s="10">
        <f t="shared" si="104"/>
        <v>-4485177.1546153165</v>
      </c>
      <c r="P262" s="10">
        <f t="shared" si="104"/>
        <v>-4782398.1947326986</v>
      </c>
      <c r="Q262" s="10">
        <f t="shared" si="104"/>
        <v>-5085860.8766925465</v>
      </c>
      <c r="R262" s="10">
        <f t="shared" si="104"/>
        <v>-5395696.2749735508</v>
      </c>
      <c r="S262" s="10">
        <f t="shared" si="104"/>
        <v>-5712038.2166184559</v>
      </c>
      <c r="T262" s="10">
        <f t="shared" si="104"/>
        <v>-6034160.7541327896</v>
      </c>
      <c r="U262" s="10">
        <f t="shared" si="104"/>
        <v>-6362106.8626120714</v>
      </c>
      <c r="V262" s="10">
        <f t="shared" si="104"/>
        <v>-6695920.419628826</v>
      </c>
      <c r="W262" s="10">
        <f t="shared" si="104"/>
        <v>-7035646.2241846044</v>
      </c>
      <c r="X262" s="10">
        <f t="shared" si="104"/>
        <v>-7381330.0160599854</v>
      </c>
      <c r="Y262" s="10">
        <f t="shared" si="104"/>
        <v>-7733018.4955709428</v>
      </c>
      <c r="Z262" s="10">
        <f t="shared" si="104"/>
        <v>-8090759.3437400861</v>
      </c>
      <c r="AA262" s="10">
        <f t="shared" si="104"/>
        <v>-8454601.2428914998</v>
      </c>
      <c r="AB262" s="10">
        <f t="shared" si="104"/>
        <v>-8824593.8976780735</v>
      </c>
      <c r="AC262" s="10">
        <f t="shared" si="104"/>
        <v>-9200788.0565504059</v>
      </c>
      <c r="AD262" s="10">
        <f t="shared" si="104"/>
        <v>-9583235.5336765591</v>
      </c>
      <c r="AE262" s="10">
        <f t="shared" si="104"/>
        <v>-9971989.2313221265</v>
      </c>
      <c r="AF262" s="10">
        <f t="shared" si="104"/>
        <v>-8812036.1753002778</v>
      </c>
      <c r="AG262" s="10">
        <f t="shared" si="104"/>
        <v>-9179186.4141452238</v>
      </c>
      <c r="AH262" s="10">
        <f t="shared" si="104"/>
        <v>-9309862.4135577846</v>
      </c>
      <c r="AI262" s="10">
        <f t="shared" si="104"/>
        <v>-9528726.8204868194</v>
      </c>
      <c r="AJ262" s="10">
        <f t="shared" si="104"/>
        <v>-9753078.1396619268</v>
      </c>
      <c r="AK262" s="10">
        <f t="shared" si="104"/>
        <v>-10033731.976769038</v>
      </c>
    </row>
    <row r="263" spans="4:37" x14ac:dyDescent="0.35">
      <c r="E263" t="s">
        <v>125</v>
      </c>
      <c r="F263" t="s">
        <v>53</v>
      </c>
      <c r="G263" s="10">
        <f t="shared" si="104"/>
        <v>0</v>
      </c>
      <c r="H263" s="10">
        <f t="shared" si="104"/>
        <v>0</v>
      </c>
      <c r="I263" s="10">
        <f t="shared" si="104"/>
        <v>0</v>
      </c>
      <c r="J263" s="10">
        <f t="shared" si="104"/>
        <v>0</v>
      </c>
      <c r="K263" s="10">
        <f t="shared" si="104"/>
        <v>0</v>
      </c>
      <c r="L263" s="10">
        <f t="shared" si="104"/>
        <v>0</v>
      </c>
      <c r="M263" s="10">
        <f t="shared" si="104"/>
        <v>0</v>
      </c>
      <c r="N263" s="10">
        <f t="shared" si="104"/>
        <v>0</v>
      </c>
      <c r="O263" s="10">
        <f t="shared" si="104"/>
        <v>0</v>
      </c>
      <c r="P263" s="10">
        <f t="shared" si="104"/>
        <v>0</v>
      </c>
      <c r="Q263" s="10">
        <f t="shared" si="104"/>
        <v>0</v>
      </c>
      <c r="R263" s="10">
        <f t="shared" si="104"/>
        <v>0</v>
      </c>
      <c r="S263" s="10">
        <f t="shared" si="104"/>
        <v>0</v>
      </c>
      <c r="T263" s="10">
        <f t="shared" si="104"/>
        <v>0</v>
      </c>
      <c r="U263" s="10">
        <f t="shared" si="104"/>
        <v>0</v>
      </c>
      <c r="V263" s="10">
        <f t="shared" si="104"/>
        <v>0</v>
      </c>
      <c r="W263" s="10">
        <f t="shared" si="104"/>
        <v>0</v>
      </c>
      <c r="X263" s="10">
        <f t="shared" si="104"/>
        <v>0</v>
      </c>
      <c r="Y263" s="10">
        <f t="shared" si="104"/>
        <v>0</v>
      </c>
      <c r="Z263" s="10">
        <f t="shared" si="104"/>
        <v>0</v>
      </c>
      <c r="AA263" s="10">
        <f t="shared" si="104"/>
        <v>0</v>
      </c>
      <c r="AB263" s="10">
        <f t="shared" si="104"/>
        <v>0</v>
      </c>
      <c r="AC263" s="10">
        <f t="shared" si="104"/>
        <v>0</v>
      </c>
      <c r="AD263" s="10">
        <f t="shared" si="104"/>
        <v>0</v>
      </c>
      <c r="AE263" s="10">
        <f t="shared" si="104"/>
        <v>0</v>
      </c>
      <c r="AF263" s="10">
        <f t="shared" si="104"/>
        <v>0</v>
      </c>
      <c r="AG263" s="10">
        <f t="shared" si="104"/>
        <v>0</v>
      </c>
      <c r="AH263" s="10">
        <f t="shared" si="104"/>
        <v>0</v>
      </c>
      <c r="AI263" s="10">
        <f t="shared" si="104"/>
        <v>0</v>
      </c>
      <c r="AJ263" s="10">
        <f t="shared" si="104"/>
        <v>0</v>
      </c>
      <c r="AK263" s="10">
        <f t="shared" si="104"/>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5">SUM(G258:G264)</f>
        <v>106474747.328142</v>
      </c>
      <c r="H266" s="10">
        <f t="shared" si="105"/>
        <v>1916016.8487842241</v>
      </c>
      <c r="I266" s="10">
        <f t="shared" si="105"/>
        <v>1654137.5828888016</v>
      </c>
      <c r="J266" s="10">
        <f t="shared" si="105"/>
        <v>1038402.6311424854</v>
      </c>
      <c r="K266" s="10">
        <f t="shared" si="105"/>
        <v>1527235.1163243065</v>
      </c>
      <c r="L266" s="10">
        <f t="shared" si="105"/>
        <v>2007791.5431654546</v>
      </c>
      <c r="M266" s="10">
        <f t="shared" si="105"/>
        <v>935987.61591680301</v>
      </c>
      <c r="N266" s="10">
        <f t="shared" si="105"/>
        <v>1989408.9759390391</v>
      </c>
      <c r="O266" s="10">
        <f t="shared" si="105"/>
        <v>1607532.3300747294</v>
      </c>
      <c r="P266" s="10">
        <f t="shared" si="105"/>
        <v>1784232.5161410384</v>
      </c>
      <c r="Q266" s="10">
        <f t="shared" si="105"/>
        <v>2007261.693739132</v>
      </c>
      <c r="R266" s="10">
        <f t="shared" si="105"/>
        <v>2280399.8843084043</v>
      </c>
      <c r="S266" s="10">
        <f t="shared" si="105"/>
        <v>2607665.016208346</v>
      </c>
      <c r="T266" s="10">
        <f t="shared" si="105"/>
        <v>2754370.7821773468</v>
      </c>
      <c r="U266" s="10">
        <f t="shared" si="105"/>
        <v>2911274.7768020304</v>
      </c>
      <c r="V266" s="10">
        <f t="shared" si="105"/>
        <v>3078799.2848120863</v>
      </c>
      <c r="W266" s="10">
        <f t="shared" si="105"/>
        <v>3257378.1827112678</v>
      </c>
      <c r="X266" s="10">
        <f t="shared" si="105"/>
        <v>3447457.2394043002</v>
      </c>
      <c r="Y266" s="10">
        <f t="shared" si="105"/>
        <v>3649494.4243381824</v>
      </c>
      <c r="Z266" s="10">
        <f t="shared" si="105"/>
        <v>3863960.2233409071</v>
      </c>
      <c r="AA266" s="10">
        <f t="shared" si="105"/>
        <v>4091337.9623448942</v>
      </c>
      <c r="AB266" s="10">
        <f t="shared" si="105"/>
        <v>4332124.1391871721</v>
      </c>
      <c r="AC266" s="10">
        <f t="shared" si="105"/>
        <v>4586828.7636825889</v>
      </c>
      <c r="AD266" s="10">
        <f t="shared" si="105"/>
        <v>4855975.7061713729</v>
      </c>
      <c r="AE266" s="10">
        <f t="shared" si="105"/>
        <v>5140103.0547468495</v>
      </c>
      <c r="AF266" s="10">
        <f t="shared" si="105"/>
        <v>6994830.4687742554</v>
      </c>
      <c r="AG266" s="10">
        <f t="shared" si="105"/>
        <v>7344970.6782729328</v>
      </c>
      <c r="AH266" s="10">
        <f t="shared" si="105"/>
        <v>7954740.4978443999</v>
      </c>
      <c r="AI266" s="10">
        <f t="shared" si="105"/>
        <v>8500133.4810189623</v>
      </c>
      <c r="AJ266" s="10">
        <f t="shared" si="105"/>
        <v>9064524.6724478789</v>
      </c>
      <c r="AK266" s="10">
        <f t="shared" si="105"/>
        <v>9597789.8039971888</v>
      </c>
    </row>
    <row r="267" spans="4:37" x14ac:dyDescent="0.35">
      <c r="E267" t="s">
        <v>145</v>
      </c>
      <c r="F267" t="s">
        <v>53</v>
      </c>
      <c r="G267" s="10">
        <f>-G266*G$20</f>
        <v>0</v>
      </c>
      <c r="H267" s="10">
        <f t="shared" ref="H267:AK267" si="106">-H266*H$20</f>
        <v>0</v>
      </c>
      <c r="I267" s="10">
        <f t="shared" si="106"/>
        <v>0</v>
      </c>
      <c r="J267" s="10">
        <f t="shared" si="106"/>
        <v>0</v>
      </c>
      <c r="K267" s="10">
        <f t="shared" si="106"/>
        <v>0</v>
      </c>
      <c r="L267" s="10">
        <f t="shared" si="106"/>
        <v>0</v>
      </c>
      <c r="M267" s="10">
        <f t="shared" si="106"/>
        <v>0</v>
      </c>
      <c r="N267" s="10">
        <f t="shared" si="106"/>
        <v>0</v>
      </c>
      <c r="O267" s="10">
        <f t="shared" si="106"/>
        <v>0</v>
      </c>
      <c r="P267" s="10">
        <f t="shared" si="106"/>
        <v>0</v>
      </c>
      <c r="Q267" s="10">
        <f t="shared" si="106"/>
        <v>0</v>
      </c>
      <c r="R267" s="10">
        <f t="shared" si="106"/>
        <v>0</v>
      </c>
      <c r="S267" s="10">
        <f t="shared" si="106"/>
        <v>0</v>
      </c>
      <c r="T267" s="10">
        <f t="shared" si="106"/>
        <v>0</v>
      </c>
      <c r="U267" s="10">
        <f t="shared" si="106"/>
        <v>0</v>
      </c>
      <c r="V267" s="10">
        <f t="shared" si="106"/>
        <v>0</v>
      </c>
      <c r="W267" s="10">
        <f t="shared" si="106"/>
        <v>0</v>
      </c>
      <c r="X267" s="10">
        <f t="shared" si="106"/>
        <v>0</v>
      </c>
      <c r="Y267" s="10">
        <f t="shared" si="106"/>
        <v>0</v>
      </c>
      <c r="Z267" s="10">
        <f t="shared" si="106"/>
        <v>0</v>
      </c>
      <c r="AA267" s="10">
        <f t="shared" si="106"/>
        <v>0</v>
      </c>
      <c r="AB267" s="10">
        <f t="shared" si="106"/>
        <v>0</v>
      </c>
      <c r="AC267" s="10">
        <f t="shared" si="106"/>
        <v>0</v>
      </c>
      <c r="AD267" s="10">
        <f t="shared" si="106"/>
        <v>0</v>
      </c>
      <c r="AE267" s="10">
        <f t="shared" si="106"/>
        <v>0</v>
      </c>
      <c r="AF267" s="10">
        <f t="shared" si="106"/>
        <v>0</v>
      </c>
      <c r="AG267" s="10">
        <f t="shared" si="106"/>
        <v>0</v>
      </c>
      <c r="AH267" s="10">
        <f t="shared" si="106"/>
        <v>0</v>
      </c>
      <c r="AI267" s="10">
        <f t="shared" si="106"/>
        <v>0</v>
      </c>
      <c r="AJ267" s="10">
        <f t="shared" si="106"/>
        <v>0</v>
      </c>
      <c r="AK267" s="10">
        <f t="shared" si="106"/>
        <v>0</v>
      </c>
    </row>
    <row r="269" spans="4:37" x14ac:dyDescent="0.35">
      <c r="D269" t="s">
        <v>146</v>
      </c>
    </row>
    <row r="270" spans="4:37" x14ac:dyDescent="0.35">
      <c r="E270" t="s">
        <v>51</v>
      </c>
      <c r="F270" t="s">
        <v>53</v>
      </c>
      <c r="G270" s="10">
        <f t="shared" ref="G270:AK277" si="107">G236</f>
        <v>-64771548.044999994</v>
      </c>
      <c r="H270" s="10">
        <f t="shared" si="107"/>
        <v>-1998628.7159307459</v>
      </c>
      <c r="I270" s="10">
        <f t="shared" si="107"/>
        <v>-7501412.3547134995</v>
      </c>
      <c r="J270" s="10">
        <f t="shared" si="107"/>
        <v>-8953631.9748609979</v>
      </c>
      <c r="K270" s="10">
        <f t="shared" si="107"/>
        <v>-14816763.503986044</v>
      </c>
      <c r="L270" s="10">
        <f t="shared" si="107"/>
        <v>-5895611.8237101641</v>
      </c>
      <c r="M270" s="10">
        <f t="shared" si="107"/>
        <v>-3765371.2819813695</v>
      </c>
      <c r="N270" s="10">
        <f t="shared" si="107"/>
        <v>-3967030.0734917778</v>
      </c>
      <c r="O270" s="10">
        <f t="shared" si="107"/>
        <v>-7424000.6091839196</v>
      </c>
      <c r="P270" s="10">
        <f t="shared" si="107"/>
        <v>-7646720.6274594376</v>
      </c>
      <c r="Q270" s="10">
        <f t="shared" si="107"/>
        <v>-7876122.2462832211</v>
      </c>
      <c r="R270" s="10">
        <f t="shared" si="107"/>
        <v>-8112405.913671718</v>
      </c>
      <c r="S270" s="10">
        <f t="shared" si="107"/>
        <v>-8355778.0910818689</v>
      </c>
      <c r="T270" s="10">
        <f t="shared" si="107"/>
        <v>-8486345.2473496981</v>
      </c>
      <c r="U270" s="10">
        <f t="shared" si="107"/>
        <v>-8616912.4036175255</v>
      </c>
      <c r="V270" s="10">
        <f t="shared" si="107"/>
        <v>-8747479.5598853547</v>
      </c>
      <c r="W270" s="10">
        <f t="shared" si="107"/>
        <v>-8878046.716153184</v>
      </c>
      <c r="X270" s="10">
        <f t="shared" si="107"/>
        <v>-9008613.8724210113</v>
      </c>
      <c r="Y270" s="10">
        <f t="shared" si="107"/>
        <v>-9139181.0286888406</v>
      </c>
      <c r="Z270" s="10">
        <f t="shared" si="107"/>
        <v>-9269748.1849566698</v>
      </c>
      <c r="AA270" s="10">
        <f t="shared" si="107"/>
        <v>-9400315.3412244972</v>
      </c>
      <c r="AB270" s="10">
        <f t="shared" si="107"/>
        <v>-9530882.4974923264</v>
      </c>
      <c r="AC270" s="10">
        <f t="shared" si="107"/>
        <v>-9661449.6537601557</v>
      </c>
      <c r="AD270" s="10">
        <f t="shared" si="107"/>
        <v>-9792016.8100279849</v>
      </c>
      <c r="AE270" s="10">
        <f t="shared" si="107"/>
        <v>-9922583.9662958123</v>
      </c>
      <c r="AF270" s="10">
        <f t="shared" si="107"/>
        <v>-10053151.122563642</v>
      </c>
      <c r="AG270" s="10">
        <f t="shared" si="107"/>
        <v>-10183718.278831471</v>
      </c>
      <c r="AH270" s="10">
        <f t="shared" si="107"/>
        <v>-10314285.435099298</v>
      </c>
      <c r="AI270" s="10">
        <f t="shared" si="107"/>
        <v>-10444852.591367127</v>
      </c>
      <c r="AJ270" s="10">
        <f t="shared" si="107"/>
        <v>-10575419.747634957</v>
      </c>
      <c r="AK270" s="10">
        <f t="shared" si="107"/>
        <v>-10705986.903902784</v>
      </c>
    </row>
    <row r="271" spans="4:37" x14ac:dyDescent="0.35">
      <c r="E271" t="s">
        <v>147</v>
      </c>
      <c r="F271" t="s">
        <v>53</v>
      </c>
      <c r="G271" s="10">
        <f t="shared" si="107"/>
        <v>0</v>
      </c>
      <c r="H271" s="10">
        <f t="shared" si="107"/>
        <v>0</v>
      </c>
      <c r="I271" s="10">
        <f t="shared" si="107"/>
        <v>0</v>
      </c>
      <c r="J271" s="10">
        <f t="shared" si="107"/>
        <v>0</v>
      </c>
      <c r="K271" s="10">
        <f t="shared" si="107"/>
        <v>0</v>
      </c>
      <c r="L271" s="10">
        <f t="shared" si="107"/>
        <v>0</v>
      </c>
      <c r="M271" s="10">
        <f t="shared" si="107"/>
        <v>0</v>
      </c>
      <c r="N271" s="10">
        <f t="shared" si="107"/>
        <v>0</v>
      </c>
      <c r="O271" s="10">
        <f t="shared" si="107"/>
        <v>0</v>
      </c>
      <c r="P271" s="10">
        <f t="shared" si="107"/>
        <v>0</v>
      </c>
      <c r="Q271" s="10">
        <f t="shared" si="107"/>
        <v>0</v>
      </c>
      <c r="R271" s="10">
        <f t="shared" si="107"/>
        <v>0</v>
      </c>
      <c r="S271" s="10">
        <f t="shared" si="107"/>
        <v>0</v>
      </c>
      <c r="T271" s="10">
        <f t="shared" si="107"/>
        <v>0</v>
      </c>
      <c r="U271" s="10">
        <f t="shared" si="107"/>
        <v>0</v>
      </c>
      <c r="V271" s="10">
        <f t="shared" si="107"/>
        <v>0</v>
      </c>
      <c r="W271" s="10">
        <f t="shared" si="107"/>
        <v>0</v>
      </c>
      <c r="X271" s="10">
        <f t="shared" si="107"/>
        <v>0</v>
      </c>
      <c r="Y271" s="10">
        <f t="shared" si="107"/>
        <v>0</v>
      </c>
      <c r="Z271" s="10">
        <f t="shared" si="107"/>
        <v>0</v>
      </c>
      <c r="AA271" s="10">
        <f t="shared" si="107"/>
        <v>0</v>
      </c>
      <c r="AB271" s="10">
        <f t="shared" si="107"/>
        <v>0</v>
      </c>
      <c r="AC271" s="10">
        <f t="shared" si="107"/>
        <v>0</v>
      </c>
      <c r="AD271" s="10">
        <f t="shared" si="107"/>
        <v>0</v>
      </c>
      <c r="AE271" s="10">
        <f t="shared" si="107"/>
        <v>0</v>
      </c>
      <c r="AF271" s="10">
        <f t="shared" si="107"/>
        <v>0</v>
      </c>
      <c r="AG271" s="10">
        <f t="shared" si="107"/>
        <v>0</v>
      </c>
      <c r="AH271" s="10">
        <f t="shared" si="107"/>
        <v>0</v>
      </c>
      <c r="AI271" s="10">
        <f t="shared" si="107"/>
        <v>0</v>
      </c>
      <c r="AJ271" s="10">
        <f t="shared" si="107"/>
        <v>0</v>
      </c>
      <c r="AK271" s="10">
        <f t="shared" si="107"/>
        <v>0</v>
      </c>
    </row>
    <row r="272" spans="4:37" x14ac:dyDescent="0.35">
      <c r="E272" t="s">
        <v>60</v>
      </c>
      <c r="F272" t="s">
        <v>53</v>
      </c>
      <c r="G272" s="10">
        <f t="shared" si="107"/>
        <v>30007000</v>
      </c>
      <c r="H272" s="10">
        <f t="shared" si="107"/>
        <v>0</v>
      </c>
      <c r="I272" s="10">
        <f t="shared" si="107"/>
        <v>0</v>
      </c>
      <c r="J272" s="10">
        <f t="shared" si="107"/>
        <v>0</v>
      </c>
      <c r="K272" s="10">
        <f t="shared" si="107"/>
        <v>0</v>
      </c>
      <c r="L272" s="10">
        <f t="shared" si="107"/>
        <v>0</v>
      </c>
      <c r="M272" s="10">
        <f t="shared" si="107"/>
        <v>0</v>
      </c>
      <c r="N272" s="10">
        <f t="shared" si="107"/>
        <v>0</v>
      </c>
      <c r="O272" s="10">
        <f t="shared" si="107"/>
        <v>0</v>
      </c>
      <c r="P272" s="10">
        <f t="shared" si="107"/>
        <v>0</v>
      </c>
      <c r="Q272" s="10">
        <f t="shared" si="107"/>
        <v>0</v>
      </c>
      <c r="R272" s="10">
        <f t="shared" si="107"/>
        <v>0</v>
      </c>
      <c r="S272" s="10">
        <f t="shared" si="107"/>
        <v>0</v>
      </c>
      <c r="T272" s="10">
        <f t="shared" si="107"/>
        <v>0</v>
      </c>
      <c r="U272" s="10">
        <f t="shared" si="107"/>
        <v>0</v>
      </c>
      <c r="V272" s="10">
        <f t="shared" si="107"/>
        <v>0</v>
      </c>
      <c r="W272" s="10">
        <f t="shared" si="107"/>
        <v>0</v>
      </c>
      <c r="X272" s="10">
        <f t="shared" si="107"/>
        <v>0</v>
      </c>
      <c r="Y272" s="10">
        <f t="shared" si="107"/>
        <v>0</v>
      </c>
      <c r="Z272" s="10">
        <f t="shared" si="107"/>
        <v>0</v>
      </c>
      <c r="AA272" s="10">
        <f t="shared" si="107"/>
        <v>0</v>
      </c>
      <c r="AB272" s="10">
        <f t="shared" si="107"/>
        <v>0</v>
      </c>
      <c r="AC272" s="10">
        <f t="shared" si="107"/>
        <v>0</v>
      </c>
      <c r="AD272" s="10">
        <f t="shared" si="107"/>
        <v>0</v>
      </c>
      <c r="AE272" s="10">
        <f t="shared" si="107"/>
        <v>0</v>
      </c>
      <c r="AF272" s="10">
        <f t="shared" si="107"/>
        <v>0</v>
      </c>
      <c r="AG272" s="10">
        <f t="shared" si="107"/>
        <v>0</v>
      </c>
      <c r="AH272" s="10">
        <f t="shared" si="107"/>
        <v>0</v>
      </c>
      <c r="AI272" s="10">
        <f t="shared" si="107"/>
        <v>0</v>
      </c>
      <c r="AJ272" s="10">
        <f t="shared" si="107"/>
        <v>0</v>
      </c>
      <c r="AK272" s="10">
        <f t="shared" si="107"/>
        <v>0</v>
      </c>
    </row>
    <row r="273" spans="1:38" x14ac:dyDescent="0.35">
      <c r="E273" t="s">
        <v>141</v>
      </c>
      <c r="F273" t="s">
        <v>53</v>
      </c>
      <c r="G273" s="10">
        <f t="shared" si="107"/>
        <v>0</v>
      </c>
      <c r="H273" s="10">
        <f t="shared" si="107"/>
        <v>526993.09080000001</v>
      </c>
      <c r="I273" s="10">
        <f t="shared" si="107"/>
        <v>1052117.5824</v>
      </c>
      <c r="J273" s="10">
        <f t="shared" si="107"/>
        <v>1617100.6214063212</v>
      </c>
      <c r="K273" s="10">
        <f t="shared" si="107"/>
        <v>2267131.629974653</v>
      </c>
      <c r="L273" s="10">
        <f t="shared" si="107"/>
        <v>3011811.941742972</v>
      </c>
      <c r="M273" s="10">
        <f t="shared" si="107"/>
        <v>3740218.6243665987</v>
      </c>
      <c r="N273" s="10">
        <f t="shared" si="107"/>
        <v>4592466.9910514876</v>
      </c>
      <c r="O273" s="10">
        <f t="shared" si="107"/>
        <v>5480935.0271354765</v>
      </c>
      <c r="P273" s="10">
        <f t="shared" si="107"/>
        <v>6438228.9073482957</v>
      </c>
      <c r="Q273" s="10">
        <f t="shared" si="107"/>
        <v>7468664.8649403714</v>
      </c>
      <c r="R273" s="10">
        <f t="shared" si="107"/>
        <v>8576804.8291375712</v>
      </c>
      <c r="S273" s="10">
        <f t="shared" si="107"/>
        <v>9767469.651642032</v>
      </c>
      <c r="T273" s="10">
        <f t="shared" si="107"/>
        <v>10805934.917017881</v>
      </c>
      <c r="U273" s="10">
        <f t="shared" si="107"/>
        <v>11883708.269423144</v>
      </c>
      <c r="V273" s="10">
        <f t="shared" si="107"/>
        <v>13001982.685331021</v>
      </c>
      <c r="W273" s="10">
        <f t="shared" si="107"/>
        <v>14161983.911360214</v>
      </c>
      <c r="X273" s="10">
        <f t="shared" si="107"/>
        <v>15364971.314518403</v>
      </c>
      <c r="Y273" s="10">
        <f t="shared" si="107"/>
        <v>16612238.753704324</v>
      </c>
      <c r="Z273" s="10">
        <f t="shared" si="107"/>
        <v>17905115.472986355</v>
      </c>
      <c r="AA273" s="10">
        <f t="shared" si="107"/>
        <v>19244967.017187841</v>
      </c>
      <c r="AB273" s="10">
        <f t="shared" si="107"/>
        <v>20633196.17032221</v>
      </c>
      <c r="AC273" s="10">
        <f t="shared" si="107"/>
        <v>22071243.917433634</v>
      </c>
      <c r="AD273" s="10">
        <f t="shared" si="107"/>
        <v>23560590.430412631</v>
      </c>
      <c r="AE273" s="10">
        <f t="shared" si="107"/>
        <v>25102756.078369156</v>
      </c>
      <c r="AF273" s="10">
        <f t="shared" si="107"/>
        <v>26699302.463160045</v>
      </c>
      <c r="AG273" s="10">
        <f t="shared" si="107"/>
        <v>28351833.480681587</v>
      </c>
      <c r="AH273" s="10">
        <f t="shared" si="107"/>
        <v>30061996.408552781</v>
      </c>
      <c r="AI273" s="10">
        <f t="shared" si="107"/>
        <v>31831483.020829581</v>
      </c>
      <c r="AJ273" s="10">
        <f t="shared" si="107"/>
        <v>33662030.730405845</v>
      </c>
      <c r="AK273" s="10">
        <f t="shared" si="107"/>
        <v>35555423.759772114</v>
      </c>
      <c r="AL273" s="10">
        <f t="shared" ref="AL273:AL277" si="108">IF(AF273=0,0,IF($G$17&gt;(AK273/AF273)^(1/5)-1+2%,AK273*(AK273/AF273)^(1/5)/($G$17-((AK273/AF273)^(1/5)-1)),AK273*(1+$G$16)/$G$18))</f>
        <v>1423611280.734405</v>
      </c>
    </row>
    <row r="274" spans="1:38" x14ac:dyDescent="0.35">
      <c r="E274" t="s">
        <v>117</v>
      </c>
      <c r="F274" t="s">
        <v>53</v>
      </c>
      <c r="G274" s="10">
        <f t="shared" si="107"/>
        <v>0</v>
      </c>
      <c r="H274" s="10">
        <f t="shared" si="107"/>
        <v>0</v>
      </c>
      <c r="I274" s="10">
        <f t="shared" si="107"/>
        <v>0</v>
      </c>
      <c r="J274" s="10">
        <f t="shared" si="107"/>
        <v>0</v>
      </c>
      <c r="K274" s="10">
        <f t="shared" si="107"/>
        <v>0</v>
      </c>
      <c r="L274" s="10">
        <f t="shared" si="107"/>
        <v>0</v>
      </c>
      <c r="M274" s="10">
        <f t="shared" si="107"/>
        <v>0</v>
      </c>
      <c r="N274" s="10">
        <f t="shared" si="107"/>
        <v>0</v>
      </c>
      <c r="O274" s="10">
        <f t="shared" si="107"/>
        <v>0</v>
      </c>
      <c r="P274" s="10">
        <f t="shared" si="107"/>
        <v>0</v>
      </c>
      <c r="Q274" s="10">
        <f t="shared" si="107"/>
        <v>0</v>
      </c>
      <c r="R274" s="10">
        <f t="shared" si="107"/>
        <v>0</v>
      </c>
      <c r="S274" s="10">
        <f t="shared" si="107"/>
        <v>0</v>
      </c>
      <c r="T274" s="10">
        <f t="shared" si="107"/>
        <v>0</v>
      </c>
      <c r="U274" s="10">
        <f t="shared" si="107"/>
        <v>0</v>
      </c>
      <c r="V274" s="10">
        <f t="shared" si="107"/>
        <v>0</v>
      </c>
      <c r="W274" s="10">
        <f t="shared" si="107"/>
        <v>0</v>
      </c>
      <c r="X274" s="10">
        <f t="shared" si="107"/>
        <v>0</v>
      </c>
      <c r="Y274" s="10">
        <f t="shared" si="107"/>
        <v>0</v>
      </c>
      <c r="Z274" s="10">
        <f t="shared" si="107"/>
        <v>0</v>
      </c>
      <c r="AA274" s="10">
        <f t="shared" si="107"/>
        <v>0</v>
      </c>
      <c r="AB274" s="10">
        <f t="shared" si="107"/>
        <v>0</v>
      </c>
      <c r="AC274" s="10">
        <f t="shared" si="107"/>
        <v>0</v>
      </c>
      <c r="AD274" s="10">
        <f t="shared" si="107"/>
        <v>0</v>
      </c>
      <c r="AE274" s="10">
        <f t="shared" si="107"/>
        <v>0</v>
      </c>
      <c r="AF274" s="10">
        <f t="shared" si="107"/>
        <v>0</v>
      </c>
      <c r="AG274" s="10">
        <f t="shared" si="107"/>
        <v>0</v>
      </c>
      <c r="AH274" s="10">
        <f t="shared" si="107"/>
        <v>0</v>
      </c>
      <c r="AI274" s="10">
        <f t="shared" si="107"/>
        <v>0</v>
      </c>
      <c r="AJ274" s="10">
        <f t="shared" si="107"/>
        <v>0</v>
      </c>
      <c r="AK274" s="10">
        <f t="shared" si="107"/>
        <v>0</v>
      </c>
      <c r="AL274" s="10">
        <f t="shared" si="108"/>
        <v>0</v>
      </c>
    </row>
    <row r="275" spans="1:38" x14ac:dyDescent="0.35">
      <c r="E275" t="s">
        <v>118</v>
      </c>
      <c r="F275" t="s">
        <v>53</v>
      </c>
      <c r="G275" s="10">
        <f t="shared" si="107"/>
        <v>0</v>
      </c>
      <c r="H275" s="10">
        <f t="shared" si="107"/>
        <v>-448968.02821894531</v>
      </c>
      <c r="I275" s="10">
        <f t="shared" si="107"/>
        <v>-863755.11862009775</v>
      </c>
      <c r="J275" s="10">
        <f t="shared" si="107"/>
        <v>-1301567.2059710165</v>
      </c>
      <c r="K275" s="10">
        <f t="shared" si="107"/>
        <v>-1788979.9498819397</v>
      </c>
      <c r="L275" s="10">
        <f t="shared" si="107"/>
        <v>-2307378.3567829109</v>
      </c>
      <c r="M275" s="10">
        <f t="shared" si="107"/>
        <v>-2781921.1079293475</v>
      </c>
      <c r="N275" s="10">
        <f t="shared" si="107"/>
        <v>-3316358.7199312416</v>
      </c>
      <c r="O275" s="10">
        <f t="shared" si="107"/>
        <v>-3872015.884428618</v>
      </c>
      <c r="P275" s="10">
        <f t="shared" si="107"/>
        <v>-4449548.1356393946</v>
      </c>
      <c r="Q275" s="10">
        <f t="shared" si="107"/>
        <v>-5049629.18239599</v>
      </c>
      <c r="R275" s="10">
        <f t="shared" si="107"/>
        <v>-5672951.3823885461</v>
      </c>
      <c r="S275" s="10">
        <f t="shared" si="107"/>
        <v>-6320226.2283113515</v>
      </c>
      <c r="T275" s="10">
        <f t="shared" si="107"/>
        <v>-6992184.8462032834</v>
      </c>
      <c r="U275" s="10">
        <f t="shared" si="107"/>
        <v>-7689578.5062799901</v>
      </c>
      <c r="V275" s="10">
        <f t="shared" si="107"/>
        <v>-8413179.1465627421</v>
      </c>
      <c r="W275" s="10">
        <f t="shared" si="107"/>
        <v>-9163779.9096161015</v>
      </c>
      <c r="X275" s="10">
        <f t="shared" si="107"/>
        <v>-9942195.6927140653</v>
      </c>
      <c r="Y275" s="10">
        <f t="shared" si="107"/>
        <v>-10749263.711762005</v>
      </c>
      <c r="Z275" s="10">
        <f t="shared" si="107"/>
        <v>-11585844.079309471</v>
      </c>
      <c r="AA275" s="10">
        <f t="shared" si="107"/>
        <v>-12452820.396997042</v>
      </c>
      <c r="AB275" s="10">
        <f t="shared" si="107"/>
        <v>-13351100.362788517</v>
      </c>
      <c r="AC275" s="10">
        <f t="shared" si="107"/>
        <v>-14281616.393348157</v>
      </c>
      <c r="AD275" s="10">
        <f t="shared" si="107"/>
        <v>-15245326.261931311</v>
      </c>
      <c r="AE275" s="10">
        <f t="shared" si="107"/>
        <v>-16243213.752165493</v>
      </c>
      <c r="AF275" s="10">
        <f t="shared" si="107"/>
        <v>-17276289.328107998</v>
      </c>
      <c r="AG275" s="10">
        <f t="shared" si="107"/>
        <v>-18345590.820975386</v>
      </c>
      <c r="AH275" s="10">
        <f t="shared" si="107"/>
        <v>-19452184.132949505</v>
      </c>
      <c r="AI275" s="10">
        <f t="shared" si="107"/>
        <v>-20597163.958474487</v>
      </c>
      <c r="AJ275" s="10">
        <f t="shared" si="107"/>
        <v>-21781654.523468889</v>
      </c>
      <c r="AK275" s="10">
        <f t="shared" si="107"/>
        <v>-23006810.342887364</v>
      </c>
      <c r="AL275" s="10">
        <f t="shared" si="108"/>
        <v>-921174641.57207847</v>
      </c>
    </row>
    <row r="276" spans="1:38" x14ac:dyDescent="0.35">
      <c r="E276" t="s">
        <v>125</v>
      </c>
      <c r="F276" t="s">
        <v>53</v>
      </c>
      <c r="G276" s="10">
        <f t="shared" si="107"/>
        <v>0</v>
      </c>
      <c r="H276" s="10">
        <f t="shared" si="107"/>
        <v>0</v>
      </c>
      <c r="I276" s="10">
        <f t="shared" si="107"/>
        <v>0</v>
      </c>
      <c r="J276" s="10">
        <f t="shared" si="107"/>
        <v>0</v>
      </c>
      <c r="K276" s="10">
        <f t="shared" si="107"/>
        <v>0</v>
      </c>
      <c r="L276" s="10">
        <f t="shared" si="107"/>
        <v>0</v>
      </c>
      <c r="M276" s="10">
        <f t="shared" si="107"/>
        <v>0</v>
      </c>
      <c r="N276" s="10">
        <f t="shared" si="107"/>
        <v>0</v>
      </c>
      <c r="O276" s="10">
        <f t="shared" si="107"/>
        <v>0</v>
      </c>
      <c r="P276" s="10">
        <f t="shared" si="107"/>
        <v>0</v>
      </c>
      <c r="Q276" s="10">
        <f t="shared" si="107"/>
        <v>0</v>
      </c>
      <c r="R276" s="10">
        <f t="shared" si="107"/>
        <v>0</v>
      </c>
      <c r="S276" s="10">
        <f t="shared" si="107"/>
        <v>0</v>
      </c>
      <c r="T276" s="10">
        <f t="shared" si="107"/>
        <v>0</v>
      </c>
      <c r="U276" s="10">
        <f t="shared" si="107"/>
        <v>0</v>
      </c>
      <c r="V276" s="10">
        <f t="shared" si="107"/>
        <v>0</v>
      </c>
      <c r="W276" s="10">
        <f t="shared" si="107"/>
        <v>0</v>
      </c>
      <c r="X276" s="10">
        <f t="shared" si="107"/>
        <v>0</v>
      </c>
      <c r="Y276" s="10">
        <f t="shared" si="107"/>
        <v>0</v>
      </c>
      <c r="Z276" s="10">
        <f t="shared" si="107"/>
        <v>0</v>
      </c>
      <c r="AA276" s="10">
        <f t="shared" si="107"/>
        <v>0</v>
      </c>
      <c r="AB276" s="10">
        <f t="shared" si="107"/>
        <v>0</v>
      </c>
      <c r="AC276" s="10">
        <f t="shared" si="107"/>
        <v>0</v>
      </c>
      <c r="AD276" s="10">
        <f t="shared" si="107"/>
        <v>0</v>
      </c>
      <c r="AE276" s="10">
        <f t="shared" si="107"/>
        <v>0</v>
      </c>
      <c r="AF276" s="10">
        <f t="shared" si="107"/>
        <v>0</v>
      </c>
      <c r="AG276" s="10">
        <f t="shared" si="107"/>
        <v>0</v>
      </c>
      <c r="AH276" s="10">
        <f t="shared" si="107"/>
        <v>0</v>
      </c>
      <c r="AI276" s="10">
        <f t="shared" si="107"/>
        <v>0</v>
      </c>
      <c r="AJ276" s="10">
        <f t="shared" si="107"/>
        <v>0</v>
      </c>
      <c r="AK276" s="10">
        <f t="shared" si="107"/>
        <v>0</v>
      </c>
      <c r="AL276" s="10">
        <f t="shared" si="108"/>
        <v>0</v>
      </c>
    </row>
    <row r="277" spans="1:38" x14ac:dyDescent="0.35">
      <c r="E277" t="s">
        <v>131</v>
      </c>
      <c r="F277" t="s">
        <v>53</v>
      </c>
      <c r="G277" s="10">
        <f t="shared" si="107"/>
        <v>0</v>
      </c>
      <c r="H277" s="10">
        <f t="shared" si="107"/>
        <v>0</v>
      </c>
      <c r="I277" s="10">
        <f t="shared" si="107"/>
        <v>0</v>
      </c>
      <c r="J277" s="10">
        <f t="shared" si="107"/>
        <v>0</v>
      </c>
      <c r="K277" s="10">
        <f t="shared" si="107"/>
        <v>0</v>
      </c>
      <c r="L277" s="10">
        <f t="shared" si="107"/>
        <v>0</v>
      </c>
      <c r="M277" s="10">
        <f t="shared" si="107"/>
        <v>0</v>
      </c>
      <c r="N277" s="10">
        <f t="shared" si="107"/>
        <v>0</v>
      </c>
      <c r="O277" s="10">
        <f t="shared" si="107"/>
        <v>0</v>
      </c>
      <c r="P277" s="10">
        <f t="shared" si="107"/>
        <v>0</v>
      </c>
      <c r="Q277" s="10">
        <f t="shared" si="107"/>
        <v>0</v>
      </c>
      <c r="R277" s="10">
        <f t="shared" si="107"/>
        <v>0</v>
      </c>
      <c r="S277" s="10">
        <f t="shared" si="107"/>
        <v>0</v>
      </c>
      <c r="T277" s="10">
        <f t="shared" si="107"/>
        <v>0</v>
      </c>
      <c r="U277" s="10">
        <f t="shared" si="107"/>
        <v>0</v>
      </c>
      <c r="V277" s="10">
        <f t="shared" si="107"/>
        <v>0</v>
      </c>
      <c r="W277" s="10">
        <f t="shared" si="107"/>
        <v>0</v>
      </c>
      <c r="X277" s="10">
        <f t="shared" si="107"/>
        <v>0</v>
      </c>
      <c r="Y277" s="10">
        <f t="shared" si="107"/>
        <v>0</v>
      </c>
      <c r="Z277" s="10">
        <f t="shared" si="107"/>
        <v>0</v>
      </c>
      <c r="AA277" s="10">
        <f t="shared" si="107"/>
        <v>0</v>
      </c>
      <c r="AB277" s="10">
        <f t="shared" si="107"/>
        <v>0</v>
      </c>
      <c r="AC277" s="10">
        <f t="shared" si="107"/>
        <v>0</v>
      </c>
      <c r="AD277" s="10">
        <f t="shared" si="107"/>
        <v>0</v>
      </c>
      <c r="AE277" s="10">
        <f t="shared" si="107"/>
        <v>0</v>
      </c>
      <c r="AF277" s="10">
        <f t="shared" si="107"/>
        <v>0</v>
      </c>
      <c r="AG277" s="10">
        <f t="shared" si="107"/>
        <v>0</v>
      </c>
      <c r="AH277" s="10">
        <f t="shared" si="107"/>
        <v>0</v>
      </c>
      <c r="AI277" s="10">
        <f t="shared" si="107"/>
        <v>0</v>
      </c>
      <c r="AJ277" s="10">
        <f t="shared" si="107"/>
        <v>0</v>
      </c>
      <c r="AK277" s="10">
        <f t="shared" si="107"/>
        <v>0</v>
      </c>
      <c r="AL277" s="10">
        <f t="shared" si="108"/>
        <v>0</v>
      </c>
    </row>
    <row r="278" spans="1:38" x14ac:dyDescent="0.35">
      <c r="E278" t="s">
        <v>148</v>
      </c>
      <c r="F278" t="s">
        <v>53</v>
      </c>
      <c r="G278" s="10">
        <f t="shared" ref="G278:AK278" si="109">G267</f>
        <v>0</v>
      </c>
      <c r="H278" s="10">
        <f t="shared" si="109"/>
        <v>0</v>
      </c>
      <c r="I278" s="10">
        <f t="shared" si="109"/>
        <v>0</v>
      </c>
      <c r="J278" s="10">
        <f t="shared" si="109"/>
        <v>0</v>
      </c>
      <c r="K278" s="10">
        <f t="shared" si="109"/>
        <v>0</v>
      </c>
      <c r="L278" s="10">
        <f t="shared" si="109"/>
        <v>0</v>
      </c>
      <c r="M278" s="10">
        <f t="shared" si="109"/>
        <v>0</v>
      </c>
      <c r="N278" s="10">
        <f t="shared" si="109"/>
        <v>0</v>
      </c>
      <c r="O278" s="10">
        <f t="shared" si="109"/>
        <v>0</v>
      </c>
      <c r="P278" s="10">
        <f t="shared" si="109"/>
        <v>0</v>
      </c>
      <c r="Q278" s="10">
        <f t="shared" si="109"/>
        <v>0</v>
      </c>
      <c r="R278" s="10">
        <f t="shared" si="109"/>
        <v>0</v>
      </c>
      <c r="S278" s="10">
        <f t="shared" si="109"/>
        <v>0</v>
      </c>
      <c r="T278" s="10">
        <f t="shared" si="109"/>
        <v>0</v>
      </c>
      <c r="U278" s="10">
        <f t="shared" si="109"/>
        <v>0</v>
      </c>
      <c r="V278" s="10">
        <f t="shared" si="109"/>
        <v>0</v>
      </c>
      <c r="W278" s="10">
        <f t="shared" si="109"/>
        <v>0</v>
      </c>
      <c r="X278" s="10">
        <f t="shared" si="109"/>
        <v>0</v>
      </c>
      <c r="Y278" s="10">
        <f t="shared" si="109"/>
        <v>0</v>
      </c>
      <c r="Z278" s="10">
        <f t="shared" si="109"/>
        <v>0</v>
      </c>
      <c r="AA278" s="10">
        <f t="shared" si="109"/>
        <v>0</v>
      </c>
      <c r="AB278" s="10">
        <f t="shared" si="109"/>
        <v>0</v>
      </c>
      <c r="AC278" s="10">
        <f t="shared" si="109"/>
        <v>0</v>
      </c>
      <c r="AD278" s="10">
        <f t="shared" si="109"/>
        <v>0</v>
      </c>
      <c r="AE278" s="10">
        <f t="shared" si="109"/>
        <v>0</v>
      </c>
      <c r="AF278" s="10">
        <f t="shared" si="109"/>
        <v>0</v>
      </c>
      <c r="AG278" s="10">
        <f t="shared" si="109"/>
        <v>0</v>
      </c>
      <c r="AH278" s="10">
        <f t="shared" si="109"/>
        <v>0</v>
      </c>
      <c r="AI278" s="10">
        <f t="shared" si="109"/>
        <v>0</v>
      </c>
      <c r="AJ278" s="10">
        <f t="shared" si="109"/>
        <v>0</v>
      </c>
      <c r="AK278" s="10">
        <f t="shared" si="109"/>
        <v>0</v>
      </c>
      <c r="AL278" s="10">
        <f>IF(AF278=0,0,IF($G$17&gt;(AK278/AF278)^(1/5)-1+2%,AK278*(AK278/AF278)^(1/5)/($G$17-((AK278/AF278)^(1/5)-1)),AK278*(1+$G$16)/$G$18))</f>
        <v>0</v>
      </c>
    </row>
    <row r="279" spans="1:38" x14ac:dyDescent="0.35">
      <c r="E279" t="s">
        <v>149</v>
      </c>
      <c r="F279" t="s">
        <v>53</v>
      </c>
      <c r="G279" s="10">
        <f>-$G$19*G278</f>
        <v>0</v>
      </c>
      <c r="H279" s="10">
        <f t="shared" ref="H279:AK279" si="110">-$G$19*H278</f>
        <v>0</v>
      </c>
      <c r="I279" s="10">
        <f t="shared" si="110"/>
        <v>0</v>
      </c>
      <c r="J279" s="10">
        <f t="shared" si="110"/>
        <v>0</v>
      </c>
      <c r="K279" s="10">
        <f t="shared" si="110"/>
        <v>0</v>
      </c>
      <c r="L279" s="10">
        <f t="shared" si="110"/>
        <v>0</v>
      </c>
      <c r="M279" s="10">
        <f t="shared" si="110"/>
        <v>0</v>
      </c>
      <c r="N279" s="10">
        <f t="shared" si="110"/>
        <v>0</v>
      </c>
      <c r="O279" s="10">
        <f t="shared" si="110"/>
        <v>0</v>
      </c>
      <c r="P279" s="10">
        <f t="shared" si="110"/>
        <v>0</v>
      </c>
      <c r="Q279" s="10">
        <f t="shared" si="110"/>
        <v>0</v>
      </c>
      <c r="R279" s="10">
        <f t="shared" si="110"/>
        <v>0</v>
      </c>
      <c r="S279" s="10">
        <f t="shared" si="110"/>
        <v>0</v>
      </c>
      <c r="T279" s="10">
        <f t="shared" si="110"/>
        <v>0</v>
      </c>
      <c r="U279" s="10">
        <f t="shared" si="110"/>
        <v>0</v>
      </c>
      <c r="V279" s="10">
        <f t="shared" si="110"/>
        <v>0</v>
      </c>
      <c r="W279" s="10">
        <f t="shared" si="110"/>
        <v>0</v>
      </c>
      <c r="X279" s="10">
        <f t="shared" si="110"/>
        <v>0</v>
      </c>
      <c r="Y279" s="10">
        <f t="shared" si="110"/>
        <v>0</v>
      </c>
      <c r="Z279" s="10">
        <f t="shared" si="110"/>
        <v>0</v>
      </c>
      <c r="AA279" s="10">
        <f t="shared" si="110"/>
        <v>0</v>
      </c>
      <c r="AB279" s="10">
        <f t="shared" si="110"/>
        <v>0</v>
      </c>
      <c r="AC279" s="10">
        <f t="shared" si="110"/>
        <v>0</v>
      </c>
      <c r="AD279" s="10">
        <f t="shared" si="110"/>
        <v>0</v>
      </c>
      <c r="AE279" s="10">
        <f t="shared" si="110"/>
        <v>0</v>
      </c>
      <c r="AF279" s="10">
        <f t="shared" si="110"/>
        <v>0</v>
      </c>
      <c r="AG279" s="10">
        <f t="shared" si="110"/>
        <v>0</v>
      </c>
      <c r="AH279" s="10">
        <f t="shared" si="110"/>
        <v>0</v>
      </c>
      <c r="AI279" s="10">
        <f t="shared" si="110"/>
        <v>0</v>
      </c>
      <c r="AJ279" s="10">
        <f t="shared" si="110"/>
        <v>0</v>
      </c>
      <c r="AK279" s="10">
        <f t="shared" si="110"/>
        <v>0</v>
      </c>
      <c r="AL279" s="10">
        <f t="shared" ref="AL279" si="111">IF(AF279=0,0,IF($G$17&gt;(AK279/AF279)^(1/5)-1+2%,AK279*(AK279/AF279)^(1/5)/($G$17-((AK279/AF279)^(1/5)-1)),AK279*(1+$G$16)/$G$18))</f>
        <v>0</v>
      </c>
    </row>
    <row r="280" spans="1:38" x14ac:dyDescent="0.35">
      <c r="E280" t="s">
        <v>150</v>
      </c>
      <c r="F280" t="s">
        <v>53</v>
      </c>
      <c r="G280" s="10">
        <f t="shared" ref="G280:AL280" si="112">SUM(G270:G279)</f>
        <v>-34764548.044999994</v>
      </c>
      <c r="H280" s="10">
        <f t="shared" si="112"/>
        <v>-1920603.6533496913</v>
      </c>
      <c r="I280" s="10">
        <f t="shared" si="112"/>
        <v>-7313049.8909335975</v>
      </c>
      <c r="J280" s="10">
        <f t="shared" si="112"/>
        <v>-8638098.559425693</v>
      </c>
      <c r="K280" s="10">
        <f t="shared" si="112"/>
        <v>-14338611.823893329</v>
      </c>
      <c r="L280" s="10">
        <f t="shared" si="112"/>
        <v>-5191178.2387501029</v>
      </c>
      <c r="M280" s="10">
        <f t="shared" si="112"/>
        <v>-2807073.7655441184</v>
      </c>
      <c r="N280" s="10">
        <f t="shared" si="112"/>
        <v>-2690921.8023715317</v>
      </c>
      <c r="O280" s="10">
        <f t="shared" si="112"/>
        <v>-5815081.4664770607</v>
      </c>
      <c r="P280" s="10">
        <f t="shared" si="112"/>
        <v>-5658039.8557505365</v>
      </c>
      <c r="Q280" s="10">
        <f t="shared" si="112"/>
        <v>-5457086.5637388397</v>
      </c>
      <c r="R280" s="10">
        <f t="shared" si="112"/>
        <v>-5208552.466922693</v>
      </c>
      <c r="S280" s="10">
        <f t="shared" si="112"/>
        <v>-4908534.6677511884</v>
      </c>
      <c r="T280" s="10">
        <f t="shared" si="112"/>
        <v>-4672595.1765351007</v>
      </c>
      <c r="U280" s="10">
        <f t="shared" si="112"/>
        <v>-4422782.6404743716</v>
      </c>
      <c r="V280" s="10">
        <f t="shared" si="112"/>
        <v>-4158676.0211170763</v>
      </c>
      <c r="W280" s="10">
        <f t="shared" si="112"/>
        <v>-3879842.714409072</v>
      </c>
      <c r="X280" s="10">
        <f t="shared" si="112"/>
        <v>-3585838.2506166734</v>
      </c>
      <c r="Y280" s="10">
        <f t="shared" si="112"/>
        <v>-3276205.9867465217</v>
      </c>
      <c r="Z280" s="10">
        <f t="shared" si="112"/>
        <v>-2950476.7912797853</v>
      </c>
      <c r="AA280" s="10">
        <f t="shared" si="112"/>
        <v>-2608168.7210336979</v>
      </c>
      <c r="AB280" s="10">
        <f t="shared" si="112"/>
        <v>-2248786.6899586339</v>
      </c>
      <c r="AC280" s="10">
        <f t="shared" si="112"/>
        <v>-1871822.1296746787</v>
      </c>
      <c r="AD280" s="10">
        <f t="shared" si="112"/>
        <v>-1476752.6415466648</v>
      </c>
      <c r="AE280" s="10">
        <f t="shared" si="112"/>
        <v>-1063041.6400921494</v>
      </c>
      <c r="AF280" s="10">
        <f t="shared" si="112"/>
        <v>-630137.98751159385</v>
      </c>
      <c r="AG280" s="10">
        <f t="shared" si="112"/>
        <v>-177475.61912526935</v>
      </c>
      <c r="AH280" s="10">
        <f t="shared" si="112"/>
        <v>295526.84050397947</v>
      </c>
      <c r="AI280" s="10">
        <f t="shared" si="112"/>
        <v>789466.47098796815</v>
      </c>
      <c r="AJ280" s="10">
        <f t="shared" si="112"/>
        <v>1304956.4593020007</v>
      </c>
      <c r="AK280" s="10">
        <f t="shared" si="112"/>
        <v>1842626.5129819661</v>
      </c>
      <c r="AL280" s="10">
        <f t="shared" si="112"/>
        <v>502436639.16232657</v>
      </c>
    </row>
    <row r="281" spans="1:38" x14ac:dyDescent="0.35">
      <c r="E281" t="s">
        <v>151</v>
      </c>
      <c r="F281" t="s">
        <v>53</v>
      </c>
      <c r="G281" s="10">
        <f>NPV($G$17,H280:AL280)+G280</f>
        <v>17011208.899007179</v>
      </c>
    </row>
    <row r="282" spans="1:38" x14ac:dyDescent="0.35">
      <c r="E282" s="15" t="s">
        <v>153</v>
      </c>
      <c r="F282" s="15"/>
      <c r="G282" s="18" t="str">
        <f>IF(G281&gt;0,"N/A",IF(ABS(G281+G255)&gt;1,"Error","OK"))</f>
        <v>N/A</v>
      </c>
    </row>
    <row r="284" spans="1:38" x14ac:dyDescent="0.35">
      <c r="C284" s="3" t="s">
        <v>155</v>
      </c>
      <c r="D284" s="3"/>
      <c r="G284">
        <f>MAX(0,-G313/(NPV($G$18,H285:AA285)+G285))</f>
        <v>0</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3">G286*(1+$G$16)</f>
        <v>17579235.372820001</v>
      </c>
      <c r="I286" s="10">
        <f t="shared" si="113"/>
        <v>17948399.315649219</v>
      </c>
      <c r="J286" s="10">
        <f t="shared" si="113"/>
        <v>18325315.701277852</v>
      </c>
      <c r="K286" s="10">
        <f t="shared" si="113"/>
        <v>18710147.331004687</v>
      </c>
      <c r="L286" s="10">
        <f t="shared" si="113"/>
        <v>19103060.424955782</v>
      </c>
      <c r="M286" s="10">
        <f t="shared" si="113"/>
        <v>19504224.69387985</v>
      </c>
      <c r="N286" s="10">
        <f t="shared" si="113"/>
        <v>19913813.412451327</v>
      </c>
      <c r="O286" s="10">
        <f t="shared" si="113"/>
        <v>20332003.494112805</v>
      </c>
      <c r="P286" s="10">
        <f t="shared" si="113"/>
        <v>20758975.567489173</v>
      </c>
      <c r="Q286" s="10">
        <f t="shared" si="113"/>
        <v>21194914.054406445</v>
      </c>
      <c r="R286" s="10">
        <f t="shared" si="113"/>
        <v>21640007.249548979</v>
      </c>
      <c r="S286" s="10">
        <f t="shared" si="113"/>
        <v>22094447.401789505</v>
      </c>
      <c r="T286" s="10">
        <f t="shared" si="113"/>
        <v>22558430.797227081</v>
      </c>
      <c r="U286" s="10">
        <f t="shared" si="113"/>
        <v>23032157.843968846</v>
      </c>
      <c r="V286" s="10">
        <f t="shared" si="113"/>
        <v>23515833.158692189</v>
      </c>
      <c r="W286" s="10">
        <f t="shared" si="113"/>
        <v>24009665.655024722</v>
      </c>
      <c r="X286" s="10">
        <f t="shared" si="113"/>
        <v>24513868.633780241</v>
      </c>
      <c r="Y286" s="10">
        <f t="shared" si="113"/>
        <v>25028659.875089623</v>
      </c>
      <c r="Z286" s="10">
        <f t="shared" si="113"/>
        <v>25554261.732466504</v>
      </c>
      <c r="AA286" s="10">
        <f t="shared" si="113"/>
        <v>26090901.228848297</v>
      </c>
      <c r="AB286" s="10">
        <f t="shared" si="113"/>
        <v>26638810.154654108</v>
      </c>
      <c r="AC286" s="10">
        <f t="shared" si="113"/>
        <v>27198225.16790184</v>
      </c>
      <c r="AD286" s="10">
        <f t="shared" si="113"/>
        <v>27769387.896427777</v>
      </c>
      <c r="AE286" s="10">
        <f t="shared" si="113"/>
        <v>28352545.042252757</v>
      </c>
      <c r="AF286" s="10">
        <f t="shared" si="113"/>
        <v>28947948.488140061</v>
      </c>
      <c r="AG286" s="10">
        <f>AF286*(1+$G$16)</f>
        <v>29555855.406390999</v>
      </c>
      <c r="AH286" s="10">
        <f t="shared" si="113"/>
        <v>30176528.369925208</v>
      </c>
      <c r="AI286" s="10">
        <f t="shared" si="113"/>
        <v>30810235.465693634</v>
      </c>
      <c r="AJ286" s="10">
        <f t="shared" si="113"/>
        <v>31457250.410473198</v>
      </c>
      <c r="AK286" s="10">
        <f t="shared" si="113"/>
        <v>32117852.669093132</v>
      </c>
    </row>
    <row r="287" spans="1:38" x14ac:dyDescent="0.35">
      <c r="E287" t="s">
        <v>139</v>
      </c>
      <c r="F287" t="s">
        <v>53</v>
      </c>
      <c r="G287" s="10">
        <f>G285*G286</f>
        <v>17217664.420000002</v>
      </c>
      <c r="H287" s="10">
        <f t="shared" ref="H287:AK287" si="114">H285*H286</f>
        <v>17579235.372820001</v>
      </c>
      <c r="I287" s="10">
        <f t="shared" si="114"/>
        <v>17948399.315649219</v>
      </c>
      <c r="J287" s="10">
        <f t="shared" si="114"/>
        <v>18325315.701277852</v>
      </c>
      <c r="K287" s="10">
        <f t="shared" si="114"/>
        <v>18710147.331004687</v>
      </c>
      <c r="L287" s="10">
        <f t="shared" si="114"/>
        <v>19103060.424955782</v>
      </c>
      <c r="M287" s="10">
        <f t="shared" si="114"/>
        <v>0</v>
      </c>
      <c r="N287" s="10">
        <f t="shared" si="114"/>
        <v>0</v>
      </c>
      <c r="O287" s="10">
        <f t="shared" si="114"/>
        <v>0</v>
      </c>
      <c r="P287" s="10">
        <f t="shared" si="114"/>
        <v>0</v>
      </c>
      <c r="Q287" s="10">
        <f t="shared" si="114"/>
        <v>0</v>
      </c>
      <c r="R287" s="10">
        <f t="shared" si="114"/>
        <v>0</v>
      </c>
      <c r="S287" s="10">
        <f t="shared" si="114"/>
        <v>0</v>
      </c>
      <c r="T287" s="10">
        <f t="shared" si="114"/>
        <v>0</v>
      </c>
      <c r="U287" s="10">
        <f t="shared" si="114"/>
        <v>0</v>
      </c>
      <c r="V287" s="10">
        <f t="shared" si="114"/>
        <v>0</v>
      </c>
      <c r="W287" s="10">
        <f t="shared" si="114"/>
        <v>0</v>
      </c>
      <c r="X287" s="10">
        <f t="shared" si="114"/>
        <v>0</v>
      </c>
      <c r="Y287" s="10">
        <f t="shared" si="114"/>
        <v>0</v>
      </c>
      <c r="Z287" s="10">
        <f t="shared" si="114"/>
        <v>0</v>
      </c>
      <c r="AA287" s="10">
        <f t="shared" si="114"/>
        <v>0</v>
      </c>
      <c r="AB287" s="10">
        <f t="shared" si="114"/>
        <v>0</v>
      </c>
      <c r="AC287" s="10">
        <f t="shared" si="114"/>
        <v>0</v>
      </c>
      <c r="AD287" s="10">
        <f t="shared" si="114"/>
        <v>0</v>
      </c>
      <c r="AE287" s="10">
        <f t="shared" si="114"/>
        <v>0</v>
      </c>
      <c r="AF287" s="10">
        <f t="shared" si="114"/>
        <v>0</v>
      </c>
      <c r="AG287" s="10">
        <f t="shared" si="114"/>
        <v>0</v>
      </c>
      <c r="AH287" s="10">
        <f t="shared" si="114"/>
        <v>0</v>
      </c>
      <c r="AI287" s="10">
        <f t="shared" si="114"/>
        <v>0</v>
      </c>
      <c r="AJ287" s="10">
        <f t="shared" si="114"/>
        <v>0</v>
      </c>
      <c r="AK287" s="10">
        <f t="shared" si="114"/>
        <v>0</v>
      </c>
    </row>
    <row r="289" spans="4:37" x14ac:dyDescent="0.35">
      <c r="D289" t="s">
        <v>140</v>
      </c>
    </row>
    <row r="290" spans="4:37" x14ac:dyDescent="0.35">
      <c r="E290" t="s">
        <v>57</v>
      </c>
      <c r="F290" t="s">
        <v>53</v>
      </c>
      <c r="G290" s="10">
        <f t="shared" ref="G290:AK295" si="115">G224</f>
        <v>6232586.4000000004</v>
      </c>
      <c r="H290" s="10">
        <f t="shared" si="115"/>
        <v>4176296</v>
      </c>
      <c r="I290" s="10">
        <f t="shared" si="115"/>
        <v>4176296</v>
      </c>
      <c r="J290" s="10">
        <f t="shared" si="115"/>
        <v>3786015.9385158177</v>
      </c>
      <c r="K290" s="10">
        <f t="shared" si="115"/>
        <v>4598927.3384508733</v>
      </c>
      <c r="L290" s="10">
        <f t="shared" si="115"/>
        <v>5147622.5504659051</v>
      </c>
      <c r="M290" s="10">
        <f t="shared" si="115"/>
        <v>3979015.7998537263</v>
      </c>
      <c r="N290" s="10">
        <f t="shared" si="115"/>
        <v>4907370.082629622</v>
      </c>
      <c r="O290" s="10">
        <f t="shared" si="115"/>
        <v>4483790.3419831889</v>
      </c>
      <c r="P290" s="10">
        <f t="shared" si="115"/>
        <v>4577949.939164836</v>
      </c>
      <c r="Q290" s="10">
        <f t="shared" si="115"/>
        <v>4674086.8878872972</v>
      </c>
      <c r="R290" s="10">
        <f t="shared" si="115"/>
        <v>4772242.7125329301</v>
      </c>
      <c r="S290" s="10">
        <f t="shared" si="115"/>
        <v>4872459.8094961215</v>
      </c>
      <c r="T290" s="10">
        <f t="shared" si="115"/>
        <v>4974781.4654955398</v>
      </c>
      <c r="U290" s="10">
        <f t="shared" si="115"/>
        <v>5079251.8762709461</v>
      </c>
      <c r="V290" s="10">
        <f t="shared" si="115"/>
        <v>5185916.1656726357</v>
      </c>
      <c r="W290" s="10">
        <f t="shared" si="115"/>
        <v>5294820.4051517611</v>
      </c>
      <c r="X290" s="10">
        <f t="shared" si="115"/>
        <v>5406011.6336599477</v>
      </c>
      <c r="Y290" s="10">
        <f t="shared" si="115"/>
        <v>5519537.8779668063</v>
      </c>
      <c r="Z290" s="10">
        <f t="shared" si="115"/>
        <v>5635448.1734041097</v>
      </c>
      <c r="AA290" s="10">
        <f t="shared" si="115"/>
        <v>5753792.5850455957</v>
      </c>
      <c r="AB290" s="10">
        <f t="shared" si="115"/>
        <v>5874622.229331553</v>
      </c>
      <c r="AC290" s="10">
        <f t="shared" si="115"/>
        <v>5997989.296147516</v>
      </c>
      <c r="AD290" s="10">
        <f t="shared" si="115"/>
        <v>6123947.0713666137</v>
      </c>
      <c r="AE290" s="10">
        <f t="shared" si="115"/>
        <v>6252549.959865313</v>
      </c>
      <c r="AF290" s="10">
        <f t="shared" si="115"/>
        <v>6383853.5090224845</v>
      </c>
      <c r="AG290" s="10">
        <f t="shared" si="115"/>
        <v>6517914.432711957</v>
      </c>
      <c r="AH290" s="10">
        <f t="shared" si="115"/>
        <v>6654790.6357989078</v>
      </c>
      <c r="AI290" s="10">
        <f t="shared" si="115"/>
        <v>6794541.2391506853</v>
      </c>
      <c r="AJ290" s="10">
        <f t="shared" si="115"/>
        <v>6937226.6051728493</v>
      </c>
      <c r="AK290" s="10">
        <f t="shared" si="115"/>
        <v>7082908.363881479</v>
      </c>
    </row>
    <row r="291" spans="4:37" x14ac:dyDescent="0.35">
      <c r="E291" t="s">
        <v>141</v>
      </c>
      <c r="F291" t="s">
        <v>53</v>
      </c>
      <c r="G291" s="10">
        <f t="shared" si="115"/>
        <v>0</v>
      </c>
      <c r="H291" s="10">
        <f t="shared" si="115"/>
        <v>526993.09080000001</v>
      </c>
      <c r="I291" s="10">
        <f t="shared" si="115"/>
        <v>1052117.5824</v>
      </c>
      <c r="J291" s="10">
        <f t="shared" si="115"/>
        <v>1617100.6214063212</v>
      </c>
      <c r="K291" s="10">
        <f t="shared" si="115"/>
        <v>2267131.629974653</v>
      </c>
      <c r="L291" s="10">
        <f t="shared" si="115"/>
        <v>3011811.941742972</v>
      </c>
      <c r="M291" s="10">
        <f t="shared" si="115"/>
        <v>3740218.6243665987</v>
      </c>
      <c r="N291" s="10">
        <f t="shared" si="115"/>
        <v>4592466.9910514876</v>
      </c>
      <c r="O291" s="10">
        <f t="shared" si="115"/>
        <v>5480935.0271354765</v>
      </c>
      <c r="P291" s="10">
        <f t="shared" si="115"/>
        <v>6438228.9073482957</v>
      </c>
      <c r="Q291" s="10">
        <f t="shared" si="115"/>
        <v>7468664.8649403714</v>
      </c>
      <c r="R291" s="10">
        <f t="shared" si="115"/>
        <v>8576804.8291375712</v>
      </c>
      <c r="S291" s="10">
        <f t="shared" si="115"/>
        <v>9767469.651642032</v>
      </c>
      <c r="T291" s="10">
        <f t="shared" si="115"/>
        <v>10805934.917017881</v>
      </c>
      <c r="U291" s="10">
        <f t="shared" si="115"/>
        <v>11883708.269423144</v>
      </c>
      <c r="V291" s="10">
        <f t="shared" si="115"/>
        <v>13001982.685331021</v>
      </c>
      <c r="W291" s="10">
        <f t="shared" si="115"/>
        <v>14161983.911360214</v>
      </c>
      <c r="X291" s="10">
        <f t="shared" si="115"/>
        <v>15364971.314518403</v>
      </c>
      <c r="Y291" s="10">
        <f t="shared" si="115"/>
        <v>16612238.753704324</v>
      </c>
      <c r="Z291" s="10">
        <f t="shared" si="115"/>
        <v>17905115.472986355</v>
      </c>
      <c r="AA291" s="10">
        <f t="shared" si="115"/>
        <v>19244967.017187841</v>
      </c>
      <c r="AB291" s="10">
        <f t="shared" si="115"/>
        <v>20633196.17032221</v>
      </c>
      <c r="AC291" s="10">
        <f t="shared" si="115"/>
        <v>22071243.917433634</v>
      </c>
      <c r="AD291" s="10">
        <f t="shared" si="115"/>
        <v>23560590.430412631</v>
      </c>
      <c r="AE291" s="10">
        <f t="shared" si="115"/>
        <v>25102756.078369156</v>
      </c>
      <c r="AF291" s="10">
        <f t="shared" si="115"/>
        <v>26699302.463160045</v>
      </c>
      <c r="AG291" s="10">
        <f t="shared" si="115"/>
        <v>28351833.480681587</v>
      </c>
      <c r="AH291" s="10">
        <f t="shared" si="115"/>
        <v>30061996.408552781</v>
      </c>
      <c r="AI291" s="10">
        <f t="shared" si="115"/>
        <v>31831483.020829581</v>
      </c>
      <c r="AJ291" s="10">
        <f t="shared" si="115"/>
        <v>33662030.730405845</v>
      </c>
      <c r="AK291" s="10">
        <f t="shared" si="115"/>
        <v>35555423.759772114</v>
      </c>
    </row>
    <row r="292" spans="4:37" x14ac:dyDescent="0.35">
      <c r="E292" t="s">
        <v>117</v>
      </c>
      <c r="F292" t="s">
        <v>53</v>
      </c>
      <c r="G292" s="10">
        <f t="shared" si="115"/>
        <v>0</v>
      </c>
      <c r="H292" s="10">
        <f t="shared" si="115"/>
        <v>0</v>
      </c>
      <c r="I292" s="10">
        <f t="shared" si="115"/>
        <v>0</v>
      </c>
      <c r="J292" s="10">
        <f t="shared" si="115"/>
        <v>0</v>
      </c>
      <c r="K292" s="10">
        <f t="shared" si="115"/>
        <v>0</v>
      </c>
      <c r="L292" s="10">
        <f t="shared" si="115"/>
        <v>0</v>
      </c>
      <c r="M292" s="10">
        <f t="shared" si="115"/>
        <v>0</v>
      </c>
      <c r="N292" s="10">
        <f t="shared" si="115"/>
        <v>0</v>
      </c>
      <c r="O292" s="10">
        <f t="shared" si="115"/>
        <v>0</v>
      </c>
      <c r="P292" s="10">
        <f t="shared" si="115"/>
        <v>0</v>
      </c>
      <c r="Q292" s="10">
        <f t="shared" si="115"/>
        <v>0</v>
      </c>
      <c r="R292" s="10">
        <f t="shared" si="115"/>
        <v>0</v>
      </c>
      <c r="S292" s="10">
        <f t="shared" si="115"/>
        <v>0</v>
      </c>
      <c r="T292" s="10">
        <f t="shared" si="115"/>
        <v>0</v>
      </c>
      <c r="U292" s="10">
        <f t="shared" si="115"/>
        <v>0</v>
      </c>
      <c r="V292" s="10">
        <f t="shared" si="115"/>
        <v>0</v>
      </c>
      <c r="W292" s="10">
        <f t="shared" si="115"/>
        <v>0</v>
      </c>
      <c r="X292" s="10">
        <f t="shared" si="115"/>
        <v>0</v>
      </c>
      <c r="Y292" s="10">
        <f t="shared" si="115"/>
        <v>0</v>
      </c>
      <c r="Z292" s="10">
        <f t="shared" si="115"/>
        <v>0</v>
      </c>
      <c r="AA292" s="10">
        <f t="shared" si="115"/>
        <v>0</v>
      </c>
      <c r="AB292" s="10">
        <f t="shared" si="115"/>
        <v>0</v>
      </c>
      <c r="AC292" s="10">
        <f t="shared" si="115"/>
        <v>0</v>
      </c>
      <c r="AD292" s="10">
        <f t="shared" si="115"/>
        <v>0</v>
      </c>
      <c r="AE292" s="10">
        <f t="shared" si="115"/>
        <v>0</v>
      </c>
      <c r="AF292" s="10">
        <f t="shared" si="115"/>
        <v>0</v>
      </c>
      <c r="AG292" s="10">
        <f t="shared" si="115"/>
        <v>0</v>
      </c>
      <c r="AH292" s="10">
        <f t="shared" si="115"/>
        <v>0</v>
      </c>
      <c r="AI292" s="10">
        <f t="shared" si="115"/>
        <v>0</v>
      </c>
      <c r="AJ292" s="10">
        <f t="shared" si="115"/>
        <v>0</v>
      </c>
      <c r="AK292" s="10">
        <f t="shared" si="115"/>
        <v>0</v>
      </c>
    </row>
    <row r="293" spans="4:37" x14ac:dyDescent="0.35">
      <c r="E293" t="s">
        <v>118</v>
      </c>
      <c r="F293" t="s">
        <v>53</v>
      </c>
      <c r="G293" s="10">
        <f t="shared" si="115"/>
        <v>0</v>
      </c>
      <c r="H293" s="10">
        <f t="shared" si="115"/>
        <v>-448968.02821894531</v>
      </c>
      <c r="I293" s="10">
        <f t="shared" si="115"/>
        <v>-863755.11862009775</v>
      </c>
      <c r="J293" s="10">
        <f t="shared" si="115"/>
        <v>-1301567.2059710165</v>
      </c>
      <c r="K293" s="10">
        <f t="shared" si="115"/>
        <v>-1788979.9498819397</v>
      </c>
      <c r="L293" s="10">
        <f t="shared" si="115"/>
        <v>-2307378.3567829109</v>
      </c>
      <c r="M293" s="10">
        <f t="shared" si="115"/>
        <v>-2781921.1079293475</v>
      </c>
      <c r="N293" s="10">
        <f t="shared" si="115"/>
        <v>-3316358.7199312416</v>
      </c>
      <c r="O293" s="10">
        <f t="shared" si="115"/>
        <v>-3872015.884428618</v>
      </c>
      <c r="P293" s="10">
        <f t="shared" si="115"/>
        <v>-4449548.1356393946</v>
      </c>
      <c r="Q293" s="10">
        <f t="shared" si="115"/>
        <v>-5049629.18239599</v>
      </c>
      <c r="R293" s="10">
        <f t="shared" si="115"/>
        <v>-5672951.3823885461</v>
      </c>
      <c r="S293" s="10">
        <f t="shared" si="115"/>
        <v>-6320226.2283113515</v>
      </c>
      <c r="T293" s="10">
        <f t="shared" si="115"/>
        <v>-6992184.8462032834</v>
      </c>
      <c r="U293" s="10">
        <f t="shared" si="115"/>
        <v>-7689578.5062799901</v>
      </c>
      <c r="V293" s="10">
        <f t="shared" si="115"/>
        <v>-8413179.1465627421</v>
      </c>
      <c r="W293" s="10">
        <f t="shared" si="115"/>
        <v>-9163779.9096161015</v>
      </c>
      <c r="X293" s="10">
        <f t="shared" si="115"/>
        <v>-9942195.6927140653</v>
      </c>
      <c r="Y293" s="10">
        <f t="shared" si="115"/>
        <v>-10749263.711762005</v>
      </c>
      <c r="Z293" s="10">
        <f t="shared" si="115"/>
        <v>-11585844.079309471</v>
      </c>
      <c r="AA293" s="10">
        <f t="shared" si="115"/>
        <v>-12452820.396997042</v>
      </c>
      <c r="AB293" s="10">
        <f t="shared" si="115"/>
        <v>-13351100.362788517</v>
      </c>
      <c r="AC293" s="10">
        <f t="shared" si="115"/>
        <v>-14281616.393348157</v>
      </c>
      <c r="AD293" s="10">
        <f t="shared" si="115"/>
        <v>-15245326.261931311</v>
      </c>
      <c r="AE293" s="10">
        <f t="shared" si="115"/>
        <v>-16243213.752165493</v>
      </c>
      <c r="AF293" s="10">
        <f t="shared" si="115"/>
        <v>-17276289.328107998</v>
      </c>
      <c r="AG293" s="10">
        <f t="shared" si="115"/>
        <v>-18345590.820975386</v>
      </c>
      <c r="AH293" s="10">
        <f t="shared" si="115"/>
        <v>-19452184.132949505</v>
      </c>
      <c r="AI293" s="10">
        <f t="shared" si="115"/>
        <v>-20597163.958474487</v>
      </c>
      <c r="AJ293" s="10">
        <f t="shared" si="115"/>
        <v>-21781654.523468889</v>
      </c>
      <c r="AK293" s="10">
        <f t="shared" si="115"/>
        <v>-23006810.342887364</v>
      </c>
    </row>
    <row r="294" spans="4:37" x14ac:dyDescent="0.35">
      <c r="E294" t="s">
        <v>142</v>
      </c>
      <c r="F294" t="s">
        <v>53</v>
      </c>
      <c r="G294" s="10">
        <f t="shared" si="115"/>
        <v>-2197616.1825999999</v>
      </c>
      <c r="H294" s="10">
        <f t="shared" si="115"/>
        <v>-2338304.2137968307</v>
      </c>
      <c r="I294" s="10">
        <f t="shared" si="115"/>
        <v>-2710520.8808911005</v>
      </c>
      <c r="J294" s="10">
        <f t="shared" si="115"/>
        <v>-3063146.7228086372</v>
      </c>
      <c r="K294" s="10">
        <f t="shared" si="115"/>
        <v>-3549843.9022192797</v>
      </c>
      <c r="L294" s="10">
        <f t="shared" si="115"/>
        <v>-3844264.5922605116</v>
      </c>
      <c r="M294" s="10">
        <f t="shared" si="115"/>
        <v>-4001325.7003741753</v>
      </c>
      <c r="N294" s="10">
        <f t="shared" si="115"/>
        <v>-4194069.3778108284</v>
      </c>
      <c r="O294" s="10">
        <f t="shared" si="115"/>
        <v>-4485177.1546153165</v>
      </c>
      <c r="P294" s="10">
        <f t="shared" si="115"/>
        <v>-4782398.1947326986</v>
      </c>
      <c r="Q294" s="10">
        <f t="shared" si="115"/>
        <v>-5085860.8766925465</v>
      </c>
      <c r="R294" s="10">
        <f t="shared" si="115"/>
        <v>-5395696.2749735508</v>
      </c>
      <c r="S294" s="10">
        <f t="shared" si="115"/>
        <v>-5712038.2166184559</v>
      </c>
      <c r="T294" s="10">
        <f t="shared" si="115"/>
        <v>-6034160.7541327896</v>
      </c>
      <c r="U294" s="10">
        <f t="shared" si="115"/>
        <v>-6362106.8626120714</v>
      </c>
      <c r="V294" s="10">
        <f t="shared" si="115"/>
        <v>-6695920.419628826</v>
      </c>
      <c r="W294" s="10">
        <f t="shared" si="115"/>
        <v>-7035646.2241846044</v>
      </c>
      <c r="X294" s="10">
        <f t="shared" si="115"/>
        <v>-7381330.0160599854</v>
      </c>
      <c r="Y294" s="10">
        <f t="shared" si="115"/>
        <v>-7733018.4955709428</v>
      </c>
      <c r="Z294" s="10">
        <f t="shared" si="115"/>
        <v>-8090759.3437400861</v>
      </c>
      <c r="AA294" s="10">
        <f t="shared" si="115"/>
        <v>-8454601.2428914998</v>
      </c>
      <c r="AB294" s="10">
        <f t="shared" si="115"/>
        <v>-8824593.8976780735</v>
      </c>
      <c r="AC294" s="10">
        <f t="shared" si="115"/>
        <v>-9200788.0565504059</v>
      </c>
      <c r="AD294" s="10">
        <f t="shared" si="115"/>
        <v>-9583235.5336765591</v>
      </c>
      <c r="AE294" s="10">
        <f t="shared" si="115"/>
        <v>-9971989.2313221265</v>
      </c>
      <c r="AF294" s="10">
        <f t="shared" si="115"/>
        <v>-8812036.1753002778</v>
      </c>
      <c r="AG294" s="10">
        <f t="shared" si="115"/>
        <v>-9179186.4141452238</v>
      </c>
      <c r="AH294" s="10">
        <f t="shared" si="115"/>
        <v>-9309862.4135577846</v>
      </c>
      <c r="AI294" s="10">
        <f t="shared" si="115"/>
        <v>-9528726.8204868194</v>
      </c>
      <c r="AJ294" s="10">
        <f t="shared" si="115"/>
        <v>-9753078.1396619268</v>
      </c>
      <c r="AK294" s="10">
        <f t="shared" si="115"/>
        <v>-10033731.976769038</v>
      </c>
    </row>
    <row r="295" spans="4:37" x14ac:dyDescent="0.35">
      <c r="E295" t="s">
        <v>125</v>
      </c>
      <c r="F295" t="s">
        <v>53</v>
      </c>
      <c r="G295" s="10">
        <f t="shared" si="115"/>
        <v>0</v>
      </c>
      <c r="H295" s="10">
        <f t="shared" si="115"/>
        <v>0</v>
      </c>
      <c r="I295" s="10">
        <f t="shared" si="115"/>
        <v>0</v>
      </c>
      <c r="J295" s="10">
        <f t="shared" si="115"/>
        <v>0</v>
      </c>
      <c r="K295" s="10">
        <f t="shared" si="115"/>
        <v>0</v>
      </c>
      <c r="L295" s="10">
        <f t="shared" si="115"/>
        <v>0</v>
      </c>
      <c r="M295" s="10">
        <f t="shared" si="115"/>
        <v>0</v>
      </c>
      <c r="N295" s="10">
        <f t="shared" si="115"/>
        <v>0</v>
      </c>
      <c r="O295" s="10">
        <f t="shared" si="115"/>
        <v>0</v>
      </c>
      <c r="P295" s="10">
        <f t="shared" si="115"/>
        <v>0</v>
      </c>
      <c r="Q295" s="10">
        <f t="shared" si="115"/>
        <v>0</v>
      </c>
      <c r="R295" s="10">
        <f t="shared" si="115"/>
        <v>0</v>
      </c>
      <c r="S295" s="10">
        <f t="shared" si="115"/>
        <v>0</v>
      </c>
      <c r="T295" s="10">
        <f t="shared" si="115"/>
        <v>0</v>
      </c>
      <c r="U295" s="10">
        <f t="shared" si="115"/>
        <v>0</v>
      </c>
      <c r="V295" s="10">
        <f t="shared" si="115"/>
        <v>0</v>
      </c>
      <c r="W295" s="10">
        <f t="shared" si="115"/>
        <v>0</v>
      </c>
      <c r="X295" s="10">
        <f t="shared" si="115"/>
        <v>0</v>
      </c>
      <c r="Y295" s="10">
        <f t="shared" si="115"/>
        <v>0</v>
      </c>
      <c r="Z295" s="10">
        <f t="shared" si="115"/>
        <v>0</v>
      </c>
      <c r="AA295" s="10">
        <f t="shared" si="115"/>
        <v>0</v>
      </c>
      <c r="AB295" s="10">
        <f t="shared" si="115"/>
        <v>0</v>
      </c>
      <c r="AC295" s="10">
        <f t="shared" si="115"/>
        <v>0</v>
      </c>
      <c r="AD295" s="10">
        <f t="shared" si="115"/>
        <v>0</v>
      </c>
      <c r="AE295" s="10">
        <f t="shared" si="115"/>
        <v>0</v>
      </c>
      <c r="AF295" s="10">
        <f t="shared" si="115"/>
        <v>0</v>
      </c>
      <c r="AG295" s="10">
        <f t="shared" si="115"/>
        <v>0</v>
      </c>
      <c r="AH295" s="10">
        <f t="shared" si="115"/>
        <v>0</v>
      </c>
      <c r="AI295" s="10">
        <f t="shared" si="115"/>
        <v>0</v>
      </c>
      <c r="AJ295" s="10">
        <f t="shared" si="115"/>
        <v>0</v>
      </c>
      <c r="AK295" s="10">
        <f t="shared" si="115"/>
        <v>0</v>
      </c>
    </row>
    <row r="296" spans="4:37" x14ac:dyDescent="0.35">
      <c r="E296" t="s">
        <v>143</v>
      </c>
      <c r="F296" t="s">
        <v>53</v>
      </c>
      <c r="G296" s="10">
        <f t="shared" ref="G296:AK296" si="116">G287</f>
        <v>17217664.420000002</v>
      </c>
      <c r="H296" s="10">
        <f t="shared" si="116"/>
        <v>17579235.372820001</v>
      </c>
      <c r="I296" s="10">
        <f t="shared" si="116"/>
        <v>17948399.315649219</v>
      </c>
      <c r="J296" s="10">
        <f t="shared" si="116"/>
        <v>18325315.701277852</v>
      </c>
      <c r="K296" s="10">
        <f t="shared" si="116"/>
        <v>18710147.331004687</v>
      </c>
      <c r="L296" s="10">
        <f t="shared" si="116"/>
        <v>19103060.424955782</v>
      </c>
      <c r="M296" s="10">
        <f t="shared" si="116"/>
        <v>0</v>
      </c>
      <c r="N296" s="10">
        <f t="shared" si="116"/>
        <v>0</v>
      </c>
      <c r="O296" s="10">
        <f t="shared" si="116"/>
        <v>0</v>
      </c>
      <c r="P296" s="10">
        <f t="shared" si="116"/>
        <v>0</v>
      </c>
      <c r="Q296" s="10">
        <f t="shared" si="116"/>
        <v>0</v>
      </c>
      <c r="R296" s="10">
        <f t="shared" si="116"/>
        <v>0</v>
      </c>
      <c r="S296" s="10">
        <f t="shared" si="116"/>
        <v>0</v>
      </c>
      <c r="T296" s="10">
        <f t="shared" si="116"/>
        <v>0</v>
      </c>
      <c r="U296" s="10">
        <f t="shared" si="116"/>
        <v>0</v>
      </c>
      <c r="V296" s="10">
        <f t="shared" si="116"/>
        <v>0</v>
      </c>
      <c r="W296" s="10">
        <f t="shared" si="116"/>
        <v>0</v>
      </c>
      <c r="X296" s="10">
        <f t="shared" si="116"/>
        <v>0</v>
      </c>
      <c r="Y296" s="10">
        <f t="shared" si="116"/>
        <v>0</v>
      </c>
      <c r="Z296" s="10">
        <f t="shared" si="116"/>
        <v>0</v>
      </c>
      <c r="AA296" s="10">
        <f t="shared" si="116"/>
        <v>0</v>
      </c>
      <c r="AB296" s="10">
        <f t="shared" si="116"/>
        <v>0</v>
      </c>
      <c r="AC296" s="10">
        <f t="shared" si="116"/>
        <v>0</v>
      </c>
      <c r="AD296" s="10">
        <f t="shared" si="116"/>
        <v>0</v>
      </c>
      <c r="AE296" s="10">
        <f t="shared" si="116"/>
        <v>0</v>
      </c>
      <c r="AF296" s="10">
        <f t="shared" si="116"/>
        <v>0</v>
      </c>
      <c r="AG296" s="10">
        <f t="shared" si="116"/>
        <v>0</v>
      </c>
      <c r="AH296" s="10">
        <f t="shared" si="116"/>
        <v>0</v>
      </c>
      <c r="AI296" s="10">
        <f t="shared" si="116"/>
        <v>0</v>
      </c>
      <c r="AJ296" s="10">
        <f t="shared" si="116"/>
        <v>0</v>
      </c>
      <c r="AK296" s="10">
        <f t="shared" si="116"/>
        <v>0</v>
      </c>
    </row>
    <row r="298" spans="4:37" x14ac:dyDescent="0.35">
      <c r="E298" t="s">
        <v>144</v>
      </c>
      <c r="F298" t="s">
        <v>53</v>
      </c>
      <c r="G298" s="10">
        <f t="shared" ref="G298:AK298" si="117">SUM(G290:G296)</f>
        <v>21252634.637400001</v>
      </c>
      <c r="H298" s="10">
        <f t="shared" si="117"/>
        <v>19495252.221604224</v>
      </c>
      <c r="I298" s="10">
        <f t="shared" si="117"/>
        <v>19602536.89853802</v>
      </c>
      <c r="J298" s="10">
        <f t="shared" si="117"/>
        <v>19363718.332420338</v>
      </c>
      <c r="K298" s="10">
        <f t="shared" si="117"/>
        <v>20237382.447328992</v>
      </c>
      <c r="L298" s="10">
        <f t="shared" si="117"/>
        <v>21110851.968121238</v>
      </c>
      <c r="M298" s="10">
        <f t="shared" si="117"/>
        <v>935987.61591680301</v>
      </c>
      <c r="N298" s="10">
        <f t="shared" si="117"/>
        <v>1989408.9759390391</v>
      </c>
      <c r="O298" s="10">
        <f t="shared" si="117"/>
        <v>1607532.3300747294</v>
      </c>
      <c r="P298" s="10">
        <f t="shared" si="117"/>
        <v>1784232.5161410384</v>
      </c>
      <c r="Q298" s="10">
        <f t="shared" si="117"/>
        <v>2007261.693739132</v>
      </c>
      <c r="R298" s="10">
        <f t="shared" si="117"/>
        <v>2280399.8843084043</v>
      </c>
      <c r="S298" s="10">
        <f t="shared" si="117"/>
        <v>2607665.016208346</v>
      </c>
      <c r="T298" s="10">
        <f t="shared" si="117"/>
        <v>2754370.7821773468</v>
      </c>
      <c r="U298" s="10">
        <f t="shared" si="117"/>
        <v>2911274.7768020304</v>
      </c>
      <c r="V298" s="10">
        <f t="shared" si="117"/>
        <v>3078799.2848120863</v>
      </c>
      <c r="W298" s="10">
        <f t="shared" si="117"/>
        <v>3257378.1827112678</v>
      </c>
      <c r="X298" s="10">
        <f t="shared" si="117"/>
        <v>3447457.2394043002</v>
      </c>
      <c r="Y298" s="10">
        <f t="shared" si="117"/>
        <v>3649494.4243381824</v>
      </c>
      <c r="Z298" s="10">
        <f t="shared" si="117"/>
        <v>3863960.2233409071</v>
      </c>
      <c r="AA298" s="10">
        <f t="shared" si="117"/>
        <v>4091337.9623448942</v>
      </c>
      <c r="AB298" s="10">
        <f t="shared" si="117"/>
        <v>4332124.1391871721</v>
      </c>
      <c r="AC298" s="10">
        <f t="shared" si="117"/>
        <v>4586828.7636825889</v>
      </c>
      <c r="AD298" s="10">
        <f t="shared" si="117"/>
        <v>4855975.7061713729</v>
      </c>
      <c r="AE298" s="10">
        <f t="shared" si="117"/>
        <v>5140103.0547468495</v>
      </c>
      <c r="AF298" s="10">
        <f t="shared" si="117"/>
        <v>6994830.4687742554</v>
      </c>
      <c r="AG298" s="10">
        <f t="shared" si="117"/>
        <v>7344970.6782729328</v>
      </c>
      <c r="AH298" s="10">
        <f t="shared" si="117"/>
        <v>7954740.4978443999</v>
      </c>
      <c r="AI298" s="10">
        <f t="shared" si="117"/>
        <v>8500133.4810189623</v>
      </c>
      <c r="AJ298" s="10">
        <f t="shared" si="117"/>
        <v>9064524.6724478789</v>
      </c>
      <c r="AK298" s="10">
        <f t="shared" si="117"/>
        <v>9597789.8039971888</v>
      </c>
    </row>
    <row r="299" spans="4:37" x14ac:dyDescent="0.35">
      <c r="E299" t="s">
        <v>145</v>
      </c>
      <c r="F299" t="s">
        <v>53</v>
      </c>
      <c r="G299" s="10">
        <f t="shared" ref="G299:AK299" si="118">-G298*G$20</f>
        <v>0</v>
      </c>
      <c r="H299" s="10">
        <f t="shared" si="118"/>
        <v>0</v>
      </c>
      <c r="I299" s="10">
        <f t="shared" si="118"/>
        <v>0</v>
      </c>
      <c r="J299" s="10">
        <f t="shared" si="118"/>
        <v>0</v>
      </c>
      <c r="K299" s="10">
        <f t="shared" si="118"/>
        <v>0</v>
      </c>
      <c r="L299" s="10">
        <f t="shared" si="118"/>
        <v>0</v>
      </c>
      <c r="M299" s="10">
        <f t="shared" si="118"/>
        <v>0</v>
      </c>
      <c r="N299" s="10">
        <f t="shared" si="118"/>
        <v>0</v>
      </c>
      <c r="O299" s="10">
        <f t="shared" si="118"/>
        <v>0</v>
      </c>
      <c r="P299" s="10">
        <f t="shared" si="118"/>
        <v>0</v>
      </c>
      <c r="Q299" s="10">
        <f t="shared" si="118"/>
        <v>0</v>
      </c>
      <c r="R299" s="10">
        <f t="shared" si="118"/>
        <v>0</v>
      </c>
      <c r="S299" s="10">
        <f t="shared" si="118"/>
        <v>0</v>
      </c>
      <c r="T299" s="10">
        <f t="shared" si="118"/>
        <v>0</v>
      </c>
      <c r="U299" s="10">
        <f t="shared" si="118"/>
        <v>0</v>
      </c>
      <c r="V299" s="10">
        <f t="shared" si="118"/>
        <v>0</v>
      </c>
      <c r="W299" s="10">
        <f t="shared" si="118"/>
        <v>0</v>
      </c>
      <c r="X299" s="10">
        <f t="shared" si="118"/>
        <v>0</v>
      </c>
      <c r="Y299" s="10">
        <f t="shared" si="118"/>
        <v>0</v>
      </c>
      <c r="Z299" s="10">
        <f t="shared" si="118"/>
        <v>0</v>
      </c>
      <c r="AA299" s="10">
        <f t="shared" si="118"/>
        <v>0</v>
      </c>
      <c r="AB299" s="10">
        <f t="shared" si="118"/>
        <v>0</v>
      </c>
      <c r="AC299" s="10">
        <f t="shared" si="118"/>
        <v>0</v>
      </c>
      <c r="AD299" s="10">
        <f t="shared" si="118"/>
        <v>0</v>
      </c>
      <c r="AE299" s="10">
        <f t="shared" si="118"/>
        <v>0</v>
      </c>
      <c r="AF299" s="10">
        <f t="shared" si="118"/>
        <v>0</v>
      </c>
      <c r="AG299" s="10">
        <f t="shared" si="118"/>
        <v>0</v>
      </c>
      <c r="AH299" s="10">
        <f t="shared" si="118"/>
        <v>0</v>
      </c>
      <c r="AI299" s="10">
        <f t="shared" si="118"/>
        <v>0</v>
      </c>
      <c r="AJ299" s="10">
        <f t="shared" si="118"/>
        <v>0</v>
      </c>
      <c r="AK299" s="10">
        <f t="shared" si="118"/>
        <v>0</v>
      </c>
    </row>
    <row r="301" spans="4:37" x14ac:dyDescent="0.35">
      <c r="D301" t="s">
        <v>146</v>
      </c>
    </row>
    <row r="302" spans="4:37" x14ac:dyDescent="0.35">
      <c r="E302" t="s">
        <v>51</v>
      </c>
      <c r="F302" t="s">
        <v>53</v>
      </c>
      <c r="G302" s="10">
        <f t="shared" ref="G302:AK309" si="119">G236</f>
        <v>-64771548.044999994</v>
      </c>
      <c r="H302" s="10">
        <f t="shared" si="119"/>
        <v>-1998628.7159307459</v>
      </c>
      <c r="I302" s="10">
        <f t="shared" si="119"/>
        <v>-7501412.3547134995</v>
      </c>
      <c r="J302" s="10">
        <f t="shared" si="119"/>
        <v>-8953631.9748609979</v>
      </c>
      <c r="K302" s="10">
        <f t="shared" si="119"/>
        <v>-14816763.503986044</v>
      </c>
      <c r="L302" s="10">
        <f t="shared" si="119"/>
        <v>-5895611.8237101641</v>
      </c>
      <c r="M302" s="10">
        <f t="shared" si="119"/>
        <v>-3765371.2819813695</v>
      </c>
      <c r="N302" s="10">
        <f t="shared" si="119"/>
        <v>-3967030.0734917778</v>
      </c>
      <c r="O302" s="10">
        <f t="shared" si="119"/>
        <v>-7424000.6091839196</v>
      </c>
      <c r="P302" s="10">
        <f t="shared" si="119"/>
        <v>-7646720.6274594376</v>
      </c>
      <c r="Q302" s="10">
        <f t="shared" si="119"/>
        <v>-7876122.2462832211</v>
      </c>
      <c r="R302" s="10">
        <f t="shared" si="119"/>
        <v>-8112405.913671718</v>
      </c>
      <c r="S302" s="10">
        <f t="shared" si="119"/>
        <v>-8355778.0910818689</v>
      </c>
      <c r="T302" s="10">
        <f t="shared" si="119"/>
        <v>-8486345.2473496981</v>
      </c>
      <c r="U302" s="10">
        <f t="shared" si="119"/>
        <v>-8616912.4036175255</v>
      </c>
      <c r="V302" s="10">
        <f t="shared" si="119"/>
        <v>-8747479.5598853547</v>
      </c>
      <c r="W302" s="10">
        <f t="shared" si="119"/>
        <v>-8878046.716153184</v>
      </c>
      <c r="X302" s="10">
        <f t="shared" si="119"/>
        <v>-9008613.8724210113</v>
      </c>
      <c r="Y302" s="10">
        <f t="shared" si="119"/>
        <v>-9139181.0286888406</v>
      </c>
      <c r="Z302" s="10">
        <f t="shared" si="119"/>
        <v>-9269748.1849566698</v>
      </c>
      <c r="AA302" s="10">
        <f t="shared" si="119"/>
        <v>-9400315.3412244972</v>
      </c>
      <c r="AB302" s="10">
        <f t="shared" si="119"/>
        <v>-9530882.4974923264</v>
      </c>
      <c r="AC302" s="10">
        <f t="shared" si="119"/>
        <v>-9661449.6537601557</v>
      </c>
      <c r="AD302" s="10">
        <f t="shared" si="119"/>
        <v>-9792016.8100279849</v>
      </c>
      <c r="AE302" s="10">
        <f t="shared" si="119"/>
        <v>-9922583.9662958123</v>
      </c>
      <c r="AF302" s="10">
        <f t="shared" si="119"/>
        <v>-10053151.122563642</v>
      </c>
      <c r="AG302" s="10">
        <f t="shared" si="119"/>
        <v>-10183718.278831471</v>
      </c>
      <c r="AH302" s="10">
        <f t="shared" si="119"/>
        <v>-10314285.435099298</v>
      </c>
      <c r="AI302" s="10">
        <f t="shared" si="119"/>
        <v>-10444852.591367127</v>
      </c>
      <c r="AJ302" s="10">
        <f t="shared" si="119"/>
        <v>-10575419.747634957</v>
      </c>
      <c r="AK302" s="10">
        <f t="shared" si="119"/>
        <v>-10705986.903902784</v>
      </c>
    </row>
    <row r="303" spans="4:37" x14ac:dyDescent="0.35">
      <c r="E303" t="s">
        <v>147</v>
      </c>
      <c r="F303" t="s">
        <v>53</v>
      </c>
      <c r="G303" s="10">
        <f t="shared" si="119"/>
        <v>0</v>
      </c>
      <c r="H303" s="10">
        <f t="shared" si="119"/>
        <v>0</v>
      </c>
      <c r="I303" s="10">
        <f t="shared" si="119"/>
        <v>0</v>
      </c>
      <c r="J303" s="10">
        <f t="shared" si="119"/>
        <v>0</v>
      </c>
      <c r="K303" s="10">
        <f t="shared" si="119"/>
        <v>0</v>
      </c>
      <c r="L303" s="10">
        <f t="shared" si="119"/>
        <v>0</v>
      </c>
      <c r="M303" s="10">
        <f t="shared" si="119"/>
        <v>0</v>
      </c>
      <c r="N303" s="10">
        <f t="shared" si="119"/>
        <v>0</v>
      </c>
      <c r="O303" s="10">
        <f t="shared" si="119"/>
        <v>0</v>
      </c>
      <c r="P303" s="10">
        <f t="shared" si="119"/>
        <v>0</v>
      </c>
      <c r="Q303" s="10">
        <f t="shared" si="119"/>
        <v>0</v>
      </c>
      <c r="R303" s="10">
        <f t="shared" si="119"/>
        <v>0</v>
      </c>
      <c r="S303" s="10">
        <f t="shared" si="119"/>
        <v>0</v>
      </c>
      <c r="T303" s="10">
        <f t="shared" si="119"/>
        <v>0</v>
      </c>
      <c r="U303" s="10">
        <f t="shared" si="119"/>
        <v>0</v>
      </c>
      <c r="V303" s="10">
        <f t="shared" si="119"/>
        <v>0</v>
      </c>
      <c r="W303" s="10">
        <f t="shared" si="119"/>
        <v>0</v>
      </c>
      <c r="X303" s="10">
        <f t="shared" si="119"/>
        <v>0</v>
      </c>
      <c r="Y303" s="10">
        <f t="shared" si="119"/>
        <v>0</v>
      </c>
      <c r="Z303" s="10">
        <f t="shared" si="119"/>
        <v>0</v>
      </c>
      <c r="AA303" s="10">
        <f t="shared" si="119"/>
        <v>0</v>
      </c>
      <c r="AB303" s="10">
        <f t="shared" si="119"/>
        <v>0</v>
      </c>
      <c r="AC303" s="10">
        <f t="shared" si="119"/>
        <v>0</v>
      </c>
      <c r="AD303" s="10">
        <f t="shared" si="119"/>
        <v>0</v>
      </c>
      <c r="AE303" s="10">
        <f t="shared" si="119"/>
        <v>0</v>
      </c>
      <c r="AF303" s="10">
        <f t="shared" si="119"/>
        <v>0</v>
      </c>
      <c r="AG303" s="10">
        <f t="shared" si="119"/>
        <v>0</v>
      </c>
      <c r="AH303" s="10">
        <f t="shared" si="119"/>
        <v>0</v>
      </c>
      <c r="AI303" s="10">
        <f t="shared" si="119"/>
        <v>0</v>
      </c>
      <c r="AJ303" s="10">
        <f t="shared" si="119"/>
        <v>0</v>
      </c>
      <c r="AK303" s="10">
        <f t="shared" si="119"/>
        <v>0</v>
      </c>
    </row>
    <row r="304" spans="4:37" x14ac:dyDescent="0.35">
      <c r="E304" t="s">
        <v>60</v>
      </c>
      <c r="F304" t="s">
        <v>53</v>
      </c>
      <c r="G304" s="10">
        <f t="shared" si="119"/>
        <v>30007000</v>
      </c>
      <c r="H304" s="10">
        <f t="shared" si="119"/>
        <v>0</v>
      </c>
      <c r="I304" s="10">
        <f t="shared" si="119"/>
        <v>0</v>
      </c>
      <c r="J304" s="10">
        <f t="shared" si="119"/>
        <v>0</v>
      </c>
      <c r="K304" s="10">
        <f t="shared" si="119"/>
        <v>0</v>
      </c>
      <c r="L304" s="10">
        <f t="shared" si="119"/>
        <v>0</v>
      </c>
      <c r="M304" s="10">
        <f t="shared" si="119"/>
        <v>0</v>
      </c>
      <c r="N304" s="10">
        <f t="shared" si="119"/>
        <v>0</v>
      </c>
      <c r="O304" s="10">
        <f t="shared" si="119"/>
        <v>0</v>
      </c>
      <c r="P304" s="10">
        <f t="shared" si="119"/>
        <v>0</v>
      </c>
      <c r="Q304" s="10">
        <f t="shared" si="119"/>
        <v>0</v>
      </c>
      <c r="R304" s="10">
        <f t="shared" si="119"/>
        <v>0</v>
      </c>
      <c r="S304" s="10">
        <f t="shared" si="119"/>
        <v>0</v>
      </c>
      <c r="T304" s="10">
        <f t="shared" si="119"/>
        <v>0</v>
      </c>
      <c r="U304" s="10">
        <f t="shared" si="119"/>
        <v>0</v>
      </c>
      <c r="V304" s="10">
        <f t="shared" si="119"/>
        <v>0</v>
      </c>
      <c r="W304" s="10">
        <f t="shared" si="119"/>
        <v>0</v>
      </c>
      <c r="X304" s="10">
        <f t="shared" si="119"/>
        <v>0</v>
      </c>
      <c r="Y304" s="10">
        <f t="shared" si="119"/>
        <v>0</v>
      </c>
      <c r="Z304" s="10">
        <f t="shared" si="119"/>
        <v>0</v>
      </c>
      <c r="AA304" s="10">
        <f t="shared" si="119"/>
        <v>0</v>
      </c>
      <c r="AB304" s="10">
        <f t="shared" si="119"/>
        <v>0</v>
      </c>
      <c r="AC304" s="10">
        <f t="shared" si="119"/>
        <v>0</v>
      </c>
      <c r="AD304" s="10">
        <f t="shared" si="119"/>
        <v>0</v>
      </c>
      <c r="AE304" s="10">
        <f t="shared" si="119"/>
        <v>0</v>
      </c>
      <c r="AF304" s="10">
        <f t="shared" si="119"/>
        <v>0</v>
      </c>
      <c r="AG304" s="10">
        <f t="shared" si="119"/>
        <v>0</v>
      </c>
      <c r="AH304" s="10">
        <f t="shared" si="119"/>
        <v>0</v>
      </c>
      <c r="AI304" s="10">
        <f t="shared" si="119"/>
        <v>0</v>
      </c>
      <c r="AJ304" s="10">
        <f t="shared" si="119"/>
        <v>0</v>
      </c>
      <c r="AK304" s="10">
        <f t="shared" si="119"/>
        <v>0</v>
      </c>
    </row>
    <row r="305" spans="3:38" x14ac:dyDescent="0.35">
      <c r="E305" t="s">
        <v>141</v>
      </c>
      <c r="F305" t="s">
        <v>53</v>
      </c>
      <c r="G305" s="10">
        <f t="shared" si="119"/>
        <v>0</v>
      </c>
      <c r="H305" s="10">
        <f t="shared" si="119"/>
        <v>526993.09080000001</v>
      </c>
      <c r="I305" s="10">
        <f t="shared" si="119"/>
        <v>1052117.5824</v>
      </c>
      <c r="J305" s="10">
        <f t="shared" si="119"/>
        <v>1617100.6214063212</v>
      </c>
      <c r="K305" s="10">
        <f t="shared" si="119"/>
        <v>2267131.629974653</v>
      </c>
      <c r="L305" s="10">
        <f t="shared" si="119"/>
        <v>3011811.941742972</v>
      </c>
      <c r="M305" s="10">
        <f t="shared" si="119"/>
        <v>3740218.6243665987</v>
      </c>
      <c r="N305" s="10">
        <f t="shared" si="119"/>
        <v>4592466.9910514876</v>
      </c>
      <c r="O305" s="10">
        <f t="shared" si="119"/>
        <v>5480935.0271354765</v>
      </c>
      <c r="P305" s="10">
        <f t="shared" si="119"/>
        <v>6438228.9073482957</v>
      </c>
      <c r="Q305" s="10">
        <f t="shared" si="119"/>
        <v>7468664.8649403714</v>
      </c>
      <c r="R305" s="10">
        <f t="shared" si="119"/>
        <v>8576804.8291375712</v>
      </c>
      <c r="S305" s="10">
        <f t="shared" si="119"/>
        <v>9767469.651642032</v>
      </c>
      <c r="T305" s="10">
        <f t="shared" si="119"/>
        <v>10805934.917017881</v>
      </c>
      <c r="U305" s="10">
        <f t="shared" si="119"/>
        <v>11883708.269423144</v>
      </c>
      <c r="V305" s="10">
        <f t="shared" si="119"/>
        <v>13001982.685331021</v>
      </c>
      <c r="W305" s="10">
        <f t="shared" si="119"/>
        <v>14161983.911360214</v>
      </c>
      <c r="X305" s="10">
        <f t="shared" si="119"/>
        <v>15364971.314518403</v>
      </c>
      <c r="Y305" s="10">
        <f t="shared" si="119"/>
        <v>16612238.753704324</v>
      </c>
      <c r="Z305" s="10">
        <f t="shared" si="119"/>
        <v>17905115.472986355</v>
      </c>
      <c r="AA305" s="10">
        <f t="shared" si="119"/>
        <v>19244967.017187841</v>
      </c>
      <c r="AB305" s="10">
        <f t="shared" si="119"/>
        <v>20633196.17032221</v>
      </c>
      <c r="AC305" s="10">
        <f t="shared" si="119"/>
        <v>22071243.917433634</v>
      </c>
      <c r="AD305" s="10">
        <f t="shared" si="119"/>
        <v>23560590.430412631</v>
      </c>
      <c r="AE305" s="10">
        <f t="shared" si="119"/>
        <v>25102756.078369156</v>
      </c>
      <c r="AF305" s="10">
        <f t="shared" si="119"/>
        <v>26699302.463160045</v>
      </c>
      <c r="AG305" s="10">
        <f t="shared" si="119"/>
        <v>28351833.480681587</v>
      </c>
      <c r="AH305" s="10">
        <f t="shared" si="119"/>
        <v>30061996.408552781</v>
      </c>
      <c r="AI305" s="10">
        <f t="shared" si="119"/>
        <v>31831483.020829581</v>
      </c>
      <c r="AJ305" s="10">
        <f t="shared" si="119"/>
        <v>33662030.730405845</v>
      </c>
      <c r="AK305" s="10">
        <f t="shared" si="119"/>
        <v>35555423.759772114</v>
      </c>
      <c r="AL305" s="10">
        <f t="shared" ref="AL305:AL309" si="120">IF(AF305=0,0,IF($G$17&gt;(AK305/AF305)^(1/5)-1+2%,AK305*(AK305/AF305)^(1/5)/($G$17-((AK305/AF305)^(1/5)-1)),AK305*(1+$G$16)/$G$18))</f>
        <v>1423611280.734405</v>
      </c>
    </row>
    <row r="306" spans="3:38" x14ac:dyDescent="0.35">
      <c r="E306" t="s">
        <v>117</v>
      </c>
      <c r="F306" t="s">
        <v>53</v>
      </c>
      <c r="G306" s="10">
        <f t="shared" si="119"/>
        <v>0</v>
      </c>
      <c r="H306" s="10">
        <f t="shared" si="119"/>
        <v>0</v>
      </c>
      <c r="I306" s="10">
        <f t="shared" si="119"/>
        <v>0</v>
      </c>
      <c r="J306" s="10">
        <f t="shared" si="119"/>
        <v>0</v>
      </c>
      <c r="K306" s="10">
        <f t="shared" si="119"/>
        <v>0</v>
      </c>
      <c r="L306" s="10">
        <f t="shared" si="119"/>
        <v>0</v>
      </c>
      <c r="M306" s="10">
        <f t="shared" si="119"/>
        <v>0</v>
      </c>
      <c r="N306" s="10">
        <f t="shared" si="119"/>
        <v>0</v>
      </c>
      <c r="O306" s="10">
        <f t="shared" si="119"/>
        <v>0</v>
      </c>
      <c r="P306" s="10">
        <f t="shared" si="119"/>
        <v>0</v>
      </c>
      <c r="Q306" s="10">
        <f t="shared" si="119"/>
        <v>0</v>
      </c>
      <c r="R306" s="10">
        <f t="shared" si="119"/>
        <v>0</v>
      </c>
      <c r="S306" s="10">
        <f t="shared" si="119"/>
        <v>0</v>
      </c>
      <c r="T306" s="10">
        <f t="shared" si="119"/>
        <v>0</v>
      </c>
      <c r="U306" s="10">
        <f t="shared" si="119"/>
        <v>0</v>
      </c>
      <c r="V306" s="10">
        <f t="shared" si="119"/>
        <v>0</v>
      </c>
      <c r="W306" s="10">
        <f t="shared" si="119"/>
        <v>0</v>
      </c>
      <c r="X306" s="10">
        <f t="shared" si="119"/>
        <v>0</v>
      </c>
      <c r="Y306" s="10">
        <f t="shared" si="119"/>
        <v>0</v>
      </c>
      <c r="Z306" s="10">
        <f t="shared" si="119"/>
        <v>0</v>
      </c>
      <c r="AA306" s="10">
        <f t="shared" si="119"/>
        <v>0</v>
      </c>
      <c r="AB306" s="10">
        <f t="shared" si="119"/>
        <v>0</v>
      </c>
      <c r="AC306" s="10">
        <f t="shared" si="119"/>
        <v>0</v>
      </c>
      <c r="AD306" s="10">
        <f t="shared" si="119"/>
        <v>0</v>
      </c>
      <c r="AE306" s="10">
        <f t="shared" si="119"/>
        <v>0</v>
      </c>
      <c r="AF306" s="10">
        <f t="shared" si="119"/>
        <v>0</v>
      </c>
      <c r="AG306" s="10">
        <f t="shared" si="119"/>
        <v>0</v>
      </c>
      <c r="AH306" s="10">
        <f t="shared" si="119"/>
        <v>0</v>
      </c>
      <c r="AI306" s="10">
        <f t="shared" si="119"/>
        <v>0</v>
      </c>
      <c r="AJ306" s="10">
        <f t="shared" si="119"/>
        <v>0</v>
      </c>
      <c r="AK306" s="10">
        <f t="shared" si="119"/>
        <v>0</v>
      </c>
      <c r="AL306" s="10">
        <f t="shared" si="120"/>
        <v>0</v>
      </c>
    </row>
    <row r="307" spans="3:38" x14ac:dyDescent="0.35">
      <c r="E307" t="s">
        <v>118</v>
      </c>
      <c r="F307" t="s">
        <v>53</v>
      </c>
      <c r="G307" s="10">
        <f t="shared" si="119"/>
        <v>0</v>
      </c>
      <c r="H307" s="10">
        <f t="shared" si="119"/>
        <v>-448968.02821894531</v>
      </c>
      <c r="I307" s="10">
        <f t="shared" si="119"/>
        <v>-863755.11862009775</v>
      </c>
      <c r="J307" s="10">
        <f t="shared" si="119"/>
        <v>-1301567.2059710165</v>
      </c>
      <c r="K307" s="10">
        <f t="shared" si="119"/>
        <v>-1788979.9498819397</v>
      </c>
      <c r="L307" s="10">
        <f t="shared" si="119"/>
        <v>-2307378.3567829109</v>
      </c>
      <c r="M307" s="10">
        <f t="shared" si="119"/>
        <v>-2781921.1079293475</v>
      </c>
      <c r="N307" s="10">
        <f t="shared" si="119"/>
        <v>-3316358.7199312416</v>
      </c>
      <c r="O307" s="10">
        <f t="shared" si="119"/>
        <v>-3872015.884428618</v>
      </c>
      <c r="P307" s="10">
        <f t="shared" si="119"/>
        <v>-4449548.1356393946</v>
      </c>
      <c r="Q307" s="10">
        <f t="shared" si="119"/>
        <v>-5049629.18239599</v>
      </c>
      <c r="R307" s="10">
        <f t="shared" si="119"/>
        <v>-5672951.3823885461</v>
      </c>
      <c r="S307" s="10">
        <f t="shared" si="119"/>
        <v>-6320226.2283113515</v>
      </c>
      <c r="T307" s="10">
        <f t="shared" si="119"/>
        <v>-6992184.8462032834</v>
      </c>
      <c r="U307" s="10">
        <f t="shared" si="119"/>
        <v>-7689578.5062799901</v>
      </c>
      <c r="V307" s="10">
        <f t="shared" si="119"/>
        <v>-8413179.1465627421</v>
      </c>
      <c r="W307" s="10">
        <f t="shared" si="119"/>
        <v>-9163779.9096161015</v>
      </c>
      <c r="X307" s="10">
        <f t="shared" si="119"/>
        <v>-9942195.6927140653</v>
      </c>
      <c r="Y307" s="10">
        <f t="shared" si="119"/>
        <v>-10749263.711762005</v>
      </c>
      <c r="Z307" s="10">
        <f t="shared" si="119"/>
        <v>-11585844.079309471</v>
      </c>
      <c r="AA307" s="10">
        <f t="shared" si="119"/>
        <v>-12452820.396997042</v>
      </c>
      <c r="AB307" s="10">
        <f t="shared" si="119"/>
        <v>-13351100.362788517</v>
      </c>
      <c r="AC307" s="10">
        <f t="shared" si="119"/>
        <v>-14281616.393348157</v>
      </c>
      <c r="AD307" s="10">
        <f t="shared" si="119"/>
        <v>-15245326.261931311</v>
      </c>
      <c r="AE307" s="10">
        <f t="shared" si="119"/>
        <v>-16243213.752165493</v>
      </c>
      <c r="AF307" s="10">
        <f t="shared" si="119"/>
        <v>-17276289.328107998</v>
      </c>
      <c r="AG307" s="10">
        <f t="shared" si="119"/>
        <v>-18345590.820975386</v>
      </c>
      <c r="AH307" s="10">
        <f t="shared" si="119"/>
        <v>-19452184.132949505</v>
      </c>
      <c r="AI307" s="10">
        <f t="shared" si="119"/>
        <v>-20597163.958474487</v>
      </c>
      <c r="AJ307" s="10">
        <f t="shared" si="119"/>
        <v>-21781654.523468889</v>
      </c>
      <c r="AK307" s="10">
        <f t="shared" si="119"/>
        <v>-23006810.342887364</v>
      </c>
      <c r="AL307" s="10">
        <f t="shared" si="120"/>
        <v>-921174641.57207847</v>
      </c>
    </row>
    <row r="308" spans="3:38" x14ac:dyDescent="0.35">
      <c r="E308" t="s">
        <v>125</v>
      </c>
      <c r="F308" t="s">
        <v>53</v>
      </c>
      <c r="G308" s="10">
        <f t="shared" si="119"/>
        <v>0</v>
      </c>
      <c r="H308" s="10">
        <f t="shared" si="119"/>
        <v>0</v>
      </c>
      <c r="I308" s="10">
        <f t="shared" si="119"/>
        <v>0</v>
      </c>
      <c r="J308" s="10">
        <f t="shared" si="119"/>
        <v>0</v>
      </c>
      <c r="K308" s="10">
        <f t="shared" si="119"/>
        <v>0</v>
      </c>
      <c r="L308" s="10">
        <f t="shared" si="119"/>
        <v>0</v>
      </c>
      <c r="M308" s="10">
        <f t="shared" si="119"/>
        <v>0</v>
      </c>
      <c r="N308" s="10">
        <f t="shared" si="119"/>
        <v>0</v>
      </c>
      <c r="O308" s="10">
        <f t="shared" si="119"/>
        <v>0</v>
      </c>
      <c r="P308" s="10">
        <f t="shared" si="119"/>
        <v>0</v>
      </c>
      <c r="Q308" s="10">
        <f t="shared" si="119"/>
        <v>0</v>
      </c>
      <c r="R308" s="10">
        <f t="shared" si="119"/>
        <v>0</v>
      </c>
      <c r="S308" s="10">
        <f t="shared" si="119"/>
        <v>0</v>
      </c>
      <c r="T308" s="10">
        <f t="shared" si="119"/>
        <v>0</v>
      </c>
      <c r="U308" s="10">
        <f t="shared" si="119"/>
        <v>0</v>
      </c>
      <c r="V308" s="10">
        <f t="shared" si="119"/>
        <v>0</v>
      </c>
      <c r="W308" s="10">
        <f t="shared" si="119"/>
        <v>0</v>
      </c>
      <c r="X308" s="10">
        <f t="shared" si="119"/>
        <v>0</v>
      </c>
      <c r="Y308" s="10">
        <f t="shared" si="119"/>
        <v>0</v>
      </c>
      <c r="Z308" s="10">
        <f t="shared" si="119"/>
        <v>0</v>
      </c>
      <c r="AA308" s="10">
        <f t="shared" si="119"/>
        <v>0</v>
      </c>
      <c r="AB308" s="10">
        <f t="shared" si="119"/>
        <v>0</v>
      </c>
      <c r="AC308" s="10">
        <f t="shared" si="119"/>
        <v>0</v>
      </c>
      <c r="AD308" s="10">
        <f t="shared" si="119"/>
        <v>0</v>
      </c>
      <c r="AE308" s="10">
        <f t="shared" si="119"/>
        <v>0</v>
      </c>
      <c r="AF308" s="10">
        <f t="shared" si="119"/>
        <v>0</v>
      </c>
      <c r="AG308" s="10">
        <f t="shared" si="119"/>
        <v>0</v>
      </c>
      <c r="AH308" s="10">
        <f t="shared" si="119"/>
        <v>0</v>
      </c>
      <c r="AI308" s="10">
        <f t="shared" si="119"/>
        <v>0</v>
      </c>
      <c r="AJ308" s="10">
        <f t="shared" si="119"/>
        <v>0</v>
      </c>
      <c r="AK308" s="10">
        <f t="shared" si="119"/>
        <v>0</v>
      </c>
      <c r="AL308" s="10">
        <f t="shared" si="120"/>
        <v>0</v>
      </c>
    </row>
    <row r="309" spans="3:38" x14ac:dyDescent="0.35">
      <c r="E309" t="s">
        <v>131</v>
      </c>
      <c r="F309" t="s">
        <v>53</v>
      </c>
      <c r="G309" s="10">
        <f t="shared" si="119"/>
        <v>0</v>
      </c>
      <c r="H309" s="10">
        <f t="shared" si="119"/>
        <v>0</v>
      </c>
      <c r="I309" s="10">
        <f t="shared" si="119"/>
        <v>0</v>
      </c>
      <c r="J309" s="10">
        <f t="shared" si="119"/>
        <v>0</v>
      </c>
      <c r="K309" s="10">
        <f t="shared" si="119"/>
        <v>0</v>
      </c>
      <c r="L309" s="10">
        <f t="shared" si="119"/>
        <v>0</v>
      </c>
      <c r="M309" s="10">
        <f t="shared" si="119"/>
        <v>0</v>
      </c>
      <c r="N309" s="10">
        <f t="shared" si="119"/>
        <v>0</v>
      </c>
      <c r="O309" s="10">
        <f t="shared" si="119"/>
        <v>0</v>
      </c>
      <c r="P309" s="10">
        <f t="shared" si="119"/>
        <v>0</v>
      </c>
      <c r="Q309" s="10">
        <f t="shared" si="119"/>
        <v>0</v>
      </c>
      <c r="R309" s="10">
        <f t="shared" si="119"/>
        <v>0</v>
      </c>
      <c r="S309" s="10">
        <f t="shared" si="119"/>
        <v>0</v>
      </c>
      <c r="T309" s="10">
        <f t="shared" si="119"/>
        <v>0</v>
      </c>
      <c r="U309" s="10">
        <f t="shared" si="119"/>
        <v>0</v>
      </c>
      <c r="V309" s="10">
        <f t="shared" si="119"/>
        <v>0</v>
      </c>
      <c r="W309" s="10">
        <f t="shared" si="119"/>
        <v>0</v>
      </c>
      <c r="X309" s="10">
        <f t="shared" si="119"/>
        <v>0</v>
      </c>
      <c r="Y309" s="10">
        <f t="shared" si="119"/>
        <v>0</v>
      </c>
      <c r="Z309" s="10">
        <f t="shared" si="119"/>
        <v>0</v>
      </c>
      <c r="AA309" s="10">
        <f t="shared" si="119"/>
        <v>0</v>
      </c>
      <c r="AB309" s="10">
        <f t="shared" si="119"/>
        <v>0</v>
      </c>
      <c r="AC309" s="10">
        <f t="shared" si="119"/>
        <v>0</v>
      </c>
      <c r="AD309" s="10">
        <f t="shared" si="119"/>
        <v>0</v>
      </c>
      <c r="AE309" s="10">
        <f t="shared" si="119"/>
        <v>0</v>
      </c>
      <c r="AF309" s="10">
        <f t="shared" si="119"/>
        <v>0</v>
      </c>
      <c r="AG309" s="10">
        <f t="shared" si="119"/>
        <v>0</v>
      </c>
      <c r="AH309" s="10">
        <f t="shared" si="119"/>
        <v>0</v>
      </c>
      <c r="AI309" s="10">
        <f t="shared" si="119"/>
        <v>0</v>
      </c>
      <c r="AJ309" s="10">
        <f t="shared" si="119"/>
        <v>0</v>
      </c>
      <c r="AK309" s="10">
        <f t="shared" si="119"/>
        <v>0</v>
      </c>
      <c r="AL309" s="10">
        <f t="shared" si="120"/>
        <v>0</v>
      </c>
    </row>
    <row r="310" spans="3:38" x14ac:dyDescent="0.35">
      <c r="E310" t="s">
        <v>148</v>
      </c>
      <c r="F310" t="s">
        <v>53</v>
      </c>
      <c r="G310" s="10">
        <f t="shared" ref="G310:AK310" si="121">G299</f>
        <v>0</v>
      </c>
      <c r="H310" s="10">
        <f t="shared" si="121"/>
        <v>0</v>
      </c>
      <c r="I310" s="10">
        <f t="shared" si="121"/>
        <v>0</v>
      </c>
      <c r="J310" s="10">
        <f t="shared" si="121"/>
        <v>0</v>
      </c>
      <c r="K310" s="10">
        <f t="shared" si="121"/>
        <v>0</v>
      </c>
      <c r="L310" s="10">
        <f t="shared" si="121"/>
        <v>0</v>
      </c>
      <c r="M310" s="10">
        <f t="shared" si="121"/>
        <v>0</v>
      </c>
      <c r="N310" s="10">
        <f t="shared" si="121"/>
        <v>0</v>
      </c>
      <c r="O310" s="10">
        <f t="shared" si="121"/>
        <v>0</v>
      </c>
      <c r="P310" s="10">
        <f t="shared" si="121"/>
        <v>0</v>
      </c>
      <c r="Q310" s="10">
        <f t="shared" si="121"/>
        <v>0</v>
      </c>
      <c r="R310" s="10">
        <f t="shared" si="121"/>
        <v>0</v>
      </c>
      <c r="S310" s="10">
        <f t="shared" si="121"/>
        <v>0</v>
      </c>
      <c r="T310" s="10">
        <f t="shared" si="121"/>
        <v>0</v>
      </c>
      <c r="U310" s="10">
        <f t="shared" si="121"/>
        <v>0</v>
      </c>
      <c r="V310" s="10">
        <f t="shared" si="121"/>
        <v>0</v>
      </c>
      <c r="W310" s="10">
        <f t="shared" si="121"/>
        <v>0</v>
      </c>
      <c r="X310" s="10">
        <f t="shared" si="121"/>
        <v>0</v>
      </c>
      <c r="Y310" s="10">
        <f t="shared" si="121"/>
        <v>0</v>
      </c>
      <c r="Z310" s="10">
        <f t="shared" si="121"/>
        <v>0</v>
      </c>
      <c r="AA310" s="10">
        <f t="shared" si="121"/>
        <v>0</v>
      </c>
      <c r="AB310" s="10">
        <f t="shared" si="121"/>
        <v>0</v>
      </c>
      <c r="AC310" s="10">
        <f t="shared" si="121"/>
        <v>0</v>
      </c>
      <c r="AD310" s="10">
        <f t="shared" si="121"/>
        <v>0</v>
      </c>
      <c r="AE310" s="10">
        <f t="shared" si="121"/>
        <v>0</v>
      </c>
      <c r="AF310" s="10">
        <f t="shared" si="121"/>
        <v>0</v>
      </c>
      <c r="AG310" s="10">
        <f t="shared" si="121"/>
        <v>0</v>
      </c>
      <c r="AH310" s="10">
        <f t="shared" si="121"/>
        <v>0</v>
      </c>
      <c r="AI310" s="10">
        <f t="shared" si="121"/>
        <v>0</v>
      </c>
      <c r="AJ310" s="10">
        <f t="shared" si="121"/>
        <v>0</v>
      </c>
      <c r="AK310" s="10">
        <f t="shared" si="121"/>
        <v>0</v>
      </c>
      <c r="AL310" s="10">
        <f>IF(AF310=0,0,IF($G$17&gt;(AK310/AF310)^(1/5)-1+2%,AK310*(AK310/AF310)^(1/5)/($G$17-((AK310/AF310)^(1/5)-1)),AK310*(1+$G$16)/$G$18))</f>
        <v>0</v>
      </c>
    </row>
    <row r="311" spans="3:38" x14ac:dyDescent="0.35">
      <c r="E311" t="s">
        <v>149</v>
      </c>
      <c r="F311" t="s">
        <v>53</v>
      </c>
      <c r="G311" s="10">
        <f>-$G$19*G310</f>
        <v>0</v>
      </c>
      <c r="H311" s="10">
        <f t="shared" ref="H311:AK311" si="122">-$G$19*H310</f>
        <v>0</v>
      </c>
      <c r="I311" s="10">
        <f t="shared" si="122"/>
        <v>0</v>
      </c>
      <c r="J311" s="10">
        <f t="shared" si="122"/>
        <v>0</v>
      </c>
      <c r="K311" s="10">
        <f t="shared" si="122"/>
        <v>0</v>
      </c>
      <c r="L311" s="10">
        <f t="shared" si="122"/>
        <v>0</v>
      </c>
      <c r="M311" s="10">
        <f t="shared" si="122"/>
        <v>0</v>
      </c>
      <c r="N311" s="10">
        <f t="shared" si="122"/>
        <v>0</v>
      </c>
      <c r="O311" s="10">
        <f t="shared" si="122"/>
        <v>0</v>
      </c>
      <c r="P311" s="10">
        <f t="shared" si="122"/>
        <v>0</v>
      </c>
      <c r="Q311" s="10">
        <f t="shared" si="122"/>
        <v>0</v>
      </c>
      <c r="R311" s="10">
        <f t="shared" si="122"/>
        <v>0</v>
      </c>
      <c r="S311" s="10">
        <f t="shared" si="122"/>
        <v>0</v>
      </c>
      <c r="T311" s="10">
        <f t="shared" si="122"/>
        <v>0</v>
      </c>
      <c r="U311" s="10">
        <f t="shared" si="122"/>
        <v>0</v>
      </c>
      <c r="V311" s="10">
        <f t="shared" si="122"/>
        <v>0</v>
      </c>
      <c r="W311" s="10">
        <f t="shared" si="122"/>
        <v>0</v>
      </c>
      <c r="X311" s="10">
        <f t="shared" si="122"/>
        <v>0</v>
      </c>
      <c r="Y311" s="10">
        <f t="shared" si="122"/>
        <v>0</v>
      </c>
      <c r="Z311" s="10">
        <f t="shared" si="122"/>
        <v>0</v>
      </c>
      <c r="AA311" s="10">
        <f t="shared" si="122"/>
        <v>0</v>
      </c>
      <c r="AB311" s="10">
        <f t="shared" si="122"/>
        <v>0</v>
      </c>
      <c r="AC311" s="10">
        <f t="shared" si="122"/>
        <v>0</v>
      </c>
      <c r="AD311" s="10">
        <f t="shared" si="122"/>
        <v>0</v>
      </c>
      <c r="AE311" s="10">
        <f t="shared" si="122"/>
        <v>0</v>
      </c>
      <c r="AF311" s="10">
        <f t="shared" si="122"/>
        <v>0</v>
      </c>
      <c r="AG311" s="10">
        <f t="shared" si="122"/>
        <v>0</v>
      </c>
      <c r="AH311" s="10">
        <f t="shared" si="122"/>
        <v>0</v>
      </c>
      <c r="AI311" s="10">
        <f t="shared" si="122"/>
        <v>0</v>
      </c>
      <c r="AJ311" s="10">
        <f t="shared" si="122"/>
        <v>0</v>
      </c>
      <c r="AK311" s="10">
        <f t="shared" si="122"/>
        <v>0</v>
      </c>
      <c r="AL311" s="10">
        <f t="shared" ref="AL311" si="123">IF(AF311=0,0,IF($G$17&gt;(AK311/AF311)^(1/5)-1+2%,AK311*(AK311/AF311)^(1/5)/($G$17-((AK311/AF311)^(1/5)-1)),AK311*(1+$G$16)/$G$18))</f>
        <v>0</v>
      </c>
    </row>
    <row r="312" spans="3:38" x14ac:dyDescent="0.35">
      <c r="E312" t="s">
        <v>150</v>
      </c>
      <c r="F312" t="s">
        <v>53</v>
      </c>
      <c r="G312" s="10">
        <f t="shared" ref="G312:AL312" si="124">SUM(G302:G311)</f>
        <v>-34764548.044999994</v>
      </c>
      <c r="H312" s="10">
        <f t="shared" si="124"/>
        <v>-1920603.6533496913</v>
      </c>
      <c r="I312" s="10">
        <f t="shared" si="124"/>
        <v>-7313049.8909335975</v>
      </c>
      <c r="J312" s="10">
        <f t="shared" si="124"/>
        <v>-8638098.559425693</v>
      </c>
      <c r="K312" s="10">
        <f t="shared" si="124"/>
        <v>-14338611.823893329</v>
      </c>
      <c r="L312" s="10">
        <f t="shared" si="124"/>
        <v>-5191178.2387501029</v>
      </c>
      <c r="M312" s="10">
        <f t="shared" si="124"/>
        <v>-2807073.7655441184</v>
      </c>
      <c r="N312" s="10">
        <f t="shared" si="124"/>
        <v>-2690921.8023715317</v>
      </c>
      <c r="O312" s="10">
        <f t="shared" si="124"/>
        <v>-5815081.4664770607</v>
      </c>
      <c r="P312" s="10">
        <f t="shared" si="124"/>
        <v>-5658039.8557505365</v>
      </c>
      <c r="Q312" s="10">
        <f t="shared" si="124"/>
        <v>-5457086.5637388397</v>
      </c>
      <c r="R312" s="10">
        <f t="shared" si="124"/>
        <v>-5208552.466922693</v>
      </c>
      <c r="S312" s="10">
        <f t="shared" si="124"/>
        <v>-4908534.6677511884</v>
      </c>
      <c r="T312" s="10">
        <f t="shared" si="124"/>
        <v>-4672595.1765351007</v>
      </c>
      <c r="U312" s="10">
        <f t="shared" si="124"/>
        <v>-4422782.6404743716</v>
      </c>
      <c r="V312" s="10">
        <f t="shared" si="124"/>
        <v>-4158676.0211170763</v>
      </c>
      <c r="W312" s="10">
        <f t="shared" si="124"/>
        <v>-3879842.714409072</v>
      </c>
      <c r="X312" s="10">
        <f t="shared" si="124"/>
        <v>-3585838.2506166734</v>
      </c>
      <c r="Y312" s="10">
        <f t="shared" si="124"/>
        <v>-3276205.9867465217</v>
      </c>
      <c r="Z312" s="10">
        <f t="shared" si="124"/>
        <v>-2950476.7912797853</v>
      </c>
      <c r="AA312" s="10">
        <f t="shared" si="124"/>
        <v>-2608168.7210336979</v>
      </c>
      <c r="AB312" s="10">
        <f t="shared" si="124"/>
        <v>-2248786.6899586339</v>
      </c>
      <c r="AC312" s="10">
        <f t="shared" si="124"/>
        <v>-1871822.1296746787</v>
      </c>
      <c r="AD312" s="10">
        <f t="shared" si="124"/>
        <v>-1476752.6415466648</v>
      </c>
      <c r="AE312" s="10">
        <f t="shared" si="124"/>
        <v>-1063041.6400921494</v>
      </c>
      <c r="AF312" s="10">
        <f t="shared" si="124"/>
        <v>-630137.98751159385</v>
      </c>
      <c r="AG312" s="10">
        <f t="shared" si="124"/>
        <v>-177475.61912526935</v>
      </c>
      <c r="AH312" s="10">
        <f t="shared" si="124"/>
        <v>295526.84050397947</v>
      </c>
      <c r="AI312" s="10">
        <f t="shared" si="124"/>
        <v>789466.47098796815</v>
      </c>
      <c r="AJ312" s="10">
        <f t="shared" si="124"/>
        <v>1304956.4593020007</v>
      </c>
      <c r="AK312" s="10">
        <f t="shared" si="124"/>
        <v>1842626.5129819661</v>
      </c>
      <c r="AL312" s="10">
        <f t="shared" si="124"/>
        <v>502436639.16232657</v>
      </c>
    </row>
    <row r="313" spans="3:38" x14ac:dyDescent="0.35">
      <c r="E313" t="s">
        <v>151</v>
      </c>
      <c r="F313" t="s">
        <v>53</v>
      </c>
      <c r="G313" s="10">
        <f>NPV($G$17,H312:AL312)+G312</f>
        <v>17011208.899007179</v>
      </c>
    </row>
    <row r="315" spans="3:38" x14ac:dyDescent="0.35">
      <c r="E315" t="s">
        <v>143</v>
      </c>
      <c r="F315" t="s">
        <v>53</v>
      </c>
      <c r="G315" s="10">
        <f t="shared" ref="G315:AK315" si="125">G287</f>
        <v>17217664.420000002</v>
      </c>
      <c r="H315" s="10">
        <f t="shared" si="125"/>
        <v>17579235.372820001</v>
      </c>
      <c r="I315" s="10">
        <f t="shared" si="125"/>
        <v>17948399.315649219</v>
      </c>
      <c r="J315" s="10">
        <f t="shared" si="125"/>
        <v>18325315.701277852</v>
      </c>
      <c r="K315" s="10">
        <f t="shared" si="125"/>
        <v>18710147.331004687</v>
      </c>
      <c r="L315" s="10">
        <f t="shared" si="125"/>
        <v>19103060.424955782</v>
      </c>
      <c r="M315" s="10">
        <f t="shared" si="125"/>
        <v>0</v>
      </c>
      <c r="N315" s="10">
        <f t="shared" si="125"/>
        <v>0</v>
      </c>
      <c r="O315" s="10">
        <f t="shared" si="125"/>
        <v>0</v>
      </c>
      <c r="P315" s="10">
        <f t="shared" si="125"/>
        <v>0</v>
      </c>
      <c r="Q315" s="10">
        <f t="shared" si="125"/>
        <v>0</v>
      </c>
      <c r="R315" s="10">
        <f t="shared" si="125"/>
        <v>0</v>
      </c>
      <c r="S315" s="10">
        <f t="shared" si="125"/>
        <v>0</v>
      </c>
      <c r="T315" s="10">
        <f t="shared" si="125"/>
        <v>0</v>
      </c>
      <c r="U315" s="10">
        <f t="shared" si="125"/>
        <v>0</v>
      </c>
      <c r="V315" s="10">
        <f t="shared" si="125"/>
        <v>0</v>
      </c>
      <c r="W315" s="10">
        <f t="shared" si="125"/>
        <v>0</v>
      </c>
      <c r="X315" s="10">
        <f t="shared" si="125"/>
        <v>0</v>
      </c>
      <c r="Y315" s="10">
        <f t="shared" si="125"/>
        <v>0</v>
      </c>
      <c r="Z315" s="10">
        <f t="shared" si="125"/>
        <v>0</v>
      </c>
      <c r="AA315" s="10">
        <f t="shared" si="125"/>
        <v>0</v>
      </c>
      <c r="AB315" s="10">
        <f t="shared" si="125"/>
        <v>0</v>
      </c>
      <c r="AC315" s="10">
        <f t="shared" si="125"/>
        <v>0</v>
      </c>
      <c r="AD315" s="10">
        <f t="shared" si="125"/>
        <v>0</v>
      </c>
      <c r="AE315" s="10">
        <f t="shared" si="125"/>
        <v>0</v>
      </c>
      <c r="AF315" s="10">
        <f t="shared" si="125"/>
        <v>0</v>
      </c>
      <c r="AG315" s="10">
        <f t="shared" si="125"/>
        <v>0</v>
      </c>
      <c r="AH315" s="10">
        <f t="shared" si="125"/>
        <v>0</v>
      </c>
      <c r="AI315" s="10">
        <f t="shared" si="125"/>
        <v>0</v>
      </c>
      <c r="AJ315" s="10">
        <f t="shared" si="125"/>
        <v>0</v>
      </c>
      <c r="AK315" s="10">
        <f t="shared" si="125"/>
        <v>0</v>
      </c>
    </row>
    <row r="316" spans="3:38" x14ac:dyDescent="0.35">
      <c r="E316" t="s">
        <v>152</v>
      </c>
      <c r="F316" t="s">
        <v>53</v>
      </c>
      <c r="G316" s="10">
        <f>NPV($G$17,H315:AK315)+G315</f>
        <v>97092977.728330806</v>
      </c>
    </row>
    <row r="317" spans="3:38" x14ac:dyDescent="0.35">
      <c r="E317" s="15" t="s">
        <v>153</v>
      </c>
      <c r="F317" s="15"/>
      <c r="G317" s="18" t="str">
        <f>IF(G313&gt;0,"N/A",IF(ABS(G313+G316)&gt;1,"Error","OK"))</f>
        <v>N/A</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305A852B-61DE-4D07-AB14-0C6DD376A80D}">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CE51-8396-48C4-8B43-F4032394BD91}">
  <sheetPr>
    <tabColor rgb="FF7030A0"/>
    <pageSetUpPr fitToPage="1"/>
  </sheetPr>
  <dimension ref="A1:AN324"/>
  <sheetViews>
    <sheetView zoomScale="85" zoomScaleNormal="85" workbookViewId="0">
      <pane xSplit="6" ySplit="4" topLeftCell="G215" activePane="bottomRight" state="frozen"/>
      <selection activeCell="J104" sqref="J104"/>
      <selection pane="topRight" activeCell="J104" sqref="J104"/>
      <selection pane="bottomLeft" activeCell="J104" sqref="J104"/>
      <selection pane="bottomRight" activeCell="J104" sqref="J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10715.432158691152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24">
        <f>((1+G16)*(1+G18))-1</f>
        <v>5.2548899999999898E-2</v>
      </c>
    </row>
    <row r="18" spans="1:40" x14ac:dyDescent="0.35">
      <c r="E18" t="s">
        <v>46</v>
      </c>
      <c r="F18" t="s">
        <v>44</v>
      </c>
      <c r="G18" s="8">
        <v>3.09E-2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30">
        <f>[6]Revenue!$D$153</f>
        <v>540.89</v>
      </c>
      <c r="J104" s="30">
        <f t="shared" ref="J104:AK104" si="24">I104*(1+$G$16)*(1+J103)</f>
        <v>563.28929313850006</v>
      </c>
      <c r="K104" s="30">
        <f t="shared" si="24"/>
        <v>586.62160655689718</v>
      </c>
      <c r="L104" s="30">
        <f t="shared" si="24"/>
        <v>616.90965958416314</v>
      </c>
      <c r="M104" s="30">
        <f t="shared" si="24"/>
        <v>648.76954540473946</v>
      </c>
      <c r="N104" s="30">
        <f t="shared" si="24"/>
        <v>682.25788113356055</v>
      </c>
      <c r="O104" s="30">
        <f t="shared" si="24"/>
        <v>712.04474234886254</v>
      </c>
      <c r="P104" s="30">
        <f t="shared" si="24"/>
        <v>743.13207531479577</v>
      </c>
      <c r="Q104" s="30">
        <f t="shared" si="24"/>
        <v>775.57665764085584</v>
      </c>
      <c r="R104" s="30">
        <f t="shared" si="24"/>
        <v>809.43774580387174</v>
      </c>
      <c r="S104" s="30">
        <f t="shared" si="24"/>
        <v>844.77718337347142</v>
      </c>
      <c r="T104" s="10">
        <f t="shared" si="24"/>
        <v>862.51750422431428</v>
      </c>
      <c r="U104" s="10">
        <f t="shared" si="24"/>
        <v>880.63037181302479</v>
      </c>
      <c r="V104" s="10">
        <f t="shared" si="24"/>
        <v>899.12360962109824</v>
      </c>
      <c r="W104" s="10">
        <f t="shared" si="24"/>
        <v>918.00520542314121</v>
      </c>
      <c r="X104" s="10">
        <f t="shared" si="24"/>
        <v>937.28331473702713</v>
      </c>
      <c r="Y104" s="10">
        <f t="shared" si="24"/>
        <v>956.96626434650466</v>
      </c>
      <c r="Z104" s="10">
        <f t="shared" si="24"/>
        <v>977.06255589778118</v>
      </c>
      <c r="AA104" s="10">
        <f t="shared" si="24"/>
        <v>997.58086957163448</v>
      </c>
      <c r="AB104" s="10">
        <f t="shared" si="24"/>
        <v>1018.5300678326387</v>
      </c>
      <c r="AC104" s="10">
        <f t="shared" si="24"/>
        <v>1039.9191992571241</v>
      </c>
      <c r="AD104" s="10">
        <f t="shared" si="24"/>
        <v>1061.7575024415237</v>
      </c>
      <c r="AE104" s="10">
        <f t="shared" si="24"/>
        <v>1084.0544099927956</v>
      </c>
      <c r="AF104" s="10">
        <f t="shared" si="24"/>
        <v>1106.8195526026443</v>
      </c>
      <c r="AG104" s="10">
        <f>AF104*(1+$G$16)*(1+AG103)</f>
        <v>1130.0627632072997</v>
      </c>
      <c r="AH104" s="10">
        <f t="shared" si="24"/>
        <v>1153.7940812346528</v>
      </c>
      <c r="AI104" s="10">
        <f t="shared" si="24"/>
        <v>1178.0237569405804</v>
      </c>
      <c r="AJ104" s="10">
        <f t="shared" si="24"/>
        <v>1202.7622558363325</v>
      </c>
      <c r="AK104" s="10">
        <f t="shared" si="24"/>
        <v>1228.0202632088954</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10">
        <f>H93*H104+H100*H105+H101*H106+H102*H107</f>
        <v>248020.96000000002</v>
      </c>
      <c r="I110" s="10">
        <f t="shared" ref="I110:AK110" si="29">I93*I104+I100*I105+I101*I106+I102*I107</f>
        <v>493291.68</v>
      </c>
      <c r="J110" s="10">
        <f t="shared" si="29"/>
        <v>758187.3885644211</v>
      </c>
      <c r="K110" s="10">
        <f t="shared" si="29"/>
        <v>1062958.3510810977</v>
      </c>
      <c r="L110" s="10">
        <f t="shared" si="29"/>
        <v>1412106.2107881494</v>
      </c>
      <c r="M110" s="10">
        <f t="shared" si="29"/>
        <v>1753624.0812290108</v>
      </c>
      <c r="N110" s="10">
        <f t="shared" si="29"/>
        <v>2153205.8728575171</v>
      </c>
      <c r="O110" s="10">
        <f t="shared" si="29"/>
        <v>2569769.4751370451</v>
      </c>
      <c r="P110" s="10">
        <f t="shared" si="29"/>
        <v>3018602.4899287005</v>
      </c>
      <c r="Q110" s="10">
        <f t="shared" si="29"/>
        <v>3501728.609248464</v>
      </c>
      <c r="R110" s="10">
        <f t="shared" si="29"/>
        <v>4021286.7211536346</v>
      </c>
      <c r="S110" s="10">
        <f t="shared" si="29"/>
        <v>4579537.1110675884</v>
      </c>
      <c r="T110" s="10">
        <f t="shared" si="29"/>
        <v>5066427.8198136222</v>
      </c>
      <c r="U110" s="10">
        <f t="shared" si="29"/>
        <v>5571748.3624610081</v>
      </c>
      <c r="V110" s="10">
        <f t="shared" si="29"/>
        <v>6096058.0732310461</v>
      </c>
      <c r="W110" s="10">
        <f t="shared" si="29"/>
        <v>6639931.6508255806</v>
      </c>
      <c r="X110" s="10">
        <f t="shared" si="29"/>
        <v>7203959.5570687903</v>
      </c>
      <c r="Y110" s="10">
        <f t="shared" si="29"/>
        <v>7788748.4255162012</v>
      </c>
      <c r="Z110" s="10">
        <f t="shared" si="29"/>
        <v>8394921.4802737366</v>
      </c>
      <c r="AA110" s="10">
        <f t="shared" si="29"/>
        <v>9023118.9652754348</v>
      </c>
      <c r="AB110" s="10">
        <f t="shared" si="29"/>
        <v>9673998.5842744019</v>
      </c>
      <c r="AC110" s="10">
        <f t="shared" si="29"/>
        <v>10348235.951807642</v>
      </c>
      <c r="AD110" s="10">
        <f t="shared" si="29"/>
        <v>11046525.055401612</v>
      </c>
      <c r="AE110" s="10">
        <f t="shared" si="29"/>
        <v>11769578.729291782</v>
      </c>
      <c r="AF110" s="10">
        <f t="shared" si="29"/>
        <v>12518129.139935907</v>
      </c>
      <c r="AG110" s="10">
        <f t="shared" si="29"/>
        <v>13292928.283607466</v>
      </c>
      <c r="AH110" s="10">
        <f t="shared" si="29"/>
        <v>14094748.496362519</v>
      </c>
      <c r="AI110" s="10">
        <f t="shared" si="29"/>
        <v>14924382.976680214</v>
      </c>
      <c r="AJ110" s="10">
        <f t="shared" si="29"/>
        <v>15782646.321084356</v>
      </c>
      <c r="AK110" s="10">
        <f t="shared" si="29"/>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362.95288218423349</v>
      </c>
      <c r="K125" s="10">
        <f t="shared" si="36"/>
        <v>377.98695172254958</v>
      </c>
      <c r="L125" s="10">
        <f t="shared" si="36"/>
        <v>397.5029202948337</v>
      </c>
      <c r="M125" s="10">
        <f t="shared" si="36"/>
        <v>418.03169214527884</v>
      </c>
      <c r="N125" s="10">
        <f t="shared" si="36"/>
        <v>439.60974825319119</v>
      </c>
      <c r="O125" s="10">
        <f t="shared" si="36"/>
        <v>458.80277617154252</v>
      </c>
      <c r="P125" s="10">
        <f t="shared" si="36"/>
        <v>478.83375712014021</v>
      </c>
      <c r="Q125" s="10">
        <f t="shared" si="36"/>
        <v>499.73927549222788</v>
      </c>
      <c r="R125" s="10">
        <f t="shared" si="36"/>
        <v>521.55751292788818</v>
      </c>
      <c r="S125" s="10">
        <f t="shared" si="36"/>
        <v>544.32831804862792</v>
      </c>
      <c r="T125" s="10">
        <f t="shared" si="36"/>
        <v>555.75921272764901</v>
      </c>
      <c r="U125" s="10">
        <f t="shared" si="36"/>
        <v>567.43015619492962</v>
      </c>
      <c r="V125" s="10">
        <f t="shared" si="36"/>
        <v>579.34618947502304</v>
      </c>
      <c r="W125" s="10">
        <f t="shared" si="36"/>
        <v>591.51245945399842</v>
      </c>
      <c r="X125" s="10">
        <f t="shared" si="36"/>
        <v>603.93422110253232</v>
      </c>
      <c r="Y125" s="10">
        <f t="shared" si="36"/>
        <v>616.61683974568541</v>
      </c>
      <c r="Z125" s="10">
        <f t="shared" si="36"/>
        <v>629.56579338034476</v>
      </c>
      <c r="AA125" s="10">
        <f t="shared" si="36"/>
        <v>642.78667504133193</v>
      </c>
      <c r="AB125" s="10">
        <f t="shared" si="36"/>
        <v>656.28519521719988</v>
      </c>
      <c r="AC125" s="10">
        <f t="shared" si="36"/>
        <v>670.06718431676097</v>
      </c>
      <c r="AD125" s="10">
        <f t="shared" si="36"/>
        <v>684.13859518741288</v>
      </c>
      <c r="AE125" s="10">
        <f t="shared" si="36"/>
        <v>698.50550568634844</v>
      </c>
      <c r="AF125" s="10">
        <f t="shared" si="36"/>
        <v>713.17412130576167</v>
      </c>
      <c r="AG125" s="10">
        <f>AF125*(1+$G$16)*(1+AG124)</f>
        <v>728.1507778531826</v>
      </c>
      <c r="AH125" s="10">
        <f t="shared" si="36"/>
        <v>743.44194418809934</v>
      </c>
      <c r="AI125" s="10">
        <f t="shared" si="36"/>
        <v>759.05422501604937</v>
      </c>
      <c r="AJ125" s="10">
        <f t="shared" si="36"/>
        <v>774.99436374138634</v>
      </c>
      <c r="AK125" s="10">
        <f t="shared" si="36"/>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7">I126*(1+$G$16)*(1+J124)</f>
        <v>2.2741312086127361</v>
      </c>
      <c r="K126" s="13">
        <f t="shared" si="37"/>
        <v>2.3683292392876494</v>
      </c>
      <c r="L126" s="13">
        <f t="shared" si="37"/>
        <v>2.4906092248589129</v>
      </c>
      <c r="M126" s="13">
        <f t="shared" si="37"/>
        <v>2.6192350686837065</v>
      </c>
      <c r="N126" s="13">
        <f t="shared" si="37"/>
        <v>2.754435347355944</v>
      </c>
      <c r="O126" s="13">
        <f t="shared" si="37"/>
        <v>2.8746919038385097</v>
      </c>
      <c r="P126" s="13">
        <f t="shared" si="37"/>
        <v>3.0001987702951056</v>
      </c>
      <c r="Q126" s="13">
        <f t="shared" si="37"/>
        <v>3.1311851712738954</v>
      </c>
      <c r="R126" s="13">
        <f t="shared" si="37"/>
        <v>3.2678903390928196</v>
      </c>
      <c r="S126" s="13">
        <f t="shared" si="37"/>
        <v>3.4105639507712286</v>
      </c>
      <c r="T126" s="13">
        <f t="shared" si="37"/>
        <v>3.4821857937374241</v>
      </c>
      <c r="U126" s="13">
        <f t="shared" si="37"/>
        <v>3.5553116954059099</v>
      </c>
      <c r="V126" s="13">
        <f t="shared" si="37"/>
        <v>3.6299732410094334</v>
      </c>
      <c r="W126" s="13">
        <f t="shared" si="37"/>
        <v>3.7062026790706311</v>
      </c>
      <c r="X126" s="13">
        <f t="shared" si="37"/>
        <v>3.7840329353311142</v>
      </c>
      <c r="Y126" s="13">
        <f t="shared" si="37"/>
        <v>3.8634976269730674</v>
      </c>
      <c r="Z126" s="13">
        <f t="shared" si="37"/>
        <v>3.9446310771395017</v>
      </c>
      <c r="AA126" s="13">
        <f t="shared" si="37"/>
        <v>4.0274683297594311</v>
      </c>
      <c r="AB126" s="13">
        <f t="shared" si="37"/>
        <v>4.1120451646843792</v>
      </c>
      <c r="AC126" s="13">
        <f t="shared" si="37"/>
        <v>4.1983981131427504</v>
      </c>
      <c r="AD126" s="13">
        <f t="shared" si="37"/>
        <v>4.286564473518748</v>
      </c>
      <c r="AE126" s="13">
        <f t="shared" si="37"/>
        <v>4.376582327462641</v>
      </c>
      <c r="AF126" s="13">
        <f t="shared" si="37"/>
        <v>4.468490556339356</v>
      </c>
      <c r="AG126" s="13">
        <f>AF126*(1+$G$16)*(1+AG124)</f>
        <v>4.5623288580224823</v>
      </c>
      <c r="AH126" s="13">
        <f t="shared" si="37"/>
        <v>4.658137764040954</v>
      </c>
      <c r="AI126" s="13">
        <f t="shared" si="37"/>
        <v>4.7559586570858139</v>
      </c>
      <c r="AJ126" s="13">
        <f t="shared" si="37"/>
        <v>4.8558337888846159</v>
      </c>
      <c r="AK126" s="13">
        <f t="shared" si="37"/>
        <v>4.9578062984511924</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10">
        <f>H114*H125+H121*H126+H122*H127+H123*H128</f>
        <v>278972.13079999998</v>
      </c>
      <c r="I131" s="10">
        <f t="shared" ref="I131:AK131" si="41">I114*I125+I121*I126+I122*I127+I123*I128</f>
        <v>558825.90240000002</v>
      </c>
      <c r="J131" s="10">
        <f t="shared" si="41"/>
        <v>858913.23284190008</v>
      </c>
      <c r="K131" s="10">
        <f t="shared" si="41"/>
        <v>1204173.2788935555</v>
      </c>
      <c r="L131" s="10">
        <f t="shared" si="41"/>
        <v>1599705.7309548226</v>
      </c>
      <c r="M131" s="10">
        <f t="shared" si="41"/>
        <v>1986594.5431375878</v>
      </c>
      <c r="N131" s="10">
        <f t="shared" si="41"/>
        <v>2439261.1181939701</v>
      </c>
      <c r="O131" s="10">
        <f t="shared" si="41"/>
        <v>2911165.5519984318</v>
      </c>
      <c r="P131" s="10">
        <f t="shared" si="41"/>
        <v>3419626.4174195947</v>
      </c>
      <c r="Q131" s="10">
        <f t="shared" si="41"/>
        <v>3966936.2556919069</v>
      </c>
      <c r="R131" s="10">
        <f t="shared" si="41"/>
        <v>4555518.1079839366</v>
      </c>
      <c r="S131" s="10">
        <f t="shared" si="41"/>
        <v>5187932.5405744426</v>
      </c>
      <c r="T131" s="10">
        <f t="shared" si="41"/>
        <v>5739507.0972042596</v>
      </c>
      <c r="U131" s="10">
        <f t="shared" si="41"/>
        <v>6311959.9069621358</v>
      </c>
      <c r="V131" s="10">
        <f t="shared" si="41"/>
        <v>6905924.6120999753</v>
      </c>
      <c r="W131" s="10">
        <f t="shared" si="41"/>
        <v>7522052.260534633</v>
      </c>
      <c r="X131" s="10">
        <f t="shared" si="41"/>
        <v>8161011.757449612</v>
      </c>
      <c r="Y131" s="10">
        <f t="shared" si="41"/>
        <v>8823490.3281881232</v>
      </c>
      <c r="Z131" s="10">
        <f t="shared" si="41"/>
        <v>9510193.9927126169</v>
      </c>
      <c r="AA131" s="10">
        <f t="shared" si="41"/>
        <v>10221848.051912408</v>
      </c>
      <c r="AB131" s="10">
        <f t="shared" si="41"/>
        <v>10959197.586047806</v>
      </c>
      <c r="AC131" s="10">
        <f t="shared" si="41"/>
        <v>11723007.965625994</v>
      </c>
      <c r="AD131" s="10">
        <f t="shared" si="41"/>
        <v>12514065.375011019</v>
      </c>
      <c r="AE131" s="10">
        <f t="shared" si="41"/>
        <v>13333177.349077374</v>
      </c>
      <c r="AF131" s="10">
        <f t="shared" si="41"/>
        <v>14181173.323224137</v>
      </c>
      <c r="AG131" s="10">
        <f t="shared" si="41"/>
        <v>15058905.197074121</v>
      </c>
      <c r="AH131" s="10">
        <f t="shared" si="41"/>
        <v>15967247.912190262</v>
      </c>
      <c r="AI131" s="10">
        <f t="shared" si="41"/>
        <v>16907100.044149369</v>
      </c>
      <c r="AJ131" s="10">
        <f t="shared" si="41"/>
        <v>17879384.409321487</v>
      </c>
      <c r="AK131" s="10">
        <f t="shared" si="41"/>
        <v>18885048.68671136</v>
      </c>
      <c r="AL131" s="10">
        <f>SUM(H131:AK131)</f>
        <v>239571920.66638684</v>
      </c>
    </row>
    <row r="132" spans="1:39" x14ac:dyDescent="0.35">
      <c r="C132" s="3"/>
      <c r="D132" s="3"/>
      <c r="H132" s="10">
        <f>'[7]All Developments - Total'!H131</f>
        <v>237703.27191533998</v>
      </c>
      <c r="I132" s="10">
        <f>'[7]All Developments - Total'!I131</f>
        <v>496661.09465645312</v>
      </c>
      <c r="J132" s="10">
        <f>'[7]All Developments - Total'!J131</f>
        <v>775821.05166698783</v>
      </c>
      <c r="K132" s="10">
        <f>'[7]All Developments - Total'!K131</f>
        <v>1029927.5225065954</v>
      </c>
      <c r="L132" s="10">
        <f>'[7]All Developments - Total'!L131</f>
        <v>1285267.4921283107</v>
      </c>
      <c r="M132" s="10">
        <f>'[7]All Developments - Total'!M131</f>
        <v>1556073.9019296458</v>
      </c>
      <c r="N132" s="10">
        <f>'[7]All Developments - Total'!N131</f>
        <v>1843099.7902497873</v>
      </c>
      <c r="O132" s="10">
        <f>'[7]All Developments - Total'!O131</f>
        <v>2147131.9695149679</v>
      </c>
      <c r="P132" s="10">
        <f>'[7]All Developments - Total'!P131</f>
        <v>2468992.4844769286</v>
      </c>
      <c r="Q132" s="10">
        <f>'[7]All Developments - Total'!Q131</f>
        <v>2809540.1322117816</v>
      </c>
      <c r="R132" s="10">
        <f>'[7]All Developments - Total'!R131</f>
        <v>3169672.0464685289</v>
      </c>
      <c r="S132" s="10">
        <f>'[7]All Developments - Total'!S131</f>
        <v>3550325.3490643958</v>
      </c>
      <c r="T132" s="10">
        <f>'[7]All Developments - Total'!T131</f>
        <v>3952478.8711366262</v>
      </c>
      <c r="U132" s="10">
        <f>'[7]All Developments - Total'!U131</f>
        <v>4377154.9471774753</v>
      </c>
      <c r="V132" s="10">
        <f>'[7]All Developments - Total'!V131</f>
        <v>4825421.2849011282</v>
      </c>
      <c r="W132" s="10">
        <f>'[7]All Developments - Total'!W131</f>
        <v>5298392.914118316</v>
      </c>
      <c r="X132" s="10">
        <f>'[7]All Developments - Total'!X131</f>
        <v>5797234.217926763</v>
      </c>
      <c r="Y132" s="10">
        <f>'[7]All Developments - Total'!Y131</f>
        <v>6323161.0496633854</v>
      </c>
      <c r="Z132" s="10">
        <f>'[7]All Developments - Total'!Z131</f>
        <v>6877442.9392077634</v>
      </c>
      <c r="AA132" s="10">
        <f>'[7]All Developments - Total'!AA131</f>
        <v>7461405.3923759051</v>
      </c>
      <c r="AB132" s="10">
        <f>'[7]All Developments - Total'!AB131</f>
        <v>8076432.2872990798</v>
      </c>
      <c r="AC132" s="10">
        <f>'[7]All Developments - Total'!AC131</f>
        <v>8723968.3718446791</v>
      </c>
      <c r="AD132" s="10">
        <f>'[7]All Developments - Total'!AD131</f>
        <v>9405521.8663050346</v>
      </c>
      <c r="AE132" s="10">
        <f>'[7]All Developments - Total'!AE131</f>
        <v>10122667.175756074</v>
      </c>
      <c r="AF132" s="10">
        <f>'[7]All Developments - Total'!AF131</f>
        <v>10877047.716670956</v>
      </c>
      <c r="AG132" s="10">
        <f>'[7]All Developments - Total'!AG131</f>
        <v>11670378.862564746</v>
      </c>
      <c r="AH132" s="10">
        <f>'[7]All Developments - Total'!AH131</f>
        <v>12504451.013644956</v>
      </c>
      <c r="AI132" s="10">
        <f>'[7]All Developments - Total'!AI131</f>
        <v>13381132.795649923</v>
      </c>
      <c r="AJ132" s="10">
        <f>'[7]All Developments - Total'!AJ131</f>
        <v>14302374.393272534</v>
      </c>
      <c r="AK132" s="10">
        <f>'[7]All Developments - Total'!AK131</f>
        <v>15270211.02379163</v>
      </c>
      <c r="AL132" s="28">
        <f>SUM(H132:AK132)</f>
        <v>180617093.23009673</v>
      </c>
      <c r="AM132" s="29" t="s">
        <v>168</v>
      </c>
    </row>
    <row r="133" spans="1:39" x14ac:dyDescent="0.35">
      <c r="C133" s="3"/>
      <c r="D133" s="4" t="s">
        <v>97</v>
      </c>
      <c r="E133" s="4"/>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 t="shared" ref="H176:AK177" si="66">SUM(H95,H116,H137,H158)</f>
        <v>968</v>
      </c>
      <c r="I176" s="10">
        <f t="shared" si="66"/>
        <v>856</v>
      </c>
      <c r="J176" s="10">
        <f t="shared" si="66"/>
        <v>868</v>
      </c>
      <c r="K176" s="10">
        <f t="shared" si="66"/>
        <v>932</v>
      </c>
      <c r="L176" s="10">
        <f t="shared" si="66"/>
        <v>954</v>
      </c>
      <c r="M176" s="10">
        <f t="shared" si="66"/>
        <v>828</v>
      </c>
      <c r="N176" s="10">
        <f t="shared" si="66"/>
        <v>906</v>
      </c>
      <c r="O176" s="10">
        <f>SUM(O95,O116,O137,O158)</f>
        <v>906</v>
      </c>
      <c r="P176" s="10">
        <f t="shared" si="66"/>
        <v>906</v>
      </c>
      <c r="Q176" s="10">
        <f t="shared" si="66"/>
        <v>906</v>
      </c>
      <c r="R176" s="10">
        <f t="shared" si="66"/>
        <v>906</v>
      </c>
      <c r="S176" s="10">
        <f t="shared" si="66"/>
        <v>906</v>
      </c>
      <c r="T176" s="10">
        <f t="shared" si="66"/>
        <v>906</v>
      </c>
      <c r="U176" s="10">
        <f t="shared" si="66"/>
        <v>906</v>
      </c>
      <c r="V176" s="10">
        <f t="shared" si="66"/>
        <v>906</v>
      </c>
      <c r="W176" s="10">
        <f t="shared" si="66"/>
        <v>906</v>
      </c>
      <c r="X176" s="10">
        <f t="shared" si="66"/>
        <v>906</v>
      </c>
      <c r="Y176" s="10">
        <f t="shared" si="66"/>
        <v>906</v>
      </c>
      <c r="Z176" s="10">
        <f t="shared" si="66"/>
        <v>906</v>
      </c>
      <c r="AA176" s="10">
        <f t="shared" si="66"/>
        <v>906</v>
      </c>
      <c r="AB176" s="10">
        <f t="shared" si="66"/>
        <v>906</v>
      </c>
      <c r="AC176" s="10">
        <f t="shared" si="66"/>
        <v>906</v>
      </c>
      <c r="AD176" s="10">
        <f t="shared" si="66"/>
        <v>906</v>
      </c>
      <c r="AE176" s="10">
        <f t="shared" si="66"/>
        <v>906</v>
      </c>
      <c r="AF176" s="10">
        <f t="shared" si="66"/>
        <v>906</v>
      </c>
      <c r="AG176" s="10">
        <f t="shared" si="66"/>
        <v>906</v>
      </c>
      <c r="AH176" s="10">
        <f t="shared" si="66"/>
        <v>906</v>
      </c>
      <c r="AI176" s="10">
        <f t="shared" si="66"/>
        <v>906</v>
      </c>
      <c r="AJ176" s="10">
        <f t="shared" si="66"/>
        <v>906</v>
      </c>
      <c r="AK176" s="10">
        <f t="shared" si="66"/>
        <v>906</v>
      </c>
      <c r="AL176" s="10"/>
    </row>
    <row r="177" spans="1:38" x14ac:dyDescent="0.35">
      <c r="C177" s="3"/>
      <c r="D177" s="3"/>
      <c r="E177" t="s">
        <v>105</v>
      </c>
      <c r="F177" t="s">
        <v>70</v>
      </c>
      <c r="H177">
        <f t="shared" si="66"/>
        <v>968</v>
      </c>
      <c r="I177" s="10">
        <f t="shared" si="66"/>
        <v>1824</v>
      </c>
      <c r="J177" s="10">
        <f t="shared" si="66"/>
        <v>2692</v>
      </c>
      <c r="K177" s="10">
        <f t="shared" si="66"/>
        <v>3624</v>
      </c>
      <c r="L177" s="10">
        <f t="shared" si="66"/>
        <v>4578</v>
      </c>
      <c r="M177" s="10">
        <f t="shared" si="66"/>
        <v>5406</v>
      </c>
      <c r="N177" s="10">
        <f t="shared" si="66"/>
        <v>6312</v>
      </c>
      <c r="O177" s="10">
        <f>SUM(O96,O117,O138,O159)</f>
        <v>7218</v>
      </c>
      <c r="P177" s="10">
        <f t="shared" si="66"/>
        <v>8124</v>
      </c>
      <c r="Q177" s="10">
        <f t="shared" si="66"/>
        <v>9030</v>
      </c>
      <c r="R177" s="10">
        <f t="shared" si="66"/>
        <v>9936</v>
      </c>
      <c r="S177" s="10">
        <f t="shared" si="66"/>
        <v>10842</v>
      </c>
      <c r="T177" s="10">
        <f t="shared" si="66"/>
        <v>11748</v>
      </c>
      <c r="U177" s="10">
        <f t="shared" si="66"/>
        <v>12654</v>
      </c>
      <c r="V177" s="10">
        <f t="shared" si="66"/>
        <v>13560</v>
      </c>
      <c r="W177" s="10">
        <f t="shared" si="66"/>
        <v>14466</v>
      </c>
      <c r="X177" s="10">
        <f t="shared" si="66"/>
        <v>15372</v>
      </c>
      <c r="Y177" s="10">
        <f t="shared" si="66"/>
        <v>16278</v>
      </c>
      <c r="Z177" s="10">
        <f t="shared" si="66"/>
        <v>17184</v>
      </c>
      <c r="AA177" s="10">
        <f t="shared" si="66"/>
        <v>18090</v>
      </c>
      <c r="AB177" s="10">
        <f t="shared" si="66"/>
        <v>18996</v>
      </c>
      <c r="AC177" s="10">
        <f t="shared" si="66"/>
        <v>19902</v>
      </c>
      <c r="AD177" s="10">
        <f t="shared" si="66"/>
        <v>20808</v>
      </c>
      <c r="AE177" s="10">
        <f t="shared" si="66"/>
        <v>21714</v>
      </c>
      <c r="AF177" s="10">
        <f t="shared" si="66"/>
        <v>22620</v>
      </c>
      <c r="AG177" s="10">
        <f t="shared" si="66"/>
        <v>23526</v>
      </c>
      <c r="AH177" s="10">
        <f t="shared" si="66"/>
        <v>24432</v>
      </c>
      <c r="AI177" s="10">
        <f t="shared" si="66"/>
        <v>25338</v>
      </c>
      <c r="AJ177" s="10">
        <f t="shared" si="66"/>
        <v>26244</v>
      </c>
      <c r="AK177" s="10">
        <f t="shared" si="66"/>
        <v>27150</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1617100.6214063212</v>
      </c>
      <c r="K179" s="10">
        <f t="shared" si="67"/>
        <v>2267131.629974653</v>
      </c>
      <c r="L179" s="10">
        <f t="shared" si="67"/>
        <v>3011811.941742972</v>
      </c>
      <c r="M179" s="10">
        <f t="shared" si="67"/>
        <v>3740218.6243665987</v>
      </c>
      <c r="N179" s="10">
        <f t="shared" si="67"/>
        <v>4592466.9910514876</v>
      </c>
      <c r="O179" s="10">
        <f t="shared" si="67"/>
        <v>5480935.0271354765</v>
      </c>
      <c r="P179" s="10">
        <f t="shared" si="67"/>
        <v>6438228.9073482957</v>
      </c>
      <c r="Q179" s="10">
        <f t="shared" si="67"/>
        <v>7468664.8649403714</v>
      </c>
      <c r="R179" s="10">
        <f t="shared" si="67"/>
        <v>8576804.8291375712</v>
      </c>
      <c r="S179" s="10">
        <f t="shared" si="67"/>
        <v>9767469.651642032</v>
      </c>
      <c r="T179" s="10">
        <f t="shared" si="67"/>
        <v>10805934.917017881</v>
      </c>
      <c r="U179" s="10">
        <f t="shared" si="67"/>
        <v>11883708.269423144</v>
      </c>
      <c r="V179" s="10">
        <f t="shared" si="67"/>
        <v>13001982.685331021</v>
      </c>
      <c r="W179" s="10">
        <f t="shared" si="67"/>
        <v>14161983.911360214</v>
      </c>
      <c r="X179" s="10">
        <f t="shared" si="67"/>
        <v>15364971.314518403</v>
      </c>
      <c r="Y179" s="10">
        <f t="shared" si="67"/>
        <v>16612238.753704324</v>
      </c>
      <c r="Z179" s="10">
        <f t="shared" si="67"/>
        <v>17905115.472986355</v>
      </c>
      <c r="AA179" s="10">
        <f t="shared" si="67"/>
        <v>19244967.017187841</v>
      </c>
      <c r="AB179" s="10">
        <f t="shared" si="67"/>
        <v>20633196.17032221</v>
      </c>
      <c r="AC179" s="10">
        <f t="shared" si="67"/>
        <v>22071243.917433634</v>
      </c>
      <c r="AD179" s="10">
        <f t="shared" si="67"/>
        <v>23560590.430412631</v>
      </c>
      <c r="AE179" s="10">
        <f t="shared" si="67"/>
        <v>25102756.078369156</v>
      </c>
      <c r="AF179" s="10">
        <f t="shared" si="67"/>
        <v>26699302.463160045</v>
      </c>
      <c r="AG179" s="10">
        <f t="shared" si="67"/>
        <v>28351833.480681587</v>
      </c>
      <c r="AH179" s="10">
        <f t="shared" si="67"/>
        <v>30061996.408552781</v>
      </c>
      <c r="AI179" s="10">
        <f t="shared" si="67"/>
        <v>31831483.020829581</v>
      </c>
      <c r="AJ179" s="10">
        <f t="shared" si="67"/>
        <v>33662030.730405845</v>
      </c>
      <c r="AK179" s="10">
        <f t="shared" si="67"/>
        <v>35555423.759772114</v>
      </c>
    </row>
    <row r="180" spans="1:38" x14ac:dyDescent="0.35">
      <c r="C180" s="3"/>
      <c r="D180" s="3"/>
    </row>
    <row r="181" spans="1:38" x14ac:dyDescent="0.35">
      <c r="C181" s="3"/>
      <c r="D181" s="3"/>
      <c r="E181" s="15" t="s">
        <v>108</v>
      </c>
      <c r="F181" s="15" t="s">
        <v>109</v>
      </c>
      <c r="G181" s="15"/>
      <c r="H181" s="16">
        <f>H178*1000/H177</f>
        <v>60.5</v>
      </c>
      <c r="I181" s="16">
        <f t="shared" ref="I181:AK181" si="68">I178*1000/I177</f>
        <v>60.5</v>
      </c>
      <c r="J181" s="16">
        <f t="shared" si="68"/>
        <v>60.5</v>
      </c>
      <c r="K181" s="16">
        <f t="shared" si="68"/>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f t="shared" si="68"/>
        <v>60.5</v>
      </c>
      <c r="AE181" s="16">
        <f t="shared" si="68"/>
        <v>60.5</v>
      </c>
      <c r="AF181" s="16">
        <f t="shared" si="68"/>
        <v>60.5</v>
      </c>
      <c r="AG181" s="16">
        <f t="shared" si="68"/>
        <v>60.5</v>
      </c>
      <c r="AH181" s="16">
        <f t="shared" si="68"/>
        <v>60.5</v>
      </c>
      <c r="AI181" s="16">
        <f t="shared" si="68"/>
        <v>60.5</v>
      </c>
      <c r="AJ181" s="16">
        <f t="shared" si="68"/>
        <v>60.5</v>
      </c>
      <c r="AK181" s="16">
        <f t="shared" si="68"/>
        <v>60.5</v>
      </c>
    </row>
    <row r="182" spans="1:38" x14ac:dyDescent="0.35">
      <c r="C182" s="3"/>
      <c r="D182" s="3"/>
      <c r="E182" s="15" t="s">
        <v>110</v>
      </c>
      <c r="F182" s="15" t="s">
        <v>111</v>
      </c>
      <c r="G182" s="15"/>
      <c r="H182" s="16">
        <f>H179/H177</f>
        <v>544.41435000000001</v>
      </c>
      <c r="I182" s="16">
        <f t="shared" ref="I182:AK182" si="69">I179/I177</f>
        <v>576.81885</v>
      </c>
      <c r="J182" s="16">
        <f t="shared" si="69"/>
        <v>600.70602578243734</v>
      </c>
      <c r="K182" s="16">
        <f t="shared" si="69"/>
        <v>625.58819811662613</v>
      </c>
      <c r="L182" s="16">
        <f t="shared" si="69"/>
        <v>657.88814804346259</v>
      </c>
      <c r="M182" s="16">
        <f t="shared" si="69"/>
        <v>691.86434043037343</v>
      </c>
      <c r="N182" s="16">
        <f t="shared" si="69"/>
        <v>727.57715320841055</v>
      </c>
      <c r="O182" s="16">
        <f t="shared" si="69"/>
        <v>759.34261944243235</v>
      </c>
      <c r="P182" s="16">
        <f t="shared" si="69"/>
        <v>792.49494182032197</v>
      </c>
      <c r="Q182" s="16">
        <f t="shared" si="69"/>
        <v>827.09466942861252</v>
      </c>
      <c r="R182" s="16">
        <f t="shared" si="69"/>
        <v>863.20499488099551</v>
      </c>
      <c r="S182" s="16">
        <f t="shared" si="69"/>
        <v>900.8918697327091</v>
      </c>
      <c r="T182" s="16">
        <f t="shared" si="69"/>
        <v>919.81059899709578</v>
      </c>
      <c r="U182" s="16">
        <f t="shared" si="69"/>
        <v>939.12662157603472</v>
      </c>
      <c r="V182" s="16">
        <f t="shared" si="69"/>
        <v>958.8482806291313</v>
      </c>
      <c r="W182" s="16">
        <f t="shared" si="69"/>
        <v>978.98409452234296</v>
      </c>
      <c r="X182" s="16">
        <f t="shared" si="69"/>
        <v>999.54276050731221</v>
      </c>
      <c r="Y182" s="16">
        <f t="shared" si="69"/>
        <v>1020.5331584779656</v>
      </c>
      <c r="Z182" s="16">
        <f t="shared" si="69"/>
        <v>1041.964354806003</v>
      </c>
      <c r="AA182" s="16">
        <f t="shared" si="69"/>
        <v>1063.8456062569287</v>
      </c>
      <c r="AB182" s="16">
        <f t="shared" si="69"/>
        <v>1086.1863639883243</v>
      </c>
      <c r="AC182" s="16">
        <f t="shared" si="69"/>
        <v>1108.996277632079</v>
      </c>
      <c r="AD182" s="16">
        <f t="shared" si="69"/>
        <v>1132.2851994623525</v>
      </c>
      <c r="AE182" s="16">
        <f t="shared" si="69"/>
        <v>1156.0631886510619</v>
      </c>
      <c r="AF182" s="16">
        <f t="shared" si="69"/>
        <v>1180.3405156127342</v>
      </c>
      <c r="AG182" s="16">
        <f t="shared" si="69"/>
        <v>1205.1276664406014</v>
      </c>
      <c r="AH182" s="16">
        <f t="shared" si="69"/>
        <v>1230.4353474358538</v>
      </c>
      <c r="AI182" s="16">
        <f t="shared" si="69"/>
        <v>1256.2744897320065</v>
      </c>
      <c r="AJ182" s="16">
        <f t="shared" si="69"/>
        <v>1282.6562540163789</v>
      </c>
      <c r="AK182" s="16">
        <f t="shared" si="69"/>
        <v>1309.5920353507224</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Data'!$H$86</f>
        <v>978.87524058265842</v>
      </c>
      <c r="H194" s="10">
        <f>G194*(1+$G$16)*(1+H$193)</f>
        <v>999.4316206348941</v>
      </c>
      <c r="I194" s="10">
        <f>H194*(1+$G$16)*(1+I$193)</f>
        <v>1020.4196846682268</v>
      </c>
      <c r="J194" s="10">
        <f t="shared" ref="J194:Y195" si="73">I194*(1+$G$16)*(1+J$193)</f>
        <v>1041.8484980462595</v>
      </c>
      <c r="K194" s="10">
        <f t="shared" si="73"/>
        <v>1063.7273165052309</v>
      </c>
      <c r="L194" s="10">
        <f t="shared" si="73"/>
        <v>1086.0655901518405</v>
      </c>
      <c r="M194" s="10">
        <f>L194*(1+$G$16)*(1+M$193)</f>
        <v>1108.872967545029</v>
      </c>
      <c r="N194" s="10">
        <f t="shared" si="73"/>
        <v>1132.1592998634746</v>
      </c>
      <c r="O194" s="10">
        <f t="shared" si="73"/>
        <v>1155.9346451606075</v>
      </c>
      <c r="P194" s="10">
        <f t="shared" si="73"/>
        <v>1180.2092727089801</v>
      </c>
      <c r="Q194" s="10">
        <f t="shared" si="73"/>
        <v>1204.9936674358685</v>
      </c>
      <c r="R194" s="10">
        <f t="shared" si="73"/>
        <v>1230.2985344520216</v>
      </c>
      <c r="S194" s="10">
        <f t="shared" si="73"/>
        <v>1256.1348036755139</v>
      </c>
      <c r="T194" s="10">
        <f t="shared" si="73"/>
        <v>1282.5136345526996</v>
      </c>
      <c r="U194" s="10">
        <f t="shared" si="73"/>
        <v>1309.4464208783063</v>
      </c>
      <c r="V194" s="10">
        <f t="shared" si="73"/>
        <v>1336.9447957167506</v>
      </c>
      <c r="W194" s="10">
        <f t="shared" si="73"/>
        <v>1365.0206364268022</v>
      </c>
      <c r="X194" s="10">
        <f t="shared" si="73"/>
        <v>1393.6860697917648</v>
      </c>
      <c r="Y194" s="10">
        <f t="shared" si="73"/>
        <v>1422.9534772573918</v>
      </c>
      <c r="Z194" s="10">
        <f t="shared" ref="Z194:AK195" si="74">Y194*(1+$G$16)*(1+Z$193)</f>
        <v>1452.8355002797969</v>
      </c>
      <c r="AA194" s="10">
        <f t="shared" si="74"/>
        <v>1483.3450457856725</v>
      </c>
      <c r="AB194" s="10">
        <f t="shared" si="74"/>
        <v>1514.4952917471714</v>
      </c>
      <c r="AC194" s="10">
        <f t="shared" si="74"/>
        <v>1546.2996928738619</v>
      </c>
      <c r="AD194" s="10">
        <f t="shared" si="74"/>
        <v>1578.7719864242129</v>
      </c>
      <c r="AE194" s="10">
        <f t="shared" si="74"/>
        <v>1611.9261981391212</v>
      </c>
      <c r="AF194" s="10">
        <f t="shared" si="74"/>
        <v>1645.7766483000426</v>
      </c>
      <c r="AG194" s="10">
        <f t="shared" si="74"/>
        <v>1680.3379579143434</v>
      </c>
      <c r="AH194" s="10">
        <f t="shared" si="74"/>
        <v>1715.6250550305444</v>
      </c>
      <c r="AI194" s="10">
        <f t="shared" si="74"/>
        <v>1751.6531811861857</v>
      </c>
      <c r="AJ194" s="10">
        <f t="shared" si="74"/>
        <v>1788.4378979910955</v>
      </c>
      <c r="AK194" s="10">
        <f t="shared" si="74"/>
        <v>1825.9950938489083</v>
      </c>
    </row>
    <row r="195" spans="1:39" x14ac:dyDescent="0.35">
      <c r="A195" s="2">
        <v>42</v>
      </c>
      <c r="E195" t="s">
        <v>122</v>
      </c>
      <c r="F195" t="s">
        <v>113</v>
      </c>
      <c r="G195" s="6"/>
      <c r="H195" s="10">
        <f>G195*(1+$G$16)*(1+H$193)</f>
        <v>0</v>
      </c>
      <c r="I195" s="10">
        <f t="shared" ref="I195:W195" si="75">H195*(1+$G$16)*(1+I$193)</f>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3"/>
        <v>0</v>
      </c>
      <c r="Y195" s="10">
        <f t="shared" si="73"/>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967449.80877457745</v>
      </c>
      <c r="I202" s="10">
        <f t="shared" ref="I202:AK202" si="76">I194*I177+(I195+I199)*I178+I196+I200</f>
        <v>1861245.5048348457</v>
      </c>
      <c r="J202" s="10">
        <f t="shared" si="76"/>
        <v>2804656.1567405304</v>
      </c>
      <c r="K202" s="10">
        <f t="shared" si="76"/>
        <v>3854947.7950149565</v>
      </c>
      <c r="L202" s="10">
        <f t="shared" si="76"/>
        <v>4972008.271715126</v>
      </c>
      <c r="M202" s="10">
        <f t="shared" si="76"/>
        <v>5994567.2625484271</v>
      </c>
      <c r="N202" s="10">
        <f t="shared" si="76"/>
        <v>7146189.500738252</v>
      </c>
      <c r="O202" s="10">
        <f t="shared" si="76"/>
        <v>8343536.2687692652</v>
      </c>
      <c r="P202" s="10">
        <f t="shared" si="76"/>
        <v>9588020.1314877532</v>
      </c>
      <c r="Q202" s="10">
        <f t="shared" si="76"/>
        <v>10881092.816945892</v>
      </c>
      <c r="R202" s="10">
        <f t="shared" si="76"/>
        <v>12224246.238315286</v>
      </c>
      <c r="S202" s="10">
        <f t="shared" si="76"/>
        <v>13619013.541449921</v>
      </c>
      <c r="T202" s="10">
        <f t="shared" si="76"/>
        <v>15066970.178725116</v>
      </c>
      <c r="U202" s="10">
        <f t="shared" si="76"/>
        <v>16569735.009794088</v>
      </c>
      <c r="V202" s="10">
        <f t="shared" si="76"/>
        <v>18128971.429919139</v>
      </c>
      <c r="W202" s="10">
        <f t="shared" si="76"/>
        <v>19746388.526550122</v>
      </c>
      <c r="X202" s="10">
        <f t="shared" si="76"/>
        <v>21423742.264839008</v>
      </c>
      <c r="Y202" s="10">
        <f t="shared" si="76"/>
        <v>23162836.702795822</v>
      </c>
      <c r="Z202" s="10">
        <f t="shared" si="76"/>
        <v>24965525.236808028</v>
      </c>
      <c r="AA202" s="10">
        <f t="shared" si="76"/>
        <v>26833711.878262814</v>
      </c>
      <c r="AB202" s="10">
        <f t="shared" si="76"/>
        <v>28769352.562029269</v>
      </c>
      <c r="AC202" s="10">
        <f t="shared" si="76"/>
        <v>30774456.487575598</v>
      </c>
      <c r="AD202" s="10">
        <f t="shared" si="76"/>
        <v>32851087.493515022</v>
      </c>
      <c r="AE202" s="10">
        <f t="shared" si="76"/>
        <v>35001365.466392875</v>
      </c>
      <c r="AF202" s="10">
        <f t="shared" si="76"/>
        <v>37227467.784546964</v>
      </c>
      <c r="AG202" s="10">
        <f t="shared" si="76"/>
        <v>39531630.797892846</v>
      </c>
      <c r="AH202" s="10">
        <f t="shared" si="76"/>
        <v>41916151.344506264</v>
      </c>
      <c r="AI202" s="10">
        <f t="shared" si="76"/>
        <v>44383388.304895572</v>
      </c>
      <c r="AJ202" s="10">
        <f t="shared" si="76"/>
        <v>46935764.19487831</v>
      </c>
      <c r="AK202" s="10">
        <f t="shared" si="76"/>
        <v>49575766.797997862</v>
      </c>
      <c r="AL202" s="10">
        <f>SUM(H202:AK202)</f>
        <v>635121285.75925958</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7">SUM(I205:I208)</f>
        <v>0</v>
      </c>
      <c r="J209" s="10">
        <f t="shared" si="77"/>
        <v>0</v>
      </c>
      <c r="K209" s="10">
        <f t="shared" si="77"/>
        <v>0</v>
      </c>
      <c r="L209" s="10">
        <f t="shared" si="77"/>
        <v>0</v>
      </c>
      <c r="M209" s="10">
        <f t="shared" si="77"/>
        <v>0</v>
      </c>
      <c r="N209" s="10">
        <f t="shared" si="77"/>
        <v>0</v>
      </c>
      <c r="O209" s="10">
        <f t="shared" si="77"/>
        <v>0</v>
      </c>
      <c r="P209" s="10">
        <f t="shared" si="77"/>
        <v>0</v>
      </c>
      <c r="Q209" s="10">
        <f t="shared" si="77"/>
        <v>0</v>
      </c>
      <c r="R209" s="10">
        <f t="shared" si="77"/>
        <v>0</v>
      </c>
      <c r="S209" s="10">
        <f t="shared" si="77"/>
        <v>0</v>
      </c>
      <c r="T209" s="10">
        <f t="shared" si="77"/>
        <v>0</v>
      </c>
      <c r="U209" s="10">
        <f t="shared" si="77"/>
        <v>0</v>
      </c>
      <c r="V209" s="10">
        <f t="shared" si="77"/>
        <v>0</v>
      </c>
      <c r="W209" s="10">
        <f t="shared" si="77"/>
        <v>0</v>
      </c>
      <c r="X209" s="10">
        <f t="shared" si="77"/>
        <v>0</v>
      </c>
      <c r="Y209" s="10">
        <f t="shared" si="77"/>
        <v>0</v>
      </c>
      <c r="Z209" s="10">
        <f t="shared" si="77"/>
        <v>0</v>
      </c>
      <c r="AA209" s="10">
        <f t="shared" si="77"/>
        <v>0</v>
      </c>
      <c r="AB209" s="10">
        <f t="shared" si="77"/>
        <v>0</v>
      </c>
      <c r="AC209" s="10">
        <f t="shared" si="77"/>
        <v>0</v>
      </c>
      <c r="AD209" s="10">
        <f t="shared" si="77"/>
        <v>0</v>
      </c>
      <c r="AE209" s="10">
        <f t="shared" si="77"/>
        <v>0</v>
      </c>
      <c r="AF209" s="10">
        <f t="shared" si="77"/>
        <v>0</v>
      </c>
      <c r="AG209" s="10">
        <f t="shared" si="77"/>
        <v>0</v>
      </c>
      <c r="AH209" s="10">
        <f t="shared" si="77"/>
        <v>0</v>
      </c>
      <c r="AI209" s="10">
        <f t="shared" si="77"/>
        <v>0</v>
      </c>
      <c r="AJ209" s="10">
        <f t="shared" si="77"/>
        <v>0</v>
      </c>
      <c r="AK209" s="10">
        <f t="shared" si="7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8">SUM(I212:I215)</f>
        <v>0</v>
      </c>
      <c r="J216" s="10">
        <f t="shared" si="78"/>
        <v>0</v>
      </c>
      <c r="K216" s="10">
        <f t="shared" si="78"/>
        <v>0</v>
      </c>
      <c r="L216" s="10">
        <f t="shared" si="78"/>
        <v>0</v>
      </c>
      <c r="M216" s="10">
        <f t="shared" si="78"/>
        <v>0</v>
      </c>
      <c r="N216" s="10">
        <f t="shared" si="78"/>
        <v>0</v>
      </c>
      <c r="O216" s="10">
        <f t="shared" si="78"/>
        <v>0</v>
      </c>
      <c r="P216" s="10">
        <f t="shared" si="78"/>
        <v>0</v>
      </c>
      <c r="Q216" s="10">
        <f t="shared" si="78"/>
        <v>0</v>
      </c>
      <c r="R216" s="10">
        <f t="shared" si="78"/>
        <v>0</v>
      </c>
      <c r="S216" s="10">
        <f t="shared" si="78"/>
        <v>0</v>
      </c>
      <c r="T216" s="10">
        <f t="shared" si="78"/>
        <v>0</v>
      </c>
      <c r="U216" s="10">
        <f t="shared" si="78"/>
        <v>0</v>
      </c>
      <c r="V216" s="10">
        <f t="shared" si="78"/>
        <v>0</v>
      </c>
      <c r="W216" s="10">
        <f t="shared" si="78"/>
        <v>0</v>
      </c>
      <c r="X216" s="10">
        <f t="shared" si="78"/>
        <v>0</v>
      </c>
      <c r="Y216" s="10">
        <f t="shared" si="78"/>
        <v>0</v>
      </c>
      <c r="Z216" s="10">
        <f t="shared" si="78"/>
        <v>0</v>
      </c>
      <c r="AA216" s="10">
        <f t="shared" si="78"/>
        <v>0</v>
      </c>
      <c r="AB216" s="10">
        <f t="shared" si="78"/>
        <v>0</v>
      </c>
      <c r="AC216" s="10">
        <f t="shared" si="78"/>
        <v>0</v>
      </c>
      <c r="AD216" s="10">
        <f t="shared" si="78"/>
        <v>0</v>
      </c>
      <c r="AE216" s="10">
        <f t="shared" si="78"/>
        <v>0</v>
      </c>
      <c r="AF216" s="10">
        <f t="shared" si="78"/>
        <v>0</v>
      </c>
      <c r="AG216" s="10">
        <f t="shared" si="78"/>
        <v>0</v>
      </c>
      <c r="AH216" s="10">
        <f t="shared" si="78"/>
        <v>0</v>
      </c>
      <c r="AI216" s="10">
        <f t="shared" si="78"/>
        <v>0</v>
      </c>
      <c r="AJ216" s="10">
        <f t="shared" si="78"/>
        <v>0</v>
      </c>
      <c r="AK216" s="10">
        <f t="shared" si="7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10911.200266864153</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9">H176</f>
        <v>968</v>
      </c>
      <c r="I219" s="10">
        <f t="shared" si="79"/>
        <v>856</v>
      </c>
      <c r="J219" s="10">
        <f t="shared" si="79"/>
        <v>868</v>
      </c>
      <c r="K219" s="10">
        <f t="shared" si="79"/>
        <v>932</v>
      </c>
      <c r="L219" s="10">
        <f t="shared" si="79"/>
        <v>954</v>
      </c>
      <c r="M219" s="10">
        <f t="shared" si="79"/>
        <v>828</v>
      </c>
      <c r="N219" s="10">
        <f t="shared" si="79"/>
        <v>906</v>
      </c>
      <c r="O219" s="10">
        <f t="shared" si="79"/>
        <v>906</v>
      </c>
      <c r="P219" s="10">
        <f t="shared" si="79"/>
        <v>906</v>
      </c>
      <c r="Q219" s="10">
        <f t="shared" si="79"/>
        <v>906</v>
      </c>
      <c r="R219" s="10">
        <f t="shared" si="79"/>
        <v>906</v>
      </c>
      <c r="S219" s="10">
        <f t="shared" si="79"/>
        <v>906</v>
      </c>
      <c r="T219" s="10">
        <f t="shared" si="79"/>
        <v>906</v>
      </c>
      <c r="U219" s="10">
        <f t="shared" si="79"/>
        <v>906</v>
      </c>
      <c r="V219" s="10">
        <f t="shared" si="79"/>
        <v>906</v>
      </c>
      <c r="W219" s="10">
        <f t="shared" si="79"/>
        <v>906</v>
      </c>
      <c r="X219" s="10">
        <f t="shared" si="79"/>
        <v>906</v>
      </c>
      <c r="Y219" s="10">
        <f t="shared" si="79"/>
        <v>906</v>
      </c>
      <c r="Z219" s="10">
        <f t="shared" si="79"/>
        <v>906</v>
      </c>
      <c r="AA219" s="10">
        <f t="shared" si="79"/>
        <v>906</v>
      </c>
      <c r="AB219" s="10">
        <f t="shared" si="79"/>
        <v>906</v>
      </c>
      <c r="AC219" s="10">
        <f t="shared" si="79"/>
        <v>906</v>
      </c>
      <c r="AD219" s="10">
        <f t="shared" si="79"/>
        <v>906</v>
      </c>
      <c r="AE219" s="10">
        <f t="shared" si="79"/>
        <v>906</v>
      </c>
      <c r="AF219" s="10">
        <f t="shared" si="79"/>
        <v>906</v>
      </c>
      <c r="AG219" s="10">
        <f t="shared" si="79"/>
        <v>906</v>
      </c>
      <c r="AH219" s="10">
        <f t="shared" si="79"/>
        <v>906</v>
      </c>
      <c r="AI219" s="10">
        <f t="shared" si="79"/>
        <v>906</v>
      </c>
      <c r="AJ219" s="10">
        <f t="shared" si="79"/>
        <v>906</v>
      </c>
      <c r="AK219" s="10">
        <f t="shared" si="79"/>
        <v>906</v>
      </c>
    </row>
    <row r="220" spans="1:37" x14ac:dyDescent="0.35">
      <c r="E220" t="s">
        <v>138</v>
      </c>
      <c r="F220" t="s">
        <v>111</v>
      </c>
      <c r="G220" s="20">
        <v>10715.432158691152</v>
      </c>
      <c r="H220" s="10">
        <f>G220*(1+$G$16)</f>
        <v>10940.456234023664</v>
      </c>
      <c r="I220" s="10">
        <f t="shared" ref="I220:AK220" si="80">H220*(1+$G$16)</f>
        <v>11170.205814938161</v>
      </c>
      <c r="J220" s="10">
        <f>I220*(1+$G$16)</f>
        <v>11404.780137051861</v>
      </c>
      <c r="K220" s="10">
        <f t="shared" si="80"/>
        <v>11644.280519929949</v>
      </c>
      <c r="L220" s="10">
        <f t="shared" si="80"/>
        <v>11888.810410848477</v>
      </c>
      <c r="M220" s="10">
        <f t="shared" si="80"/>
        <v>12138.475429476293</v>
      </c>
      <c r="N220" s="10">
        <f t="shared" si="80"/>
        <v>12393.383413495294</v>
      </c>
      <c r="O220" s="10">
        <f t="shared" si="80"/>
        <v>12653.644465178693</v>
      </c>
      <c r="P220" s="10">
        <f t="shared" si="80"/>
        <v>12919.370998947445</v>
      </c>
      <c r="Q220" s="10">
        <f t="shared" si="80"/>
        <v>13190.677789925339</v>
      </c>
      <c r="R220" s="10">
        <f t="shared" si="80"/>
        <v>13467.682023513771</v>
      </c>
      <c r="S220" s="10">
        <f t="shared" si="80"/>
        <v>13750.503346007559</v>
      </c>
      <c r="T220" s="10">
        <f t="shared" si="80"/>
        <v>14039.263916273716</v>
      </c>
      <c r="U220" s="10">
        <f t="shared" si="80"/>
        <v>14334.088458515464</v>
      </c>
      <c r="V220" s="10">
        <f t="shared" si="80"/>
        <v>14635.104316144287</v>
      </c>
      <c r="W220" s="10">
        <f t="shared" si="80"/>
        <v>14942.441506783316</v>
      </c>
      <c r="X220" s="10">
        <f t="shared" si="80"/>
        <v>15256.232778425765</v>
      </c>
      <c r="Y220" s="10">
        <f t="shared" si="80"/>
        <v>15576.613666772704</v>
      </c>
      <c r="Z220" s="10">
        <f t="shared" si="80"/>
        <v>15903.722553774929</v>
      </c>
      <c r="AA220" s="10">
        <f t="shared" si="80"/>
        <v>16237.700727404201</v>
      </c>
      <c r="AB220" s="10">
        <f t="shared" si="80"/>
        <v>16578.692442679687</v>
      </c>
      <c r="AC220" s="10">
        <f t="shared" si="80"/>
        <v>16926.84498397596</v>
      </c>
      <c r="AD220" s="10">
        <f t="shared" si="80"/>
        <v>17282.308728639455</v>
      </c>
      <c r="AE220" s="10">
        <f t="shared" si="80"/>
        <v>17645.237211940883</v>
      </c>
      <c r="AF220" s="10">
        <f t="shared" si="80"/>
        <v>18015.787193391639</v>
      </c>
      <c r="AG220" s="10">
        <f>AF220*(1+$G$16)</f>
        <v>18394.118724452863</v>
      </c>
      <c r="AH220" s="10">
        <f t="shared" si="80"/>
        <v>18780.39521766637</v>
      </c>
      <c r="AI220" s="10">
        <f t="shared" si="80"/>
        <v>19174.783517237363</v>
      </c>
      <c r="AJ220" s="10">
        <f t="shared" si="80"/>
        <v>19577.453971099345</v>
      </c>
      <c r="AK220" s="10">
        <f t="shared" si="80"/>
        <v>19988.580504492431</v>
      </c>
    </row>
    <row r="221" spans="1:37" x14ac:dyDescent="0.35">
      <c r="E221" t="s">
        <v>139</v>
      </c>
      <c r="F221" t="s">
        <v>53</v>
      </c>
      <c r="H221" s="10">
        <f>H220*H219</f>
        <v>10590361.634534907</v>
      </c>
      <c r="I221" s="10">
        <f>I220*I219</f>
        <v>9561696.1775870658</v>
      </c>
      <c r="J221" s="10">
        <f t="shared" ref="J221:AK221" si="81">J220*J219</f>
        <v>9899349.1589610148</v>
      </c>
      <c r="K221" s="10">
        <f t="shared" si="81"/>
        <v>10852469.444574712</v>
      </c>
      <c r="L221" s="10">
        <f t="shared" si="81"/>
        <v>11341925.131949447</v>
      </c>
      <c r="M221" s="10">
        <f t="shared" si="81"/>
        <v>10050657.65560637</v>
      </c>
      <c r="N221" s="10">
        <f t="shared" si="81"/>
        <v>11228405.372626737</v>
      </c>
      <c r="O221" s="10">
        <f t="shared" si="81"/>
        <v>11464201.885451896</v>
      </c>
      <c r="P221" s="10">
        <f t="shared" si="81"/>
        <v>11704950.125046385</v>
      </c>
      <c r="Q221" s="10">
        <f t="shared" si="81"/>
        <v>11950754.077672357</v>
      </c>
      <c r="R221" s="10">
        <f t="shared" si="81"/>
        <v>12201719.913303476</v>
      </c>
      <c r="S221" s="10">
        <f t="shared" si="81"/>
        <v>12457956.031482849</v>
      </c>
      <c r="T221" s="10">
        <f t="shared" si="81"/>
        <v>12719573.108143987</v>
      </c>
      <c r="U221" s="10">
        <f t="shared" si="81"/>
        <v>12986684.14341501</v>
      </c>
      <c r="V221" s="10">
        <f t="shared" si="81"/>
        <v>13259404.510426724</v>
      </c>
      <c r="W221" s="10">
        <f t="shared" si="81"/>
        <v>13537852.005145684</v>
      </c>
      <c r="X221" s="10">
        <f t="shared" si="81"/>
        <v>13822146.897253742</v>
      </c>
      <c r="Y221" s="10">
        <f t="shared" si="81"/>
        <v>14112411.98209607</v>
      </c>
      <c r="Z221" s="10">
        <f t="shared" si="81"/>
        <v>14408772.633720085</v>
      </c>
      <c r="AA221" s="10">
        <f t="shared" si="81"/>
        <v>14711356.859028205</v>
      </c>
      <c r="AB221" s="10">
        <f t="shared" si="81"/>
        <v>15020295.353067797</v>
      </c>
      <c r="AC221" s="10">
        <f t="shared" si="81"/>
        <v>15335721.55548222</v>
      </c>
      <c r="AD221" s="10">
        <f t="shared" si="81"/>
        <v>15657771.708147345</v>
      </c>
      <c r="AE221" s="10">
        <f t="shared" si="81"/>
        <v>15986584.914018439</v>
      </c>
      <c r="AF221" s="10">
        <f t="shared" si="81"/>
        <v>16322303.197212825</v>
      </c>
      <c r="AG221" s="10">
        <f t="shared" si="81"/>
        <v>16665071.564354293</v>
      </c>
      <c r="AH221" s="10">
        <f t="shared" si="81"/>
        <v>17015038.067205731</v>
      </c>
      <c r="AI221" s="10">
        <f t="shared" si="81"/>
        <v>17372353.86661705</v>
      </c>
      <c r="AJ221" s="10">
        <f t="shared" si="81"/>
        <v>17737173.297816008</v>
      </c>
      <c r="AK221" s="10">
        <f t="shared" si="81"/>
        <v>18109653.937070142</v>
      </c>
    </row>
    <row r="223" spans="1:37" x14ac:dyDescent="0.35">
      <c r="D223" t="s">
        <v>140</v>
      </c>
    </row>
    <row r="224" spans="1:37" x14ac:dyDescent="0.35">
      <c r="E224" t="s">
        <v>57</v>
      </c>
      <c r="F224" t="s">
        <v>53</v>
      </c>
      <c r="G224" s="10">
        <f t="shared" ref="G224:AK224" si="82">G44</f>
        <v>6232586.4000000004</v>
      </c>
      <c r="H224" s="10">
        <f t="shared" si="82"/>
        <v>4176296</v>
      </c>
      <c r="I224" s="10">
        <f t="shared" si="82"/>
        <v>4176296</v>
      </c>
      <c r="J224" s="10">
        <f t="shared" si="82"/>
        <v>3786015.9385158177</v>
      </c>
      <c r="K224" s="10">
        <f t="shared" si="82"/>
        <v>4598927.3384508733</v>
      </c>
      <c r="L224" s="10">
        <f t="shared" si="82"/>
        <v>5147622.5504659051</v>
      </c>
      <c r="M224" s="10">
        <f t="shared" si="82"/>
        <v>3979015.7998537263</v>
      </c>
      <c r="N224" s="10">
        <f t="shared" si="82"/>
        <v>4907370.082629622</v>
      </c>
      <c r="O224" s="10">
        <f t="shared" si="82"/>
        <v>4483790.3419831889</v>
      </c>
      <c r="P224" s="10">
        <f t="shared" si="82"/>
        <v>4577949.939164836</v>
      </c>
      <c r="Q224" s="10">
        <f t="shared" si="82"/>
        <v>4674086.8878872972</v>
      </c>
      <c r="R224" s="10">
        <f t="shared" si="82"/>
        <v>4772242.7125329301</v>
      </c>
      <c r="S224" s="10">
        <f t="shared" si="82"/>
        <v>4872459.8094961215</v>
      </c>
      <c r="T224" s="10">
        <f t="shared" si="82"/>
        <v>4974781.4654955398</v>
      </c>
      <c r="U224" s="10">
        <f t="shared" si="82"/>
        <v>5079251.8762709461</v>
      </c>
      <c r="V224" s="10">
        <f t="shared" si="82"/>
        <v>5185916.1656726357</v>
      </c>
      <c r="W224" s="10">
        <f t="shared" si="82"/>
        <v>5294820.4051517611</v>
      </c>
      <c r="X224" s="10">
        <f t="shared" si="82"/>
        <v>5406011.6336599477</v>
      </c>
      <c r="Y224" s="10">
        <f t="shared" si="82"/>
        <v>5519537.8779668063</v>
      </c>
      <c r="Z224" s="10">
        <f t="shared" si="82"/>
        <v>5635448.1734041097</v>
      </c>
      <c r="AA224" s="10">
        <f t="shared" si="82"/>
        <v>5753792.5850455957</v>
      </c>
      <c r="AB224" s="10">
        <f t="shared" si="82"/>
        <v>5874622.229331553</v>
      </c>
      <c r="AC224" s="10">
        <f t="shared" si="82"/>
        <v>5997989.296147516</v>
      </c>
      <c r="AD224" s="10">
        <f t="shared" si="82"/>
        <v>6123947.0713666137</v>
      </c>
      <c r="AE224" s="10">
        <f t="shared" si="82"/>
        <v>6252549.959865313</v>
      </c>
      <c r="AF224" s="10">
        <f t="shared" si="82"/>
        <v>6383853.5090224845</v>
      </c>
      <c r="AG224" s="10">
        <f t="shared" si="82"/>
        <v>6517914.432711957</v>
      </c>
      <c r="AH224" s="10">
        <f t="shared" si="82"/>
        <v>6654790.6357989078</v>
      </c>
      <c r="AI224" s="10">
        <f t="shared" si="82"/>
        <v>6794541.2391506853</v>
      </c>
      <c r="AJ224" s="10">
        <f t="shared" si="82"/>
        <v>6937226.6051728493</v>
      </c>
      <c r="AK224" s="10">
        <f t="shared" si="82"/>
        <v>7082908.363881479</v>
      </c>
    </row>
    <row r="225" spans="4:38" x14ac:dyDescent="0.35">
      <c r="E225" t="s">
        <v>141</v>
      </c>
      <c r="F225" t="s">
        <v>53</v>
      </c>
      <c r="G225" s="10">
        <f t="shared" ref="G225:AK225" si="83">G179</f>
        <v>0</v>
      </c>
      <c r="H225" s="10">
        <f t="shared" si="83"/>
        <v>526993.09080000001</v>
      </c>
      <c r="I225" s="10">
        <f t="shared" si="83"/>
        <v>1052117.5824</v>
      </c>
      <c r="J225" s="10">
        <f t="shared" si="83"/>
        <v>1617100.6214063212</v>
      </c>
      <c r="K225" s="10">
        <f t="shared" si="83"/>
        <v>2267131.629974653</v>
      </c>
      <c r="L225" s="10">
        <f t="shared" si="83"/>
        <v>3011811.941742972</v>
      </c>
      <c r="M225" s="10">
        <f t="shared" si="83"/>
        <v>3740218.6243665987</v>
      </c>
      <c r="N225" s="10">
        <f t="shared" si="83"/>
        <v>4592466.9910514876</v>
      </c>
      <c r="O225" s="10">
        <f t="shared" si="83"/>
        <v>5480935.0271354765</v>
      </c>
      <c r="P225" s="10">
        <f t="shared" si="83"/>
        <v>6438228.9073482957</v>
      </c>
      <c r="Q225" s="10">
        <f t="shared" si="83"/>
        <v>7468664.8649403714</v>
      </c>
      <c r="R225" s="10">
        <f t="shared" si="83"/>
        <v>8576804.8291375712</v>
      </c>
      <c r="S225" s="10">
        <f t="shared" si="83"/>
        <v>9767469.651642032</v>
      </c>
      <c r="T225" s="10">
        <f t="shared" si="83"/>
        <v>10805934.917017881</v>
      </c>
      <c r="U225" s="10">
        <f t="shared" si="83"/>
        <v>11883708.269423144</v>
      </c>
      <c r="V225" s="10">
        <f t="shared" si="83"/>
        <v>13001982.685331021</v>
      </c>
      <c r="W225" s="10">
        <f t="shared" si="83"/>
        <v>14161983.911360214</v>
      </c>
      <c r="X225" s="10">
        <f t="shared" si="83"/>
        <v>15364971.314518403</v>
      </c>
      <c r="Y225" s="10">
        <f t="shared" si="83"/>
        <v>16612238.753704324</v>
      </c>
      <c r="Z225" s="10">
        <f t="shared" si="83"/>
        <v>17905115.472986355</v>
      </c>
      <c r="AA225" s="10">
        <f t="shared" si="83"/>
        <v>19244967.017187841</v>
      </c>
      <c r="AB225" s="10">
        <f t="shared" si="83"/>
        <v>20633196.17032221</v>
      </c>
      <c r="AC225" s="10">
        <f t="shared" si="83"/>
        <v>22071243.917433634</v>
      </c>
      <c r="AD225" s="10">
        <f t="shared" si="83"/>
        <v>23560590.430412631</v>
      </c>
      <c r="AE225" s="10">
        <f t="shared" si="83"/>
        <v>25102756.078369156</v>
      </c>
      <c r="AF225" s="10">
        <f t="shared" si="83"/>
        <v>26699302.463160045</v>
      </c>
      <c r="AG225" s="10">
        <f t="shared" si="83"/>
        <v>28351833.480681587</v>
      </c>
      <c r="AH225" s="10">
        <f t="shared" si="83"/>
        <v>30061996.408552781</v>
      </c>
      <c r="AI225" s="10">
        <f t="shared" si="83"/>
        <v>31831483.020829581</v>
      </c>
      <c r="AJ225" s="10">
        <f t="shared" si="83"/>
        <v>33662030.730405845</v>
      </c>
      <c r="AK225" s="10">
        <f t="shared" si="83"/>
        <v>35555423.759772114</v>
      </c>
    </row>
    <row r="226" spans="4:38" x14ac:dyDescent="0.35">
      <c r="E226" t="s">
        <v>117</v>
      </c>
      <c r="F226" t="s">
        <v>53</v>
      </c>
      <c r="G226" s="10">
        <f t="shared" ref="G226:AK226" si="84">-G189</f>
        <v>0</v>
      </c>
      <c r="H226" s="10">
        <f t="shared" si="84"/>
        <v>0</v>
      </c>
      <c r="I226" s="10">
        <f t="shared" si="84"/>
        <v>0</v>
      </c>
      <c r="J226" s="10">
        <f t="shared" si="84"/>
        <v>0</v>
      </c>
      <c r="K226" s="10">
        <f t="shared" si="84"/>
        <v>0</v>
      </c>
      <c r="L226" s="10">
        <f t="shared" si="84"/>
        <v>0</v>
      </c>
      <c r="M226" s="10">
        <f t="shared" si="84"/>
        <v>0</v>
      </c>
      <c r="N226" s="10">
        <f t="shared" si="84"/>
        <v>0</v>
      </c>
      <c r="O226" s="10">
        <f t="shared" si="84"/>
        <v>0</v>
      </c>
      <c r="P226" s="10">
        <f t="shared" si="84"/>
        <v>0</v>
      </c>
      <c r="Q226" s="10">
        <f t="shared" si="84"/>
        <v>0</v>
      </c>
      <c r="R226" s="10">
        <f t="shared" si="84"/>
        <v>0</v>
      </c>
      <c r="S226" s="10">
        <f t="shared" si="84"/>
        <v>0</v>
      </c>
      <c r="T226" s="10">
        <f t="shared" si="84"/>
        <v>0</v>
      </c>
      <c r="U226" s="10">
        <f t="shared" si="84"/>
        <v>0</v>
      </c>
      <c r="V226" s="10">
        <f t="shared" si="84"/>
        <v>0</v>
      </c>
      <c r="W226" s="10">
        <f t="shared" si="84"/>
        <v>0</v>
      </c>
      <c r="X226" s="10">
        <f t="shared" si="84"/>
        <v>0</v>
      </c>
      <c r="Y226" s="10">
        <f t="shared" si="84"/>
        <v>0</v>
      </c>
      <c r="Z226" s="10">
        <f t="shared" si="84"/>
        <v>0</v>
      </c>
      <c r="AA226" s="10">
        <f t="shared" si="84"/>
        <v>0</v>
      </c>
      <c r="AB226" s="10">
        <f t="shared" si="84"/>
        <v>0</v>
      </c>
      <c r="AC226" s="10">
        <f t="shared" si="84"/>
        <v>0</v>
      </c>
      <c r="AD226" s="10">
        <f t="shared" si="84"/>
        <v>0</v>
      </c>
      <c r="AE226" s="10">
        <f t="shared" si="84"/>
        <v>0</v>
      </c>
      <c r="AF226" s="10">
        <f t="shared" si="84"/>
        <v>0</v>
      </c>
      <c r="AG226" s="10">
        <f t="shared" si="84"/>
        <v>0</v>
      </c>
      <c r="AH226" s="10">
        <f t="shared" si="84"/>
        <v>0</v>
      </c>
      <c r="AI226" s="10">
        <f t="shared" si="84"/>
        <v>0</v>
      </c>
      <c r="AJ226" s="10">
        <f t="shared" si="84"/>
        <v>0</v>
      </c>
      <c r="AK226" s="10">
        <f t="shared" si="84"/>
        <v>0</v>
      </c>
    </row>
    <row r="227" spans="4:38" x14ac:dyDescent="0.35">
      <c r="E227" t="s">
        <v>118</v>
      </c>
      <c r="F227" t="s">
        <v>53</v>
      </c>
      <c r="G227" s="10">
        <f t="shared" ref="G227:AK227" si="85">-G202</f>
        <v>0</v>
      </c>
      <c r="H227" s="10">
        <f t="shared" si="85"/>
        <v>-967449.80877457745</v>
      </c>
      <c r="I227" s="10">
        <f t="shared" si="85"/>
        <v>-1861245.5048348457</v>
      </c>
      <c r="J227" s="10">
        <f t="shared" si="85"/>
        <v>-2804656.1567405304</v>
      </c>
      <c r="K227" s="10">
        <f t="shared" si="85"/>
        <v>-3854947.7950149565</v>
      </c>
      <c r="L227" s="10">
        <f t="shared" si="85"/>
        <v>-4972008.271715126</v>
      </c>
      <c r="M227" s="10">
        <f t="shared" si="85"/>
        <v>-5994567.2625484271</v>
      </c>
      <c r="N227" s="10">
        <f t="shared" si="85"/>
        <v>-7146189.500738252</v>
      </c>
      <c r="O227" s="10">
        <f t="shared" si="85"/>
        <v>-8343536.2687692652</v>
      </c>
      <c r="P227" s="10">
        <f t="shared" si="85"/>
        <v>-9588020.1314877532</v>
      </c>
      <c r="Q227" s="10">
        <f t="shared" si="85"/>
        <v>-10881092.816945892</v>
      </c>
      <c r="R227" s="10">
        <f t="shared" si="85"/>
        <v>-12224246.238315286</v>
      </c>
      <c r="S227" s="10">
        <f t="shared" si="85"/>
        <v>-13619013.541449921</v>
      </c>
      <c r="T227" s="10">
        <f t="shared" si="85"/>
        <v>-15066970.178725116</v>
      </c>
      <c r="U227" s="10">
        <f t="shared" si="85"/>
        <v>-16569735.009794088</v>
      </c>
      <c r="V227" s="10">
        <f t="shared" si="85"/>
        <v>-18128971.429919139</v>
      </c>
      <c r="W227" s="10">
        <f t="shared" si="85"/>
        <v>-19746388.526550122</v>
      </c>
      <c r="X227" s="10">
        <f t="shared" si="85"/>
        <v>-21423742.264839008</v>
      </c>
      <c r="Y227" s="10">
        <f t="shared" si="85"/>
        <v>-23162836.702795822</v>
      </c>
      <c r="Z227" s="10">
        <f t="shared" si="85"/>
        <v>-24965525.236808028</v>
      </c>
      <c r="AA227" s="10">
        <f t="shared" si="85"/>
        <v>-26833711.878262814</v>
      </c>
      <c r="AB227" s="10">
        <f t="shared" si="85"/>
        <v>-28769352.562029269</v>
      </c>
      <c r="AC227" s="10">
        <f t="shared" si="85"/>
        <v>-30774456.487575598</v>
      </c>
      <c r="AD227" s="10">
        <f t="shared" si="85"/>
        <v>-32851087.493515022</v>
      </c>
      <c r="AE227" s="10">
        <f t="shared" si="85"/>
        <v>-35001365.466392875</v>
      </c>
      <c r="AF227" s="10">
        <f t="shared" si="85"/>
        <v>-37227467.784546964</v>
      </c>
      <c r="AG227" s="10">
        <f t="shared" si="85"/>
        <v>-39531630.797892846</v>
      </c>
      <c r="AH227" s="10">
        <f t="shared" si="85"/>
        <v>-41916151.344506264</v>
      </c>
      <c r="AI227" s="10">
        <f t="shared" si="85"/>
        <v>-44383388.304895572</v>
      </c>
      <c r="AJ227" s="10">
        <f t="shared" si="85"/>
        <v>-46935764.19487831</v>
      </c>
      <c r="AK227" s="10">
        <f t="shared" si="85"/>
        <v>-49575766.797997862</v>
      </c>
    </row>
    <row r="228" spans="4:38" x14ac:dyDescent="0.35">
      <c r="E228" t="s">
        <v>142</v>
      </c>
      <c r="F228" t="s">
        <v>53</v>
      </c>
      <c r="G228" s="10">
        <f t="shared" ref="G228:AK228" si="86">-G36-G52-G87</f>
        <v>-2197616.1825999999</v>
      </c>
      <c r="H228" s="10">
        <f t="shared" si="86"/>
        <v>-2338304.2137968307</v>
      </c>
      <c r="I228" s="10">
        <f t="shared" si="86"/>
        <v>-2710520.8808911005</v>
      </c>
      <c r="J228" s="10">
        <f t="shared" si="86"/>
        <v>-3063146.7228086372</v>
      </c>
      <c r="K228" s="10">
        <f t="shared" si="86"/>
        <v>-3549843.9022192797</v>
      </c>
      <c r="L228" s="10">
        <f t="shared" si="86"/>
        <v>-3844264.5922605116</v>
      </c>
      <c r="M228" s="10">
        <f t="shared" si="86"/>
        <v>-4001325.7003741753</v>
      </c>
      <c r="N228" s="10">
        <f t="shared" si="86"/>
        <v>-4194069.3778108284</v>
      </c>
      <c r="O228" s="10">
        <f t="shared" si="86"/>
        <v>-4485177.1546153165</v>
      </c>
      <c r="P228" s="10">
        <f t="shared" si="86"/>
        <v>-4782398.1947326986</v>
      </c>
      <c r="Q228" s="10">
        <f t="shared" si="86"/>
        <v>-5085860.8766925465</v>
      </c>
      <c r="R228" s="10">
        <f t="shared" si="86"/>
        <v>-5395696.2749735508</v>
      </c>
      <c r="S228" s="10">
        <f t="shared" si="86"/>
        <v>-5712038.2166184559</v>
      </c>
      <c r="T228" s="10">
        <f t="shared" si="86"/>
        <v>-6034160.7541327896</v>
      </c>
      <c r="U228" s="10">
        <f t="shared" si="86"/>
        <v>-6362106.8626120714</v>
      </c>
      <c r="V228" s="10">
        <f t="shared" si="86"/>
        <v>-6695920.419628826</v>
      </c>
      <c r="W228" s="10">
        <f t="shared" si="86"/>
        <v>-7035646.2241846044</v>
      </c>
      <c r="X228" s="10">
        <f t="shared" si="86"/>
        <v>-7381330.0160599854</v>
      </c>
      <c r="Y228" s="10">
        <f t="shared" si="86"/>
        <v>-7733018.4955709428</v>
      </c>
      <c r="Z228" s="10">
        <f t="shared" si="86"/>
        <v>-8090759.3437400861</v>
      </c>
      <c r="AA228" s="10">
        <f t="shared" si="86"/>
        <v>-8454601.2428914998</v>
      </c>
      <c r="AB228" s="10">
        <f t="shared" si="86"/>
        <v>-8824593.8976780735</v>
      </c>
      <c r="AC228" s="10">
        <f t="shared" si="86"/>
        <v>-9200788.0565504059</v>
      </c>
      <c r="AD228" s="10">
        <f t="shared" si="86"/>
        <v>-9583235.5336765591</v>
      </c>
      <c r="AE228" s="10">
        <f t="shared" si="86"/>
        <v>-9971989.2313221265</v>
      </c>
      <c r="AF228" s="10">
        <f t="shared" si="86"/>
        <v>-8812036.1753002778</v>
      </c>
      <c r="AG228" s="10">
        <f t="shared" si="86"/>
        <v>-9179186.4141452238</v>
      </c>
      <c r="AH228" s="10">
        <f t="shared" si="86"/>
        <v>-9309862.4135577846</v>
      </c>
      <c r="AI228" s="10">
        <f t="shared" si="86"/>
        <v>-9528726.8204868194</v>
      </c>
      <c r="AJ228" s="10">
        <f t="shared" si="86"/>
        <v>-9753078.1396619268</v>
      </c>
      <c r="AK228" s="10">
        <f t="shared" si="86"/>
        <v>-10033731.976769038</v>
      </c>
    </row>
    <row r="229" spans="4:38" x14ac:dyDescent="0.35">
      <c r="E229" t="s">
        <v>125</v>
      </c>
      <c r="F229" t="s">
        <v>53</v>
      </c>
      <c r="G229" s="10">
        <f t="shared" ref="G229:AK229" si="87">G209</f>
        <v>0</v>
      </c>
      <c r="H229" s="10">
        <f t="shared" si="87"/>
        <v>0</v>
      </c>
      <c r="I229" s="10">
        <f t="shared" si="87"/>
        <v>0</v>
      </c>
      <c r="J229" s="10">
        <f t="shared" si="87"/>
        <v>0</v>
      </c>
      <c r="K229" s="10">
        <f t="shared" si="87"/>
        <v>0</v>
      </c>
      <c r="L229" s="10">
        <f t="shared" si="87"/>
        <v>0</v>
      </c>
      <c r="M229" s="10">
        <f t="shared" si="87"/>
        <v>0</v>
      </c>
      <c r="N229" s="10">
        <f t="shared" si="87"/>
        <v>0</v>
      </c>
      <c r="O229" s="10">
        <f t="shared" si="87"/>
        <v>0</v>
      </c>
      <c r="P229" s="10">
        <f t="shared" si="87"/>
        <v>0</v>
      </c>
      <c r="Q229" s="10">
        <f t="shared" si="87"/>
        <v>0</v>
      </c>
      <c r="R229" s="10">
        <f t="shared" si="87"/>
        <v>0</v>
      </c>
      <c r="S229" s="10">
        <f t="shared" si="87"/>
        <v>0</v>
      </c>
      <c r="T229" s="10">
        <f t="shared" si="87"/>
        <v>0</v>
      </c>
      <c r="U229" s="10">
        <f t="shared" si="87"/>
        <v>0</v>
      </c>
      <c r="V229" s="10">
        <f t="shared" si="87"/>
        <v>0</v>
      </c>
      <c r="W229" s="10">
        <f t="shared" si="87"/>
        <v>0</v>
      </c>
      <c r="X229" s="10">
        <f t="shared" si="87"/>
        <v>0</v>
      </c>
      <c r="Y229" s="10">
        <f t="shared" si="87"/>
        <v>0</v>
      </c>
      <c r="Z229" s="10">
        <f t="shared" si="87"/>
        <v>0</v>
      </c>
      <c r="AA229" s="10">
        <f t="shared" si="87"/>
        <v>0</v>
      </c>
      <c r="AB229" s="10">
        <f t="shared" si="87"/>
        <v>0</v>
      </c>
      <c r="AC229" s="10">
        <f t="shared" si="87"/>
        <v>0</v>
      </c>
      <c r="AD229" s="10">
        <f t="shared" si="87"/>
        <v>0</v>
      </c>
      <c r="AE229" s="10">
        <f t="shared" si="87"/>
        <v>0</v>
      </c>
      <c r="AF229" s="10">
        <f t="shared" si="87"/>
        <v>0</v>
      </c>
      <c r="AG229" s="10">
        <f t="shared" si="87"/>
        <v>0</v>
      </c>
      <c r="AH229" s="10">
        <f t="shared" si="87"/>
        <v>0</v>
      </c>
      <c r="AI229" s="10">
        <f t="shared" si="87"/>
        <v>0</v>
      </c>
      <c r="AJ229" s="10">
        <f t="shared" si="87"/>
        <v>0</v>
      </c>
      <c r="AK229" s="10">
        <f t="shared" si="87"/>
        <v>0</v>
      </c>
    </row>
    <row r="230" spans="4:38" x14ac:dyDescent="0.35">
      <c r="E230" t="s">
        <v>143</v>
      </c>
      <c r="F230" t="s">
        <v>53</v>
      </c>
      <c r="H230" s="10">
        <f t="shared" ref="H230:AK230" si="88">H221</f>
        <v>10590361.634534907</v>
      </c>
      <c r="I230" s="10">
        <f t="shared" si="88"/>
        <v>9561696.1775870658</v>
      </c>
      <c r="J230" s="10">
        <f t="shared" si="88"/>
        <v>9899349.1589610148</v>
      </c>
      <c r="K230" s="10">
        <f t="shared" si="88"/>
        <v>10852469.444574712</v>
      </c>
      <c r="L230" s="10">
        <f t="shared" si="88"/>
        <v>11341925.131949447</v>
      </c>
      <c r="M230" s="10">
        <f t="shared" si="88"/>
        <v>10050657.65560637</v>
      </c>
      <c r="N230" s="10">
        <f t="shared" si="88"/>
        <v>11228405.372626737</v>
      </c>
      <c r="O230" s="10">
        <f t="shared" si="88"/>
        <v>11464201.885451896</v>
      </c>
      <c r="P230" s="10">
        <f t="shared" si="88"/>
        <v>11704950.125046385</v>
      </c>
      <c r="Q230" s="10">
        <f t="shared" si="88"/>
        <v>11950754.077672357</v>
      </c>
      <c r="R230" s="10">
        <f t="shared" si="88"/>
        <v>12201719.913303476</v>
      </c>
      <c r="S230" s="10">
        <f t="shared" si="88"/>
        <v>12457956.031482849</v>
      </c>
      <c r="T230" s="10">
        <f t="shared" si="88"/>
        <v>12719573.108143987</v>
      </c>
      <c r="U230" s="10">
        <f t="shared" si="88"/>
        <v>12986684.14341501</v>
      </c>
      <c r="V230" s="10">
        <f t="shared" si="88"/>
        <v>13259404.510426724</v>
      </c>
      <c r="W230" s="10">
        <f t="shared" si="88"/>
        <v>13537852.005145684</v>
      </c>
      <c r="X230" s="10">
        <f t="shared" si="88"/>
        <v>13822146.897253742</v>
      </c>
      <c r="Y230" s="10">
        <f t="shared" si="88"/>
        <v>14112411.98209607</v>
      </c>
      <c r="Z230" s="10">
        <f t="shared" si="88"/>
        <v>14408772.633720085</v>
      </c>
      <c r="AA230" s="10">
        <f t="shared" si="88"/>
        <v>14711356.859028205</v>
      </c>
      <c r="AB230" s="10">
        <f t="shared" si="88"/>
        <v>15020295.353067797</v>
      </c>
      <c r="AC230" s="10">
        <f t="shared" si="88"/>
        <v>15335721.55548222</v>
      </c>
      <c r="AD230" s="10">
        <f t="shared" si="88"/>
        <v>15657771.708147345</v>
      </c>
      <c r="AE230" s="10">
        <f t="shared" si="88"/>
        <v>15986584.914018439</v>
      </c>
      <c r="AF230" s="10">
        <f t="shared" si="88"/>
        <v>16322303.197212825</v>
      </c>
      <c r="AG230" s="10">
        <f t="shared" si="88"/>
        <v>16665071.564354293</v>
      </c>
      <c r="AH230" s="10">
        <f t="shared" si="88"/>
        <v>17015038.067205731</v>
      </c>
      <c r="AI230" s="10">
        <f t="shared" si="88"/>
        <v>17372353.86661705</v>
      </c>
      <c r="AJ230" s="10">
        <f t="shared" si="88"/>
        <v>17737173.297816008</v>
      </c>
      <c r="AK230" s="10">
        <f t="shared" si="88"/>
        <v>18109653.937070142</v>
      </c>
    </row>
    <row r="232" spans="4:38" x14ac:dyDescent="0.35">
      <c r="E232" t="s">
        <v>144</v>
      </c>
      <c r="F232" t="s">
        <v>53</v>
      </c>
      <c r="G232" s="10">
        <f t="shared" ref="G232:AK232" si="89">SUM(G224:G230)</f>
        <v>4034970.2174000004</v>
      </c>
      <c r="H232" s="10">
        <f t="shared" si="89"/>
        <v>11987896.702763498</v>
      </c>
      <c r="I232" s="10">
        <f t="shared" si="89"/>
        <v>10218343.374261118</v>
      </c>
      <c r="J232" s="10">
        <f t="shared" si="89"/>
        <v>9434662.8393339869</v>
      </c>
      <c r="K232" s="10">
        <f t="shared" si="89"/>
        <v>10313736.715766001</v>
      </c>
      <c r="L232" s="10">
        <f t="shared" si="89"/>
        <v>10685086.760182686</v>
      </c>
      <c r="M232" s="10">
        <f t="shared" si="89"/>
        <v>7773999.116904093</v>
      </c>
      <c r="N232" s="10">
        <f t="shared" si="89"/>
        <v>9387983.5677587651</v>
      </c>
      <c r="O232" s="10">
        <f t="shared" si="89"/>
        <v>8600213.8311859779</v>
      </c>
      <c r="P232" s="10">
        <f t="shared" si="89"/>
        <v>8350710.6453390652</v>
      </c>
      <c r="Q232" s="10">
        <f t="shared" si="89"/>
        <v>8126552.1368615869</v>
      </c>
      <c r="R232" s="10">
        <f t="shared" si="89"/>
        <v>7930824.9416851401</v>
      </c>
      <c r="S232" s="10">
        <f t="shared" si="89"/>
        <v>7766833.7345526256</v>
      </c>
      <c r="T232" s="10">
        <f t="shared" si="89"/>
        <v>7399158.5577995023</v>
      </c>
      <c r="U232" s="10">
        <f t="shared" si="89"/>
        <v>7017802.416702942</v>
      </c>
      <c r="V232" s="10">
        <f t="shared" si="89"/>
        <v>6622411.5118824141</v>
      </c>
      <c r="W232" s="10">
        <f t="shared" si="89"/>
        <v>6212621.5709229317</v>
      </c>
      <c r="X232" s="10">
        <f t="shared" si="89"/>
        <v>5788057.5645330995</v>
      </c>
      <c r="Y232" s="10">
        <f t="shared" si="89"/>
        <v>5348333.4154004361</v>
      </c>
      <c r="Z232" s="10">
        <f t="shared" si="89"/>
        <v>4893051.6995624341</v>
      </c>
      <c r="AA232" s="10">
        <f t="shared" si="89"/>
        <v>4421803.3401073273</v>
      </c>
      <c r="AB232" s="10">
        <f t="shared" si="89"/>
        <v>3934167.2930142172</v>
      </c>
      <c r="AC232" s="10">
        <f t="shared" si="89"/>
        <v>3429710.2249373682</v>
      </c>
      <c r="AD232" s="10">
        <f t="shared" si="89"/>
        <v>2907986.1827350073</v>
      </c>
      <c r="AE232" s="10">
        <f t="shared" si="89"/>
        <v>2368536.2545379065</v>
      </c>
      <c r="AF232" s="10">
        <f t="shared" si="89"/>
        <v>3365955.2095481139</v>
      </c>
      <c r="AG232" s="10">
        <f t="shared" si="89"/>
        <v>2824002.2657097653</v>
      </c>
      <c r="AH232" s="10">
        <f t="shared" si="89"/>
        <v>2505811.353493372</v>
      </c>
      <c r="AI232" s="10">
        <f t="shared" si="89"/>
        <v>2086263.0012149271</v>
      </c>
      <c r="AJ232" s="10">
        <f t="shared" si="89"/>
        <v>1647588.2988544665</v>
      </c>
      <c r="AK232" s="10">
        <f t="shared" si="89"/>
        <v>1138487.2859568335</v>
      </c>
    </row>
    <row r="233" spans="4:38" x14ac:dyDescent="0.35">
      <c r="E233" t="s">
        <v>145</v>
      </c>
      <c r="F233" t="s">
        <v>53</v>
      </c>
      <c r="G233" s="10">
        <f>-G232*G$20</f>
        <v>0</v>
      </c>
      <c r="H233" s="10">
        <f t="shared" ref="H233:AK233" si="90">-H232*H$20</f>
        <v>0</v>
      </c>
      <c r="I233" s="10">
        <f t="shared" si="90"/>
        <v>0</v>
      </c>
      <c r="J233" s="10">
        <f t="shared" si="90"/>
        <v>0</v>
      </c>
      <c r="K233" s="10">
        <f t="shared" si="90"/>
        <v>0</v>
      </c>
      <c r="L233" s="10">
        <f t="shared" si="90"/>
        <v>0</v>
      </c>
      <c r="M233" s="10">
        <f t="shared" si="90"/>
        <v>0</v>
      </c>
      <c r="N233" s="10">
        <f t="shared" si="90"/>
        <v>0</v>
      </c>
      <c r="O233" s="10">
        <f t="shared" si="90"/>
        <v>0</v>
      </c>
      <c r="P233" s="10">
        <f t="shared" si="90"/>
        <v>0</v>
      </c>
      <c r="Q233" s="10">
        <f t="shared" si="90"/>
        <v>0</v>
      </c>
      <c r="R233" s="10">
        <f t="shared" si="90"/>
        <v>0</v>
      </c>
      <c r="S233" s="10">
        <f t="shared" si="90"/>
        <v>0</v>
      </c>
      <c r="T233" s="10">
        <f t="shared" si="90"/>
        <v>0</v>
      </c>
      <c r="U233" s="10">
        <f t="shared" si="90"/>
        <v>0</v>
      </c>
      <c r="V233" s="10">
        <f t="shared" si="90"/>
        <v>0</v>
      </c>
      <c r="W233" s="10">
        <f t="shared" si="90"/>
        <v>0</v>
      </c>
      <c r="X233" s="10">
        <f t="shared" si="90"/>
        <v>0</v>
      </c>
      <c r="Y233" s="10">
        <f t="shared" si="90"/>
        <v>0</v>
      </c>
      <c r="Z233" s="10">
        <f t="shared" si="90"/>
        <v>0</v>
      </c>
      <c r="AA233" s="10">
        <f t="shared" si="90"/>
        <v>0</v>
      </c>
      <c r="AB233" s="10">
        <f t="shared" si="90"/>
        <v>0</v>
      </c>
      <c r="AC233" s="10">
        <f t="shared" si="90"/>
        <v>0</v>
      </c>
      <c r="AD233" s="10">
        <f t="shared" si="90"/>
        <v>0</v>
      </c>
      <c r="AE233" s="10">
        <f t="shared" si="90"/>
        <v>0</v>
      </c>
      <c r="AF233" s="10">
        <f t="shared" si="90"/>
        <v>0</v>
      </c>
      <c r="AG233" s="10">
        <f t="shared" si="90"/>
        <v>0</v>
      </c>
      <c r="AH233" s="10">
        <f t="shared" si="90"/>
        <v>0</v>
      </c>
      <c r="AI233" s="10">
        <f t="shared" si="90"/>
        <v>0</v>
      </c>
      <c r="AJ233" s="10">
        <f t="shared" si="90"/>
        <v>0</v>
      </c>
      <c r="AK233" s="10">
        <f t="shared" si="90"/>
        <v>0</v>
      </c>
    </row>
    <row r="235" spans="4:38" x14ac:dyDescent="0.35">
      <c r="D235" t="s">
        <v>146</v>
      </c>
    </row>
    <row r="236" spans="4:38" x14ac:dyDescent="0.35">
      <c r="E236" t="s">
        <v>51</v>
      </c>
      <c r="F236" t="s">
        <v>53</v>
      </c>
      <c r="G236" s="10">
        <f>-G28</f>
        <v>-64771548.044999994</v>
      </c>
      <c r="H236" s="10">
        <f t="shared" ref="H236:AK236" si="91">-H28</f>
        <v>-1998628.7159307459</v>
      </c>
      <c r="I236" s="10">
        <f t="shared" si="91"/>
        <v>-7501412.3547134995</v>
      </c>
      <c r="J236" s="10">
        <f t="shared" si="91"/>
        <v>-8953631.9748609979</v>
      </c>
      <c r="K236" s="10">
        <f t="shared" si="91"/>
        <v>-14816763.503986044</v>
      </c>
      <c r="L236" s="10">
        <f t="shared" si="91"/>
        <v>-5895611.8237101641</v>
      </c>
      <c r="M236" s="10">
        <f t="shared" si="91"/>
        <v>-3765371.2819813695</v>
      </c>
      <c r="N236" s="10">
        <f t="shared" si="91"/>
        <v>-3967030.0734917778</v>
      </c>
      <c r="O236" s="10">
        <f t="shared" si="91"/>
        <v>-33543785.550435688</v>
      </c>
      <c r="P236" s="10">
        <f t="shared" si="91"/>
        <v>-8056640.7966997046</v>
      </c>
      <c r="Q236" s="10">
        <f t="shared" si="91"/>
        <v>-10260620.160198603</v>
      </c>
      <c r="R236" s="10">
        <f t="shared" si="91"/>
        <v>-20330753.185707778</v>
      </c>
      <c r="S236" s="10">
        <f t="shared" si="91"/>
        <v>-26882278.803058125</v>
      </c>
      <c r="T236" s="10">
        <f t="shared" si="91"/>
        <v>-8486345.2473496981</v>
      </c>
      <c r="U236" s="10">
        <f t="shared" si="91"/>
        <v>-8616912.4036175255</v>
      </c>
      <c r="V236" s="10">
        <f t="shared" si="91"/>
        <v>-8747479.5598853547</v>
      </c>
      <c r="W236" s="10">
        <f t="shared" si="91"/>
        <v>-8878046.716153184</v>
      </c>
      <c r="X236" s="10">
        <f t="shared" si="91"/>
        <v>-9008613.8724210113</v>
      </c>
      <c r="Y236" s="10">
        <f t="shared" si="91"/>
        <v>-9139181.0286888406</v>
      </c>
      <c r="Z236" s="10">
        <f t="shared" si="91"/>
        <v>-9269748.1849566698</v>
      </c>
      <c r="AA236" s="10">
        <f t="shared" si="91"/>
        <v>-9400315.3412244972</v>
      </c>
      <c r="AB236" s="10">
        <f t="shared" si="91"/>
        <v>-9530882.4974923264</v>
      </c>
      <c r="AC236" s="10">
        <f t="shared" si="91"/>
        <v>-9661449.6537601557</v>
      </c>
      <c r="AD236" s="10">
        <f t="shared" si="91"/>
        <v>-9792016.8100279849</v>
      </c>
      <c r="AE236" s="10">
        <f t="shared" si="91"/>
        <v>-9922583.9662958123</v>
      </c>
      <c r="AF236" s="10">
        <f t="shared" si="91"/>
        <v>-10053151.122563642</v>
      </c>
      <c r="AG236" s="10">
        <f t="shared" si="91"/>
        <v>-10183718.278831471</v>
      </c>
      <c r="AH236" s="10">
        <f t="shared" si="91"/>
        <v>-10314285.435099298</v>
      </c>
      <c r="AI236" s="10">
        <f t="shared" si="91"/>
        <v>-10444852.591367127</v>
      </c>
      <c r="AJ236" s="10">
        <f t="shared" si="91"/>
        <v>-10575419.747634957</v>
      </c>
      <c r="AK236" s="10">
        <f t="shared" si="91"/>
        <v>-10705986.903902784</v>
      </c>
    </row>
    <row r="237" spans="4:38" x14ac:dyDescent="0.35">
      <c r="E237" t="s">
        <v>147</v>
      </c>
      <c r="F237" t="s">
        <v>53</v>
      </c>
      <c r="G237" s="10">
        <f t="shared" ref="G237:AK237" si="92">G86</f>
        <v>0</v>
      </c>
      <c r="H237" s="10">
        <f t="shared" si="92"/>
        <v>0</v>
      </c>
      <c r="I237" s="10">
        <f t="shared" si="92"/>
        <v>0</v>
      </c>
      <c r="J237" s="10">
        <f t="shared" si="92"/>
        <v>0</v>
      </c>
      <c r="K237" s="10">
        <f t="shared" si="92"/>
        <v>0</v>
      </c>
      <c r="L237" s="10">
        <f t="shared" si="92"/>
        <v>0</v>
      </c>
      <c r="M237" s="10">
        <f t="shared" si="92"/>
        <v>0</v>
      </c>
      <c r="N237" s="10">
        <f t="shared" si="92"/>
        <v>0</v>
      </c>
      <c r="O237" s="10">
        <f t="shared" si="92"/>
        <v>0</v>
      </c>
      <c r="P237" s="10">
        <f t="shared" si="92"/>
        <v>0</v>
      </c>
      <c r="Q237" s="10">
        <f t="shared" si="92"/>
        <v>0</v>
      </c>
      <c r="R237" s="10">
        <f t="shared" si="92"/>
        <v>0</v>
      </c>
      <c r="S237" s="10">
        <f t="shared" si="92"/>
        <v>0</v>
      </c>
      <c r="T237" s="10">
        <f t="shared" si="92"/>
        <v>0</v>
      </c>
      <c r="U237" s="10">
        <f t="shared" si="92"/>
        <v>0</v>
      </c>
      <c r="V237" s="10">
        <f t="shared" si="92"/>
        <v>0</v>
      </c>
      <c r="W237" s="10">
        <f t="shared" si="92"/>
        <v>0</v>
      </c>
      <c r="X237" s="10">
        <f t="shared" si="92"/>
        <v>0</v>
      </c>
      <c r="Y237" s="10">
        <f t="shared" si="92"/>
        <v>0</v>
      </c>
      <c r="Z237" s="10">
        <f t="shared" si="92"/>
        <v>0</v>
      </c>
      <c r="AA237" s="10">
        <f t="shared" si="92"/>
        <v>0</v>
      </c>
      <c r="AB237" s="10">
        <f t="shared" si="92"/>
        <v>0</v>
      </c>
      <c r="AC237" s="10">
        <f t="shared" si="92"/>
        <v>0</v>
      </c>
      <c r="AD237" s="10">
        <f t="shared" si="92"/>
        <v>0</v>
      </c>
      <c r="AE237" s="10">
        <f t="shared" si="92"/>
        <v>0</v>
      </c>
      <c r="AF237" s="10">
        <f t="shared" si="92"/>
        <v>0</v>
      </c>
      <c r="AG237" s="10">
        <f t="shared" si="92"/>
        <v>0</v>
      </c>
      <c r="AH237" s="10">
        <f t="shared" si="92"/>
        <v>0</v>
      </c>
      <c r="AI237" s="10">
        <f t="shared" si="92"/>
        <v>0</v>
      </c>
      <c r="AJ237" s="10">
        <f t="shared" si="92"/>
        <v>0</v>
      </c>
      <c r="AK237" s="10">
        <f t="shared" si="92"/>
        <v>0</v>
      </c>
    </row>
    <row r="238" spans="4:38" x14ac:dyDescent="0.35">
      <c r="E238" t="s">
        <v>60</v>
      </c>
      <c r="F238" t="s">
        <v>53</v>
      </c>
      <c r="G238" s="10">
        <f t="shared" ref="G238:AK238" si="93">G55</f>
        <v>30007000</v>
      </c>
      <c r="H238" s="10">
        <f t="shared" si="93"/>
        <v>0</v>
      </c>
      <c r="I238" s="10">
        <f t="shared" si="93"/>
        <v>0</v>
      </c>
      <c r="J238" s="10">
        <f t="shared" si="93"/>
        <v>0</v>
      </c>
      <c r="K238" s="10">
        <f t="shared" si="93"/>
        <v>0</v>
      </c>
      <c r="L238" s="10">
        <f t="shared" si="93"/>
        <v>0</v>
      </c>
      <c r="M238" s="10">
        <f t="shared" si="93"/>
        <v>0</v>
      </c>
      <c r="N238" s="10">
        <f t="shared" si="93"/>
        <v>0</v>
      </c>
      <c r="O238" s="10">
        <f t="shared" si="93"/>
        <v>0</v>
      </c>
      <c r="P238" s="10">
        <f t="shared" si="93"/>
        <v>0</v>
      </c>
      <c r="Q238" s="10">
        <f t="shared" si="93"/>
        <v>0</v>
      </c>
      <c r="R238" s="10">
        <f t="shared" si="93"/>
        <v>0</v>
      </c>
      <c r="S238" s="10">
        <f t="shared" si="93"/>
        <v>0</v>
      </c>
      <c r="T238" s="10">
        <f t="shared" si="93"/>
        <v>0</v>
      </c>
      <c r="U238" s="10">
        <f t="shared" si="93"/>
        <v>0</v>
      </c>
      <c r="V238" s="10">
        <f t="shared" si="93"/>
        <v>0</v>
      </c>
      <c r="W238" s="10">
        <f t="shared" si="93"/>
        <v>0</v>
      </c>
      <c r="X238" s="10">
        <f t="shared" si="93"/>
        <v>0</v>
      </c>
      <c r="Y238" s="10">
        <f t="shared" si="93"/>
        <v>0</v>
      </c>
      <c r="Z238" s="10">
        <f t="shared" si="93"/>
        <v>0</v>
      </c>
      <c r="AA238" s="10">
        <f t="shared" si="93"/>
        <v>0</v>
      </c>
      <c r="AB238" s="10">
        <f t="shared" si="93"/>
        <v>0</v>
      </c>
      <c r="AC238" s="10">
        <f t="shared" si="93"/>
        <v>0</v>
      </c>
      <c r="AD238" s="10">
        <f t="shared" si="93"/>
        <v>0</v>
      </c>
      <c r="AE238" s="10">
        <f t="shared" si="93"/>
        <v>0</v>
      </c>
      <c r="AF238" s="10">
        <f t="shared" si="93"/>
        <v>0</v>
      </c>
      <c r="AG238" s="10">
        <f t="shared" si="93"/>
        <v>0</v>
      </c>
      <c r="AH238" s="10">
        <f t="shared" si="93"/>
        <v>0</v>
      </c>
      <c r="AI238" s="10">
        <f t="shared" si="93"/>
        <v>0</v>
      </c>
      <c r="AJ238" s="10">
        <f t="shared" si="93"/>
        <v>0</v>
      </c>
      <c r="AK238" s="10">
        <f t="shared" si="93"/>
        <v>0</v>
      </c>
    </row>
    <row r="239" spans="4:38" x14ac:dyDescent="0.35">
      <c r="E239" t="s">
        <v>141</v>
      </c>
      <c r="F239" t="s">
        <v>53</v>
      </c>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row>
    <row r="240" spans="4:38" x14ac:dyDescent="0.35">
      <c r="E240" t="s">
        <v>117</v>
      </c>
      <c r="F240" t="s">
        <v>53</v>
      </c>
      <c r="G240" s="10">
        <f t="shared" ref="G240:AK240" si="94">G226</f>
        <v>0</v>
      </c>
      <c r="H240" s="10">
        <f t="shared" si="94"/>
        <v>0</v>
      </c>
      <c r="I240" s="10">
        <f t="shared" si="94"/>
        <v>0</v>
      </c>
      <c r="J240" s="10">
        <f t="shared" si="94"/>
        <v>0</v>
      </c>
      <c r="K240" s="10">
        <f t="shared" si="94"/>
        <v>0</v>
      </c>
      <c r="L240" s="10">
        <f t="shared" si="94"/>
        <v>0</v>
      </c>
      <c r="M240" s="10">
        <f t="shared" si="94"/>
        <v>0</v>
      </c>
      <c r="N240" s="10">
        <f t="shared" si="94"/>
        <v>0</v>
      </c>
      <c r="O240" s="10">
        <f t="shared" si="94"/>
        <v>0</v>
      </c>
      <c r="P240" s="10">
        <f t="shared" si="94"/>
        <v>0</v>
      </c>
      <c r="Q240" s="10">
        <f t="shared" si="94"/>
        <v>0</v>
      </c>
      <c r="R240" s="10">
        <f t="shared" si="94"/>
        <v>0</v>
      </c>
      <c r="S240" s="10">
        <f t="shared" si="94"/>
        <v>0</v>
      </c>
      <c r="T240" s="10">
        <f t="shared" si="94"/>
        <v>0</v>
      </c>
      <c r="U240" s="10">
        <f t="shared" si="94"/>
        <v>0</v>
      </c>
      <c r="V240" s="10">
        <f t="shared" si="94"/>
        <v>0</v>
      </c>
      <c r="W240" s="10">
        <f t="shared" si="94"/>
        <v>0</v>
      </c>
      <c r="X240" s="10">
        <f t="shared" si="94"/>
        <v>0</v>
      </c>
      <c r="Y240" s="10">
        <f t="shared" si="94"/>
        <v>0</v>
      </c>
      <c r="Z240" s="10">
        <f t="shared" si="94"/>
        <v>0</v>
      </c>
      <c r="AA240" s="10">
        <f t="shared" si="94"/>
        <v>0</v>
      </c>
      <c r="AB240" s="10">
        <f t="shared" si="94"/>
        <v>0</v>
      </c>
      <c r="AC240" s="10">
        <f t="shared" si="94"/>
        <v>0</v>
      </c>
      <c r="AD240" s="10">
        <f t="shared" si="94"/>
        <v>0</v>
      </c>
      <c r="AE240" s="10">
        <f t="shared" si="94"/>
        <v>0</v>
      </c>
      <c r="AF240" s="10">
        <f t="shared" si="94"/>
        <v>0</v>
      </c>
      <c r="AG240" s="10">
        <f t="shared" si="94"/>
        <v>0</v>
      </c>
      <c r="AH240" s="10">
        <f t="shared" si="94"/>
        <v>0</v>
      </c>
      <c r="AI240" s="10">
        <f t="shared" si="94"/>
        <v>0</v>
      </c>
      <c r="AJ240" s="10">
        <f t="shared" si="94"/>
        <v>0</v>
      </c>
      <c r="AK240" s="10">
        <f t="shared" si="94"/>
        <v>0</v>
      </c>
      <c r="AL240" s="10">
        <f t="shared" ref="AL240:AL243" si="95">IF(AF240=0,0,IF($G$17&gt;(AK240/AF240)^(1/5)-1+2%,AK240*(AK240/AF240)^(1/5)/($G$17-((AK240/AF240)^(1/5)-1)),AK240*(1+$G$16)/$G$18))</f>
        <v>0</v>
      </c>
    </row>
    <row r="241" spans="3:40" x14ac:dyDescent="0.35">
      <c r="E241" t="s">
        <v>118</v>
      </c>
      <c r="F241" t="s">
        <v>53</v>
      </c>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row>
    <row r="242" spans="3:40" x14ac:dyDescent="0.35">
      <c r="E242" t="s">
        <v>125</v>
      </c>
      <c r="F242" t="s">
        <v>53</v>
      </c>
      <c r="G242" s="10">
        <f t="shared" ref="G242:AK242" si="96">G209</f>
        <v>0</v>
      </c>
      <c r="H242" s="10">
        <f t="shared" si="96"/>
        <v>0</v>
      </c>
      <c r="I242" s="10">
        <f t="shared" si="96"/>
        <v>0</v>
      </c>
      <c r="J242" s="10">
        <f t="shared" si="96"/>
        <v>0</v>
      </c>
      <c r="K242" s="10">
        <f t="shared" si="96"/>
        <v>0</v>
      </c>
      <c r="L242" s="10">
        <f t="shared" si="96"/>
        <v>0</v>
      </c>
      <c r="M242" s="10">
        <f t="shared" si="96"/>
        <v>0</v>
      </c>
      <c r="N242" s="10">
        <f t="shared" si="96"/>
        <v>0</v>
      </c>
      <c r="O242" s="10">
        <f t="shared" si="96"/>
        <v>0</v>
      </c>
      <c r="P242" s="10">
        <f t="shared" si="96"/>
        <v>0</v>
      </c>
      <c r="Q242" s="10">
        <f t="shared" si="96"/>
        <v>0</v>
      </c>
      <c r="R242" s="10">
        <f t="shared" si="96"/>
        <v>0</v>
      </c>
      <c r="S242" s="10">
        <f t="shared" si="96"/>
        <v>0</v>
      </c>
      <c r="T242" s="10">
        <f t="shared" si="96"/>
        <v>0</v>
      </c>
      <c r="U242" s="10">
        <f t="shared" si="96"/>
        <v>0</v>
      </c>
      <c r="V242" s="10">
        <f t="shared" si="96"/>
        <v>0</v>
      </c>
      <c r="W242" s="10">
        <f t="shared" si="96"/>
        <v>0</v>
      </c>
      <c r="X242" s="10">
        <f t="shared" si="96"/>
        <v>0</v>
      </c>
      <c r="Y242" s="10">
        <f t="shared" si="96"/>
        <v>0</v>
      </c>
      <c r="Z242" s="10">
        <f t="shared" si="96"/>
        <v>0</v>
      </c>
      <c r="AA242" s="10">
        <f t="shared" si="96"/>
        <v>0</v>
      </c>
      <c r="AB242" s="10">
        <f t="shared" si="96"/>
        <v>0</v>
      </c>
      <c r="AC242" s="10">
        <f t="shared" si="96"/>
        <v>0</v>
      </c>
      <c r="AD242" s="10">
        <f t="shared" si="96"/>
        <v>0</v>
      </c>
      <c r="AE242" s="10">
        <f t="shared" si="96"/>
        <v>0</v>
      </c>
      <c r="AF242" s="10">
        <f t="shared" si="96"/>
        <v>0</v>
      </c>
      <c r="AG242" s="10">
        <f t="shared" si="96"/>
        <v>0</v>
      </c>
      <c r="AH242" s="10">
        <f t="shared" si="96"/>
        <v>0</v>
      </c>
      <c r="AI242" s="10">
        <f t="shared" si="96"/>
        <v>0</v>
      </c>
      <c r="AJ242" s="10">
        <f t="shared" si="96"/>
        <v>0</v>
      </c>
      <c r="AK242" s="10">
        <f t="shared" si="96"/>
        <v>0</v>
      </c>
      <c r="AL242" s="10">
        <f t="shared" si="95"/>
        <v>0</v>
      </c>
    </row>
    <row r="243" spans="3:40" x14ac:dyDescent="0.35">
      <c r="E243" t="s">
        <v>131</v>
      </c>
      <c r="F243" t="s">
        <v>53</v>
      </c>
      <c r="G243" s="10">
        <f t="shared" ref="G243:AK243" si="97">G216</f>
        <v>0</v>
      </c>
      <c r="H243" s="10">
        <f t="shared" si="97"/>
        <v>0</v>
      </c>
      <c r="I243" s="10">
        <f t="shared" si="97"/>
        <v>0</v>
      </c>
      <c r="J243" s="10">
        <f t="shared" si="97"/>
        <v>0</v>
      </c>
      <c r="K243" s="10">
        <f t="shared" si="97"/>
        <v>0</v>
      </c>
      <c r="L243" s="10">
        <f t="shared" si="97"/>
        <v>0</v>
      </c>
      <c r="M243" s="10">
        <f t="shared" si="97"/>
        <v>0</v>
      </c>
      <c r="N243" s="10">
        <f t="shared" si="97"/>
        <v>0</v>
      </c>
      <c r="O243" s="10">
        <f t="shared" si="97"/>
        <v>0</v>
      </c>
      <c r="P243" s="10">
        <f t="shared" si="97"/>
        <v>0</v>
      </c>
      <c r="Q243" s="10">
        <f t="shared" si="97"/>
        <v>0</v>
      </c>
      <c r="R243" s="10">
        <f t="shared" si="97"/>
        <v>0</v>
      </c>
      <c r="S243" s="10">
        <f t="shared" si="97"/>
        <v>0</v>
      </c>
      <c r="T243" s="10">
        <f t="shared" si="97"/>
        <v>0</v>
      </c>
      <c r="U243" s="10">
        <f t="shared" si="97"/>
        <v>0</v>
      </c>
      <c r="V243" s="10">
        <f t="shared" si="97"/>
        <v>0</v>
      </c>
      <c r="W243" s="10">
        <f t="shared" si="97"/>
        <v>0</v>
      </c>
      <c r="X243" s="10">
        <f t="shared" si="97"/>
        <v>0</v>
      </c>
      <c r="Y243" s="10">
        <f t="shared" si="97"/>
        <v>0</v>
      </c>
      <c r="Z243" s="10">
        <f t="shared" si="97"/>
        <v>0</v>
      </c>
      <c r="AA243" s="10">
        <f t="shared" si="97"/>
        <v>0</v>
      </c>
      <c r="AB243" s="10">
        <f t="shared" si="97"/>
        <v>0</v>
      </c>
      <c r="AC243" s="10">
        <f t="shared" si="97"/>
        <v>0</v>
      </c>
      <c r="AD243" s="10">
        <f t="shared" si="97"/>
        <v>0</v>
      </c>
      <c r="AE243" s="10">
        <f t="shared" si="97"/>
        <v>0</v>
      </c>
      <c r="AF243" s="10">
        <f t="shared" si="97"/>
        <v>0</v>
      </c>
      <c r="AG243" s="10">
        <f t="shared" si="97"/>
        <v>0</v>
      </c>
      <c r="AH243" s="10">
        <f t="shared" si="97"/>
        <v>0</v>
      </c>
      <c r="AI243" s="10">
        <f t="shared" si="97"/>
        <v>0</v>
      </c>
      <c r="AJ243" s="10">
        <f t="shared" si="97"/>
        <v>0</v>
      </c>
      <c r="AK243" s="10">
        <f t="shared" si="97"/>
        <v>0</v>
      </c>
      <c r="AL243" s="10">
        <f t="shared" si="95"/>
        <v>0</v>
      </c>
    </row>
    <row r="244" spans="3:40" x14ac:dyDescent="0.35">
      <c r="E244" t="s">
        <v>148</v>
      </c>
      <c r="F244" t="s">
        <v>53</v>
      </c>
      <c r="G244" s="10">
        <f t="shared" ref="G244:AK244" si="98">G233</f>
        <v>0</v>
      </c>
      <c r="H244" s="10">
        <f t="shared" si="98"/>
        <v>0</v>
      </c>
      <c r="I244" s="10">
        <f t="shared" si="98"/>
        <v>0</v>
      </c>
      <c r="J244" s="10">
        <f t="shared" si="98"/>
        <v>0</v>
      </c>
      <c r="K244" s="10">
        <f t="shared" si="98"/>
        <v>0</v>
      </c>
      <c r="L244" s="10">
        <f t="shared" si="98"/>
        <v>0</v>
      </c>
      <c r="M244" s="10">
        <f t="shared" si="98"/>
        <v>0</v>
      </c>
      <c r="N244" s="10">
        <f t="shared" si="98"/>
        <v>0</v>
      </c>
      <c r="O244" s="10">
        <f t="shared" si="98"/>
        <v>0</v>
      </c>
      <c r="P244" s="10">
        <f t="shared" si="98"/>
        <v>0</v>
      </c>
      <c r="Q244" s="10">
        <f t="shared" si="98"/>
        <v>0</v>
      </c>
      <c r="R244" s="10">
        <f t="shared" si="98"/>
        <v>0</v>
      </c>
      <c r="S244" s="10">
        <f t="shared" si="98"/>
        <v>0</v>
      </c>
      <c r="T244" s="10">
        <f t="shared" si="98"/>
        <v>0</v>
      </c>
      <c r="U244" s="10">
        <f t="shared" si="98"/>
        <v>0</v>
      </c>
      <c r="V244" s="10">
        <f t="shared" si="98"/>
        <v>0</v>
      </c>
      <c r="W244" s="10">
        <f t="shared" si="98"/>
        <v>0</v>
      </c>
      <c r="X244" s="10">
        <f t="shared" si="98"/>
        <v>0</v>
      </c>
      <c r="Y244" s="10">
        <f t="shared" si="98"/>
        <v>0</v>
      </c>
      <c r="Z244" s="10">
        <f t="shared" si="98"/>
        <v>0</v>
      </c>
      <c r="AA244" s="10">
        <f t="shared" si="98"/>
        <v>0</v>
      </c>
      <c r="AB244" s="10">
        <f t="shared" si="98"/>
        <v>0</v>
      </c>
      <c r="AC244" s="10">
        <f t="shared" si="98"/>
        <v>0</v>
      </c>
      <c r="AD244" s="10">
        <f t="shared" si="98"/>
        <v>0</v>
      </c>
      <c r="AE244" s="10">
        <f t="shared" si="98"/>
        <v>0</v>
      </c>
      <c r="AF244" s="10">
        <f t="shared" si="98"/>
        <v>0</v>
      </c>
      <c r="AG244" s="10">
        <f t="shared" si="98"/>
        <v>0</v>
      </c>
      <c r="AH244" s="10">
        <f t="shared" si="98"/>
        <v>0</v>
      </c>
      <c r="AI244" s="10">
        <f t="shared" si="98"/>
        <v>0</v>
      </c>
      <c r="AJ244" s="10">
        <f t="shared" si="98"/>
        <v>0</v>
      </c>
      <c r="AK244" s="10">
        <f t="shared" si="98"/>
        <v>0</v>
      </c>
      <c r="AL244" s="10">
        <f>IF(AF244=0,0,IF($G$17&gt;(AK244/AF244)^(1/5)-1+2%,AK244*(AK244/AF244)^(1/5)/($G$17-((AK244/AF244)^(1/5)-1)),AK244*(1+$G$16)/$G$18))</f>
        <v>0</v>
      </c>
      <c r="AN244" s="8"/>
    </row>
    <row r="245" spans="3:40" x14ac:dyDescent="0.35">
      <c r="E245" t="s">
        <v>149</v>
      </c>
      <c r="F245" t="s">
        <v>53</v>
      </c>
      <c r="G245" s="10">
        <f>-$G$19*G244</f>
        <v>0</v>
      </c>
      <c r="H245" s="10">
        <f t="shared" ref="H245:AK245" si="99">-$G$19*H244</f>
        <v>0</v>
      </c>
      <c r="I245" s="10">
        <f t="shared" si="99"/>
        <v>0</v>
      </c>
      <c r="J245" s="10">
        <f t="shared" si="99"/>
        <v>0</v>
      </c>
      <c r="K245" s="10">
        <f t="shared" si="99"/>
        <v>0</v>
      </c>
      <c r="L245" s="10">
        <f t="shared" si="99"/>
        <v>0</v>
      </c>
      <c r="M245" s="10">
        <f t="shared" si="99"/>
        <v>0</v>
      </c>
      <c r="N245" s="10">
        <f t="shared" si="99"/>
        <v>0</v>
      </c>
      <c r="O245" s="10">
        <f t="shared" si="99"/>
        <v>0</v>
      </c>
      <c r="P245" s="10">
        <f t="shared" si="99"/>
        <v>0</v>
      </c>
      <c r="Q245" s="10">
        <f t="shared" si="99"/>
        <v>0</v>
      </c>
      <c r="R245" s="10">
        <f t="shared" si="99"/>
        <v>0</v>
      </c>
      <c r="S245" s="10">
        <f t="shared" si="99"/>
        <v>0</v>
      </c>
      <c r="T245" s="10">
        <f t="shared" si="99"/>
        <v>0</v>
      </c>
      <c r="U245" s="10">
        <f t="shared" si="99"/>
        <v>0</v>
      </c>
      <c r="V245" s="10">
        <f t="shared" si="99"/>
        <v>0</v>
      </c>
      <c r="W245" s="10">
        <f t="shared" si="99"/>
        <v>0</v>
      </c>
      <c r="X245" s="10">
        <f t="shared" si="99"/>
        <v>0</v>
      </c>
      <c r="Y245" s="10">
        <f t="shared" si="99"/>
        <v>0</v>
      </c>
      <c r="Z245" s="10">
        <f t="shared" si="99"/>
        <v>0</v>
      </c>
      <c r="AA245" s="10">
        <f t="shared" si="99"/>
        <v>0</v>
      </c>
      <c r="AB245" s="10">
        <f t="shared" si="99"/>
        <v>0</v>
      </c>
      <c r="AC245" s="10">
        <f t="shared" si="99"/>
        <v>0</v>
      </c>
      <c r="AD245" s="10">
        <f t="shared" si="99"/>
        <v>0</v>
      </c>
      <c r="AE245" s="10">
        <f t="shared" si="99"/>
        <v>0</v>
      </c>
      <c r="AF245" s="10">
        <f t="shared" si="99"/>
        <v>0</v>
      </c>
      <c r="AG245" s="10">
        <f t="shared" si="99"/>
        <v>0</v>
      </c>
      <c r="AH245" s="10">
        <f t="shared" si="99"/>
        <v>0</v>
      </c>
      <c r="AI245" s="10">
        <f t="shared" si="99"/>
        <v>0</v>
      </c>
      <c r="AJ245" s="10">
        <f t="shared" si="99"/>
        <v>0</v>
      </c>
      <c r="AK245" s="10">
        <f t="shared" si="99"/>
        <v>0</v>
      </c>
      <c r="AL245" s="10">
        <f t="shared" ref="AL245" si="100">IF(AF245=0,0,IF($G$17&gt;(AK245/AF245)^(1/5)-1+2%,AK245*(AK245/AF245)^(1/5)/($G$17-((AK245/AF245)^(1/5)-1)),AK245*(1+$G$16)/$G$18))</f>
        <v>0</v>
      </c>
    </row>
    <row r="246" spans="3:40" x14ac:dyDescent="0.35">
      <c r="E246" t="s">
        <v>150</v>
      </c>
      <c r="F246" t="s">
        <v>53</v>
      </c>
      <c r="G246" s="10">
        <f>SUM(G236:G245)</f>
        <v>-34764548.044999994</v>
      </c>
      <c r="H246" s="10">
        <f t="shared" ref="H246:AL246" si="101">SUM(H236:H245)</f>
        <v>-1998628.7159307459</v>
      </c>
      <c r="I246" s="10">
        <f t="shared" si="101"/>
        <v>-7501412.3547134995</v>
      </c>
      <c r="J246" s="10">
        <f t="shared" si="101"/>
        <v>-8953631.9748609979</v>
      </c>
      <c r="K246" s="10">
        <f t="shared" si="101"/>
        <v>-14816763.503986044</v>
      </c>
      <c r="L246" s="10">
        <f t="shared" si="101"/>
        <v>-5895611.8237101641</v>
      </c>
      <c r="M246" s="10">
        <f t="shared" si="101"/>
        <v>-3765371.2819813695</v>
      </c>
      <c r="N246" s="10">
        <f t="shared" si="101"/>
        <v>-3967030.0734917778</v>
      </c>
      <c r="O246" s="10">
        <f t="shared" si="101"/>
        <v>-33543785.550435688</v>
      </c>
      <c r="P246" s="10">
        <f t="shared" si="101"/>
        <v>-8056640.7966997046</v>
      </c>
      <c r="Q246" s="10">
        <f t="shared" si="101"/>
        <v>-10260620.160198603</v>
      </c>
      <c r="R246" s="10">
        <f t="shared" si="101"/>
        <v>-20330753.185707778</v>
      </c>
      <c r="S246" s="10">
        <f t="shared" si="101"/>
        <v>-26882278.803058125</v>
      </c>
      <c r="T246" s="10">
        <f t="shared" si="101"/>
        <v>-8486345.2473496981</v>
      </c>
      <c r="U246" s="10">
        <f t="shared" si="101"/>
        <v>-8616912.4036175255</v>
      </c>
      <c r="V246" s="10">
        <f t="shared" si="101"/>
        <v>-8747479.5598853547</v>
      </c>
      <c r="W246" s="10">
        <f t="shared" si="101"/>
        <v>-8878046.716153184</v>
      </c>
      <c r="X246" s="10">
        <f t="shared" si="101"/>
        <v>-9008613.8724210113</v>
      </c>
      <c r="Y246" s="10">
        <f t="shared" si="101"/>
        <v>-9139181.0286888406</v>
      </c>
      <c r="Z246" s="10">
        <f t="shared" si="101"/>
        <v>-9269748.1849566698</v>
      </c>
      <c r="AA246" s="10">
        <f t="shared" si="101"/>
        <v>-9400315.3412244972</v>
      </c>
      <c r="AB246" s="10">
        <f t="shared" si="101"/>
        <v>-9530882.4974923264</v>
      </c>
      <c r="AC246" s="10">
        <f t="shared" si="101"/>
        <v>-9661449.6537601557</v>
      </c>
      <c r="AD246" s="10">
        <f t="shared" si="101"/>
        <v>-9792016.8100279849</v>
      </c>
      <c r="AE246" s="10">
        <f t="shared" si="101"/>
        <v>-9922583.9662958123</v>
      </c>
      <c r="AF246" s="10">
        <f t="shared" si="101"/>
        <v>-10053151.122563642</v>
      </c>
      <c r="AG246" s="10">
        <f t="shared" si="101"/>
        <v>-10183718.278831471</v>
      </c>
      <c r="AH246" s="10">
        <f t="shared" si="101"/>
        <v>-10314285.435099298</v>
      </c>
      <c r="AI246" s="10">
        <f t="shared" si="101"/>
        <v>-10444852.591367127</v>
      </c>
      <c r="AJ246" s="10">
        <f t="shared" si="101"/>
        <v>-10575419.747634957</v>
      </c>
      <c r="AK246" s="10">
        <f t="shared" si="101"/>
        <v>-10705986.903902784</v>
      </c>
      <c r="AL246" s="10">
        <f t="shared" si="101"/>
        <v>0</v>
      </c>
    </row>
    <row r="247" spans="3:40" x14ac:dyDescent="0.35">
      <c r="E247" t="s">
        <v>151</v>
      </c>
      <c r="F247" t="s">
        <v>53</v>
      </c>
      <c r="G247" s="10">
        <f>NPV($G$17,H246:AL246)+G246</f>
        <v>-191282614.25363523</v>
      </c>
    </row>
    <row r="249" spans="3:40" x14ac:dyDescent="0.35">
      <c r="E249" t="s">
        <v>143</v>
      </c>
      <c r="F249" t="s">
        <v>53</v>
      </c>
      <c r="H249" s="10">
        <f>H221</f>
        <v>10590361.634534907</v>
      </c>
      <c r="I249" s="10">
        <f t="shared" ref="I249:AK249" si="102">I221</f>
        <v>9561696.1775870658</v>
      </c>
      <c r="J249" s="10">
        <f t="shared" si="102"/>
        <v>9899349.1589610148</v>
      </c>
      <c r="K249" s="10">
        <f t="shared" si="102"/>
        <v>10852469.444574712</v>
      </c>
      <c r="L249" s="10">
        <f t="shared" si="102"/>
        <v>11341925.131949447</v>
      </c>
      <c r="M249" s="10">
        <f t="shared" si="102"/>
        <v>10050657.65560637</v>
      </c>
      <c r="N249" s="10">
        <f t="shared" si="102"/>
        <v>11228405.372626737</v>
      </c>
      <c r="O249" s="10">
        <f t="shared" si="102"/>
        <v>11464201.885451896</v>
      </c>
      <c r="P249" s="10">
        <f t="shared" si="102"/>
        <v>11704950.125046385</v>
      </c>
      <c r="Q249" s="10">
        <f t="shared" si="102"/>
        <v>11950754.077672357</v>
      </c>
      <c r="R249" s="10">
        <f t="shared" si="102"/>
        <v>12201719.913303476</v>
      </c>
      <c r="S249" s="10">
        <f t="shared" si="102"/>
        <v>12457956.031482849</v>
      </c>
      <c r="T249" s="10">
        <f t="shared" si="102"/>
        <v>12719573.108143987</v>
      </c>
      <c r="U249" s="10">
        <f t="shared" si="102"/>
        <v>12986684.14341501</v>
      </c>
      <c r="V249" s="10">
        <f t="shared" si="102"/>
        <v>13259404.510426724</v>
      </c>
      <c r="W249" s="10">
        <f t="shared" si="102"/>
        <v>13537852.005145684</v>
      </c>
      <c r="X249" s="10">
        <f t="shared" si="102"/>
        <v>13822146.897253742</v>
      </c>
      <c r="Y249" s="10">
        <f t="shared" si="102"/>
        <v>14112411.98209607</v>
      </c>
      <c r="Z249" s="10">
        <f t="shared" si="102"/>
        <v>14408772.633720085</v>
      </c>
      <c r="AA249" s="10">
        <f t="shared" si="102"/>
        <v>14711356.859028205</v>
      </c>
      <c r="AB249" s="10">
        <f t="shared" si="102"/>
        <v>15020295.353067797</v>
      </c>
      <c r="AC249" s="10">
        <f t="shared" si="102"/>
        <v>15335721.55548222</v>
      </c>
      <c r="AD249" s="10">
        <f t="shared" si="102"/>
        <v>15657771.708147345</v>
      </c>
      <c r="AE249" s="10">
        <f t="shared" si="102"/>
        <v>15986584.914018439</v>
      </c>
      <c r="AF249" s="10">
        <f t="shared" si="102"/>
        <v>16322303.197212825</v>
      </c>
      <c r="AG249" s="10">
        <f t="shared" si="102"/>
        <v>16665071.564354293</v>
      </c>
      <c r="AH249" s="10">
        <f t="shared" si="102"/>
        <v>17015038.067205731</v>
      </c>
      <c r="AI249" s="10">
        <f t="shared" si="102"/>
        <v>17372353.86661705</v>
      </c>
      <c r="AJ249" s="10">
        <f t="shared" si="102"/>
        <v>17737173.297816008</v>
      </c>
      <c r="AK249" s="10">
        <f t="shared" si="102"/>
        <v>18109653.937070142</v>
      </c>
    </row>
    <row r="250" spans="3:40" x14ac:dyDescent="0.35">
      <c r="E250" t="s">
        <v>152</v>
      </c>
      <c r="F250" t="s">
        <v>53</v>
      </c>
      <c r="G250" s="10">
        <f>NPV($G$17,H249:AL249)+G249</f>
        <v>187850632.93142056</v>
      </c>
    </row>
    <row r="251" spans="3:40" x14ac:dyDescent="0.35">
      <c r="E251" s="15" t="s">
        <v>153</v>
      </c>
      <c r="F251" s="15"/>
      <c r="G251" s="18" t="str">
        <f>IF(G247&gt;0,"N/A",IF(ABS(G247+G250)&gt;1,"Error","OK"))</f>
        <v>Error</v>
      </c>
    </row>
    <row r="253" spans="3:40" x14ac:dyDescent="0.35">
      <c r="C253" s="3" t="s">
        <v>154</v>
      </c>
      <c r="D253" s="3"/>
      <c r="G253" s="10">
        <f>MAX(0,-G281)</f>
        <v>191282614.25363523</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3">G224</f>
        <v>6232586.4000000004</v>
      </c>
      <c r="H258" s="10">
        <f t="shared" si="103"/>
        <v>4176296</v>
      </c>
      <c r="I258" s="10">
        <f t="shared" si="103"/>
        <v>4176296</v>
      </c>
      <c r="J258" s="10">
        <f t="shared" si="103"/>
        <v>3786015.9385158177</v>
      </c>
      <c r="K258" s="10">
        <f t="shared" si="103"/>
        <v>4598927.3384508733</v>
      </c>
      <c r="L258" s="10">
        <f t="shared" si="103"/>
        <v>5147622.5504659051</v>
      </c>
      <c r="M258" s="10">
        <f t="shared" si="103"/>
        <v>3979015.7998537263</v>
      </c>
      <c r="N258" s="10">
        <f t="shared" si="103"/>
        <v>4907370.082629622</v>
      </c>
      <c r="O258" s="10">
        <f t="shared" si="103"/>
        <v>4483790.3419831889</v>
      </c>
      <c r="P258" s="10">
        <f t="shared" si="103"/>
        <v>4577949.939164836</v>
      </c>
      <c r="Q258" s="10">
        <f t="shared" si="103"/>
        <v>4674086.8878872972</v>
      </c>
      <c r="R258" s="10">
        <f t="shared" si="103"/>
        <v>4772242.7125329301</v>
      </c>
      <c r="S258" s="10">
        <f t="shared" si="103"/>
        <v>4872459.8094961215</v>
      </c>
      <c r="T258" s="10">
        <f t="shared" si="103"/>
        <v>4974781.4654955398</v>
      </c>
      <c r="U258" s="10">
        <f t="shared" si="103"/>
        <v>5079251.8762709461</v>
      </c>
      <c r="V258" s="10">
        <f t="shared" si="103"/>
        <v>5185916.1656726357</v>
      </c>
      <c r="W258" s="10">
        <f t="shared" si="103"/>
        <v>5294820.4051517611</v>
      </c>
      <c r="X258" s="10">
        <f t="shared" si="103"/>
        <v>5406011.6336599477</v>
      </c>
      <c r="Y258" s="10">
        <f t="shared" si="103"/>
        <v>5519537.8779668063</v>
      </c>
      <c r="Z258" s="10">
        <f t="shared" si="103"/>
        <v>5635448.1734041097</v>
      </c>
      <c r="AA258" s="10">
        <f t="shared" si="103"/>
        <v>5753792.5850455957</v>
      </c>
      <c r="AB258" s="10">
        <f t="shared" si="103"/>
        <v>5874622.229331553</v>
      </c>
      <c r="AC258" s="10">
        <f t="shared" si="103"/>
        <v>5997989.296147516</v>
      </c>
      <c r="AD258" s="10">
        <f t="shared" si="103"/>
        <v>6123947.0713666137</v>
      </c>
      <c r="AE258" s="10">
        <f t="shared" si="103"/>
        <v>6252549.959865313</v>
      </c>
      <c r="AF258" s="10">
        <f t="shared" si="103"/>
        <v>6383853.5090224845</v>
      </c>
      <c r="AG258" s="10">
        <f t="shared" si="103"/>
        <v>6517914.432711957</v>
      </c>
      <c r="AH258" s="10">
        <f t="shared" si="103"/>
        <v>6654790.6357989078</v>
      </c>
      <c r="AI258" s="10">
        <f t="shared" si="103"/>
        <v>6794541.2391506853</v>
      </c>
      <c r="AJ258" s="10">
        <f t="shared" si="103"/>
        <v>6937226.6051728493</v>
      </c>
      <c r="AK258" s="10">
        <f t="shared" si="103"/>
        <v>7082908.363881479</v>
      </c>
    </row>
    <row r="259" spans="4:37" x14ac:dyDescent="0.35">
      <c r="E259" t="s">
        <v>141</v>
      </c>
      <c r="F259" t="s">
        <v>53</v>
      </c>
      <c r="G259" s="10">
        <f t="shared" si="103"/>
        <v>0</v>
      </c>
      <c r="H259" s="10">
        <f t="shared" si="103"/>
        <v>526993.09080000001</v>
      </c>
      <c r="I259" s="10">
        <f t="shared" si="103"/>
        <v>1052117.5824</v>
      </c>
      <c r="J259" s="10">
        <f t="shared" si="103"/>
        <v>1617100.6214063212</v>
      </c>
      <c r="K259" s="10">
        <f t="shared" si="103"/>
        <v>2267131.629974653</v>
      </c>
      <c r="L259" s="10">
        <f t="shared" si="103"/>
        <v>3011811.941742972</v>
      </c>
      <c r="M259" s="10">
        <f t="shared" si="103"/>
        <v>3740218.6243665987</v>
      </c>
      <c r="N259" s="10">
        <f t="shared" si="103"/>
        <v>4592466.9910514876</v>
      </c>
      <c r="O259" s="10">
        <f t="shared" si="103"/>
        <v>5480935.0271354765</v>
      </c>
      <c r="P259" s="10">
        <f t="shared" si="103"/>
        <v>6438228.9073482957</v>
      </c>
      <c r="Q259" s="10">
        <f t="shared" si="103"/>
        <v>7468664.8649403714</v>
      </c>
      <c r="R259" s="10">
        <f t="shared" si="103"/>
        <v>8576804.8291375712</v>
      </c>
      <c r="S259" s="10">
        <f t="shared" si="103"/>
        <v>9767469.651642032</v>
      </c>
      <c r="T259" s="10">
        <f t="shared" si="103"/>
        <v>10805934.917017881</v>
      </c>
      <c r="U259" s="10">
        <f t="shared" si="103"/>
        <v>11883708.269423144</v>
      </c>
      <c r="V259" s="10">
        <f t="shared" si="103"/>
        <v>13001982.685331021</v>
      </c>
      <c r="W259" s="10">
        <f t="shared" si="103"/>
        <v>14161983.911360214</v>
      </c>
      <c r="X259" s="10">
        <f t="shared" si="103"/>
        <v>15364971.314518403</v>
      </c>
      <c r="Y259" s="10">
        <f t="shared" si="103"/>
        <v>16612238.753704324</v>
      </c>
      <c r="Z259" s="10">
        <f t="shared" si="103"/>
        <v>17905115.472986355</v>
      </c>
      <c r="AA259" s="10">
        <f t="shared" si="103"/>
        <v>19244967.017187841</v>
      </c>
      <c r="AB259" s="10">
        <f t="shared" si="103"/>
        <v>20633196.17032221</v>
      </c>
      <c r="AC259" s="10">
        <f t="shared" si="103"/>
        <v>22071243.917433634</v>
      </c>
      <c r="AD259" s="10">
        <f t="shared" si="103"/>
        <v>23560590.430412631</v>
      </c>
      <c r="AE259" s="10">
        <f t="shared" si="103"/>
        <v>25102756.078369156</v>
      </c>
      <c r="AF259" s="10">
        <f t="shared" si="103"/>
        <v>26699302.463160045</v>
      </c>
      <c r="AG259" s="10">
        <f t="shared" si="103"/>
        <v>28351833.480681587</v>
      </c>
      <c r="AH259" s="10">
        <f t="shared" si="103"/>
        <v>30061996.408552781</v>
      </c>
      <c r="AI259" s="10">
        <f t="shared" si="103"/>
        <v>31831483.020829581</v>
      </c>
      <c r="AJ259" s="10">
        <f t="shared" si="103"/>
        <v>33662030.730405845</v>
      </c>
      <c r="AK259" s="10">
        <f t="shared" si="103"/>
        <v>35555423.759772114</v>
      </c>
    </row>
    <row r="260" spans="4:37" x14ac:dyDescent="0.35">
      <c r="E260" t="s">
        <v>117</v>
      </c>
      <c r="F260" t="s">
        <v>53</v>
      </c>
      <c r="G260" s="10">
        <f t="shared" si="103"/>
        <v>0</v>
      </c>
      <c r="H260" s="10">
        <f t="shared" si="103"/>
        <v>0</v>
      </c>
      <c r="I260" s="10">
        <f t="shared" si="103"/>
        <v>0</v>
      </c>
      <c r="J260" s="10">
        <f t="shared" si="103"/>
        <v>0</v>
      </c>
      <c r="K260" s="10">
        <f t="shared" si="103"/>
        <v>0</v>
      </c>
      <c r="L260" s="10">
        <f t="shared" si="103"/>
        <v>0</v>
      </c>
      <c r="M260" s="10">
        <f t="shared" si="103"/>
        <v>0</v>
      </c>
      <c r="N260" s="10">
        <f t="shared" si="103"/>
        <v>0</v>
      </c>
      <c r="O260" s="10">
        <f t="shared" si="103"/>
        <v>0</v>
      </c>
      <c r="P260" s="10">
        <f t="shared" si="103"/>
        <v>0</v>
      </c>
      <c r="Q260" s="10">
        <f t="shared" si="103"/>
        <v>0</v>
      </c>
      <c r="R260" s="10">
        <f t="shared" si="103"/>
        <v>0</v>
      </c>
      <c r="S260" s="10">
        <f t="shared" si="103"/>
        <v>0</v>
      </c>
      <c r="T260" s="10">
        <f t="shared" si="103"/>
        <v>0</v>
      </c>
      <c r="U260" s="10">
        <f t="shared" si="103"/>
        <v>0</v>
      </c>
      <c r="V260" s="10">
        <f t="shared" si="103"/>
        <v>0</v>
      </c>
      <c r="W260" s="10">
        <f t="shared" si="103"/>
        <v>0</v>
      </c>
      <c r="X260" s="10">
        <f t="shared" si="103"/>
        <v>0</v>
      </c>
      <c r="Y260" s="10">
        <f t="shared" si="103"/>
        <v>0</v>
      </c>
      <c r="Z260" s="10">
        <f t="shared" si="103"/>
        <v>0</v>
      </c>
      <c r="AA260" s="10">
        <f t="shared" si="103"/>
        <v>0</v>
      </c>
      <c r="AB260" s="10">
        <f t="shared" si="103"/>
        <v>0</v>
      </c>
      <c r="AC260" s="10">
        <f t="shared" si="103"/>
        <v>0</v>
      </c>
      <c r="AD260" s="10">
        <f t="shared" si="103"/>
        <v>0</v>
      </c>
      <c r="AE260" s="10">
        <f t="shared" si="103"/>
        <v>0</v>
      </c>
      <c r="AF260" s="10">
        <f t="shared" si="103"/>
        <v>0</v>
      </c>
      <c r="AG260" s="10">
        <f t="shared" si="103"/>
        <v>0</v>
      </c>
      <c r="AH260" s="10">
        <f t="shared" si="103"/>
        <v>0</v>
      </c>
      <c r="AI260" s="10">
        <f t="shared" si="103"/>
        <v>0</v>
      </c>
      <c r="AJ260" s="10">
        <f t="shared" si="103"/>
        <v>0</v>
      </c>
      <c r="AK260" s="10">
        <f t="shared" si="103"/>
        <v>0</v>
      </c>
    </row>
    <row r="261" spans="4:37" x14ac:dyDescent="0.35">
      <c r="E261" t="s">
        <v>118</v>
      </c>
      <c r="F261" t="s">
        <v>53</v>
      </c>
      <c r="G261" s="10">
        <f t="shared" si="103"/>
        <v>0</v>
      </c>
      <c r="H261" s="10">
        <f t="shared" si="103"/>
        <v>-967449.80877457745</v>
      </c>
      <c r="I261" s="10">
        <f t="shared" si="103"/>
        <v>-1861245.5048348457</v>
      </c>
      <c r="J261" s="10">
        <f t="shared" si="103"/>
        <v>-2804656.1567405304</v>
      </c>
      <c r="K261" s="10">
        <f t="shared" si="103"/>
        <v>-3854947.7950149565</v>
      </c>
      <c r="L261" s="10">
        <f t="shared" si="103"/>
        <v>-4972008.271715126</v>
      </c>
      <c r="M261" s="10">
        <f t="shared" si="103"/>
        <v>-5994567.2625484271</v>
      </c>
      <c r="N261" s="10">
        <f t="shared" si="103"/>
        <v>-7146189.500738252</v>
      </c>
      <c r="O261" s="10">
        <f t="shared" si="103"/>
        <v>-8343536.2687692652</v>
      </c>
      <c r="P261" s="10">
        <f t="shared" si="103"/>
        <v>-9588020.1314877532</v>
      </c>
      <c r="Q261" s="10">
        <f t="shared" si="103"/>
        <v>-10881092.816945892</v>
      </c>
      <c r="R261" s="10">
        <f t="shared" si="103"/>
        <v>-12224246.238315286</v>
      </c>
      <c r="S261" s="10">
        <f t="shared" si="103"/>
        <v>-13619013.541449921</v>
      </c>
      <c r="T261" s="10">
        <f t="shared" si="103"/>
        <v>-15066970.178725116</v>
      </c>
      <c r="U261" s="10">
        <f t="shared" si="103"/>
        <v>-16569735.009794088</v>
      </c>
      <c r="V261" s="10">
        <f t="shared" si="103"/>
        <v>-18128971.429919139</v>
      </c>
      <c r="W261" s="10">
        <f t="shared" si="103"/>
        <v>-19746388.526550122</v>
      </c>
      <c r="X261" s="10">
        <f t="shared" si="103"/>
        <v>-21423742.264839008</v>
      </c>
      <c r="Y261" s="10">
        <f t="shared" si="103"/>
        <v>-23162836.702795822</v>
      </c>
      <c r="Z261" s="10">
        <f t="shared" si="103"/>
        <v>-24965525.236808028</v>
      </c>
      <c r="AA261" s="10">
        <f t="shared" si="103"/>
        <v>-26833711.878262814</v>
      </c>
      <c r="AB261" s="10">
        <f t="shared" si="103"/>
        <v>-28769352.562029269</v>
      </c>
      <c r="AC261" s="10">
        <f t="shared" si="103"/>
        <v>-30774456.487575598</v>
      </c>
      <c r="AD261" s="10">
        <f t="shared" si="103"/>
        <v>-32851087.493515022</v>
      </c>
      <c r="AE261" s="10">
        <f t="shared" si="103"/>
        <v>-35001365.466392875</v>
      </c>
      <c r="AF261" s="10">
        <f t="shared" si="103"/>
        <v>-37227467.784546964</v>
      </c>
      <c r="AG261" s="10">
        <f t="shared" si="103"/>
        <v>-39531630.797892846</v>
      </c>
      <c r="AH261" s="10">
        <f t="shared" si="103"/>
        <v>-41916151.344506264</v>
      </c>
      <c r="AI261" s="10">
        <f t="shared" si="103"/>
        <v>-44383388.304895572</v>
      </c>
      <c r="AJ261" s="10">
        <f t="shared" si="103"/>
        <v>-46935764.19487831</v>
      </c>
      <c r="AK261" s="10">
        <f t="shared" si="103"/>
        <v>-49575766.797997862</v>
      </c>
    </row>
    <row r="262" spans="4:37" x14ac:dyDescent="0.35">
      <c r="E262" t="s">
        <v>142</v>
      </c>
      <c r="F262" t="s">
        <v>53</v>
      </c>
      <c r="G262" s="10">
        <f t="shared" si="103"/>
        <v>-2197616.1825999999</v>
      </c>
      <c r="H262" s="10">
        <f t="shared" si="103"/>
        <v>-2338304.2137968307</v>
      </c>
      <c r="I262" s="10">
        <f t="shared" si="103"/>
        <v>-2710520.8808911005</v>
      </c>
      <c r="J262" s="10">
        <f t="shared" si="103"/>
        <v>-3063146.7228086372</v>
      </c>
      <c r="K262" s="10">
        <f t="shared" si="103"/>
        <v>-3549843.9022192797</v>
      </c>
      <c r="L262" s="10">
        <f t="shared" si="103"/>
        <v>-3844264.5922605116</v>
      </c>
      <c r="M262" s="10">
        <f t="shared" si="103"/>
        <v>-4001325.7003741753</v>
      </c>
      <c r="N262" s="10">
        <f t="shared" si="103"/>
        <v>-4194069.3778108284</v>
      </c>
      <c r="O262" s="10">
        <f t="shared" si="103"/>
        <v>-4485177.1546153165</v>
      </c>
      <c r="P262" s="10">
        <f t="shared" si="103"/>
        <v>-4782398.1947326986</v>
      </c>
      <c r="Q262" s="10">
        <f t="shared" si="103"/>
        <v>-5085860.8766925465</v>
      </c>
      <c r="R262" s="10">
        <f t="shared" si="103"/>
        <v>-5395696.2749735508</v>
      </c>
      <c r="S262" s="10">
        <f t="shared" si="103"/>
        <v>-5712038.2166184559</v>
      </c>
      <c r="T262" s="10">
        <f t="shared" si="103"/>
        <v>-6034160.7541327896</v>
      </c>
      <c r="U262" s="10">
        <f t="shared" si="103"/>
        <v>-6362106.8626120714</v>
      </c>
      <c r="V262" s="10">
        <f t="shared" si="103"/>
        <v>-6695920.419628826</v>
      </c>
      <c r="W262" s="10">
        <f t="shared" si="103"/>
        <v>-7035646.2241846044</v>
      </c>
      <c r="X262" s="10">
        <f t="shared" si="103"/>
        <v>-7381330.0160599854</v>
      </c>
      <c r="Y262" s="10">
        <f t="shared" si="103"/>
        <v>-7733018.4955709428</v>
      </c>
      <c r="Z262" s="10">
        <f t="shared" si="103"/>
        <v>-8090759.3437400861</v>
      </c>
      <c r="AA262" s="10">
        <f t="shared" si="103"/>
        <v>-8454601.2428914998</v>
      </c>
      <c r="AB262" s="10">
        <f t="shared" si="103"/>
        <v>-8824593.8976780735</v>
      </c>
      <c r="AC262" s="10">
        <f t="shared" si="103"/>
        <v>-9200788.0565504059</v>
      </c>
      <c r="AD262" s="10">
        <f t="shared" si="103"/>
        <v>-9583235.5336765591</v>
      </c>
      <c r="AE262" s="10">
        <f t="shared" si="103"/>
        <v>-9971989.2313221265</v>
      </c>
      <c r="AF262" s="10">
        <f t="shared" si="103"/>
        <v>-8812036.1753002778</v>
      </c>
      <c r="AG262" s="10">
        <f t="shared" si="103"/>
        <v>-9179186.4141452238</v>
      </c>
      <c r="AH262" s="10">
        <f t="shared" si="103"/>
        <v>-9309862.4135577846</v>
      </c>
      <c r="AI262" s="10">
        <f t="shared" si="103"/>
        <v>-9528726.8204868194</v>
      </c>
      <c r="AJ262" s="10">
        <f t="shared" si="103"/>
        <v>-9753078.1396619268</v>
      </c>
      <c r="AK262" s="10">
        <f t="shared" si="103"/>
        <v>-10033731.976769038</v>
      </c>
    </row>
    <row r="263" spans="4:37" x14ac:dyDescent="0.35">
      <c r="E263" t="s">
        <v>125</v>
      </c>
      <c r="F263" t="s">
        <v>53</v>
      </c>
      <c r="G263" s="10">
        <f t="shared" si="103"/>
        <v>0</v>
      </c>
      <c r="H263" s="10">
        <f t="shared" si="103"/>
        <v>0</v>
      </c>
      <c r="I263" s="10">
        <f t="shared" si="103"/>
        <v>0</v>
      </c>
      <c r="J263" s="10">
        <f t="shared" si="103"/>
        <v>0</v>
      </c>
      <c r="K263" s="10">
        <f t="shared" si="103"/>
        <v>0</v>
      </c>
      <c r="L263" s="10">
        <f t="shared" si="103"/>
        <v>0</v>
      </c>
      <c r="M263" s="10">
        <f t="shared" si="103"/>
        <v>0</v>
      </c>
      <c r="N263" s="10">
        <f t="shared" si="103"/>
        <v>0</v>
      </c>
      <c r="O263" s="10">
        <f t="shared" si="103"/>
        <v>0</v>
      </c>
      <c r="P263" s="10">
        <f t="shared" si="103"/>
        <v>0</v>
      </c>
      <c r="Q263" s="10">
        <f t="shared" si="103"/>
        <v>0</v>
      </c>
      <c r="R263" s="10">
        <f t="shared" si="103"/>
        <v>0</v>
      </c>
      <c r="S263" s="10">
        <f t="shared" si="103"/>
        <v>0</v>
      </c>
      <c r="T263" s="10">
        <f t="shared" si="103"/>
        <v>0</v>
      </c>
      <c r="U263" s="10">
        <f t="shared" si="103"/>
        <v>0</v>
      </c>
      <c r="V263" s="10">
        <f t="shared" si="103"/>
        <v>0</v>
      </c>
      <c r="W263" s="10">
        <f t="shared" si="103"/>
        <v>0</v>
      </c>
      <c r="X263" s="10">
        <f t="shared" si="103"/>
        <v>0</v>
      </c>
      <c r="Y263" s="10">
        <f t="shared" si="103"/>
        <v>0</v>
      </c>
      <c r="Z263" s="10">
        <f t="shared" si="103"/>
        <v>0</v>
      </c>
      <c r="AA263" s="10">
        <f t="shared" si="103"/>
        <v>0</v>
      </c>
      <c r="AB263" s="10">
        <f t="shared" si="103"/>
        <v>0</v>
      </c>
      <c r="AC263" s="10">
        <f t="shared" si="103"/>
        <v>0</v>
      </c>
      <c r="AD263" s="10">
        <f t="shared" si="103"/>
        <v>0</v>
      </c>
      <c r="AE263" s="10">
        <f t="shared" si="103"/>
        <v>0</v>
      </c>
      <c r="AF263" s="10">
        <f t="shared" si="103"/>
        <v>0</v>
      </c>
      <c r="AG263" s="10">
        <f t="shared" si="103"/>
        <v>0</v>
      </c>
      <c r="AH263" s="10">
        <f t="shared" si="103"/>
        <v>0</v>
      </c>
      <c r="AI263" s="10">
        <f t="shared" si="103"/>
        <v>0</v>
      </c>
      <c r="AJ263" s="10">
        <f t="shared" si="103"/>
        <v>0</v>
      </c>
      <c r="AK263" s="10">
        <f t="shared" si="103"/>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4">SUM(G258:G264)</f>
        <v>106474747.328142</v>
      </c>
      <c r="H266" s="10">
        <f t="shared" si="104"/>
        <v>1397535.0682285922</v>
      </c>
      <c r="I266" s="10">
        <f t="shared" si="104"/>
        <v>656647.19667405356</v>
      </c>
      <c r="J266" s="10">
        <f t="shared" si="104"/>
        <v>-464686.31962702842</v>
      </c>
      <c r="K266" s="10">
        <f t="shared" si="104"/>
        <v>-538732.72880870989</v>
      </c>
      <c r="L266" s="10">
        <f t="shared" si="104"/>
        <v>-656838.37176676001</v>
      </c>
      <c r="M266" s="10">
        <f t="shared" si="104"/>
        <v>-2276658.538702277</v>
      </c>
      <c r="N266" s="10">
        <f t="shared" si="104"/>
        <v>-1840421.8048679717</v>
      </c>
      <c r="O266" s="10">
        <f t="shared" si="104"/>
        <v>-2863988.0542659173</v>
      </c>
      <c r="P266" s="10">
        <f t="shared" si="104"/>
        <v>-3354239.4797073202</v>
      </c>
      <c r="Q266" s="10">
        <f t="shared" si="104"/>
        <v>-3824201.9408107698</v>
      </c>
      <c r="R266" s="10">
        <f t="shared" si="104"/>
        <v>-4270894.9716183357</v>
      </c>
      <c r="S266" s="10">
        <f t="shared" si="104"/>
        <v>-4691122.2969302237</v>
      </c>
      <c r="T266" s="10">
        <f t="shared" si="104"/>
        <v>-5320414.5503444849</v>
      </c>
      <c r="U266" s="10">
        <f t="shared" si="104"/>
        <v>-5968881.7267120676</v>
      </c>
      <c r="V266" s="10">
        <f t="shared" si="104"/>
        <v>-6636992.9985443102</v>
      </c>
      <c r="W266" s="10">
        <f t="shared" si="104"/>
        <v>-7325230.4342227522</v>
      </c>
      <c r="X266" s="10">
        <f t="shared" si="104"/>
        <v>-8034089.3327206429</v>
      </c>
      <c r="Y266" s="10">
        <f t="shared" si="104"/>
        <v>-8764078.5666956343</v>
      </c>
      <c r="Z266" s="10">
        <f t="shared" si="104"/>
        <v>-9515720.9341576509</v>
      </c>
      <c r="AA266" s="10">
        <f t="shared" si="104"/>
        <v>-10289553.518920878</v>
      </c>
      <c r="AB266" s="10">
        <f t="shared" si="104"/>
        <v>-11086128.06005358</v>
      </c>
      <c r="AC266" s="10">
        <f t="shared" si="104"/>
        <v>-11906011.330544852</v>
      </c>
      <c r="AD266" s="10">
        <f t="shared" si="104"/>
        <v>-12749785.525412338</v>
      </c>
      <c r="AE266" s="10">
        <f t="shared" si="104"/>
        <v>-13618048.659480533</v>
      </c>
      <c r="AF266" s="10">
        <f t="shared" si="104"/>
        <v>-12956347.987664711</v>
      </c>
      <c r="AG266" s="10">
        <f t="shared" si="104"/>
        <v>-13841069.298644528</v>
      </c>
      <c r="AH266" s="10">
        <f t="shared" si="104"/>
        <v>-14509226.713712359</v>
      </c>
      <c r="AI266" s="10">
        <f t="shared" si="104"/>
        <v>-15286090.865402123</v>
      </c>
      <c r="AJ266" s="10">
        <f t="shared" si="104"/>
        <v>-16089584.998961542</v>
      </c>
      <c r="AK266" s="10">
        <f t="shared" si="104"/>
        <v>-16971166.651113309</v>
      </c>
    </row>
    <row r="267" spans="4:37" x14ac:dyDescent="0.35">
      <c r="E267" t="s">
        <v>145</v>
      </c>
      <c r="F267" t="s">
        <v>53</v>
      </c>
      <c r="G267" s="10">
        <f>-G266*G$20</f>
        <v>0</v>
      </c>
      <c r="H267" s="10">
        <f t="shared" ref="H267:AK267" si="105">-H266*H$20</f>
        <v>0</v>
      </c>
      <c r="I267" s="10">
        <f t="shared" si="105"/>
        <v>0</v>
      </c>
      <c r="J267" s="10">
        <f t="shared" si="105"/>
        <v>0</v>
      </c>
      <c r="K267" s="10">
        <f t="shared" si="105"/>
        <v>0</v>
      </c>
      <c r="L267" s="10">
        <f t="shared" si="105"/>
        <v>0</v>
      </c>
      <c r="M267" s="10">
        <f t="shared" si="105"/>
        <v>0</v>
      </c>
      <c r="N267" s="10">
        <f t="shared" si="105"/>
        <v>0</v>
      </c>
      <c r="O267" s="10">
        <f t="shared" si="105"/>
        <v>0</v>
      </c>
      <c r="P267" s="10">
        <f t="shared" si="105"/>
        <v>0</v>
      </c>
      <c r="Q267" s="10">
        <f t="shared" si="105"/>
        <v>0</v>
      </c>
      <c r="R267" s="10">
        <f t="shared" si="105"/>
        <v>0</v>
      </c>
      <c r="S267" s="10">
        <f t="shared" si="105"/>
        <v>0</v>
      </c>
      <c r="T267" s="10">
        <f t="shared" si="105"/>
        <v>0</v>
      </c>
      <c r="U267" s="10">
        <f t="shared" si="105"/>
        <v>0</v>
      </c>
      <c r="V267" s="10">
        <f t="shared" si="105"/>
        <v>0</v>
      </c>
      <c r="W267" s="10">
        <f t="shared" si="105"/>
        <v>0</v>
      </c>
      <c r="X267" s="10">
        <f t="shared" si="105"/>
        <v>0</v>
      </c>
      <c r="Y267" s="10">
        <f t="shared" si="105"/>
        <v>0</v>
      </c>
      <c r="Z267" s="10">
        <f t="shared" si="105"/>
        <v>0</v>
      </c>
      <c r="AA267" s="10">
        <f t="shared" si="105"/>
        <v>0</v>
      </c>
      <c r="AB267" s="10">
        <f t="shared" si="105"/>
        <v>0</v>
      </c>
      <c r="AC267" s="10">
        <f t="shared" si="105"/>
        <v>0</v>
      </c>
      <c r="AD267" s="10">
        <f t="shared" si="105"/>
        <v>0</v>
      </c>
      <c r="AE267" s="10">
        <f t="shared" si="105"/>
        <v>0</v>
      </c>
      <c r="AF267" s="10">
        <f t="shared" si="105"/>
        <v>0</v>
      </c>
      <c r="AG267" s="10">
        <f t="shared" si="105"/>
        <v>0</v>
      </c>
      <c r="AH267" s="10">
        <f t="shared" si="105"/>
        <v>0</v>
      </c>
      <c r="AI267" s="10">
        <f t="shared" si="105"/>
        <v>0</v>
      </c>
      <c r="AJ267" s="10">
        <f t="shared" si="105"/>
        <v>0</v>
      </c>
      <c r="AK267" s="10">
        <f t="shared" si="105"/>
        <v>0</v>
      </c>
    </row>
    <row r="269" spans="4:37" x14ac:dyDescent="0.35">
      <c r="D269" t="s">
        <v>146</v>
      </c>
    </row>
    <row r="270" spans="4:37" x14ac:dyDescent="0.35">
      <c r="E270" t="s">
        <v>51</v>
      </c>
      <c r="F270" t="s">
        <v>53</v>
      </c>
      <c r="G270" s="10">
        <f t="shared" ref="G270:AK277" si="106">G236</f>
        <v>-64771548.044999994</v>
      </c>
      <c r="H270" s="10">
        <f t="shared" si="106"/>
        <v>-1998628.7159307459</v>
      </c>
      <c r="I270" s="10">
        <f t="shared" si="106"/>
        <v>-7501412.3547134995</v>
      </c>
      <c r="J270" s="10">
        <f t="shared" si="106"/>
        <v>-8953631.9748609979</v>
      </c>
      <c r="K270" s="10">
        <f t="shared" si="106"/>
        <v>-14816763.503986044</v>
      </c>
      <c r="L270" s="10">
        <f t="shared" si="106"/>
        <v>-5895611.8237101641</v>
      </c>
      <c r="M270" s="10">
        <f t="shared" si="106"/>
        <v>-3765371.2819813695</v>
      </c>
      <c r="N270" s="10">
        <f t="shared" si="106"/>
        <v>-3967030.0734917778</v>
      </c>
      <c r="O270" s="10">
        <f t="shared" si="106"/>
        <v>-33543785.550435688</v>
      </c>
      <c r="P270" s="10">
        <f t="shared" si="106"/>
        <v>-8056640.7966997046</v>
      </c>
      <c r="Q270" s="10">
        <f t="shared" si="106"/>
        <v>-10260620.160198603</v>
      </c>
      <c r="R270" s="10">
        <f t="shared" si="106"/>
        <v>-20330753.185707778</v>
      </c>
      <c r="S270" s="10">
        <f t="shared" si="106"/>
        <v>-26882278.803058125</v>
      </c>
      <c r="T270" s="10">
        <f t="shared" si="106"/>
        <v>-8486345.2473496981</v>
      </c>
      <c r="U270" s="10">
        <f t="shared" si="106"/>
        <v>-8616912.4036175255</v>
      </c>
      <c r="V270" s="10">
        <f t="shared" si="106"/>
        <v>-8747479.5598853547</v>
      </c>
      <c r="W270" s="10">
        <f t="shared" si="106"/>
        <v>-8878046.716153184</v>
      </c>
      <c r="X270" s="10">
        <f t="shared" si="106"/>
        <v>-9008613.8724210113</v>
      </c>
      <c r="Y270" s="10">
        <f t="shared" si="106"/>
        <v>-9139181.0286888406</v>
      </c>
      <c r="Z270" s="10">
        <f t="shared" si="106"/>
        <v>-9269748.1849566698</v>
      </c>
      <c r="AA270" s="10">
        <f t="shared" si="106"/>
        <v>-9400315.3412244972</v>
      </c>
      <c r="AB270" s="10">
        <f t="shared" si="106"/>
        <v>-9530882.4974923264</v>
      </c>
      <c r="AC270" s="10">
        <f t="shared" si="106"/>
        <v>-9661449.6537601557</v>
      </c>
      <c r="AD270" s="10">
        <f t="shared" si="106"/>
        <v>-9792016.8100279849</v>
      </c>
      <c r="AE270" s="10">
        <f t="shared" si="106"/>
        <v>-9922583.9662958123</v>
      </c>
      <c r="AF270" s="10">
        <f t="shared" si="106"/>
        <v>-10053151.122563642</v>
      </c>
      <c r="AG270" s="10">
        <f t="shared" si="106"/>
        <v>-10183718.278831471</v>
      </c>
      <c r="AH270" s="10">
        <f t="shared" si="106"/>
        <v>-10314285.435099298</v>
      </c>
      <c r="AI270" s="10">
        <f t="shared" si="106"/>
        <v>-10444852.591367127</v>
      </c>
      <c r="AJ270" s="10">
        <f t="shared" si="106"/>
        <v>-10575419.747634957</v>
      </c>
      <c r="AK270" s="10">
        <f t="shared" si="106"/>
        <v>-10705986.903902784</v>
      </c>
    </row>
    <row r="271" spans="4:37" x14ac:dyDescent="0.35">
      <c r="E271" t="s">
        <v>147</v>
      </c>
      <c r="F271" t="s">
        <v>53</v>
      </c>
      <c r="G271" s="10">
        <f t="shared" si="106"/>
        <v>0</v>
      </c>
      <c r="H271" s="10">
        <f t="shared" si="106"/>
        <v>0</v>
      </c>
      <c r="I271" s="10">
        <f t="shared" si="106"/>
        <v>0</v>
      </c>
      <c r="J271" s="10">
        <f t="shared" si="106"/>
        <v>0</v>
      </c>
      <c r="K271" s="10">
        <f t="shared" si="106"/>
        <v>0</v>
      </c>
      <c r="L271" s="10">
        <f t="shared" si="106"/>
        <v>0</v>
      </c>
      <c r="M271" s="10">
        <f t="shared" si="106"/>
        <v>0</v>
      </c>
      <c r="N271" s="10">
        <f t="shared" si="106"/>
        <v>0</v>
      </c>
      <c r="O271" s="10">
        <f t="shared" si="106"/>
        <v>0</v>
      </c>
      <c r="P271" s="10">
        <f t="shared" si="106"/>
        <v>0</v>
      </c>
      <c r="Q271" s="10">
        <f t="shared" si="106"/>
        <v>0</v>
      </c>
      <c r="R271" s="10">
        <f t="shared" si="106"/>
        <v>0</v>
      </c>
      <c r="S271" s="10">
        <f t="shared" si="106"/>
        <v>0</v>
      </c>
      <c r="T271" s="10">
        <f t="shared" si="106"/>
        <v>0</v>
      </c>
      <c r="U271" s="10">
        <f t="shared" si="106"/>
        <v>0</v>
      </c>
      <c r="V271" s="10">
        <f t="shared" si="106"/>
        <v>0</v>
      </c>
      <c r="W271" s="10">
        <f t="shared" si="106"/>
        <v>0</v>
      </c>
      <c r="X271" s="10">
        <f t="shared" si="106"/>
        <v>0</v>
      </c>
      <c r="Y271" s="10">
        <f t="shared" si="106"/>
        <v>0</v>
      </c>
      <c r="Z271" s="10">
        <f t="shared" si="106"/>
        <v>0</v>
      </c>
      <c r="AA271" s="10">
        <f t="shared" si="106"/>
        <v>0</v>
      </c>
      <c r="AB271" s="10">
        <f t="shared" si="106"/>
        <v>0</v>
      </c>
      <c r="AC271" s="10">
        <f t="shared" si="106"/>
        <v>0</v>
      </c>
      <c r="AD271" s="10">
        <f t="shared" si="106"/>
        <v>0</v>
      </c>
      <c r="AE271" s="10">
        <f t="shared" si="106"/>
        <v>0</v>
      </c>
      <c r="AF271" s="10">
        <f t="shared" si="106"/>
        <v>0</v>
      </c>
      <c r="AG271" s="10">
        <f t="shared" si="106"/>
        <v>0</v>
      </c>
      <c r="AH271" s="10">
        <f t="shared" si="106"/>
        <v>0</v>
      </c>
      <c r="AI271" s="10">
        <f t="shared" si="106"/>
        <v>0</v>
      </c>
      <c r="AJ271" s="10">
        <f t="shared" si="106"/>
        <v>0</v>
      </c>
      <c r="AK271" s="10">
        <f t="shared" si="106"/>
        <v>0</v>
      </c>
    </row>
    <row r="272" spans="4:37" x14ac:dyDescent="0.35">
      <c r="E272" t="s">
        <v>60</v>
      </c>
      <c r="F272" t="s">
        <v>53</v>
      </c>
      <c r="G272" s="10">
        <f t="shared" si="106"/>
        <v>30007000</v>
      </c>
      <c r="H272" s="10">
        <f t="shared" si="106"/>
        <v>0</v>
      </c>
      <c r="I272" s="10">
        <f t="shared" si="106"/>
        <v>0</v>
      </c>
      <c r="J272" s="10">
        <f t="shared" si="106"/>
        <v>0</v>
      </c>
      <c r="K272" s="10">
        <f t="shared" si="106"/>
        <v>0</v>
      </c>
      <c r="L272" s="10">
        <f t="shared" si="106"/>
        <v>0</v>
      </c>
      <c r="M272" s="10">
        <f t="shared" si="106"/>
        <v>0</v>
      </c>
      <c r="N272" s="10">
        <f t="shared" si="106"/>
        <v>0</v>
      </c>
      <c r="O272" s="10">
        <f t="shared" si="106"/>
        <v>0</v>
      </c>
      <c r="P272" s="10">
        <f t="shared" si="106"/>
        <v>0</v>
      </c>
      <c r="Q272" s="10">
        <f t="shared" si="106"/>
        <v>0</v>
      </c>
      <c r="R272" s="10">
        <f t="shared" si="106"/>
        <v>0</v>
      </c>
      <c r="S272" s="10">
        <f t="shared" si="106"/>
        <v>0</v>
      </c>
      <c r="T272" s="10">
        <f t="shared" si="106"/>
        <v>0</v>
      </c>
      <c r="U272" s="10">
        <f t="shared" si="106"/>
        <v>0</v>
      </c>
      <c r="V272" s="10">
        <f t="shared" si="106"/>
        <v>0</v>
      </c>
      <c r="W272" s="10">
        <f t="shared" si="106"/>
        <v>0</v>
      </c>
      <c r="X272" s="10">
        <f t="shared" si="106"/>
        <v>0</v>
      </c>
      <c r="Y272" s="10">
        <f t="shared" si="106"/>
        <v>0</v>
      </c>
      <c r="Z272" s="10">
        <f t="shared" si="106"/>
        <v>0</v>
      </c>
      <c r="AA272" s="10">
        <f t="shared" si="106"/>
        <v>0</v>
      </c>
      <c r="AB272" s="10">
        <f t="shared" si="106"/>
        <v>0</v>
      </c>
      <c r="AC272" s="10">
        <f t="shared" si="106"/>
        <v>0</v>
      </c>
      <c r="AD272" s="10">
        <f t="shared" si="106"/>
        <v>0</v>
      </c>
      <c r="AE272" s="10">
        <f t="shared" si="106"/>
        <v>0</v>
      </c>
      <c r="AF272" s="10">
        <f t="shared" si="106"/>
        <v>0</v>
      </c>
      <c r="AG272" s="10">
        <f t="shared" si="106"/>
        <v>0</v>
      </c>
      <c r="AH272" s="10">
        <f t="shared" si="106"/>
        <v>0</v>
      </c>
      <c r="AI272" s="10">
        <f t="shared" si="106"/>
        <v>0</v>
      </c>
      <c r="AJ272" s="10">
        <f t="shared" si="106"/>
        <v>0</v>
      </c>
      <c r="AK272" s="10">
        <f t="shared" si="106"/>
        <v>0</v>
      </c>
    </row>
    <row r="273" spans="1:38" x14ac:dyDescent="0.35">
      <c r="E273" t="s">
        <v>141</v>
      </c>
      <c r="F273" t="s">
        <v>53</v>
      </c>
      <c r="G273" s="10">
        <f t="shared" si="106"/>
        <v>0</v>
      </c>
      <c r="H273" s="10">
        <f t="shared" si="106"/>
        <v>0</v>
      </c>
      <c r="I273" s="10">
        <f t="shared" si="106"/>
        <v>0</v>
      </c>
      <c r="J273" s="10">
        <f t="shared" si="106"/>
        <v>0</v>
      </c>
      <c r="K273" s="10">
        <f t="shared" si="106"/>
        <v>0</v>
      </c>
      <c r="L273" s="10">
        <f t="shared" si="106"/>
        <v>0</v>
      </c>
      <c r="M273" s="10">
        <f t="shared" si="106"/>
        <v>0</v>
      </c>
      <c r="N273" s="10">
        <f t="shared" si="106"/>
        <v>0</v>
      </c>
      <c r="O273" s="10">
        <f t="shared" si="106"/>
        <v>0</v>
      </c>
      <c r="P273" s="10">
        <f t="shared" si="106"/>
        <v>0</v>
      </c>
      <c r="Q273" s="10">
        <f t="shared" si="106"/>
        <v>0</v>
      </c>
      <c r="R273" s="10">
        <f t="shared" si="106"/>
        <v>0</v>
      </c>
      <c r="S273" s="10">
        <f t="shared" si="106"/>
        <v>0</v>
      </c>
      <c r="T273" s="10">
        <f t="shared" si="106"/>
        <v>0</v>
      </c>
      <c r="U273" s="10">
        <f t="shared" si="106"/>
        <v>0</v>
      </c>
      <c r="V273" s="10">
        <f t="shared" si="106"/>
        <v>0</v>
      </c>
      <c r="W273" s="10">
        <f t="shared" si="106"/>
        <v>0</v>
      </c>
      <c r="X273" s="10">
        <f t="shared" si="106"/>
        <v>0</v>
      </c>
      <c r="Y273" s="10">
        <f t="shared" si="106"/>
        <v>0</v>
      </c>
      <c r="Z273" s="10">
        <f t="shared" si="106"/>
        <v>0</v>
      </c>
      <c r="AA273" s="10">
        <f t="shared" si="106"/>
        <v>0</v>
      </c>
      <c r="AB273" s="10">
        <f t="shared" si="106"/>
        <v>0</v>
      </c>
      <c r="AC273" s="10">
        <f t="shared" si="106"/>
        <v>0</v>
      </c>
      <c r="AD273" s="10">
        <f t="shared" si="106"/>
        <v>0</v>
      </c>
      <c r="AE273" s="10">
        <f t="shared" si="106"/>
        <v>0</v>
      </c>
      <c r="AF273" s="10">
        <f t="shared" si="106"/>
        <v>0</v>
      </c>
      <c r="AG273" s="10">
        <f t="shared" si="106"/>
        <v>0</v>
      </c>
      <c r="AH273" s="10">
        <f t="shared" si="106"/>
        <v>0</v>
      </c>
      <c r="AI273" s="10">
        <f t="shared" si="106"/>
        <v>0</v>
      </c>
      <c r="AJ273" s="10">
        <f t="shared" si="106"/>
        <v>0</v>
      </c>
      <c r="AK273" s="10">
        <f t="shared" si="106"/>
        <v>0</v>
      </c>
      <c r="AL273" s="10">
        <f t="shared" ref="AL273:AL277" si="107">IF(AF273=0,0,IF($G$17&gt;(AK273/AF273)^(1/5)-1+2%,AK273*(AK273/AF273)^(1/5)/($G$17-((AK273/AF273)^(1/5)-1)),AK273*(1+$G$16)/$G$18))</f>
        <v>0</v>
      </c>
    </row>
    <row r="274" spans="1:38" x14ac:dyDescent="0.35">
      <c r="E274" t="s">
        <v>117</v>
      </c>
      <c r="F274" t="s">
        <v>53</v>
      </c>
      <c r="G274" s="10">
        <f t="shared" si="106"/>
        <v>0</v>
      </c>
      <c r="H274" s="10">
        <f t="shared" si="106"/>
        <v>0</v>
      </c>
      <c r="I274" s="10">
        <f t="shared" si="106"/>
        <v>0</v>
      </c>
      <c r="J274" s="10">
        <f t="shared" si="106"/>
        <v>0</v>
      </c>
      <c r="K274" s="10">
        <f t="shared" si="106"/>
        <v>0</v>
      </c>
      <c r="L274" s="10">
        <f t="shared" si="106"/>
        <v>0</v>
      </c>
      <c r="M274" s="10">
        <f t="shared" si="106"/>
        <v>0</v>
      </c>
      <c r="N274" s="10">
        <f t="shared" si="106"/>
        <v>0</v>
      </c>
      <c r="O274" s="10">
        <f t="shared" si="106"/>
        <v>0</v>
      </c>
      <c r="P274" s="10">
        <f t="shared" si="106"/>
        <v>0</v>
      </c>
      <c r="Q274" s="10">
        <f t="shared" si="106"/>
        <v>0</v>
      </c>
      <c r="R274" s="10">
        <f t="shared" si="106"/>
        <v>0</v>
      </c>
      <c r="S274" s="10">
        <f t="shared" si="106"/>
        <v>0</v>
      </c>
      <c r="T274" s="10">
        <f t="shared" si="106"/>
        <v>0</v>
      </c>
      <c r="U274" s="10">
        <f t="shared" si="106"/>
        <v>0</v>
      </c>
      <c r="V274" s="10">
        <f t="shared" si="106"/>
        <v>0</v>
      </c>
      <c r="W274" s="10">
        <f t="shared" si="106"/>
        <v>0</v>
      </c>
      <c r="X274" s="10">
        <f t="shared" si="106"/>
        <v>0</v>
      </c>
      <c r="Y274" s="10">
        <f t="shared" si="106"/>
        <v>0</v>
      </c>
      <c r="Z274" s="10">
        <f t="shared" si="106"/>
        <v>0</v>
      </c>
      <c r="AA274" s="10">
        <f t="shared" si="106"/>
        <v>0</v>
      </c>
      <c r="AB274" s="10">
        <f t="shared" si="106"/>
        <v>0</v>
      </c>
      <c r="AC274" s="10">
        <f t="shared" si="106"/>
        <v>0</v>
      </c>
      <c r="AD274" s="10">
        <f t="shared" si="106"/>
        <v>0</v>
      </c>
      <c r="AE274" s="10">
        <f t="shared" si="106"/>
        <v>0</v>
      </c>
      <c r="AF274" s="10">
        <f t="shared" si="106"/>
        <v>0</v>
      </c>
      <c r="AG274" s="10">
        <f t="shared" si="106"/>
        <v>0</v>
      </c>
      <c r="AH274" s="10">
        <f t="shared" si="106"/>
        <v>0</v>
      </c>
      <c r="AI274" s="10">
        <f t="shared" si="106"/>
        <v>0</v>
      </c>
      <c r="AJ274" s="10">
        <f t="shared" si="106"/>
        <v>0</v>
      </c>
      <c r="AK274" s="10">
        <f t="shared" si="106"/>
        <v>0</v>
      </c>
      <c r="AL274" s="10">
        <f t="shared" si="107"/>
        <v>0</v>
      </c>
    </row>
    <row r="275" spans="1:38" x14ac:dyDescent="0.35">
      <c r="E275" t="s">
        <v>118</v>
      </c>
      <c r="F275" t="s">
        <v>53</v>
      </c>
      <c r="G275" s="10">
        <f t="shared" si="106"/>
        <v>0</v>
      </c>
      <c r="H275" s="10">
        <f t="shared" si="106"/>
        <v>0</v>
      </c>
      <c r="I275" s="10">
        <f t="shared" si="106"/>
        <v>0</v>
      </c>
      <c r="J275" s="10">
        <f t="shared" si="106"/>
        <v>0</v>
      </c>
      <c r="K275" s="10">
        <f t="shared" si="106"/>
        <v>0</v>
      </c>
      <c r="L275" s="10">
        <f t="shared" si="106"/>
        <v>0</v>
      </c>
      <c r="M275" s="10">
        <f t="shared" si="106"/>
        <v>0</v>
      </c>
      <c r="N275" s="10">
        <f t="shared" si="106"/>
        <v>0</v>
      </c>
      <c r="O275" s="10">
        <f t="shared" si="106"/>
        <v>0</v>
      </c>
      <c r="P275" s="10">
        <f t="shared" si="106"/>
        <v>0</v>
      </c>
      <c r="Q275" s="10">
        <f t="shared" si="106"/>
        <v>0</v>
      </c>
      <c r="R275" s="10">
        <f t="shared" si="106"/>
        <v>0</v>
      </c>
      <c r="S275" s="10">
        <f t="shared" si="106"/>
        <v>0</v>
      </c>
      <c r="T275" s="10">
        <f t="shared" si="106"/>
        <v>0</v>
      </c>
      <c r="U275" s="10">
        <f t="shared" si="106"/>
        <v>0</v>
      </c>
      <c r="V275" s="10">
        <f t="shared" si="106"/>
        <v>0</v>
      </c>
      <c r="W275" s="10">
        <f t="shared" si="106"/>
        <v>0</v>
      </c>
      <c r="X275" s="10">
        <f t="shared" si="106"/>
        <v>0</v>
      </c>
      <c r="Y275" s="10">
        <f t="shared" si="106"/>
        <v>0</v>
      </c>
      <c r="Z275" s="10">
        <f t="shared" si="106"/>
        <v>0</v>
      </c>
      <c r="AA275" s="10">
        <f t="shared" si="106"/>
        <v>0</v>
      </c>
      <c r="AB275" s="10">
        <f t="shared" si="106"/>
        <v>0</v>
      </c>
      <c r="AC275" s="10">
        <f t="shared" si="106"/>
        <v>0</v>
      </c>
      <c r="AD275" s="10">
        <f t="shared" si="106"/>
        <v>0</v>
      </c>
      <c r="AE275" s="10">
        <f t="shared" si="106"/>
        <v>0</v>
      </c>
      <c r="AF275" s="10">
        <f t="shared" si="106"/>
        <v>0</v>
      </c>
      <c r="AG275" s="10">
        <f t="shared" si="106"/>
        <v>0</v>
      </c>
      <c r="AH275" s="10">
        <f t="shared" si="106"/>
        <v>0</v>
      </c>
      <c r="AI275" s="10">
        <f t="shared" si="106"/>
        <v>0</v>
      </c>
      <c r="AJ275" s="10">
        <f t="shared" si="106"/>
        <v>0</v>
      </c>
      <c r="AK275" s="10">
        <f t="shared" si="106"/>
        <v>0</v>
      </c>
      <c r="AL275" s="10">
        <f t="shared" si="107"/>
        <v>0</v>
      </c>
    </row>
    <row r="276" spans="1:38" x14ac:dyDescent="0.35">
      <c r="E276" t="s">
        <v>125</v>
      </c>
      <c r="F276" t="s">
        <v>53</v>
      </c>
      <c r="G276" s="10">
        <f t="shared" si="106"/>
        <v>0</v>
      </c>
      <c r="H276" s="10">
        <f t="shared" si="106"/>
        <v>0</v>
      </c>
      <c r="I276" s="10">
        <f t="shared" si="106"/>
        <v>0</v>
      </c>
      <c r="J276" s="10">
        <f t="shared" si="106"/>
        <v>0</v>
      </c>
      <c r="K276" s="10">
        <f t="shared" si="106"/>
        <v>0</v>
      </c>
      <c r="L276" s="10">
        <f t="shared" si="106"/>
        <v>0</v>
      </c>
      <c r="M276" s="10">
        <f t="shared" si="106"/>
        <v>0</v>
      </c>
      <c r="N276" s="10">
        <f t="shared" si="106"/>
        <v>0</v>
      </c>
      <c r="O276" s="10">
        <f t="shared" si="106"/>
        <v>0</v>
      </c>
      <c r="P276" s="10">
        <f t="shared" si="106"/>
        <v>0</v>
      </c>
      <c r="Q276" s="10">
        <f t="shared" si="106"/>
        <v>0</v>
      </c>
      <c r="R276" s="10">
        <f t="shared" si="106"/>
        <v>0</v>
      </c>
      <c r="S276" s="10">
        <f t="shared" si="106"/>
        <v>0</v>
      </c>
      <c r="T276" s="10">
        <f t="shared" si="106"/>
        <v>0</v>
      </c>
      <c r="U276" s="10">
        <f t="shared" si="106"/>
        <v>0</v>
      </c>
      <c r="V276" s="10">
        <f t="shared" si="106"/>
        <v>0</v>
      </c>
      <c r="W276" s="10">
        <f t="shared" si="106"/>
        <v>0</v>
      </c>
      <c r="X276" s="10">
        <f t="shared" si="106"/>
        <v>0</v>
      </c>
      <c r="Y276" s="10">
        <f t="shared" si="106"/>
        <v>0</v>
      </c>
      <c r="Z276" s="10">
        <f t="shared" si="106"/>
        <v>0</v>
      </c>
      <c r="AA276" s="10">
        <f t="shared" si="106"/>
        <v>0</v>
      </c>
      <c r="AB276" s="10">
        <f t="shared" si="106"/>
        <v>0</v>
      </c>
      <c r="AC276" s="10">
        <f t="shared" si="106"/>
        <v>0</v>
      </c>
      <c r="AD276" s="10">
        <f t="shared" si="106"/>
        <v>0</v>
      </c>
      <c r="AE276" s="10">
        <f t="shared" si="106"/>
        <v>0</v>
      </c>
      <c r="AF276" s="10">
        <f t="shared" si="106"/>
        <v>0</v>
      </c>
      <c r="AG276" s="10">
        <f t="shared" si="106"/>
        <v>0</v>
      </c>
      <c r="AH276" s="10">
        <f t="shared" si="106"/>
        <v>0</v>
      </c>
      <c r="AI276" s="10">
        <f t="shared" si="106"/>
        <v>0</v>
      </c>
      <c r="AJ276" s="10">
        <f t="shared" si="106"/>
        <v>0</v>
      </c>
      <c r="AK276" s="10">
        <f t="shared" si="106"/>
        <v>0</v>
      </c>
      <c r="AL276" s="10">
        <f t="shared" si="107"/>
        <v>0</v>
      </c>
    </row>
    <row r="277" spans="1:38" x14ac:dyDescent="0.35">
      <c r="E277" t="s">
        <v>131</v>
      </c>
      <c r="F277" t="s">
        <v>53</v>
      </c>
      <c r="G277" s="10">
        <f t="shared" si="106"/>
        <v>0</v>
      </c>
      <c r="H277" s="10">
        <f t="shared" si="106"/>
        <v>0</v>
      </c>
      <c r="I277" s="10">
        <f t="shared" si="106"/>
        <v>0</v>
      </c>
      <c r="J277" s="10">
        <f t="shared" si="106"/>
        <v>0</v>
      </c>
      <c r="K277" s="10">
        <f t="shared" si="106"/>
        <v>0</v>
      </c>
      <c r="L277" s="10">
        <f t="shared" si="106"/>
        <v>0</v>
      </c>
      <c r="M277" s="10">
        <f t="shared" si="106"/>
        <v>0</v>
      </c>
      <c r="N277" s="10">
        <f t="shared" si="106"/>
        <v>0</v>
      </c>
      <c r="O277" s="10">
        <f t="shared" si="106"/>
        <v>0</v>
      </c>
      <c r="P277" s="10">
        <f t="shared" si="106"/>
        <v>0</v>
      </c>
      <c r="Q277" s="10">
        <f t="shared" si="106"/>
        <v>0</v>
      </c>
      <c r="R277" s="10">
        <f t="shared" si="106"/>
        <v>0</v>
      </c>
      <c r="S277" s="10">
        <f t="shared" si="106"/>
        <v>0</v>
      </c>
      <c r="T277" s="10">
        <f t="shared" si="106"/>
        <v>0</v>
      </c>
      <c r="U277" s="10">
        <f t="shared" si="106"/>
        <v>0</v>
      </c>
      <c r="V277" s="10">
        <f t="shared" si="106"/>
        <v>0</v>
      </c>
      <c r="W277" s="10">
        <f t="shared" si="106"/>
        <v>0</v>
      </c>
      <c r="X277" s="10">
        <f t="shared" si="106"/>
        <v>0</v>
      </c>
      <c r="Y277" s="10">
        <f t="shared" si="106"/>
        <v>0</v>
      </c>
      <c r="Z277" s="10">
        <f t="shared" si="106"/>
        <v>0</v>
      </c>
      <c r="AA277" s="10">
        <f t="shared" si="106"/>
        <v>0</v>
      </c>
      <c r="AB277" s="10">
        <f t="shared" si="106"/>
        <v>0</v>
      </c>
      <c r="AC277" s="10">
        <f t="shared" si="106"/>
        <v>0</v>
      </c>
      <c r="AD277" s="10">
        <f t="shared" si="106"/>
        <v>0</v>
      </c>
      <c r="AE277" s="10">
        <f t="shared" si="106"/>
        <v>0</v>
      </c>
      <c r="AF277" s="10">
        <f t="shared" si="106"/>
        <v>0</v>
      </c>
      <c r="AG277" s="10">
        <f t="shared" si="106"/>
        <v>0</v>
      </c>
      <c r="AH277" s="10">
        <f t="shared" si="106"/>
        <v>0</v>
      </c>
      <c r="AI277" s="10">
        <f t="shared" si="106"/>
        <v>0</v>
      </c>
      <c r="AJ277" s="10">
        <f t="shared" si="106"/>
        <v>0</v>
      </c>
      <c r="AK277" s="10">
        <f t="shared" si="106"/>
        <v>0</v>
      </c>
      <c r="AL277" s="10">
        <f t="shared" si="107"/>
        <v>0</v>
      </c>
    </row>
    <row r="278" spans="1:38" x14ac:dyDescent="0.35">
      <c r="E278" t="s">
        <v>148</v>
      </c>
      <c r="F278" t="s">
        <v>53</v>
      </c>
      <c r="G278" s="10">
        <f t="shared" ref="G278:AK278" si="108">G267</f>
        <v>0</v>
      </c>
      <c r="H278" s="10">
        <f t="shared" si="108"/>
        <v>0</v>
      </c>
      <c r="I278" s="10">
        <f t="shared" si="108"/>
        <v>0</v>
      </c>
      <c r="J278" s="10">
        <f t="shared" si="108"/>
        <v>0</v>
      </c>
      <c r="K278" s="10">
        <f t="shared" si="108"/>
        <v>0</v>
      </c>
      <c r="L278" s="10">
        <f t="shared" si="108"/>
        <v>0</v>
      </c>
      <c r="M278" s="10">
        <f t="shared" si="108"/>
        <v>0</v>
      </c>
      <c r="N278" s="10">
        <f t="shared" si="108"/>
        <v>0</v>
      </c>
      <c r="O278" s="10">
        <f t="shared" si="108"/>
        <v>0</v>
      </c>
      <c r="P278" s="10">
        <f t="shared" si="108"/>
        <v>0</v>
      </c>
      <c r="Q278" s="10">
        <f t="shared" si="108"/>
        <v>0</v>
      </c>
      <c r="R278" s="10">
        <f t="shared" si="108"/>
        <v>0</v>
      </c>
      <c r="S278" s="10">
        <f t="shared" si="108"/>
        <v>0</v>
      </c>
      <c r="T278" s="10">
        <f t="shared" si="108"/>
        <v>0</v>
      </c>
      <c r="U278" s="10">
        <f t="shared" si="108"/>
        <v>0</v>
      </c>
      <c r="V278" s="10">
        <f t="shared" si="108"/>
        <v>0</v>
      </c>
      <c r="W278" s="10">
        <f t="shared" si="108"/>
        <v>0</v>
      </c>
      <c r="X278" s="10">
        <f t="shared" si="108"/>
        <v>0</v>
      </c>
      <c r="Y278" s="10">
        <f t="shared" si="108"/>
        <v>0</v>
      </c>
      <c r="Z278" s="10">
        <f t="shared" si="108"/>
        <v>0</v>
      </c>
      <c r="AA278" s="10">
        <f t="shared" si="108"/>
        <v>0</v>
      </c>
      <c r="AB278" s="10">
        <f t="shared" si="108"/>
        <v>0</v>
      </c>
      <c r="AC278" s="10">
        <f t="shared" si="108"/>
        <v>0</v>
      </c>
      <c r="AD278" s="10">
        <f t="shared" si="108"/>
        <v>0</v>
      </c>
      <c r="AE278" s="10">
        <f t="shared" si="108"/>
        <v>0</v>
      </c>
      <c r="AF278" s="10">
        <f t="shared" si="108"/>
        <v>0</v>
      </c>
      <c r="AG278" s="10">
        <f t="shared" si="108"/>
        <v>0</v>
      </c>
      <c r="AH278" s="10">
        <f t="shared" si="108"/>
        <v>0</v>
      </c>
      <c r="AI278" s="10">
        <f t="shared" si="108"/>
        <v>0</v>
      </c>
      <c r="AJ278" s="10">
        <f t="shared" si="108"/>
        <v>0</v>
      </c>
      <c r="AK278" s="10">
        <f t="shared" si="108"/>
        <v>0</v>
      </c>
      <c r="AL278" s="10">
        <f>IF(AF278=0,0,IF($G$17&gt;(AK278/AF278)^(1/5)-1+2%,AK278*(AK278/AF278)^(1/5)/($G$17-((AK278/AF278)^(1/5)-1)),AK278*(1+$G$16)/$G$18))</f>
        <v>0</v>
      </c>
    </row>
    <row r="279" spans="1:38" x14ac:dyDescent="0.35">
      <c r="E279" t="s">
        <v>149</v>
      </c>
      <c r="F279" t="s">
        <v>53</v>
      </c>
      <c r="G279" s="10">
        <f>-$G$19*G278</f>
        <v>0</v>
      </c>
      <c r="H279" s="10">
        <f t="shared" ref="H279:AK279" si="109">-$G$19*H278</f>
        <v>0</v>
      </c>
      <c r="I279" s="10">
        <f t="shared" si="109"/>
        <v>0</v>
      </c>
      <c r="J279" s="10">
        <f t="shared" si="109"/>
        <v>0</v>
      </c>
      <c r="K279" s="10">
        <f t="shared" si="109"/>
        <v>0</v>
      </c>
      <c r="L279" s="10">
        <f t="shared" si="109"/>
        <v>0</v>
      </c>
      <c r="M279" s="10">
        <f t="shared" si="109"/>
        <v>0</v>
      </c>
      <c r="N279" s="10">
        <f t="shared" si="109"/>
        <v>0</v>
      </c>
      <c r="O279" s="10">
        <f t="shared" si="109"/>
        <v>0</v>
      </c>
      <c r="P279" s="10">
        <f t="shared" si="109"/>
        <v>0</v>
      </c>
      <c r="Q279" s="10">
        <f t="shared" si="109"/>
        <v>0</v>
      </c>
      <c r="R279" s="10">
        <f t="shared" si="109"/>
        <v>0</v>
      </c>
      <c r="S279" s="10">
        <f t="shared" si="109"/>
        <v>0</v>
      </c>
      <c r="T279" s="10">
        <f t="shared" si="109"/>
        <v>0</v>
      </c>
      <c r="U279" s="10">
        <f t="shared" si="109"/>
        <v>0</v>
      </c>
      <c r="V279" s="10">
        <f t="shared" si="109"/>
        <v>0</v>
      </c>
      <c r="W279" s="10">
        <f t="shared" si="109"/>
        <v>0</v>
      </c>
      <c r="X279" s="10">
        <f t="shared" si="109"/>
        <v>0</v>
      </c>
      <c r="Y279" s="10">
        <f t="shared" si="109"/>
        <v>0</v>
      </c>
      <c r="Z279" s="10">
        <f t="shared" si="109"/>
        <v>0</v>
      </c>
      <c r="AA279" s="10">
        <f t="shared" si="109"/>
        <v>0</v>
      </c>
      <c r="AB279" s="10">
        <f t="shared" si="109"/>
        <v>0</v>
      </c>
      <c r="AC279" s="10">
        <f t="shared" si="109"/>
        <v>0</v>
      </c>
      <c r="AD279" s="10">
        <f t="shared" si="109"/>
        <v>0</v>
      </c>
      <c r="AE279" s="10">
        <f t="shared" si="109"/>
        <v>0</v>
      </c>
      <c r="AF279" s="10">
        <f t="shared" si="109"/>
        <v>0</v>
      </c>
      <c r="AG279" s="10">
        <f t="shared" si="109"/>
        <v>0</v>
      </c>
      <c r="AH279" s="10">
        <f t="shared" si="109"/>
        <v>0</v>
      </c>
      <c r="AI279" s="10">
        <f t="shared" si="109"/>
        <v>0</v>
      </c>
      <c r="AJ279" s="10">
        <f t="shared" si="109"/>
        <v>0</v>
      </c>
      <c r="AK279" s="10">
        <f t="shared" si="109"/>
        <v>0</v>
      </c>
      <c r="AL279" s="10">
        <f t="shared" ref="AL279" si="110">IF(AF279=0,0,IF($G$17&gt;(AK279/AF279)^(1/5)-1+2%,AK279*(AK279/AF279)^(1/5)/($G$17-((AK279/AF279)^(1/5)-1)),AK279*(1+$G$16)/$G$18))</f>
        <v>0</v>
      </c>
    </row>
    <row r="280" spans="1:38" x14ac:dyDescent="0.35">
      <c r="E280" t="s">
        <v>150</v>
      </c>
      <c r="F280" t="s">
        <v>53</v>
      </c>
      <c r="G280" s="10">
        <f t="shared" ref="G280:AL280" si="111">SUM(G270:G279)</f>
        <v>-34764548.044999994</v>
      </c>
      <c r="H280" s="10">
        <f t="shared" si="111"/>
        <v>-1998628.7159307459</v>
      </c>
      <c r="I280" s="10">
        <f t="shared" si="111"/>
        <v>-7501412.3547134995</v>
      </c>
      <c r="J280" s="10">
        <f t="shared" si="111"/>
        <v>-8953631.9748609979</v>
      </c>
      <c r="K280" s="10">
        <f t="shared" si="111"/>
        <v>-14816763.503986044</v>
      </c>
      <c r="L280" s="10">
        <f t="shared" si="111"/>
        <v>-5895611.8237101641</v>
      </c>
      <c r="M280" s="10">
        <f t="shared" si="111"/>
        <v>-3765371.2819813695</v>
      </c>
      <c r="N280" s="10">
        <f t="shared" si="111"/>
        <v>-3967030.0734917778</v>
      </c>
      <c r="O280" s="10">
        <f t="shared" si="111"/>
        <v>-33543785.550435688</v>
      </c>
      <c r="P280" s="10">
        <f t="shared" si="111"/>
        <v>-8056640.7966997046</v>
      </c>
      <c r="Q280" s="10">
        <f t="shared" si="111"/>
        <v>-10260620.160198603</v>
      </c>
      <c r="R280" s="10">
        <f t="shared" si="111"/>
        <v>-20330753.185707778</v>
      </c>
      <c r="S280" s="10">
        <f t="shared" si="111"/>
        <v>-26882278.803058125</v>
      </c>
      <c r="T280" s="10">
        <f t="shared" si="111"/>
        <v>-8486345.2473496981</v>
      </c>
      <c r="U280" s="10">
        <f t="shared" si="111"/>
        <v>-8616912.4036175255</v>
      </c>
      <c r="V280" s="10">
        <f t="shared" si="111"/>
        <v>-8747479.5598853547</v>
      </c>
      <c r="W280" s="10">
        <f t="shared" si="111"/>
        <v>-8878046.716153184</v>
      </c>
      <c r="X280" s="10">
        <f t="shared" si="111"/>
        <v>-9008613.8724210113</v>
      </c>
      <c r="Y280" s="10">
        <f t="shared" si="111"/>
        <v>-9139181.0286888406</v>
      </c>
      <c r="Z280" s="10">
        <f t="shared" si="111"/>
        <v>-9269748.1849566698</v>
      </c>
      <c r="AA280" s="10">
        <f t="shared" si="111"/>
        <v>-9400315.3412244972</v>
      </c>
      <c r="AB280" s="10">
        <f t="shared" si="111"/>
        <v>-9530882.4974923264</v>
      </c>
      <c r="AC280" s="10">
        <f t="shared" si="111"/>
        <v>-9661449.6537601557</v>
      </c>
      <c r="AD280" s="10">
        <f t="shared" si="111"/>
        <v>-9792016.8100279849</v>
      </c>
      <c r="AE280" s="10">
        <f t="shared" si="111"/>
        <v>-9922583.9662958123</v>
      </c>
      <c r="AF280" s="10">
        <f t="shared" si="111"/>
        <v>-10053151.122563642</v>
      </c>
      <c r="AG280" s="10">
        <f t="shared" si="111"/>
        <v>-10183718.278831471</v>
      </c>
      <c r="AH280" s="10">
        <f t="shared" si="111"/>
        <v>-10314285.435099298</v>
      </c>
      <c r="AI280" s="10">
        <f t="shared" si="111"/>
        <v>-10444852.591367127</v>
      </c>
      <c r="AJ280" s="10">
        <f t="shared" si="111"/>
        <v>-10575419.747634957</v>
      </c>
      <c r="AK280" s="10">
        <f t="shared" si="111"/>
        <v>-10705986.903902784</v>
      </c>
      <c r="AL280" s="10">
        <f t="shared" si="111"/>
        <v>0</v>
      </c>
    </row>
    <row r="281" spans="1:38" x14ac:dyDescent="0.35">
      <c r="E281" t="s">
        <v>151</v>
      </c>
      <c r="F281" t="s">
        <v>53</v>
      </c>
      <c r="G281" s="10">
        <f>NPV($G$17,H280:AL280)+G280</f>
        <v>-191282614.25363523</v>
      </c>
    </row>
    <row r="282" spans="1:38" x14ac:dyDescent="0.35">
      <c r="E282" s="15" t="s">
        <v>153</v>
      </c>
      <c r="F282" s="15"/>
      <c r="G282" s="18" t="str">
        <f>IF(G281&gt;0,"N/A",IF(ABS(G281+G255)&gt;1,"Error","OK"))</f>
        <v>Error</v>
      </c>
    </row>
    <row r="284" spans="1:38" x14ac:dyDescent="0.35">
      <c r="C284" s="3" t="s">
        <v>155</v>
      </c>
      <c r="D284" s="3"/>
      <c r="G284">
        <f>MAX(0,-G313/(NPV($G$18,H285:AA285)+G285))</f>
        <v>34354150.247137435</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2">G286*(1+$G$16)</f>
        <v>17579235.372820001</v>
      </c>
      <c r="I286" s="10">
        <f t="shared" si="112"/>
        <v>17948399.315649219</v>
      </c>
      <c r="J286" s="10">
        <f t="shared" si="112"/>
        <v>18325315.701277852</v>
      </c>
      <c r="K286" s="10">
        <f t="shared" si="112"/>
        <v>18710147.331004687</v>
      </c>
      <c r="L286" s="10">
        <f t="shared" si="112"/>
        <v>19103060.424955782</v>
      </c>
      <c r="M286" s="10">
        <f t="shared" si="112"/>
        <v>19504224.69387985</v>
      </c>
      <c r="N286" s="10">
        <f t="shared" si="112"/>
        <v>19913813.412451327</v>
      </c>
      <c r="O286" s="10">
        <f t="shared" si="112"/>
        <v>20332003.494112805</v>
      </c>
      <c r="P286" s="10">
        <f t="shared" si="112"/>
        <v>20758975.567489173</v>
      </c>
      <c r="Q286" s="10">
        <f t="shared" si="112"/>
        <v>21194914.054406445</v>
      </c>
      <c r="R286" s="10">
        <f t="shared" si="112"/>
        <v>21640007.249548979</v>
      </c>
      <c r="S286" s="10">
        <f t="shared" si="112"/>
        <v>22094447.401789505</v>
      </c>
      <c r="T286" s="10">
        <f t="shared" si="112"/>
        <v>22558430.797227081</v>
      </c>
      <c r="U286" s="10">
        <f t="shared" si="112"/>
        <v>23032157.843968846</v>
      </c>
      <c r="V286" s="10">
        <f t="shared" si="112"/>
        <v>23515833.158692189</v>
      </c>
      <c r="W286" s="10">
        <f t="shared" si="112"/>
        <v>24009665.655024722</v>
      </c>
      <c r="X286" s="10">
        <f t="shared" si="112"/>
        <v>24513868.633780241</v>
      </c>
      <c r="Y286" s="10">
        <f t="shared" si="112"/>
        <v>25028659.875089623</v>
      </c>
      <c r="Z286" s="10">
        <f t="shared" si="112"/>
        <v>25554261.732466504</v>
      </c>
      <c r="AA286" s="10">
        <f t="shared" si="112"/>
        <v>26090901.228848297</v>
      </c>
      <c r="AB286" s="10">
        <f t="shared" si="112"/>
        <v>26638810.154654108</v>
      </c>
      <c r="AC286" s="10">
        <f t="shared" si="112"/>
        <v>27198225.16790184</v>
      </c>
      <c r="AD286" s="10">
        <f t="shared" si="112"/>
        <v>27769387.896427777</v>
      </c>
      <c r="AE286" s="10">
        <f t="shared" si="112"/>
        <v>28352545.042252757</v>
      </c>
      <c r="AF286" s="10">
        <f t="shared" si="112"/>
        <v>28947948.488140061</v>
      </c>
      <c r="AG286" s="10">
        <f>AF286*(1+$G$16)</f>
        <v>29555855.406390999</v>
      </c>
      <c r="AH286" s="10">
        <f t="shared" si="112"/>
        <v>30176528.369925208</v>
      </c>
      <c r="AI286" s="10">
        <f t="shared" si="112"/>
        <v>30810235.465693634</v>
      </c>
      <c r="AJ286" s="10">
        <f t="shared" si="112"/>
        <v>31457250.410473198</v>
      </c>
      <c r="AK286" s="10">
        <f t="shared" si="112"/>
        <v>32117852.669093132</v>
      </c>
    </row>
    <row r="287" spans="1:38" x14ac:dyDescent="0.35">
      <c r="E287" t="s">
        <v>139</v>
      </c>
      <c r="F287" t="s">
        <v>53</v>
      </c>
      <c r="G287" s="10">
        <f>G285*G286</f>
        <v>17217664.420000002</v>
      </c>
      <c r="H287" s="10">
        <f t="shared" ref="H287:AK287" si="113">H285*H286</f>
        <v>17579235.372820001</v>
      </c>
      <c r="I287" s="10">
        <f t="shared" si="113"/>
        <v>17948399.315649219</v>
      </c>
      <c r="J287" s="10">
        <f t="shared" si="113"/>
        <v>18325315.701277852</v>
      </c>
      <c r="K287" s="10">
        <f t="shared" si="113"/>
        <v>18710147.331004687</v>
      </c>
      <c r="L287" s="10">
        <f t="shared" si="113"/>
        <v>19103060.424955782</v>
      </c>
      <c r="M287" s="10">
        <f t="shared" si="113"/>
        <v>0</v>
      </c>
      <c r="N287" s="10">
        <f t="shared" si="113"/>
        <v>0</v>
      </c>
      <c r="O287" s="10">
        <f t="shared" si="113"/>
        <v>0</v>
      </c>
      <c r="P287" s="10">
        <f t="shared" si="113"/>
        <v>0</v>
      </c>
      <c r="Q287" s="10">
        <f t="shared" si="113"/>
        <v>0</v>
      </c>
      <c r="R287" s="10">
        <f t="shared" si="113"/>
        <v>0</v>
      </c>
      <c r="S287" s="10">
        <f t="shared" si="113"/>
        <v>0</v>
      </c>
      <c r="T287" s="10">
        <f t="shared" si="113"/>
        <v>0</v>
      </c>
      <c r="U287" s="10">
        <f t="shared" si="113"/>
        <v>0</v>
      </c>
      <c r="V287" s="10">
        <f t="shared" si="113"/>
        <v>0</v>
      </c>
      <c r="W287" s="10">
        <f t="shared" si="113"/>
        <v>0</v>
      </c>
      <c r="X287" s="10">
        <f t="shared" si="113"/>
        <v>0</v>
      </c>
      <c r="Y287" s="10">
        <f t="shared" si="113"/>
        <v>0</v>
      </c>
      <c r="Z287" s="10">
        <f t="shared" si="113"/>
        <v>0</v>
      </c>
      <c r="AA287" s="10">
        <f t="shared" si="113"/>
        <v>0</v>
      </c>
      <c r="AB287" s="10">
        <f t="shared" si="113"/>
        <v>0</v>
      </c>
      <c r="AC287" s="10">
        <f t="shared" si="113"/>
        <v>0</v>
      </c>
      <c r="AD287" s="10">
        <f t="shared" si="113"/>
        <v>0</v>
      </c>
      <c r="AE287" s="10">
        <f t="shared" si="113"/>
        <v>0</v>
      </c>
      <c r="AF287" s="10">
        <f t="shared" si="113"/>
        <v>0</v>
      </c>
      <c r="AG287" s="10">
        <f t="shared" si="113"/>
        <v>0</v>
      </c>
      <c r="AH287" s="10">
        <f t="shared" si="113"/>
        <v>0</v>
      </c>
      <c r="AI287" s="10">
        <f t="shared" si="113"/>
        <v>0</v>
      </c>
      <c r="AJ287" s="10">
        <f t="shared" si="113"/>
        <v>0</v>
      </c>
      <c r="AK287" s="10">
        <f t="shared" si="113"/>
        <v>0</v>
      </c>
    </row>
    <row r="289" spans="4:37" x14ac:dyDescent="0.35">
      <c r="D289" t="s">
        <v>140</v>
      </c>
    </row>
    <row r="290" spans="4:37" x14ac:dyDescent="0.35">
      <c r="E290" t="s">
        <v>57</v>
      </c>
      <c r="F290" t="s">
        <v>53</v>
      </c>
      <c r="G290" s="10">
        <f t="shared" ref="G290:AK295" si="114">G224</f>
        <v>6232586.4000000004</v>
      </c>
      <c r="H290" s="10">
        <f t="shared" si="114"/>
        <v>4176296</v>
      </c>
      <c r="I290" s="10">
        <f t="shared" si="114"/>
        <v>4176296</v>
      </c>
      <c r="J290" s="10">
        <f t="shared" si="114"/>
        <v>3786015.9385158177</v>
      </c>
      <c r="K290" s="10">
        <f t="shared" si="114"/>
        <v>4598927.3384508733</v>
      </c>
      <c r="L290" s="10">
        <f t="shared" si="114"/>
        <v>5147622.5504659051</v>
      </c>
      <c r="M290" s="10">
        <f t="shared" si="114"/>
        <v>3979015.7998537263</v>
      </c>
      <c r="N290" s="10">
        <f t="shared" si="114"/>
        <v>4907370.082629622</v>
      </c>
      <c r="O290" s="10">
        <f t="shared" si="114"/>
        <v>4483790.3419831889</v>
      </c>
      <c r="P290" s="10">
        <f t="shared" si="114"/>
        <v>4577949.939164836</v>
      </c>
      <c r="Q290" s="10">
        <f t="shared" si="114"/>
        <v>4674086.8878872972</v>
      </c>
      <c r="R290" s="10">
        <f t="shared" si="114"/>
        <v>4772242.7125329301</v>
      </c>
      <c r="S290" s="10">
        <f t="shared" si="114"/>
        <v>4872459.8094961215</v>
      </c>
      <c r="T290" s="10">
        <f t="shared" si="114"/>
        <v>4974781.4654955398</v>
      </c>
      <c r="U290" s="10">
        <f t="shared" si="114"/>
        <v>5079251.8762709461</v>
      </c>
      <c r="V290" s="10">
        <f t="shared" si="114"/>
        <v>5185916.1656726357</v>
      </c>
      <c r="W290" s="10">
        <f t="shared" si="114"/>
        <v>5294820.4051517611</v>
      </c>
      <c r="X290" s="10">
        <f t="shared" si="114"/>
        <v>5406011.6336599477</v>
      </c>
      <c r="Y290" s="10">
        <f t="shared" si="114"/>
        <v>5519537.8779668063</v>
      </c>
      <c r="Z290" s="10">
        <f t="shared" si="114"/>
        <v>5635448.1734041097</v>
      </c>
      <c r="AA290" s="10">
        <f t="shared" si="114"/>
        <v>5753792.5850455957</v>
      </c>
      <c r="AB290" s="10">
        <f t="shared" si="114"/>
        <v>5874622.229331553</v>
      </c>
      <c r="AC290" s="10">
        <f t="shared" si="114"/>
        <v>5997989.296147516</v>
      </c>
      <c r="AD290" s="10">
        <f t="shared" si="114"/>
        <v>6123947.0713666137</v>
      </c>
      <c r="AE290" s="10">
        <f t="shared" si="114"/>
        <v>6252549.959865313</v>
      </c>
      <c r="AF290" s="10">
        <f t="shared" si="114"/>
        <v>6383853.5090224845</v>
      </c>
      <c r="AG290" s="10">
        <f t="shared" si="114"/>
        <v>6517914.432711957</v>
      </c>
      <c r="AH290" s="10">
        <f t="shared" si="114"/>
        <v>6654790.6357989078</v>
      </c>
      <c r="AI290" s="10">
        <f t="shared" si="114"/>
        <v>6794541.2391506853</v>
      </c>
      <c r="AJ290" s="10">
        <f t="shared" si="114"/>
        <v>6937226.6051728493</v>
      </c>
      <c r="AK290" s="10">
        <f t="shared" si="114"/>
        <v>7082908.363881479</v>
      </c>
    </row>
    <row r="291" spans="4:37" x14ac:dyDescent="0.35">
      <c r="E291" t="s">
        <v>141</v>
      </c>
      <c r="F291" t="s">
        <v>53</v>
      </c>
      <c r="G291" s="10">
        <f t="shared" si="114"/>
        <v>0</v>
      </c>
      <c r="H291" s="10">
        <f t="shared" si="114"/>
        <v>526993.09080000001</v>
      </c>
      <c r="I291" s="10">
        <f t="shared" si="114"/>
        <v>1052117.5824</v>
      </c>
      <c r="J291" s="10">
        <f t="shared" si="114"/>
        <v>1617100.6214063212</v>
      </c>
      <c r="K291" s="10">
        <f t="shared" si="114"/>
        <v>2267131.629974653</v>
      </c>
      <c r="L291" s="10">
        <f t="shared" si="114"/>
        <v>3011811.941742972</v>
      </c>
      <c r="M291" s="10">
        <f t="shared" si="114"/>
        <v>3740218.6243665987</v>
      </c>
      <c r="N291" s="10">
        <f t="shared" si="114"/>
        <v>4592466.9910514876</v>
      </c>
      <c r="O291" s="10">
        <f t="shared" si="114"/>
        <v>5480935.0271354765</v>
      </c>
      <c r="P291" s="10">
        <f t="shared" si="114"/>
        <v>6438228.9073482957</v>
      </c>
      <c r="Q291" s="10">
        <f t="shared" si="114"/>
        <v>7468664.8649403714</v>
      </c>
      <c r="R291" s="10">
        <f t="shared" si="114"/>
        <v>8576804.8291375712</v>
      </c>
      <c r="S291" s="10">
        <f t="shared" si="114"/>
        <v>9767469.651642032</v>
      </c>
      <c r="T291" s="10">
        <f t="shared" si="114"/>
        <v>10805934.917017881</v>
      </c>
      <c r="U291" s="10">
        <f t="shared" si="114"/>
        <v>11883708.269423144</v>
      </c>
      <c r="V291" s="10">
        <f t="shared" si="114"/>
        <v>13001982.685331021</v>
      </c>
      <c r="W291" s="10">
        <f t="shared" si="114"/>
        <v>14161983.911360214</v>
      </c>
      <c r="X291" s="10">
        <f t="shared" si="114"/>
        <v>15364971.314518403</v>
      </c>
      <c r="Y291" s="10">
        <f t="shared" si="114"/>
        <v>16612238.753704324</v>
      </c>
      <c r="Z291" s="10">
        <f t="shared" si="114"/>
        <v>17905115.472986355</v>
      </c>
      <c r="AA291" s="10">
        <f t="shared" si="114"/>
        <v>19244967.017187841</v>
      </c>
      <c r="AB291" s="10">
        <f t="shared" si="114"/>
        <v>20633196.17032221</v>
      </c>
      <c r="AC291" s="10">
        <f t="shared" si="114"/>
        <v>22071243.917433634</v>
      </c>
      <c r="AD291" s="10">
        <f t="shared" si="114"/>
        <v>23560590.430412631</v>
      </c>
      <c r="AE291" s="10">
        <f t="shared" si="114"/>
        <v>25102756.078369156</v>
      </c>
      <c r="AF291" s="10">
        <f t="shared" si="114"/>
        <v>26699302.463160045</v>
      </c>
      <c r="AG291" s="10">
        <f t="shared" si="114"/>
        <v>28351833.480681587</v>
      </c>
      <c r="AH291" s="10">
        <f t="shared" si="114"/>
        <v>30061996.408552781</v>
      </c>
      <c r="AI291" s="10">
        <f t="shared" si="114"/>
        <v>31831483.020829581</v>
      </c>
      <c r="AJ291" s="10">
        <f t="shared" si="114"/>
        <v>33662030.730405845</v>
      </c>
      <c r="AK291" s="10">
        <f t="shared" si="114"/>
        <v>35555423.759772114</v>
      </c>
    </row>
    <row r="292" spans="4:37" x14ac:dyDescent="0.35">
      <c r="E292" t="s">
        <v>117</v>
      </c>
      <c r="F292" t="s">
        <v>53</v>
      </c>
      <c r="G292" s="10">
        <f t="shared" si="114"/>
        <v>0</v>
      </c>
      <c r="H292" s="10">
        <f t="shared" si="114"/>
        <v>0</v>
      </c>
      <c r="I292" s="10">
        <f t="shared" si="114"/>
        <v>0</v>
      </c>
      <c r="J292" s="10">
        <f t="shared" si="114"/>
        <v>0</v>
      </c>
      <c r="K292" s="10">
        <f t="shared" si="114"/>
        <v>0</v>
      </c>
      <c r="L292" s="10">
        <f t="shared" si="114"/>
        <v>0</v>
      </c>
      <c r="M292" s="10">
        <f t="shared" si="114"/>
        <v>0</v>
      </c>
      <c r="N292" s="10">
        <f t="shared" si="114"/>
        <v>0</v>
      </c>
      <c r="O292" s="10">
        <f t="shared" si="114"/>
        <v>0</v>
      </c>
      <c r="P292" s="10">
        <f t="shared" si="114"/>
        <v>0</v>
      </c>
      <c r="Q292" s="10">
        <f t="shared" si="114"/>
        <v>0</v>
      </c>
      <c r="R292" s="10">
        <f t="shared" si="114"/>
        <v>0</v>
      </c>
      <c r="S292" s="10">
        <f t="shared" si="114"/>
        <v>0</v>
      </c>
      <c r="T292" s="10">
        <f t="shared" si="114"/>
        <v>0</v>
      </c>
      <c r="U292" s="10">
        <f t="shared" si="114"/>
        <v>0</v>
      </c>
      <c r="V292" s="10">
        <f t="shared" si="114"/>
        <v>0</v>
      </c>
      <c r="W292" s="10">
        <f t="shared" si="114"/>
        <v>0</v>
      </c>
      <c r="X292" s="10">
        <f t="shared" si="114"/>
        <v>0</v>
      </c>
      <c r="Y292" s="10">
        <f t="shared" si="114"/>
        <v>0</v>
      </c>
      <c r="Z292" s="10">
        <f t="shared" si="114"/>
        <v>0</v>
      </c>
      <c r="AA292" s="10">
        <f t="shared" si="114"/>
        <v>0</v>
      </c>
      <c r="AB292" s="10">
        <f t="shared" si="114"/>
        <v>0</v>
      </c>
      <c r="AC292" s="10">
        <f t="shared" si="114"/>
        <v>0</v>
      </c>
      <c r="AD292" s="10">
        <f t="shared" si="114"/>
        <v>0</v>
      </c>
      <c r="AE292" s="10">
        <f t="shared" si="114"/>
        <v>0</v>
      </c>
      <c r="AF292" s="10">
        <f t="shared" si="114"/>
        <v>0</v>
      </c>
      <c r="AG292" s="10">
        <f t="shared" si="114"/>
        <v>0</v>
      </c>
      <c r="AH292" s="10">
        <f t="shared" si="114"/>
        <v>0</v>
      </c>
      <c r="AI292" s="10">
        <f t="shared" si="114"/>
        <v>0</v>
      </c>
      <c r="AJ292" s="10">
        <f t="shared" si="114"/>
        <v>0</v>
      </c>
      <c r="AK292" s="10">
        <f t="shared" si="114"/>
        <v>0</v>
      </c>
    </row>
    <row r="293" spans="4:37" x14ac:dyDescent="0.35">
      <c r="E293" t="s">
        <v>118</v>
      </c>
      <c r="F293" t="s">
        <v>53</v>
      </c>
      <c r="G293" s="10">
        <f t="shared" si="114"/>
        <v>0</v>
      </c>
      <c r="H293" s="10">
        <f t="shared" si="114"/>
        <v>-967449.80877457745</v>
      </c>
      <c r="I293" s="10">
        <f t="shared" si="114"/>
        <v>-1861245.5048348457</v>
      </c>
      <c r="J293" s="10">
        <f t="shared" si="114"/>
        <v>-2804656.1567405304</v>
      </c>
      <c r="K293" s="10">
        <f t="shared" si="114"/>
        <v>-3854947.7950149565</v>
      </c>
      <c r="L293" s="10">
        <f t="shared" si="114"/>
        <v>-4972008.271715126</v>
      </c>
      <c r="M293" s="10">
        <f t="shared" si="114"/>
        <v>-5994567.2625484271</v>
      </c>
      <c r="N293" s="10">
        <f t="shared" si="114"/>
        <v>-7146189.500738252</v>
      </c>
      <c r="O293" s="10">
        <f t="shared" si="114"/>
        <v>-8343536.2687692652</v>
      </c>
      <c r="P293" s="10">
        <f t="shared" si="114"/>
        <v>-9588020.1314877532</v>
      </c>
      <c r="Q293" s="10">
        <f t="shared" si="114"/>
        <v>-10881092.816945892</v>
      </c>
      <c r="R293" s="10">
        <f t="shared" si="114"/>
        <v>-12224246.238315286</v>
      </c>
      <c r="S293" s="10">
        <f t="shared" si="114"/>
        <v>-13619013.541449921</v>
      </c>
      <c r="T293" s="10">
        <f t="shared" si="114"/>
        <v>-15066970.178725116</v>
      </c>
      <c r="U293" s="10">
        <f t="shared" si="114"/>
        <v>-16569735.009794088</v>
      </c>
      <c r="V293" s="10">
        <f t="shared" si="114"/>
        <v>-18128971.429919139</v>
      </c>
      <c r="W293" s="10">
        <f t="shared" si="114"/>
        <v>-19746388.526550122</v>
      </c>
      <c r="X293" s="10">
        <f t="shared" si="114"/>
        <v>-21423742.264839008</v>
      </c>
      <c r="Y293" s="10">
        <f t="shared" si="114"/>
        <v>-23162836.702795822</v>
      </c>
      <c r="Z293" s="10">
        <f t="shared" si="114"/>
        <v>-24965525.236808028</v>
      </c>
      <c r="AA293" s="10">
        <f t="shared" si="114"/>
        <v>-26833711.878262814</v>
      </c>
      <c r="AB293" s="10">
        <f t="shared" si="114"/>
        <v>-28769352.562029269</v>
      </c>
      <c r="AC293" s="10">
        <f t="shared" si="114"/>
        <v>-30774456.487575598</v>
      </c>
      <c r="AD293" s="10">
        <f t="shared" si="114"/>
        <v>-32851087.493515022</v>
      </c>
      <c r="AE293" s="10">
        <f t="shared" si="114"/>
        <v>-35001365.466392875</v>
      </c>
      <c r="AF293" s="10">
        <f t="shared" si="114"/>
        <v>-37227467.784546964</v>
      </c>
      <c r="AG293" s="10">
        <f t="shared" si="114"/>
        <v>-39531630.797892846</v>
      </c>
      <c r="AH293" s="10">
        <f t="shared" si="114"/>
        <v>-41916151.344506264</v>
      </c>
      <c r="AI293" s="10">
        <f t="shared" si="114"/>
        <v>-44383388.304895572</v>
      </c>
      <c r="AJ293" s="10">
        <f t="shared" si="114"/>
        <v>-46935764.19487831</v>
      </c>
      <c r="AK293" s="10">
        <f t="shared" si="114"/>
        <v>-49575766.797997862</v>
      </c>
    </row>
    <row r="294" spans="4:37" x14ac:dyDescent="0.35">
      <c r="E294" t="s">
        <v>142</v>
      </c>
      <c r="F294" t="s">
        <v>53</v>
      </c>
      <c r="G294" s="10">
        <f t="shared" si="114"/>
        <v>-2197616.1825999999</v>
      </c>
      <c r="H294" s="10">
        <f t="shared" si="114"/>
        <v>-2338304.2137968307</v>
      </c>
      <c r="I294" s="10">
        <f t="shared" si="114"/>
        <v>-2710520.8808911005</v>
      </c>
      <c r="J294" s="10">
        <f t="shared" si="114"/>
        <v>-3063146.7228086372</v>
      </c>
      <c r="K294" s="10">
        <f t="shared" si="114"/>
        <v>-3549843.9022192797</v>
      </c>
      <c r="L294" s="10">
        <f t="shared" si="114"/>
        <v>-3844264.5922605116</v>
      </c>
      <c r="M294" s="10">
        <f t="shared" si="114"/>
        <v>-4001325.7003741753</v>
      </c>
      <c r="N294" s="10">
        <f t="shared" si="114"/>
        <v>-4194069.3778108284</v>
      </c>
      <c r="O294" s="10">
        <f t="shared" si="114"/>
        <v>-4485177.1546153165</v>
      </c>
      <c r="P294" s="10">
        <f t="shared" si="114"/>
        <v>-4782398.1947326986</v>
      </c>
      <c r="Q294" s="10">
        <f t="shared" si="114"/>
        <v>-5085860.8766925465</v>
      </c>
      <c r="R294" s="10">
        <f t="shared" si="114"/>
        <v>-5395696.2749735508</v>
      </c>
      <c r="S294" s="10">
        <f t="shared" si="114"/>
        <v>-5712038.2166184559</v>
      </c>
      <c r="T294" s="10">
        <f t="shared" si="114"/>
        <v>-6034160.7541327896</v>
      </c>
      <c r="U294" s="10">
        <f t="shared" si="114"/>
        <v>-6362106.8626120714</v>
      </c>
      <c r="V294" s="10">
        <f t="shared" si="114"/>
        <v>-6695920.419628826</v>
      </c>
      <c r="W294" s="10">
        <f t="shared" si="114"/>
        <v>-7035646.2241846044</v>
      </c>
      <c r="X294" s="10">
        <f t="shared" si="114"/>
        <v>-7381330.0160599854</v>
      </c>
      <c r="Y294" s="10">
        <f t="shared" si="114"/>
        <v>-7733018.4955709428</v>
      </c>
      <c r="Z294" s="10">
        <f t="shared" si="114"/>
        <v>-8090759.3437400861</v>
      </c>
      <c r="AA294" s="10">
        <f t="shared" si="114"/>
        <v>-8454601.2428914998</v>
      </c>
      <c r="AB294" s="10">
        <f t="shared" si="114"/>
        <v>-8824593.8976780735</v>
      </c>
      <c r="AC294" s="10">
        <f t="shared" si="114"/>
        <v>-9200788.0565504059</v>
      </c>
      <c r="AD294" s="10">
        <f t="shared" si="114"/>
        <v>-9583235.5336765591</v>
      </c>
      <c r="AE294" s="10">
        <f t="shared" si="114"/>
        <v>-9971989.2313221265</v>
      </c>
      <c r="AF294" s="10">
        <f t="shared" si="114"/>
        <v>-8812036.1753002778</v>
      </c>
      <c r="AG294" s="10">
        <f t="shared" si="114"/>
        <v>-9179186.4141452238</v>
      </c>
      <c r="AH294" s="10">
        <f t="shared" si="114"/>
        <v>-9309862.4135577846</v>
      </c>
      <c r="AI294" s="10">
        <f t="shared" si="114"/>
        <v>-9528726.8204868194</v>
      </c>
      <c r="AJ294" s="10">
        <f t="shared" si="114"/>
        <v>-9753078.1396619268</v>
      </c>
      <c r="AK294" s="10">
        <f t="shared" si="114"/>
        <v>-10033731.976769038</v>
      </c>
    </row>
    <row r="295" spans="4:37" x14ac:dyDescent="0.35">
      <c r="E295" t="s">
        <v>125</v>
      </c>
      <c r="F295" t="s">
        <v>53</v>
      </c>
      <c r="G295" s="10">
        <f t="shared" si="114"/>
        <v>0</v>
      </c>
      <c r="H295" s="10">
        <f t="shared" si="114"/>
        <v>0</v>
      </c>
      <c r="I295" s="10">
        <f t="shared" si="114"/>
        <v>0</v>
      </c>
      <c r="J295" s="10">
        <f t="shared" si="114"/>
        <v>0</v>
      </c>
      <c r="K295" s="10">
        <f t="shared" si="114"/>
        <v>0</v>
      </c>
      <c r="L295" s="10">
        <f t="shared" si="114"/>
        <v>0</v>
      </c>
      <c r="M295" s="10">
        <f t="shared" si="114"/>
        <v>0</v>
      </c>
      <c r="N295" s="10">
        <f t="shared" si="114"/>
        <v>0</v>
      </c>
      <c r="O295" s="10">
        <f t="shared" si="114"/>
        <v>0</v>
      </c>
      <c r="P295" s="10">
        <f t="shared" si="114"/>
        <v>0</v>
      </c>
      <c r="Q295" s="10">
        <f t="shared" si="114"/>
        <v>0</v>
      </c>
      <c r="R295" s="10">
        <f t="shared" si="114"/>
        <v>0</v>
      </c>
      <c r="S295" s="10">
        <f t="shared" si="114"/>
        <v>0</v>
      </c>
      <c r="T295" s="10">
        <f t="shared" si="114"/>
        <v>0</v>
      </c>
      <c r="U295" s="10">
        <f t="shared" si="114"/>
        <v>0</v>
      </c>
      <c r="V295" s="10">
        <f t="shared" si="114"/>
        <v>0</v>
      </c>
      <c r="W295" s="10">
        <f t="shared" si="114"/>
        <v>0</v>
      </c>
      <c r="X295" s="10">
        <f t="shared" si="114"/>
        <v>0</v>
      </c>
      <c r="Y295" s="10">
        <f t="shared" si="114"/>
        <v>0</v>
      </c>
      <c r="Z295" s="10">
        <f t="shared" si="114"/>
        <v>0</v>
      </c>
      <c r="AA295" s="10">
        <f t="shared" si="114"/>
        <v>0</v>
      </c>
      <c r="AB295" s="10">
        <f t="shared" si="114"/>
        <v>0</v>
      </c>
      <c r="AC295" s="10">
        <f t="shared" si="114"/>
        <v>0</v>
      </c>
      <c r="AD295" s="10">
        <f t="shared" si="114"/>
        <v>0</v>
      </c>
      <c r="AE295" s="10">
        <f t="shared" si="114"/>
        <v>0</v>
      </c>
      <c r="AF295" s="10">
        <f t="shared" si="114"/>
        <v>0</v>
      </c>
      <c r="AG295" s="10">
        <f t="shared" si="114"/>
        <v>0</v>
      </c>
      <c r="AH295" s="10">
        <f t="shared" si="114"/>
        <v>0</v>
      </c>
      <c r="AI295" s="10">
        <f t="shared" si="114"/>
        <v>0</v>
      </c>
      <c r="AJ295" s="10">
        <f t="shared" si="114"/>
        <v>0</v>
      </c>
      <c r="AK295" s="10">
        <f t="shared" si="114"/>
        <v>0</v>
      </c>
    </row>
    <row r="296" spans="4:37" x14ac:dyDescent="0.35">
      <c r="E296" t="s">
        <v>143</v>
      </c>
      <c r="F296" t="s">
        <v>53</v>
      </c>
      <c r="G296" s="10">
        <f t="shared" ref="G296:AK296" si="115">G287</f>
        <v>17217664.420000002</v>
      </c>
      <c r="H296" s="10">
        <f t="shared" si="115"/>
        <v>17579235.372820001</v>
      </c>
      <c r="I296" s="10">
        <f t="shared" si="115"/>
        <v>17948399.315649219</v>
      </c>
      <c r="J296" s="10">
        <f t="shared" si="115"/>
        <v>18325315.701277852</v>
      </c>
      <c r="K296" s="10">
        <f t="shared" si="115"/>
        <v>18710147.331004687</v>
      </c>
      <c r="L296" s="10">
        <f t="shared" si="115"/>
        <v>19103060.424955782</v>
      </c>
      <c r="M296" s="10">
        <f t="shared" si="115"/>
        <v>0</v>
      </c>
      <c r="N296" s="10">
        <f t="shared" si="115"/>
        <v>0</v>
      </c>
      <c r="O296" s="10">
        <f t="shared" si="115"/>
        <v>0</v>
      </c>
      <c r="P296" s="10">
        <f t="shared" si="115"/>
        <v>0</v>
      </c>
      <c r="Q296" s="10">
        <f t="shared" si="115"/>
        <v>0</v>
      </c>
      <c r="R296" s="10">
        <f t="shared" si="115"/>
        <v>0</v>
      </c>
      <c r="S296" s="10">
        <f t="shared" si="115"/>
        <v>0</v>
      </c>
      <c r="T296" s="10">
        <f t="shared" si="115"/>
        <v>0</v>
      </c>
      <c r="U296" s="10">
        <f t="shared" si="115"/>
        <v>0</v>
      </c>
      <c r="V296" s="10">
        <f t="shared" si="115"/>
        <v>0</v>
      </c>
      <c r="W296" s="10">
        <f t="shared" si="115"/>
        <v>0</v>
      </c>
      <c r="X296" s="10">
        <f t="shared" si="115"/>
        <v>0</v>
      </c>
      <c r="Y296" s="10">
        <f t="shared" si="115"/>
        <v>0</v>
      </c>
      <c r="Z296" s="10">
        <f t="shared" si="115"/>
        <v>0</v>
      </c>
      <c r="AA296" s="10">
        <f t="shared" si="115"/>
        <v>0</v>
      </c>
      <c r="AB296" s="10">
        <f t="shared" si="115"/>
        <v>0</v>
      </c>
      <c r="AC296" s="10">
        <f t="shared" si="115"/>
        <v>0</v>
      </c>
      <c r="AD296" s="10">
        <f t="shared" si="115"/>
        <v>0</v>
      </c>
      <c r="AE296" s="10">
        <f t="shared" si="115"/>
        <v>0</v>
      </c>
      <c r="AF296" s="10">
        <f t="shared" si="115"/>
        <v>0</v>
      </c>
      <c r="AG296" s="10">
        <f t="shared" si="115"/>
        <v>0</v>
      </c>
      <c r="AH296" s="10">
        <f t="shared" si="115"/>
        <v>0</v>
      </c>
      <c r="AI296" s="10">
        <f t="shared" si="115"/>
        <v>0</v>
      </c>
      <c r="AJ296" s="10">
        <f t="shared" si="115"/>
        <v>0</v>
      </c>
      <c r="AK296" s="10">
        <f t="shared" si="115"/>
        <v>0</v>
      </c>
    </row>
    <row r="298" spans="4:37" x14ac:dyDescent="0.35">
      <c r="E298" t="s">
        <v>144</v>
      </c>
      <c r="F298" t="s">
        <v>53</v>
      </c>
      <c r="G298" s="10">
        <f t="shared" ref="G298:AK298" si="116">SUM(G290:G296)</f>
        <v>21252634.637400001</v>
      </c>
      <c r="H298" s="10">
        <f t="shared" si="116"/>
        <v>18976770.441048592</v>
      </c>
      <c r="I298" s="10">
        <f t="shared" si="116"/>
        <v>18605046.512323271</v>
      </c>
      <c r="J298" s="10">
        <f t="shared" si="116"/>
        <v>17860629.381650824</v>
      </c>
      <c r="K298" s="10">
        <f t="shared" si="116"/>
        <v>18171414.602195978</v>
      </c>
      <c r="L298" s="10">
        <f t="shared" si="116"/>
        <v>18446222.053189021</v>
      </c>
      <c r="M298" s="10">
        <f t="shared" si="116"/>
        <v>-2276658.538702277</v>
      </c>
      <c r="N298" s="10">
        <f t="shared" si="116"/>
        <v>-1840421.8048679717</v>
      </c>
      <c r="O298" s="10">
        <f t="shared" si="116"/>
        <v>-2863988.0542659173</v>
      </c>
      <c r="P298" s="10">
        <f t="shared" si="116"/>
        <v>-3354239.4797073202</v>
      </c>
      <c r="Q298" s="10">
        <f t="shared" si="116"/>
        <v>-3824201.9408107698</v>
      </c>
      <c r="R298" s="10">
        <f t="shared" si="116"/>
        <v>-4270894.9716183357</v>
      </c>
      <c r="S298" s="10">
        <f t="shared" si="116"/>
        <v>-4691122.2969302237</v>
      </c>
      <c r="T298" s="10">
        <f t="shared" si="116"/>
        <v>-5320414.5503444849</v>
      </c>
      <c r="U298" s="10">
        <f t="shared" si="116"/>
        <v>-5968881.7267120676</v>
      </c>
      <c r="V298" s="10">
        <f t="shared" si="116"/>
        <v>-6636992.9985443102</v>
      </c>
      <c r="W298" s="10">
        <f t="shared" si="116"/>
        <v>-7325230.4342227522</v>
      </c>
      <c r="X298" s="10">
        <f t="shared" si="116"/>
        <v>-8034089.3327206429</v>
      </c>
      <c r="Y298" s="10">
        <f t="shared" si="116"/>
        <v>-8764078.5666956343</v>
      </c>
      <c r="Z298" s="10">
        <f t="shared" si="116"/>
        <v>-9515720.9341576509</v>
      </c>
      <c r="AA298" s="10">
        <f t="shared" si="116"/>
        <v>-10289553.518920878</v>
      </c>
      <c r="AB298" s="10">
        <f t="shared" si="116"/>
        <v>-11086128.06005358</v>
      </c>
      <c r="AC298" s="10">
        <f t="shared" si="116"/>
        <v>-11906011.330544852</v>
      </c>
      <c r="AD298" s="10">
        <f t="shared" si="116"/>
        <v>-12749785.525412338</v>
      </c>
      <c r="AE298" s="10">
        <f t="shared" si="116"/>
        <v>-13618048.659480533</v>
      </c>
      <c r="AF298" s="10">
        <f t="shared" si="116"/>
        <v>-12956347.987664711</v>
      </c>
      <c r="AG298" s="10">
        <f t="shared" si="116"/>
        <v>-13841069.298644528</v>
      </c>
      <c r="AH298" s="10">
        <f t="shared" si="116"/>
        <v>-14509226.713712359</v>
      </c>
      <c r="AI298" s="10">
        <f t="shared" si="116"/>
        <v>-15286090.865402123</v>
      </c>
      <c r="AJ298" s="10">
        <f t="shared" si="116"/>
        <v>-16089584.998961542</v>
      </c>
      <c r="AK298" s="10">
        <f t="shared" si="116"/>
        <v>-16971166.651113309</v>
      </c>
    </row>
    <row r="299" spans="4:37" x14ac:dyDescent="0.35">
      <c r="E299" t="s">
        <v>145</v>
      </c>
      <c r="F299" t="s">
        <v>53</v>
      </c>
      <c r="G299" s="10">
        <f t="shared" ref="G299:AK299" si="117">-G298*G$20</f>
        <v>0</v>
      </c>
      <c r="H299" s="10">
        <f t="shared" si="117"/>
        <v>0</v>
      </c>
      <c r="I299" s="10">
        <f t="shared" si="117"/>
        <v>0</v>
      </c>
      <c r="J299" s="10">
        <f t="shared" si="117"/>
        <v>0</v>
      </c>
      <c r="K299" s="10">
        <f t="shared" si="117"/>
        <v>0</v>
      </c>
      <c r="L299" s="10">
        <f t="shared" si="117"/>
        <v>0</v>
      </c>
      <c r="M299" s="10">
        <f t="shared" si="117"/>
        <v>0</v>
      </c>
      <c r="N299" s="10">
        <f t="shared" si="117"/>
        <v>0</v>
      </c>
      <c r="O299" s="10">
        <f t="shared" si="117"/>
        <v>0</v>
      </c>
      <c r="P299" s="10">
        <f t="shared" si="117"/>
        <v>0</v>
      </c>
      <c r="Q299" s="10">
        <f t="shared" si="117"/>
        <v>0</v>
      </c>
      <c r="R299" s="10">
        <f t="shared" si="117"/>
        <v>0</v>
      </c>
      <c r="S299" s="10">
        <f t="shared" si="117"/>
        <v>0</v>
      </c>
      <c r="T299" s="10">
        <f t="shared" si="117"/>
        <v>0</v>
      </c>
      <c r="U299" s="10">
        <f t="shared" si="117"/>
        <v>0</v>
      </c>
      <c r="V299" s="10">
        <f t="shared" si="117"/>
        <v>0</v>
      </c>
      <c r="W299" s="10">
        <f t="shared" si="117"/>
        <v>0</v>
      </c>
      <c r="X299" s="10">
        <f t="shared" si="117"/>
        <v>0</v>
      </c>
      <c r="Y299" s="10">
        <f t="shared" si="117"/>
        <v>0</v>
      </c>
      <c r="Z299" s="10">
        <f t="shared" si="117"/>
        <v>0</v>
      </c>
      <c r="AA299" s="10">
        <f t="shared" si="117"/>
        <v>0</v>
      </c>
      <c r="AB299" s="10">
        <f t="shared" si="117"/>
        <v>0</v>
      </c>
      <c r="AC299" s="10">
        <f t="shared" si="117"/>
        <v>0</v>
      </c>
      <c r="AD299" s="10">
        <f t="shared" si="117"/>
        <v>0</v>
      </c>
      <c r="AE299" s="10">
        <f t="shared" si="117"/>
        <v>0</v>
      </c>
      <c r="AF299" s="10">
        <f t="shared" si="117"/>
        <v>0</v>
      </c>
      <c r="AG299" s="10">
        <f t="shared" si="117"/>
        <v>0</v>
      </c>
      <c r="AH299" s="10">
        <f t="shared" si="117"/>
        <v>0</v>
      </c>
      <c r="AI299" s="10">
        <f t="shared" si="117"/>
        <v>0</v>
      </c>
      <c r="AJ299" s="10">
        <f t="shared" si="117"/>
        <v>0</v>
      </c>
      <c r="AK299" s="10">
        <f t="shared" si="117"/>
        <v>0</v>
      </c>
    </row>
    <row r="301" spans="4:37" x14ac:dyDescent="0.35">
      <c r="D301" t="s">
        <v>146</v>
      </c>
    </row>
    <row r="302" spans="4:37" x14ac:dyDescent="0.35">
      <c r="E302" t="s">
        <v>51</v>
      </c>
      <c r="F302" t="s">
        <v>53</v>
      </c>
      <c r="G302" s="10">
        <f t="shared" ref="G302:AK309" si="118">G236</f>
        <v>-64771548.044999994</v>
      </c>
      <c r="H302" s="10">
        <f t="shared" si="118"/>
        <v>-1998628.7159307459</v>
      </c>
      <c r="I302" s="10">
        <f t="shared" si="118"/>
        <v>-7501412.3547134995</v>
      </c>
      <c r="J302" s="10">
        <f t="shared" si="118"/>
        <v>-8953631.9748609979</v>
      </c>
      <c r="K302" s="10">
        <f t="shared" si="118"/>
        <v>-14816763.503986044</v>
      </c>
      <c r="L302" s="10">
        <f t="shared" si="118"/>
        <v>-5895611.8237101641</v>
      </c>
      <c r="M302" s="10">
        <f t="shared" si="118"/>
        <v>-3765371.2819813695</v>
      </c>
      <c r="N302" s="10">
        <f t="shared" si="118"/>
        <v>-3967030.0734917778</v>
      </c>
      <c r="O302" s="10">
        <f t="shared" si="118"/>
        <v>-33543785.550435688</v>
      </c>
      <c r="P302" s="10">
        <f t="shared" si="118"/>
        <v>-8056640.7966997046</v>
      </c>
      <c r="Q302" s="10">
        <f t="shared" si="118"/>
        <v>-10260620.160198603</v>
      </c>
      <c r="R302" s="10">
        <f t="shared" si="118"/>
        <v>-20330753.185707778</v>
      </c>
      <c r="S302" s="10">
        <f t="shared" si="118"/>
        <v>-26882278.803058125</v>
      </c>
      <c r="T302" s="10">
        <f t="shared" si="118"/>
        <v>-8486345.2473496981</v>
      </c>
      <c r="U302" s="10">
        <f t="shared" si="118"/>
        <v>-8616912.4036175255</v>
      </c>
      <c r="V302" s="10">
        <f t="shared" si="118"/>
        <v>-8747479.5598853547</v>
      </c>
      <c r="W302" s="10">
        <f t="shared" si="118"/>
        <v>-8878046.716153184</v>
      </c>
      <c r="X302" s="10">
        <f t="shared" si="118"/>
        <v>-9008613.8724210113</v>
      </c>
      <c r="Y302" s="10">
        <f t="shared" si="118"/>
        <v>-9139181.0286888406</v>
      </c>
      <c r="Z302" s="10">
        <f t="shared" si="118"/>
        <v>-9269748.1849566698</v>
      </c>
      <c r="AA302" s="10">
        <f t="shared" si="118"/>
        <v>-9400315.3412244972</v>
      </c>
      <c r="AB302" s="10">
        <f t="shared" si="118"/>
        <v>-9530882.4974923264</v>
      </c>
      <c r="AC302" s="10">
        <f t="shared" si="118"/>
        <v>-9661449.6537601557</v>
      </c>
      <c r="AD302" s="10">
        <f t="shared" si="118"/>
        <v>-9792016.8100279849</v>
      </c>
      <c r="AE302" s="10">
        <f t="shared" si="118"/>
        <v>-9922583.9662958123</v>
      </c>
      <c r="AF302" s="10">
        <f t="shared" si="118"/>
        <v>-10053151.122563642</v>
      </c>
      <c r="AG302" s="10">
        <f t="shared" si="118"/>
        <v>-10183718.278831471</v>
      </c>
      <c r="AH302" s="10">
        <f t="shared" si="118"/>
        <v>-10314285.435099298</v>
      </c>
      <c r="AI302" s="10">
        <f t="shared" si="118"/>
        <v>-10444852.591367127</v>
      </c>
      <c r="AJ302" s="10">
        <f t="shared" si="118"/>
        <v>-10575419.747634957</v>
      </c>
      <c r="AK302" s="10">
        <f t="shared" si="118"/>
        <v>-10705986.903902784</v>
      </c>
    </row>
    <row r="303" spans="4:37" x14ac:dyDescent="0.35">
      <c r="E303" t="s">
        <v>147</v>
      </c>
      <c r="F303" t="s">
        <v>53</v>
      </c>
      <c r="G303" s="10">
        <f t="shared" si="118"/>
        <v>0</v>
      </c>
      <c r="H303" s="10">
        <f t="shared" si="118"/>
        <v>0</v>
      </c>
      <c r="I303" s="10">
        <f t="shared" si="118"/>
        <v>0</v>
      </c>
      <c r="J303" s="10">
        <f t="shared" si="118"/>
        <v>0</v>
      </c>
      <c r="K303" s="10">
        <f t="shared" si="118"/>
        <v>0</v>
      </c>
      <c r="L303" s="10">
        <f t="shared" si="118"/>
        <v>0</v>
      </c>
      <c r="M303" s="10">
        <f t="shared" si="118"/>
        <v>0</v>
      </c>
      <c r="N303" s="10">
        <f t="shared" si="118"/>
        <v>0</v>
      </c>
      <c r="O303" s="10">
        <f t="shared" si="118"/>
        <v>0</v>
      </c>
      <c r="P303" s="10">
        <f t="shared" si="118"/>
        <v>0</v>
      </c>
      <c r="Q303" s="10">
        <f t="shared" si="118"/>
        <v>0</v>
      </c>
      <c r="R303" s="10">
        <f t="shared" si="118"/>
        <v>0</v>
      </c>
      <c r="S303" s="10">
        <f t="shared" si="118"/>
        <v>0</v>
      </c>
      <c r="T303" s="10">
        <f t="shared" si="118"/>
        <v>0</v>
      </c>
      <c r="U303" s="10">
        <f t="shared" si="118"/>
        <v>0</v>
      </c>
      <c r="V303" s="10">
        <f t="shared" si="118"/>
        <v>0</v>
      </c>
      <c r="W303" s="10">
        <f t="shared" si="118"/>
        <v>0</v>
      </c>
      <c r="X303" s="10">
        <f t="shared" si="118"/>
        <v>0</v>
      </c>
      <c r="Y303" s="10">
        <f t="shared" si="118"/>
        <v>0</v>
      </c>
      <c r="Z303" s="10">
        <f t="shared" si="118"/>
        <v>0</v>
      </c>
      <c r="AA303" s="10">
        <f t="shared" si="118"/>
        <v>0</v>
      </c>
      <c r="AB303" s="10">
        <f t="shared" si="118"/>
        <v>0</v>
      </c>
      <c r="AC303" s="10">
        <f t="shared" si="118"/>
        <v>0</v>
      </c>
      <c r="AD303" s="10">
        <f t="shared" si="118"/>
        <v>0</v>
      </c>
      <c r="AE303" s="10">
        <f t="shared" si="118"/>
        <v>0</v>
      </c>
      <c r="AF303" s="10">
        <f t="shared" si="118"/>
        <v>0</v>
      </c>
      <c r="AG303" s="10">
        <f t="shared" si="118"/>
        <v>0</v>
      </c>
      <c r="AH303" s="10">
        <f t="shared" si="118"/>
        <v>0</v>
      </c>
      <c r="AI303" s="10">
        <f t="shared" si="118"/>
        <v>0</v>
      </c>
      <c r="AJ303" s="10">
        <f t="shared" si="118"/>
        <v>0</v>
      </c>
      <c r="AK303" s="10">
        <f t="shared" si="118"/>
        <v>0</v>
      </c>
    </row>
    <row r="304" spans="4:37" x14ac:dyDescent="0.35">
      <c r="E304" t="s">
        <v>60</v>
      </c>
      <c r="F304" t="s">
        <v>53</v>
      </c>
      <c r="G304" s="10">
        <f t="shared" si="118"/>
        <v>30007000</v>
      </c>
      <c r="H304" s="10">
        <f t="shared" si="118"/>
        <v>0</v>
      </c>
      <c r="I304" s="10">
        <f t="shared" si="118"/>
        <v>0</v>
      </c>
      <c r="J304" s="10">
        <f t="shared" si="118"/>
        <v>0</v>
      </c>
      <c r="K304" s="10">
        <f t="shared" si="118"/>
        <v>0</v>
      </c>
      <c r="L304" s="10">
        <f t="shared" si="118"/>
        <v>0</v>
      </c>
      <c r="M304" s="10">
        <f t="shared" si="118"/>
        <v>0</v>
      </c>
      <c r="N304" s="10">
        <f t="shared" si="118"/>
        <v>0</v>
      </c>
      <c r="O304" s="10">
        <f t="shared" si="118"/>
        <v>0</v>
      </c>
      <c r="P304" s="10">
        <f t="shared" si="118"/>
        <v>0</v>
      </c>
      <c r="Q304" s="10">
        <f t="shared" si="118"/>
        <v>0</v>
      </c>
      <c r="R304" s="10">
        <f t="shared" si="118"/>
        <v>0</v>
      </c>
      <c r="S304" s="10">
        <f t="shared" si="118"/>
        <v>0</v>
      </c>
      <c r="T304" s="10">
        <f t="shared" si="118"/>
        <v>0</v>
      </c>
      <c r="U304" s="10">
        <f t="shared" si="118"/>
        <v>0</v>
      </c>
      <c r="V304" s="10">
        <f t="shared" si="118"/>
        <v>0</v>
      </c>
      <c r="W304" s="10">
        <f t="shared" si="118"/>
        <v>0</v>
      </c>
      <c r="X304" s="10">
        <f t="shared" si="118"/>
        <v>0</v>
      </c>
      <c r="Y304" s="10">
        <f t="shared" si="118"/>
        <v>0</v>
      </c>
      <c r="Z304" s="10">
        <f t="shared" si="118"/>
        <v>0</v>
      </c>
      <c r="AA304" s="10">
        <f t="shared" si="118"/>
        <v>0</v>
      </c>
      <c r="AB304" s="10">
        <f t="shared" si="118"/>
        <v>0</v>
      </c>
      <c r="AC304" s="10">
        <f t="shared" si="118"/>
        <v>0</v>
      </c>
      <c r="AD304" s="10">
        <f t="shared" si="118"/>
        <v>0</v>
      </c>
      <c r="AE304" s="10">
        <f t="shared" si="118"/>
        <v>0</v>
      </c>
      <c r="AF304" s="10">
        <f t="shared" si="118"/>
        <v>0</v>
      </c>
      <c r="AG304" s="10">
        <f t="shared" si="118"/>
        <v>0</v>
      </c>
      <c r="AH304" s="10">
        <f t="shared" si="118"/>
        <v>0</v>
      </c>
      <c r="AI304" s="10">
        <f t="shared" si="118"/>
        <v>0</v>
      </c>
      <c r="AJ304" s="10">
        <f t="shared" si="118"/>
        <v>0</v>
      </c>
      <c r="AK304" s="10">
        <f t="shared" si="118"/>
        <v>0</v>
      </c>
    </row>
    <row r="305" spans="3:38" x14ac:dyDescent="0.35">
      <c r="E305" t="s">
        <v>141</v>
      </c>
      <c r="F305" t="s">
        <v>53</v>
      </c>
      <c r="G305" s="10">
        <f t="shared" si="118"/>
        <v>0</v>
      </c>
      <c r="H305" s="10">
        <f t="shared" si="118"/>
        <v>0</v>
      </c>
      <c r="I305" s="10">
        <f t="shared" si="118"/>
        <v>0</v>
      </c>
      <c r="J305" s="10">
        <f t="shared" si="118"/>
        <v>0</v>
      </c>
      <c r="K305" s="10">
        <f t="shared" si="118"/>
        <v>0</v>
      </c>
      <c r="L305" s="10">
        <f t="shared" si="118"/>
        <v>0</v>
      </c>
      <c r="M305" s="10">
        <f t="shared" si="118"/>
        <v>0</v>
      </c>
      <c r="N305" s="10">
        <f t="shared" si="118"/>
        <v>0</v>
      </c>
      <c r="O305" s="10">
        <f t="shared" si="118"/>
        <v>0</v>
      </c>
      <c r="P305" s="10">
        <f t="shared" si="118"/>
        <v>0</v>
      </c>
      <c r="Q305" s="10">
        <f t="shared" si="118"/>
        <v>0</v>
      </c>
      <c r="R305" s="10">
        <f t="shared" si="118"/>
        <v>0</v>
      </c>
      <c r="S305" s="10">
        <f t="shared" si="118"/>
        <v>0</v>
      </c>
      <c r="T305" s="10">
        <f t="shared" si="118"/>
        <v>0</v>
      </c>
      <c r="U305" s="10">
        <f t="shared" si="118"/>
        <v>0</v>
      </c>
      <c r="V305" s="10">
        <f t="shared" si="118"/>
        <v>0</v>
      </c>
      <c r="W305" s="10">
        <f t="shared" si="118"/>
        <v>0</v>
      </c>
      <c r="X305" s="10">
        <f t="shared" si="118"/>
        <v>0</v>
      </c>
      <c r="Y305" s="10">
        <f t="shared" si="118"/>
        <v>0</v>
      </c>
      <c r="Z305" s="10">
        <f t="shared" si="118"/>
        <v>0</v>
      </c>
      <c r="AA305" s="10">
        <f t="shared" si="118"/>
        <v>0</v>
      </c>
      <c r="AB305" s="10">
        <f t="shared" si="118"/>
        <v>0</v>
      </c>
      <c r="AC305" s="10">
        <f t="shared" si="118"/>
        <v>0</v>
      </c>
      <c r="AD305" s="10">
        <f t="shared" si="118"/>
        <v>0</v>
      </c>
      <c r="AE305" s="10">
        <f t="shared" si="118"/>
        <v>0</v>
      </c>
      <c r="AF305" s="10">
        <f t="shared" si="118"/>
        <v>0</v>
      </c>
      <c r="AG305" s="10">
        <f t="shared" si="118"/>
        <v>0</v>
      </c>
      <c r="AH305" s="10">
        <f t="shared" si="118"/>
        <v>0</v>
      </c>
      <c r="AI305" s="10">
        <f t="shared" si="118"/>
        <v>0</v>
      </c>
      <c r="AJ305" s="10">
        <f t="shared" si="118"/>
        <v>0</v>
      </c>
      <c r="AK305" s="10">
        <f t="shared" si="118"/>
        <v>0</v>
      </c>
      <c r="AL305" s="10">
        <f t="shared" ref="AL305:AL309" si="119">IF(AF305=0,0,IF($G$17&gt;(AK305/AF305)^(1/5)-1+2%,AK305*(AK305/AF305)^(1/5)/($G$17-((AK305/AF305)^(1/5)-1)),AK305*(1+$G$16)/$G$18))</f>
        <v>0</v>
      </c>
    </row>
    <row r="306" spans="3:38" x14ac:dyDescent="0.35">
      <c r="E306" t="s">
        <v>117</v>
      </c>
      <c r="F306" t="s">
        <v>53</v>
      </c>
      <c r="G306" s="10">
        <f t="shared" si="118"/>
        <v>0</v>
      </c>
      <c r="H306" s="10">
        <f t="shared" si="118"/>
        <v>0</v>
      </c>
      <c r="I306" s="10">
        <f t="shared" si="118"/>
        <v>0</v>
      </c>
      <c r="J306" s="10">
        <f t="shared" si="118"/>
        <v>0</v>
      </c>
      <c r="K306" s="10">
        <f t="shared" si="118"/>
        <v>0</v>
      </c>
      <c r="L306" s="10">
        <f t="shared" si="118"/>
        <v>0</v>
      </c>
      <c r="M306" s="10">
        <f t="shared" si="118"/>
        <v>0</v>
      </c>
      <c r="N306" s="10">
        <f t="shared" si="118"/>
        <v>0</v>
      </c>
      <c r="O306" s="10">
        <f t="shared" si="118"/>
        <v>0</v>
      </c>
      <c r="P306" s="10">
        <f t="shared" si="118"/>
        <v>0</v>
      </c>
      <c r="Q306" s="10">
        <f t="shared" si="118"/>
        <v>0</v>
      </c>
      <c r="R306" s="10">
        <f t="shared" si="118"/>
        <v>0</v>
      </c>
      <c r="S306" s="10">
        <f t="shared" si="118"/>
        <v>0</v>
      </c>
      <c r="T306" s="10">
        <f t="shared" si="118"/>
        <v>0</v>
      </c>
      <c r="U306" s="10">
        <f t="shared" si="118"/>
        <v>0</v>
      </c>
      <c r="V306" s="10">
        <f t="shared" si="118"/>
        <v>0</v>
      </c>
      <c r="W306" s="10">
        <f t="shared" si="118"/>
        <v>0</v>
      </c>
      <c r="X306" s="10">
        <f t="shared" si="118"/>
        <v>0</v>
      </c>
      <c r="Y306" s="10">
        <f t="shared" si="118"/>
        <v>0</v>
      </c>
      <c r="Z306" s="10">
        <f t="shared" si="118"/>
        <v>0</v>
      </c>
      <c r="AA306" s="10">
        <f t="shared" si="118"/>
        <v>0</v>
      </c>
      <c r="AB306" s="10">
        <f t="shared" si="118"/>
        <v>0</v>
      </c>
      <c r="AC306" s="10">
        <f t="shared" si="118"/>
        <v>0</v>
      </c>
      <c r="AD306" s="10">
        <f t="shared" si="118"/>
        <v>0</v>
      </c>
      <c r="AE306" s="10">
        <f t="shared" si="118"/>
        <v>0</v>
      </c>
      <c r="AF306" s="10">
        <f t="shared" si="118"/>
        <v>0</v>
      </c>
      <c r="AG306" s="10">
        <f t="shared" si="118"/>
        <v>0</v>
      </c>
      <c r="AH306" s="10">
        <f t="shared" si="118"/>
        <v>0</v>
      </c>
      <c r="AI306" s="10">
        <f t="shared" si="118"/>
        <v>0</v>
      </c>
      <c r="AJ306" s="10">
        <f t="shared" si="118"/>
        <v>0</v>
      </c>
      <c r="AK306" s="10">
        <f t="shared" si="118"/>
        <v>0</v>
      </c>
      <c r="AL306" s="10">
        <f t="shared" si="119"/>
        <v>0</v>
      </c>
    </row>
    <row r="307" spans="3:38" x14ac:dyDescent="0.35">
      <c r="E307" t="s">
        <v>118</v>
      </c>
      <c r="F307" t="s">
        <v>53</v>
      </c>
      <c r="G307" s="10">
        <f t="shared" si="118"/>
        <v>0</v>
      </c>
      <c r="H307" s="10">
        <f t="shared" si="118"/>
        <v>0</v>
      </c>
      <c r="I307" s="10">
        <f t="shared" si="118"/>
        <v>0</v>
      </c>
      <c r="J307" s="10">
        <f t="shared" si="118"/>
        <v>0</v>
      </c>
      <c r="K307" s="10">
        <f t="shared" si="118"/>
        <v>0</v>
      </c>
      <c r="L307" s="10">
        <f t="shared" si="118"/>
        <v>0</v>
      </c>
      <c r="M307" s="10">
        <f t="shared" si="118"/>
        <v>0</v>
      </c>
      <c r="N307" s="10">
        <f t="shared" si="118"/>
        <v>0</v>
      </c>
      <c r="O307" s="10">
        <f t="shared" si="118"/>
        <v>0</v>
      </c>
      <c r="P307" s="10">
        <f t="shared" si="118"/>
        <v>0</v>
      </c>
      <c r="Q307" s="10">
        <f t="shared" si="118"/>
        <v>0</v>
      </c>
      <c r="R307" s="10">
        <f t="shared" si="118"/>
        <v>0</v>
      </c>
      <c r="S307" s="10">
        <f t="shared" si="118"/>
        <v>0</v>
      </c>
      <c r="T307" s="10">
        <f t="shared" si="118"/>
        <v>0</v>
      </c>
      <c r="U307" s="10">
        <f t="shared" si="118"/>
        <v>0</v>
      </c>
      <c r="V307" s="10">
        <f t="shared" si="118"/>
        <v>0</v>
      </c>
      <c r="W307" s="10">
        <f t="shared" si="118"/>
        <v>0</v>
      </c>
      <c r="X307" s="10">
        <f t="shared" si="118"/>
        <v>0</v>
      </c>
      <c r="Y307" s="10">
        <f t="shared" si="118"/>
        <v>0</v>
      </c>
      <c r="Z307" s="10">
        <f t="shared" si="118"/>
        <v>0</v>
      </c>
      <c r="AA307" s="10">
        <f t="shared" si="118"/>
        <v>0</v>
      </c>
      <c r="AB307" s="10">
        <f t="shared" si="118"/>
        <v>0</v>
      </c>
      <c r="AC307" s="10">
        <f t="shared" si="118"/>
        <v>0</v>
      </c>
      <c r="AD307" s="10">
        <f t="shared" si="118"/>
        <v>0</v>
      </c>
      <c r="AE307" s="10">
        <f t="shared" si="118"/>
        <v>0</v>
      </c>
      <c r="AF307" s="10">
        <f t="shared" si="118"/>
        <v>0</v>
      </c>
      <c r="AG307" s="10">
        <f t="shared" si="118"/>
        <v>0</v>
      </c>
      <c r="AH307" s="10">
        <f t="shared" si="118"/>
        <v>0</v>
      </c>
      <c r="AI307" s="10">
        <f t="shared" si="118"/>
        <v>0</v>
      </c>
      <c r="AJ307" s="10">
        <f t="shared" si="118"/>
        <v>0</v>
      </c>
      <c r="AK307" s="10">
        <f t="shared" si="118"/>
        <v>0</v>
      </c>
      <c r="AL307" s="10">
        <f t="shared" si="119"/>
        <v>0</v>
      </c>
    </row>
    <row r="308" spans="3:38" x14ac:dyDescent="0.35">
      <c r="E308" t="s">
        <v>125</v>
      </c>
      <c r="F308" t="s">
        <v>53</v>
      </c>
      <c r="G308" s="10">
        <f t="shared" si="118"/>
        <v>0</v>
      </c>
      <c r="H308" s="10">
        <f t="shared" si="118"/>
        <v>0</v>
      </c>
      <c r="I308" s="10">
        <f t="shared" si="118"/>
        <v>0</v>
      </c>
      <c r="J308" s="10">
        <f t="shared" si="118"/>
        <v>0</v>
      </c>
      <c r="K308" s="10">
        <f t="shared" si="118"/>
        <v>0</v>
      </c>
      <c r="L308" s="10">
        <f t="shared" si="118"/>
        <v>0</v>
      </c>
      <c r="M308" s="10">
        <f t="shared" si="118"/>
        <v>0</v>
      </c>
      <c r="N308" s="10">
        <f t="shared" si="118"/>
        <v>0</v>
      </c>
      <c r="O308" s="10">
        <f t="shared" si="118"/>
        <v>0</v>
      </c>
      <c r="P308" s="10">
        <f t="shared" si="118"/>
        <v>0</v>
      </c>
      <c r="Q308" s="10">
        <f t="shared" si="118"/>
        <v>0</v>
      </c>
      <c r="R308" s="10">
        <f t="shared" si="118"/>
        <v>0</v>
      </c>
      <c r="S308" s="10">
        <f t="shared" si="118"/>
        <v>0</v>
      </c>
      <c r="T308" s="10">
        <f t="shared" si="118"/>
        <v>0</v>
      </c>
      <c r="U308" s="10">
        <f t="shared" si="118"/>
        <v>0</v>
      </c>
      <c r="V308" s="10">
        <f t="shared" si="118"/>
        <v>0</v>
      </c>
      <c r="W308" s="10">
        <f t="shared" si="118"/>
        <v>0</v>
      </c>
      <c r="X308" s="10">
        <f t="shared" si="118"/>
        <v>0</v>
      </c>
      <c r="Y308" s="10">
        <f t="shared" si="118"/>
        <v>0</v>
      </c>
      <c r="Z308" s="10">
        <f t="shared" si="118"/>
        <v>0</v>
      </c>
      <c r="AA308" s="10">
        <f t="shared" si="118"/>
        <v>0</v>
      </c>
      <c r="AB308" s="10">
        <f t="shared" si="118"/>
        <v>0</v>
      </c>
      <c r="AC308" s="10">
        <f t="shared" si="118"/>
        <v>0</v>
      </c>
      <c r="AD308" s="10">
        <f t="shared" si="118"/>
        <v>0</v>
      </c>
      <c r="AE308" s="10">
        <f t="shared" si="118"/>
        <v>0</v>
      </c>
      <c r="AF308" s="10">
        <f t="shared" si="118"/>
        <v>0</v>
      </c>
      <c r="AG308" s="10">
        <f t="shared" si="118"/>
        <v>0</v>
      </c>
      <c r="AH308" s="10">
        <f t="shared" si="118"/>
        <v>0</v>
      </c>
      <c r="AI308" s="10">
        <f t="shared" si="118"/>
        <v>0</v>
      </c>
      <c r="AJ308" s="10">
        <f t="shared" si="118"/>
        <v>0</v>
      </c>
      <c r="AK308" s="10">
        <f t="shared" si="118"/>
        <v>0</v>
      </c>
      <c r="AL308" s="10">
        <f t="shared" si="119"/>
        <v>0</v>
      </c>
    </row>
    <row r="309" spans="3:38" x14ac:dyDescent="0.35">
      <c r="E309" t="s">
        <v>131</v>
      </c>
      <c r="F309" t="s">
        <v>53</v>
      </c>
      <c r="G309" s="10">
        <f t="shared" si="118"/>
        <v>0</v>
      </c>
      <c r="H309" s="10">
        <f t="shared" si="118"/>
        <v>0</v>
      </c>
      <c r="I309" s="10">
        <f t="shared" si="118"/>
        <v>0</v>
      </c>
      <c r="J309" s="10">
        <f t="shared" si="118"/>
        <v>0</v>
      </c>
      <c r="K309" s="10">
        <f t="shared" si="118"/>
        <v>0</v>
      </c>
      <c r="L309" s="10">
        <f t="shared" si="118"/>
        <v>0</v>
      </c>
      <c r="M309" s="10">
        <f t="shared" si="118"/>
        <v>0</v>
      </c>
      <c r="N309" s="10">
        <f t="shared" si="118"/>
        <v>0</v>
      </c>
      <c r="O309" s="10">
        <f t="shared" si="118"/>
        <v>0</v>
      </c>
      <c r="P309" s="10">
        <f t="shared" si="118"/>
        <v>0</v>
      </c>
      <c r="Q309" s="10">
        <f t="shared" si="118"/>
        <v>0</v>
      </c>
      <c r="R309" s="10">
        <f t="shared" si="118"/>
        <v>0</v>
      </c>
      <c r="S309" s="10">
        <f t="shared" si="118"/>
        <v>0</v>
      </c>
      <c r="T309" s="10">
        <f t="shared" si="118"/>
        <v>0</v>
      </c>
      <c r="U309" s="10">
        <f t="shared" si="118"/>
        <v>0</v>
      </c>
      <c r="V309" s="10">
        <f t="shared" si="118"/>
        <v>0</v>
      </c>
      <c r="W309" s="10">
        <f t="shared" si="118"/>
        <v>0</v>
      </c>
      <c r="X309" s="10">
        <f t="shared" si="118"/>
        <v>0</v>
      </c>
      <c r="Y309" s="10">
        <f t="shared" si="118"/>
        <v>0</v>
      </c>
      <c r="Z309" s="10">
        <f t="shared" si="118"/>
        <v>0</v>
      </c>
      <c r="AA309" s="10">
        <f t="shared" si="118"/>
        <v>0</v>
      </c>
      <c r="AB309" s="10">
        <f t="shared" si="118"/>
        <v>0</v>
      </c>
      <c r="AC309" s="10">
        <f t="shared" si="118"/>
        <v>0</v>
      </c>
      <c r="AD309" s="10">
        <f t="shared" si="118"/>
        <v>0</v>
      </c>
      <c r="AE309" s="10">
        <f t="shared" si="118"/>
        <v>0</v>
      </c>
      <c r="AF309" s="10">
        <f t="shared" si="118"/>
        <v>0</v>
      </c>
      <c r="AG309" s="10">
        <f t="shared" si="118"/>
        <v>0</v>
      </c>
      <c r="AH309" s="10">
        <f t="shared" si="118"/>
        <v>0</v>
      </c>
      <c r="AI309" s="10">
        <f t="shared" si="118"/>
        <v>0</v>
      </c>
      <c r="AJ309" s="10">
        <f t="shared" si="118"/>
        <v>0</v>
      </c>
      <c r="AK309" s="10">
        <f t="shared" si="118"/>
        <v>0</v>
      </c>
      <c r="AL309" s="10">
        <f t="shared" si="119"/>
        <v>0</v>
      </c>
    </row>
    <row r="310" spans="3:38" x14ac:dyDescent="0.35">
      <c r="E310" t="s">
        <v>148</v>
      </c>
      <c r="F310" t="s">
        <v>53</v>
      </c>
      <c r="G310" s="10">
        <f t="shared" ref="G310:AK310" si="120">G299</f>
        <v>0</v>
      </c>
      <c r="H310" s="10">
        <f t="shared" si="120"/>
        <v>0</v>
      </c>
      <c r="I310" s="10">
        <f t="shared" si="120"/>
        <v>0</v>
      </c>
      <c r="J310" s="10">
        <f t="shared" si="120"/>
        <v>0</v>
      </c>
      <c r="K310" s="10">
        <f t="shared" si="120"/>
        <v>0</v>
      </c>
      <c r="L310" s="10">
        <f t="shared" si="120"/>
        <v>0</v>
      </c>
      <c r="M310" s="10">
        <f t="shared" si="120"/>
        <v>0</v>
      </c>
      <c r="N310" s="10">
        <f t="shared" si="120"/>
        <v>0</v>
      </c>
      <c r="O310" s="10">
        <f t="shared" si="120"/>
        <v>0</v>
      </c>
      <c r="P310" s="10">
        <f t="shared" si="120"/>
        <v>0</v>
      </c>
      <c r="Q310" s="10">
        <f t="shared" si="120"/>
        <v>0</v>
      </c>
      <c r="R310" s="10">
        <f t="shared" si="120"/>
        <v>0</v>
      </c>
      <c r="S310" s="10">
        <f t="shared" si="120"/>
        <v>0</v>
      </c>
      <c r="T310" s="10">
        <f t="shared" si="120"/>
        <v>0</v>
      </c>
      <c r="U310" s="10">
        <f t="shared" si="120"/>
        <v>0</v>
      </c>
      <c r="V310" s="10">
        <f t="shared" si="120"/>
        <v>0</v>
      </c>
      <c r="W310" s="10">
        <f t="shared" si="120"/>
        <v>0</v>
      </c>
      <c r="X310" s="10">
        <f t="shared" si="120"/>
        <v>0</v>
      </c>
      <c r="Y310" s="10">
        <f t="shared" si="120"/>
        <v>0</v>
      </c>
      <c r="Z310" s="10">
        <f t="shared" si="120"/>
        <v>0</v>
      </c>
      <c r="AA310" s="10">
        <f t="shared" si="120"/>
        <v>0</v>
      </c>
      <c r="AB310" s="10">
        <f t="shared" si="120"/>
        <v>0</v>
      </c>
      <c r="AC310" s="10">
        <f t="shared" si="120"/>
        <v>0</v>
      </c>
      <c r="AD310" s="10">
        <f t="shared" si="120"/>
        <v>0</v>
      </c>
      <c r="AE310" s="10">
        <f t="shared" si="120"/>
        <v>0</v>
      </c>
      <c r="AF310" s="10">
        <f t="shared" si="120"/>
        <v>0</v>
      </c>
      <c r="AG310" s="10">
        <f t="shared" si="120"/>
        <v>0</v>
      </c>
      <c r="AH310" s="10">
        <f t="shared" si="120"/>
        <v>0</v>
      </c>
      <c r="AI310" s="10">
        <f t="shared" si="120"/>
        <v>0</v>
      </c>
      <c r="AJ310" s="10">
        <f t="shared" si="120"/>
        <v>0</v>
      </c>
      <c r="AK310" s="10">
        <f t="shared" si="120"/>
        <v>0</v>
      </c>
      <c r="AL310" s="10">
        <f>IF(AF310=0,0,IF($G$17&gt;(AK310/AF310)^(1/5)-1+2%,AK310*(AK310/AF310)^(1/5)/($G$17-((AK310/AF310)^(1/5)-1)),AK310*(1+$G$16)/$G$18))</f>
        <v>0</v>
      </c>
    </row>
    <row r="311" spans="3:38" x14ac:dyDescent="0.35">
      <c r="E311" t="s">
        <v>149</v>
      </c>
      <c r="F311" t="s">
        <v>53</v>
      </c>
      <c r="G311" s="10">
        <f>-$G$19*G310</f>
        <v>0</v>
      </c>
      <c r="H311" s="10">
        <f t="shared" ref="H311:AK311" si="121">-$G$19*H310</f>
        <v>0</v>
      </c>
      <c r="I311" s="10">
        <f t="shared" si="121"/>
        <v>0</v>
      </c>
      <c r="J311" s="10">
        <f t="shared" si="121"/>
        <v>0</v>
      </c>
      <c r="K311" s="10">
        <f t="shared" si="121"/>
        <v>0</v>
      </c>
      <c r="L311" s="10">
        <f t="shared" si="121"/>
        <v>0</v>
      </c>
      <c r="M311" s="10">
        <f t="shared" si="121"/>
        <v>0</v>
      </c>
      <c r="N311" s="10">
        <f t="shared" si="121"/>
        <v>0</v>
      </c>
      <c r="O311" s="10">
        <f t="shared" si="121"/>
        <v>0</v>
      </c>
      <c r="P311" s="10">
        <f t="shared" si="121"/>
        <v>0</v>
      </c>
      <c r="Q311" s="10">
        <f t="shared" si="121"/>
        <v>0</v>
      </c>
      <c r="R311" s="10">
        <f t="shared" si="121"/>
        <v>0</v>
      </c>
      <c r="S311" s="10">
        <f t="shared" si="121"/>
        <v>0</v>
      </c>
      <c r="T311" s="10">
        <f t="shared" si="121"/>
        <v>0</v>
      </c>
      <c r="U311" s="10">
        <f t="shared" si="121"/>
        <v>0</v>
      </c>
      <c r="V311" s="10">
        <f t="shared" si="121"/>
        <v>0</v>
      </c>
      <c r="W311" s="10">
        <f t="shared" si="121"/>
        <v>0</v>
      </c>
      <c r="X311" s="10">
        <f t="shared" si="121"/>
        <v>0</v>
      </c>
      <c r="Y311" s="10">
        <f t="shared" si="121"/>
        <v>0</v>
      </c>
      <c r="Z311" s="10">
        <f t="shared" si="121"/>
        <v>0</v>
      </c>
      <c r="AA311" s="10">
        <f t="shared" si="121"/>
        <v>0</v>
      </c>
      <c r="AB311" s="10">
        <f t="shared" si="121"/>
        <v>0</v>
      </c>
      <c r="AC311" s="10">
        <f t="shared" si="121"/>
        <v>0</v>
      </c>
      <c r="AD311" s="10">
        <f t="shared" si="121"/>
        <v>0</v>
      </c>
      <c r="AE311" s="10">
        <f t="shared" si="121"/>
        <v>0</v>
      </c>
      <c r="AF311" s="10">
        <f t="shared" si="121"/>
        <v>0</v>
      </c>
      <c r="AG311" s="10">
        <f t="shared" si="121"/>
        <v>0</v>
      </c>
      <c r="AH311" s="10">
        <f t="shared" si="121"/>
        <v>0</v>
      </c>
      <c r="AI311" s="10">
        <f t="shared" si="121"/>
        <v>0</v>
      </c>
      <c r="AJ311" s="10">
        <f t="shared" si="121"/>
        <v>0</v>
      </c>
      <c r="AK311" s="10">
        <f t="shared" si="121"/>
        <v>0</v>
      </c>
      <c r="AL311" s="10">
        <f t="shared" ref="AL311" si="122">IF(AF311=0,0,IF($G$17&gt;(AK311/AF311)^(1/5)-1+2%,AK311*(AK311/AF311)^(1/5)/($G$17-((AK311/AF311)^(1/5)-1)),AK311*(1+$G$16)/$G$18))</f>
        <v>0</v>
      </c>
    </row>
    <row r="312" spans="3:38" x14ac:dyDescent="0.35">
      <c r="E312" t="s">
        <v>150</v>
      </c>
      <c r="F312" t="s">
        <v>53</v>
      </c>
      <c r="G312" s="10">
        <f t="shared" ref="G312:AL312" si="123">SUM(G302:G311)</f>
        <v>-34764548.044999994</v>
      </c>
      <c r="H312" s="10">
        <f t="shared" si="123"/>
        <v>-1998628.7159307459</v>
      </c>
      <c r="I312" s="10">
        <f t="shared" si="123"/>
        <v>-7501412.3547134995</v>
      </c>
      <c r="J312" s="10">
        <f t="shared" si="123"/>
        <v>-8953631.9748609979</v>
      </c>
      <c r="K312" s="10">
        <f t="shared" si="123"/>
        <v>-14816763.503986044</v>
      </c>
      <c r="L312" s="10">
        <f t="shared" si="123"/>
        <v>-5895611.8237101641</v>
      </c>
      <c r="M312" s="10">
        <f t="shared" si="123"/>
        <v>-3765371.2819813695</v>
      </c>
      <c r="N312" s="10">
        <f t="shared" si="123"/>
        <v>-3967030.0734917778</v>
      </c>
      <c r="O312" s="10">
        <f t="shared" si="123"/>
        <v>-33543785.550435688</v>
      </c>
      <c r="P312" s="10">
        <f t="shared" si="123"/>
        <v>-8056640.7966997046</v>
      </c>
      <c r="Q312" s="10">
        <f t="shared" si="123"/>
        <v>-10260620.160198603</v>
      </c>
      <c r="R312" s="10">
        <f t="shared" si="123"/>
        <v>-20330753.185707778</v>
      </c>
      <c r="S312" s="10">
        <f t="shared" si="123"/>
        <v>-26882278.803058125</v>
      </c>
      <c r="T312" s="10">
        <f t="shared" si="123"/>
        <v>-8486345.2473496981</v>
      </c>
      <c r="U312" s="10">
        <f t="shared" si="123"/>
        <v>-8616912.4036175255</v>
      </c>
      <c r="V312" s="10">
        <f t="shared" si="123"/>
        <v>-8747479.5598853547</v>
      </c>
      <c r="W312" s="10">
        <f t="shared" si="123"/>
        <v>-8878046.716153184</v>
      </c>
      <c r="X312" s="10">
        <f t="shared" si="123"/>
        <v>-9008613.8724210113</v>
      </c>
      <c r="Y312" s="10">
        <f t="shared" si="123"/>
        <v>-9139181.0286888406</v>
      </c>
      <c r="Z312" s="10">
        <f t="shared" si="123"/>
        <v>-9269748.1849566698</v>
      </c>
      <c r="AA312" s="10">
        <f t="shared" si="123"/>
        <v>-9400315.3412244972</v>
      </c>
      <c r="AB312" s="10">
        <f t="shared" si="123"/>
        <v>-9530882.4974923264</v>
      </c>
      <c r="AC312" s="10">
        <f t="shared" si="123"/>
        <v>-9661449.6537601557</v>
      </c>
      <c r="AD312" s="10">
        <f t="shared" si="123"/>
        <v>-9792016.8100279849</v>
      </c>
      <c r="AE312" s="10">
        <f t="shared" si="123"/>
        <v>-9922583.9662958123</v>
      </c>
      <c r="AF312" s="10">
        <f t="shared" si="123"/>
        <v>-10053151.122563642</v>
      </c>
      <c r="AG312" s="10">
        <f t="shared" si="123"/>
        <v>-10183718.278831471</v>
      </c>
      <c r="AH312" s="10">
        <f t="shared" si="123"/>
        <v>-10314285.435099298</v>
      </c>
      <c r="AI312" s="10">
        <f t="shared" si="123"/>
        <v>-10444852.591367127</v>
      </c>
      <c r="AJ312" s="10">
        <f t="shared" si="123"/>
        <v>-10575419.747634957</v>
      </c>
      <c r="AK312" s="10">
        <f t="shared" si="123"/>
        <v>-10705986.903902784</v>
      </c>
      <c r="AL312" s="10">
        <f t="shared" si="123"/>
        <v>0</v>
      </c>
    </row>
    <row r="313" spans="3:38" x14ac:dyDescent="0.35">
      <c r="E313" t="s">
        <v>151</v>
      </c>
      <c r="F313" t="s">
        <v>53</v>
      </c>
      <c r="G313" s="10">
        <f>NPV($G$17,H312:AL312)+G312</f>
        <v>-191282614.25363523</v>
      </c>
    </row>
    <row r="315" spans="3:38" x14ac:dyDescent="0.35">
      <c r="E315" t="s">
        <v>143</v>
      </c>
      <c r="F315" t="s">
        <v>53</v>
      </c>
      <c r="G315" s="10">
        <f t="shared" ref="G315:AK315" si="124">G287</f>
        <v>17217664.420000002</v>
      </c>
      <c r="H315" s="10">
        <f t="shared" si="124"/>
        <v>17579235.372820001</v>
      </c>
      <c r="I315" s="10">
        <f t="shared" si="124"/>
        <v>17948399.315649219</v>
      </c>
      <c r="J315" s="10">
        <f t="shared" si="124"/>
        <v>18325315.701277852</v>
      </c>
      <c r="K315" s="10">
        <f t="shared" si="124"/>
        <v>18710147.331004687</v>
      </c>
      <c r="L315" s="10">
        <f t="shared" si="124"/>
        <v>19103060.424955782</v>
      </c>
      <c r="M315" s="10">
        <f t="shared" si="124"/>
        <v>0</v>
      </c>
      <c r="N315" s="10">
        <f t="shared" si="124"/>
        <v>0</v>
      </c>
      <c r="O315" s="10">
        <f t="shared" si="124"/>
        <v>0</v>
      </c>
      <c r="P315" s="10">
        <f t="shared" si="124"/>
        <v>0</v>
      </c>
      <c r="Q315" s="10">
        <f t="shared" si="124"/>
        <v>0</v>
      </c>
      <c r="R315" s="10">
        <f t="shared" si="124"/>
        <v>0</v>
      </c>
      <c r="S315" s="10">
        <f t="shared" si="124"/>
        <v>0</v>
      </c>
      <c r="T315" s="10">
        <f t="shared" si="124"/>
        <v>0</v>
      </c>
      <c r="U315" s="10">
        <f t="shared" si="124"/>
        <v>0</v>
      </c>
      <c r="V315" s="10">
        <f t="shared" si="124"/>
        <v>0</v>
      </c>
      <c r="W315" s="10">
        <f t="shared" si="124"/>
        <v>0</v>
      </c>
      <c r="X315" s="10">
        <f t="shared" si="124"/>
        <v>0</v>
      </c>
      <c r="Y315" s="10">
        <f t="shared" si="124"/>
        <v>0</v>
      </c>
      <c r="Z315" s="10">
        <f t="shared" si="124"/>
        <v>0</v>
      </c>
      <c r="AA315" s="10">
        <f t="shared" si="124"/>
        <v>0</v>
      </c>
      <c r="AB315" s="10">
        <f t="shared" si="124"/>
        <v>0</v>
      </c>
      <c r="AC315" s="10">
        <f t="shared" si="124"/>
        <v>0</v>
      </c>
      <c r="AD315" s="10">
        <f t="shared" si="124"/>
        <v>0</v>
      </c>
      <c r="AE315" s="10">
        <f t="shared" si="124"/>
        <v>0</v>
      </c>
      <c r="AF315" s="10">
        <f t="shared" si="124"/>
        <v>0</v>
      </c>
      <c r="AG315" s="10">
        <f t="shared" si="124"/>
        <v>0</v>
      </c>
      <c r="AH315" s="10">
        <f t="shared" si="124"/>
        <v>0</v>
      </c>
      <c r="AI315" s="10">
        <f t="shared" si="124"/>
        <v>0</v>
      </c>
      <c r="AJ315" s="10">
        <f t="shared" si="124"/>
        <v>0</v>
      </c>
      <c r="AK315" s="10">
        <f t="shared" si="124"/>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F890534E-ECFF-423B-A2A0-6B51881E7DB4}">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5B852-E8C0-4C1A-BD2B-09CAD592FEE6}">
  <sheetPr>
    <tabColor rgb="FF7030A0"/>
    <pageSetUpPr fitToPage="1"/>
  </sheetPr>
  <dimension ref="A1:AN324"/>
  <sheetViews>
    <sheetView zoomScale="85" zoomScaleNormal="85" workbookViewId="0">
      <pane xSplit="6" ySplit="4" topLeftCell="G8" activePane="bottomRight" state="frozen"/>
      <selection activeCell="I28" sqref="I28"/>
      <selection pane="topRight" activeCell="I28" sqref="I28"/>
      <selection pane="bottomLeft" activeCell="I28" sqref="I28"/>
      <selection pane="bottomRight" activeCell="I28" sqref="I28"/>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8829.6241689282742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5" spans="1:37" x14ac:dyDescent="0.35">
      <c r="C15" s="3" t="s">
        <v>42</v>
      </c>
    </row>
    <row r="16" spans="1:37" x14ac:dyDescent="0.35">
      <c r="A16" s="2">
        <v>6</v>
      </c>
      <c r="E16" t="s">
        <v>43</v>
      </c>
      <c r="F16" t="s">
        <v>44</v>
      </c>
      <c r="G16" s="7">
        <f>[2]KeyAssumptionsPriceControl_FO!$AB$14</f>
        <v>5.0890585241730291E-2</v>
      </c>
    </row>
    <row r="17" spans="1:37" x14ac:dyDescent="0.35">
      <c r="A17" s="2">
        <v>7</v>
      </c>
      <c r="E17" t="s">
        <v>45</v>
      </c>
      <c r="F17" t="s">
        <v>44</v>
      </c>
      <c r="G17" s="21">
        <v>0.03</v>
      </c>
    </row>
    <row r="18" spans="1:37" x14ac:dyDescent="0.35">
      <c r="E18" t="s">
        <v>46</v>
      </c>
      <c r="F18" t="s">
        <v>44</v>
      </c>
      <c r="G18" s="8">
        <v>0.03</v>
      </c>
      <c r="H18" s="8">
        <v>3.9600000000000003E-2</v>
      </c>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f>1+inflation</f>
        <v>1.0229999999999999</v>
      </c>
      <c r="I21">
        <f>(1+inflation)^I4</f>
        <v>1.0465289999999998</v>
      </c>
      <c r="J21">
        <v>1.0705991669999997</v>
      </c>
      <c r="K21">
        <f t="shared" ref="K21:AC21" si="0">(1+inflation)^K4</f>
        <v>1.0952229478409996</v>
      </c>
      <c r="L21">
        <f t="shared" si="0"/>
        <v>1.1204130756413424</v>
      </c>
      <c r="M21">
        <f t="shared" si="0"/>
        <v>1.1461825763810933</v>
      </c>
      <c r="N21">
        <f t="shared" si="0"/>
        <v>1.1725447756378582</v>
      </c>
      <c r="O21">
        <f t="shared" si="0"/>
        <v>1.1995133054775289</v>
      </c>
      <c r="P21">
        <f t="shared" si="0"/>
        <v>1.2271021115035119</v>
      </c>
      <c r="Q21">
        <f t="shared" si="0"/>
        <v>1.2553254600680925</v>
      </c>
      <c r="R21">
        <f t="shared" si="0"/>
        <v>1.2841979456496586</v>
      </c>
      <c r="S21">
        <f t="shared" si="0"/>
        <v>1.3137344983996007</v>
      </c>
      <c r="T21">
        <f t="shared" si="0"/>
        <v>1.3439503918627913</v>
      </c>
      <c r="U21">
        <f t="shared" si="0"/>
        <v>1.3748612508756355</v>
      </c>
      <c r="V21">
        <f t="shared" si="0"/>
        <v>1.4064830596457747</v>
      </c>
      <c r="W21">
        <f t="shared" si="0"/>
        <v>1.4388321700176274</v>
      </c>
      <c r="X21">
        <f t="shared" si="0"/>
        <v>1.4719253099280327</v>
      </c>
      <c r="Y21">
        <f t="shared" si="0"/>
        <v>1.5057795920563775</v>
      </c>
      <c r="Z21">
        <f t="shared" si="0"/>
        <v>1.5404125226736738</v>
      </c>
      <c r="AA21">
        <f t="shared" si="0"/>
        <v>1.5758420106951683</v>
      </c>
      <c r="AB21">
        <f t="shared" si="0"/>
        <v>1.6120863769411569</v>
      </c>
      <c r="AC21">
        <f t="shared" si="0"/>
        <v>1.6491643636108035</v>
      </c>
    </row>
    <row r="22" spans="1:37" x14ac:dyDescent="0.35">
      <c r="A22" s="2">
        <v>10</v>
      </c>
      <c r="C22" s="3" t="s">
        <v>51</v>
      </c>
      <c r="D22" s="3"/>
      <c r="G22" t="s">
        <v>52</v>
      </c>
      <c r="I22">
        <f>[2]KeyAssumptionsPriceControl_FO!AB15</f>
        <v>1</v>
      </c>
      <c r="J22">
        <v>1.0209999999999999</v>
      </c>
      <c r="K22">
        <f>[2]KeyAssumptionsPriceControl_FO!AD15</f>
        <v>1.0609</v>
      </c>
      <c r="L22">
        <f>[2]KeyAssumptionsPriceControl_FO!AE15</f>
        <v>1.092727</v>
      </c>
      <c r="M22">
        <f>[2]KeyAssumptionsPriceControl_FO!AF15</f>
        <v>1.1255088100000001</v>
      </c>
      <c r="N22">
        <f>[2]KeyAssumptionsPriceControl_FO!AG15</f>
        <v>1.1592740743000001</v>
      </c>
      <c r="O22">
        <f>[2]KeyAssumptionsPriceControl_FO!AH15</f>
        <v>1.1940522965290001</v>
      </c>
      <c r="P22">
        <f>[2]KeyAssumptionsPriceControl_FO!AI15</f>
        <v>1.2298738654248702</v>
      </c>
      <c r="Q22">
        <f>[2]KeyAssumptionsPriceControl_FO!AJ15</f>
        <v>1.2667700813876164</v>
      </c>
      <c r="R22">
        <f>[2]KeyAssumptionsPriceControl_FO!AK15</f>
        <v>1.3047731838292449</v>
      </c>
      <c r="S22">
        <f>[2]KeyAssumptionsPriceControl_FO!AL15</f>
        <v>1.3439163793441222</v>
      </c>
    </row>
    <row r="23" spans="1:37" x14ac:dyDescent="0.35">
      <c r="E23" s="10" t="str">
        <f>E9</f>
        <v>Pipes</v>
      </c>
      <c r="F23" t="s">
        <v>53</v>
      </c>
      <c r="G23" s="6"/>
      <c r="H23" s="6"/>
      <c r="I23" s="6"/>
      <c r="J23" s="6">
        <v>2611159.8571641399</v>
      </c>
      <c r="K23" s="6">
        <f>+'[3]Low Growth - Total'!K38+'[3]Growth Area'!K38+[3]PLN!K38</f>
        <v>9897595.3758908287</v>
      </c>
      <c r="L23" s="6">
        <f>+'[3]Low Growth - Total'!L38+'[3]Growth Area'!L38+[3]PLN!L38</f>
        <v>2217811.6958246655</v>
      </c>
      <c r="M23" s="6">
        <f>+'[3]Low Growth - Total'!M38+'[3]Growth Area'!M38+[3]PLN!M38</f>
        <v>3656702.9581332696</v>
      </c>
      <c r="N23" s="6">
        <f>+'[3]Low Growth - Total'!N38+'[3]Growth Area'!N38+[3]PLN!N38</f>
        <v>3204246.3577805213</v>
      </c>
      <c r="O23" s="6">
        <f>+'[3]Low Growth - Total'!O38+'[3]Growth Area'!O38+[3]PLN!O38</f>
        <v>2312944.0754551492</v>
      </c>
      <c r="P23" s="6">
        <f>+'[3]Low Growth - Total'!P38+'[3]Growth Area'!P38+[3]PLN!P38</f>
        <v>2273680.6556832846</v>
      </c>
      <c r="Q23" s="6">
        <f>+'[3]Low Growth - Total'!Q38+'[3]Growth Area'!Q38+[3]PLN!Q38</f>
        <v>2636906.0689564692</v>
      </c>
      <c r="R23" s="6">
        <f>+'[3]Low Growth - Total'!R38+'[3]Growth Area'!R38+[3]PLN!R38</f>
        <v>11595668.445642477</v>
      </c>
      <c r="S23" s="6">
        <f>+'[3]Low Growth - Total'!S38+'[3]Growth Area'!S38+[3]PLN!S38</f>
        <v>13823539.689709185</v>
      </c>
      <c r="T23" s="6">
        <f>+'[3]Low Growth - Total'!T38+'[3]Growth Area'!T38+[3]PLN!T38</f>
        <v>16063687.145953603</v>
      </c>
      <c r="U23" s="6">
        <f>+'[3]Low Growth - Total'!U38+'[3]Growth Area'!U38+[3]PLN!U38</f>
        <v>790531.88743638142</v>
      </c>
      <c r="V23" s="6">
        <f>+'[3]Low Growth - Total'!V38+'[3]Growth Area'!V38+[3]PLN!V38</f>
        <v>438665.39265850774</v>
      </c>
      <c r="W23" s="6">
        <f>+'[3]Low Growth - Total'!W38+'[3]Growth Area'!W38+[3]PLN!W38</f>
        <v>5059559.6121362876</v>
      </c>
      <c r="X23" s="6">
        <f>+'[3]Low Growth - Total'!X38+'[3]Growth Area'!X38+[3]PLN!X38</f>
        <v>5140358.7730579898</v>
      </c>
      <c r="Y23" s="6">
        <f>+'[3]Low Growth - Total'!Y38+'[3]Growth Area'!Y38+[3]PLN!Y38</f>
        <v>5221157.9339796919</v>
      </c>
      <c r="Z23" s="6">
        <f>+'[3]Low Growth - Total'!Z38+'[3]Growth Area'!Z38+[3]PLN!Z38</f>
        <v>5301957.0949013941</v>
      </c>
      <c r="AA23" s="6">
        <f>+'[3]Low Growth - Total'!AA38+'[3]Growth Area'!AA38+[3]PLN!AA38</f>
        <v>5382756.2558230963</v>
      </c>
      <c r="AB23" s="6">
        <f>+'[3]Low Growth - Total'!AB38+'[3]Growth Area'!AB38+[3]PLN!AB38</f>
        <v>5463555.4167447994</v>
      </c>
      <c r="AC23" s="6">
        <f>+'[3]Low Growth - Total'!AC38+'[3]Growth Area'!AC38+[3]PLN!AC38</f>
        <v>5544354.5776665015</v>
      </c>
      <c r="AD23" s="6"/>
      <c r="AE23" s="6"/>
      <c r="AF23" s="6"/>
      <c r="AG23" s="6"/>
      <c r="AH23" s="6"/>
      <c r="AI23" s="6"/>
      <c r="AJ23" s="6"/>
      <c r="AK23" s="6"/>
    </row>
    <row r="24" spans="1:37" x14ac:dyDescent="0.35">
      <c r="E24" s="10" t="str">
        <f>E10</f>
        <v>Pumps</v>
      </c>
      <c r="F24" t="s">
        <v>53</v>
      </c>
      <c r="G24" s="6"/>
      <c r="H24" s="6"/>
      <c r="I24" s="6"/>
      <c r="J24" s="6">
        <v>3569500</v>
      </c>
      <c r="K24" s="6">
        <f>+'[3]Low Growth - Total'!K39+'[3]Growth Area'!K39+[3]PLN!K39</f>
        <v>4919168.1280952152</v>
      </c>
      <c r="L24" s="6">
        <f>+'[3]Low Growth - Total'!L39+'[3]Growth Area'!L39+[3]PLN!L39</f>
        <v>3677800.127885499</v>
      </c>
      <c r="M24" s="6">
        <f>+'[3]Low Growth - Total'!M39+'[3]Growth Area'!M39+[3]PLN!M39</f>
        <v>108668.32384809994</v>
      </c>
      <c r="N24" s="6">
        <f>+'[3]Low Growth - Total'!N39+'[3]Growth Area'!N39+[3]PLN!N39</f>
        <v>762783.71571125649</v>
      </c>
      <c r="O24" s="6">
        <f>+'[3]Low Growth - Total'!O39+'[3]Growth Area'!O39+[3]PLN!O39</f>
        <v>31230841.474980541</v>
      </c>
      <c r="P24" s="6">
        <f>+'[3]Low Growth - Total'!P39+'[3]Growth Area'!P39+[3]PLN!P39</f>
        <v>5782960.14101642</v>
      </c>
      <c r="Q24" s="6">
        <f>+'[3]Low Growth - Total'!Q39+'[3]Growth Area'!Q39+[3]PLN!Q39</f>
        <v>7623714.0912421346</v>
      </c>
      <c r="R24" s="6">
        <f>+'[3]Low Growth - Total'!R39+'[3]Growth Area'!R39+[3]PLN!R39</f>
        <v>8735084.740065299</v>
      </c>
      <c r="S24" s="6">
        <f>+'[3]Low Growth - Total'!S39+'[3]Growth Area'!S39+[3]PLN!S39</f>
        <v>13058739.113348939</v>
      </c>
      <c r="T24" s="6">
        <f>+'[3]Low Growth - Total'!T39+'[3]Growth Area'!T39+[3]PLN!T39</f>
        <v>0</v>
      </c>
      <c r="U24" s="6">
        <f>+'[3]Low Growth - Total'!U39+'[3]Growth Area'!U39+[3]PLN!U39</f>
        <v>295825.68368187972</v>
      </c>
      <c r="V24" s="6">
        <f>+'[3]Low Growth - Total'!V39+'[3]Growth Area'!V39+[3]PLN!V39</f>
        <v>0</v>
      </c>
      <c r="W24" s="6">
        <f>+'[3]Low Growth - Total'!W39+'[3]Growth Area'!W39+[3]PLN!W39</f>
        <v>6021482.7972098021</v>
      </c>
      <c r="X24" s="6">
        <f>+'[3]Low Growth - Total'!X39+'[3]Growth Area'!X39+[3]PLN!X39</f>
        <v>6117643.4900005301</v>
      </c>
      <c r="Y24" s="6">
        <f>+'[3]Low Growth - Total'!Y39+'[3]Growth Area'!Y39+[3]PLN!Y39</f>
        <v>6213804.1827912601</v>
      </c>
      <c r="Z24" s="6">
        <f>+'[3]Low Growth - Total'!Z39+'[3]Growth Area'!Z39+[3]PLN!Z39</f>
        <v>6309964.8755819881</v>
      </c>
      <c r="AA24" s="6">
        <f>+'[3]Low Growth - Total'!AA39+'[3]Growth Area'!AA39+[3]PLN!AA39</f>
        <v>6406125.5683727171</v>
      </c>
      <c r="AB24" s="6">
        <f>+'[3]Low Growth - Total'!AB39+'[3]Growth Area'!AB39+[3]PLN!AB39</f>
        <v>6502286.2611634471</v>
      </c>
      <c r="AC24" s="6">
        <f>+'[3]Low Growth - Total'!AC39+'[3]Growth Area'!AC39+[3]PLN!AC39</f>
        <v>6598446.9539541751</v>
      </c>
      <c r="AD24" s="6"/>
      <c r="AE24" s="6"/>
      <c r="AF24" s="6"/>
      <c r="AG24" s="6"/>
      <c r="AH24" s="6"/>
      <c r="AI24" s="6"/>
      <c r="AJ24" s="6"/>
      <c r="AK24" s="6"/>
    </row>
    <row r="25" spans="1:37" x14ac:dyDescent="0.35">
      <c r="E25" s="10" t="str">
        <f>E11</f>
        <v>Valves and Meters</v>
      </c>
      <c r="F25" t="s">
        <v>53</v>
      </c>
      <c r="G25" s="6">
        <f>+'[3]Low Growth - Total'!G40+'[3]Growth Area'!G40+[3]PLN!G40</f>
        <v>0</v>
      </c>
      <c r="H25" s="6">
        <f>+'[3]Low Growth - Total'!H40+'[3]Growth Area'!H40+[3]PLN!H40</f>
        <v>0</v>
      </c>
      <c r="I25" s="6">
        <f>+'[3]Low Growth - Total'!I40+'[3]Growth Area'!I40+[3]PLN!I40</f>
        <v>0</v>
      </c>
      <c r="J25" s="6">
        <v>0</v>
      </c>
      <c r="K25" s="6">
        <f>+'[3]Low Growth - Total'!K40+'[3]Growth Area'!K40+[3]PLN!K40</f>
        <v>0</v>
      </c>
      <c r="L25" s="6">
        <f>+'[3]Low Growth - Total'!L40+'[3]Growth Area'!L40+[3]PLN!L40</f>
        <v>0</v>
      </c>
      <c r="M25" s="6">
        <f>+'[3]Low Growth - Total'!M40+'[3]Growth Area'!M40+[3]PLN!M40</f>
        <v>0</v>
      </c>
      <c r="N25" s="6">
        <f>+'[3]Low Growth - Total'!N40+'[3]Growth Area'!N40+[3]PLN!N40</f>
        <v>0</v>
      </c>
      <c r="O25" s="6">
        <f>+'[3]Low Growth - Total'!O40+'[3]Growth Area'!O40+[3]PLN!O40</f>
        <v>0</v>
      </c>
      <c r="P25" s="6">
        <f>+'[3]Low Growth - Total'!P40+'[3]Growth Area'!P40+[3]PLN!P40</f>
        <v>0</v>
      </c>
      <c r="Q25" s="6">
        <f>+'[3]Low Growth - Total'!Q40+'[3]Growth Area'!Q40+[3]PLN!Q40</f>
        <v>0</v>
      </c>
      <c r="R25" s="6">
        <f>+'[3]Low Growth - Total'!R40+'[3]Growth Area'!R40+[3]PLN!R40</f>
        <v>0</v>
      </c>
      <c r="S25" s="6">
        <f>+'[3]Low Growth - Total'!S40+'[3]Growth Area'!S40+[3]PLN!S40</f>
        <v>0</v>
      </c>
      <c r="T25" s="6">
        <f>+'[3]Low Growth - Total'!T40+'[3]Growth Area'!T40+[3]PLN!T40</f>
        <v>0</v>
      </c>
      <c r="U25" s="6">
        <f>+'[3]Low Growth - Total'!U40+'[3]Growth Area'!U40+[3]PLN!U40</f>
        <v>0</v>
      </c>
      <c r="V25" s="6">
        <f>+'[3]Low Growth - Total'!V40+'[3]Growth Area'!V40+[3]PLN!V40</f>
        <v>0</v>
      </c>
      <c r="W25" s="6">
        <f>+'[3]Low Growth - Total'!W40+'[3]Growth Area'!W40+[3]PLN!W40</f>
        <v>0</v>
      </c>
      <c r="X25" s="6">
        <f>+'[3]Low Growth - Total'!X40+'[3]Growth Area'!X40+[3]PLN!X40</f>
        <v>0</v>
      </c>
      <c r="Y25" s="6">
        <f>+'[3]Low Growth - Total'!Y40+'[3]Growth Area'!Y40+[3]PLN!Y40</f>
        <v>0</v>
      </c>
      <c r="Z25" s="6">
        <f>+'[3]Low Growth - Total'!Z40+'[3]Growth Area'!Z40+[3]PLN!Z40</f>
        <v>0</v>
      </c>
      <c r="AA25" s="6">
        <f>+'[3]Low Growth - Total'!AA40+'[3]Growth Area'!AA40+[3]PLN!AA40</f>
        <v>0</v>
      </c>
      <c r="AB25" s="6">
        <f>+'[3]Low Growth - Total'!AB40+'[3]Growth Area'!AB40+[3]PLN!AB40</f>
        <v>0</v>
      </c>
      <c r="AC25" s="6">
        <f>+'[3]Low Growth - Total'!AC40+'[3]Growth Area'!AC40+[3]PLN!AC40</f>
        <v>0</v>
      </c>
      <c r="AD25" s="6"/>
      <c r="AE25" s="6"/>
      <c r="AF25" s="6"/>
      <c r="AG25" s="6"/>
      <c r="AH25" s="6"/>
      <c r="AI25" s="6"/>
      <c r="AJ25" s="6"/>
      <c r="AK25" s="6"/>
    </row>
    <row r="26" spans="1:37" x14ac:dyDescent="0.35">
      <c r="E26" t="s">
        <v>41</v>
      </c>
      <c r="F26" t="s">
        <v>53</v>
      </c>
      <c r="G26" s="6">
        <f>+'[3]Low Growth - Total'!G41+'[3]Growth Area'!G41+[3]PLN!G41</f>
        <v>0</v>
      </c>
      <c r="H26" s="6">
        <f>+'[3]Low Growth - Total'!H41+'[3]Growth Area'!H41+[3]PLN!H41</f>
        <v>0</v>
      </c>
      <c r="I26" s="6">
        <f>+'[3]Low Growth - Total'!I41+'[3]Growth Area'!I41+[3]PLN!I41</f>
        <v>0</v>
      </c>
      <c r="J26" s="6">
        <v>0</v>
      </c>
      <c r="K26" s="6">
        <f>+'[3]Low Growth - Total'!K41+'[3]Growth Area'!K41+[3]PLN!K41</f>
        <v>0</v>
      </c>
      <c r="L26" s="6">
        <f>+'[3]Low Growth - Total'!L41+'[3]Growth Area'!L41+[3]PLN!L41</f>
        <v>0</v>
      </c>
      <c r="M26" s="6">
        <f>+'[3]Low Growth - Total'!M41+'[3]Growth Area'!M41+[3]PLN!M41</f>
        <v>0</v>
      </c>
      <c r="N26" s="6">
        <f>+'[3]Low Growth - Total'!N41+'[3]Growth Area'!N41+[3]PLN!N41</f>
        <v>0</v>
      </c>
      <c r="O26" s="6">
        <f>+'[3]Low Growth - Total'!O41+'[3]Growth Area'!O41+[3]PLN!O41</f>
        <v>0</v>
      </c>
      <c r="P26" s="6">
        <f>+'[3]Low Growth - Total'!P41+'[3]Growth Area'!P41+[3]PLN!P41</f>
        <v>0</v>
      </c>
      <c r="Q26" s="6">
        <f>+'[3]Low Growth - Total'!Q41+'[3]Growth Area'!Q41+[3]PLN!Q41</f>
        <v>0</v>
      </c>
      <c r="R26" s="6">
        <f>+'[3]Low Growth - Total'!R41+'[3]Growth Area'!R41+[3]PLN!R41</f>
        <v>0</v>
      </c>
      <c r="S26" s="6">
        <f>+'[3]Low Growth - Total'!S41+'[3]Growth Area'!S41+[3]PLN!S41</f>
        <v>0</v>
      </c>
      <c r="T26" s="6">
        <f>+'[3]Low Growth - Total'!T41+'[3]Growth Area'!T41+[3]PLN!T41</f>
        <v>0</v>
      </c>
      <c r="U26" s="6">
        <f>+'[3]Low Growth - Total'!U41+'[3]Growth Area'!U41+[3]PLN!U41</f>
        <v>0</v>
      </c>
      <c r="V26" s="6">
        <f>+'[3]Low Growth - Total'!V41+'[3]Growth Area'!V41+[3]PLN!V41</f>
        <v>0</v>
      </c>
      <c r="W26" s="6">
        <f>+'[3]Low Growth - Total'!W41+'[3]Growth Area'!W41+[3]PLN!W41</f>
        <v>0</v>
      </c>
      <c r="X26" s="6">
        <f>+'[3]Low Growth - Total'!X41+'[3]Growth Area'!X41+[3]PLN!X41</f>
        <v>0</v>
      </c>
      <c r="Y26" s="6">
        <f>+'[3]Low Growth - Total'!Y41+'[3]Growth Area'!Y41+[3]PLN!Y41</f>
        <v>0</v>
      </c>
      <c r="Z26" s="6">
        <f>+'[3]Low Growth - Total'!Z41+'[3]Growth Area'!Z41+[3]PLN!Z41</f>
        <v>0</v>
      </c>
      <c r="AA26" s="6">
        <f>+'[3]Low Growth - Total'!AA41+'[3]Growth Area'!AA41+[3]PLN!AA41</f>
        <v>0</v>
      </c>
      <c r="AB26" s="6">
        <f>+'[3]Low Growth - Total'!AB41+'[3]Growth Area'!AB41+[3]PLN!AB41</f>
        <v>0</v>
      </c>
      <c r="AC26" s="6">
        <f>+'[3]Low Growth - Total'!AC41+'[3]Growth Area'!AC41+[3]PLN!AC41</f>
        <v>0</v>
      </c>
      <c r="AD26" s="6"/>
      <c r="AE26" s="6"/>
      <c r="AF26" s="6"/>
      <c r="AG26" s="6"/>
      <c r="AH26" s="6"/>
      <c r="AI26" s="6"/>
      <c r="AJ26" s="6"/>
      <c r="AK26" s="6"/>
    </row>
    <row r="27" spans="1:37" x14ac:dyDescent="0.35">
      <c r="E27" t="s">
        <v>54</v>
      </c>
      <c r="F27" t="s">
        <v>53</v>
      </c>
      <c r="G27" s="6">
        <f>+'[3]Low Growth - Total'!G42+'[3]Growth Area'!G42+[3]PLN!G42</f>
        <v>0</v>
      </c>
      <c r="H27" s="6">
        <f>+'[3]Low Growth - Total'!H42+'[3]Growth Area'!H42+[3]PLN!H42</f>
        <v>0</v>
      </c>
      <c r="I27" s="6">
        <f>+'[3]Low Growth - Total'!I42+'[3]Growth Area'!I42+[3]PLN!I42</f>
        <v>0</v>
      </c>
      <c r="J27" s="6">
        <v>0</v>
      </c>
      <c r="K27" s="6">
        <f>+'[3]Low Growth - Total'!K42+'[3]Growth Area'!K42+[3]PLN!K42</f>
        <v>0</v>
      </c>
      <c r="L27" s="6">
        <f>+'[3]Low Growth - Total'!L42+'[3]Growth Area'!L42+[3]PLN!L42</f>
        <v>0</v>
      </c>
      <c r="M27" s="6">
        <f>+'[3]Low Growth - Total'!M42+'[3]Growth Area'!M42+[3]PLN!M42</f>
        <v>0</v>
      </c>
      <c r="N27" s="6">
        <f>+'[3]Low Growth - Total'!N42+'[3]Growth Area'!N42+[3]PLN!N42</f>
        <v>0</v>
      </c>
      <c r="O27" s="6">
        <f>+'[3]Low Growth - Total'!O42+'[3]Growth Area'!O42+[3]PLN!O42</f>
        <v>0</v>
      </c>
      <c r="P27" s="6">
        <f>+'[3]Low Growth - Total'!P42+'[3]Growth Area'!P42+[3]PLN!P42</f>
        <v>0</v>
      </c>
      <c r="Q27" s="6">
        <f>+'[3]Low Growth - Total'!Q42+'[3]Growth Area'!Q42+[3]PLN!Q42</f>
        <v>0</v>
      </c>
      <c r="R27" s="6">
        <f>+'[3]Low Growth - Total'!R42+'[3]Growth Area'!R42+[3]PLN!R42</f>
        <v>0</v>
      </c>
      <c r="S27" s="6">
        <f>+'[3]Low Growth - Total'!S42+'[3]Growth Area'!S42+[3]PLN!S42</f>
        <v>0</v>
      </c>
      <c r="T27" s="6">
        <f>+'[3]Low Growth - Total'!T42+'[3]Growth Area'!T42+[3]PLN!T42</f>
        <v>0</v>
      </c>
      <c r="U27" s="6">
        <f>+'[3]Low Growth - Total'!U42+'[3]Growth Area'!U42+[3]PLN!U42</f>
        <v>0</v>
      </c>
      <c r="V27" s="6">
        <f>+'[3]Low Growth - Total'!V42+'[3]Growth Area'!V42+[3]PLN!V42</f>
        <v>0</v>
      </c>
      <c r="W27" s="6">
        <f>+'[3]Low Growth - Total'!W42+'[3]Growth Area'!W42+[3]PLN!W42</f>
        <v>0</v>
      </c>
      <c r="X27" s="6">
        <f>+'[3]Low Growth - Total'!X42+'[3]Growth Area'!X42+[3]PLN!X42</f>
        <v>0</v>
      </c>
      <c r="Y27" s="6">
        <f>+'[3]Low Growth - Total'!Y42+'[3]Growth Area'!Y42+[3]PLN!Y42</f>
        <v>0</v>
      </c>
      <c r="Z27" s="6">
        <f>+'[3]Low Growth - Total'!Z42+'[3]Growth Area'!Z42+[3]PLN!Z42</f>
        <v>0</v>
      </c>
      <c r="AA27" s="6">
        <f>+'[3]Low Growth - Total'!AA42+'[3]Growth Area'!AA42+[3]PLN!AA42</f>
        <v>0</v>
      </c>
      <c r="AB27" s="6">
        <f>+'[3]Low Growth - Total'!AB42+'[3]Growth Area'!AB42+[3]PLN!AB42</f>
        <v>0</v>
      </c>
      <c r="AC27" s="6">
        <f>+'[3]Low Growth - Total'!AC42+'[3]Growth Area'!AC42+[3]PLN!AC42</f>
        <v>0</v>
      </c>
      <c r="AD27" s="6"/>
      <c r="AE27" s="6"/>
      <c r="AF27" s="6"/>
      <c r="AG27" s="6"/>
      <c r="AH27" s="6"/>
      <c r="AI27" s="6"/>
      <c r="AJ27" s="6"/>
      <c r="AK27" s="6"/>
    </row>
    <row r="28" spans="1:37" x14ac:dyDescent="0.35">
      <c r="G28" s="10">
        <f>SUM(G23:G27)</f>
        <v>0</v>
      </c>
      <c r="H28" s="10">
        <f t="shared" ref="H28:AC28" si="1">SUM(H23:H27)</f>
        <v>0</v>
      </c>
      <c r="I28" s="10">
        <f t="shared" si="1"/>
        <v>0</v>
      </c>
      <c r="J28" s="10">
        <v>6180659.8571641399</v>
      </c>
      <c r="K28" s="10">
        <f t="shared" si="1"/>
        <v>14816763.503986044</v>
      </c>
      <c r="L28" s="10">
        <f t="shared" si="1"/>
        <v>5895611.8237101641</v>
      </c>
      <c r="M28" s="10">
        <f t="shared" si="1"/>
        <v>3765371.2819813695</v>
      </c>
      <c r="N28" s="10">
        <f t="shared" si="1"/>
        <v>3967030.0734917778</v>
      </c>
      <c r="O28" s="10">
        <f t="shared" si="1"/>
        <v>33543785.550435688</v>
      </c>
      <c r="P28" s="10">
        <f t="shared" si="1"/>
        <v>8056640.7966997046</v>
      </c>
      <c r="Q28" s="10">
        <f t="shared" si="1"/>
        <v>10260620.160198603</v>
      </c>
      <c r="R28" s="10">
        <f t="shared" si="1"/>
        <v>20330753.185707778</v>
      </c>
      <c r="S28" s="10">
        <f t="shared" si="1"/>
        <v>26882278.803058125</v>
      </c>
      <c r="T28" s="10">
        <f t="shared" si="1"/>
        <v>16063687.145953603</v>
      </c>
      <c r="U28" s="10">
        <f t="shared" si="1"/>
        <v>1086357.5711182612</v>
      </c>
      <c r="V28" s="10">
        <f t="shared" si="1"/>
        <v>438665.39265850774</v>
      </c>
      <c r="W28" s="10">
        <f t="shared" si="1"/>
        <v>11081042.409346089</v>
      </c>
      <c r="X28" s="10">
        <f t="shared" si="1"/>
        <v>11258002.263058521</v>
      </c>
      <c r="Y28" s="10">
        <f t="shared" si="1"/>
        <v>11434962.116770953</v>
      </c>
      <c r="Z28" s="10">
        <f t="shared" si="1"/>
        <v>11611921.970483381</v>
      </c>
      <c r="AA28" s="10">
        <f t="shared" si="1"/>
        <v>11788881.824195813</v>
      </c>
      <c r="AB28" s="10">
        <f t="shared" si="1"/>
        <v>11965841.677908245</v>
      </c>
      <c r="AC28" s="10">
        <f t="shared" si="1"/>
        <v>12142801.531620678</v>
      </c>
      <c r="AD28" s="10"/>
      <c r="AE28" s="10"/>
      <c r="AF28" s="10"/>
      <c r="AG28" s="10"/>
      <c r="AH28" s="10"/>
      <c r="AI28" s="10"/>
      <c r="AJ28" s="10"/>
      <c r="AK28" s="10"/>
    </row>
    <row r="29" spans="1:37" x14ac:dyDescent="0.35">
      <c r="G29" s="10"/>
      <c r="H29" s="10"/>
      <c r="I29" s="10"/>
      <c r="J29" s="10"/>
      <c r="K29" s="10"/>
      <c r="L29" s="10"/>
      <c r="M29" s="10"/>
      <c r="N29" s="10"/>
      <c r="O29" s="10"/>
      <c r="P29" s="10"/>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C34" si="2">G23/$G9+IF((G$4-$G9+1)&gt;0,-INDEX($G23:$AK23,1,(G$4-$G9+1))/$G9,0)</f>
        <v>0</v>
      </c>
      <c r="H31" s="10">
        <f t="shared" si="2"/>
        <v>0</v>
      </c>
      <c r="I31" s="10">
        <f t="shared" si="2"/>
        <v>0</v>
      </c>
      <c r="J31" s="10">
        <v>52223.1971432828</v>
      </c>
      <c r="K31" s="10">
        <f t="shared" si="2"/>
        <v>197951.90751781658</v>
      </c>
      <c r="L31" s="10">
        <f t="shared" si="2"/>
        <v>44356.233916493307</v>
      </c>
      <c r="M31" s="10">
        <f t="shared" si="2"/>
        <v>73134.059162665391</v>
      </c>
      <c r="N31" s="10">
        <f t="shared" si="2"/>
        <v>64084.927155610429</v>
      </c>
      <c r="O31" s="10">
        <f t="shared" si="2"/>
        <v>46258.881509102983</v>
      </c>
      <c r="P31" s="10">
        <f t="shared" si="2"/>
        <v>45473.613113665691</v>
      </c>
      <c r="Q31" s="10">
        <f t="shared" si="2"/>
        <v>52738.121379129385</v>
      </c>
      <c r="R31" s="10">
        <f t="shared" si="2"/>
        <v>231913.36891284955</v>
      </c>
      <c r="S31" s="10">
        <f t="shared" si="2"/>
        <v>276470.7937941837</v>
      </c>
      <c r="T31" s="10">
        <f t="shared" si="2"/>
        <v>321273.74291907204</v>
      </c>
      <c r="U31" s="10">
        <f t="shared" si="2"/>
        <v>15810.637748727628</v>
      </c>
      <c r="V31" s="10">
        <f t="shared" si="2"/>
        <v>8773.307853170154</v>
      </c>
      <c r="W31" s="10">
        <f t="shared" si="2"/>
        <v>101191.19224272575</v>
      </c>
      <c r="X31" s="10">
        <f t="shared" si="2"/>
        <v>102807.1754611598</v>
      </c>
      <c r="Y31" s="10">
        <f t="shared" si="2"/>
        <v>104423.15867959383</v>
      </c>
      <c r="Z31" s="10">
        <f t="shared" si="2"/>
        <v>106039.14189802788</v>
      </c>
      <c r="AA31" s="10">
        <f t="shared" si="2"/>
        <v>107655.12511646193</v>
      </c>
      <c r="AB31" s="10">
        <f t="shared" si="2"/>
        <v>109271.10833489598</v>
      </c>
      <c r="AC31" s="10">
        <f t="shared" si="2"/>
        <v>110887.09155333003</v>
      </c>
      <c r="AD31" s="10"/>
      <c r="AE31" s="10"/>
      <c r="AF31" s="10"/>
      <c r="AG31" s="10"/>
      <c r="AH31" s="10"/>
      <c r="AI31" s="10"/>
      <c r="AJ31" s="10"/>
      <c r="AK31" s="10"/>
    </row>
    <row r="32" spans="1:37" x14ac:dyDescent="0.35">
      <c r="E32" s="10" t="str">
        <f t="shared" ref="E32:E34" si="3">E24</f>
        <v>Pumps</v>
      </c>
      <c r="F32" t="s">
        <v>53</v>
      </c>
      <c r="G32" s="10">
        <f t="shared" si="2"/>
        <v>0</v>
      </c>
      <c r="H32" s="10">
        <f t="shared" si="2"/>
        <v>0</v>
      </c>
      <c r="I32" s="10">
        <f t="shared" si="2"/>
        <v>0</v>
      </c>
      <c r="J32" s="10">
        <v>142780</v>
      </c>
      <c r="K32" s="10">
        <f t="shared" si="2"/>
        <v>196766.7251238086</v>
      </c>
      <c r="L32" s="10">
        <f t="shared" si="2"/>
        <v>147112.00511541998</v>
      </c>
      <c r="M32" s="10">
        <f t="shared" si="2"/>
        <v>4346.7329539239981</v>
      </c>
      <c r="N32" s="10">
        <f t="shared" si="2"/>
        <v>30511.348628450258</v>
      </c>
      <c r="O32" s="10">
        <f t="shared" si="2"/>
        <v>1249233.6589992216</v>
      </c>
      <c r="P32" s="10">
        <f t="shared" si="2"/>
        <v>231318.4056406568</v>
      </c>
      <c r="Q32" s="10">
        <f t="shared" si="2"/>
        <v>304948.56364968535</v>
      </c>
      <c r="R32" s="10">
        <f t="shared" si="2"/>
        <v>349403.38960261195</v>
      </c>
      <c r="S32" s="10">
        <f t="shared" si="2"/>
        <v>522349.56453395751</v>
      </c>
      <c r="T32" s="10">
        <f t="shared" si="2"/>
        <v>0</v>
      </c>
      <c r="U32" s="10">
        <f t="shared" si="2"/>
        <v>11833.027347275189</v>
      </c>
      <c r="V32" s="10">
        <f t="shared" si="2"/>
        <v>0</v>
      </c>
      <c r="W32" s="10">
        <f t="shared" si="2"/>
        <v>240859.31188839208</v>
      </c>
      <c r="X32" s="10">
        <f t="shared" si="2"/>
        <v>244705.73960002122</v>
      </c>
      <c r="Y32" s="10">
        <f t="shared" si="2"/>
        <v>248552.16731165041</v>
      </c>
      <c r="Z32" s="10">
        <f t="shared" si="2"/>
        <v>252398.59502327951</v>
      </c>
      <c r="AA32" s="10">
        <f t="shared" si="2"/>
        <v>256245.02273490868</v>
      </c>
      <c r="AB32" s="10">
        <f t="shared" si="2"/>
        <v>260091.45044653787</v>
      </c>
      <c r="AC32" s="10">
        <f t="shared" si="2"/>
        <v>263937.878158167</v>
      </c>
      <c r="AD32" s="10"/>
      <c r="AE32" s="10"/>
      <c r="AF32" s="10"/>
      <c r="AG32" s="10"/>
      <c r="AH32" s="10"/>
      <c r="AI32" s="10"/>
      <c r="AJ32" s="10"/>
      <c r="AK32" s="10"/>
    </row>
    <row r="33" spans="1:37" x14ac:dyDescent="0.35">
      <c r="E33" s="10" t="str">
        <f t="shared" si="3"/>
        <v>Valves and Meters</v>
      </c>
      <c r="F33" t="s">
        <v>53</v>
      </c>
      <c r="G33" s="10">
        <f t="shared" si="2"/>
        <v>0</v>
      </c>
      <c r="H33" s="10">
        <f t="shared" si="2"/>
        <v>0</v>
      </c>
      <c r="I33" s="10">
        <f t="shared" si="2"/>
        <v>0</v>
      </c>
      <c r="J33" s="10">
        <v>0</v>
      </c>
      <c r="K33" s="10">
        <f t="shared" si="2"/>
        <v>0</v>
      </c>
      <c r="L33" s="10">
        <f t="shared" si="2"/>
        <v>0</v>
      </c>
      <c r="M33" s="10">
        <f t="shared" si="2"/>
        <v>0</v>
      </c>
      <c r="N33" s="10">
        <f t="shared" si="2"/>
        <v>0</v>
      </c>
      <c r="O33" s="10">
        <f t="shared" si="2"/>
        <v>0</v>
      </c>
      <c r="P33" s="10">
        <f t="shared" si="2"/>
        <v>0</v>
      </c>
      <c r="Q33" s="10">
        <f t="shared" si="2"/>
        <v>0</v>
      </c>
      <c r="R33" s="10">
        <f t="shared" si="2"/>
        <v>0</v>
      </c>
      <c r="S33" s="10">
        <f t="shared" si="2"/>
        <v>0</v>
      </c>
      <c r="T33" s="10">
        <f t="shared" si="2"/>
        <v>0</v>
      </c>
      <c r="U33" s="10">
        <f t="shared" si="2"/>
        <v>0</v>
      </c>
      <c r="V33" s="10">
        <f t="shared" si="2"/>
        <v>0</v>
      </c>
      <c r="W33" s="10">
        <f t="shared" si="2"/>
        <v>0</v>
      </c>
      <c r="X33" s="10">
        <f t="shared" si="2"/>
        <v>0</v>
      </c>
      <c r="Y33" s="10">
        <f t="shared" si="2"/>
        <v>0</v>
      </c>
      <c r="Z33" s="10">
        <f t="shared" si="2"/>
        <v>0</v>
      </c>
      <c r="AA33" s="10">
        <f t="shared" si="2"/>
        <v>0</v>
      </c>
      <c r="AB33" s="10">
        <f t="shared" si="2"/>
        <v>0</v>
      </c>
      <c r="AC33" s="10">
        <f t="shared" si="2"/>
        <v>0</v>
      </c>
      <c r="AD33" s="10"/>
      <c r="AE33" s="10"/>
      <c r="AF33" s="10"/>
      <c r="AG33" s="10"/>
      <c r="AH33" s="10"/>
      <c r="AI33" s="10"/>
      <c r="AJ33" s="10"/>
      <c r="AK33" s="10"/>
    </row>
    <row r="34" spans="1:37" x14ac:dyDescent="0.35">
      <c r="E34" s="10" t="str">
        <f t="shared" si="3"/>
        <v>Temporary Assets</v>
      </c>
      <c r="F34" t="s">
        <v>53</v>
      </c>
      <c r="G34" s="10">
        <f t="shared" si="2"/>
        <v>0</v>
      </c>
      <c r="H34" s="10">
        <f t="shared" si="2"/>
        <v>0</v>
      </c>
      <c r="I34" s="10">
        <f t="shared" si="2"/>
        <v>0</v>
      </c>
      <c r="J34" s="10">
        <v>0</v>
      </c>
      <c r="K34" s="10">
        <f t="shared" si="2"/>
        <v>0</v>
      </c>
      <c r="L34" s="10">
        <f t="shared" si="2"/>
        <v>0</v>
      </c>
      <c r="M34" s="10">
        <f t="shared" si="2"/>
        <v>0</v>
      </c>
      <c r="N34" s="10">
        <f t="shared" si="2"/>
        <v>0</v>
      </c>
      <c r="O34" s="10">
        <f t="shared" si="2"/>
        <v>0</v>
      </c>
      <c r="P34" s="10">
        <f t="shared" si="2"/>
        <v>0</v>
      </c>
      <c r="Q34" s="10">
        <f t="shared" si="2"/>
        <v>0</v>
      </c>
      <c r="R34" s="10">
        <f t="shared" si="2"/>
        <v>0</v>
      </c>
      <c r="S34" s="10">
        <f t="shared" si="2"/>
        <v>0</v>
      </c>
      <c r="T34" s="10">
        <f t="shared" si="2"/>
        <v>0</v>
      </c>
      <c r="U34" s="10">
        <f t="shared" si="2"/>
        <v>0</v>
      </c>
      <c r="V34" s="10">
        <f t="shared" si="2"/>
        <v>0</v>
      </c>
      <c r="W34" s="10">
        <f t="shared" si="2"/>
        <v>0</v>
      </c>
      <c r="X34" s="10">
        <f t="shared" si="2"/>
        <v>0</v>
      </c>
      <c r="Y34" s="10">
        <f t="shared" si="2"/>
        <v>0</v>
      </c>
      <c r="Z34" s="10">
        <f t="shared" si="2"/>
        <v>0</v>
      </c>
      <c r="AA34" s="10">
        <f t="shared" si="2"/>
        <v>0</v>
      </c>
      <c r="AB34" s="10">
        <f t="shared" si="2"/>
        <v>0</v>
      </c>
      <c r="AC34" s="10">
        <f t="shared" si="2"/>
        <v>0</v>
      </c>
      <c r="AD34" s="10"/>
      <c r="AE34" s="10"/>
      <c r="AF34" s="10"/>
      <c r="AG34" s="10"/>
      <c r="AH34" s="10"/>
      <c r="AI34" s="10"/>
      <c r="AJ34" s="10"/>
      <c r="AK34" s="10"/>
    </row>
    <row r="35" spans="1:37" x14ac:dyDescent="0.35">
      <c r="G35" s="10"/>
      <c r="H35" s="10"/>
      <c r="I35" s="10"/>
      <c r="J35" s="10"/>
      <c r="K35" s="10"/>
      <c r="L35" s="10"/>
      <c r="M35" s="10"/>
      <c r="N35" s="10"/>
      <c r="O35" s="10"/>
      <c r="P35" s="10"/>
      <c r="Q35" s="10"/>
    </row>
    <row r="36" spans="1:37" x14ac:dyDescent="0.35">
      <c r="D36" t="s">
        <v>56</v>
      </c>
      <c r="F36" t="s">
        <v>53</v>
      </c>
      <c r="G36" s="10">
        <f>SUM($G$31:G34)</f>
        <v>0</v>
      </c>
      <c r="H36" s="10">
        <f>SUM($G$31:H34)</f>
        <v>0</v>
      </c>
      <c r="I36" s="10">
        <f>SUM($G$31:I34)</f>
        <v>0</v>
      </c>
      <c r="J36" s="10">
        <v>195003.1971432828</v>
      </c>
      <c r="K36" s="10">
        <f>SUM($G$31:K34)</f>
        <v>589721.82978490798</v>
      </c>
      <c r="L36" s="10">
        <f>SUM($G$31:L34)</f>
        <v>781190.06881682121</v>
      </c>
      <c r="M36" s="10">
        <f>SUM($G$31:M34)</f>
        <v>858670.86093341059</v>
      </c>
      <c r="N36" s="10">
        <f>SUM($G$31:N34)</f>
        <v>953267.13671747141</v>
      </c>
      <c r="O36" s="10">
        <f>SUM($G$31:O34)</f>
        <v>2248759.677225796</v>
      </c>
      <c r="P36" s="10">
        <f>SUM($G$31:P34)</f>
        <v>2525551.6959801181</v>
      </c>
      <c r="Q36" s="10">
        <f>SUM($G$31:Q34)</f>
        <v>2883238.3810089333</v>
      </c>
      <c r="R36" s="10">
        <f>SUM($G$31:R34)</f>
        <v>3464555.1395243946</v>
      </c>
      <c r="S36" s="10">
        <f>SUM($G$31:S34)</f>
        <v>4263375.497852535</v>
      </c>
      <c r="T36" s="10">
        <f>SUM($G$31:T34)</f>
        <v>4584649.2407716075</v>
      </c>
      <c r="U36" s="10">
        <f>SUM($G$31:U34)</f>
        <v>4612292.9058676101</v>
      </c>
      <c r="V36" s="10">
        <f>SUM($G$31:V34)</f>
        <v>4621066.2137207799</v>
      </c>
      <c r="W36" s="10">
        <f>SUM($G$31:W34)</f>
        <v>4963116.7178518977</v>
      </c>
      <c r="X36" s="10">
        <f>SUM($G$31:X34)</f>
        <v>5310629.63291308</v>
      </c>
      <c r="Y36" s="10">
        <f>SUM($G$31:Y34)</f>
        <v>5663604.9589043241</v>
      </c>
      <c r="Z36" s="10">
        <f>SUM($G$31:Z34)</f>
        <v>6022042.6958256308</v>
      </c>
      <c r="AA36" s="10">
        <f>SUM($G$31:AA34)</f>
        <v>6385942.8436770011</v>
      </c>
      <c r="AB36" s="10">
        <f>SUM($G$31:AB34)</f>
        <v>6755305.4024584349</v>
      </c>
      <c r="AC36" s="10">
        <f>SUM($G$31:AC34)</f>
        <v>7130130.3721699324</v>
      </c>
      <c r="AD36" s="10"/>
      <c r="AE36" s="10"/>
      <c r="AF36" s="10"/>
      <c r="AG36" s="10"/>
      <c r="AH36" s="10"/>
      <c r="AI36" s="10"/>
      <c r="AJ36" s="10"/>
      <c r="AK36" s="10"/>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5.0890585241730291E-2</v>
      </c>
    </row>
    <row r="39" spans="1:37" x14ac:dyDescent="0.35">
      <c r="E39" s="10" t="str">
        <f>E9</f>
        <v>Pipes</v>
      </c>
      <c r="F39" t="s">
        <v>53</v>
      </c>
      <c r="G39" s="6"/>
      <c r="H39" s="6"/>
      <c r="I39" s="6"/>
      <c r="J39" s="6">
        <v>3786015.9385158177</v>
      </c>
      <c r="K39" s="6">
        <f>'[3]Low Growth - Total'!K54+'[3]Growth Area'!K54+[3]PLN!K54</f>
        <v>4598927.3384508733</v>
      </c>
      <c r="L39" s="6">
        <f>'[3]Low Growth - Total'!L54+'[3]Growth Area'!L54+[3]PLN!L54</f>
        <v>5147622.5504659051</v>
      </c>
      <c r="M39" s="6">
        <f>'[3]Low Growth - Total'!M54+'[3]Growth Area'!M54+[3]PLN!M54</f>
        <v>3979015.7998537263</v>
      </c>
      <c r="N39" s="6">
        <f>'[3]Low Growth - Total'!N54+'[3]Growth Area'!N54+[3]PLN!N54</f>
        <v>4907370.082629622</v>
      </c>
      <c r="O39" s="6">
        <f>'[3]Low Growth - Total'!O54+'[3]Growth Area'!O54+[3]PLN!O54</f>
        <v>4483790.3419831889</v>
      </c>
      <c r="P39" s="6">
        <f>'[3]Low Growth - Total'!P54+'[3]Growth Area'!P54+[3]PLN!P54</f>
        <v>4577949.939164836</v>
      </c>
      <c r="Q39" s="6">
        <f>'[3]Low Growth - Total'!Q54+'[3]Growth Area'!Q54+[3]PLN!Q54</f>
        <v>4674086.8878872972</v>
      </c>
      <c r="R39" s="6">
        <f>'[3]Low Growth - Total'!R54+'[3]Growth Area'!R54+[3]PLN!R54</f>
        <v>4772242.7125329301</v>
      </c>
      <c r="S39" s="6">
        <f>'[3]Low Growth - Total'!S54+'[3]Growth Area'!S54+[3]PLN!S54</f>
        <v>4872459.8094961215</v>
      </c>
      <c r="T39" s="6">
        <f>'[3]Low Growth - Total'!T54+'[3]Growth Area'!T54+[3]PLN!T54</f>
        <v>4974781.4654955398</v>
      </c>
      <c r="U39" s="6">
        <f>'[3]Low Growth - Total'!U54+'[3]Growth Area'!U54+[3]PLN!U54</f>
        <v>5079251.8762709461</v>
      </c>
      <c r="V39" s="6">
        <f>'[3]Low Growth - Total'!V54+'[3]Growth Area'!V54+[3]PLN!V54</f>
        <v>5185916.1656726357</v>
      </c>
      <c r="W39" s="6">
        <f>'[3]Low Growth - Total'!W54+'[3]Growth Area'!W54+[3]PLN!W54</f>
        <v>5294820.4051517611</v>
      </c>
      <c r="X39" s="6">
        <f>'[3]Low Growth - Total'!X54+'[3]Growth Area'!X54+[3]PLN!X54</f>
        <v>5406011.6336599477</v>
      </c>
      <c r="Y39" s="6">
        <f>'[3]Low Growth - Total'!Y54+'[3]Growth Area'!Y54+[3]PLN!Y54</f>
        <v>5519537.8779668063</v>
      </c>
      <c r="Z39" s="6">
        <f>'[3]Low Growth - Total'!Z54+'[3]Growth Area'!Z54+[3]PLN!Z54</f>
        <v>5635448.1734041097</v>
      </c>
      <c r="AA39" s="6">
        <f>'[3]Low Growth - Total'!AA54+'[3]Growth Area'!AA54+[3]PLN!AA54</f>
        <v>5753792.5850455957</v>
      </c>
      <c r="AB39" s="6">
        <f>'[3]Low Growth - Total'!AB54+'[3]Growth Area'!AB54+[3]PLN!AB54</f>
        <v>5874622.229331553</v>
      </c>
      <c r="AC39" s="6">
        <f>'[3]Low Growth - Total'!AC54+'[3]Growth Area'!AC54+[3]PLN!AC54</f>
        <v>5997989.296147516</v>
      </c>
      <c r="AD39" s="6"/>
      <c r="AE39" s="6"/>
      <c r="AF39" s="6"/>
      <c r="AG39" s="6"/>
      <c r="AH39" s="6"/>
      <c r="AI39" s="6"/>
      <c r="AJ39" s="6"/>
      <c r="AK39" s="6"/>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0</v>
      </c>
      <c r="H44" s="10">
        <f t="shared" ref="H44:AC44" si="4">SUM(H39:H43)</f>
        <v>0</v>
      </c>
      <c r="I44" s="10">
        <f t="shared" si="4"/>
        <v>0</v>
      </c>
      <c r="J44" s="10">
        <f t="shared" si="4"/>
        <v>3786015.9385158177</v>
      </c>
      <c r="K44" s="10">
        <f t="shared" si="4"/>
        <v>4598927.3384508733</v>
      </c>
      <c r="L44" s="10">
        <f t="shared" si="4"/>
        <v>5147622.5504659051</v>
      </c>
      <c r="M44" s="10">
        <f t="shared" si="4"/>
        <v>3979015.7998537263</v>
      </c>
      <c r="N44" s="10">
        <f t="shared" si="4"/>
        <v>4907370.082629622</v>
      </c>
      <c r="O44" s="10">
        <f t="shared" si="4"/>
        <v>4483790.3419831889</v>
      </c>
      <c r="P44" s="10">
        <f t="shared" si="4"/>
        <v>4577949.939164836</v>
      </c>
      <c r="Q44" s="10">
        <f t="shared" si="4"/>
        <v>4674086.8878872972</v>
      </c>
      <c r="R44" s="10">
        <f t="shared" si="4"/>
        <v>4772242.7125329301</v>
      </c>
      <c r="S44" s="10">
        <f t="shared" si="4"/>
        <v>4872459.8094961215</v>
      </c>
      <c r="T44" s="10">
        <f t="shared" si="4"/>
        <v>4974781.4654955398</v>
      </c>
      <c r="U44" s="10">
        <f t="shared" si="4"/>
        <v>5079251.8762709461</v>
      </c>
      <c r="V44" s="10">
        <f t="shared" si="4"/>
        <v>5185916.1656726357</v>
      </c>
      <c r="W44" s="10">
        <f t="shared" si="4"/>
        <v>5294820.4051517611</v>
      </c>
      <c r="X44" s="10">
        <f t="shared" si="4"/>
        <v>5406011.6336599477</v>
      </c>
      <c r="Y44" s="10">
        <f t="shared" si="4"/>
        <v>5519537.8779668063</v>
      </c>
      <c r="Z44" s="10">
        <f t="shared" si="4"/>
        <v>5635448.1734041097</v>
      </c>
      <c r="AA44" s="10">
        <f t="shared" si="4"/>
        <v>5753792.5850455957</v>
      </c>
      <c r="AB44" s="10">
        <f t="shared" si="4"/>
        <v>5874622.229331553</v>
      </c>
      <c r="AC44" s="10">
        <f t="shared" si="4"/>
        <v>5997989.296147516</v>
      </c>
      <c r="AD44" s="10"/>
      <c r="AE44" s="10"/>
      <c r="AF44" s="10"/>
      <c r="AG44" s="10"/>
      <c r="AH44" s="10"/>
      <c r="AI44" s="10"/>
      <c r="AJ44" s="10"/>
      <c r="AK44" s="10"/>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C50" si="5">G39/$G9+IF((G$4-$G9+1)&gt;0,-INDEX($G39:$AK39,1,(G$4-$G9+1))/$G9,0)</f>
        <v>0</v>
      </c>
      <c r="H47" s="10">
        <f t="shared" si="5"/>
        <v>0</v>
      </c>
      <c r="I47" s="10">
        <f t="shared" si="5"/>
        <v>0</v>
      </c>
      <c r="J47" s="10">
        <f t="shared" si="5"/>
        <v>75720.318770316357</v>
      </c>
      <c r="K47" s="10">
        <f t="shared" si="5"/>
        <v>91978.54676901747</v>
      </c>
      <c r="L47" s="10">
        <f t="shared" si="5"/>
        <v>102952.4510093181</v>
      </c>
      <c r="M47" s="10">
        <f t="shared" si="5"/>
        <v>79580.315997074533</v>
      </c>
      <c r="N47" s="10">
        <f t="shared" si="5"/>
        <v>98147.401652592438</v>
      </c>
      <c r="O47" s="10">
        <f t="shared" si="5"/>
        <v>89675.806839663783</v>
      </c>
      <c r="P47" s="10">
        <f t="shared" si="5"/>
        <v>91558.998783296716</v>
      </c>
      <c r="Q47" s="10">
        <f t="shared" si="5"/>
        <v>93481.737757745941</v>
      </c>
      <c r="R47" s="10">
        <f t="shared" si="5"/>
        <v>95444.854250658595</v>
      </c>
      <c r="S47" s="10">
        <f t="shared" si="5"/>
        <v>97449.196189922426</v>
      </c>
      <c r="T47" s="10">
        <f t="shared" si="5"/>
        <v>99495.629309910801</v>
      </c>
      <c r="U47" s="10">
        <f t="shared" si="5"/>
        <v>101585.03752541893</v>
      </c>
      <c r="V47" s="10">
        <f t="shared" si="5"/>
        <v>103718.32331345271</v>
      </c>
      <c r="W47" s="10">
        <f t="shared" si="5"/>
        <v>105896.40810303522</v>
      </c>
      <c r="X47" s="10">
        <f t="shared" si="5"/>
        <v>108120.23267319896</v>
      </c>
      <c r="Y47" s="10">
        <f t="shared" si="5"/>
        <v>110390.75755933613</v>
      </c>
      <c r="Z47" s="10">
        <f t="shared" si="5"/>
        <v>112708.96346808219</v>
      </c>
      <c r="AA47" s="10">
        <f t="shared" si="5"/>
        <v>115075.85170091191</v>
      </c>
      <c r="AB47" s="10">
        <f t="shared" si="5"/>
        <v>117492.44458663106</v>
      </c>
      <c r="AC47" s="10">
        <f t="shared" si="5"/>
        <v>119959.78592295032</v>
      </c>
      <c r="AD47" s="10"/>
      <c r="AE47" s="10"/>
      <c r="AF47" s="10"/>
      <c r="AG47" s="10"/>
      <c r="AH47" s="10"/>
      <c r="AI47" s="10"/>
      <c r="AJ47" s="10"/>
      <c r="AK47" s="10"/>
    </row>
    <row r="48" spans="1:37" x14ac:dyDescent="0.35">
      <c r="E48" s="10" t="str">
        <f t="shared" ref="E48:E50" si="6">E40</f>
        <v>Pumps</v>
      </c>
      <c r="F48" t="s">
        <v>53</v>
      </c>
      <c r="G48" s="10">
        <f t="shared" si="5"/>
        <v>0</v>
      </c>
      <c r="H48" s="10">
        <f t="shared" si="5"/>
        <v>0</v>
      </c>
      <c r="I48" s="10">
        <f t="shared" si="5"/>
        <v>0</v>
      </c>
      <c r="J48" s="10">
        <v>0</v>
      </c>
      <c r="K48" s="10">
        <f t="shared" si="5"/>
        <v>0</v>
      </c>
      <c r="L48" s="10">
        <f t="shared" si="5"/>
        <v>0</v>
      </c>
      <c r="M48" s="10">
        <f t="shared" si="5"/>
        <v>0</v>
      </c>
      <c r="N48" s="10">
        <f t="shared" si="5"/>
        <v>0</v>
      </c>
      <c r="O48" s="10">
        <f t="shared" si="5"/>
        <v>0</v>
      </c>
      <c r="P48" s="10">
        <f t="shared" si="5"/>
        <v>0</v>
      </c>
      <c r="Q48" s="10">
        <f t="shared" si="5"/>
        <v>0</v>
      </c>
      <c r="R48" s="10">
        <f t="shared" si="5"/>
        <v>0</v>
      </c>
      <c r="S48" s="10">
        <f t="shared" si="5"/>
        <v>0</v>
      </c>
      <c r="T48" s="10">
        <f t="shared" si="5"/>
        <v>0</v>
      </c>
      <c r="U48" s="10">
        <f t="shared" si="5"/>
        <v>0</v>
      </c>
      <c r="V48" s="10">
        <f t="shared" si="5"/>
        <v>0</v>
      </c>
      <c r="W48" s="10">
        <f t="shared" si="5"/>
        <v>0</v>
      </c>
      <c r="X48" s="10">
        <f t="shared" si="5"/>
        <v>0</v>
      </c>
      <c r="Y48" s="10">
        <f t="shared" si="5"/>
        <v>0</v>
      </c>
      <c r="Z48" s="10">
        <f t="shared" si="5"/>
        <v>0</v>
      </c>
      <c r="AA48" s="10">
        <f t="shared" si="5"/>
        <v>0</v>
      </c>
      <c r="AB48" s="10">
        <f t="shared" si="5"/>
        <v>0</v>
      </c>
      <c r="AC48" s="10">
        <f t="shared" si="5"/>
        <v>0</v>
      </c>
      <c r="AD48" s="10"/>
      <c r="AE48" s="10"/>
      <c r="AF48" s="10"/>
      <c r="AG48" s="10"/>
      <c r="AH48" s="10"/>
      <c r="AI48" s="10"/>
      <c r="AJ48" s="10"/>
      <c r="AK48" s="10"/>
    </row>
    <row r="49" spans="1:37" x14ac:dyDescent="0.35">
      <c r="E49" s="10" t="str">
        <f t="shared" si="6"/>
        <v>Valves and Meters</v>
      </c>
      <c r="F49" t="s">
        <v>53</v>
      </c>
      <c r="G49" s="10">
        <f t="shared" si="5"/>
        <v>0</v>
      </c>
      <c r="H49" s="10">
        <f t="shared" si="5"/>
        <v>0</v>
      </c>
      <c r="I49" s="10">
        <f t="shared" si="5"/>
        <v>0</v>
      </c>
      <c r="J49" s="10">
        <v>0</v>
      </c>
      <c r="K49" s="10">
        <f t="shared" si="5"/>
        <v>0</v>
      </c>
      <c r="L49" s="10">
        <f t="shared" si="5"/>
        <v>0</v>
      </c>
      <c r="M49" s="10">
        <f t="shared" si="5"/>
        <v>0</v>
      </c>
      <c r="N49" s="10">
        <f t="shared" si="5"/>
        <v>0</v>
      </c>
      <c r="O49" s="10">
        <f t="shared" si="5"/>
        <v>0</v>
      </c>
      <c r="P49" s="10">
        <f t="shared" si="5"/>
        <v>0</v>
      </c>
      <c r="Q49" s="10">
        <f t="shared" si="5"/>
        <v>0</v>
      </c>
      <c r="R49" s="10">
        <f t="shared" si="5"/>
        <v>0</v>
      </c>
      <c r="S49" s="10">
        <f t="shared" si="5"/>
        <v>0</v>
      </c>
      <c r="T49" s="10">
        <f t="shared" si="5"/>
        <v>0</v>
      </c>
      <c r="U49" s="10">
        <f t="shared" si="5"/>
        <v>0</v>
      </c>
      <c r="V49" s="10">
        <f t="shared" si="5"/>
        <v>0</v>
      </c>
      <c r="W49" s="10">
        <f t="shared" si="5"/>
        <v>0</v>
      </c>
      <c r="X49" s="10">
        <f t="shared" si="5"/>
        <v>0</v>
      </c>
      <c r="Y49" s="10">
        <f t="shared" si="5"/>
        <v>0</v>
      </c>
      <c r="Z49" s="10">
        <f t="shared" si="5"/>
        <v>0</v>
      </c>
      <c r="AA49" s="10">
        <f t="shared" si="5"/>
        <v>0</v>
      </c>
      <c r="AB49" s="10">
        <f t="shared" si="5"/>
        <v>0</v>
      </c>
      <c r="AC49" s="10">
        <f t="shared" si="5"/>
        <v>0</v>
      </c>
      <c r="AD49" s="10"/>
      <c r="AE49" s="10"/>
      <c r="AF49" s="10"/>
      <c r="AG49" s="10"/>
      <c r="AH49" s="10"/>
      <c r="AI49" s="10"/>
      <c r="AJ49" s="10"/>
      <c r="AK49" s="10"/>
    </row>
    <row r="50" spans="1:37" x14ac:dyDescent="0.35">
      <c r="E50" s="10" t="str">
        <f t="shared" si="6"/>
        <v>Temporary Assets</v>
      </c>
      <c r="F50" t="s">
        <v>53</v>
      </c>
      <c r="G50" s="10">
        <f t="shared" si="5"/>
        <v>0</v>
      </c>
      <c r="H50" s="10">
        <f t="shared" si="5"/>
        <v>0</v>
      </c>
      <c r="I50" s="10">
        <f t="shared" si="5"/>
        <v>0</v>
      </c>
      <c r="J50" s="10">
        <v>0</v>
      </c>
      <c r="K50" s="10">
        <f t="shared" si="5"/>
        <v>0</v>
      </c>
      <c r="L50" s="10">
        <f t="shared" si="5"/>
        <v>0</v>
      </c>
      <c r="M50" s="10">
        <f t="shared" si="5"/>
        <v>0</v>
      </c>
      <c r="N50" s="10">
        <f t="shared" si="5"/>
        <v>0</v>
      </c>
      <c r="O50" s="10">
        <f t="shared" si="5"/>
        <v>0</v>
      </c>
      <c r="P50" s="10">
        <f t="shared" si="5"/>
        <v>0</v>
      </c>
      <c r="Q50" s="10">
        <f t="shared" si="5"/>
        <v>0</v>
      </c>
      <c r="R50" s="10">
        <f t="shared" si="5"/>
        <v>0</v>
      </c>
      <c r="S50" s="10">
        <f t="shared" si="5"/>
        <v>0</v>
      </c>
      <c r="T50" s="10">
        <f t="shared" si="5"/>
        <v>0</v>
      </c>
      <c r="U50" s="10">
        <f t="shared" si="5"/>
        <v>0</v>
      </c>
      <c r="V50" s="10">
        <f t="shared" si="5"/>
        <v>0</v>
      </c>
      <c r="W50" s="10">
        <f t="shared" si="5"/>
        <v>0</v>
      </c>
      <c r="X50" s="10">
        <f t="shared" si="5"/>
        <v>0</v>
      </c>
      <c r="Y50" s="10">
        <f t="shared" si="5"/>
        <v>0</v>
      </c>
      <c r="Z50" s="10">
        <f t="shared" si="5"/>
        <v>0</v>
      </c>
      <c r="AA50" s="10">
        <f t="shared" si="5"/>
        <v>0</v>
      </c>
      <c r="AB50" s="10">
        <f t="shared" si="5"/>
        <v>0</v>
      </c>
      <c r="AC50" s="10">
        <f t="shared" si="5"/>
        <v>0</v>
      </c>
      <c r="AD50" s="10"/>
      <c r="AE50" s="10"/>
      <c r="AF50" s="10"/>
      <c r="AG50" s="10"/>
      <c r="AH50" s="10"/>
      <c r="AI50" s="10"/>
      <c r="AJ50" s="10"/>
      <c r="AK50" s="10"/>
    </row>
    <row r="51" spans="1:37" x14ac:dyDescent="0.35">
      <c r="G51" s="10"/>
      <c r="H51" s="10"/>
      <c r="I51" s="10"/>
      <c r="J51" s="10"/>
      <c r="K51" s="10"/>
      <c r="L51" s="10"/>
      <c r="M51" s="10"/>
      <c r="N51" s="10"/>
      <c r="O51" s="10"/>
      <c r="P51" s="10"/>
      <c r="Q51" s="10"/>
    </row>
    <row r="52" spans="1:37" x14ac:dyDescent="0.35">
      <c r="D52" t="s">
        <v>59</v>
      </c>
      <c r="F52" t="s">
        <v>53</v>
      </c>
      <c r="G52" s="10">
        <f>SUM($G$47:G50)</f>
        <v>0</v>
      </c>
      <c r="H52" s="10">
        <f>SUM($G$47:H50)</f>
        <v>0</v>
      </c>
      <c r="I52" s="10">
        <f>SUM($G$47:I50)</f>
        <v>0</v>
      </c>
      <c r="J52" s="10">
        <f>SUM($G$47:J50)</f>
        <v>75720.318770316357</v>
      </c>
      <c r="K52" s="10">
        <f>SUM($G$47:K50)</f>
        <v>167698.86553933384</v>
      </c>
      <c r="L52" s="10">
        <f>SUM($G$47:L50)</f>
        <v>270651.31654865196</v>
      </c>
      <c r="M52" s="10">
        <f>SUM($G$47:M50)</f>
        <v>350231.63254572649</v>
      </c>
      <c r="N52" s="10">
        <f>SUM($G$47:N50)</f>
        <v>448379.03419831896</v>
      </c>
      <c r="O52" s="10">
        <f>SUM($G$47:O50)</f>
        <v>538054.84103798273</v>
      </c>
      <c r="P52" s="10">
        <f>SUM($G$47:P50)</f>
        <v>629613.8398212794</v>
      </c>
      <c r="Q52" s="10">
        <f>SUM($G$47:Q50)</f>
        <v>723095.5775790253</v>
      </c>
      <c r="R52" s="10">
        <f>SUM($G$47:R50)</f>
        <v>818540.43182968395</v>
      </c>
      <c r="S52" s="10">
        <f>SUM($G$47:S50)</f>
        <v>915989.62801960635</v>
      </c>
      <c r="T52" s="10">
        <f>SUM($G$47:T50)</f>
        <v>1015485.2573295172</v>
      </c>
      <c r="U52" s="10">
        <f>SUM($G$47:U50)</f>
        <v>1117070.2948549362</v>
      </c>
      <c r="V52" s="10">
        <f>SUM($G$47:V50)</f>
        <v>1220788.618168389</v>
      </c>
      <c r="W52" s="10">
        <f>SUM($G$47:W50)</f>
        <v>1326685.0262714243</v>
      </c>
      <c r="X52" s="10">
        <f>SUM($G$47:X50)</f>
        <v>1434805.2589446232</v>
      </c>
      <c r="Y52" s="10">
        <f>SUM($G$47:Y50)</f>
        <v>1545196.0165039592</v>
      </c>
      <c r="Z52" s="10">
        <f>SUM($G$47:Z50)</f>
        <v>1657904.9799720414</v>
      </c>
      <c r="AA52" s="10">
        <f>SUM($G$47:AA50)</f>
        <v>1772980.8316729534</v>
      </c>
      <c r="AB52" s="10">
        <f>SUM($G$47:AB50)</f>
        <v>1890473.2762595846</v>
      </c>
      <c r="AC52" s="10">
        <f>SUM($G$47:AC50)</f>
        <v>2010433.062182535</v>
      </c>
      <c r="AD52" s="10"/>
      <c r="AE52" s="10"/>
      <c r="AF52" s="10"/>
      <c r="AG52" s="10"/>
      <c r="AH52" s="10"/>
      <c r="AI52" s="10"/>
      <c r="AJ52" s="10"/>
      <c r="AK52" s="10"/>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C63" si="7">SUM(H59:H62)</f>
        <v>0</v>
      </c>
      <c r="I63" s="10">
        <f t="shared" si="7"/>
        <v>0</v>
      </c>
      <c r="J63" s="10">
        <v>0</v>
      </c>
      <c r="K63" s="10">
        <f t="shared" si="7"/>
        <v>0</v>
      </c>
      <c r="L63" s="10">
        <f t="shared" si="7"/>
        <v>0</v>
      </c>
      <c r="M63" s="10">
        <f t="shared" si="7"/>
        <v>0</v>
      </c>
      <c r="N63" s="10">
        <f t="shared" si="7"/>
        <v>0</v>
      </c>
      <c r="O63" s="10">
        <f t="shared" si="7"/>
        <v>0</v>
      </c>
      <c r="P63" s="10">
        <f t="shared" si="7"/>
        <v>0</v>
      </c>
      <c r="Q63" s="10">
        <f t="shared" si="7"/>
        <v>0</v>
      </c>
      <c r="R63" s="10">
        <f t="shared" si="7"/>
        <v>0</v>
      </c>
      <c r="S63" s="10">
        <f t="shared" si="7"/>
        <v>0</v>
      </c>
      <c r="T63" s="10">
        <f t="shared" si="7"/>
        <v>0</v>
      </c>
      <c r="U63" s="10">
        <f t="shared" si="7"/>
        <v>0</v>
      </c>
      <c r="V63" s="10">
        <f t="shared" si="7"/>
        <v>0</v>
      </c>
      <c r="W63" s="10">
        <f t="shared" si="7"/>
        <v>0</v>
      </c>
      <c r="X63" s="10">
        <f t="shared" si="7"/>
        <v>0</v>
      </c>
      <c r="Y63" s="10">
        <f t="shared" si="7"/>
        <v>0</v>
      </c>
      <c r="Z63" s="10">
        <f t="shared" si="7"/>
        <v>0</v>
      </c>
      <c r="AA63" s="10">
        <f t="shared" si="7"/>
        <v>0</v>
      </c>
      <c r="AB63" s="10">
        <f t="shared" si="7"/>
        <v>0</v>
      </c>
      <c r="AC63" s="10">
        <f t="shared" si="7"/>
        <v>0</v>
      </c>
      <c r="AD63" s="10"/>
      <c r="AE63" s="10"/>
      <c r="AF63" s="10"/>
      <c r="AG63" s="10"/>
      <c r="AH63" s="10"/>
      <c r="AI63" s="10"/>
      <c r="AJ63" s="10"/>
      <c r="AK63" s="10"/>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C68" si="8">G59/$G9+IF((G$4-$G9+1)&gt;0,-INDEX($G59:$AK59,1,(G$4-$G9+1))/$G9,0)</f>
        <v>0</v>
      </c>
      <c r="H66" s="10">
        <f t="shared" si="8"/>
        <v>0</v>
      </c>
      <c r="I66" s="10">
        <f t="shared" si="8"/>
        <v>0</v>
      </c>
      <c r="J66" s="10">
        <v>0</v>
      </c>
      <c r="K66" s="10">
        <f t="shared" si="8"/>
        <v>0</v>
      </c>
      <c r="L66" s="10">
        <f t="shared" si="8"/>
        <v>0</v>
      </c>
      <c r="M66" s="10">
        <f t="shared" si="8"/>
        <v>0</v>
      </c>
      <c r="N66" s="10">
        <f t="shared" si="8"/>
        <v>0</v>
      </c>
      <c r="O66" s="10">
        <f t="shared" si="8"/>
        <v>0</v>
      </c>
      <c r="P66" s="10">
        <f t="shared" si="8"/>
        <v>0</v>
      </c>
      <c r="Q66" s="10">
        <f t="shared" si="8"/>
        <v>0</v>
      </c>
      <c r="R66" s="10">
        <f t="shared" si="8"/>
        <v>0</v>
      </c>
      <c r="S66" s="10">
        <f t="shared" si="8"/>
        <v>0</v>
      </c>
      <c r="T66" s="10">
        <f t="shared" si="8"/>
        <v>0</v>
      </c>
      <c r="U66" s="10">
        <f t="shared" si="8"/>
        <v>0</v>
      </c>
      <c r="V66" s="10">
        <f t="shared" si="8"/>
        <v>0</v>
      </c>
      <c r="W66" s="10">
        <f t="shared" si="8"/>
        <v>0</v>
      </c>
      <c r="X66" s="10">
        <f t="shared" si="8"/>
        <v>0</v>
      </c>
      <c r="Y66" s="10">
        <f t="shared" si="8"/>
        <v>0</v>
      </c>
      <c r="Z66" s="10">
        <f t="shared" si="8"/>
        <v>0</v>
      </c>
      <c r="AA66" s="10">
        <f t="shared" si="8"/>
        <v>0</v>
      </c>
      <c r="AB66" s="10">
        <f t="shared" si="8"/>
        <v>0</v>
      </c>
      <c r="AC66" s="10">
        <f t="shared" si="8"/>
        <v>0</v>
      </c>
      <c r="AD66" s="10"/>
      <c r="AE66" s="10"/>
      <c r="AF66" s="10"/>
      <c r="AG66" s="10"/>
      <c r="AH66" s="10"/>
      <c r="AI66" s="10"/>
      <c r="AJ66" s="10"/>
      <c r="AK66" s="10"/>
    </row>
    <row r="67" spans="1:37" x14ac:dyDescent="0.35">
      <c r="E67" s="10" t="str">
        <f t="shared" ref="E67:E68" si="9">E60</f>
        <v>Pumps</v>
      </c>
      <c r="F67" t="s">
        <v>53</v>
      </c>
      <c r="G67" s="10">
        <f t="shared" si="8"/>
        <v>0</v>
      </c>
      <c r="H67" s="10">
        <f t="shared" si="8"/>
        <v>0</v>
      </c>
      <c r="I67" s="10">
        <f t="shared" si="8"/>
        <v>0</v>
      </c>
      <c r="J67" s="10">
        <v>0</v>
      </c>
      <c r="K67" s="10">
        <f t="shared" si="8"/>
        <v>0</v>
      </c>
      <c r="L67" s="10">
        <f t="shared" si="8"/>
        <v>0</v>
      </c>
      <c r="M67" s="10">
        <f t="shared" si="8"/>
        <v>0</v>
      </c>
      <c r="N67" s="10">
        <f t="shared" si="8"/>
        <v>0</v>
      </c>
      <c r="O67" s="10">
        <f t="shared" si="8"/>
        <v>0</v>
      </c>
      <c r="P67" s="10">
        <f t="shared" si="8"/>
        <v>0</v>
      </c>
      <c r="Q67" s="10">
        <f t="shared" si="8"/>
        <v>0</v>
      </c>
      <c r="R67" s="10">
        <f t="shared" si="8"/>
        <v>0</v>
      </c>
      <c r="S67" s="10">
        <f t="shared" si="8"/>
        <v>0</v>
      </c>
      <c r="T67" s="10">
        <f t="shared" si="8"/>
        <v>0</v>
      </c>
      <c r="U67" s="10">
        <f t="shared" si="8"/>
        <v>0</v>
      </c>
      <c r="V67" s="10">
        <f t="shared" si="8"/>
        <v>0</v>
      </c>
      <c r="W67" s="10">
        <f t="shared" si="8"/>
        <v>0</v>
      </c>
      <c r="X67" s="10">
        <f t="shared" si="8"/>
        <v>0</v>
      </c>
      <c r="Y67" s="10">
        <f t="shared" si="8"/>
        <v>0</v>
      </c>
      <c r="Z67" s="10">
        <f t="shared" si="8"/>
        <v>0</v>
      </c>
      <c r="AA67" s="10">
        <f t="shared" si="8"/>
        <v>0</v>
      </c>
      <c r="AB67" s="10">
        <f t="shared" si="8"/>
        <v>0</v>
      </c>
      <c r="AC67" s="10">
        <f t="shared" si="8"/>
        <v>0</v>
      </c>
      <c r="AD67" s="10"/>
      <c r="AE67" s="10"/>
      <c r="AF67" s="10"/>
      <c r="AG67" s="10"/>
      <c r="AH67" s="10"/>
      <c r="AI67" s="10"/>
      <c r="AJ67" s="10"/>
      <c r="AK67" s="10"/>
    </row>
    <row r="68" spans="1:37" x14ac:dyDescent="0.35">
      <c r="E68" s="10" t="str">
        <f t="shared" si="9"/>
        <v>Valves and Meters</v>
      </c>
      <c r="F68" t="s">
        <v>53</v>
      </c>
      <c r="G68" s="10">
        <f t="shared" si="8"/>
        <v>0</v>
      </c>
      <c r="H68" s="10">
        <f t="shared" si="8"/>
        <v>0</v>
      </c>
      <c r="I68" s="10">
        <f t="shared" si="8"/>
        <v>0</v>
      </c>
      <c r="J68" s="10">
        <v>0</v>
      </c>
      <c r="K68" s="10">
        <f t="shared" si="8"/>
        <v>0</v>
      </c>
      <c r="L68" s="10">
        <f t="shared" si="8"/>
        <v>0</v>
      </c>
      <c r="M68" s="10">
        <f t="shared" si="8"/>
        <v>0</v>
      </c>
      <c r="N68" s="10">
        <f t="shared" si="8"/>
        <v>0</v>
      </c>
      <c r="O68" s="10">
        <f t="shared" si="8"/>
        <v>0</v>
      </c>
      <c r="P68" s="10">
        <f t="shared" si="8"/>
        <v>0</v>
      </c>
      <c r="Q68" s="10">
        <f t="shared" si="8"/>
        <v>0</v>
      </c>
      <c r="R68" s="10">
        <f t="shared" si="8"/>
        <v>0</v>
      </c>
      <c r="S68" s="10">
        <f t="shared" si="8"/>
        <v>0</v>
      </c>
      <c r="T68" s="10">
        <f t="shared" si="8"/>
        <v>0</v>
      </c>
      <c r="U68" s="10">
        <f t="shared" si="8"/>
        <v>0</v>
      </c>
      <c r="V68" s="10">
        <f t="shared" si="8"/>
        <v>0</v>
      </c>
      <c r="W68" s="10">
        <f t="shared" si="8"/>
        <v>0</v>
      </c>
      <c r="X68" s="10">
        <f t="shared" si="8"/>
        <v>0</v>
      </c>
      <c r="Y68" s="10">
        <f t="shared" si="8"/>
        <v>0</v>
      </c>
      <c r="Z68" s="10">
        <f t="shared" si="8"/>
        <v>0</v>
      </c>
      <c r="AA68" s="10">
        <f t="shared" si="8"/>
        <v>0</v>
      </c>
      <c r="AB68" s="10">
        <f t="shared" si="8"/>
        <v>0</v>
      </c>
      <c r="AC68" s="10">
        <f t="shared" si="8"/>
        <v>0</v>
      </c>
      <c r="AD68" s="10"/>
      <c r="AE68" s="10"/>
      <c r="AF68" s="10"/>
      <c r="AG68" s="10"/>
      <c r="AH68" s="10"/>
      <c r="AI68" s="10"/>
      <c r="AJ68" s="10"/>
      <c r="AK68" s="10"/>
    </row>
    <row r="70" spans="1:37" x14ac:dyDescent="0.35">
      <c r="D70" t="s">
        <v>64</v>
      </c>
      <c r="F70" t="s">
        <v>53</v>
      </c>
      <c r="G70" s="10">
        <f>SUM($G$66:G68)</f>
        <v>0</v>
      </c>
      <c r="H70" s="10">
        <f>SUM($G$66:H68)</f>
        <v>0</v>
      </c>
      <c r="I70" s="10">
        <f>SUM($G$66:I68)</f>
        <v>0</v>
      </c>
      <c r="J70" s="10">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c r="AE70" s="10"/>
      <c r="AF70" s="10"/>
      <c r="AG70" s="10"/>
      <c r="AH70" s="10"/>
      <c r="AI70" s="10"/>
      <c r="AJ70" s="10"/>
      <c r="AK70" s="10"/>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C77" si="10">SUM(H73:H76)</f>
        <v>0</v>
      </c>
      <c r="I77" s="10">
        <f t="shared" si="10"/>
        <v>0</v>
      </c>
      <c r="J77" s="10">
        <v>0</v>
      </c>
      <c r="K77" s="10">
        <f t="shared" si="10"/>
        <v>0</v>
      </c>
      <c r="L77" s="10">
        <f t="shared" si="10"/>
        <v>0</v>
      </c>
      <c r="M77" s="10">
        <f t="shared" si="10"/>
        <v>0</v>
      </c>
      <c r="N77" s="10">
        <f t="shared" si="10"/>
        <v>0</v>
      </c>
      <c r="O77" s="10">
        <f t="shared" si="10"/>
        <v>0</v>
      </c>
      <c r="P77" s="10">
        <f t="shared" si="10"/>
        <v>0</v>
      </c>
      <c r="Q77" s="10">
        <f t="shared" si="10"/>
        <v>0</v>
      </c>
      <c r="R77" s="10">
        <f t="shared" si="10"/>
        <v>0</v>
      </c>
      <c r="S77" s="10">
        <f t="shared" si="10"/>
        <v>0</v>
      </c>
      <c r="T77" s="10">
        <f t="shared" si="10"/>
        <v>0</v>
      </c>
      <c r="U77" s="10">
        <f t="shared" si="10"/>
        <v>0</v>
      </c>
      <c r="V77" s="10">
        <f t="shared" si="10"/>
        <v>0</v>
      </c>
      <c r="W77" s="10">
        <f t="shared" si="10"/>
        <v>0</v>
      </c>
      <c r="X77" s="10">
        <f t="shared" si="10"/>
        <v>0</v>
      </c>
      <c r="Y77" s="10">
        <f t="shared" si="10"/>
        <v>0</v>
      </c>
      <c r="Z77" s="10">
        <f t="shared" si="10"/>
        <v>0</v>
      </c>
      <c r="AA77" s="10">
        <f t="shared" si="10"/>
        <v>0</v>
      </c>
      <c r="AB77" s="10">
        <f t="shared" si="10"/>
        <v>0</v>
      </c>
      <c r="AC77" s="10">
        <f t="shared" si="10"/>
        <v>0</v>
      </c>
      <c r="AD77" s="10"/>
      <c r="AE77" s="10"/>
      <c r="AF77" s="10"/>
      <c r="AG77" s="10"/>
      <c r="AH77" s="10"/>
      <c r="AI77" s="10"/>
      <c r="AJ77" s="10"/>
      <c r="AK77" s="10"/>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C82" si="11">G73/$G9+IF((G$4-$G9+1)&gt;0,-INDEX($G73:$AK73,1,(G$4-$G9+1))/$G9,0)</f>
        <v>0</v>
      </c>
      <c r="H80" s="10">
        <f t="shared" si="11"/>
        <v>0</v>
      </c>
      <c r="I80" s="10">
        <f t="shared" si="11"/>
        <v>0</v>
      </c>
      <c r="J80" s="10">
        <v>0</v>
      </c>
      <c r="K80" s="10">
        <f t="shared" si="11"/>
        <v>0</v>
      </c>
      <c r="L80" s="10">
        <f t="shared" si="11"/>
        <v>0</v>
      </c>
      <c r="M80" s="10">
        <f t="shared" si="11"/>
        <v>0</v>
      </c>
      <c r="N80" s="10">
        <f t="shared" si="11"/>
        <v>0</v>
      </c>
      <c r="O80" s="10">
        <f t="shared" si="11"/>
        <v>0</v>
      </c>
      <c r="P80" s="10">
        <f t="shared" si="11"/>
        <v>0</v>
      </c>
      <c r="Q80" s="10">
        <f t="shared" si="11"/>
        <v>0</v>
      </c>
      <c r="R80" s="10">
        <f t="shared" si="11"/>
        <v>0</v>
      </c>
      <c r="S80" s="10">
        <f t="shared" si="11"/>
        <v>0</v>
      </c>
      <c r="T80" s="10">
        <f t="shared" si="11"/>
        <v>0</v>
      </c>
      <c r="U80" s="10">
        <f t="shared" si="11"/>
        <v>0</v>
      </c>
      <c r="V80" s="10">
        <f t="shared" si="11"/>
        <v>0</v>
      </c>
      <c r="W80" s="10">
        <f t="shared" si="11"/>
        <v>0</v>
      </c>
      <c r="X80" s="10">
        <f t="shared" si="11"/>
        <v>0</v>
      </c>
      <c r="Y80" s="10">
        <f t="shared" si="11"/>
        <v>0</v>
      </c>
      <c r="Z80" s="10">
        <f t="shared" si="11"/>
        <v>0</v>
      </c>
      <c r="AA80" s="10">
        <f t="shared" si="11"/>
        <v>0</v>
      </c>
      <c r="AB80" s="10">
        <f t="shared" si="11"/>
        <v>0</v>
      </c>
      <c r="AC80" s="10">
        <f t="shared" si="11"/>
        <v>0</v>
      </c>
      <c r="AD80" s="10"/>
      <c r="AE80" s="10"/>
      <c r="AF80" s="10"/>
      <c r="AG80" s="10"/>
      <c r="AH80" s="10"/>
      <c r="AI80" s="10"/>
      <c r="AJ80" s="10"/>
      <c r="AK80" s="10"/>
    </row>
    <row r="81" spans="1:37" x14ac:dyDescent="0.35">
      <c r="E81" s="10" t="str">
        <f t="shared" ref="E81:E82" si="12">E74</f>
        <v>Pumps</v>
      </c>
      <c r="F81" t="s">
        <v>53</v>
      </c>
      <c r="G81" s="10">
        <f t="shared" si="11"/>
        <v>0</v>
      </c>
      <c r="H81" s="10">
        <f t="shared" si="11"/>
        <v>0</v>
      </c>
      <c r="I81" s="10">
        <f t="shared" si="11"/>
        <v>0</v>
      </c>
      <c r="J81" s="10">
        <v>0</v>
      </c>
      <c r="K81" s="10">
        <f t="shared" si="11"/>
        <v>0</v>
      </c>
      <c r="L81" s="10">
        <f t="shared" si="11"/>
        <v>0</v>
      </c>
      <c r="M81" s="10">
        <f t="shared" si="11"/>
        <v>0</v>
      </c>
      <c r="N81" s="10">
        <f t="shared" si="11"/>
        <v>0</v>
      </c>
      <c r="O81" s="10">
        <f t="shared" si="11"/>
        <v>0</v>
      </c>
      <c r="P81" s="10">
        <f t="shared" si="11"/>
        <v>0</v>
      </c>
      <c r="Q81" s="10">
        <f t="shared" si="11"/>
        <v>0</v>
      </c>
      <c r="R81" s="10">
        <f t="shared" si="11"/>
        <v>0</v>
      </c>
      <c r="S81" s="10">
        <f t="shared" si="11"/>
        <v>0</v>
      </c>
      <c r="T81" s="10">
        <f t="shared" si="11"/>
        <v>0</v>
      </c>
      <c r="U81" s="10">
        <f t="shared" si="11"/>
        <v>0</v>
      </c>
      <c r="V81" s="10">
        <f t="shared" si="11"/>
        <v>0</v>
      </c>
      <c r="W81" s="10">
        <f t="shared" si="11"/>
        <v>0</v>
      </c>
      <c r="X81" s="10">
        <f t="shared" si="11"/>
        <v>0</v>
      </c>
      <c r="Y81" s="10">
        <f t="shared" si="11"/>
        <v>0</v>
      </c>
      <c r="Z81" s="10">
        <f t="shared" si="11"/>
        <v>0</v>
      </c>
      <c r="AA81" s="10">
        <f t="shared" si="11"/>
        <v>0</v>
      </c>
      <c r="AB81" s="10">
        <f t="shared" si="11"/>
        <v>0</v>
      </c>
      <c r="AC81" s="10">
        <f t="shared" si="11"/>
        <v>0</v>
      </c>
      <c r="AD81" s="10"/>
      <c r="AE81" s="10"/>
      <c r="AF81" s="10"/>
      <c r="AG81" s="10"/>
      <c r="AH81" s="10"/>
      <c r="AI81" s="10"/>
      <c r="AJ81" s="10"/>
      <c r="AK81" s="10"/>
    </row>
    <row r="82" spans="1:37" x14ac:dyDescent="0.35">
      <c r="E82" s="10" t="str">
        <f t="shared" si="12"/>
        <v>Valves and Meters</v>
      </c>
      <c r="F82" t="s">
        <v>53</v>
      </c>
      <c r="G82" s="10">
        <f t="shared" si="11"/>
        <v>0</v>
      </c>
      <c r="H82" s="10">
        <f t="shared" si="11"/>
        <v>0</v>
      </c>
      <c r="I82" s="10">
        <f t="shared" si="11"/>
        <v>0</v>
      </c>
      <c r="J82" s="10">
        <v>0</v>
      </c>
      <c r="K82" s="10">
        <f t="shared" si="11"/>
        <v>0</v>
      </c>
      <c r="L82" s="10">
        <f t="shared" si="11"/>
        <v>0</v>
      </c>
      <c r="M82" s="10">
        <f t="shared" si="11"/>
        <v>0</v>
      </c>
      <c r="N82" s="10">
        <f t="shared" si="11"/>
        <v>0</v>
      </c>
      <c r="O82" s="10">
        <f t="shared" si="11"/>
        <v>0</v>
      </c>
      <c r="P82" s="10">
        <f t="shared" si="11"/>
        <v>0</v>
      </c>
      <c r="Q82" s="10">
        <f t="shared" si="11"/>
        <v>0</v>
      </c>
      <c r="R82" s="10">
        <f t="shared" si="11"/>
        <v>0</v>
      </c>
      <c r="S82" s="10">
        <f t="shared" si="11"/>
        <v>0</v>
      </c>
      <c r="T82" s="10">
        <f t="shared" si="11"/>
        <v>0</v>
      </c>
      <c r="U82" s="10">
        <f t="shared" si="11"/>
        <v>0</v>
      </c>
      <c r="V82" s="10">
        <f t="shared" si="11"/>
        <v>0</v>
      </c>
      <c r="W82" s="10">
        <f t="shared" si="11"/>
        <v>0</v>
      </c>
      <c r="X82" s="10">
        <f t="shared" si="11"/>
        <v>0</v>
      </c>
      <c r="Y82" s="10">
        <f t="shared" si="11"/>
        <v>0</v>
      </c>
      <c r="Z82" s="10">
        <f t="shared" si="11"/>
        <v>0</v>
      </c>
      <c r="AA82" s="10">
        <f t="shared" si="11"/>
        <v>0</v>
      </c>
      <c r="AB82" s="10">
        <f t="shared" si="11"/>
        <v>0</v>
      </c>
      <c r="AC82" s="10">
        <f t="shared" si="11"/>
        <v>0</v>
      </c>
      <c r="AD82" s="10"/>
      <c r="AE82" s="10"/>
      <c r="AF82" s="10"/>
      <c r="AG82" s="10"/>
      <c r="AH82" s="10"/>
      <c r="AI82" s="10"/>
      <c r="AJ82" s="10"/>
      <c r="AK82" s="10"/>
    </row>
    <row r="84" spans="1:37" x14ac:dyDescent="0.35">
      <c r="D84" t="s">
        <v>64</v>
      </c>
      <c r="F84" t="s">
        <v>53</v>
      </c>
      <c r="G84" s="10">
        <f>SUM($G$79:G82)</f>
        <v>0</v>
      </c>
      <c r="H84" s="10">
        <f>SUM($G$79:H82)</f>
        <v>0</v>
      </c>
      <c r="I84" s="10">
        <f>SUM($G$79:I82)</f>
        <v>0</v>
      </c>
      <c r="J84" s="10">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c r="AE84" s="10"/>
      <c r="AF84" s="10"/>
      <c r="AG84" s="10"/>
      <c r="AH84" s="10"/>
      <c r="AI84" s="10"/>
      <c r="AJ84" s="10"/>
      <c r="AK84" s="10"/>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C86" si="13">G63-G77</f>
        <v>0</v>
      </c>
      <c r="H86" s="10">
        <f t="shared" si="13"/>
        <v>0</v>
      </c>
      <c r="I86" s="10">
        <f t="shared" si="13"/>
        <v>0</v>
      </c>
      <c r="J86" s="10">
        <v>0</v>
      </c>
      <c r="K86" s="10">
        <f t="shared" si="13"/>
        <v>0</v>
      </c>
      <c r="L86" s="10">
        <f t="shared" si="13"/>
        <v>0</v>
      </c>
      <c r="M86" s="10">
        <f t="shared" si="13"/>
        <v>0</v>
      </c>
      <c r="N86" s="10">
        <f t="shared" si="13"/>
        <v>0</v>
      </c>
      <c r="O86" s="10">
        <f t="shared" si="13"/>
        <v>0</v>
      </c>
      <c r="P86" s="10">
        <f t="shared" si="13"/>
        <v>0</v>
      </c>
      <c r="Q86" s="10">
        <f t="shared" si="13"/>
        <v>0</v>
      </c>
      <c r="R86" s="10">
        <f t="shared" si="13"/>
        <v>0</v>
      </c>
      <c r="S86" s="10">
        <f t="shared" si="13"/>
        <v>0</v>
      </c>
      <c r="T86" s="10">
        <f t="shared" si="13"/>
        <v>0</v>
      </c>
      <c r="U86" s="10">
        <f t="shared" si="13"/>
        <v>0</v>
      </c>
      <c r="V86" s="10">
        <f t="shared" si="13"/>
        <v>0</v>
      </c>
      <c r="W86" s="10">
        <f t="shared" si="13"/>
        <v>0</v>
      </c>
      <c r="X86" s="10">
        <f t="shared" si="13"/>
        <v>0</v>
      </c>
      <c r="Y86" s="10">
        <f t="shared" si="13"/>
        <v>0</v>
      </c>
      <c r="Z86" s="10">
        <f t="shared" si="13"/>
        <v>0</v>
      </c>
      <c r="AA86" s="10">
        <f t="shared" si="13"/>
        <v>0</v>
      </c>
      <c r="AB86" s="10">
        <f t="shared" si="13"/>
        <v>0</v>
      </c>
      <c r="AC86" s="10">
        <f t="shared" si="13"/>
        <v>0</v>
      </c>
      <c r="AD86" s="10"/>
      <c r="AE86" s="10"/>
      <c r="AF86" s="10"/>
      <c r="AG86" s="10"/>
      <c r="AH86" s="10"/>
      <c r="AI86" s="10"/>
      <c r="AJ86" s="10"/>
      <c r="AK86" s="10"/>
    </row>
    <row r="87" spans="1:37" x14ac:dyDescent="0.35">
      <c r="D87" t="s">
        <v>67</v>
      </c>
      <c r="F87" t="s">
        <v>53</v>
      </c>
      <c r="G87" s="10">
        <f t="shared" ref="G87:AC87" si="14">-G70+G84</f>
        <v>0</v>
      </c>
      <c r="H87" s="10">
        <f t="shared" si="14"/>
        <v>0</v>
      </c>
      <c r="I87" s="10">
        <f t="shared" si="14"/>
        <v>0</v>
      </c>
      <c r="J87" s="10">
        <v>0</v>
      </c>
      <c r="K87" s="10">
        <f t="shared" si="14"/>
        <v>0</v>
      </c>
      <c r="L87" s="10">
        <f t="shared" si="14"/>
        <v>0</v>
      </c>
      <c r="M87" s="10">
        <f t="shared" si="14"/>
        <v>0</v>
      </c>
      <c r="N87" s="10">
        <f t="shared" si="14"/>
        <v>0</v>
      </c>
      <c r="O87" s="10">
        <f t="shared" si="14"/>
        <v>0</v>
      </c>
      <c r="P87" s="10">
        <f t="shared" si="14"/>
        <v>0</v>
      </c>
      <c r="Q87" s="10">
        <f t="shared" si="14"/>
        <v>0</v>
      </c>
      <c r="R87" s="10">
        <f t="shared" si="14"/>
        <v>0</v>
      </c>
      <c r="S87" s="10">
        <f t="shared" si="14"/>
        <v>0</v>
      </c>
      <c r="T87" s="10">
        <f t="shared" si="14"/>
        <v>0</v>
      </c>
      <c r="U87" s="10">
        <f t="shared" si="14"/>
        <v>0</v>
      </c>
      <c r="V87" s="10">
        <f t="shared" si="14"/>
        <v>0</v>
      </c>
      <c r="W87" s="10">
        <f t="shared" si="14"/>
        <v>0</v>
      </c>
      <c r="X87" s="10">
        <f t="shared" si="14"/>
        <v>0</v>
      </c>
      <c r="Y87" s="10">
        <f t="shared" si="14"/>
        <v>0</v>
      </c>
      <c r="Z87" s="10">
        <f t="shared" si="14"/>
        <v>0</v>
      </c>
      <c r="AA87" s="10">
        <f t="shared" si="14"/>
        <v>0</v>
      </c>
      <c r="AB87" s="10">
        <f t="shared" si="14"/>
        <v>0</v>
      </c>
      <c r="AC87" s="10">
        <f t="shared" si="14"/>
        <v>0</v>
      </c>
      <c r="AD87" s="10"/>
      <c r="AE87" s="10"/>
      <c r="AF87" s="10"/>
      <c r="AG87" s="10"/>
      <c r="AH87" s="10"/>
      <c r="AI87" s="10"/>
      <c r="AJ87" s="10"/>
      <c r="AK87" s="10"/>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c r="I92" s="6"/>
      <c r="J92" s="6">
        <v>434</v>
      </c>
      <c r="K92" s="6">
        <f>'[3]All Developments - Total'!K107</f>
        <v>466</v>
      </c>
      <c r="L92" s="6">
        <f>'[3]All Developments - Total'!L107</f>
        <v>477</v>
      </c>
      <c r="M92" s="6">
        <f>'[3]All Developments - Total'!M107</f>
        <v>414</v>
      </c>
      <c r="N92" s="6">
        <f>'[3]All Developments - Total'!N107</f>
        <v>453</v>
      </c>
      <c r="O92" s="6">
        <f>'[3]All Developments - Total'!O107</f>
        <v>453</v>
      </c>
      <c r="P92" s="6">
        <f>'[3]All Developments - Total'!P107</f>
        <v>453</v>
      </c>
      <c r="Q92" s="6">
        <f>'[3]All Developments - Total'!Q107</f>
        <v>453</v>
      </c>
      <c r="R92" s="6">
        <f>'[3]All Developments - Total'!R107</f>
        <v>453</v>
      </c>
      <c r="S92" s="6">
        <f>'[3]All Developments - Total'!S107</f>
        <v>453</v>
      </c>
      <c r="T92" s="6">
        <f>'[3]All Developments - Total'!T107</f>
        <v>453</v>
      </c>
      <c r="U92" s="6">
        <f>'[3]All Developments - Total'!U107</f>
        <v>453</v>
      </c>
      <c r="V92" s="6">
        <f>'[3]All Developments - Total'!V107</f>
        <v>453</v>
      </c>
      <c r="W92" s="6">
        <f>'[3]All Developments - Total'!W107</f>
        <v>453</v>
      </c>
      <c r="X92" s="6">
        <f>'[3]All Developments - Total'!X107</f>
        <v>453</v>
      </c>
      <c r="Y92" s="6">
        <f>'[3]All Developments - Total'!Y107</f>
        <v>453</v>
      </c>
      <c r="Z92" s="6">
        <f>'[3]All Developments - Total'!Z107</f>
        <v>453</v>
      </c>
      <c r="AA92" s="6">
        <f>'[3]All Developments - Total'!AA107</f>
        <v>453</v>
      </c>
      <c r="AB92" s="6">
        <f>'[3]All Developments - Total'!AB107</f>
        <v>453</v>
      </c>
      <c r="AC92" s="6">
        <f>'[3]All Developments - Total'!AC107</f>
        <v>453</v>
      </c>
      <c r="AD92" s="6"/>
      <c r="AE92" s="6"/>
      <c r="AF92" s="6"/>
      <c r="AG92" s="6"/>
      <c r="AH92" s="6"/>
      <c r="AI92" s="6"/>
      <c r="AJ92" s="6"/>
      <c r="AK92" s="6"/>
    </row>
    <row r="93" spans="1:37" x14ac:dyDescent="0.35">
      <c r="C93" s="3"/>
      <c r="D93" s="3"/>
      <c r="E93" t="s">
        <v>71</v>
      </c>
      <c r="F93" t="s">
        <v>70</v>
      </c>
      <c r="H93" s="10"/>
      <c r="I93" s="10"/>
      <c r="J93" s="10">
        <v>1346</v>
      </c>
      <c r="K93" s="10">
        <f t="shared" ref="K93:AC93" si="15">J93+K92</f>
        <v>1812</v>
      </c>
      <c r="L93" s="10">
        <f t="shared" si="15"/>
        <v>2289</v>
      </c>
      <c r="M93" s="10">
        <f t="shared" si="15"/>
        <v>2703</v>
      </c>
      <c r="N93" s="10">
        <f t="shared" si="15"/>
        <v>3156</v>
      </c>
      <c r="O93" s="10">
        <f t="shared" si="15"/>
        <v>3609</v>
      </c>
      <c r="P93" s="10">
        <f t="shared" si="15"/>
        <v>4062</v>
      </c>
      <c r="Q93" s="10">
        <f t="shared" si="15"/>
        <v>4515</v>
      </c>
      <c r="R93" s="10">
        <f t="shared" si="15"/>
        <v>4968</v>
      </c>
      <c r="S93" s="10">
        <f t="shared" si="15"/>
        <v>5421</v>
      </c>
      <c r="T93" s="10">
        <f t="shared" si="15"/>
        <v>5874</v>
      </c>
      <c r="U93" s="10">
        <f t="shared" si="15"/>
        <v>6327</v>
      </c>
      <c r="V93" s="10">
        <f t="shared" si="15"/>
        <v>6780</v>
      </c>
      <c r="W93" s="10">
        <f t="shared" si="15"/>
        <v>7233</v>
      </c>
      <c r="X93" s="10">
        <f t="shared" si="15"/>
        <v>7686</v>
      </c>
      <c r="Y93" s="10">
        <f t="shared" si="15"/>
        <v>8139</v>
      </c>
      <c r="Z93" s="10">
        <f t="shared" si="15"/>
        <v>8592</v>
      </c>
      <c r="AA93" s="10">
        <f t="shared" si="15"/>
        <v>9045</v>
      </c>
      <c r="AB93" s="10">
        <f t="shared" si="15"/>
        <v>9498</v>
      </c>
      <c r="AC93" s="10">
        <f t="shared" si="15"/>
        <v>9951</v>
      </c>
      <c r="AD93" s="10"/>
      <c r="AE93" s="10"/>
      <c r="AF93" s="10"/>
      <c r="AG93" s="10"/>
      <c r="AH93" s="10"/>
      <c r="AI93" s="10"/>
      <c r="AJ93" s="10"/>
      <c r="AK93" s="10"/>
    </row>
    <row r="94" spans="1:37" x14ac:dyDescent="0.35">
      <c r="A94" s="2">
        <v>16</v>
      </c>
      <c r="C94" s="3"/>
      <c r="D94" s="3"/>
      <c r="E94" t="s">
        <v>72</v>
      </c>
      <c r="F94" t="s">
        <v>70</v>
      </c>
      <c r="G94" s="6">
        <v>1</v>
      </c>
    </row>
    <row r="95" spans="1:37" x14ac:dyDescent="0.35">
      <c r="C95" s="3"/>
      <c r="D95" s="3"/>
      <c r="E95" t="s">
        <v>73</v>
      </c>
      <c r="F95" t="s">
        <v>70</v>
      </c>
      <c r="I95" s="10"/>
      <c r="J95" s="10">
        <v>434</v>
      </c>
      <c r="K95" s="10">
        <f t="shared" ref="K95:AC95" si="16">K92*$G94</f>
        <v>466</v>
      </c>
      <c r="L95" s="10">
        <f t="shared" si="16"/>
        <v>477</v>
      </c>
      <c r="M95" s="10">
        <f t="shared" si="16"/>
        <v>414</v>
      </c>
      <c r="N95" s="10">
        <f t="shared" si="16"/>
        <v>453</v>
      </c>
      <c r="O95" s="10">
        <f t="shared" si="16"/>
        <v>453</v>
      </c>
      <c r="P95" s="10">
        <f t="shared" si="16"/>
        <v>453</v>
      </c>
      <c r="Q95" s="10">
        <f t="shared" si="16"/>
        <v>453</v>
      </c>
      <c r="R95" s="10">
        <f t="shared" si="16"/>
        <v>453</v>
      </c>
      <c r="S95" s="10">
        <f t="shared" si="16"/>
        <v>453</v>
      </c>
      <c r="T95" s="10">
        <f t="shared" si="16"/>
        <v>453</v>
      </c>
      <c r="U95" s="10">
        <f t="shared" si="16"/>
        <v>453</v>
      </c>
      <c r="V95" s="10">
        <f t="shared" si="16"/>
        <v>453</v>
      </c>
      <c r="W95" s="10">
        <f t="shared" si="16"/>
        <v>453</v>
      </c>
      <c r="X95" s="10">
        <f t="shared" si="16"/>
        <v>453</v>
      </c>
      <c r="Y95" s="10">
        <f t="shared" si="16"/>
        <v>453</v>
      </c>
      <c r="Z95" s="10">
        <f t="shared" si="16"/>
        <v>453</v>
      </c>
      <c r="AA95" s="10">
        <f t="shared" si="16"/>
        <v>453</v>
      </c>
      <c r="AB95" s="10">
        <f t="shared" si="16"/>
        <v>453</v>
      </c>
      <c r="AC95" s="10">
        <f t="shared" si="16"/>
        <v>453</v>
      </c>
      <c r="AD95" s="10"/>
      <c r="AE95" s="10"/>
      <c r="AF95" s="10"/>
      <c r="AG95" s="10"/>
      <c r="AH95" s="10"/>
      <c r="AI95" s="10"/>
      <c r="AJ95" s="10"/>
      <c r="AK95" s="10"/>
    </row>
    <row r="96" spans="1:37" x14ac:dyDescent="0.35">
      <c r="C96" s="3"/>
      <c r="D96" s="3"/>
      <c r="E96" t="s">
        <v>74</v>
      </c>
      <c r="F96" t="s">
        <v>70</v>
      </c>
      <c r="I96" s="10"/>
      <c r="J96" s="10">
        <v>1346</v>
      </c>
      <c r="K96" s="10">
        <f t="shared" ref="K96:AC96" si="17">K93*$G94</f>
        <v>1812</v>
      </c>
      <c r="L96" s="10">
        <f t="shared" si="17"/>
        <v>2289</v>
      </c>
      <c r="M96" s="10">
        <f t="shared" si="17"/>
        <v>2703</v>
      </c>
      <c r="N96" s="10">
        <f t="shared" si="17"/>
        <v>3156</v>
      </c>
      <c r="O96" s="10">
        <f t="shared" si="17"/>
        <v>3609</v>
      </c>
      <c r="P96" s="10">
        <f t="shared" si="17"/>
        <v>4062</v>
      </c>
      <c r="Q96" s="10">
        <f t="shared" si="17"/>
        <v>4515</v>
      </c>
      <c r="R96" s="10">
        <f t="shared" si="17"/>
        <v>4968</v>
      </c>
      <c r="S96" s="10">
        <f t="shared" si="17"/>
        <v>5421</v>
      </c>
      <c r="T96" s="10">
        <f t="shared" si="17"/>
        <v>5874</v>
      </c>
      <c r="U96" s="10">
        <f t="shared" si="17"/>
        <v>6327</v>
      </c>
      <c r="V96" s="10">
        <f t="shared" si="17"/>
        <v>6780</v>
      </c>
      <c r="W96" s="10">
        <f t="shared" si="17"/>
        <v>7233</v>
      </c>
      <c r="X96" s="10">
        <f t="shared" si="17"/>
        <v>7686</v>
      </c>
      <c r="Y96" s="10">
        <f t="shared" si="17"/>
        <v>8139</v>
      </c>
      <c r="Z96" s="10">
        <f t="shared" si="17"/>
        <v>8592</v>
      </c>
      <c r="AA96" s="10">
        <f t="shared" si="17"/>
        <v>9045</v>
      </c>
      <c r="AB96" s="10">
        <f t="shared" si="17"/>
        <v>9498</v>
      </c>
      <c r="AC96" s="10">
        <f t="shared" si="17"/>
        <v>9951</v>
      </c>
      <c r="AD96" s="10"/>
      <c r="AE96" s="10"/>
      <c r="AF96" s="10"/>
      <c r="AG96" s="10"/>
      <c r="AH96" s="10"/>
      <c r="AI96" s="10"/>
      <c r="AJ96" s="10"/>
      <c r="AK96" s="10"/>
    </row>
    <row r="97" spans="1:37" x14ac:dyDescent="0.35">
      <c r="A97" s="2">
        <v>17</v>
      </c>
      <c r="C97" s="3"/>
      <c r="D97" s="3"/>
      <c r="E97" t="s">
        <v>75</v>
      </c>
      <c r="F97" t="s">
        <v>76</v>
      </c>
      <c r="H97" s="6"/>
      <c r="I97" s="6"/>
      <c r="J97" s="6">
        <v>0</v>
      </c>
      <c r="K97" s="6">
        <f>'[3]All Developments - Total'!K112</f>
        <v>0</v>
      </c>
      <c r="L97" s="6">
        <f>'[3]All Developments - Total'!L112</f>
        <v>0</v>
      </c>
      <c r="M97" s="6">
        <f>'[3]All Developments - Total'!M112</f>
        <v>0</v>
      </c>
      <c r="N97" s="6">
        <f>'[3]All Developments - Total'!N112</f>
        <v>0</v>
      </c>
      <c r="O97" s="6">
        <f>'[3]All Developments - Total'!O112</f>
        <v>0</v>
      </c>
      <c r="P97" s="6">
        <f>'[3]All Developments - Total'!P112</f>
        <v>0</v>
      </c>
      <c r="Q97" s="6">
        <f>'[3]All Developments - Total'!Q112</f>
        <v>0</v>
      </c>
      <c r="R97" s="6">
        <f>'[3]All Developments - Total'!R112</f>
        <v>0</v>
      </c>
      <c r="S97" s="6">
        <f>'[3]All Developments - Total'!S112</f>
        <v>0</v>
      </c>
      <c r="T97" s="6">
        <f>'[3]All Developments - Total'!T112</f>
        <v>0</v>
      </c>
      <c r="U97" s="6">
        <f>'[3]All Developments - Total'!U112</f>
        <v>0</v>
      </c>
      <c r="V97" s="6">
        <f>'[3]All Developments - Total'!V112</f>
        <v>0</v>
      </c>
      <c r="W97" s="6">
        <f>'[3]All Developments - Total'!W112</f>
        <v>0</v>
      </c>
      <c r="X97" s="6">
        <f>'[3]All Developments - Total'!X112</f>
        <v>0</v>
      </c>
      <c r="Y97" s="6">
        <f>'[3]All Developments - Total'!Y112</f>
        <v>0</v>
      </c>
      <c r="Z97" s="6">
        <f>'[3]All Developments - Total'!Z112</f>
        <v>0</v>
      </c>
      <c r="AA97" s="6">
        <f>'[3]All Developments - Total'!AA112</f>
        <v>0</v>
      </c>
      <c r="AB97" s="6">
        <f>'[3]All Developments - Total'!AB112</f>
        <v>0</v>
      </c>
      <c r="AC97" s="6">
        <f>'[3]All Developments - Total'!AC112</f>
        <v>0</v>
      </c>
      <c r="AD97" s="6"/>
      <c r="AE97" s="6"/>
      <c r="AF97" s="6"/>
      <c r="AG97" s="6"/>
      <c r="AH97" s="6"/>
      <c r="AI97" s="6"/>
      <c r="AJ97" s="6"/>
      <c r="AK97" s="6"/>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c r="I100" s="10"/>
      <c r="J100" s="10">
        <v>0</v>
      </c>
      <c r="K100" s="10">
        <f t="shared" ref="K100:AC100" si="18">K93*K97</f>
        <v>0</v>
      </c>
      <c r="L100" s="10">
        <f t="shared" si="18"/>
        <v>0</v>
      </c>
      <c r="M100" s="10">
        <f t="shared" si="18"/>
        <v>0</v>
      </c>
      <c r="N100" s="10">
        <f t="shared" si="18"/>
        <v>0</v>
      </c>
      <c r="O100" s="10">
        <f t="shared" si="18"/>
        <v>0</v>
      </c>
      <c r="P100" s="10">
        <f t="shared" si="18"/>
        <v>0</v>
      </c>
      <c r="Q100" s="10">
        <f t="shared" si="18"/>
        <v>0</v>
      </c>
      <c r="R100" s="10">
        <f t="shared" si="18"/>
        <v>0</v>
      </c>
      <c r="S100" s="10">
        <f t="shared" si="18"/>
        <v>0</v>
      </c>
      <c r="T100" s="10">
        <f t="shared" si="18"/>
        <v>0</v>
      </c>
      <c r="U100" s="10">
        <f t="shared" si="18"/>
        <v>0</v>
      </c>
      <c r="V100" s="10">
        <f t="shared" si="18"/>
        <v>0</v>
      </c>
      <c r="W100" s="10">
        <f t="shared" si="18"/>
        <v>0</v>
      </c>
      <c r="X100" s="10">
        <f t="shared" si="18"/>
        <v>0</v>
      </c>
      <c r="Y100" s="10">
        <f t="shared" si="18"/>
        <v>0</v>
      </c>
      <c r="Z100" s="10">
        <f t="shared" si="18"/>
        <v>0</v>
      </c>
      <c r="AA100" s="10">
        <f t="shared" si="18"/>
        <v>0</v>
      </c>
      <c r="AB100" s="10">
        <f t="shared" si="18"/>
        <v>0</v>
      </c>
      <c r="AC100" s="10">
        <f t="shared" si="18"/>
        <v>0</v>
      </c>
      <c r="AD100" s="10"/>
      <c r="AE100" s="10"/>
      <c r="AF100" s="10"/>
      <c r="AG100" s="10"/>
      <c r="AH100" s="10"/>
      <c r="AI100" s="10"/>
      <c r="AJ100" s="10"/>
      <c r="AK100" s="10"/>
    </row>
    <row r="101" spans="1:37" x14ac:dyDescent="0.35">
      <c r="C101" s="3"/>
      <c r="D101" s="3"/>
      <c r="E101" t="s">
        <v>81</v>
      </c>
      <c r="F101" t="s">
        <v>80</v>
      </c>
      <c r="H101" s="10"/>
      <c r="I101" s="10"/>
      <c r="J101" s="10">
        <v>0</v>
      </c>
      <c r="K101" s="10">
        <f t="shared" ref="K101:AC101" si="19">K93*K98</f>
        <v>0</v>
      </c>
      <c r="L101" s="10">
        <f t="shared" si="19"/>
        <v>0</v>
      </c>
      <c r="M101" s="10">
        <f t="shared" si="19"/>
        <v>0</v>
      </c>
      <c r="N101" s="10">
        <f t="shared" si="19"/>
        <v>0</v>
      </c>
      <c r="O101" s="10">
        <f t="shared" si="19"/>
        <v>0</v>
      </c>
      <c r="P101" s="10">
        <f t="shared" si="19"/>
        <v>0</v>
      </c>
      <c r="Q101" s="10">
        <f t="shared" si="19"/>
        <v>0</v>
      </c>
      <c r="R101" s="10">
        <f t="shared" si="19"/>
        <v>0</v>
      </c>
      <c r="S101" s="10">
        <f t="shared" si="19"/>
        <v>0</v>
      </c>
      <c r="T101" s="10">
        <f t="shared" si="19"/>
        <v>0</v>
      </c>
      <c r="U101" s="10">
        <f t="shared" si="19"/>
        <v>0</v>
      </c>
      <c r="V101" s="10">
        <f t="shared" si="19"/>
        <v>0</v>
      </c>
      <c r="W101" s="10">
        <f t="shared" si="19"/>
        <v>0</v>
      </c>
      <c r="X101" s="10">
        <f t="shared" si="19"/>
        <v>0</v>
      </c>
      <c r="Y101" s="10">
        <f t="shared" si="19"/>
        <v>0</v>
      </c>
      <c r="Z101" s="10">
        <f t="shared" si="19"/>
        <v>0</v>
      </c>
      <c r="AA101" s="10">
        <f t="shared" si="19"/>
        <v>0</v>
      </c>
      <c r="AB101" s="10">
        <f t="shared" si="19"/>
        <v>0</v>
      </c>
      <c r="AC101" s="10">
        <f t="shared" si="19"/>
        <v>0</v>
      </c>
      <c r="AD101" s="10"/>
      <c r="AE101" s="10"/>
      <c r="AF101" s="10"/>
      <c r="AG101" s="10"/>
      <c r="AH101" s="10"/>
      <c r="AI101" s="10"/>
      <c r="AJ101" s="10"/>
      <c r="AK101" s="10"/>
    </row>
    <row r="102" spans="1:37" x14ac:dyDescent="0.35">
      <c r="C102" s="3"/>
      <c r="D102" s="3"/>
      <c r="E102" t="s">
        <v>82</v>
      </c>
      <c r="F102" t="s">
        <v>80</v>
      </c>
      <c r="H102" s="10"/>
      <c r="I102" s="10"/>
      <c r="J102" s="10">
        <v>0</v>
      </c>
      <c r="K102" s="10">
        <f t="shared" ref="K102:AC102" si="20">K93*K99</f>
        <v>0</v>
      </c>
      <c r="L102" s="10">
        <f t="shared" si="20"/>
        <v>0</v>
      </c>
      <c r="M102" s="10">
        <f t="shared" si="20"/>
        <v>0</v>
      </c>
      <c r="N102" s="10">
        <f t="shared" si="20"/>
        <v>0</v>
      </c>
      <c r="O102" s="10">
        <f t="shared" si="20"/>
        <v>0</v>
      </c>
      <c r="P102" s="10">
        <f t="shared" si="20"/>
        <v>0</v>
      </c>
      <c r="Q102" s="10">
        <f t="shared" si="20"/>
        <v>0</v>
      </c>
      <c r="R102" s="10">
        <f t="shared" si="20"/>
        <v>0</v>
      </c>
      <c r="S102" s="10">
        <f t="shared" si="20"/>
        <v>0</v>
      </c>
      <c r="T102" s="10">
        <f t="shared" si="20"/>
        <v>0</v>
      </c>
      <c r="U102" s="10">
        <f t="shared" si="20"/>
        <v>0</v>
      </c>
      <c r="V102" s="10">
        <f t="shared" si="20"/>
        <v>0</v>
      </c>
      <c r="W102" s="10">
        <f t="shared" si="20"/>
        <v>0</v>
      </c>
      <c r="X102" s="10">
        <f t="shared" si="20"/>
        <v>0</v>
      </c>
      <c r="Y102" s="10">
        <f t="shared" si="20"/>
        <v>0</v>
      </c>
      <c r="Z102" s="10">
        <f t="shared" si="20"/>
        <v>0</v>
      </c>
      <c r="AA102" s="10">
        <f t="shared" si="20"/>
        <v>0</v>
      </c>
      <c r="AB102" s="10">
        <f t="shared" si="20"/>
        <v>0</v>
      </c>
      <c r="AC102" s="10">
        <f t="shared" si="20"/>
        <v>0</v>
      </c>
      <c r="AD102" s="10"/>
      <c r="AE102" s="10"/>
      <c r="AF102" s="10"/>
      <c r="AG102" s="10"/>
      <c r="AH102" s="10"/>
      <c r="AI102" s="10"/>
      <c r="AJ102" s="10"/>
      <c r="AK102" s="10"/>
    </row>
    <row r="103" spans="1:37" x14ac:dyDescent="0.35">
      <c r="A103" s="2">
        <v>18</v>
      </c>
      <c r="C103" s="3"/>
      <c r="D103" s="3"/>
      <c r="E103" t="s">
        <v>83</v>
      </c>
      <c r="F103" t="s">
        <v>44</v>
      </c>
      <c r="H103" s="9"/>
      <c r="I103" s="9"/>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c r="AE103" s="9"/>
      <c r="AF103" s="9"/>
      <c r="AG103" s="9"/>
      <c r="AH103" s="9"/>
      <c r="AI103" s="9"/>
      <c r="AJ103" s="9"/>
      <c r="AK103" s="9"/>
    </row>
    <row r="104" spans="1:37" x14ac:dyDescent="0.35">
      <c r="A104" s="2">
        <v>19</v>
      </c>
      <c r="C104" s="3"/>
      <c r="D104" s="3"/>
      <c r="E104" t="s">
        <v>84</v>
      </c>
      <c r="F104" t="s">
        <v>85</v>
      </c>
      <c r="G104" s="6">
        <f>[3]Infill!$G$119</f>
        <v>509.2</v>
      </c>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row>
    <row r="105" spans="1:37" x14ac:dyDescent="0.35">
      <c r="C105" s="3"/>
      <c r="D105" s="3"/>
      <c r="E105" t="s">
        <v>86</v>
      </c>
      <c r="F105" t="s">
        <v>87</v>
      </c>
      <c r="G105" s="12"/>
      <c r="H105" s="13"/>
      <c r="I105" s="13"/>
      <c r="J105" s="13">
        <v>0</v>
      </c>
      <c r="K105" s="13">
        <f t="shared" ref="K105:AC105" si="21">J105*(1+$G$16)*(1+K103)</f>
        <v>0</v>
      </c>
      <c r="L105" s="13">
        <f t="shared" si="21"/>
        <v>0</v>
      </c>
      <c r="M105" s="13">
        <f t="shared" si="21"/>
        <v>0</v>
      </c>
      <c r="N105" s="13">
        <f t="shared" si="21"/>
        <v>0</v>
      </c>
      <c r="O105" s="13">
        <f t="shared" si="21"/>
        <v>0</v>
      </c>
      <c r="P105" s="13">
        <f t="shared" si="21"/>
        <v>0</v>
      </c>
      <c r="Q105" s="13">
        <f t="shared" si="21"/>
        <v>0</v>
      </c>
      <c r="R105" s="13">
        <f t="shared" si="21"/>
        <v>0</v>
      </c>
      <c r="S105" s="13">
        <f t="shared" si="21"/>
        <v>0</v>
      </c>
      <c r="T105" s="13">
        <f t="shared" si="21"/>
        <v>0</v>
      </c>
      <c r="U105" s="13">
        <f t="shared" si="21"/>
        <v>0</v>
      </c>
      <c r="V105" s="13">
        <f t="shared" si="21"/>
        <v>0</v>
      </c>
      <c r="W105" s="13">
        <f t="shared" si="21"/>
        <v>0</v>
      </c>
      <c r="X105" s="13">
        <f t="shared" si="21"/>
        <v>0</v>
      </c>
      <c r="Y105" s="13">
        <f t="shared" si="21"/>
        <v>0</v>
      </c>
      <c r="Z105" s="13">
        <f t="shared" si="21"/>
        <v>0</v>
      </c>
      <c r="AA105" s="13">
        <f t="shared" si="21"/>
        <v>0</v>
      </c>
      <c r="AB105" s="13">
        <f t="shared" si="21"/>
        <v>0</v>
      </c>
      <c r="AC105" s="13">
        <f t="shared" si="21"/>
        <v>0</v>
      </c>
      <c r="AD105" s="13"/>
      <c r="AE105" s="13"/>
      <c r="AF105" s="13"/>
      <c r="AG105" s="13"/>
      <c r="AH105" s="13"/>
      <c r="AI105" s="13"/>
      <c r="AJ105" s="13"/>
      <c r="AK105" s="13"/>
    </row>
    <row r="106" spans="1:37" x14ac:dyDescent="0.35">
      <c r="C106" s="3"/>
      <c r="D106" s="3"/>
      <c r="E106" t="s">
        <v>88</v>
      </c>
      <c r="F106" t="s">
        <v>87</v>
      </c>
      <c r="G106" s="12"/>
      <c r="H106" s="13"/>
      <c r="I106" s="13"/>
      <c r="J106" s="13">
        <v>0</v>
      </c>
      <c r="K106" s="13">
        <f t="shared" ref="K106:AC106" si="22">J106*(1+$G$16)*(1+K103)</f>
        <v>0</v>
      </c>
      <c r="L106" s="13">
        <f t="shared" si="22"/>
        <v>0</v>
      </c>
      <c r="M106" s="13">
        <f t="shared" si="22"/>
        <v>0</v>
      </c>
      <c r="N106" s="13">
        <f t="shared" si="22"/>
        <v>0</v>
      </c>
      <c r="O106" s="13">
        <f t="shared" si="22"/>
        <v>0</v>
      </c>
      <c r="P106" s="13">
        <f t="shared" si="22"/>
        <v>0</v>
      </c>
      <c r="Q106" s="13">
        <f t="shared" si="22"/>
        <v>0</v>
      </c>
      <c r="R106" s="13">
        <f t="shared" si="22"/>
        <v>0</v>
      </c>
      <c r="S106" s="13">
        <f t="shared" si="22"/>
        <v>0</v>
      </c>
      <c r="T106" s="13">
        <f t="shared" si="22"/>
        <v>0</v>
      </c>
      <c r="U106" s="13">
        <f t="shared" si="22"/>
        <v>0</v>
      </c>
      <c r="V106" s="13">
        <f t="shared" si="22"/>
        <v>0</v>
      </c>
      <c r="W106" s="13">
        <f t="shared" si="22"/>
        <v>0</v>
      </c>
      <c r="X106" s="13">
        <f t="shared" si="22"/>
        <v>0</v>
      </c>
      <c r="Y106" s="13">
        <f t="shared" si="22"/>
        <v>0</v>
      </c>
      <c r="Z106" s="13">
        <f t="shared" si="22"/>
        <v>0</v>
      </c>
      <c r="AA106" s="13">
        <f t="shared" si="22"/>
        <v>0</v>
      </c>
      <c r="AB106" s="13">
        <f t="shared" si="22"/>
        <v>0</v>
      </c>
      <c r="AC106" s="13">
        <f t="shared" si="22"/>
        <v>0</v>
      </c>
      <c r="AD106" s="13"/>
      <c r="AE106" s="13"/>
      <c r="AF106" s="13"/>
      <c r="AG106" s="13"/>
      <c r="AH106" s="13"/>
      <c r="AI106" s="13"/>
      <c r="AJ106" s="13"/>
      <c r="AK106" s="13"/>
    </row>
    <row r="107" spans="1:37" x14ac:dyDescent="0.35">
      <c r="C107" s="3"/>
      <c r="D107" s="3"/>
      <c r="E107" t="s">
        <v>89</v>
      </c>
      <c r="F107" t="s">
        <v>87</v>
      </c>
      <c r="G107" s="12"/>
      <c r="H107" s="13"/>
      <c r="I107" s="13"/>
      <c r="J107" s="13">
        <v>0</v>
      </c>
      <c r="K107" s="13">
        <f t="shared" ref="K107:AC107" si="23">J107*(1+$G$16)*(1+K103)</f>
        <v>0</v>
      </c>
      <c r="L107" s="13">
        <f t="shared" si="23"/>
        <v>0</v>
      </c>
      <c r="M107" s="13">
        <f t="shared" si="23"/>
        <v>0</v>
      </c>
      <c r="N107" s="13">
        <f t="shared" si="23"/>
        <v>0</v>
      </c>
      <c r="O107" s="13">
        <f t="shared" si="23"/>
        <v>0</v>
      </c>
      <c r="P107" s="13">
        <f t="shared" si="23"/>
        <v>0</v>
      </c>
      <c r="Q107" s="13">
        <f t="shared" si="23"/>
        <v>0</v>
      </c>
      <c r="R107" s="13">
        <f t="shared" si="23"/>
        <v>0</v>
      </c>
      <c r="S107" s="13">
        <f t="shared" si="23"/>
        <v>0</v>
      </c>
      <c r="T107" s="13">
        <f t="shared" si="23"/>
        <v>0</v>
      </c>
      <c r="U107" s="13">
        <f t="shared" si="23"/>
        <v>0</v>
      </c>
      <c r="V107" s="13">
        <f t="shared" si="23"/>
        <v>0</v>
      </c>
      <c r="W107" s="13">
        <f t="shared" si="23"/>
        <v>0</v>
      </c>
      <c r="X107" s="13">
        <f t="shared" si="23"/>
        <v>0</v>
      </c>
      <c r="Y107" s="13">
        <f t="shared" si="23"/>
        <v>0</v>
      </c>
      <c r="Z107" s="13">
        <f t="shared" si="23"/>
        <v>0</v>
      </c>
      <c r="AA107" s="13">
        <f t="shared" si="23"/>
        <v>0</v>
      </c>
      <c r="AB107" s="13">
        <f t="shared" si="23"/>
        <v>0</v>
      </c>
      <c r="AC107" s="13">
        <f t="shared" si="23"/>
        <v>0</v>
      </c>
      <c r="AD107" s="13"/>
      <c r="AE107" s="13"/>
      <c r="AF107" s="13"/>
      <c r="AG107" s="13"/>
      <c r="AH107" s="13"/>
      <c r="AI107" s="13"/>
      <c r="AJ107" s="13"/>
      <c r="AK107" s="13"/>
    </row>
    <row r="108" spans="1:37" x14ac:dyDescent="0.35">
      <c r="C108" s="3"/>
      <c r="D108" s="3"/>
    </row>
    <row r="109" spans="1:37" x14ac:dyDescent="0.35">
      <c r="C109" s="3"/>
      <c r="D109" s="3"/>
      <c r="E109" t="s">
        <v>90</v>
      </c>
      <c r="F109" t="s">
        <v>91</v>
      </c>
      <c r="H109" s="10"/>
      <c r="I109" s="10"/>
      <c r="J109" s="10">
        <v>0</v>
      </c>
      <c r="K109" s="10">
        <f t="shared" ref="K109:AC109" si="24">SUM(K100:K102)/1000</f>
        <v>0</v>
      </c>
      <c r="L109" s="10">
        <f t="shared" si="24"/>
        <v>0</v>
      </c>
      <c r="M109" s="10">
        <f t="shared" si="24"/>
        <v>0</v>
      </c>
      <c r="N109" s="10">
        <f t="shared" si="24"/>
        <v>0</v>
      </c>
      <c r="O109" s="10">
        <f t="shared" si="24"/>
        <v>0</v>
      </c>
      <c r="P109" s="10">
        <f t="shared" si="24"/>
        <v>0</v>
      </c>
      <c r="Q109" s="10">
        <f t="shared" si="24"/>
        <v>0</v>
      </c>
      <c r="R109" s="10">
        <f t="shared" si="24"/>
        <v>0</v>
      </c>
      <c r="S109" s="10">
        <f t="shared" si="24"/>
        <v>0</v>
      </c>
      <c r="T109" s="10">
        <f t="shared" si="24"/>
        <v>0</v>
      </c>
      <c r="U109" s="10">
        <f t="shared" si="24"/>
        <v>0</v>
      </c>
      <c r="V109" s="10">
        <f t="shared" si="24"/>
        <v>0</v>
      </c>
      <c r="W109" s="10">
        <f t="shared" si="24"/>
        <v>0</v>
      </c>
      <c r="X109" s="10">
        <f t="shared" si="24"/>
        <v>0</v>
      </c>
      <c r="Y109" s="10">
        <f t="shared" si="24"/>
        <v>0</v>
      </c>
      <c r="Z109" s="10">
        <f t="shared" si="24"/>
        <v>0</v>
      </c>
      <c r="AA109" s="10">
        <f t="shared" si="24"/>
        <v>0</v>
      </c>
      <c r="AB109" s="10">
        <f t="shared" si="24"/>
        <v>0</v>
      </c>
      <c r="AC109" s="10">
        <f t="shared" si="24"/>
        <v>0</v>
      </c>
      <c r="AD109" s="10"/>
      <c r="AE109" s="10"/>
      <c r="AF109" s="10"/>
      <c r="AG109" s="10"/>
      <c r="AH109" s="10"/>
      <c r="AI109" s="10"/>
      <c r="AJ109" s="10"/>
      <c r="AK109" s="10"/>
    </row>
    <row r="110" spans="1:37" x14ac:dyDescent="0.35">
      <c r="C110" s="3"/>
      <c r="D110" s="3"/>
      <c r="E110" t="s">
        <v>92</v>
      </c>
      <c r="F110" t="s">
        <v>53</v>
      </c>
      <c r="H110" s="10"/>
      <c r="I110" s="10"/>
      <c r="J110" s="10">
        <v>0</v>
      </c>
      <c r="K110" s="10">
        <f t="shared" ref="K110:AC110" si="25">K93*K104+K100*K105+K101*K106+K102*K107</f>
        <v>0</v>
      </c>
      <c r="L110" s="10">
        <f t="shared" si="25"/>
        <v>0</v>
      </c>
      <c r="M110" s="10">
        <f t="shared" si="25"/>
        <v>0</v>
      </c>
      <c r="N110" s="10">
        <f t="shared" si="25"/>
        <v>0</v>
      </c>
      <c r="O110" s="10">
        <f t="shared" si="25"/>
        <v>0</v>
      </c>
      <c r="P110" s="10">
        <f t="shared" si="25"/>
        <v>0</v>
      </c>
      <c r="Q110" s="10">
        <f t="shared" si="25"/>
        <v>0</v>
      </c>
      <c r="R110" s="10">
        <f t="shared" si="25"/>
        <v>0</v>
      </c>
      <c r="S110" s="10">
        <f t="shared" si="25"/>
        <v>0</v>
      </c>
      <c r="T110" s="10">
        <f t="shared" si="25"/>
        <v>0</v>
      </c>
      <c r="U110" s="10">
        <f t="shared" si="25"/>
        <v>0</v>
      </c>
      <c r="V110" s="10">
        <f t="shared" si="25"/>
        <v>0</v>
      </c>
      <c r="W110" s="10">
        <f t="shared" si="25"/>
        <v>0</v>
      </c>
      <c r="X110" s="10">
        <f t="shared" si="25"/>
        <v>0</v>
      </c>
      <c r="Y110" s="10">
        <f t="shared" si="25"/>
        <v>0</v>
      </c>
      <c r="Z110" s="10">
        <f t="shared" si="25"/>
        <v>0</v>
      </c>
      <c r="AA110" s="10">
        <f t="shared" si="25"/>
        <v>0</v>
      </c>
      <c r="AB110" s="10">
        <f t="shared" si="25"/>
        <v>0</v>
      </c>
      <c r="AC110" s="10">
        <f t="shared" si="25"/>
        <v>0</v>
      </c>
      <c r="AD110" s="10"/>
      <c r="AE110" s="10"/>
      <c r="AF110" s="10"/>
      <c r="AG110" s="10"/>
      <c r="AH110" s="10"/>
      <c r="AI110" s="10"/>
      <c r="AJ110" s="10"/>
      <c r="AK110" s="10"/>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c r="I113" s="6"/>
      <c r="J113" s="6">
        <v>434</v>
      </c>
      <c r="K113" s="6">
        <f>'[3]All Developments - Total'!K128</f>
        <v>466</v>
      </c>
      <c r="L113" s="6">
        <f>'[3]All Developments - Total'!L128</f>
        <v>477</v>
      </c>
      <c r="M113" s="6">
        <f>'[3]All Developments - Total'!M128</f>
        <v>414</v>
      </c>
      <c r="N113" s="6">
        <f>'[3]All Developments - Total'!N128</f>
        <v>453</v>
      </c>
      <c r="O113" s="6">
        <f>'[3]All Developments - Total'!O128</f>
        <v>453</v>
      </c>
      <c r="P113" s="6">
        <f>'[3]All Developments - Total'!P128</f>
        <v>453</v>
      </c>
      <c r="Q113" s="6">
        <f>'[3]All Developments - Total'!Q128</f>
        <v>453</v>
      </c>
      <c r="R113" s="6">
        <f>'[3]All Developments - Total'!R128</f>
        <v>453</v>
      </c>
      <c r="S113" s="6">
        <f>'[3]All Developments - Total'!S128</f>
        <v>453</v>
      </c>
      <c r="T113" s="6">
        <f>'[3]All Developments - Total'!T128</f>
        <v>453</v>
      </c>
      <c r="U113" s="6">
        <f>'[3]All Developments - Total'!U128</f>
        <v>453</v>
      </c>
      <c r="V113" s="6">
        <f>'[3]All Developments - Total'!V128</f>
        <v>453</v>
      </c>
      <c r="W113" s="6">
        <f>'[3]All Developments - Total'!W128</f>
        <v>453</v>
      </c>
      <c r="X113" s="6">
        <f>'[3]All Developments - Total'!X128</f>
        <v>453</v>
      </c>
      <c r="Y113" s="6">
        <f>'[3]All Developments - Total'!Y128</f>
        <v>453</v>
      </c>
      <c r="Z113" s="6">
        <f>'[3]All Developments - Total'!Z128</f>
        <v>453</v>
      </c>
      <c r="AA113" s="6">
        <f>'[3]All Developments - Total'!AA128</f>
        <v>453</v>
      </c>
      <c r="AB113" s="6">
        <f>'[3]All Developments - Total'!AB128</f>
        <v>453</v>
      </c>
      <c r="AC113" s="6">
        <f>'[3]All Developments - Total'!AC128</f>
        <v>453</v>
      </c>
      <c r="AD113" s="6"/>
      <c r="AE113" s="6"/>
      <c r="AF113" s="6"/>
      <c r="AG113" s="6"/>
      <c r="AH113" s="6"/>
      <c r="AI113" s="6"/>
      <c r="AJ113" s="6"/>
      <c r="AK113" s="6"/>
    </row>
    <row r="114" spans="1:39" x14ac:dyDescent="0.35">
      <c r="C114" s="3"/>
      <c r="D114" s="3"/>
      <c r="E114" t="s">
        <v>71</v>
      </c>
      <c r="F114" t="s">
        <v>70</v>
      </c>
      <c r="H114" s="10"/>
      <c r="I114" s="10"/>
      <c r="J114" s="10">
        <v>1346</v>
      </c>
      <c r="K114" s="10">
        <f t="shared" ref="K114:AC114" si="26">J114+K113</f>
        <v>1812</v>
      </c>
      <c r="L114" s="10">
        <f t="shared" si="26"/>
        <v>2289</v>
      </c>
      <c r="M114" s="10">
        <f t="shared" si="26"/>
        <v>2703</v>
      </c>
      <c r="N114" s="10">
        <f t="shared" si="26"/>
        <v>3156</v>
      </c>
      <c r="O114" s="10">
        <f t="shared" si="26"/>
        <v>3609</v>
      </c>
      <c r="P114" s="10">
        <f t="shared" si="26"/>
        <v>4062</v>
      </c>
      <c r="Q114" s="10">
        <f t="shared" si="26"/>
        <v>4515</v>
      </c>
      <c r="R114" s="10">
        <f t="shared" si="26"/>
        <v>4968</v>
      </c>
      <c r="S114" s="10">
        <f t="shared" si="26"/>
        <v>5421</v>
      </c>
      <c r="T114" s="10">
        <f t="shared" si="26"/>
        <v>5874</v>
      </c>
      <c r="U114" s="10">
        <f t="shared" si="26"/>
        <v>6327</v>
      </c>
      <c r="V114" s="10">
        <f t="shared" si="26"/>
        <v>6780</v>
      </c>
      <c r="W114" s="10">
        <f t="shared" si="26"/>
        <v>7233</v>
      </c>
      <c r="X114" s="10">
        <f t="shared" si="26"/>
        <v>7686</v>
      </c>
      <c r="Y114" s="10">
        <f t="shared" si="26"/>
        <v>8139</v>
      </c>
      <c r="Z114" s="10">
        <f t="shared" si="26"/>
        <v>8592</v>
      </c>
      <c r="AA114" s="10">
        <f t="shared" si="26"/>
        <v>9045</v>
      </c>
      <c r="AB114" s="10">
        <f t="shared" si="26"/>
        <v>9498</v>
      </c>
      <c r="AC114" s="10">
        <f t="shared" si="26"/>
        <v>9951</v>
      </c>
      <c r="AD114" s="10"/>
      <c r="AE114" s="10"/>
      <c r="AF114" s="10"/>
      <c r="AG114" s="10"/>
      <c r="AH114" s="10"/>
      <c r="AI114" s="10"/>
      <c r="AJ114" s="10"/>
      <c r="AK114" s="10"/>
    </row>
    <row r="115" spans="1:39" x14ac:dyDescent="0.35">
      <c r="A115" s="2">
        <v>21</v>
      </c>
      <c r="C115" s="3"/>
      <c r="D115" s="3"/>
      <c r="E115" t="s">
        <v>72</v>
      </c>
      <c r="F115" t="s">
        <v>70</v>
      </c>
      <c r="G115" s="6">
        <v>1</v>
      </c>
    </row>
    <row r="116" spans="1:39" x14ac:dyDescent="0.35">
      <c r="C116" s="3"/>
      <c r="D116" s="3"/>
      <c r="E116" t="s">
        <v>73</v>
      </c>
      <c r="F116" t="s">
        <v>70</v>
      </c>
      <c r="I116" s="10"/>
      <c r="J116" s="10">
        <v>434</v>
      </c>
      <c r="K116" s="10">
        <f t="shared" ref="K116:AC116" si="27">K113*$G115</f>
        <v>466</v>
      </c>
      <c r="L116" s="10">
        <f t="shared" si="27"/>
        <v>477</v>
      </c>
      <c r="M116" s="10">
        <f t="shared" si="27"/>
        <v>414</v>
      </c>
      <c r="N116" s="10">
        <f t="shared" si="27"/>
        <v>453</v>
      </c>
      <c r="O116" s="10">
        <f t="shared" si="27"/>
        <v>453</v>
      </c>
      <c r="P116" s="10">
        <f t="shared" si="27"/>
        <v>453</v>
      </c>
      <c r="Q116" s="10">
        <f t="shared" si="27"/>
        <v>453</v>
      </c>
      <c r="R116" s="10">
        <f t="shared" si="27"/>
        <v>453</v>
      </c>
      <c r="S116" s="10">
        <f t="shared" si="27"/>
        <v>453</v>
      </c>
      <c r="T116" s="10">
        <f t="shared" si="27"/>
        <v>453</v>
      </c>
      <c r="U116" s="10">
        <f t="shared" si="27"/>
        <v>453</v>
      </c>
      <c r="V116" s="10">
        <f t="shared" si="27"/>
        <v>453</v>
      </c>
      <c r="W116" s="10">
        <f t="shared" si="27"/>
        <v>453</v>
      </c>
      <c r="X116" s="10">
        <f t="shared" si="27"/>
        <v>453</v>
      </c>
      <c r="Y116" s="10">
        <f t="shared" si="27"/>
        <v>453</v>
      </c>
      <c r="Z116" s="10">
        <f t="shared" si="27"/>
        <v>453</v>
      </c>
      <c r="AA116" s="10">
        <f t="shared" si="27"/>
        <v>453</v>
      </c>
      <c r="AB116" s="10">
        <f t="shared" si="27"/>
        <v>453</v>
      </c>
      <c r="AC116" s="10">
        <f t="shared" si="27"/>
        <v>453</v>
      </c>
      <c r="AD116" s="10"/>
      <c r="AE116" s="10"/>
      <c r="AF116" s="10"/>
      <c r="AG116" s="10"/>
      <c r="AH116" s="10"/>
      <c r="AI116" s="10"/>
      <c r="AJ116" s="10"/>
      <c r="AK116" s="10"/>
      <c r="AL116" s="10"/>
      <c r="AM116" s="10"/>
    </row>
    <row r="117" spans="1:39" x14ac:dyDescent="0.35">
      <c r="C117" s="3"/>
      <c r="D117" s="3"/>
      <c r="E117" t="s">
        <v>74</v>
      </c>
      <c r="F117" t="s">
        <v>70</v>
      </c>
      <c r="I117" s="10"/>
      <c r="J117" s="10">
        <v>1346</v>
      </c>
      <c r="K117" s="10">
        <f t="shared" ref="K117:AC117" si="28">K114*$G115</f>
        <v>1812</v>
      </c>
      <c r="L117" s="10">
        <f t="shared" si="28"/>
        <v>2289</v>
      </c>
      <c r="M117" s="10">
        <f t="shared" si="28"/>
        <v>2703</v>
      </c>
      <c r="N117" s="10">
        <f t="shared" si="28"/>
        <v>3156</v>
      </c>
      <c r="O117" s="10">
        <f t="shared" si="28"/>
        <v>3609</v>
      </c>
      <c r="P117" s="10">
        <f t="shared" si="28"/>
        <v>4062</v>
      </c>
      <c r="Q117" s="10">
        <f t="shared" si="28"/>
        <v>4515</v>
      </c>
      <c r="R117" s="10">
        <f t="shared" si="28"/>
        <v>4968</v>
      </c>
      <c r="S117" s="10">
        <f t="shared" si="28"/>
        <v>5421</v>
      </c>
      <c r="T117" s="10">
        <f t="shared" si="28"/>
        <v>5874</v>
      </c>
      <c r="U117" s="10">
        <f t="shared" si="28"/>
        <v>6327</v>
      </c>
      <c r="V117" s="10">
        <f t="shared" si="28"/>
        <v>6780</v>
      </c>
      <c r="W117" s="10">
        <f t="shared" si="28"/>
        <v>7233</v>
      </c>
      <c r="X117" s="10">
        <f t="shared" si="28"/>
        <v>7686</v>
      </c>
      <c r="Y117" s="10">
        <f t="shared" si="28"/>
        <v>8139</v>
      </c>
      <c r="Z117" s="10">
        <f t="shared" si="28"/>
        <v>8592</v>
      </c>
      <c r="AA117" s="10">
        <f t="shared" si="28"/>
        <v>9045</v>
      </c>
      <c r="AB117" s="10">
        <f t="shared" si="28"/>
        <v>9498</v>
      </c>
      <c r="AC117" s="10">
        <f t="shared" si="28"/>
        <v>9951</v>
      </c>
      <c r="AD117" s="10"/>
      <c r="AE117" s="10"/>
      <c r="AF117" s="10"/>
      <c r="AG117" s="10"/>
      <c r="AH117" s="10"/>
      <c r="AI117" s="10"/>
      <c r="AJ117" s="10"/>
      <c r="AK117" s="10"/>
      <c r="AL117" s="10"/>
      <c r="AM117" s="10"/>
    </row>
    <row r="118" spans="1:39" x14ac:dyDescent="0.35">
      <c r="A118" s="2">
        <v>22</v>
      </c>
      <c r="C118" s="3"/>
      <c r="D118" s="3"/>
      <c r="E118" t="s">
        <v>75</v>
      </c>
      <c r="F118" t="s">
        <v>76</v>
      </c>
      <c r="H118" s="6"/>
      <c r="I118" s="6"/>
      <c r="J118" s="6">
        <v>121</v>
      </c>
      <c r="K118" s="6">
        <f>'[3]All Developments - Total'!K133</f>
        <v>121</v>
      </c>
      <c r="L118" s="6">
        <f>'[3]All Developments - Total'!L133</f>
        <v>121</v>
      </c>
      <c r="M118" s="6">
        <f>'[3]All Developments - Total'!M133</f>
        <v>121</v>
      </c>
      <c r="N118" s="6">
        <f>'[3]All Developments - Total'!N133</f>
        <v>121</v>
      </c>
      <c r="O118" s="6">
        <f>'[3]All Developments - Total'!O133</f>
        <v>121</v>
      </c>
      <c r="P118" s="6">
        <f>'[3]All Developments - Total'!P133</f>
        <v>121</v>
      </c>
      <c r="Q118" s="6">
        <f>'[3]All Developments - Total'!Q133</f>
        <v>121</v>
      </c>
      <c r="R118" s="6">
        <f>'[3]All Developments - Total'!R133</f>
        <v>121</v>
      </c>
      <c r="S118" s="6">
        <f>'[3]All Developments - Total'!S133</f>
        <v>121</v>
      </c>
      <c r="T118" s="6">
        <f>'[3]All Developments - Total'!T133</f>
        <v>121</v>
      </c>
      <c r="U118" s="6">
        <f>'[3]All Developments - Total'!U133</f>
        <v>121</v>
      </c>
      <c r="V118" s="6">
        <f>'[3]All Developments - Total'!V133</f>
        <v>121</v>
      </c>
      <c r="W118" s="6">
        <f>'[3]All Developments - Total'!W133</f>
        <v>121</v>
      </c>
      <c r="X118" s="6">
        <f>'[3]All Developments - Total'!X133</f>
        <v>121</v>
      </c>
      <c r="Y118" s="6">
        <f>'[3]All Developments - Total'!Y133</f>
        <v>121</v>
      </c>
      <c r="Z118" s="6">
        <f>'[3]All Developments - Total'!Z133</f>
        <v>121</v>
      </c>
      <c r="AA118" s="6">
        <f>'[3]All Developments - Total'!AA133</f>
        <v>121</v>
      </c>
      <c r="AB118" s="6">
        <f>'[3]All Developments - Total'!AB133</f>
        <v>121</v>
      </c>
      <c r="AC118" s="6">
        <f>'[3]All Developments - Total'!AC133</f>
        <v>121</v>
      </c>
      <c r="AD118" s="6"/>
      <c r="AE118" s="6"/>
      <c r="AF118" s="6"/>
      <c r="AG118" s="6"/>
      <c r="AH118" s="6"/>
      <c r="AI118" s="6"/>
      <c r="AJ118" s="6"/>
      <c r="AK118" s="6"/>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c r="I121" s="10"/>
      <c r="J121" s="10">
        <f t="shared" ref="J121:AC121" si="29">J114*J118</f>
        <v>162866</v>
      </c>
      <c r="K121" s="10">
        <f t="shared" si="29"/>
        <v>219252</v>
      </c>
      <c r="L121" s="10">
        <f t="shared" si="29"/>
        <v>276969</v>
      </c>
      <c r="M121" s="10">
        <f t="shared" si="29"/>
        <v>327063</v>
      </c>
      <c r="N121" s="10">
        <f t="shared" si="29"/>
        <v>381876</v>
      </c>
      <c r="O121" s="10">
        <f t="shared" si="29"/>
        <v>436689</v>
      </c>
      <c r="P121" s="10">
        <f t="shared" si="29"/>
        <v>491502</v>
      </c>
      <c r="Q121" s="10">
        <f t="shared" si="29"/>
        <v>546315</v>
      </c>
      <c r="R121" s="10">
        <f t="shared" si="29"/>
        <v>601128</v>
      </c>
      <c r="S121" s="10">
        <f t="shared" si="29"/>
        <v>655941</v>
      </c>
      <c r="T121" s="10">
        <f t="shared" si="29"/>
        <v>710754</v>
      </c>
      <c r="U121" s="10">
        <f t="shared" si="29"/>
        <v>765567</v>
      </c>
      <c r="V121" s="10">
        <f t="shared" si="29"/>
        <v>820380</v>
      </c>
      <c r="W121" s="10">
        <f t="shared" si="29"/>
        <v>875193</v>
      </c>
      <c r="X121" s="10">
        <f t="shared" si="29"/>
        <v>930006</v>
      </c>
      <c r="Y121" s="10">
        <f t="shared" si="29"/>
        <v>984819</v>
      </c>
      <c r="Z121" s="10">
        <f t="shared" si="29"/>
        <v>1039632</v>
      </c>
      <c r="AA121" s="10">
        <f t="shared" si="29"/>
        <v>1094445</v>
      </c>
      <c r="AB121" s="10">
        <f t="shared" si="29"/>
        <v>1149258</v>
      </c>
      <c r="AC121" s="10">
        <f t="shared" si="29"/>
        <v>1204071</v>
      </c>
      <c r="AD121" s="10"/>
      <c r="AE121" s="10"/>
      <c r="AF121" s="10"/>
      <c r="AG121" s="10"/>
      <c r="AH121" s="10"/>
      <c r="AI121" s="10"/>
      <c r="AJ121" s="10"/>
      <c r="AK121" s="10"/>
    </row>
    <row r="122" spans="1:39" x14ac:dyDescent="0.35">
      <c r="C122" s="3"/>
      <c r="D122" s="3"/>
      <c r="E122" t="s">
        <v>81</v>
      </c>
      <c r="F122" t="s">
        <v>80</v>
      </c>
      <c r="H122" s="10"/>
      <c r="I122" s="10"/>
      <c r="J122" s="10">
        <v>0</v>
      </c>
      <c r="K122" s="10">
        <f t="shared" ref="K122:AC122" si="30">K114*K119</f>
        <v>0</v>
      </c>
      <c r="L122" s="10">
        <f t="shared" si="30"/>
        <v>0</v>
      </c>
      <c r="M122" s="10">
        <f t="shared" si="30"/>
        <v>0</v>
      </c>
      <c r="N122" s="10">
        <f t="shared" si="30"/>
        <v>0</v>
      </c>
      <c r="O122" s="10">
        <f t="shared" si="30"/>
        <v>0</v>
      </c>
      <c r="P122" s="10">
        <f t="shared" si="30"/>
        <v>0</v>
      </c>
      <c r="Q122" s="10">
        <f t="shared" si="30"/>
        <v>0</v>
      </c>
      <c r="R122" s="10">
        <f t="shared" si="30"/>
        <v>0</v>
      </c>
      <c r="S122" s="10">
        <f t="shared" si="30"/>
        <v>0</v>
      </c>
      <c r="T122" s="10">
        <f t="shared" si="30"/>
        <v>0</v>
      </c>
      <c r="U122" s="10">
        <f t="shared" si="30"/>
        <v>0</v>
      </c>
      <c r="V122" s="10">
        <f t="shared" si="30"/>
        <v>0</v>
      </c>
      <c r="W122" s="10">
        <f t="shared" si="30"/>
        <v>0</v>
      </c>
      <c r="X122" s="10">
        <f t="shared" si="30"/>
        <v>0</v>
      </c>
      <c r="Y122" s="10">
        <f t="shared" si="30"/>
        <v>0</v>
      </c>
      <c r="Z122" s="10">
        <f t="shared" si="30"/>
        <v>0</v>
      </c>
      <c r="AA122" s="10">
        <f t="shared" si="30"/>
        <v>0</v>
      </c>
      <c r="AB122" s="10">
        <f t="shared" si="30"/>
        <v>0</v>
      </c>
      <c r="AC122" s="10">
        <f t="shared" si="30"/>
        <v>0</v>
      </c>
      <c r="AD122" s="10"/>
      <c r="AE122" s="10"/>
      <c r="AF122" s="10"/>
      <c r="AG122" s="10"/>
      <c r="AH122" s="10"/>
      <c r="AI122" s="10"/>
      <c r="AJ122" s="10"/>
      <c r="AK122" s="10"/>
    </row>
    <row r="123" spans="1:39" x14ac:dyDescent="0.35">
      <c r="C123" s="3"/>
      <c r="D123" s="3"/>
      <c r="E123" t="s">
        <v>82</v>
      </c>
      <c r="F123" t="s">
        <v>80</v>
      </c>
      <c r="H123" s="10"/>
      <c r="I123" s="10"/>
      <c r="J123" s="10">
        <v>0</v>
      </c>
      <c r="K123" s="10">
        <f t="shared" ref="K123:AC123" si="31">K114*K120</f>
        <v>0</v>
      </c>
      <c r="L123" s="10">
        <f t="shared" si="31"/>
        <v>0</v>
      </c>
      <c r="M123" s="10">
        <f t="shared" si="31"/>
        <v>0</v>
      </c>
      <c r="N123" s="10">
        <f t="shared" si="31"/>
        <v>0</v>
      </c>
      <c r="O123" s="10">
        <f t="shared" si="31"/>
        <v>0</v>
      </c>
      <c r="P123" s="10">
        <f t="shared" si="31"/>
        <v>0</v>
      </c>
      <c r="Q123" s="10">
        <f t="shared" si="31"/>
        <v>0</v>
      </c>
      <c r="R123" s="10">
        <f t="shared" si="31"/>
        <v>0</v>
      </c>
      <c r="S123" s="10">
        <f t="shared" si="31"/>
        <v>0</v>
      </c>
      <c r="T123" s="10">
        <f t="shared" si="31"/>
        <v>0</v>
      </c>
      <c r="U123" s="10">
        <f t="shared" si="31"/>
        <v>0</v>
      </c>
      <c r="V123" s="10">
        <f t="shared" si="31"/>
        <v>0</v>
      </c>
      <c r="W123" s="10">
        <f t="shared" si="31"/>
        <v>0</v>
      </c>
      <c r="X123" s="10">
        <f t="shared" si="31"/>
        <v>0</v>
      </c>
      <c r="Y123" s="10">
        <f t="shared" si="31"/>
        <v>0</v>
      </c>
      <c r="Z123" s="10">
        <f t="shared" si="31"/>
        <v>0</v>
      </c>
      <c r="AA123" s="10">
        <f t="shared" si="31"/>
        <v>0</v>
      </c>
      <c r="AB123" s="10">
        <f t="shared" si="31"/>
        <v>0</v>
      </c>
      <c r="AC123" s="10">
        <f t="shared" si="31"/>
        <v>0</v>
      </c>
      <c r="AD123" s="10"/>
      <c r="AE123" s="10"/>
      <c r="AF123" s="10"/>
      <c r="AG123" s="10"/>
      <c r="AH123" s="10"/>
      <c r="AI123" s="10"/>
      <c r="AJ123" s="10"/>
      <c r="AK123" s="10"/>
    </row>
    <row r="124" spans="1:39" x14ac:dyDescent="0.35">
      <c r="A124" s="2">
        <v>23</v>
      </c>
      <c r="C124" s="3"/>
      <c r="D124" s="3"/>
      <c r="E124" t="s">
        <v>83</v>
      </c>
      <c r="F124" t="s">
        <v>44</v>
      </c>
      <c r="H124" s="9"/>
      <c r="I124" s="9"/>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c r="AE124" s="9"/>
      <c r="AF124" s="9"/>
      <c r="AG124" s="9"/>
      <c r="AH124" s="9"/>
      <c r="AI124" s="9"/>
      <c r="AJ124" s="9"/>
      <c r="AK124" s="9"/>
    </row>
    <row r="125" spans="1:39" x14ac:dyDescent="0.35">
      <c r="A125" s="2">
        <v>24</v>
      </c>
      <c r="C125" s="3"/>
      <c r="D125" s="3"/>
      <c r="E125" t="s">
        <v>84</v>
      </c>
      <c r="F125" t="s">
        <v>85</v>
      </c>
      <c r="G125" s="6">
        <f>[3]Infill!$G$140</f>
        <v>328.1</v>
      </c>
      <c r="H125" s="14"/>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row>
    <row r="126" spans="1:39" x14ac:dyDescent="0.35">
      <c r="C126" s="3"/>
      <c r="D126" s="3"/>
      <c r="E126" t="s">
        <v>86</v>
      </c>
      <c r="F126" t="s">
        <v>87</v>
      </c>
      <c r="G126" s="12">
        <f>[3]Infill!$G$141</f>
        <v>1.9831000000000001</v>
      </c>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row>
    <row r="127" spans="1:39" x14ac:dyDescent="0.35">
      <c r="C127" s="3"/>
      <c r="D127" s="3"/>
      <c r="E127" t="s">
        <v>88</v>
      </c>
      <c r="F127" t="s">
        <v>87</v>
      </c>
      <c r="G127" s="12"/>
      <c r="H127" s="13"/>
      <c r="I127" s="13"/>
      <c r="J127" s="13">
        <f t="shared" ref="J127:AC127" si="32">I127*(1+$G$16)*(1+J124)</f>
        <v>0</v>
      </c>
      <c r="K127" s="13">
        <f t="shared" si="32"/>
        <v>0</v>
      </c>
      <c r="L127" s="13">
        <f t="shared" si="32"/>
        <v>0</v>
      </c>
      <c r="M127" s="13">
        <f t="shared" si="32"/>
        <v>0</v>
      </c>
      <c r="N127" s="13">
        <f t="shared" si="32"/>
        <v>0</v>
      </c>
      <c r="O127" s="13">
        <f t="shared" si="32"/>
        <v>0</v>
      </c>
      <c r="P127" s="13">
        <f t="shared" si="32"/>
        <v>0</v>
      </c>
      <c r="Q127" s="13">
        <f t="shared" si="32"/>
        <v>0</v>
      </c>
      <c r="R127" s="13">
        <f t="shared" si="32"/>
        <v>0</v>
      </c>
      <c r="S127" s="13">
        <f t="shared" si="32"/>
        <v>0</v>
      </c>
      <c r="T127" s="13">
        <f t="shared" si="32"/>
        <v>0</v>
      </c>
      <c r="U127" s="13">
        <f t="shared" si="32"/>
        <v>0</v>
      </c>
      <c r="V127" s="13">
        <f t="shared" si="32"/>
        <v>0</v>
      </c>
      <c r="W127" s="13">
        <f t="shared" si="32"/>
        <v>0</v>
      </c>
      <c r="X127" s="13">
        <f t="shared" si="32"/>
        <v>0</v>
      </c>
      <c r="Y127" s="13">
        <f t="shared" si="32"/>
        <v>0</v>
      </c>
      <c r="Z127" s="13">
        <f t="shared" si="32"/>
        <v>0</v>
      </c>
      <c r="AA127" s="13">
        <f t="shared" si="32"/>
        <v>0</v>
      </c>
      <c r="AB127" s="13">
        <f t="shared" si="32"/>
        <v>0</v>
      </c>
      <c r="AC127" s="13">
        <f t="shared" si="32"/>
        <v>0</v>
      </c>
      <c r="AD127" s="13"/>
      <c r="AE127" s="13"/>
      <c r="AF127" s="13"/>
      <c r="AG127" s="13"/>
      <c r="AH127" s="13"/>
      <c r="AI127" s="13"/>
      <c r="AJ127" s="13"/>
      <c r="AK127" s="13"/>
    </row>
    <row r="128" spans="1:39" x14ac:dyDescent="0.35">
      <c r="C128" s="3"/>
      <c r="D128" s="3"/>
      <c r="E128" t="s">
        <v>89</v>
      </c>
      <c r="F128" t="s">
        <v>87</v>
      </c>
      <c r="G128" s="12"/>
      <c r="H128" s="13"/>
      <c r="I128" s="13"/>
      <c r="J128" s="13">
        <f t="shared" ref="J128:AC128" si="33">I128*(1+$G$16)*(1+J124)</f>
        <v>0</v>
      </c>
      <c r="K128" s="13">
        <f t="shared" si="33"/>
        <v>0</v>
      </c>
      <c r="L128" s="13">
        <f t="shared" si="33"/>
        <v>0</v>
      </c>
      <c r="M128" s="13">
        <f t="shared" si="33"/>
        <v>0</v>
      </c>
      <c r="N128" s="13">
        <f t="shared" si="33"/>
        <v>0</v>
      </c>
      <c r="O128" s="13">
        <f t="shared" si="33"/>
        <v>0</v>
      </c>
      <c r="P128" s="13">
        <f t="shared" si="33"/>
        <v>0</v>
      </c>
      <c r="Q128" s="13">
        <f t="shared" si="33"/>
        <v>0</v>
      </c>
      <c r="R128" s="13">
        <f t="shared" si="33"/>
        <v>0</v>
      </c>
      <c r="S128" s="13">
        <f t="shared" si="33"/>
        <v>0</v>
      </c>
      <c r="T128" s="13">
        <f t="shared" si="33"/>
        <v>0</v>
      </c>
      <c r="U128" s="13">
        <f t="shared" si="33"/>
        <v>0</v>
      </c>
      <c r="V128" s="13">
        <f t="shared" si="33"/>
        <v>0</v>
      </c>
      <c r="W128" s="13">
        <f t="shared" si="33"/>
        <v>0</v>
      </c>
      <c r="X128" s="13">
        <f t="shared" si="33"/>
        <v>0</v>
      </c>
      <c r="Y128" s="13">
        <f t="shared" si="33"/>
        <v>0</v>
      </c>
      <c r="Z128" s="13">
        <f t="shared" si="33"/>
        <v>0</v>
      </c>
      <c r="AA128" s="13">
        <f t="shared" si="33"/>
        <v>0</v>
      </c>
      <c r="AB128" s="13">
        <f t="shared" si="33"/>
        <v>0</v>
      </c>
      <c r="AC128" s="13">
        <f t="shared" si="33"/>
        <v>0</v>
      </c>
      <c r="AD128" s="13"/>
      <c r="AE128" s="13"/>
      <c r="AF128" s="13"/>
      <c r="AG128" s="13"/>
      <c r="AH128" s="13"/>
      <c r="AI128" s="13"/>
      <c r="AJ128" s="13"/>
      <c r="AK128" s="13"/>
    </row>
    <row r="129" spans="1:37" x14ac:dyDescent="0.35">
      <c r="C129" s="3"/>
      <c r="D129" s="3"/>
    </row>
    <row r="130" spans="1:37" x14ac:dyDescent="0.35">
      <c r="C130" s="3"/>
      <c r="D130" s="3"/>
      <c r="E130" t="s">
        <v>95</v>
      </c>
      <c r="F130" t="s">
        <v>91</v>
      </c>
      <c r="H130" s="10"/>
      <c r="I130" s="10"/>
      <c r="J130" s="10">
        <f t="shared" ref="J130" si="34">SUM(J121:J123)/1000</f>
        <v>162.86600000000001</v>
      </c>
      <c r="K130" s="10">
        <f t="shared" ref="K130:AC130" si="35">SUM(K121:K123)/1000</f>
        <v>219.25200000000001</v>
      </c>
      <c r="L130" s="10">
        <f t="shared" si="35"/>
        <v>276.96899999999999</v>
      </c>
      <c r="M130" s="10">
        <f t="shared" si="35"/>
        <v>327.06299999999999</v>
      </c>
      <c r="N130" s="10">
        <f t="shared" si="35"/>
        <v>381.87599999999998</v>
      </c>
      <c r="O130" s="10">
        <f t="shared" si="35"/>
        <v>436.68900000000002</v>
      </c>
      <c r="P130" s="10">
        <f t="shared" si="35"/>
        <v>491.50200000000001</v>
      </c>
      <c r="Q130" s="10">
        <f t="shared" si="35"/>
        <v>546.31500000000005</v>
      </c>
      <c r="R130" s="10">
        <f t="shared" si="35"/>
        <v>601.12800000000004</v>
      </c>
      <c r="S130" s="10">
        <f t="shared" si="35"/>
        <v>655.94100000000003</v>
      </c>
      <c r="T130" s="10">
        <f t="shared" si="35"/>
        <v>710.75400000000002</v>
      </c>
      <c r="U130" s="10">
        <f t="shared" si="35"/>
        <v>765.56700000000001</v>
      </c>
      <c r="V130" s="10">
        <f t="shared" si="35"/>
        <v>820.38</v>
      </c>
      <c r="W130" s="10">
        <f t="shared" si="35"/>
        <v>875.19299999999998</v>
      </c>
      <c r="X130" s="10">
        <f t="shared" si="35"/>
        <v>930.00599999999997</v>
      </c>
      <c r="Y130" s="10">
        <f t="shared" si="35"/>
        <v>984.81899999999996</v>
      </c>
      <c r="Z130" s="10">
        <f t="shared" si="35"/>
        <v>1039.6320000000001</v>
      </c>
      <c r="AA130" s="10">
        <f t="shared" si="35"/>
        <v>1094.4449999999999</v>
      </c>
      <c r="AB130" s="10">
        <f t="shared" si="35"/>
        <v>1149.258</v>
      </c>
      <c r="AC130" s="10">
        <f t="shared" si="35"/>
        <v>1204.0709999999999</v>
      </c>
      <c r="AD130" s="10"/>
      <c r="AE130" s="10"/>
      <c r="AF130" s="10"/>
      <c r="AG130" s="10"/>
      <c r="AH130" s="10"/>
      <c r="AI130" s="10"/>
      <c r="AJ130" s="10"/>
      <c r="AK130" s="10"/>
    </row>
    <row r="131" spans="1:37" x14ac:dyDescent="0.35">
      <c r="C131" s="3"/>
      <c r="D131" s="3"/>
      <c r="E131" t="s">
        <v>96</v>
      </c>
      <c r="F131" t="s">
        <v>53</v>
      </c>
      <c r="H131" s="10"/>
      <c r="I131" s="10"/>
      <c r="J131" s="10">
        <f t="shared" ref="J131" si="36">J114*J125+J121*J126+J122*J127+J123*J128</f>
        <v>0</v>
      </c>
      <c r="K131" s="10">
        <f t="shared" ref="K131:AC131" si="37">K114*K125+K121*K126+K122*K127+K123*K128</f>
        <v>0</v>
      </c>
      <c r="L131" s="10">
        <f t="shared" si="37"/>
        <v>0</v>
      </c>
      <c r="M131" s="10">
        <f t="shared" si="37"/>
        <v>0</v>
      </c>
      <c r="N131" s="10">
        <f t="shared" si="37"/>
        <v>0</v>
      </c>
      <c r="O131" s="10">
        <f t="shared" si="37"/>
        <v>0</v>
      </c>
      <c r="P131" s="10">
        <f t="shared" si="37"/>
        <v>0</v>
      </c>
      <c r="Q131" s="10">
        <f t="shared" si="37"/>
        <v>0</v>
      </c>
      <c r="R131" s="10">
        <f t="shared" si="37"/>
        <v>0</v>
      </c>
      <c r="S131" s="10">
        <f t="shared" si="37"/>
        <v>0</v>
      </c>
      <c r="T131" s="10">
        <f t="shared" si="37"/>
        <v>0</v>
      </c>
      <c r="U131" s="10">
        <f t="shared" si="37"/>
        <v>0</v>
      </c>
      <c r="V131" s="10">
        <f t="shared" si="37"/>
        <v>0</v>
      </c>
      <c r="W131" s="10">
        <f t="shared" si="37"/>
        <v>0</v>
      </c>
      <c r="X131" s="10">
        <f t="shared" si="37"/>
        <v>0</v>
      </c>
      <c r="Y131" s="10">
        <f t="shared" si="37"/>
        <v>0</v>
      </c>
      <c r="Z131" s="10">
        <f t="shared" si="37"/>
        <v>0</v>
      </c>
      <c r="AA131" s="10">
        <f t="shared" si="37"/>
        <v>0</v>
      </c>
      <c r="AB131" s="10">
        <f t="shared" si="37"/>
        <v>0</v>
      </c>
      <c r="AC131" s="10">
        <f t="shared" si="37"/>
        <v>0</v>
      </c>
      <c r="AD131" s="10"/>
      <c r="AE131" s="10"/>
      <c r="AF131" s="10"/>
      <c r="AG131" s="10"/>
      <c r="AH131" s="10"/>
      <c r="AI131" s="10"/>
      <c r="AJ131" s="10"/>
      <c r="AK131" s="10"/>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c r="I135" s="10"/>
      <c r="J135" s="10">
        <v>0</v>
      </c>
      <c r="K135" s="10">
        <f t="shared" ref="K135:AC135" si="38">J135+K134</f>
        <v>0</v>
      </c>
      <c r="L135" s="10">
        <f t="shared" si="38"/>
        <v>0</v>
      </c>
      <c r="M135" s="10">
        <f t="shared" si="38"/>
        <v>0</v>
      </c>
      <c r="N135" s="10">
        <f t="shared" si="38"/>
        <v>0</v>
      </c>
      <c r="O135" s="10">
        <f t="shared" si="38"/>
        <v>0</v>
      </c>
      <c r="P135" s="10">
        <f t="shared" si="38"/>
        <v>0</v>
      </c>
      <c r="Q135" s="10">
        <f t="shared" si="38"/>
        <v>0</v>
      </c>
      <c r="R135" s="10">
        <f t="shared" si="38"/>
        <v>0</v>
      </c>
      <c r="S135" s="10">
        <f t="shared" si="38"/>
        <v>0</v>
      </c>
      <c r="T135" s="10">
        <f t="shared" si="38"/>
        <v>0</v>
      </c>
      <c r="U135" s="10">
        <f t="shared" si="38"/>
        <v>0</v>
      </c>
      <c r="V135" s="10">
        <f t="shared" si="38"/>
        <v>0</v>
      </c>
      <c r="W135" s="10">
        <f t="shared" si="38"/>
        <v>0</v>
      </c>
      <c r="X135" s="10">
        <f t="shared" si="38"/>
        <v>0</v>
      </c>
      <c r="Y135" s="10">
        <f t="shared" si="38"/>
        <v>0</v>
      </c>
      <c r="Z135" s="10">
        <f t="shared" si="38"/>
        <v>0</v>
      </c>
      <c r="AA135" s="10">
        <f t="shared" si="38"/>
        <v>0</v>
      </c>
      <c r="AB135" s="10">
        <f t="shared" si="38"/>
        <v>0</v>
      </c>
      <c r="AC135" s="10">
        <f t="shared" si="38"/>
        <v>0</v>
      </c>
      <c r="AD135" s="10"/>
      <c r="AE135" s="10"/>
      <c r="AF135" s="10"/>
      <c r="AG135" s="10"/>
      <c r="AH135" s="10"/>
      <c r="AI135" s="10"/>
      <c r="AJ135" s="10"/>
      <c r="AK135" s="10"/>
    </row>
    <row r="136" spans="1:37" x14ac:dyDescent="0.35">
      <c r="A136" s="2">
        <v>26</v>
      </c>
      <c r="C136" s="3"/>
      <c r="D136" s="3"/>
      <c r="E136" t="s">
        <v>72</v>
      </c>
      <c r="F136" t="s">
        <v>70</v>
      </c>
      <c r="G136" s="6"/>
    </row>
    <row r="137" spans="1:37" x14ac:dyDescent="0.35">
      <c r="C137" s="3"/>
      <c r="D137" s="3"/>
      <c r="E137" t="s">
        <v>73</v>
      </c>
      <c r="F137" t="s">
        <v>70</v>
      </c>
      <c r="J137">
        <v>0</v>
      </c>
      <c r="K137">
        <f t="shared" ref="K137:AC137" si="39">K134*$G136</f>
        <v>0</v>
      </c>
      <c r="L137">
        <f t="shared" si="39"/>
        <v>0</v>
      </c>
      <c r="M137">
        <f t="shared" si="39"/>
        <v>0</v>
      </c>
      <c r="N137">
        <f t="shared" si="39"/>
        <v>0</v>
      </c>
      <c r="O137">
        <f t="shared" si="39"/>
        <v>0</v>
      </c>
      <c r="P137">
        <f t="shared" si="39"/>
        <v>0</v>
      </c>
      <c r="Q137">
        <f t="shared" si="39"/>
        <v>0</v>
      </c>
      <c r="R137">
        <f t="shared" si="39"/>
        <v>0</v>
      </c>
      <c r="S137">
        <f t="shared" si="39"/>
        <v>0</v>
      </c>
      <c r="T137">
        <f t="shared" si="39"/>
        <v>0</v>
      </c>
      <c r="U137">
        <f t="shared" si="39"/>
        <v>0</v>
      </c>
      <c r="V137">
        <f t="shared" si="39"/>
        <v>0</v>
      </c>
      <c r="W137">
        <f t="shared" si="39"/>
        <v>0</v>
      </c>
      <c r="X137">
        <f t="shared" si="39"/>
        <v>0</v>
      </c>
      <c r="Y137">
        <f t="shared" si="39"/>
        <v>0</v>
      </c>
      <c r="Z137">
        <f t="shared" si="39"/>
        <v>0</v>
      </c>
      <c r="AA137">
        <f t="shared" si="39"/>
        <v>0</v>
      </c>
      <c r="AB137">
        <f t="shared" si="39"/>
        <v>0</v>
      </c>
      <c r="AC137">
        <f t="shared" si="39"/>
        <v>0</v>
      </c>
    </row>
    <row r="138" spans="1:37" x14ac:dyDescent="0.35">
      <c r="C138" s="3"/>
      <c r="D138" s="3"/>
      <c r="E138" t="s">
        <v>74</v>
      </c>
      <c r="F138" t="s">
        <v>70</v>
      </c>
      <c r="J138">
        <v>0</v>
      </c>
      <c r="K138">
        <f t="shared" ref="K138:AC138" si="40">K135*$G136</f>
        <v>0</v>
      </c>
      <c r="L138">
        <f t="shared" si="40"/>
        <v>0</v>
      </c>
      <c r="M138">
        <f t="shared" si="40"/>
        <v>0</v>
      </c>
      <c r="N138">
        <f t="shared" si="40"/>
        <v>0</v>
      </c>
      <c r="O138">
        <f t="shared" si="40"/>
        <v>0</v>
      </c>
      <c r="P138">
        <f t="shared" si="40"/>
        <v>0</v>
      </c>
      <c r="Q138">
        <f t="shared" si="40"/>
        <v>0</v>
      </c>
      <c r="R138">
        <f t="shared" si="40"/>
        <v>0</v>
      </c>
      <c r="S138">
        <f t="shared" si="40"/>
        <v>0</v>
      </c>
      <c r="T138">
        <f t="shared" si="40"/>
        <v>0</v>
      </c>
      <c r="U138">
        <f t="shared" si="40"/>
        <v>0</v>
      </c>
      <c r="V138">
        <f t="shared" si="40"/>
        <v>0</v>
      </c>
      <c r="W138">
        <f t="shared" si="40"/>
        <v>0</v>
      </c>
      <c r="X138">
        <f t="shared" si="40"/>
        <v>0</v>
      </c>
      <c r="Y138">
        <f t="shared" si="40"/>
        <v>0</v>
      </c>
      <c r="Z138">
        <f t="shared" si="40"/>
        <v>0</v>
      </c>
      <c r="AA138">
        <f t="shared" si="40"/>
        <v>0</v>
      </c>
      <c r="AB138">
        <f t="shared" si="40"/>
        <v>0</v>
      </c>
      <c r="AC138">
        <f t="shared" si="40"/>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c r="I142" s="10"/>
      <c r="J142" s="10">
        <v>0</v>
      </c>
      <c r="K142" s="10">
        <f t="shared" ref="K142:AC142" si="41">K135*K139</f>
        <v>0</v>
      </c>
      <c r="L142" s="10">
        <f t="shared" si="41"/>
        <v>0</v>
      </c>
      <c r="M142" s="10">
        <f t="shared" si="41"/>
        <v>0</v>
      </c>
      <c r="N142" s="10">
        <f t="shared" si="41"/>
        <v>0</v>
      </c>
      <c r="O142" s="10">
        <f t="shared" si="41"/>
        <v>0</v>
      </c>
      <c r="P142" s="10">
        <f t="shared" si="41"/>
        <v>0</v>
      </c>
      <c r="Q142" s="10">
        <f t="shared" si="41"/>
        <v>0</v>
      </c>
      <c r="R142" s="10">
        <f t="shared" si="41"/>
        <v>0</v>
      </c>
      <c r="S142" s="10">
        <f t="shared" si="41"/>
        <v>0</v>
      </c>
      <c r="T142" s="10">
        <f t="shared" si="41"/>
        <v>0</v>
      </c>
      <c r="U142" s="10">
        <f t="shared" si="41"/>
        <v>0</v>
      </c>
      <c r="V142" s="10">
        <f t="shared" si="41"/>
        <v>0</v>
      </c>
      <c r="W142" s="10">
        <f t="shared" si="41"/>
        <v>0</v>
      </c>
      <c r="X142" s="10">
        <f t="shared" si="41"/>
        <v>0</v>
      </c>
      <c r="Y142" s="10">
        <f t="shared" si="41"/>
        <v>0</v>
      </c>
      <c r="Z142" s="10">
        <f t="shared" si="41"/>
        <v>0</v>
      </c>
      <c r="AA142" s="10">
        <f t="shared" si="41"/>
        <v>0</v>
      </c>
      <c r="AB142" s="10">
        <f t="shared" si="41"/>
        <v>0</v>
      </c>
      <c r="AC142" s="10">
        <f t="shared" si="41"/>
        <v>0</v>
      </c>
      <c r="AD142" s="10"/>
      <c r="AE142" s="10"/>
      <c r="AF142" s="10"/>
      <c r="AG142" s="10"/>
      <c r="AH142" s="10"/>
      <c r="AI142" s="10"/>
      <c r="AJ142" s="10"/>
      <c r="AK142" s="10"/>
    </row>
    <row r="143" spans="1:37" x14ac:dyDescent="0.35">
      <c r="C143" s="3"/>
      <c r="D143" s="3"/>
      <c r="E143" t="s">
        <v>81</v>
      </c>
      <c r="F143" t="s">
        <v>80</v>
      </c>
      <c r="H143" s="10"/>
      <c r="I143" s="10"/>
      <c r="J143" s="10">
        <v>0</v>
      </c>
      <c r="K143" s="10">
        <f t="shared" ref="K143:AC143" si="42">K135*K140</f>
        <v>0</v>
      </c>
      <c r="L143" s="10">
        <f t="shared" si="42"/>
        <v>0</v>
      </c>
      <c r="M143" s="10">
        <f t="shared" si="42"/>
        <v>0</v>
      </c>
      <c r="N143" s="10">
        <f t="shared" si="42"/>
        <v>0</v>
      </c>
      <c r="O143" s="10">
        <f t="shared" si="42"/>
        <v>0</v>
      </c>
      <c r="P143" s="10">
        <f t="shared" si="42"/>
        <v>0</v>
      </c>
      <c r="Q143" s="10">
        <f t="shared" si="42"/>
        <v>0</v>
      </c>
      <c r="R143" s="10">
        <f t="shared" si="42"/>
        <v>0</v>
      </c>
      <c r="S143" s="10">
        <f t="shared" si="42"/>
        <v>0</v>
      </c>
      <c r="T143" s="10">
        <f t="shared" si="42"/>
        <v>0</v>
      </c>
      <c r="U143" s="10">
        <f t="shared" si="42"/>
        <v>0</v>
      </c>
      <c r="V143" s="10">
        <f t="shared" si="42"/>
        <v>0</v>
      </c>
      <c r="W143" s="10">
        <f t="shared" si="42"/>
        <v>0</v>
      </c>
      <c r="X143" s="10">
        <f t="shared" si="42"/>
        <v>0</v>
      </c>
      <c r="Y143" s="10">
        <f t="shared" si="42"/>
        <v>0</v>
      </c>
      <c r="Z143" s="10">
        <f t="shared" si="42"/>
        <v>0</v>
      </c>
      <c r="AA143" s="10">
        <f t="shared" si="42"/>
        <v>0</v>
      </c>
      <c r="AB143" s="10">
        <f t="shared" si="42"/>
        <v>0</v>
      </c>
      <c r="AC143" s="10">
        <f t="shared" si="42"/>
        <v>0</v>
      </c>
      <c r="AD143" s="10"/>
      <c r="AE143" s="10"/>
      <c r="AF143" s="10"/>
      <c r="AG143" s="10"/>
      <c r="AH143" s="10"/>
      <c r="AI143" s="10"/>
      <c r="AJ143" s="10"/>
      <c r="AK143" s="10"/>
    </row>
    <row r="144" spans="1:37" x14ac:dyDescent="0.35">
      <c r="C144" s="3"/>
      <c r="D144" s="3"/>
      <c r="E144" t="s">
        <v>82</v>
      </c>
      <c r="F144" t="s">
        <v>80</v>
      </c>
      <c r="H144" s="10"/>
      <c r="I144" s="10"/>
      <c r="J144" s="10">
        <v>0</v>
      </c>
      <c r="K144" s="10">
        <f t="shared" ref="K144:AC144" si="43">K135*K141</f>
        <v>0</v>
      </c>
      <c r="L144" s="10">
        <f t="shared" si="43"/>
        <v>0</v>
      </c>
      <c r="M144" s="10">
        <f t="shared" si="43"/>
        <v>0</v>
      </c>
      <c r="N144" s="10">
        <f t="shared" si="43"/>
        <v>0</v>
      </c>
      <c r="O144" s="10">
        <f t="shared" si="43"/>
        <v>0</v>
      </c>
      <c r="P144" s="10">
        <f t="shared" si="43"/>
        <v>0</v>
      </c>
      <c r="Q144" s="10">
        <f t="shared" si="43"/>
        <v>0</v>
      </c>
      <c r="R144" s="10">
        <f t="shared" si="43"/>
        <v>0</v>
      </c>
      <c r="S144" s="10">
        <f t="shared" si="43"/>
        <v>0</v>
      </c>
      <c r="T144" s="10">
        <f t="shared" si="43"/>
        <v>0</v>
      </c>
      <c r="U144" s="10">
        <f t="shared" si="43"/>
        <v>0</v>
      </c>
      <c r="V144" s="10">
        <f t="shared" si="43"/>
        <v>0</v>
      </c>
      <c r="W144" s="10">
        <f t="shared" si="43"/>
        <v>0</v>
      </c>
      <c r="X144" s="10">
        <f t="shared" si="43"/>
        <v>0</v>
      </c>
      <c r="Y144" s="10">
        <f t="shared" si="43"/>
        <v>0</v>
      </c>
      <c r="Z144" s="10">
        <f t="shared" si="43"/>
        <v>0</v>
      </c>
      <c r="AA144" s="10">
        <f t="shared" si="43"/>
        <v>0</v>
      </c>
      <c r="AB144" s="10">
        <f t="shared" si="43"/>
        <v>0</v>
      </c>
      <c r="AC144" s="10">
        <f t="shared" si="43"/>
        <v>0</v>
      </c>
      <c r="AD144" s="10"/>
      <c r="AE144" s="10"/>
      <c r="AF144" s="10"/>
      <c r="AG144" s="10"/>
      <c r="AH144" s="10"/>
      <c r="AI144" s="10"/>
      <c r="AJ144" s="10"/>
      <c r="AK144" s="10"/>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c r="I146" s="10"/>
      <c r="J146" s="10">
        <v>0</v>
      </c>
      <c r="K146" s="10">
        <f t="shared" ref="K146:AC146" si="44">J146*(1+$G$16)*(1+K145)</f>
        <v>0</v>
      </c>
      <c r="L146" s="10">
        <f t="shared" si="44"/>
        <v>0</v>
      </c>
      <c r="M146" s="10">
        <f t="shared" si="44"/>
        <v>0</v>
      </c>
      <c r="N146" s="10">
        <f t="shared" si="44"/>
        <v>0</v>
      </c>
      <c r="O146" s="10">
        <f t="shared" si="44"/>
        <v>0</v>
      </c>
      <c r="P146" s="10">
        <f t="shared" si="44"/>
        <v>0</v>
      </c>
      <c r="Q146" s="10">
        <f t="shared" si="44"/>
        <v>0</v>
      </c>
      <c r="R146" s="10">
        <f t="shared" si="44"/>
        <v>0</v>
      </c>
      <c r="S146" s="10">
        <f t="shared" si="44"/>
        <v>0</v>
      </c>
      <c r="T146" s="10">
        <f t="shared" si="44"/>
        <v>0</v>
      </c>
      <c r="U146" s="10">
        <f t="shared" si="44"/>
        <v>0</v>
      </c>
      <c r="V146" s="10">
        <f t="shared" si="44"/>
        <v>0</v>
      </c>
      <c r="W146" s="10">
        <f t="shared" si="44"/>
        <v>0</v>
      </c>
      <c r="X146" s="10">
        <f t="shared" si="44"/>
        <v>0</v>
      </c>
      <c r="Y146" s="10">
        <f t="shared" si="44"/>
        <v>0</v>
      </c>
      <c r="Z146" s="10">
        <f t="shared" si="44"/>
        <v>0</v>
      </c>
      <c r="AA146" s="10">
        <f t="shared" si="44"/>
        <v>0</v>
      </c>
      <c r="AB146" s="10">
        <f t="shared" si="44"/>
        <v>0</v>
      </c>
      <c r="AC146" s="10">
        <f t="shared" si="44"/>
        <v>0</v>
      </c>
      <c r="AD146" s="10"/>
      <c r="AE146" s="10"/>
      <c r="AF146" s="10"/>
      <c r="AG146" s="10"/>
      <c r="AH146" s="10"/>
      <c r="AI146" s="10"/>
      <c r="AJ146" s="10"/>
      <c r="AK146" s="10"/>
    </row>
    <row r="147" spans="1:37" x14ac:dyDescent="0.35">
      <c r="C147" s="3"/>
      <c r="D147" s="3"/>
      <c r="E147" t="s">
        <v>86</v>
      </c>
      <c r="F147" t="s">
        <v>87</v>
      </c>
      <c r="G147" s="12"/>
      <c r="H147" s="13"/>
      <c r="I147" s="13"/>
      <c r="J147" s="13">
        <v>0</v>
      </c>
      <c r="K147" s="13">
        <f t="shared" ref="K147:AC147" si="45">J147*(1+$G$16)*(1+K145)</f>
        <v>0</v>
      </c>
      <c r="L147" s="13">
        <f t="shared" si="45"/>
        <v>0</v>
      </c>
      <c r="M147" s="13">
        <f t="shared" si="45"/>
        <v>0</v>
      </c>
      <c r="N147" s="13">
        <f t="shared" si="45"/>
        <v>0</v>
      </c>
      <c r="O147" s="13">
        <f t="shared" si="45"/>
        <v>0</v>
      </c>
      <c r="P147" s="13">
        <f t="shared" si="45"/>
        <v>0</v>
      </c>
      <c r="Q147" s="13">
        <f t="shared" si="45"/>
        <v>0</v>
      </c>
      <c r="R147" s="13">
        <f t="shared" si="45"/>
        <v>0</v>
      </c>
      <c r="S147" s="13">
        <f t="shared" si="45"/>
        <v>0</v>
      </c>
      <c r="T147" s="13">
        <f t="shared" si="45"/>
        <v>0</v>
      </c>
      <c r="U147" s="13">
        <f t="shared" si="45"/>
        <v>0</v>
      </c>
      <c r="V147" s="13">
        <f t="shared" si="45"/>
        <v>0</v>
      </c>
      <c r="W147" s="13">
        <f t="shared" si="45"/>
        <v>0</v>
      </c>
      <c r="X147" s="13">
        <f t="shared" si="45"/>
        <v>0</v>
      </c>
      <c r="Y147" s="13">
        <f t="shared" si="45"/>
        <v>0</v>
      </c>
      <c r="Z147" s="13">
        <f t="shared" si="45"/>
        <v>0</v>
      </c>
      <c r="AA147" s="13">
        <f t="shared" si="45"/>
        <v>0</v>
      </c>
      <c r="AB147" s="13">
        <f t="shared" si="45"/>
        <v>0</v>
      </c>
      <c r="AC147" s="13">
        <f t="shared" si="45"/>
        <v>0</v>
      </c>
      <c r="AD147" s="13"/>
      <c r="AE147" s="13"/>
      <c r="AF147" s="13"/>
      <c r="AG147" s="13"/>
      <c r="AH147" s="13"/>
      <c r="AI147" s="13"/>
      <c r="AJ147" s="13"/>
      <c r="AK147" s="13"/>
    </row>
    <row r="148" spans="1:37" x14ac:dyDescent="0.35">
      <c r="C148" s="3"/>
      <c r="D148" s="3"/>
      <c r="E148" t="s">
        <v>88</v>
      </c>
      <c r="F148" t="s">
        <v>87</v>
      </c>
      <c r="G148" s="12"/>
      <c r="H148" s="13"/>
      <c r="I148" s="13"/>
      <c r="J148" s="13">
        <v>0</v>
      </c>
      <c r="K148" s="13">
        <f t="shared" ref="K148:AC148" si="46">J148*(1+$G$16)*(1+K145)</f>
        <v>0</v>
      </c>
      <c r="L148" s="13">
        <f t="shared" si="46"/>
        <v>0</v>
      </c>
      <c r="M148" s="13">
        <f t="shared" si="46"/>
        <v>0</v>
      </c>
      <c r="N148" s="13">
        <f t="shared" si="46"/>
        <v>0</v>
      </c>
      <c r="O148" s="13">
        <f t="shared" si="46"/>
        <v>0</v>
      </c>
      <c r="P148" s="13">
        <f t="shared" si="46"/>
        <v>0</v>
      </c>
      <c r="Q148" s="13">
        <f t="shared" si="46"/>
        <v>0</v>
      </c>
      <c r="R148" s="13">
        <f t="shared" si="46"/>
        <v>0</v>
      </c>
      <c r="S148" s="13">
        <f t="shared" si="46"/>
        <v>0</v>
      </c>
      <c r="T148" s="13">
        <f t="shared" si="46"/>
        <v>0</v>
      </c>
      <c r="U148" s="13">
        <f t="shared" si="46"/>
        <v>0</v>
      </c>
      <c r="V148" s="13">
        <f t="shared" si="46"/>
        <v>0</v>
      </c>
      <c r="W148" s="13">
        <f t="shared" si="46"/>
        <v>0</v>
      </c>
      <c r="X148" s="13">
        <f t="shared" si="46"/>
        <v>0</v>
      </c>
      <c r="Y148" s="13">
        <f t="shared" si="46"/>
        <v>0</v>
      </c>
      <c r="Z148" s="13">
        <f t="shared" si="46"/>
        <v>0</v>
      </c>
      <c r="AA148" s="13">
        <f t="shared" si="46"/>
        <v>0</v>
      </c>
      <c r="AB148" s="13">
        <f t="shared" si="46"/>
        <v>0</v>
      </c>
      <c r="AC148" s="13">
        <f t="shared" si="46"/>
        <v>0</v>
      </c>
      <c r="AD148" s="13"/>
      <c r="AE148" s="13"/>
      <c r="AF148" s="13"/>
      <c r="AG148" s="13"/>
      <c r="AH148" s="13"/>
      <c r="AI148" s="13"/>
      <c r="AJ148" s="13"/>
      <c r="AK148" s="13"/>
    </row>
    <row r="149" spans="1:37" x14ac:dyDescent="0.35">
      <c r="C149" s="3"/>
      <c r="D149" s="3"/>
      <c r="E149" t="s">
        <v>89</v>
      </c>
      <c r="F149" t="s">
        <v>87</v>
      </c>
      <c r="G149" s="12"/>
      <c r="H149" s="13"/>
      <c r="I149" s="13"/>
      <c r="J149" s="13">
        <v>0</v>
      </c>
      <c r="K149" s="13">
        <f t="shared" ref="K149:AC149" si="47">J149*(1+$G$16)*(1+K145)</f>
        <v>0</v>
      </c>
      <c r="L149" s="13">
        <f t="shared" si="47"/>
        <v>0</v>
      </c>
      <c r="M149" s="13">
        <f t="shared" si="47"/>
        <v>0</v>
      </c>
      <c r="N149" s="13">
        <f t="shared" si="47"/>
        <v>0</v>
      </c>
      <c r="O149" s="13">
        <f t="shared" si="47"/>
        <v>0</v>
      </c>
      <c r="P149" s="13">
        <f t="shared" si="47"/>
        <v>0</v>
      </c>
      <c r="Q149" s="13">
        <f t="shared" si="47"/>
        <v>0</v>
      </c>
      <c r="R149" s="13">
        <f t="shared" si="47"/>
        <v>0</v>
      </c>
      <c r="S149" s="13">
        <f t="shared" si="47"/>
        <v>0</v>
      </c>
      <c r="T149" s="13">
        <f t="shared" si="47"/>
        <v>0</v>
      </c>
      <c r="U149" s="13">
        <f t="shared" si="47"/>
        <v>0</v>
      </c>
      <c r="V149" s="13">
        <f t="shared" si="47"/>
        <v>0</v>
      </c>
      <c r="W149" s="13">
        <f t="shared" si="47"/>
        <v>0</v>
      </c>
      <c r="X149" s="13">
        <f t="shared" si="47"/>
        <v>0</v>
      </c>
      <c r="Y149" s="13">
        <f t="shared" si="47"/>
        <v>0</v>
      </c>
      <c r="Z149" s="13">
        <f t="shared" si="47"/>
        <v>0</v>
      </c>
      <c r="AA149" s="13">
        <f t="shared" si="47"/>
        <v>0</v>
      </c>
      <c r="AB149" s="13">
        <f t="shared" si="47"/>
        <v>0</v>
      </c>
      <c r="AC149" s="13">
        <f t="shared" si="47"/>
        <v>0</v>
      </c>
      <c r="AD149" s="13"/>
      <c r="AE149" s="13"/>
      <c r="AF149" s="13"/>
      <c r="AG149" s="13"/>
      <c r="AH149" s="13"/>
      <c r="AI149" s="13"/>
      <c r="AJ149" s="13"/>
      <c r="AK149" s="13"/>
    </row>
    <row r="150" spans="1:37" x14ac:dyDescent="0.35">
      <c r="C150" s="3"/>
      <c r="D150" s="3"/>
    </row>
    <row r="151" spans="1:37" x14ac:dyDescent="0.35">
      <c r="C151" s="3"/>
      <c r="D151" s="3"/>
      <c r="E151" t="s">
        <v>98</v>
      </c>
      <c r="F151" t="s">
        <v>91</v>
      </c>
      <c r="H151" s="10"/>
      <c r="I151" s="10"/>
      <c r="J151" s="10">
        <v>0</v>
      </c>
      <c r="K151" s="10">
        <f t="shared" ref="K151:AC151" si="48">SUM(K142:K144)/1000</f>
        <v>0</v>
      </c>
      <c r="L151" s="10">
        <f t="shared" si="48"/>
        <v>0</v>
      </c>
      <c r="M151" s="10">
        <f t="shared" si="48"/>
        <v>0</v>
      </c>
      <c r="N151" s="10">
        <f t="shared" si="48"/>
        <v>0</v>
      </c>
      <c r="O151" s="10">
        <f t="shared" si="48"/>
        <v>0</v>
      </c>
      <c r="P151" s="10">
        <f t="shared" si="48"/>
        <v>0</v>
      </c>
      <c r="Q151" s="10">
        <f t="shared" si="48"/>
        <v>0</v>
      </c>
      <c r="R151" s="10">
        <f t="shared" si="48"/>
        <v>0</v>
      </c>
      <c r="S151" s="10">
        <f t="shared" si="48"/>
        <v>0</v>
      </c>
      <c r="T151" s="10">
        <f t="shared" si="48"/>
        <v>0</v>
      </c>
      <c r="U151" s="10">
        <f t="shared" si="48"/>
        <v>0</v>
      </c>
      <c r="V151" s="10">
        <f t="shared" si="48"/>
        <v>0</v>
      </c>
      <c r="W151" s="10">
        <f t="shared" si="48"/>
        <v>0</v>
      </c>
      <c r="X151" s="10">
        <f t="shared" si="48"/>
        <v>0</v>
      </c>
      <c r="Y151" s="10">
        <f t="shared" si="48"/>
        <v>0</v>
      </c>
      <c r="Z151" s="10">
        <f t="shared" si="48"/>
        <v>0</v>
      </c>
      <c r="AA151" s="10">
        <f t="shared" si="48"/>
        <v>0</v>
      </c>
      <c r="AB151" s="10">
        <f t="shared" si="48"/>
        <v>0</v>
      </c>
      <c r="AC151" s="10">
        <f t="shared" si="48"/>
        <v>0</v>
      </c>
      <c r="AD151" s="10"/>
      <c r="AE151" s="10"/>
      <c r="AF151" s="10"/>
      <c r="AG151" s="10"/>
      <c r="AH151" s="10"/>
      <c r="AI151" s="10"/>
      <c r="AJ151" s="10"/>
      <c r="AK151" s="10"/>
    </row>
    <row r="152" spans="1:37" x14ac:dyDescent="0.35">
      <c r="C152" s="3"/>
      <c r="D152" s="3"/>
      <c r="E152" t="s">
        <v>99</v>
      </c>
      <c r="F152" t="s">
        <v>53</v>
      </c>
      <c r="H152" s="10"/>
      <c r="I152" s="10"/>
      <c r="J152" s="10">
        <v>0</v>
      </c>
      <c r="K152" s="10">
        <f t="shared" ref="K152:AC152" si="49">K135*K146+K142*K147+K143*K148+K144*K149</f>
        <v>0</v>
      </c>
      <c r="L152" s="10">
        <f t="shared" si="49"/>
        <v>0</v>
      </c>
      <c r="M152" s="10">
        <f t="shared" si="49"/>
        <v>0</v>
      </c>
      <c r="N152" s="10">
        <f t="shared" si="49"/>
        <v>0</v>
      </c>
      <c r="O152" s="10">
        <f t="shared" si="49"/>
        <v>0</v>
      </c>
      <c r="P152" s="10">
        <f t="shared" si="49"/>
        <v>0</v>
      </c>
      <c r="Q152" s="10">
        <f t="shared" si="49"/>
        <v>0</v>
      </c>
      <c r="R152" s="10">
        <f t="shared" si="49"/>
        <v>0</v>
      </c>
      <c r="S152" s="10">
        <f t="shared" si="49"/>
        <v>0</v>
      </c>
      <c r="T152" s="10">
        <f t="shared" si="49"/>
        <v>0</v>
      </c>
      <c r="U152" s="10">
        <f t="shared" si="49"/>
        <v>0</v>
      </c>
      <c r="V152" s="10">
        <f t="shared" si="49"/>
        <v>0</v>
      </c>
      <c r="W152" s="10">
        <f t="shared" si="49"/>
        <v>0</v>
      </c>
      <c r="X152" s="10">
        <f t="shared" si="49"/>
        <v>0</v>
      </c>
      <c r="Y152" s="10">
        <f t="shared" si="49"/>
        <v>0</v>
      </c>
      <c r="Z152" s="10">
        <f t="shared" si="49"/>
        <v>0</v>
      </c>
      <c r="AA152" s="10">
        <f t="shared" si="49"/>
        <v>0</v>
      </c>
      <c r="AB152" s="10">
        <f t="shared" si="49"/>
        <v>0</v>
      </c>
      <c r="AC152" s="10">
        <f t="shared" si="49"/>
        <v>0</v>
      </c>
      <c r="AD152" s="10"/>
      <c r="AE152" s="10"/>
      <c r="AF152" s="10"/>
      <c r="AG152" s="10"/>
      <c r="AH152" s="10"/>
      <c r="AI152" s="10"/>
      <c r="AJ152" s="10"/>
      <c r="AK152" s="10"/>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c r="I156" s="10"/>
      <c r="J156" s="10">
        <v>0</v>
      </c>
      <c r="K156" s="10">
        <f t="shared" ref="K156:AC156" si="50">J156+K155</f>
        <v>0</v>
      </c>
      <c r="L156" s="10">
        <f t="shared" si="50"/>
        <v>0</v>
      </c>
      <c r="M156" s="10">
        <f t="shared" si="50"/>
        <v>0</v>
      </c>
      <c r="N156" s="10">
        <f t="shared" si="50"/>
        <v>0</v>
      </c>
      <c r="O156" s="10">
        <f t="shared" si="50"/>
        <v>0</v>
      </c>
      <c r="P156" s="10">
        <f t="shared" si="50"/>
        <v>0</v>
      </c>
      <c r="Q156" s="10">
        <f t="shared" si="50"/>
        <v>0</v>
      </c>
      <c r="R156" s="10">
        <f t="shared" si="50"/>
        <v>0</v>
      </c>
      <c r="S156" s="10">
        <f t="shared" si="50"/>
        <v>0</v>
      </c>
      <c r="T156" s="10">
        <f t="shared" si="50"/>
        <v>0</v>
      </c>
      <c r="U156" s="10">
        <f t="shared" si="50"/>
        <v>0</v>
      </c>
      <c r="V156" s="10">
        <f t="shared" si="50"/>
        <v>0</v>
      </c>
      <c r="W156" s="10">
        <f t="shared" si="50"/>
        <v>0</v>
      </c>
      <c r="X156" s="10">
        <f t="shared" si="50"/>
        <v>0</v>
      </c>
      <c r="Y156" s="10">
        <f t="shared" si="50"/>
        <v>0</v>
      </c>
      <c r="Z156" s="10">
        <f t="shared" si="50"/>
        <v>0</v>
      </c>
      <c r="AA156" s="10">
        <f t="shared" si="50"/>
        <v>0</v>
      </c>
      <c r="AB156" s="10">
        <f t="shared" si="50"/>
        <v>0</v>
      </c>
      <c r="AC156" s="10">
        <f t="shared" si="50"/>
        <v>0</v>
      </c>
      <c r="AD156" s="10"/>
      <c r="AE156" s="10"/>
      <c r="AF156" s="10"/>
      <c r="AG156" s="10"/>
      <c r="AH156" s="10"/>
      <c r="AI156" s="10"/>
      <c r="AJ156" s="10"/>
      <c r="AK156" s="10"/>
    </row>
    <row r="157" spans="1:37" x14ac:dyDescent="0.35">
      <c r="A157" s="2">
        <v>32</v>
      </c>
      <c r="C157" s="3"/>
      <c r="D157" s="3"/>
      <c r="E157" t="s">
        <v>72</v>
      </c>
      <c r="F157" t="s">
        <v>70</v>
      </c>
      <c r="G157" s="6"/>
    </row>
    <row r="158" spans="1:37" x14ac:dyDescent="0.35">
      <c r="C158" s="3"/>
      <c r="D158" s="3"/>
      <c r="E158" t="s">
        <v>73</v>
      </c>
      <c r="F158" t="s">
        <v>70</v>
      </c>
      <c r="J158">
        <v>0</v>
      </c>
      <c r="K158">
        <f t="shared" ref="K158:AC158" si="51">K155*$G157</f>
        <v>0</v>
      </c>
      <c r="L158">
        <f t="shared" si="51"/>
        <v>0</v>
      </c>
      <c r="M158">
        <f t="shared" si="51"/>
        <v>0</v>
      </c>
      <c r="N158">
        <f t="shared" si="51"/>
        <v>0</v>
      </c>
      <c r="O158">
        <f t="shared" si="51"/>
        <v>0</v>
      </c>
      <c r="P158">
        <f t="shared" si="51"/>
        <v>0</v>
      </c>
      <c r="Q158">
        <f t="shared" si="51"/>
        <v>0</v>
      </c>
      <c r="R158">
        <f t="shared" si="51"/>
        <v>0</v>
      </c>
      <c r="S158">
        <f t="shared" si="51"/>
        <v>0</v>
      </c>
      <c r="T158">
        <f t="shared" si="51"/>
        <v>0</v>
      </c>
      <c r="U158">
        <f t="shared" si="51"/>
        <v>0</v>
      </c>
      <c r="V158">
        <f t="shared" si="51"/>
        <v>0</v>
      </c>
      <c r="W158">
        <f t="shared" si="51"/>
        <v>0</v>
      </c>
      <c r="X158">
        <f t="shared" si="51"/>
        <v>0</v>
      </c>
      <c r="Y158">
        <f t="shared" si="51"/>
        <v>0</v>
      </c>
      <c r="Z158">
        <f t="shared" si="51"/>
        <v>0</v>
      </c>
      <c r="AA158">
        <f t="shared" si="51"/>
        <v>0</v>
      </c>
      <c r="AB158">
        <f t="shared" si="51"/>
        <v>0</v>
      </c>
      <c r="AC158">
        <f t="shared" si="51"/>
        <v>0</v>
      </c>
    </row>
    <row r="159" spans="1:37" x14ac:dyDescent="0.35">
      <c r="C159" s="3"/>
      <c r="D159" s="3"/>
      <c r="E159" t="s">
        <v>74</v>
      </c>
      <c r="F159" t="s">
        <v>70</v>
      </c>
      <c r="J159">
        <v>0</v>
      </c>
      <c r="K159">
        <f t="shared" ref="K159:AC159" si="52">K156*$G157</f>
        <v>0</v>
      </c>
      <c r="L159">
        <f t="shared" si="52"/>
        <v>0</v>
      </c>
      <c r="M159">
        <f t="shared" si="52"/>
        <v>0</v>
      </c>
      <c r="N159">
        <f t="shared" si="52"/>
        <v>0</v>
      </c>
      <c r="O159">
        <f t="shared" si="52"/>
        <v>0</v>
      </c>
      <c r="P159">
        <f t="shared" si="52"/>
        <v>0</v>
      </c>
      <c r="Q159">
        <f t="shared" si="52"/>
        <v>0</v>
      </c>
      <c r="R159">
        <f t="shared" si="52"/>
        <v>0</v>
      </c>
      <c r="S159">
        <f t="shared" si="52"/>
        <v>0</v>
      </c>
      <c r="T159">
        <f t="shared" si="52"/>
        <v>0</v>
      </c>
      <c r="U159">
        <f t="shared" si="52"/>
        <v>0</v>
      </c>
      <c r="V159">
        <f t="shared" si="52"/>
        <v>0</v>
      </c>
      <c r="W159">
        <f t="shared" si="52"/>
        <v>0</v>
      </c>
      <c r="X159">
        <f t="shared" si="52"/>
        <v>0</v>
      </c>
      <c r="Y159">
        <f t="shared" si="52"/>
        <v>0</v>
      </c>
      <c r="Z159">
        <f t="shared" si="52"/>
        <v>0</v>
      </c>
      <c r="AA159">
        <f t="shared" si="52"/>
        <v>0</v>
      </c>
      <c r="AB159">
        <f t="shared" si="52"/>
        <v>0</v>
      </c>
      <c r="AC159">
        <f t="shared" si="52"/>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c r="I163" s="10"/>
      <c r="J163" s="10">
        <v>0</v>
      </c>
      <c r="K163" s="10">
        <f t="shared" ref="K163:AC163" si="53">K156*K160</f>
        <v>0</v>
      </c>
      <c r="L163" s="10">
        <f t="shared" si="53"/>
        <v>0</v>
      </c>
      <c r="M163" s="10">
        <f t="shared" si="53"/>
        <v>0</v>
      </c>
      <c r="N163" s="10">
        <f t="shared" si="53"/>
        <v>0</v>
      </c>
      <c r="O163" s="10">
        <f t="shared" si="53"/>
        <v>0</v>
      </c>
      <c r="P163" s="10">
        <f t="shared" si="53"/>
        <v>0</v>
      </c>
      <c r="Q163" s="10">
        <f t="shared" si="53"/>
        <v>0</v>
      </c>
      <c r="R163" s="10">
        <f t="shared" si="53"/>
        <v>0</v>
      </c>
      <c r="S163" s="10">
        <f t="shared" si="53"/>
        <v>0</v>
      </c>
      <c r="T163" s="10">
        <f t="shared" si="53"/>
        <v>0</v>
      </c>
      <c r="U163" s="10">
        <f t="shared" si="53"/>
        <v>0</v>
      </c>
      <c r="V163" s="10">
        <f t="shared" si="53"/>
        <v>0</v>
      </c>
      <c r="W163" s="10">
        <f t="shared" si="53"/>
        <v>0</v>
      </c>
      <c r="X163" s="10">
        <f t="shared" si="53"/>
        <v>0</v>
      </c>
      <c r="Y163" s="10">
        <f t="shared" si="53"/>
        <v>0</v>
      </c>
      <c r="Z163" s="10">
        <f t="shared" si="53"/>
        <v>0</v>
      </c>
      <c r="AA163" s="10">
        <f t="shared" si="53"/>
        <v>0</v>
      </c>
      <c r="AB163" s="10">
        <f t="shared" si="53"/>
        <v>0</v>
      </c>
      <c r="AC163" s="10">
        <f t="shared" si="53"/>
        <v>0</v>
      </c>
      <c r="AD163" s="10"/>
      <c r="AE163" s="10"/>
      <c r="AF163" s="10"/>
      <c r="AG163" s="10"/>
      <c r="AH163" s="10"/>
      <c r="AI163" s="10"/>
      <c r="AJ163" s="10"/>
      <c r="AK163" s="10"/>
    </row>
    <row r="164" spans="1:38" x14ac:dyDescent="0.35">
      <c r="C164" s="3"/>
      <c r="D164" s="3"/>
      <c r="E164" t="s">
        <v>81</v>
      </c>
      <c r="F164" t="s">
        <v>80</v>
      </c>
      <c r="H164" s="10"/>
      <c r="I164" s="10"/>
      <c r="J164" s="10">
        <v>0</v>
      </c>
      <c r="K164" s="10">
        <f t="shared" ref="K164:AC164" si="54">K156*K161</f>
        <v>0</v>
      </c>
      <c r="L164" s="10">
        <f t="shared" si="54"/>
        <v>0</v>
      </c>
      <c r="M164" s="10">
        <f t="shared" si="54"/>
        <v>0</v>
      </c>
      <c r="N164" s="10">
        <f t="shared" si="54"/>
        <v>0</v>
      </c>
      <c r="O164" s="10">
        <f t="shared" si="54"/>
        <v>0</v>
      </c>
      <c r="P164" s="10">
        <f t="shared" si="54"/>
        <v>0</v>
      </c>
      <c r="Q164" s="10">
        <f t="shared" si="54"/>
        <v>0</v>
      </c>
      <c r="R164" s="10">
        <f t="shared" si="54"/>
        <v>0</v>
      </c>
      <c r="S164" s="10">
        <f t="shared" si="54"/>
        <v>0</v>
      </c>
      <c r="T164" s="10">
        <f t="shared" si="54"/>
        <v>0</v>
      </c>
      <c r="U164" s="10">
        <f t="shared" si="54"/>
        <v>0</v>
      </c>
      <c r="V164" s="10">
        <f t="shared" si="54"/>
        <v>0</v>
      </c>
      <c r="W164" s="10">
        <f t="shared" si="54"/>
        <v>0</v>
      </c>
      <c r="X164" s="10">
        <f t="shared" si="54"/>
        <v>0</v>
      </c>
      <c r="Y164" s="10">
        <f t="shared" si="54"/>
        <v>0</v>
      </c>
      <c r="Z164" s="10">
        <f t="shared" si="54"/>
        <v>0</v>
      </c>
      <c r="AA164" s="10">
        <f t="shared" si="54"/>
        <v>0</v>
      </c>
      <c r="AB164" s="10">
        <f t="shared" si="54"/>
        <v>0</v>
      </c>
      <c r="AC164" s="10">
        <f t="shared" si="54"/>
        <v>0</v>
      </c>
      <c r="AD164" s="10"/>
      <c r="AE164" s="10"/>
      <c r="AF164" s="10"/>
      <c r="AG164" s="10"/>
      <c r="AH164" s="10"/>
      <c r="AI164" s="10"/>
      <c r="AJ164" s="10"/>
      <c r="AK164" s="10"/>
    </row>
    <row r="165" spans="1:38" x14ac:dyDescent="0.35">
      <c r="C165" s="3"/>
      <c r="D165" s="3"/>
      <c r="E165" t="s">
        <v>82</v>
      </c>
      <c r="F165" t="s">
        <v>80</v>
      </c>
      <c r="H165" s="10"/>
      <c r="I165" s="10"/>
      <c r="J165" s="10">
        <v>0</v>
      </c>
      <c r="K165" s="10">
        <f t="shared" ref="K165:AC165" si="55">K156*K162</f>
        <v>0</v>
      </c>
      <c r="L165" s="10">
        <f t="shared" si="55"/>
        <v>0</v>
      </c>
      <c r="M165" s="10">
        <f t="shared" si="55"/>
        <v>0</v>
      </c>
      <c r="N165" s="10">
        <f t="shared" si="55"/>
        <v>0</v>
      </c>
      <c r="O165" s="10">
        <f t="shared" si="55"/>
        <v>0</v>
      </c>
      <c r="P165" s="10">
        <f t="shared" si="55"/>
        <v>0</v>
      </c>
      <c r="Q165" s="10">
        <f t="shared" si="55"/>
        <v>0</v>
      </c>
      <c r="R165" s="10">
        <f t="shared" si="55"/>
        <v>0</v>
      </c>
      <c r="S165" s="10">
        <f t="shared" si="55"/>
        <v>0</v>
      </c>
      <c r="T165" s="10">
        <f t="shared" si="55"/>
        <v>0</v>
      </c>
      <c r="U165" s="10">
        <f t="shared" si="55"/>
        <v>0</v>
      </c>
      <c r="V165" s="10">
        <f t="shared" si="55"/>
        <v>0</v>
      </c>
      <c r="W165" s="10">
        <f t="shared" si="55"/>
        <v>0</v>
      </c>
      <c r="X165" s="10">
        <f t="shared" si="55"/>
        <v>0</v>
      </c>
      <c r="Y165" s="10">
        <f t="shared" si="55"/>
        <v>0</v>
      </c>
      <c r="Z165" s="10">
        <f t="shared" si="55"/>
        <v>0</v>
      </c>
      <c r="AA165" s="10">
        <f t="shared" si="55"/>
        <v>0</v>
      </c>
      <c r="AB165" s="10">
        <f t="shared" si="55"/>
        <v>0</v>
      </c>
      <c r="AC165" s="10">
        <f t="shared" si="55"/>
        <v>0</v>
      </c>
      <c r="AD165" s="10"/>
      <c r="AE165" s="10"/>
      <c r="AF165" s="10"/>
      <c r="AG165" s="10"/>
      <c r="AH165" s="10"/>
      <c r="AI165" s="10"/>
      <c r="AJ165" s="10"/>
      <c r="AK165" s="10"/>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c r="I167" s="10"/>
      <c r="J167" s="10">
        <v>0</v>
      </c>
      <c r="K167" s="10">
        <f t="shared" ref="K167:AC167" si="56">J167*(1+$G$16)*(1+K166)</f>
        <v>0</v>
      </c>
      <c r="L167" s="10">
        <f t="shared" si="56"/>
        <v>0</v>
      </c>
      <c r="M167" s="10">
        <f t="shared" si="56"/>
        <v>0</v>
      </c>
      <c r="N167" s="10">
        <f t="shared" si="56"/>
        <v>0</v>
      </c>
      <c r="O167" s="10">
        <f t="shared" si="56"/>
        <v>0</v>
      </c>
      <c r="P167" s="10">
        <f t="shared" si="56"/>
        <v>0</v>
      </c>
      <c r="Q167" s="10">
        <f t="shared" si="56"/>
        <v>0</v>
      </c>
      <c r="R167" s="10">
        <f t="shared" si="56"/>
        <v>0</v>
      </c>
      <c r="S167" s="10">
        <f t="shared" si="56"/>
        <v>0</v>
      </c>
      <c r="T167" s="10">
        <f t="shared" si="56"/>
        <v>0</v>
      </c>
      <c r="U167" s="10">
        <f t="shared" si="56"/>
        <v>0</v>
      </c>
      <c r="V167" s="10">
        <f t="shared" si="56"/>
        <v>0</v>
      </c>
      <c r="W167" s="10">
        <f t="shared" si="56"/>
        <v>0</v>
      </c>
      <c r="X167" s="10">
        <f t="shared" si="56"/>
        <v>0</v>
      </c>
      <c r="Y167" s="10">
        <f t="shared" si="56"/>
        <v>0</v>
      </c>
      <c r="Z167" s="10">
        <f t="shared" si="56"/>
        <v>0</v>
      </c>
      <c r="AA167" s="10">
        <f t="shared" si="56"/>
        <v>0</v>
      </c>
      <c r="AB167" s="10">
        <f t="shared" si="56"/>
        <v>0</v>
      </c>
      <c r="AC167" s="10">
        <f t="shared" si="56"/>
        <v>0</v>
      </c>
      <c r="AD167" s="10"/>
      <c r="AE167" s="10"/>
      <c r="AF167" s="10"/>
      <c r="AG167" s="10"/>
      <c r="AH167" s="10"/>
      <c r="AI167" s="10"/>
      <c r="AJ167" s="10"/>
      <c r="AK167" s="10"/>
    </row>
    <row r="168" spans="1:38" x14ac:dyDescent="0.35">
      <c r="C168" s="3"/>
      <c r="D168" s="3"/>
      <c r="E168" t="s">
        <v>86</v>
      </c>
      <c r="F168" t="s">
        <v>87</v>
      </c>
      <c r="G168" s="12"/>
      <c r="H168" s="13"/>
      <c r="I168" s="13"/>
      <c r="J168" s="13">
        <v>0</v>
      </c>
      <c r="K168" s="13">
        <f t="shared" ref="K168:AC168" si="57">J168*(1+$G$16)*(1+K166)</f>
        <v>0</v>
      </c>
      <c r="L168" s="13">
        <f t="shared" si="57"/>
        <v>0</v>
      </c>
      <c r="M168" s="13">
        <f t="shared" si="57"/>
        <v>0</v>
      </c>
      <c r="N168" s="13">
        <f t="shared" si="57"/>
        <v>0</v>
      </c>
      <c r="O168" s="13">
        <f t="shared" si="57"/>
        <v>0</v>
      </c>
      <c r="P168" s="13">
        <f t="shared" si="57"/>
        <v>0</v>
      </c>
      <c r="Q168" s="13">
        <f t="shared" si="57"/>
        <v>0</v>
      </c>
      <c r="R168" s="13">
        <f t="shared" si="57"/>
        <v>0</v>
      </c>
      <c r="S168" s="13">
        <f t="shared" si="57"/>
        <v>0</v>
      </c>
      <c r="T168" s="13">
        <f t="shared" si="57"/>
        <v>0</v>
      </c>
      <c r="U168" s="13">
        <f t="shared" si="57"/>
        <v>0</v>
      </c>
      <c r="V168" s="13">
        <f t="shared" si="57"/>
        <v>0</v>
      </c>
      <c r="W168" s="13">
        <f t="shared" si="57"/>
        <v>0</v>
      </c>
      <c r="X168" s="13">
        <f t="shared" si="57"/>
        <v>0</v>
      </c>
      <c r="Y168" s="13">
        <f t="shared" si="57"/>
        <v>0</v>
      </c>
      <c r="Z168" s="13">
        <f t="shared" si="57"/>
        <v>0</v>
      </c>
      <c r="AA168" s="13">
        <f t="shared" si="57"/>
        <v>0</v>
      </c>
      <c r="AB168" s="13">
        <f t="shared" si="57"/>
        <v>0</v>
      </c>
      <c r="AC168" s="13">
        <f t="shared" si="57"/>
        <v>0</v>
      </c>
      <c r="AD168" s="13"/>
      <c r="AE168" s="13"/>
      <c r="AF168" s="13"/>
      <c r="AG168" s="13"/>
      <c r="AH168" s="13"/>
      <c r="AI168" s="13"/>
      <c r="AJ168" s="13"/>
      <c r="AK168" s="13"/>
    </row>
    <row r="169" spans="1:38" x14ac:dyDescent="0.35">
      <c r="C169" s="3"/>
      <c r="D169" s="3"/>
      <c r="E169" t="s">
        <v>88</v>
      </c>
      <c r="F169" t="s">
        <v>87</v>
      </c>
      <c r="G169" s="12"/>
      <c r="H169" s="13"/>
      <c r="I169" s="13"/>
      <c r="J169" s="13">
        <v>0</v>
      </c>
      <c r="K169" s="13">
        <f t="shared" ref="K169:AC169" si="58">J169*(1+$G$16)*(1+K166)</f>
        <v>0</v>
      </c>
      <c r="L169" s="13">
        <f t="shared" si="58"/>
        <v>0</v>
      </c>
      <c r="M169" s="13">
        <f t="shared" si="58"/>
        <v>0</v>
      </c>
      <c r="N169" s="13">
        <f t="shared" si="58"/>
        <v>0</v>
      </c>
      <c r="O169" s="13">
        <f t="shared" si="58"/>
        <v>0</v>
      </c>
      <c r="P169" s="13">
        <f t="shared" si="58"/>
        <v>0</v>
      </c>
      <c r="Q169" s="13">
        <f t="shared" si="58"/>
        <v>0</v>
      </c>
      <c r="R169" s="13">
        <f t="shared" si="58"/>
        <v>0</v>
      </c>
      <c r="S169" s="13">
        <f t="shared" si="58"/>
        <v>0</v>
      </c>
      <c r="T169" s="13">
        <f t="shared" si="58"/>
        <v>0</v>
      </c>
      <c r="U169" s="13">
        <f t="shared" si="58"/>
        <v>0</v>
      </c>
      <c r="V169" s="13">
        <f t="shared" si="58"/>
        <v>0</v>
      </c>
      <c r="W169" s="13">
        <f t="shared" si="58"/>
        <v>0</v>
      </c>
      <c r="X169" s="13">
        <f t="shared" si="58"/>
        <v>0</v>
      </c>
      <c r="Y169" s="13">
        <f t="shared" si="58"/>
        <v>0</v>
      </c>
      <c r="Z169" s="13">
        <f t="shared" si="58"/>
        <v>0</v>
      </c>
      <c r="AA169" s="13">
        <f t="shared" si="58"/>
        <v>0</v>
      </c>
      <c r="AB169" s="13">
        <f t="shared" si="58"/>
        <v>0</v>
      </c>
      <c r="AC169" s="13">
        <f t="shared" si="58"/>
        <v>0</v>
      </c>
      <c r="AD169" s="13"/>
      <c r="AE169" s="13"/>
      <c r="AF169" s="13"/>
      <c r="AG169" s="13"/>
      <c r="AH169" s="13"/>
      <c r="AI169" s="13"/>
      <c r="AJ169" s="13"/>
      <c r="AK169" s="13"/>
    </row>
    <row r="170" spans="1:38" x14ac:dyDescent="0.35">
      <c r="C170" s="3"/>
      <c r="D170" s="3"/>
      <c r="E170" t="s">
        <v>89</v>
      </c>
      <c r="F170" t="s">
        <v>87</v>
      </c>
      <c r="G170" s="12"/>
      <c r="H170" s="13"/>
      <c r="I170" s="13"/>
      <c r="J170" s="13">
        <v>0</v>
      </c>
      <c r="K170" s="13">
        <f t="shared" ref="K170:AC170" si="59">J170*(1+$G$16)*(1+K166)</f>
        <v>0</v>
      </c>
      <c r="L170" s="13">
        <f t="shared" si="59"/>
        <v>0</v>
      </c>
      <c r="M170" s="13">
        <f t="shared" si="59"/>
        <v>0</v>
      </c>
      <c r="N170" s="13">
        <f t="shared" si="59"/>
        <v>0</v>
      </c>
      <c r="O170" s="13">
        <f t="shared" si="59"/>
        <v>0</v>
      </c>
      <c r="P170" s="13">
        <f t="shared" si="59"/>
        <v>0</v>
      </c>
      <c r="Q170" s="13">
        <f t="shared" si="59"/>
        <v>0</v>
      </c>
      <c r="R170" s="13">
        <f t="shared" si="59"/>
        <v>0</v>
      </c>
      <c r="S170" s="13">
        <f t="shared" si="59"/>
        <v>0</v>
      </c>
      <c r="T170" s="13">
        <f t="shared" si="59"/>
        <v>0</v>
      </c>
      <c r="U170" s="13">
        <f t="shared" si="59"/>
        <v>0</v>
      </c>
      <c r="V170" s="13">
        <f t="shared" si="59"/>
        <v>0</v>
      </c>
      <c r="W170" s="13">
        <f t="shared" si="59"/>
        <v>0</v>
      </c>
      <c r="X170" s="13">
        <f t="shared" si="59"/>
        <v>0</v>
      </c>
      <c r="Y170" s="13">
        <f t="shared" si="59"/>
        <v>0</v>
      </c>
      <c r="Z170" s="13">
        <f t="shared" si="59"/>
        <v>0</v>
      </c>
      <c r="AA170" s="13">
        <f t="shared" si="59"/>
        <v>0</v>
      </c>
      <c r="AB170" s="13">
        <f t="shared" si="59"/>
        <v>0</v>
      </c>
      <c r="AC170" s="13">
        <f t="shared" si="59"/>
        <v>0</v>
      </c>
      <c r="AD170" s="13"/>
      <c r="AE170" s="13"/>
      <c r="AF170" s="13"/>
      <c r="AG170" s="13"/>
      <c r="AH170" s="13"/>
      <c r="AI170" s="13"/>
      <c r="AJ170" s="13"/>
      <c r="AK170" s="13"/>
    </row>
    <row r="171" spans="1:38" x14ac:dyDescent="0.35">
      <c r="C171" s="3"/>
      <c r="D171" s="3"/>
    </row>
    <row r="172" spans="1:38" x14ac:dyDescent="0.35">
      <c r="C172" s="3"/>
      <c r="D172" s="3"/>
      <c r="E172" t="s">
        <v>101</v>
      </c>
      <c r="F172" t="s">
        <v>91</v>
      </c>
      <c r="H172" s="10"/>
      <c r="I172" s="10"/>
      <c r="J172" s="10">
        <v>0</v>
      </c>
      <c r="K172" s="10">
        <f t="shared" ref="K172:AC172" si="60">SUM(K163:K165)/1000</f>
        <v>0</v>
      </c>
      <c r="L172" s="10">
        <f t="shared" si="60"/>
        <v>0</v>
      </c>
      <c r="M172" s="10">
        <f t="shared" si="60"/>
        <v>0</v>
      </c>
      <c r="N172" s="10">
        <f t="shared" si="60"/>
        <v>0</v>
      </c>
      <c r="O172" s="10">
        <f t="shared" si="60"/>
        <v>0</v>
      </c>
      <c r="P172" s="10">
        <f t="shared" si="60"/>
        <v>0</v>
      </c>
      <c r="Q172" s="10">
        <f t="shared" si="60"/>
        <v>0</v>
      </c>
      <c r="R172" s="10">
        <f t="shared" si="60"/>
        <v>0</v>
      </c>
      <c r="S172" s="10">
        <f t="shared" si="60"/>
        <v>0</v>
      </c>
      <c r="T172" s="10">
        <f t="shared" si="60"/>
        <v>0</v>
      </c>
      <c r="U172" s="10">
        <f t="shared" si="60"/>
        <v>0</v>
      </c>
      <c r="V172" s="10">
        <f t="shared" si="60"/>
        <v>0</v>
      </c>
      <c r="W172" s="10">
        <f t="shared" si="60"/>
        <v>0</v>
      </c>
      <c r="X172" s="10">
        <f t="shared" si="60"/>
        <v>0</v>
      </c>
      <c r="Y172" s="10">
        <f t="shared" si="60"/>
        <v>0</v>
      </c>
      <c r="Z172" s="10">
        <f t="shared" si="60"/>
        <v>0</v>
      </c>
      <c r="AA172" s="10">
        <f t="shared" si="60"/>
        <v>0</v>
      </c>
      <c r="AB172" s="10">
        <f t="shared" si="60"/>
        <v>0</v>
      </c>
      <c r="AC172" s="10">
        <f t="shared" si="60"/>
        <v>0</v>
      </c>
      <c r="AD172" s="10"/>
      <c r="AE172" s="10"/>
      <c r="AF172" s="10"/>
      <c r="AG172" s="10"/>
      <c r="AH172" s="10"/>
      <c r="AI172" s="10"/>
      <c r="AJ172" s="10"/>
      <c r="AK172" s="10"/>
    </row>
    <row r="173" spans="1:38" x14ac:dyDescent="0.35">
      <c r="C173" s="3"/>
      <c r="D173" s="3"/>
      <c r="E173" t="s">
        <v>102</v>
      </c>
      <c r="F173" t="s">
        <v>53</v>
      </c>
      <c r="H173" s="10"/>
      <c r="I173" s="10"/>
      <c r="J173" s="10">
        <v>0</v>
      </c>
      <c r="K173" s="10">
        <f t="shared" ref="K173:AC173" si="61">K156*K167+K163*K168+K164*K169+K165*K170</f>
        <v>0</v>
      </c>
      <c r="L173" s="10">
        <f t="shared" si="61"/>
        <v>0</v>
      </c>
      <c r="M173" s="10">
        <f t="shared" si="61"/>
        <v>0</v>
      </c>
      <c r="N173" s="10">
        <f t="shared" si="61"/>
        <v>0</v>
      </c>
      <c r="O173" s="10">
        <f t="shared" si="61"/>
        <v>0</v>
      </c>
      <c r="P173" s="10">
        <f t="shared" si="61"/>
        <v>0</v>
      </c>
      <c r="Q173" s="10">
        <f t="shared" si="61"/>
        <v>0</v>
      </c>
      <c r="R173" s="10">
        <f t="shared" si="61"/>
        <v>0</v>
      </c>
      <c r="S173" s="10">
        <f t="shared" si="61"/>
        <v>0</v>
      </c>
      <c r="T173" s="10">
        <f t="shared" si="61"/>
        <v>0</v>
      </c>
      <c r="U173" s="10">
        <f t="shared" si="61"/>
        <v>0</v>
      </c>
      <c r="V173" s="10">
        <f t="shared" si="61"/>
        <v>0</v>
      </c>
      <c r="W173" s="10">
        <f t="shared" si="61"/>
        <v>0</v>
      </c>
      <c r="X173" s="10">
        <f t="shared" si="61"/>
        <v>0</v>
      </c>
      <c r="Y173" s="10">
        <f t="shared" si="61"/>
        <v>0</v>
      </c>
      <c r="Z173" s="10">
        <f t="shared" si="61"/>
        <v>0</v>
      </c>
      <c r="AA173" s="10">
        <f t="shared" si="61"/>
        <v>0</v>
      </c>
      <c r="AB173" s="10">
        <f t="shared" si="61"/>
        <v>0</v>
      </c>
      <c r="AC173" s="10">
        <f t="shared" si="61"/>
        <v>0</v>
      </c>
      <c r="AD173" s="10"/>
      <c r="AE173" s="10"/>
      <c r="AF173" s="10"/>
      <c r="AG173" s="10"/>
      <c r="AH173" s="10"/>
      <c r="AI173" s="10"/>
      <c r="AJ173" s="10"/>
      <c r="AK173" s="10"/>
    </row>
    <row r="174" spans="1:38" x14ac:dyDescent="0.35">
      <c r="C174" s="3"/>
      <c r="D174" s="3"/>
    </row>
    <row r="175" spans="1:38" x14ac:dyDescent="0.35">
      <c r="C175" s="3"/>
      <c r="D175" t="s">
        <v>103</v>
      </c>
    </row>
    <row r="176" spans="1:38" x14ac:dyDescent="0.35">
      <c r="C176" s="3"/>
      <c r="E176" t="s">
        <v>104</v>
      </c>
      <c r="F176" t="s">
        <v>70</v>
      </c>
      <c r="I176" s="10"/>
      <c r="J176" s="10">
        <f t="shared" ref="J176" si="62">SUM(J95,J116,J137,J158)</f>
        <v>868</v>
      </c>
      <c r="K176" s="10">
        <f t="shared" ref="K176:AC177" si="63">SUM(K95,K116,K137,K158)</f>
        <v>932</v>
      </c>
      <c r="L176" s="10">
        <f t="shared" si="63"/>
        <v>954</v>
      </c>
      <c r="M176" s="10">
        <f t="shared" si="63"/>
        <v>828</v>
      </c>
      <c r="N176" s="10">
        <f t="shared" si="63"/>
        <v>906</v>
      </c>
      <c r="O176" s="10">
        <f>SUM(O95,O116,O137,O158)</f>
        <v>906</v>
      </c>
      <c r="P176" s="10">
        <f t="shared" si="63"/>
        <v>906</v>
      </c>
      <c r="Q176" s="10">
        <f t="shared" si="63"/>
        <v>906</v>
      </c>
      <c r="R176" s="10">
        <f t="shared" si="63"/>
        <v>906</v>
      </c>
      <c r="S176" s="10">
        <f t="shared" si="63"/>
        <v>906</v>
      </c>
      <c r="T176" s="10">
        <f t="shared" si="63"/>
        <v>906</v>
      </c>
      <c r="U176" s="10">
        <f t="shared" si="63"/>
        <v>906</v>
      </c>
      <c r="V176" s="10">
        <f t="shared" si="63"/>
        <v>906</v>
      </c>
      <c r="W176" s="10">
        <f t="shared" si="63"/>
        <v>906</v>
      </c>
      <c r="X176" s="10">
        <f t="shared" si="63"/>
        <v>906</v>
      </c>
      <c r="Y176" s="10">
        <f t="shared" si="63"/>
        <v>906</v>
      </c>
      <c r="Z176" s="10">
        <f t="shared" si="63"/>
        <v>906</v>
      </c>
      <c r="AA176" s="10">
        <f t="shared" si="63"/>
        <v>906</v>
      </c>
      <c r="AB176" s="10">
        <f t="shared" si="63"/>
        <v>906</v>
      </c>
      <c r="AC176" s="10">
        <f t="shared" si="63"/>
        <v>906</v>
      </c>
      <c r="AD176" s="10"/>
      <c r="AE176" s="10"/>
      <c r="AF176" s="10"/>
      <c r="AG176" s="10"/>
      <c r="AH176" s="10"/>
      <c r="AI176" s="10"/>
      <c r="AJ176" s="10"/>
      <c r="AK176" s="10"/>
      <c r="AL176" s="10"/>
    </row>
    <row r="177" spans="1:38" x14ac:dyDescent="0.35">
      <c r="C177" s="3"/>
      <c r="D177" s="3"/>
      <c r="E177" t="s">
        <v>105</v>
      </c>
      <c r="F177" t="s">
        <v>70</v>
      </c>
      <c r="I177" s="10"/>
      <c r="J177" s="10">
        <f t="shared" ref="J177" si="64">SUM(J96,J117,J138,J159)</f>
        <v>2692</v>
      </c>
      <c r="K177" s="10">
        <f t="shared" si="63"/>
        <v>3624</v>
      </c>
      <c r="L177" s="10">
        <f t="shared" si="63"/>
        <v>4578</v>
      </c>
      <c r="M177" s="10">
        <f t="shared" si="63"/>
        <v>5406</v>
      </c>
      <c r="N177" s="10">
        <f t="shared" si="63"/>
        <v>6312</v>
      </c>
      <c r="O177" s="10">
        <f>SUM(O96,O117,O138,O159)</f>
        <v>7218</v>
      </c>
      <c r="P177" s="10">
        <f t="shared" si="63"/>
        <v>8124</v>
      </c>
      <c r="Q177" s="10">
        <f t="shared" si="63"/>
        <v>9030</v>
      </c>
      <c r="R177" s="10">
        <f t="shared" si="63"/>
        <v>9936</v>
      </c>
      <c r="S177" s="10">
        <f t="shared" si="63"/>
        <v>10842</v>
      </c>
      <c r="T177" s="10">
        <f t="shared" si="63"/>
        <v>11748</v>
      </c>
      <c r="U177" s="10">
        <f t="shared" si="63"/>
        <v>12654</v>
      </c>
      <c r="V177" s="10">
        <f t="shared" si="63"/>
        <v>13560</v>
      </c>
      <c r="W177" s="10">
        <f t="shared" si="63"/>
        <v>14466</v>
      </c>
      <c r="X177" s="10">
        <f t="shared" si="63"/>
        <v>15372</v>
      </c>
      <c r="Y177" s="10">
        <f t="shared" si="63"/>
        <v>16278</v>
      </c>
      <c r="Z177" s="10">
        <f t="shared" si="63"/>
        <v>17184</v>
      </c>
      <c r="AA177" s="10">
        <f t="shared" si="63"/>
        <v>18090</v>
      </c>
      <c r="AB177" s="10">
        <f t="shared" si="63"/>
        <v>18996</v>
      </c>
      <c r="AC177" s="10">
        <f t="shared" si="63"/>
        <v>19902</v>
      </c>
      <c r="AD177" s="10"/>
      <c r="AE177" s="10"/>
      <c r="AF177" s="10"/>
      <c r="AG177" s="10"/>
      <c r="AH177" s="10"/>
      <c r="AI177" s="10"/>
      <c r="AJ177" s="10"/>
      <c r="AK177" s="10"/>
      <c r="AL177" s="10"/>
    </row>
    <row r="178" spans="1:38" x14ac:dyDescent="0.35">
      <c r="C178" s="3"/>
      <c r="D178" s="3"/>
      <c r="E178" t="s">
        <v>106</v>
      </c>
      <c r="F178" t="s">
        <v>91</v>
      </c>
      <c r="H178" s="10"/>
      <c r="I178" s="10"/>
      <c r="J178" s="10">
        <f t="shared" ref="J178" si="65">SUM(J109,J130,J151,J172)</f>
        <v>162.86600000000001</v>
      </c>
      <c r="K178" s="10">
        <f t="shared" ref="K178:AC179" si="66">SUM(K109,K130,K151,K172)</f>
        <v>219.25200000000001</v>
      </c>
      <c r="L178" s="10">
        <f t="shared" si="66"/>
        <v>276.96899999999999</v>
      </c>
      <c r="M178" s="10">
        <f t="shared" si="66"/>
        <v>327.06299999999999</v>
      </c>
      <c r="N178" s="10">
        <f t="shared" si="66"/>
        <v>381.87599999999998</v>
      </c>
      <c r="O178" s="10">
        <f t="shared" si="66"/>
        <v>436.68900000000002</v>
      </c>
      <c r="P178" s="10">
        <f t="shared" si="66"/>
        <v>491.50200000000001</v>
      </c>
      <c r="Q178" s="10">
        <f t="shared" si="66"/>
        <v>546.31500000000005</v>
      </c>
      <c r="R178" s="10">
        <f t="shared" si="66"/>
        <v>601.12800000000004</v>
      </c>
      <c r="S178" s="10">
        <f t="shared" si="66"/>
        <v>655.94100000000003</v>
      </c>
      <c r="T178" s="10">
        <f t="shared" si="66"/>
        <v>710.75400000000002</v>
      </c>
      <c r="U178" s="10">
        <f t="shared" si="66"/>
        <v>765.56700000000001</v>
      </c>
      <c r="V178" s="10">
        <f t="shared" si="66"/>
        <v>820.38</v>
      </c>
      <c r="W178" s="10">
        <f t="shared" si="66"/>
        <v>875.19299999999998</v>
      </c>
      <c r="X178" s="10">
        <f t="shared" si="66"/>
        <v>930.00599999999997</v>
      </c>
      <c r="Y178" s="10">
        <f t="shared" si="66"/>
        <v>984.81899999999996</v>
      </c>
      <c r="Z178" s="10">
        <f t="shared" si="66"/>
        <v>1039.6320000000001</v>
      </c>
      <c r="AA178" s="10">
        <f t="shared" si="66"/>
        <v>1094.4449999999999</v>
      </c>
      <c r="AB178" s="10">
        <f t="shared" si="66"/>
        <v>1149.258</v>
      </c>
      <c r="AC178" s="10">
        <f t="shared" si="66"/>
        <v>1204.0709999999999</v>
      </c>
      <c r="AD178" s="10"/>
      <c r="AE178" s="10"/>
      <c r="AF178" s="10"/>
      <c r="AG178" s="10"/>
      <c r="AH178" s="10"/>
      <c r="AI178" s="10"/>
      <c r="AJ178" s="10"/>
      <c r="AK178" s="10"/>
    </row>
    <row r="179" spans="1:38" x14ac:dyDescent="0.35">
      <c r="C179" s="3"/>
      <c r="D179" s="3"/>
      <c r="E179" t="s">
        <v>107</v>
      </c>
      <c r="F179" t="s">
        <v>53</v>
      </c>
      <c r="H179" s="10"/>
      <c r="I179" s="10"/>
      <c r="J179" s="10">
        <f t="shared" ref="J179" si="67">SUM(J110,J131,J152,J173)</f>
        <v>0</v>
      </c>
      <c r="K179" s="10">
        <f t="shared" si="66"/>
        <v>0</v>
      </c>
      <c r="L179" s="10">
        <f t="shared" si="66"/>
        <v>0</v>
      </c>
      <c r="M179" s="10">
        <f t="shared" si="66"/>
        <v>0</v>
      </c>
      <c r="N179" s="10">
        <f t="shared" si="66"/>
        <v>0</v>
      </c>
      <c r="O179" s="10">
        <f t="shared" si="66"/>
        <v>0</v>
      </c>
      <c r="P179" s="10">
        <f t="shared" si="66"/>
        <v>0</v>
      </c>
      <c r="Q179" s="10">
        <f t="shared" si="66"/>
        <v>0</v>
      </c>
      <c r="R179" s="10">
        <f t="shared" si="66"/>
        <v>0</v>
      </c>
      <c r="S179" s="10">
        <f t="shared" si="66"/>
        <v>0</v>
      </c>
      <c r="T179" s="10">
        <f t="shared" si="66"/>
        <v>0</v>
      </c>
      <c r="U179" s="10">
        <f t="shared" si="66"/>
        <v>0</v>
      </c>
      <c r="V179" s="10">
        <f t="shared" si="66"/>
        <v>0</v>
      </c>
      <c r="W179" s="10">
        <f t="shared" si="66"/>
        <v>0</v>
      </c>
      <c r="X179" s="10">
        <f t="shared" si="66"/>
        <v>0</v>
      </c>
      <c r="Y179" s="10">
        <f t="shared" si="66"/>
        <v>0</v>
      </c>
      <c r="Z179" s="10">
        <f t="shared" si="66"/>
        <v>0</v>
      </c>
      <c r="AA179" s="10">
        <f t="shared" si="66"/>
        <v>0</v>
      </c>
      <c r="AB179" s="10">
        <f t="shared" si="66"/>
        <v>0</v>
      </c>
      <c r="AC179" s="10">
        <f t="shared" si="66"/>
        <v>0</v>
      </c>
      <c r="AD179" s="10"/>
      <c r="AE179" s="10"/>
      <c r="AF179" s="10"/>
      <c r="AG179" s="10"/>
      <c r="AH179" s="10"/>
      <c r="AI179" s="10"/>
      <c r="AJ179" s="10"/>
      <c r="AK179" s="10"/>
    </row>
    <row r="180" spans="1:38" x14ac:dyDescent="0.35">
      <c r="C180" s="3"/>
      <c r="D180" s="3"/>
    </row>
    <row r="181" spans="1:38" x14ac:dyDescent="0.35">
      <c r="C181" s="3"/>
      <c r="D181" s="3"/>
      <c r="E181" s="15" t="s">
        <v>108</v>
      </c>
      <c r="F181" s="15" t="s">
        <v>109</v>
      </c>
      <c r="G181" s="15"/>
      <c r="H181" s="16"/>
      <c r="I181" s="16"/>
      <c r="J181" s="16">
        <v>60.5</v>
      </c>
      <c r="K181" s="16">
        <f t="shared" ref="K181:AC181" si="68">K178*1000/K177</f>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c r="AE181" s="16"/>
      <c r="AF181" s="16"/>
      <c r="AG181" s="16"/>
      <c r="AH181" s="16"/>
      <c r="AI181" s="16"/>
      <c r="AJ181" s="16"/>
      <c r="AK181" s="16"/>
    </row>
    <row r="182" spans="1:38" x14ac:dyDescent="0.35">
      <c r="C182" s="3"/>
      <c r="D182" s="3"/>
      <c r="E182" s="15" t="s">
        <v>110</v>
      </c>
      <c r="F182" s="15" t="s">
        <v>111</v>
      </c>
      <c r="G182" s="15"/>
      <c r="H182" s="16"/>
      <c r="I182" s="16"/>
      <c r="J182" s="16">
        <v>590.44764094125537</v>
      </c>
      <c r="K182" s="16">
        <f t="shared" ref="K182:AC182" si="69">K179/K177</f>
        <v>0</v>
      </c>
      <c r="L182" s="16">
        <f t="shared" si="69"/>
        <v>0</v>
      </c>
      <c r="M182" s="16">
        <f t="shared" si="69"/>
        <v>0</v>
      </c>
      <c r="N182" s="16">
        <f t="shared" si="69"/>
        <v>0</v>
      </c>
      <c r="O182" s="16">
        <f t="shared" si="69"/>
        <v>0</v>
      </c>
      <c r="P182" s="16">
        <f t="shared" si="69"/>
        <v>0</v>
      </c>
      <c r="Q182" s="16">
        <f t="shared" si="69"/>
        <v>0</v>
      </c>
      <c r="R182" s="16">
        <f t="shared" si="69"/>
        <v>0</v>
      </c>
      <c r="S182" s="16">
        <f t="shared" si="69"/>
        <v>0</v>
      </c>
      <c r="T182" s="16">
        <f t="shared" si="69"/>
        <v>0</v>
      </c>
      <c r="U182" s="16">
        <f t="shared" si="69"/>
        <v>0</v>
      </c>
      <c r="V182" s="16">
        <f t="shared" si="69"/>
        <v>0</v>
      </c>
      <c r="W182" s="16">
        <f t="shared" si="69"/>
        <v>0</v>
      </c>
      <c r="X182" s="16">
        <f t="shared" si="69"/>
        <v>0</v>
      </c>
      <c r="Y182" s="16">
        <f t="shared" si="69"/>
        <v>0</v>
      </c>
      <c r="Z182" s="16">
        <f t="shared" si="69"/>
        <v>0</v>
      </c>
      <c r="AA182" s="16">
        <f t="shared" si="69"/>
        <v>0</v>
      </c>
      <c r="AB182" s="16">
        <f t="shared" si="69"/>
        <v>0</v>
      </c>
      <c r="AC182" s="16">
        <f t="shared" si="69"/>
        <v>0</v>
      </c>
      <c r="AD182" s="16"/>
      <c r="AE182" s="16"/>
      <c r="AF182" s="16"/>
      <c r="AG182" s="16"/>
      <c r="AH182" s="16"/>
      <c r="AI182" s="16"/>
      <c r="AJ182" s="16"/>
      <c r="AK182" s="16"/>
    </row>
    <row r="183" spans="1:38" x14ac:dyDescent="0.35">
      <c r="C183" s="3"/>
      <c r="D183" s="3"/>
      <c r="E183" s="15" t="s">
        <v>112</v>
      </c>
      <c r="F183" s="15" t="s">
        <v>113</v>
      </c>
      <c r="G183" s="15"/>
      <c r="H183" s="16"/>
      <c r="I183" s="16"/>
      <c r="J183" s="16">
        <v>0</v>
      </c>
      <c r="K183" s="16">
        <f t="shared" ref="K183:AC183" si="70">J183*(1+$G$5)*(1+K$182)</f>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c r="AE183" s="16"/>
      <c r="AF183" s="16"/>
      <c r="AG183" s="16"/>
      <c r="AH183" s="16"/>
      <c r="AI183" s="16"/>
      <c r="AJ183" s="16"/>
      <c r="AK183" s="16"/>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c r="I187" s="10"/>
      <c r="J187" s="10">
        <v>0</v>
      </c>
      <c r="K187" s="10">
        <f t="shared" ref="K187:AC187" si="71">J187*(1+$G$16)*(1+K186)</f>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c r="AE187" s="10"/>
      <c r="AF187" s="10"/>
      <c r="AG187" s="10"/>
      <c r="AH187" s="10"/>
      <c r="AI187" s="10"/>
      <c r="AJ187" s="10"/>
      <c r="AK187" s="10"/>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c r="I189" s="10"/>
      <c r="J189" s="10">
        <v>0</v>
      </c>
      <c r="K189" s="10">
        <f t="shared" ref="K189:AC189" si="72">K187*K178+K188</f>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c r="AE189" s="10"/>
      <c r="AF189" s="10"/>
      <c r="AG189" s="10"/>
      <c r="AH189" s="10"/>
      <c r="AI189" s="10"/>
      <c r="AJ189" s="10"/>
      <c r="AK189" s="10"/>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c r="I193" s="9"/>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c r="AE193" s="9"/>
      <c r="AF193" s="9"/>
      <c r="AG193" s="9"/>
      <c r="AH193" s="9"/>
      <c r="AI193" s="9"/>
      <c r="AJ193" s="9"/>
      <c r="AK193" s="9"/>
    </row>
    <row r="194" spans="1:39" x14ac:dyDescent="0.35">
      <c r="A194" s="2">
        <v>41</v>
      </c>
      <c r="E194" t="s">
        <v>121</v>
      </c>
      <c r="F194" t="s">
        <v>111</v>
      </c>
      <c r="G194" s="6">
        <f>'[3]All Developments - Total'!$G$209</f>
        <v>479</v>
      </c>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row>
    <row r="195" spans="1:39" x14ac:dyDescent="0.35">
      <c r="A195" s="2">
        <v>42</v>
      </c>
      <c r="E195" t="s">
        <v>122</v>
      </c>
      <c r="F195" t="s">
        <v>113</v>
      </c>
      <c r="G195" s="6"/>
      <c r="H195" s="10"/>
      <c r="I195" s="10"/>
      <c r="J195" s="10">
        <v>0</v>
      </c>
      <c r="K195" s="10">
        <f t="shared" ref="K195:Y195" si="73">J195*(1+$G$16)*(1+K$193)</f>
        <v>0</v>
      </c>
      <c r="L195" s="10">
        <f t="shared" si="73"/>
        <v>0</v>
      </c>
      <c r="M195" s="10">
        <f t="shared" si="73"/>
        <v>0</v>
      </c>
      <c r="N195" s="10">
        <f t="shared" si="73"/>
        <v>0</v>
      </c>
      <c r="O195" s="10">
        <f t="shared" si="73"/>
        <v>0</v>
      </c>
      <c r="P195" s="10">
        <f t="shared" si="73"/>
        <v>0</v>
      </c>
      <c r="Q195" s="10">
        <f t="shared" si="73"/>
        <v>0</v>
      </c>
      <c r="R195" s="10">
        <f t="shared" si="73"/>
        <v>0</v>
      </c>
      <c r="S195" s="10">
        <f t="shared" si="73"/>
        <v>0</v>
      </c>
      <c r="T195" s="10">
        <f t="shared" si="73"/>
        <v>0</v>
      </c>
      <c r="U195" s="10">
        <f t="shared" si="73"/>
        <v>0</v>
      </c>
      <c r="V195" s="10">
        <f t="shared" si="73"/>
        <v>0</v>
      </c>
      <c r="W195" s="10">
        <f t="shared" si="73"/>
        <v>0</v>
      </c>
      <c r="X195" s="10">
        <f t="shared" si="73"/>
        <v>0</v>
      </c>
      <c r="Y195" s="10">
        <f t="shared" si="73"/>
        <v>0</v>
      </c>
      <c r="Z195" s="10">
        <f t="shared" ref="Z195:AC195" si="74">Y195*(1+$G$16)*(1+Z$193)</f>
        <v>0</v>
      </c>
      <c r="AA195" s="10">
        <f t="shared" si="74"/>
        <v>0</v>
      </c>
      <c r="AB195" s="10">
        <f t="shared" si="74"/>
        <v>0</v>
      </c>
      <c r="AC195" s="10">
        <f t="shared" si="74"/>
        <v>0</v>
      </c>
      <c r="AD195" s="10"/>
      <c r="AE195" s="10"/>
      <c r="AF195" s="10"/>
      <c r="AG195" s="10"/>
      <c r="AH195" s="10"/>
      <c r="AI195" s="10"/>
      <c r="AJ195" s="10"/>
      <c r="AK195" s="10"/>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0</v>
      </c>
      <c r="I202" s="10">
        <f t="shared" ref="I202:AC202" si="75">I194*I177+(I195+I199)*I178+I196+I200</f>
        <v>0</v>
      </c>
      <c r="J202" s="10">
        <f t="shared" si="75"/>
        <v>0</v>
      </c>
      <c r="K202" s="10">
        <f t="shared" si="75"/>
        <v>0</v>
      </c>
      <c r="L202" s="10">
        <f t="shared" si="75"/>
        <v>0</v>
      </c>
      <c r="M202" s="10">
        <f t="shared" si="75"/>
        <v>0</v>
      </c>
      <c r="N202" s="10">
        <f t="shared" si="75"/>
        <v>0</v>
      </c>
      <c r="O202" s="10">
        <f t="shared" si="75"/>
        <v>0</v>
      </c>
      <c r="P202" s="10">
        <f t="shared" si="75"/>
        <v>0</v>
      </c>
      <c r="Q202" s="10">
        <f t="shared" si="75"/>
        <v>0</v>
      </c>
      <c r="R202" s="10">
        <f t="shared" si="75"/>
        <v>0</v>
      </c>
      <c r="S202" s="10">
        <f t="shared" si="75"/>
        <v>0</v>
      </c>
      <c r="T202" s="10">
        <f t="shared" si="75"/>
        <v>0</v>
      </c>
      <c r="U202" s="10">
        <f t="shared" si="75"/>
        <v>0</v>
      </c>
      <c r="V202" s="10">
        <f t="shared" si="75"/>
        <v>0</v>
      </c>
      <c r="W202" s="10">
        <f t="shared" si="75"/>
        <v>0</v>
      </c>
      <c r="X202" s="10">
        <f t="shared" si="75"/>
        <v>0</v>
      </c>
      <c r="Y202" s="10">
        <f t="shared" si="75"/>
        <v>0</v>
      </c>
      <c r="Z202" s="10">
        <f t="shared" si="75"/>
        <v>0</v>
      </c>
      <c r="AA202" s="10">
        <f t="shared" si="75"/>
        <v>0</v>
      </c>
      <c r="AB202" s="10">
        <f t="shared" si="75"/>
        <v>0</v>
      </c>
      <c r="AC202" s="10">
        <f t="shared" si="75"/>
        <v>0</v>
      </c>
      <c r="AD202" s="10"/>
      <c r="AE202" s="10"/>
      <c r="AF202" s="10"/>
      <c r="AG202" s="10"/>
      <c r="AH202" s="10"/>
      <c r="AI202" s="10"/>
      <c r="AJ202" s="10"/>
      <c r="AK202" s="10"/>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C209" si="76">SUM(I205:I208)</f>
        <v>0</v>
      </c>
      <c r="J209" s="10">
        <v>0</v>
      </c>
      <c r="K209" s="10">
        <f t="shared" si="76"/>
        <v>0</v>
      </c>
      <c r="L209" s="10">
        <f t="shared" si="76"/>
        <v>0</v>
      </c>
      <c r="M209" s="10">
        <f t="shared" si="76"/>
        <v>0</v>
      </c>
      <c r="N209" s="10">
        <f t="shared" si="76"/>
        <v>0</v>
      </c>
      <c r="O209" s="10">
        <f t="shared" si="76"/>
        <v>0</v>
      </c>
      <c r="P209" s="10">
        <f t="shared" si="76"/>
        <v>0</v>
      </c>
      <c r="Q209" s="10">
        <f t="shared" si="76"/>
        <v>0</v>
      </c>
      <c r="R209" s="10">
        <f t="shared" si="76"/>
        <v>0</v>
      </c>
      <c r="S209" s="10">
        <f t="shared" si="76"/>
        <v>0</v>
      </c>
      <c r="T209" s="10">
        <f t="shared" si="76"/>
        <v>0</v>
      </c>
      <c r="U209" s="10">
        <f t="shared" si="76"/>
        <v>0</v>
      </c>
      <c r="V209" s="10">
        <f t="shared" si="76"/>
        <v>0</v>
      </c>
      <c r="W209" s="10">
        <f t="shared" si="76"/>
        <v>0</v>
      </c>
      <c r="X209" s="10">
        <f t="shared" si="76"/>
        <v>0</v>
      </c>
      <c r="Y209" s="10">
        <f t="shared" si="76"/>
        <v>0</v>
      </c>
      <c r="Z209" s="10">
        <f t="shared" si="76"/>
        <v>0</v>
      </c>
      <c r="AA209" s="10">
        <f t="shared" si="76"/>
        <v>0</v>
      </c>
      <c r="AB209" s="10">
        <f t="shared" si="76"/>
        <v>0</v>
      </c>
      <c r="AC209" s="10">
        <f t="shared" si="76"/>
        <v>0</v>
      </c>
      <c r="AD209" s="10"/>
      <c r="AE209" s="10"/>
      <c r="AF209" s="10"/>
      <c r="AG209" s="10"/>
      <c r="AH209" s="10"/>
      <c r="AI209" s="10"/>
      <c r="AJ209" s="10"/>
      <c r="AK209" s="10"/>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C216" si="77">SUM(I212:I215)</f>
        <v>0</v>
      </c>
      <c r="J216" s="10">
        <v>0</v>
      </c>
      <c r="K216" s="10">
        <f t="shared" si="77"/>
        <v>0</v>
      </c>
      <c r="L216" s="10">
        <f t="shared" si="77"/>
        <v>0</v>
      </c>
      <c r="M216" s="10">
        <f t="shared" si="77"/>
        <v>0</v>
      </c>
      <c r="N216" s="10">
        <f t="shared" si="77"/>
        <v>0</v>
      </c>
      <c r="O216" s="10">
        <f t="shared" si="77"/>
        <v>0</v>
      </c>
      <c r="P216" s="10">
        <f t="shared" si="77"/>
        <v>0</v>
      </c>
      <c r="Q216" s="10">
        <f t="shared" si="77"/>
        <v>0</v>
      </c>
      <c r="R216" s="10">
        <f t="shared" si="77"/>
        <v>0</v>
      </c>
      <c r="S216" s="10">
        <f t="shared" si="77"/>
        <v>0</v>
      </c>
      <c r="T216" s="10">
        <f t="shared" si="77"/>
        <v>0</v>
      </c>
      <c r="U216" s="10">
        <f t="shared" si="77"/>
        <v>0</v>
      </c>
      <c r="V216" s="10">
        <f t="shared" si="77"/>
        <v>0</v>
      </c>
      <c r="W216" s="10">
        <f t="shared" si="77"/>
        <v>0</v>
      </c>
      <c r="X216" s="10">
        <f t="shared" si="77"/>
        <v>0</v>
      </c>
      <c r="Y216" s="10">
        <f t="shared" si="77"/>
        <v>0</v>
      </c>
      <c r="Z216" s="10">
        <f t="shared" si="77"/>
        <v>0</v>
      </c>
      <c r="AA216" s="10">
        <f t="shared" si="77"/>
        <v>0</v>
      </c>
      <c r="AB216" s="10">
        <f t="shared" si="77"/>
        <v>0</v>
      </c>
      <c r="AC216" s="10">
        <f t="shared" si="77"/>
        <v>0</v>
      </c>
      <c r="AD216" s="10"/>
      <c r="AE216" s="10"/>
      <c r="AF216" s="10"/>
      <c r="AG216" s="10"/>
      <c r="AH216" s="10"/>
      <c r="AI216" s="10"/>
      <c r="AJ216" s="10"/>
      <c r="AK216" s="10"/>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MAX(0,-G247/(NPV($G$18,J219:AC219)))</f>
        <v>12818.61349817052</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C219" si="78">H176</f>
        <v>0</v>
      </c>
      <c r="I219" s="10">
        <f t="shared" si="78"/>
        <v>0</v>
      </c>
      <c r="J219" s="10">
        <f t="shared" ref="J219" si="79">J176</f>
        <v>868</v>
      </c>
      <c r="K219" s="10">
        <f t="shared" si="78"/>
        <v>932</v>
      </c>
      <c r="L219" s="10">
        <f t="shared" si="78"/>
        <v>954</v>
      </c>
      <c r="M219" s="10">
        <f t="shared" si="78"/>
        <v>828</v>
      </c>
      <c r="N219" s="10">
        <f t="shared" si="78"/>
        <v>906</v>
      </c>
      <c r="O219" s="10">
        <f t="shared" si="78"/>
        <v>906</v>
      </c>
      <c r="P219" s="10">
        <f t="shared" si="78"/>
        <v>906</v>
      </c>
      <c r="Q219" s="10">
        <f t="shared" si="78"/>
        <v>906</v>
      </c>
      <c r="R219" s="10">
        <f t="shared" si="78"/>
        <v>906</v>
      </c>
      <c r="S219" s="10">
        <f t="shared" si="78"/>
        <v>906</v>
      </c>
      <c r="T219" s="10">
        <f t="shared" si="78"/>
        <v>906</v>
      </c>
      <c r="U219" s="10">
        <f t="shared" si="78"/>
        <v>906</v>
      </c>
      <c r="V219" s="10">
        <f t="shared" si="78"/>
        <v>906</v>
      </c>
      <c r="W219" s="10">
        <f t="shared" si="78"/>
        <v>906</v>
      </c>
      <c r="X219" s="10">
        <f t="shared" si="78"/>
        <v>906</v>
      </c>
      <c r="Y219" s="10">
        <f t="shared" si="78"/>
        <v>906</v>
      </c>
      <c r="Z219" s="10">
        <f t="shared" si="78"/>
        <v>906</v>
      </c>
      <c r="AA219" s="10">
        <f t="shared" si="78"/>
        <v>906</v>
      </c>
      <c r="AB219" s="10">
        <f t="shared" si="78"/>
        <v>906</v>
      </c>
      <c r="AC219" s="10">
        <f t="shared" si="78"/>
        <v>906</v>
      </c>
      <c r="AD219" s="10"/>
      <c r="AE219" s="10"/>
      <c r="AF219" s="10"/>
      <c r="AG219" s="10"/>
      <c r="AH219" s="10"/>
      <c r="AI219" s="10"/>
      <c r="AJ219" s="10"/>
      <c r="AK219" s="10"/>
    </row>
    <row r="220" spans="1:37" x14ac:dyDescent="0.35">
      <c r="E220" t="s">
        <v>138</v>
      </c>
      <c r="F220" t="s">
        <v>111</v>
      </c>
      <c r="G220" s="20">
        <v>8829.6241689282742</v>
      </c>
      <c r="H220" s="10">
        <v>0</v>
      </c>
      <c r="I220" s="10">
        <v>0</v>
      </c>
      <c r="J220" s="10">
        <f t="shared" ref="J220:AC220" si="80">I220*(1+$G$16)</f>
        <v>0</v>
      </c>
      <c r="K220" s="10">
        <f t="shared" si="80"/>
        <v>0</v>
      </c>
      <c r="L220" s="10">
        <f t="shared" si="80"/>
        <v>0</v>
      </c>
      <c r="M220" s="10">
        <f t="shared" si="80"/>
        <v>0</v>
      </c>
      <c r="N220" s="10">
        <f t="shared" si="80"/>
        <v>0</v>
      </c>
      <c r="O220" s="10">
        <f t="shared" si="80"/>
        <v>0</v>
      </c>
      <c r="P220" s="10">
        <f t="shared" si="80"/>
        <v>0</v>
      </c>
      <c r="Q220" s="10">
        <f t="shared" si="80"/>
        <v>0</v>
      </c>
      <c r="R220" s="10">
        <f t="shared" si="80"/>
        <v>0</v>
      </c>
      <c r="S220" s="10">
        <f t="shared" si="80"/>
        <v>0</v>
      </c>
      <c r="T220" s="10">
        <f t="shared" si="80"/>
        <v>0</v>
      </c>
      <c r="U220" s="10">
        <f t="shared" si="80"/>
        <v>0</v>
      </c>
      <c r="V220" s="10">
        <f t="shared" si="80"/>
        <v>0</v>
      </c>
      <c r="W220" s="10">
        <f t="shared" si="80"/>
        <v>0</v>
      </c>
      <c r="X220" s="10">
        <f t="shared" si="80"/>
        <v>0</v>
      </c>
      <c r="Y220" s="10">
        <f t="shared" si="80"/>
        <v>0</v>
      </c>
      <c r="Z220" s="10">
        <f t="shared" si="80"/>
        <v>0</v>
      </c>
      <c r="AA220" s="10">
        <f t="shared" si="80"/>
        <v>0</v>
      </c>
      <c r="AB220" s="10">
        <f t="shared" si="80"/>
        <v>0</v>
      </c>
      <c r="AC220" s="10">
        <f t="shared" si="80"/>
        <v>0</v>
      </c>
      <c r="AD220" s="10"/>
      <c r="AE220" s="10"/>
      <c r="AF220" s="10"/>
      <c r="AG220" s="10"/>
      <c r="AH220" s="10"/>
      <c r="AI220" s="10"/>
      <c r="AJ220" s="10"/>
      <c r="AK220" s="10"/>
    </row>
    <row r="221" spans="1:37" x14ac:dyDescent="0.35">
      <c r="E221" t="s">
        <v>139</v>
      </c>
      <c r="F221" t="s">
        <v>53</v>
      </c>
      <c r="H221" s="10">
        <f>H220*H219</f>
        <v>0</v>
      </c>
      <c r="I221" s="10">
        <f>I220*I219</f>
        <v>0</v>
      </c>
      <c r="J221" s="10">
        <f t="shared" ref="J221" si="81">J220*J219</f>
        <v>0</v>
      </c>
      <c r="K221" s="10">
        <f t="shared" ref="K221:AC221" si="82">K220*K219</f>
        <v>0</v>
      </c>
      <c r="L221" s="10">
        <f t="shared" si="82"/>
        <v>0</v>
      </c>
      <c r="M221" s="10">
        <f t="shared" si="82"/>
        <v>0</v>
      </c>
      <c r="N221" s="10">
        <f t="shared" si="82"/>
        <v>0</v>
      </c>
      <c r="O221" s="10">
        <f t="shared" si="82"/>
        <v>0</v>
      </c>
      <c r="P221" s="10">
        <f t="shared" si="82"/>
        <v>0</v>
      </c>
      <c r="Q221" s="10">
        <f t="shared" si="82"/>
        <v>0</v>
      </c>
      <c r="R221" s="10">
        <f t="shared" si="82"/>
        <v>0</v>
      </c>
      <c r="S221" s="10">
        <f t="shared" si="82"/>
        <v>0</v>
      </c>
      <c r="T221" s="10">
        <f t="shared" si="82"/>
        <v>0</v>
      </c>
      <c r="U221" s="10">
        <f t="shared" si="82"/>
        <v>0</v>
      </c>
      <c r="V221" s="10">
        <f t="shared" si="82"/>
        <v>0</v>
      </c>
      <c r="W221" s="10">
        <f t="shared" si="82"/>
        <v>0</v>
      </c>
      <c r="X221" s="10">
        <f t="shared" si="82"/>
        <v>0</v>
      </c>
      <c r="Y221" s="10">
        <f t="shared" si="82"/>
        <v>0</v>
      </c>
      <c r="Z221" s="10">
        <f t="shared" si="82"/>
        <v>0</v>
      </c>
      <c r="AA221" s="10">
        <f t="shared" si="82"/>
        <v>0</v>
      </c>
      <c r="AB221" s="10">
        <f t="shared" si="82"/>
        <v>0</v>
      </c>
      <c r="AC221" s="10">
        <f t="shared" si="82"/>
        <v>0</v>
      </c>
      <c r="AD221" s="10"/>
      <c r="AE221" s="10"/>
      <c r="AF221" s="10"/>
      <c r="AG221" s="10"/>
      <c r="AH221" s="10"/>
      <c r="AI221" s="10"/>
      <c r="AJ221" s="10"/>
      <c r="AK221" s="10"/>
    </row>
    <row r="223" spans="1:37" x14ac:dyDescent="0.35">
      <c r="D223" t="s">
        <v>140</v>
      </c>
    </row>
    <row r="224" spans="1:37" x14ac:dyDescent="0.35">
      <c r="E224" t="s">
        <v>57</v>
      </c>
      <c r="F224" t="s">
        <v>53</v>
      </c>
      <c r="G224" s="10">
        <f t="shared" ref="G224:AC224" si="83">G44</f>
        <v>0</v>
      </c>
      <c r="H224" s="10">
        <f t="shared" si="83"/>
        <v>0</v>
      </c>
      <c r="I224" s="10">
        <f t="shared" si="83"/>
        <v>0</v>
      </c>
      <c r="J224" s="10">
        <f t="shared" ref="J224" si="84">J44</f>
        <v>3786015.9385158177</v>
      </c>
      <c r="K224" s="10">
        <f t="shared" si="83"/>
        <v>4598927.3384508733</v>
      </c>
      <c r="L224" s="10">
        <f t="shared" si="83"/>
        <v>5147622.5504659051</v>
      </c>
      <c r="M224" s="10">
        <f t="shared" si="83"/>
        <v>3979015.7998537263</v>
      </c>
      <c r="N224" s="10">
        <f t="shared" si="83"/>
        <v>4907370.082629622</v>
      </c>
      <c r="O224" s="10">
        <f t="shared" si="83"/>
        <v>4483790.3419831889</v>
      </c>
      <c r="P224" s="10">
        <f t="shared" si="83"/>
        <v>4577949.939164836</v>
      </c>
      <c r="Q224" s="10">
        <f t="shared" si="83"/>
        <v>4674086.8878872972</v>
      </c>
      <c r="R224" s="10">
        <f t="shared" si="83"/>
        <v>4772242.7125329301</v>
      </c>
      <c r="S224" s="10">
        <f t="shared" si="83"/>
        <v>4872459.8094961215</v>
      </c>
      <c r="T224" s="10">
        <f t="shared" si="83"/>
        <v>4974781.4654955398</v>
      </c>
      <c r="U224" s="10">
        <f t="shared" si="83"/>
        <v>5079251.8762709461</v>
      </c>
      <c r="V224" s="10">
        <f t="shared" si="83"/>
        <v>5185916.1656726357</v>
      </c>
      <c r="W224" s="10">
        <f t="shared" si="83"/>
        <v>5294820.4051517611</v>
      </c>
      <c r="X224" s="10">
        <f t="shared" si="83"/>
        <v>5406011.6336599477</v>
      </c>
      <c r="Y224" s="10">
        <f t="shared" si="83"/>
        <v>5519537.8779668063</v>
      </c>
      <c r="Z224" s="10">
        <f t="shared" si="83"/>
        <v>5635448.1734041097</v>
      </c>
      <c r="AA224" s="10">
        <f t="shared" si="83"/>
        <v>5753792.5850455957</v>
      </c>
      <c r="AB224" s="10">
        <f t="shared" si="83"/>
        <v>5874622.229331553</v>
      </c>
      <c r="AC224" s="10">
        <f t="shared" si="83"/>
        <v>5997989.296147516</v>
      </c>
      <c r="AD224" s="10"/>
      <c r="AE224" s="10"/>
      <c r="AF224" s="10"/>
      <c r="AG224" s="10"/>
      <c r="AH224" s="10"/>
      <c r="AI224" s="10"/>
      <c r="AJ224" s="10"/>
      <c r="AK224" s="10"/>
    </row>
    <row r="225" spans="4:38" x14ac:dyDescent="0.35">
      <c r="E225" t="s">
        <v>141</v>
      </c>
      <c r="F225" t="s">
        <v>53</v>
      </c>
      <c r="G225" s="10">
        <f t="shared" ref="G225:AC225" si="85">G179</f>
        <v>0</v>
      </c>
      <c r="H225" s="10">
        <f t="shared" si="85"/>
        <v>0</v>
      </c>
      <c r="I225" s="10">
        <f t="shared" si="85"/>
        <v>0</v>
      </c>
      <c r="J225" s="10">
        <f t="shared" ref="J225" si="86">J179</f>
        <v>0</v>
      </c>
      <c r="K225" s="10">
        <f t="shared" si="85"/>
        <v>0</v>
      </c>
      <c r="L225" s="10">
        <f t="shared" si="85"/>
        <v>0</v>
      </c>
      <c r="M225" s="10">
        <f t="shared" si="85"/>
        <v>0</v>
      </c>
      <c r="N225" s="10">
        <f t="shared" si="85"/>
        <v>0</v>
      </c>
      <c r="O225" s="10">
        <f t="shared" si="85"/>
        <v>0</v>
      </c>
      <c r="P225" s="10">
        <f t="shared" si="85"/>
        <v>0</v>
      </c>
      <c r="Q225" s="10">
        <f t="shared" si="85"/>
        <v>0</v>
      </c>
      <c r="R225" s="10">
        <f t="shared" si="85"/>
        <v>0</v>
      </c>
      <c r="S225" s="10">
        <f t="shared" si="85"/>
        <v>0</v>
      </c>
      <c r="T225" s="10">
        <f t="shared" si="85"/>
        <v>0</v>
      </c>
      <c r="U225" s="10">
        <f t="shared" si="85"/>
        <v>0</v>
      </c>
      <c r="V225" s="10">
        <f t="shared" si="85"/>
        <v>0</v>
      </c>
      <c r="W225" s="10">
        <f t="shared" si="85"/>
        <v>0</v>
      </c>
      <c r="X225" s="10">
        <f t="shared" si="85"/>
        <v>0</v>
      </c>
      <c r="Y225" s="10">
        <f t="shared" si="85"/>
        <v>0</v>
      </c>
      <c r="Z225" s="10">
        <f t="shared" si="85"/>
        <v>0</v>
      </c>
      <c r="AA225" s="10">
        <f t="shared" si="85"/>
        <v>0</v>
      </c>
      <c r="AB225" s="10">
        <f t="shared" si="85"/>
        <v>0</v>
      </c>
      <c r="AC225" s="10">
        <f t="shared" si="85"/>
        <v>0</v>
      </c>
      <c r="AD225" s="10"/>
      <c r="AE225" s="10"/>
      <c r="AF225" s="10"/>
      <c r="AG225" s="10"/>
      <c r="AH225" s="10"/>
      <c r="AI225" s="10"/>
      <c r="AJ225" s="10"/>
      <c r="AK225" s="10"/>
    </row>
    <row r="226" spans="4:38" x14ac:dyDescent="0.35">
      <c r="E226" t="s">
        <v>117</v>
      </c>
      <c r="F226" t="s">
        <v>53</v>
      </c>
      <c r="G226" s="10">
        <f t="shared" ref="G226:AC226" si="87">-G189</f>
        <v>0</v>
      </c>
      <c r="H226" s="10">
        <f t="shared" si="87"/>
        <v>0</v>
      </c>
      <c r="I226" s="10">
        <f t="shared" si="87"/>
        <v>0</v>
      </c>
      <c r="J226" s="10">
        <f t="shared" ref="J226" si="88">-J189</f>
        <v>0</v>
      </c>
      <c r="K226" s="10">
        <f t="shared" si="87"/>
        <v>0</v>
      </c>
      <c r="L226" s="10">
        <f t="shared" si="87"/>
        <v>0</v>
      </c>
      <c r="M226" s="10">
        <f t="shared" si="87"/>
        <v>0</v>
      </c>
      <c r="N226" s="10">
        <f t="shared" si="87"/>
        <v>0</v>
      </c>
      <c r="O226" s="10">
        <f t="shared" si="87"/>
        <v>0</v>
      </c>
      <c r="P226" s="10">
        <f t="shared" si="87"/>
        <v>0</v>
      </c>
      <c r="Q226" s="10">
        <f t="shared" si="87"/>
        <v>0</v>
      </c>
      <c r="R226" s="10">
        <f t="shared" si="87"/>
        <v>0</v>
      </c>
      <c r="S226" s="10">
        <f t="shared" si="87"/>
        <v>0</v>
      </c>
      <c r="T226" s="10">
        <f t="shared" si="87"/>
        <v>0</v>
      </c>
      <c r="U226" s="10">
        <f t="shared" si="87"/>
        <v>0</v>
      </c>
      <c r="V226" s="10">
        <f t="shared" si="87"/>
        <v>0</v>
      </c>
      <c r="W226" s="10">
        <f t="shared" si="87"/>
        <v>0</v>
      </c>
      <c r="X226" s="10">
        <f t="shared" si="87"/>
        <v>0</v>
      </c>
      <c r="Y226" s="10">
        <f t="shared" si="87"/>
        <v>0</v>
      </c>
      <c r="Z226" s="10">
        <f t="shared" si="87"/>
        <v>0</v>
      </c>
      <c r="AA226" s="10">
        <f t="shared" si="87"/>
        <v>0</v>
      </c>
      <c r="AB226" s="10">
        <f t="shared" si="87"/>
        <v>0</v>
      </c>
      <c r="AC226" s="10">
        <f t="shared" si="87"/>
        <v>0</v>
      </c>
      <c r="AD226" s="10"/>
      <c r="AE226" s="10"/>
      <c r="AF226" s="10"/>
      <c r="AG226" s="10"/>
      <c r="AH226" s="10"/>
      <c r="AI226" s="10"/>
      <c r="AJ226" s="10"/>
      <c r="AK226" s="10"/>
    </row>
    <row r="227" spans="4:38" x14ac:dyDescent="0.35">
      <c r="E227" t="s">
        <v>118</v>
      </c>
      <c r="F227" t="s">
        <v>53</v>
      </c>
      <c r="G227" s="10">
        <f t="shared" ref="G227:AC227" si="89">-G202</f>
        <v>0</v>
      </c>
      <c r="H227" s="10">
        <f t="shared" si="89"/>
        <v>0</v>
      </c>
      <c r="I227" s="10">
        <f t="shared" si="89"/>
        <v>0</v>
      </c>
      <c r="J227" s="10">
        <f t="shared" ref="J227" si="90">-J202</f>
        <v>0</v>
      </c>
      <c r="K227" s="10">
        <f t="shared" si="89"/>
        <v>0</v>
      </c>
      <c r="L227" s="10">
        <f t="shared" si="89"/>
        <v>0</v>
      </c>
      <c r="M227" s="10">
        <f t="shared" si="89"/>
        <v>0</v>
      </c>
      <c r="N227" s="10">
        <f t="shared" si="89"/>
        <v>0</v>
      </c>
      <c r="O227" s="10">
        <f t="shared" si="89"/>
        <v>0</v>
      </c>
      <c r="P227" s="10">
        <f t="shared" si="89"/>
        <v>0</v>
      </c>
      <c r="Q227" s="10">
        <f t="shared" si="89"/>
        <v>0</v>
      </c>
      <c r="R227" s="10">
        <f t="shared" si="89"/>
        <v>0</v>
      </c>
      <c r="S227" s="10">
        <f t="shared" si="89"/>
        <v>0</v>
      </c>
      <c r="T227" s="10">
        <f t="shared" si="89"/>
        <v>0</v>
      </c>
      <c r="U227" s="10">
        <f t="shared" si="89"/>
        <v>0</v>
      </c>
      <c r="V227" s="10">
        <f t="shared" si="89"/>
        <v>0</v>
      </c>
      <c r="W227" s="10">
        <f t="shared" si="89"/>
        <v>0</v>
      </c>
      <c r="X227" s="10">
        <f t="shared" si="89"/>
        <v>0</v>
      </c>
      <c r="Y227" s="10">
        <f t="shared" si="89"/>
        <v>0</v>
      </c>
      <c r="Z227" s="10">
        <f t="shared" si="89"/>
        <v>0</v>
      </c>
      <c r="AA227" s="10">
        <f t="shared" si="89"/>
        <v>0</v>
      </c>
      <c r="AB227" s="10">
        <f t="shared" si="89"/>
        <v>0</v>
      </c>
      <c r="AC227" s="10">
        <f t="shared" si="89"/>
        <v>0</v>
      </c>
      <c r="AD227" s="10"/>
      <c r="AE227" s="10"/>
      <c r="AF227" s="10"/>
      <c r="AG227" s="10"/>
      <c r="AH227" s="10"/>
      <c r="AI227" s="10"/>
      <c r="AJ227" s="10"/>
      <c r="AK227" s="10"/>
    </row>
    <row r="228" spans="4:38" x14ac:dyDescent="0.35">
      <c r="E228" t="s">
        <v>142</v>
      </c>
      <c r="F228" t="s">
        <v>53</v>
      </c>
      <c r="G228" s="10">
        <f t="shared" ref="G228:AC228" si="91">-G36-G52-G87</f>
        <v>0</v>
      </c>
      <c r="H228" s="10">
        <f t="shared" si="91"/>
        <v>0</v>
      </c>
      <c r="I228" s="10">
        <f t="shared" si="91"/>
        <v>0</v>
      </c>
      <c r="J228" s="10">
        <f t="shared" ref="J228" si="92">-J36-J52-J87</f>
        <v>-270723.51591359917</v>
      </c>
      <c r="K228" s="10">
        <f t="shared" si="91"/>
        <v>-757420.69532424188</v>
      </c>
      <c r="L228" s="10">
        <f t="shared" si="91"/>
        <v>-1051841.3853654731</v>
      </c>
      <c r="M228" s="10">
        <f t="shared" si="91"/>
        <v>-1208902.4934791371</v>
      </c>
      <c r="N228" s="10">
        <f t="shared" si="91"/>
        <v>-1401646.1709157904</v>
      </c>
      <c r="O228" s="10">
        <f t="shared" si="91"/>
        <v>-2786814.5182637786</v>
      </c>
      <c r="P228" s="10">
        <f t="shared" si="91"/>
        <v>-3155165.5358013976</v>
      </c>
      <c r="Q228" s="10">
        <f t="shared" si="91"/>
        <v>-3606333.9585879585</v>
      </c>
      <c r="R228" s="10">
        <f t="shared" si="91"/>
        <v>-4283095.5713540781</v>
      </c>
      <c r="S228" s="10">
        <f t="shared" si="91"/>
        <v>-5179365.1258721417</v>
      </c>
      <c r="T228" s="10">
        <f t="shared" si="91"/>
        <v>-5600134.4981011245</v>
      </c>
      <c r="U228" s="10">
        <f t="shared" si="91"/>
        <v>-5729363.2007225463</v>
      </c>
      <c r="V228" s="10">
        <f t="shared" si="91"/>
        <v>-5841854.8318891693</v>
      </c>
      <c r="W228" s="10">
        <f t="shared" si="91"/>
        <v>-6289801.744123322</v>
      </c>
      <c r="X228" s="10">
        <f t="shared" si="91"/>
        <v>-6745434.8918577032</v>
      </c>
      <c r="Y228" s="10">
        <f t="shared" si="91"/>
        <v>-7208800.9754082831</v>
      </c>
      <c r="Z228" s="10">
        <f t="shared" si="91"/>
        <v>-7679947.675797672</v>
      </c>
      <c r="AA228" s="10">
        <f t="shared" si="91"/>
        <v>-8158923.6753499545</v>
      </c>
      <c r="AB228" s="10">
        <f t="shared" si="91"/>
        <v>-8645778.6787180193</v>
      </c>
      <c r="AC228" s="10">
        <f t="shared" si="91"/>
        <v>-9140563.4343524668</v>
      </c>
      <c r="AD228" s="10"/>
      <c r="AE228" s="10"/>
      <c r="AF228" s="10"/>
      <c r="AG228" s="10"/>
      <c r="AH228" s="10"/>
      <c r="AI228" s="10"/>
      <c r="AJ228" s="10"/>
      <c r="AK228" s="10"/>
    </row>
    <row r="229" spans="4:38" x14ac:dyDescent="0.35">
      <c r="E229" t="s">
        <v>125</v>
      </c>
      <c r="F229" t="s">
        <v>53</v>
      </c>
      <c r="G229" s="10">
        <f t="shared" ref="G229:AC229" si="93">G209</f>
        <v>0</v>
      </c>
      <c r="H229" s="10">
        <f t="shared" si="93"/>
        <v>0</v>
      </c>
      <c r="I229" s="10">
        <f t="shared" si="93"/>
        <v>0</v>
      </c>
      <c r="J229" s="10">
        <f t="shared" ref="J229" si="94">J209</f>
        <v>0</v>
      </c>
      <c r="K229" s="10">
        <f t="shared" si="93"/>
        <v>0</v>
      </c>
      <c r="L229" s="10">
        <f t="shared" si="93"/>
        <v>0</v>
      </c>
      <c r="M229" s="10">
        <f t="shared" si="93"/>
        <v>0</v>
      </c>
      <c r="N229" s="10">
        <f t="shared" si="93"/>
        <v>0</v>
      </c>
      <c r="O229" s="10">
        <f t="shared" si="93"/>
        <v>0</v>
      </c>
      <c r="P229" s="10">
        <f t="shared" si="93"/>
        <v>0</v>
      </c>
      <c r="Q229" s="10">
        <f t="shared" si="93"/>
        <v>0</v>
      </c>
      <c r="R229" s="10">
        <f t="shared" si="93"/>
        <v>0</v>
      </c>
      <c r="S229" s="10">
        <f t="shared" si="93"/>
        <v>0</v>
      </c>
      <c r="T229" s="10">
        <f t="shared" si="93"/>
        <v>0</v>
      </c>
      <c r="U229" s="10">
        <f t="shared" si="93"/>
        <v>0</v>
      </c>
      <c r="V229" s="10">
        <f t="shared" si="93"/>
        <v>0</v>
      </c>
      <c r="W229" s="10">
        <f t="shared" si="93"/>
        <v>0</v>
      </c>
      <c r="X229" s="10">
        <f t="shared" si="93"/>
        <v>0</v>
      </c>
      <c r="Y229" s="10">
        <f t="shared" si="93"/>
        <v>0</v>
      </c>
      <c r="Z229" s="10">
        <f t="shared" si="93"/>
        <v>0</v>
      </c>
      <c r="AA229" s="10">
        <f t="shared" si="93"/>
        <v>0</v>
      </c>
      <c r="AB229" s="10">
        <f t="shared" si="93"/>
        <v>0</v>
      </c>
      <c r="AC229" s="10">
        <f t="shared" si="93"/>
        <v>0</v>
      </c>
      <c r="AD229" s="10"/>
      <c r="AE229" s="10"/>
      <c r="AF229" s="10"/>
      <c r="AG229" s="10"/>
      <c r="AH229" s="10"/>
      <c r="AI229" s="10"/>
      <c r="AJ229" s="10"/>
      <c r="AK229" s="10"/>
    </row>
    <row r="230" spans="4:38" x14ac:dyDescent="0.35">
      <c r="E230" t="s">
        <v>143</v>
      </c>
      <c r="F230" t="s">
        <v>53</v>
      </c>
      <c r="H230" s="10">
        <f t="shared" ref="H230:AC230" si="95">H221</f>
        <v>0</v>
      </c>
      <c r="I230" s="10">
        <f t="shared" si="95"/>
        <v>0</v>
      </c>
      <c r="J230" s="10">
        <f t="shared" ref="J230" si="96">J221</f>
        <v>0</v>
      </c>
      <c r="K230" s="10">
        <f t="shared" si="95"/>
        <v>0</v>
      </c>
      <c r="L230" s="10">
        <f t="shared" si="95"/>
        <v>0</v>
      </c>
      <c r="M230" s="10">
        <f t="shared" si="95"/>
        <v>0</v>
      </c>
      <c r="N230" s="10">
        <f t="shared" si="95"/>
        <v>0</v>
      </c>
      <c r="O230" s="10">
        <f t="shared" si="95"/>
        <v>0</v>
      </c>
      <c r="P230" s="10">
        <f t="shared" si="95"/>
        <v>0</v>
      </c>
      <c r="Q230" s="10">
        <f t="shared" si="95"/>
        <v>0</v>
      </c>
      <c r="R230" s="10">
        <f t="shared" si="95"/>
        <v>0</v>
      </c>
      <c r="S230" s="10">
        <f t="shared" si="95"/>
        <v>0</v>
      </c>
      <c r="T230" s="10">
        <f t="shared" si="95"/>
        <v>0</v>
      </c>
      <c r="U230" s="10">
        <f t="shared" si="95"/>
        <v>0</v>
      </c>
      <c r="V230" s="10">
        <f t="shared" si="95"/>
        <v>0</v>
      </c>
      <c r="W230" s="10">
        <f t="shared" si="95"/>
        <v>0</v>
      </c>
      <c r="X230" s="10">
        <f t="shared" si="95"/>
        <v>0</v>
      </c>
      <c r="Y230" s="10">
        <f t="shared" si="95"/>
        <v>0</v>
      </c>
      <c r="Z230" s="10">
        <f t="shared" si="95"/>
        <v>0</v>
      </c>
      <c r="AA230" s="10">
        <f t="shared" si="95"/>
        <v>0</v>
      </c>
      <c r="AB230" s="10">
        <f t="shared" si="95"/>
        <v>0</v>
      </c>
      <c r="AC230" s="10">
        <f t="shared" si="95"/>
        <v>0</v>
      </c>
      <c r="AD230" s="10"/>
      <c r="AE230" s="10"/>
      <c r="AF230" s="10"/>
      <c r="AG230" s="10"/>
      <c r="AH230" s="10"/>
      <c r="AI230" s="10"/>
      <c r="AJ230" s="10"/>
      <c r="AK230" s="10"/>
    </row>
    <row r="232" spans="4:38" x14ac:dyDescent="0.35">
      <c r="E232" t="s">
        <v>144</v>
      </c>
      <c r="F232" t="s">
        <v>53</v>
      </c>
      <c r="G232" s="10">
        <f t="shared" ref="G232:AC232" si="97">SUM(G224:G230)</f>
        <v>0</v>
      </c>
      <c r="H232" s="10">
        <f t="shared" si="97"/>
        <v>0</v>
      </c>
      <c r="I232" s="10">
        <f t="shared" si="97"/>
        <v>0</v>
      </c>
      <c r="J232" s="10">
        <f t="shared" ref="J232" si="98">SUM(J224:J230)</f>
        <v>3515292.4226022186</v>
      </c>
      <c r="K232" s="10">
        <f t="shared" si="97"/>
        <v>3841506.6431266312</v>
      </c>
      <c r="L232" s="10">
        <f t="shared" si="97"/>
        <v>4095781.165100432</v>
      </c>
      <c r="M232" s="10">
        <f t="shared" si="97"/>
        <v>2770113.306374589</v>
      </c>
      <c r="N232" s="10">
        <f t="shared" si="97"/>
        <v>3505723.9117138316</v>
      </c>
      <c r="O232" s="10">
        <f t="shared" si="97"/>
        <v>1696975.8237194102</v>
      </c>
      <c r="P232" s="10">
        <f t="shared" si="97"/>
        <v>1422784.4033634383</v>
      </c>
      <c r="Q232" s="10">
        <f t="shared" si="97"/>
        <v>1067752.9292993387</v>
      </c>
      <c r="R232" s="10">
        <f t="shared" si="97"/>
        <v>489147.14117885195</v>
      </c>
      <c r="S232" s="10">
        <f t="shared" si="97"/>
        <v>-306905.3163760202</v>
      </c>
      <c r="T232" s="10">
        <f t="shared" si="97"/>
        <v>-625353.03260558471</v>
      </c>
      <c r="U232" s="10">
        <f t="shared" si="97"/>
        <v>-650111.3244516002</v>
      </c>
      <c r="V232" s="10">
        <f t="shared" si="97"/>
        <v>-655938.66621653363</v>
      </c>
      <c r="W232" s="10">
        <f t="shared" si="97"/>
        <v>-994981.33897156082</v>
      </c>
      <c r="X232" s="10">
        <f t="shared" si="97"/>
        <v>-1339423.2581977556</v>
      </c>
      <c r="Y232" s="10">
        <f t="shared" si="97"/>
        <v>-1689263.0974414768</v>
      </c>
      <c r="Z232" s="10">
        <f t="shared" si="97"/>
        <v>-2044499.5023935623</v>
      </c>
      <c r="AA232" s="10">
        <f t="shared" si="97"/>
        <v>-2405131.0903043589</v>
      </c>
      <c r="AB232" s="10">
        <f t="shared" si="97"/>
        <v>-2771156.4493864663</v>
      </c>
      <c r="AC232" s="10">
        <f t="shared" si="97"/>
        <v>-3142574.1382049508</v>
      </c>
      <c r="AD232" s="10"/>
      <c r="AE232" s="10"/>
      <c r="AF232" s="10"/>
      <c r="AG232" s="10"/>
      <c r="AH232" s="10"/>
      <c r="AI232" s="10"/>
      <c r="AJ232" s="10"/>
      <c r="AK232" s="10"/>
    </row>
    <row r="233" spans="4:38" x14ac:dyDescent="0.35">
      <c r="E233" t="s">
        <v>145</v>
      </c>
      <c r="F233" t="s">
        <v>53</v>
      </c>
      <c r="G233" s="10">
        <f>-G232*G$20</f>
        <v>0</v>
      </c>
      <c r="H233" s="10">
        <f t="shared" ref="H233:AC233" si="99">-H232*H$20</f>
        <v>0</v>
      </c>
      <c r="I233" s="10">
        <f t="shared" si="99"/>
        <v>0</v>
      </c>
      <c r="J233" s="10">
        <f t="shared" ref="J233" si="100">-J232*J$20</f>
        <v>0</v>
      </c>
      <c r="K233" s="10">
        <f t="shared" si="99"/>
        <v>0</v>
      </c>
      <c r="L233" s="10">
        <f t="shared" si="99"/>
        <v>0</v>
      </c>
      <c r="M233" s="10">
        <f t="shared" si="99"/>
        <v>0</v>
      </c>
      <c r="N233" s="10">
        <f t="shared" si="99"/>
        <v>0</v>
      </c>
      <c r="O233" s="10">
        <f t="shared" si="99"/>
        <v>0</v>
      </c>
      <c r="P233" s="10">
        <f t="shared" si="99"/>
        <v>0</v>
      </c>
      <c r="Q233" s="10">
        <f t="shared" si="99"/>
        <v>0</v>
      </c>
      <c r="R233" s="10">
        <f t="shared" si="99"/>
        <v>0</v>
      </c>
      <c r="S233" s="10">
        <f t="shared" si="99"/>
        <v>0</v>
      </c>
      <c r="T233" s="10">
        <f t="shared" si="99"/>
        <v>0</v>
      </c>
      <c r="U233" s="10">
        <f t="shared" si="99"/>
        <v>0</v>
      </c>
      <c r="V233" s="10">
        <f t="shared" si="99"/>
        <v>0</v>
      </c>
      <c r="W233" s="10">
        <f t="shared" si="99"/>
        <v>0</v>
      </c>
      <c r="X233" s="10">
        <f t="shared" si="99"/>
        <v>0</v>
      </c>
      <c r="Y233" s="10">
        <f t="shared" si="99"/>
        <v>0</v>
      </c>
      <c r="Z233" s="10">
        <f t="shared" si="99"/>
        <v>0</v>
      </c>
      <c r="AA233" s="10">
        <f t="shared" si="99"/>
        <v>0</v>
      </c>
      <c r="AB233" s="10">
        <f t="shared" si="99"/>
        <v>0</v>
      </c>
      <c r="AC233" s="10">
        <f t="shared" si="99"/>
        <v>0</v>
      </c>
      <c r="AD233" s="10"/>
      <c r="AE233" s="10"/>
      <c r="AF233" s="10"/>
      <c r="AG233" s="10"/>
      <c r="AH233" s="10"/>
      <c r="AI233" s="10"/>
      <c r="AJ233" s="10"/>
      <c r="AK233" s="10"/>
    </row>
    <row r="235" spans="4:38" x14ac:dyDescent="0.35">
      <c r="D235" t="s">
        <v>146</v>
      </c>
    </row>
    <row r="236" spans="4:38" x14ac:dyDescent="0.35">
      <c r="E236" t="s">
        <v>51</v>
      </c>
      <c r="F236" t="s">
        <v>53</v>
      </c>
      <c r="G236" s="10">
        <f>-G28</f>
        <v>0</v>
      </c>
      <c r="H236" s="10">
        <f t="shared" ref="H236:AC236" si="101">-H28</f>
        <v>0</v>
      </c>
      <c r="I236" s="10">
        <f t="shared" si="101"/>
        <v>0</v>
      </c>
      <c r="J236" s="10">
        <f t="shared" ref="J236" si="102">-J28</f>
        <v>-6180659.8571641399</v>
      </c>
      <c r="K236" s="10">
        <f t="shared" si="101"/>
        <v>-14816763.503986044</v>
      </c>
      <c r="L236" s="10">
        <f t="shared" si="101"/>
        <v>-5895611.8237101641</v>
      </c>
      <c r="M236" s="10">
        <f t="shared" si="101"/>
        <v>-3765371.2819813695</v>
      </c>
      <c r="N236" s="10">
        <f t="shared" si="101"/>
        <v>-3967030.0734917778</v>
      </c>
      <c r="O236" s="10">
        <f t="shared" si="101"/>
        <v>-33543785.550435688</v>
      </c>
      <c r="P236" s="10">
        <f t="shared" si="101"/>
        <v>-8056640.7966997046</v>
      </c>
      <c r="Q236" s="10">
        <f t="shared" si="101"/>
        <v>-10260620.160198603</v>
      </c>
      <c r="R236" s="10">
        <f t="shared" si="101"/>
        <v>-20330753.185707778</v>
      </c>
      <c r="S236" s="10">
        <f t="shared" si="101"/>
        <v>-26882278.803058125</v>
      </c>
      <c r="T236" s="10">
        <f t="shared" si="101"/>
        <v>-16063687.145953603</v>
      </c>
      <c r="U236" s="10">
        <f t="shared" si="101"/>
        <v>-1086357.5711182612</v>
      </c>
      <c r="V236" s="10">
        <f t="shared" si="101"/>
        <v>-438665.39265850774</v>
      </c>
      <c r="W236" s="10">
        <f t="shared" si="101"/>
        <v>-11081042.409346089</v>
      </c>
      <c r="X236" s="10">
        <f t="shared" si="101"/>
        <v>-11258002.263058521</v>
      </c>
      <c r="Y236" s="10">
        <f t="shared" si="101"/>
        <v>-11434962.116770953</v>
      </c>
      <c r="Z236" s="10">
        <f t="shared" si="101"/>
        <v>-11611921.970483381</v>
      </c>
      <c r="AA236" s="10">
        <f t="shared" si="101"/>
        <v>-11788881.824195813</v>
      </c>
      <c r="AB236" s="10">
        <f t="shared" si="101"/>
        <v>-11965841.677908245</v>
      </c>
      <c r="AC236" s="10">
        <f t="shared" si="101"/>
        <v>-12142801.531620678</v>
      </c>
      <c r="AD236" s="10"/>
      <c r="AE236" s="10"/>
      <c r="AF236" s="10"/>
      <c r="AG236" s="10"/>
      <c r="AH236" s="10"/>
      <c r="AI236" s="10"/>
      <c r="AJ236" s="10"/>
      <c r="AK236" s="10"/>
    </row>
    <row r="237" spans="4:38" x14ac:dyDescent="0.35">
      <c r="E237" t="s">
        <v>147</v>
      </c>
      <c r="F237" t="s">
        <v>53</v>
      </c>
      <c r="G237" s="10">
        <f t="shared" ref="G237:AC237" si="103">G86</f>
        <v>0</v>
      </c>
      <c r="H237" s="10">
        <f t="shared" si="103"/>
        <v>0</v>
      </c>
      <c r="I237" s="10">
        <f t="shared" si="103"/>
        <v>0</v>
      </c>
      <c r="J237" s="10">
        <f t="shared" ref="J237" si="104">J86</f>
        <v>0</v>
      </c>
      <c r="K237" s="10">
        <f t="shared" si="103"/>
        <v>0</v>
      </c>
      <c r="L237" s="10">
        <f t="shared" si="103"/>
        <v>0</v>
      </c>
      <c r="M237" s="10">
        <f t="shared" si="103"/>
        <v>0</v>
      </c>
      <c r="N237" s="10">
        <f t="shared" si="103"/>
        <v>0</v>
      </c>
      <c r="O237" s="10">
        <f t="shared" si="103"/>
        <v>0</v>
      </c>
      <c r="P237" s="10">
        <f t="shared" si="103"/>
        <v>0</v>
      </c>
      <c r="Q237" s="10">
        <f t="shared" si="103"/>
        <v>0</v>
      </c>
      <c r="R237" s="10">
        <f t="shared" si="103"/>
        <v>0</v>
      </c>
      <c r="S237" s="10">
        <f t="shared" si="103"/>
        <v>0</v>
      </c>
      <c r="T237" s="10">
        <f t="shared" si="103"/>
        <v>0</v>
      </c>
      <c r="U237" s="10">
        <f t="shared" si="103"/>
        <v>0</v>
      </c>
      <c r="V237" s="10">
        <f t="shared" si="103"/>
        <v>0</v>
      </c>
      <c r="W237" s="10">
        <f t="shared" si="103"/>
        <v>0</v>
      </c>
      <c r="X237" s="10">
        <f t="shared" si="103"/>
        <v>0</v>
      </c>
      <c r="Y237" s="10">
        <f t="shared" si="103"/>
        <v>0</v>
      </c>
      <c r="Z237" s="10">
        <f t="shared" si="103"/>
        <v>0</v>
      </c>
      <c r="AA237" s="10">
        <f t="shared" si="103"/>
        <v>0</v>
      </c>
      <c r="AB237" s="10">
        <f t="shared" si="103"/>
        <v>0</v>
      </c>
      <c r="AC237" s="10">
        <f t="shared" si="103"/>
        <v>0</v>
      </c>
      <c r="AD237" s="10"/>
      <c r="AE237" s="10"/>
      <c r="AF237" s="10"/>
      <c r="AG237" s="10"/>
      <c r="AH237" s="10"/>
      <c r="AI237" s="10"/>
      <c r="AJ237" s="10"/>
      <c r="AK237" s="10"/>
    </row>
    <row r="238" spans="4:38" x14ac:dyDescent="0.35">
      <c r="E238" t="s">
        <v>60</v>
      </c>
      <c r="F238" t="s">
        <v>53</v>
      </c>
      <c r="G238" s="10">
        <f t="shared" ref="G238:AC238" si="105">G55</f>
        <v>0</v>
      </c>
      <c r="H238" s="10">
        <f t="shared" si="105"/>
        <v>0</v>
      </c>
      <c r="I238" s="10">
        <f t="shared" si="105"/>
        <v>0</v>
      </c>
      <c r="J238" s="10">
        <f t="shared" ref="J238" si="106">J55</f>
        <v>0</v>
      </c>
      <c r="K238" s="10">
        <f t="shared" si="105"/>
        <v>0</v>
      </c>
      <c r="L238" s="10">
        <f t="shared" si="105"/>
        <v>0</v>
      </c>
      <c r="M238" s="10">
        <f t="shared" si="105"/>
        <v>0</v>
      </c>
      <c r="N238" s="10">
        <f t="shared" si="105"/>
        <v>0</v>
      </c>
      <c r="O238" s="10">
        <f t="shared" si="105"/>
        <v>0</v>
      </c>
      <c r="P238" s="10">
        <f t="shared" si="105"/>
        <v>0</v>
      </c>
      <c r="Q238" s="10">
        <f t="shared" si="105"/>
        <v>0</v>
      </c>
      <c r="R238" s="10">
        <f t="shared" si="105"/>
        <v>0</v>
      </c>
      <c r="S238" s="10">
        <f t="shared" si="105"/>
        <v>0</v>
      </c>
      <c r="T238" s="10">
        <f t="shared" si="105"/>
        <v>0</v>
      </c>
      <c r="U238" s="10">
        <f t="shared" si="105"/>
        <v>0</v>
      </c>
      <c r="V238" s="10">
        <f t="shared" si="105"/>
        <v>0</v>
      </c>
      <c r="W238" s="10">
        <f t="shared" si="105"/>
        <v>0</v>
      </c>
      <c r="X238" s="10">
        <f t="shared" si="105"/>
        <v>0</v>
      </c>
      <c r="Y238" s="10">
        <f t="shared" si="105"/>
        <v>0</v>
      </c>
      <c r="Z238" s="10">
        <f t="shared" si="105"/>
        <v>0</v>
      </c>
      <c r="AA238" s="10">
        <f t="shared" si="105"/>
        <v>0</v>
      </c>
      <c r="AB238" s="10">
        <f t="shared" si="105"/>
        <v>0</v>
      </c>
      <c r="AC238" s="10">
        <f t="shared" si="105"/>
        <v>0</v>
      </c>
      <c r="AD238" s="10"/>
      <c r="AE238" s="10"/>
      <c r="AF238" s="10"/>
      <c r="AG238" s="10"/>
      <c r="AH238" s="10"/>
      <c r="AI238" s="10"/>
      <c r="AJ238" s="10"/>
      <c r="AK238" s="10"/>
    </row>
    <row r="239" spans="4:38" x14ac:dyDescent="0.35">
      <c r="E239" t="s">
        <v>141</v>
      </c>
      <c r="F239" t="s">
        <v>53</v>
      </c>
      <c r="G239" s="10">
        <f t="shared" ref="G239:AC239" si="107">G179</f>
        <v>0</v>
      </c>
      <c r="H239" s="10">
        <f t="shared" si="107"/>
        <v>0</v>
      </c>
      <c r="I239" s="10">
        <f t="shared" si="107"/>
        <v>0</v>
      </c>
      <c r="J239" s="10">
        <f t="shared" ref="J239" si="108">J179</f>
        <v>0</v>
      </c>
      <c r="K239" s="10">
        <f t="shared" si="107"/>
        <v>0</v>
      </c>
      <c r="L239" s="10">
        <f t="shared" si="107"/>
        <v>0</v>
      </c>
      <c r="M239" s="10">
        <f t="shared" si="107"/>
        <v>0</v>
      </c>
      <c r="N239" s="10">
        <f t="shared" si="107"/>
        <v>0</v>
      </c>
      <c r="O239" s="10">
        <f t="shared" si="107"/>
        <v>0</v>
      </c>
      <c r="P239" s="10">
        <f t="shared" si="107"/>
        <v>0</v>
      </c>
      <c r="Q239" s="10">
        <f t="shared" si="107"/>
        <v>0</v>
      </c>
      <c r="R239" s="10">
        <f t="shared" si="107"/>
        <v>0</v>
      </c>
      <c r="S239" s="10">
        <f t="shared" si="107"/>
        <v>0</v>
      </c>
      <c r="T239" s="10">
        <f t="shared" si="107"/>
        <v>0</v>
      </c>
      <c r="U239" s="10">
        <f t="shared" si="107"/>
        <v>0</v>
      </c>
      <c r="V239" s="10">
        <f t="shared" si="107"/>
        <v>0</v>
      </c>
      <c r="W239" s="10">
        <f t="shared" si="107"/>
        <v>0</v>
      </c>
      <c r="X239" s="10">
        <f t="shared" si="107"/>
        <v>0</v>
      </c>
      <c r="Y239" s="10">
        <f t="shared" si="107"/>
        <v>0</v>
      </c>
      <c r="Z239" s="10">
        <f t="shared" si="107"/>
        <v>0</v>
      </c>
      <c r="AA239" s="10">
        <f t="shared" si="107"/>
        <v>0</v>
      </c>
      <c r="AB239" s="10">
        <f t="shared" si="107"/>
        <v>0</v>
      </c>
      <c r="AC239" s="10">
        <f t="shared" si="107"/>
        <v>0</v>
      </c>
      <c r="AD239" s="10"/>
      <c r="AE239" s="10"/>
      <c r="AF239" s="10"/>
      <c r="AG239" s="10"/>
      <c r="AH239" s="10"/>
      <c r="AI239" s="10"/>
      <c r="AJ239" s="10"/>
      <c r="AK239" s="10"/>
      <c r="AL239" s="10"/>
    </row>
    <row r="240" spans="4:38" x14ac:dyDescent="0.35">
      <c r="E240" t="s">
        <v>117</v>
      </c>
      <c r="F240" t="s">
        <v>53</v>
      </c>
      <c r="G240" s="10">
        <f t="shared" ref="G240:AC240" si="109">G226</f>
        <v>0</v>
      </c>
      <c r="H240" s="10">
        <f t="shared" si="109"/>
        <v>0</v>
      </c>
      <c r="I240" s="10">
        <f t="shared" si="109"/>
        <v>0</v>
      </c>
      <c r="J240" s="10">
        <f t="shared" ref="J240" si="110">J226</f>
        <v>0</v>
      </c>
      <c r="K240" s="10">
        <f t="shared" si="109"/>
        <v>0</v>
      </c>
      <c r="L240" s="10">
        <f t="shared" si="109"/>
        <v>0</v>
      </c>
      <c r="M240" s="10">
        <f t="shared" si="109"/>
        <v>0</v>
      </c>
      <c r="N240" s="10">
        <f t="shared" si="109"/>
        <v>0</v>
      </c>
      <c r="O240" s="10">
        <f t="shared" si="109"/>
        <v>0</v>
      </c>
      <c r="P240" s="10">
        <f t="shared" si="109"/>
        <v>0</v>
      </c>
      <c r="Q240" s="10">
        <f t="shared" si="109"/>
        <v>0</v>
      </c>
      <c r="R240" s="10">
        <f t="shared" si="109"/>
        <v>0</v>
      </c>
      <c r="S240" s="10">
        <f t="shared" si="109"/>
        <v>0</v>
      </c>
      <c r="T240" s="10">
        <f t="shared" si="109"/>
        <v>0</v>
      </c>
      <c r="U240" s="10">
        <f t="shared" si="109"/>
        <v>0</v>
      </c>
      <c r="V240" s="10">
        <f t="shared" si="109"/>
        <v>0</v>
      </c>
      <c r="W240" s="10">
        <f t="shared" si="109"/>
        <v>0</v>
      </c>
      <c r="X240" s="10">
        <f t="shared" si="109"/>
        <v>0</v>
      </c>
      <c r="Y240" s="10">
        <f t="shared" si="109"/>
        <v>0</v>
      </c>
      <c r="Z240" s="10">
        <f t="shared" si="109"/>
        <v>0</v>
      </c>
      <c r="AA240" s="10">
        <f t="shared" si="109"/>
        <v>0</v>
      </c>
      <c r="AB240" s="10">
        <f t="shared" si="109"/>
        <v>0</v>
      </c>
      <c r="AC240" s="10">
        <f t="shared" si="109"/>
        <v>0</v>
      </c>
      <c r="AD240" s="10"/>
      <c r="AE240" s="10"/>
      <c r="AF240" s="10"/>
      <c r="AG240" s="10"/>
      <c r="AH240" s="10"/>
      <c r="AI240" s="10"/>
      <c r="AJ240" s="10"/>
      <c r="AK240" s="10"/>
      <c r="AL240" s="10"/>
    </row>
    <row r="241" spans="3:40" x14ac:dyDescent="0.35">
      <c r="E241" t="s">
        <v>118</v>
      </c>
      <c r="F241" t="s">
        <v>53</v>
      </c>
      <c r="G241" s="10">
        <f t="shared" ref="G241:AC241" si="111">-G202</f>
        <v>0</v>
      </c>
      <c r="H241" s="10">
        <f t="shared" si="111"/>
        <v>0</v>
      </c>
      <c r="I241" s="10">
        <f t="shared" si="111"/>
        <v>0</v>
      </c>
      <c r="J241" s="10">
        <f t="shared" ref="J241" si="112">-J202</f>
        <v>0</v>
      </c>
      <c r="K241" s="10">
        <f t="shared" si="111"/>
        <v>0</v>
      </c>
      <c r="L241" s="10">
        <f t="shared" si="111"/>
        <v>0</v>
      </c>
      <c r="M241" s="10">
        <f t="shared" si="111"/>
        <v>0</v>
      </c>
      <c r="N241" s="10">
        <f t="shared" si="111"/>
        <v>0</v>
      </c>
      <c r="O241" s="10">
        <f t="shared" si="111"/>
        <v>0</v>
      </c>
      <c r="P241" s="10">
        <f t="shared" si="111"/>
        <v>0</v>
      </c>
      <c r="Q241" s="10">
        <f t="shared" si="111"/>
        <v>0</v>
      </c>
      <c r="R241" s="10">
        <f t="shared" si="111"/>
        <v>0</v>
      </c>
      <c r="S241" s="10">
        <f t="shared" si="111"/>
        <v>0</v>
      </c>
      <c r="T241" s="10">
        <f t="shared" si="111"/>
        <v>0</v>
      </c>
      <c r="U241" s="10">
        <f t="shared" si="111"/>
        <v>0</v>
      </c>
      <c r="V241" s="10">
        <f t="shared" si="111"/>
        <v>0</v>
      </c>
      <c r="W241" s="10">
        <f t="shared" si="111"/>
        <v>0</v>
      </c>
      <c r="X241" s="10">
        <f t="shared" si="111"/>
        <v>0</v>
      </c>
      <c r="Y241" s="10">
        <f t="shared" si="111"/>
        <v>0</v>
      </c>
      <c r="Z241" s="10">
        <f t="shared" si="111"/>
        <v>0</v>
      </c>
      <c r="AA241" s="10">
        <f t="shared" si="111"/>
        <v>0</v>
      </c>
      <c r="AB241" s="10">
        <f t="shared" si="111"/>
        <v>0</v>
      </c>
      <c r="AC241" s="10">
        <f t="shared" si="111"/>
        <v>0</v>
      </c>
      <c r="AD241" s="10"/>
      <c r="AE241" s="10"/>
      <c r="AF241" s="10"/>
      <c r="AG241" s="10"/>
      <c r="AH241" s="10"/>
      <c r="AI241" s="10"/>
      <c r="AJ241" s="10"/>
      <c r="AK241" s="10"/>
      <c r="AL241" s="10"/>
    </row>
    <row r="242" spans="3:40" x14ac:dyDescent="0.35">
      <c r="E242" t="s">
        <v>125</v>
      </c>
      <c r="F242" t="s">
        <v>53</v>
      </c>
      <c r="G242" s="10">
        <f t="shared" ref="G242:AC242" si="113">G209</f>
        <v>0</v>
      </c>
      <c r="H242" s="10">
        <f t="shared" si="113"/>
        <v>0</v>
      </c>
      <c r="I242" s="10">
        <f t="shared" si="113"/>
        <v>0</v>
      </c>
      <c r="J242" s="10">
        <f t="shared" ref="J242" si="114">J209</f>
        <v>0</v>
      </c>
      <c r="K242" s="10">
        <f t="shared" si="113"/>
        <v>0</v>
      </c>
      <c r="L242" s="10">
        <f t="shared" si="113"/>
        <v>0</v>
      </c>
      <c r="M242" s="10">
        <f t="shared" si="113"/>
        <v>0</v>
      </c>
      <c r="N242" s="10">
        <f t="shared" si="113"/>
        <v>0</v>
      </c>
      <c r="O242" s="10">
        <f t="shared" si="113"/>
        <v>0</v>
      </c>
      <c r="P242" s="10">
        <f t="shared" si="113"/>
        <v>0</v>
      </c>
      <c r="Q242" s="10">
        <f t="shared" si="113"/>
        <v>0</v>
      </c>
      <c r="R242" s="10">
        <f t="shared" si="113"/>
        <v>0</v>
      </c>
      <c r="S242" s="10">
        <f t="shared" si="113"/>
        <v>0</v>
      </c>
      <c r="T242" s="10">
        <f t="shared" si="113"/>
        <v>0</v>
      </c>
      <c r="U242" s="10">
        <f t="shared" si="113"/>
        <v>0</v>
      </c>
      <c r="V242" s="10">
        <f t="shared" si="113"/>
        <v>0</v>
      </c>
      <c r="W242" s="10">
        <f t="shared" si="113"/>
        <v>0</v>
      </c>
      <c r="X242" s="10">
        <f t="shared" si="113"/>
        <v>0</v>
      </c>
      <c r="Y242" s="10">
        <f t="shared" si="113"/>
        <v>0</v>
      </c>
      <c r="Z242" s="10">
        <f t="shared" si="113"/>
        <v>0</v>
      </c>
      <c r="AA242" s="10">
        <f t="shared" si="113"/>
        <v>0</v>
      </c>
      <c r="AB242" s="10">
        <f t="shared" si="113"/>
        <v>0</v>
      </c>
      <c r="AC242" s="10">
        <f t="shared" si="113"/>
        <v>0</v>
      </c>
      <c r="AD242" s="10"/>
      <c r="AE242" s="10"/>
      <c r="AF242" s="10"/>
      <c r="AG242" s="10"/>
      <c r="AH242" s="10"/>
      <c r="AI242" s="10"/>
      <c r="AJ242" s="10"/>
      <c r="AK242" s="10"/>
      <c r="AL242" s="10"/>
    </row>
    <row r="243" spans="3:40" x14ac:dyDescent="0.35">
      <c r="E243" t="s">
        <v>131</v>
      </c>
      <c r="F243" t="s">
        <v>53</v>
      </c>
      <c r="G243" s="10">
        <f t="shared" ref="G243:AC243" si="115">G216</f>
        <v>0</v>
      </c>
      <c r="H243" s="10">
        <f t="shared" si="115"/>
        <v>0</v>
      </c>
      <c r="I243" s="10">
        <f t="shared" si="115"/>
        <v>0</v>
      </c>
      <c r="J243" s="10">
        <f t="shared" ref="J243" si="116">J216</f>
        <v>0</v>
      </c>
      <c r="K243" s="10">
        <f t="shared" si="115"/>
        <v>0</v>
      </c>
      <c r="L243" s="10">
        <f t="shared" si="115"/>
        <v>0</v>
      </c>
      <c r="M243" s="10">
        <f t="shared" si="115"/>
        <v>0</v>
      </c>
      <c r="N243" s="10">
        <f t="shared" si="115"/>
        <v>0</v>
      </c>
      <c r="O243" s="10">
        <f t="shared" si="115"/>
        <v>0</v>
      </c>
      <c r="P243" s="10">
        <f t="shared" si="115"/>
        <v>0</v>
      </c>
      <c r="Q243" s="10">
        <f t="shared" si="115"/>
        <v>0</v>
      </c>
      <c r="R243" s="10">
        <f t="shared" si="115"/>
        <v>0</v>
      </c>
      <c r="S243" s="10">
        <f t="shared" si="115"/>
        <v>0</v>
      </c>
      <c r="T243" s="10">
        <f t="shared" si="115"/>
        <v>0</v>
      </c>
      <c r="U243" s="10">
        <f t="shared" si="115"/>
        <v>0</v>
      </c>
      <c r="V243" s="10">
        <f t="shared" si="115"/>
        <v>0</v>
      </c>
      <c r="W243" s="10">
        <f t="shared" si="115"/>
        <v>0</v>
      </c>
      <c r="X243" s="10">
        <f t="shared" si="115"/>
        <v>0</v>
      </c>
      <c r="Y243" s="10">
        <f t="shared" si="115"/>
        <v>0</v>
      </c>
      <c r="Z243" s="10">
        <f t="shared" si="115"/>
        <v>0</v>
      </c>
      <c r="AA243" s="10">
        <f t="shared" si="115"/>
        <v>0</v>
      </c>
      <c r="AB243" s="10">
        <f t="shared" si="115"/>
        <v>0</v>
      </c>
      <c r="AC243" s="10">
        <f t="shared" si="115"/>
        <v>0</v>
      </c>
      <c r="AD243" s="10"/>
      <c r="AE243" s="10"/>
      <c r="AF243" s="10"/>
      <c r="AG243" s="10"/>
      <c r="AH243" s="10"/>
      <c r="AI243" s="10"/>
      <c r="AJ243" s="10"/>
      <c r="AK243" s="10"/>
      <c r="AL243" s="10"/>
    </row>
    <row r="244" spans="3:40" x14ac:dyDescent="0.35">
      <c r="E244" t="s">
        <v>148</v>
      </c>
      <c r="F244" t="s">
        <v>53</v>
      </c>
      <c r="G244" s="10">
        <f t="shared" ref="G244:AC244" si="117">G233</f>
        <v>0</v>
      </c>
      <c r="H244" s="10">
        <f t="shared" si="117"/>
        <v>0</v>
      </c>
      <c r="I244" s="10">
        <f t="shared" si="117"/>
        <v>0</v>
      </c>
      <c r="J244" s="10">
        <f t="shared" ref="J244" si="118">J233</f>
        <v>0</v>
      </c>
      <c r="K244" s="10">
        <f t="shared" si="117"/>
        <v>0</v>
      </c>
      <c r="L244" s="10">
        <f t="shared" si="117"/>
        <v>0</v>
      </c>
      <c r="M244" s="10">
        <f t="shared" si="117"/>
        <v>0</v>
      </c>
      <c r="N244" s="10">
        <f t="shared" si="117"/>
        <v>0</v>
      </c>
      <c r="O244" s="10">
        <f t="shared" si="117"/>
        <v>0</v>
      </c>
      <c r="P244" s="10">
        <f t="shared" si="117"/>
        <v>0</v>
      </c>
      <c r="Q244" s="10">
        <f t="shared" si="117"/>
        <v>0</v>
      </c>
      <c r="R244" s="10">
        <f t="shared" si="117"/>
        <v>0</v>
      </c>
      <c r="S244" s="10">
        <f t="shared" si="117"/>
        <v>0</v>
      </c>
      <c r="T244" s="10">
        <f t="shared" si="117"/>
        <v>0</v>
      </c>
      <c r="U244" s="10">
        <f t="shared" si="117"/>
        <v>0</v>
      </c>
      <c r="V244" s="10">
        <f t="shared" si="117"/>
        <v>0</v>
      </c>
      <c r="W244" s="10">
        <f t="shared" si="117"/>
        <v>0</v>
      </c>
      <c r="X244" s="10">
        <f t="shared" si="117"/>
        <v>0</v>
      </c>
      <c r="Y244" s="10">
        <f t="shared" si="117"/>
        <v>0</v>
      </c>
      <c r="Z244" s="10">
        <f t="shared" si="117"/>
        <v>0</v>
      </c>
      <c r="AA244" s="10">
        <f t="shared" si="117"/>
        <v>0</v>
      </c>
      <c r="AB244" s="10">
        <f t="shared" si="117"/>
        <v>0</v>
      </c>
      <c r="AC244" s="10">
        <f t="shared" si="117"/>
        <v>0</v>
      </c>
      <c r="AD244" s="10"/>
      <c r="AE244" s="10"/>
      <c r="AF244" s="10"/>
      <c r="AG244" s="10"/>
      <c r="AH244" s="10"/>
      <c r="AI244" s="10"/>
      <c r="AJ244" s="10"/>
      <c r="AK244" s="10"/>
      <c r="AL244" s="10"/>
      <c r="AN244" s="8"/>
    </row>
    <row r="245" spans="3:40" x14ac:dyDescent="0.35">
      <c r="E245" t="s">
        <v>149</v>
      </c>
      <c r="F245" t="s">
        <v>53</v>
      </c>
      <c r="G245" s="10">
        <f>-$G$19*G244</f>
        <v>0</v>
      </c>
      <c r="H245" s="10">
        <f t="shared" ref="H245:AC245" si="119">-$G$19*H244</f>
        <v>0</v>
      </c>
      <c r="I245" s="10">
        <f t="shared" si="119"/>
        <v>0</v>
      </c>
      <c r="J245" s="10">
        <f t="shared" ref="J245" si="120">-$G$19*J244</f>
        <v>0</v>
      </c>
      <c r="K245" s="10">
        <f t="shared" si="119"/>
        <v>0</v>
      </c>
      <c r="L245" s="10">
        <f t="shared" si="119"/>
        <v>0</v>
      </c>
      <c r="M245" s="10">
        <f t="shared" si="119"/>
        <v>0</v>
      </c>
      <c r="N245" s="10">
        <f t="shared" si="119"/>
        <v>0</v>
      </c>
      <c r="O245" s="10">
        <f t="shared" si="119"/>
        <v>0</v>
      </c>
      <c r="P245" s="10">
        <f t="shared" si="119"/>
        <v>0</v>
      </c>
      <c r="Q245" s="10">
        <f t="shared" si="119"/>
        <v>0</v>
      </c>
      <c r="R245" s="10">
        <f t="shared" si="119"/>
        <v>0</v>
      </c>
      <c r="S245" s="10">
        <f t="shared" si="119"/>
        <v>0</v>
      </c>
      <c r="T245" s="10">
        <f t="shared" si="119"/>
        <v>0</v>
      </c>
      <c r="U245" s="10">
        <f t="shared" si="119"/>
        <v>0</v>
      </c>
      <c r="V245" s="10">
        <f t="shared" si="119"/>
        <v>0</v>
      </c>
      <c r="W245" s="10">
        <f t="shared" si="119"/>
        <v>0</v>
      </c>
      <c r="X245" s="10">
        <f t="shared" si="119"/>
        <v>0</v>
      </c>
      <c r="Y245" s="10">
        <f t="shared" si="119"/>
        <v>0</v>
      </c>
      <c r="Z245" s="10">
        <f t="shared" si="119"/>
        <v>0</v>
      </c>
      <c r="AA245" s="10">
        <f t="shared" si="119"/>
        <v>0</v>
      </c>
      <c r="AB245" s="10">
        <f t="shared" si="119"/>
        <v>0</v>
      </c>
      <c r="AC245" s="10">
        <f t="shared" si="119"/>
        <v>0</v>
      </c>
      <c r="AD245" s="10"/>
      <c r="AE245" s="10"/>
      <c r="AF245" s="10"/>
      <c r="AG245" s="10"/>
      <c r="AH245" s="10"/>
      <c r="AI245" s="10"/>
      <c r="AJ245" s="10"/>
      <c r="AK245" s="10"/>
      <c r="AL245" s="10"/>
    </row>
    <row r="246" spans="3:40" x14ac:dyDescent="0.35">
      <c r="E246" t="s">
        <v>150</v>
      </c>
      <c r="F246" t="s">
        <v>53</v>
      </c>
      <c r="G246" s="10"/>
      <c r="H246" s="10"/>
      <c r="I246" s="10"/>
      <c r="J246" s="10">
        <f t="shared" ref="J246" si="121">SUM(J236:J245)</f>
        <v>-6180659.8571641399</v>
      </c>
      <c r="K246" s="10">
        <f t="shared" ref="K246:AC246" si="122">SUM(K236:K245)</f>
        <v>-14816763.503986044</v>
      </c>
      <c r="L246" s="10">
        <f t="shared" si="122"/>
        <v>-5895611.8237101641</v>
      </c>
      <c r="M246" s="10">
        <f t="shared" si="122"/>
        <v>-3765371.2819813695</v>
      </c>
      <c r="N246" s="10">
        <f t="shared" si="122"/>
        <v>-3967030.0734917778</v>
      </c>
      <c r="O246" s="10">
        <f t="shared" si="122"/>
        <v>-33543785.550435688</v>
      </c>
      <c r="P246" s="10">
        <f t="shared" si="122"/>
        <v>-8056640.7966997046</v>
      </c>
      <c r="Q246" s="10">
        <f t="shared" si="122"/>
        <v>-10260620.160198603</v>
      </c>
      <c r="R246" s="10">
        <f t="shared" si="122"/>
        <v>-20330753.185707778</v>
      </c>
      <c r="S246" s="10">
        <f t="shared" si="122"/>
        <v>-26882278.803058125</v>
      </c>
      <c r="T246" s="10">
        <f t="shared" si="122"/>
        <v>-16063687.145953603</v>
      </c>
      <c r="U246" s="10">
        <f t="shared" si="122"/>
        <v>-1086357.5711182612</v>
      </c>
      <c r="V246" s="10">
        <f t="shared" si="122"/>
        <v>-438665.39265850774</v>
      </c>
      <c r="W246" s="10">
        <f t="shared" si="122"/>
        <v>-11081042.409346089</v>
      </c>
      <c r="X246" s="10">
        <f t="shared" si="122"/>
        <v>-11258002.263058521</v>
      </c>
      <c r="Y246" s="10">
        <f t="shared" si="122"/>
        <v>-11434962.116770953</v>
      </c>
      <c r="Z246" s="10">
        <f t="shared" si="122"/>
        <v>-11611921.970483381</v>
      </c>
      <c r="AA246" s="10">
        <f t="shared" si="122"/>
        <v>-11788881.824195813</v>
      </c>
      <c r="AB246" s="10">
        <f t="shared" si="122"/>
        <v>-11965841.677908245</v>
      </c>
      <c r="AC246" s="10">
        <f t="shared" si="122"/>
        <v>-12142801.531620678</v>
      </c>
      <c r="AD246" s="10"/>
      <c r="AE246" s="10"/>
      <c r="AF246" s="10"/>
      <c r="AG246" s="10"/>
      <c r="AH246" s="10"/>
      <c r="AI246" s="10"/>
      <c r="AJ246" s="10"/>
      <c r="AK246" s="10"/>
      <c r="AL246" s="10"/>
    </row>
    <row r="247" spans="3:40" x14ac:dyDescent="0.35">
      <c r="E247" t="s">
        <v>151</v>
      </c>
      <c r="F247" t="s">
        <v>53</v>
      </c>
      <c r="G247" s="10">
        <f>NPV($G$17,J246:AC246)+G246</f>
        <v>-172297949.27209356</v>
      </c>
    </row>
    <row r="249" spans="3:40" x14ac:dyDescent="0.35">
      <c r="E249" t="s">
        <v>143</v>
      </c>
      <c r="F249" t="s">
        <v>53</v>
      </c>
      <c r="H249" s="10"/>
      <c r="I249" s="10"/>
      <c r="J249" s="10">
        <f t="shared" ref="J249" si="123">J221</f>
        <v>0</v>
      </c>
      <c r="K249" s="10">
        <f t="shared" ref="K249:AC249" si="124">K221</f>
        <v>0</v>
      </c>
      <c r="L249" s="10">
        <f t="shared" si="124"/>
        <v>0</v>
      </c>
      <c r="M249" s="10">
        <f t="shared" si="124"/>
        <v>0</v>
      </c>
      <c r="N249" s="10">
        <f t="shared" si="124"/>
        <v>0</v>
      </c>
      <c r="O249" s="10">
        <f t="shared" si="124"/>
        <v>0</v>
      </c>
      <c r="P249" s="10">
        <f t="shared" si="124"/>
        <v>0</v>
      </c>
      <c r="Q249" s="10">
        <f t="shared" si="124"/>
        <v>0</v>
      </c>
      <c r="R249" s="10">
        <f t="shared" si="124"/>
        <v>0</v>
      </c>
      <c r="S249" s="10">
        <f t="shared" si="124"/>
        <v>0</v>
      </c>
      <c r="T249" s="10">
        <f t="shared" si="124"/>
        <v>0</v>
      </c>
      <c r="U249" s="10">
        <f t="shared" si="124"/>
        <v>0</v>
      </c>
      <c r="V249" s="10">
        <f t="shared" si="124"/>
        <v>0</v>
      </c>
      <c r="W249" s="10">
        <f t="shared" si="124"/>
        <v>0</v>
      </c>
      <c r="X249" s="10">
        <f t="shared" si="124"/>
        <v>0</v>
      </c>
      <c r="Y249" s="10">
        <f t="shared" si="124"/>
        <v>0</v>
      </c>
      <c r="Z249" s="10">
        <f t="shared" si="124"/>
        <v>0</v>
      </c>
      <c r="AA249" s="10">
        <f t="shared" si="124"/>
        <v>0</v>
      </c>
      <c r="AB249" s="10">
        <f t="shared" si="124"/>
        <v>0</v>
      </c>
      <c r="AC249" s="10">
        <f t="shared" si="124"/>
        <v>0</v>
      </c>
      <c r="AD249" s="10"/>
      <c r="AE249" s="10"/>
      <c r="AF249" s="10"/>
      <c r="AG249" s="10"/>
      <c r="AH249" s="10"/>
      <c r="AI249" s="10"/>
      <c r="AJ249" s="10"/>
      <c r="AK249" s="10"/>
    </row>
    <row r="250" spans="3:40" x14ac:dyDescent="0.35">
      <c r="E250" t="s">
        <v>152</v>
      </c>
      <c r="F250" t="s">
        <v>53</v>
      </c>
      <c r="G250" s="10">
        <f>NPV($G$17,J249:AC249)+G249</f>
        <v>0</v>
      </c>
    </row>
    <row r="251" spans="3:40" x14ac:dyDescent="0.35">
      <c r="E251" s="15" t="s">
        <v>153</v>
      </c>
      <c r="F251" s="15"/>
      <c r="G251" s="18" t="str">
        <f>IF(G247&gt;0,"N/A",IF(ABS(G247+G250)&gt;1,"Error","OK"))</f>
        <v>Error</v>
      </c>
    </row>
    <row r="253" spans="3:40" x14ac:dyDescent="0.35">
      <c r="C253" s="3" t="s">
        <v>154</v>
      </c>
      <c r="D253" s="3"/>
      <c r="G253" s="10">
        <f>MAX(0,-G281)</f>
        <v>162407342.13601059</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25">G224</f>
        <v>0</v>
      </c>
      <c r="H258" s="10">
        <f t="shared" si="125"/>
        <v>0</v>
      </c>
      <c r="I258" s="10">
        <f t="shared" si="125"/>
        <v>0</v>
      </c>
      <c r="J258" s="10">
        <f t="shared" ref="J258" si="126">J224</f>
        <v>3786015.9385158177</v>
      </c>
      <c r="K258" s="10">
        <f t="shared" si="125"/>
        <v>4598927.3384508733</v>
      </c>
      <c r="L258" s="10">
        <f t="shared" si="125"/>
        <v>5147622.5504659051</v>
      </c>
      <c r="M258" s="10">
        <f t="shared" si="125"/>
        <v>3979015.7998537263</v>
      </c>
      <c r="N258" s="10">
        <f t="shared" si="125"/>
        <v>4907370.082629622</v>
      </c>
      <c r="O258" s="10">
        <f t="shared" si="125"/>
        <v>4483790.3419831889</v>
      </c>
      <c r="P258" s="10">
        <f t="shared" si="125"/>
        <v>4577949.939164836</v>
      </c>
      <c r="Q258" s="10">
        <f t="shared" si="125"/>
        <v>4674086.8878872972</v>
      </c>
      <c r="R258" s="10">
        <f t="shared" si="125"/>
        <v>4772242.7125329301</v>
      </c>
      <c r="S258" s="10">
        <f t="shared" si="125"/>
        <v>4872459.8094961215</v>
      </c>
      <c r="T258" s="10">
        <f t="shared" si="125"/>
        <v>4974781.4654955398</v>
      </c>
      <c r="U258" s="10">
        <f t="shared" si="125"/>
        <v>5079251.8762709461</v>
      </c>
      <c r="V258" s="10">
        <f t="shared" si="125"/>
        <v>5185916.1656726357</v>
      </c>
      <c r="W258" s="10">
        <f t="shared" si="125"/>
        <v>5294820.4051517611</v>
      </c>
      <c r="X258" s="10">
        <f t="shared" si="125"/>
        <v>5406011.6336599477</v>
      </c>
      <c r="Y258" s="10">
        <f t="shared" si="125"/>
        <v>5519537.8779668063</v>
      </c>
      <c r="Z258" s="10">
        <f t="shared" si="125"/>
        <v>5635448.1734041097</v>
      </c>
      <c r="AA258" s="10">
        <f t="shared" si="125"/>
        <v>5753792.5850455957</v>
      </c>
      <c r="AB258" s="10">
        <f t="shared" si="125"/>
        <v>5874622.229331553</v>
      </c>
      <c r="AC258" s="10">
        <f t="shared" si="125"/>
        <v>5997989.296147516</v>
      </c>
      <c r="AD258" s="10">
        <f t="shared" si="125"/>
        <v>0</v>
      </c>
      <c r="AE258" s="10">
        <f t="shared" si="125"/>
        <v>0</v>
      </c>
      <c r="AF258" s="10">
        <f t="shared" si="125"/>
        <v>0</v>
      </c>
      <c r="AG258" s="10">
        <f t="shared" si="125"/>
        <v>0</v>
      </c>
      <c r="AH258" s="10">
        <f t="shared" si="125"/>
        <v>0</v>
      </c>
      <c r="AI258" s="10">
        <f t="shared" si="125"/>
        <v>0</v>
      </c>
      <c r="AJ258" s="10">
        <f t="shared" si="125"/>
        <v>0</v>
      </c>
      <c r="AK258" s="10">
        <f t="shared" si="125"/>
        <v>0</v>
      </c>
    </row>
    <row r="259" spans="4:37" x14ac:dyDescent="0.35">
      <c r="E259" t="s">
        <v>141</v>
      </c>
      <c r="F259" t="s">
        <v>53</v>
      </c>
      <c r="G259" s="10">
        <f t="shared" si="125"/>
        <v>0</v>
      </c>
      <c r="H259" s="10">
        <f t="shared" si="125"/>
        <v>0</v>
      </c>
      <c r="I259" s="10">
        <f t="shared" si="125"/>
        <v>0</v>
      </c>
      <c r="J259" s="10">
        <f t="shared" ref="J259" si="127">J225</f>
        <v>0</v>
      </c>
      <c r="K259" s="10">
        <f t="shared" si="125"/>
        <v>0</v>
      </c>
      <c r="L259" s="10">
        <f t="shared" si="125"/>
        <v>0</v>
      </c>
      <c r="M259" s="10">
        <f t="shared" si="125"/>
        <v>0</v>
      </c>
      <c r="N259" s="10">
        <f t="shared" si="125"/>
        <v>0</v>
      </c>
      <c r="O259" s="10">
        <f t="shared" si="125"/>
        <v>0</v>
      </c>
      <c r="P259" s="10">
        <f t="shared" si="125"/>
        <v>0</v>
      </c>
      <c r="Q259" s="10">
        <f t="shared" si="125"/>
        <v>0</v>
      </c>
      <c r="R259" s="10">
        <f t="shared" si="125"/>
        <v>0</v>
      </c>
      <c r="S259" s="10">
        <f t="shared" si="125"/>
        <v>0</v>
      </c>
      <c r="T259" s="10">
        <f t="shared" si="125"/>
        <v>0</v>
      </c>
      <c r="U259" s="10">
        <f t="shared" si="125"/>
        <v>0</v>
      </c>
      <c r="V259" s="10">
        <f t="shared" si="125"/>
        <v>0</v>
      </c>
      <c r="W259" s="10">
        <f t="shared" si="125"/>
        <v>0</v>
      </c>
      <c r="X259" s="10">
        <f t="shared" si="125"/>
        <v>0</v>
      </c>
      <c r="Y259" s="10">
        <f t="shared" si="125"/>
        <v>0</v>
      </c>
      <c r="Z259" s="10">
        <f t="shared" si="125"/>
        <v>0</v>
      </c>
      <c r="AA259" s="10">
        <f t="shared" si="125"/>
        <v>0</v>
      </c>
      <c r="AB259" s="10">
        <f t="shared" si="125"/>
        <v>0</v>
      </c>
      <c r="AC259" s="10">
        <f t="shared" si="125"/>
        <v>0</v>
      </c>
      <c r="AD259" s="10">
        <f t="shared" si="125"/>
        <v>0</v>
      </c>
      <c r="AE259" s="10">
        <f t="shared" si="125"/>
        <v>0</v>
      </c>
      <c r="AF259" s="10">
        <f t="shared" si="125"/>
        <v>0</v>
      </c>
      <c r="AG259" s="10">
        <f t="shared" si="125"/>
        <v>0</v>
      </c>
      <c r="AH259" s="10">
        <f t="shared" si="125"/>
        <v>0</v>
      </c>
      <c r="AI259" s="10">
        <f t="shared" si="125"/>
        <v>0</v>
      </c>
      <c r="AJ259" s="10">
        <f t="shared" si="125"/>
        <v>0</v>
      </c>
      <c r="AK259" s="10">
        <f t="shared" si="125"/>
        <v>0</v>
      </c>
    </row>
    <row r="260" spans="4:37" x14ac:dyDescent="0.35">
      <c r="E260" t="s">
        <v>117</v>
      </c>
      <c r="F260" t="s">
        <v>53</v>
      </c>
      <c r="G260" s="10">
        <f t="shared" si="125"/>
        <v>0</v>
      </c>
      <c r="H260" s="10">
        <f t="shared" si="125"/>
        <v>0</v>
      </c>
      <c r="I260" s="10">
        <f t="shared" si="125"/>
        <v>0</v>
      </c>
      <c r="J260" s="10">
        <f t="shared" ref="J260" si="128">J226</f>
        <v>0</v>
      </c>
      <c r="K260" s="10">
        <f t="shared" si="125"/>
        <v>0</v>
      </c>
      <c r="L260" s="10">
        <f t="shared" si="125"/>
        <v>0</v>
      </c>
      <c r="M260" s="10">
        <f t="shared" si="125"/>
        <v>0</v>
      </c>
      <c r="N260" s="10">
        <f t="shared" si="125"/>
        <v>0</v>
      </c>
      <c r="O260" s="10">
        <f t="shared" si="125"/>
        <v>0</v>
      </c>
      <c r="P260" s="10">
        <f t="shared" si="125"/>
        <v>0</v>
      </c>
      <c r="Q260" s="10">
        <f t="shared" si="125"/>
        <v>0</v>
      </c>
      <c r="R260" s="10">
        <f t="shared" si="125"/>
        <v>0</v>
      </c>
      <c r="S260" s="10">
        <f t="shared" si="125"/>
        <v>0</v>
      </c>
      <c r="T260" s="10">
        <f t="shared" si="125"/>
        <v>0</v>
      </c>
      <c r="U260" s="10">
        <f t="shared" si="125"/>
        <v>0</v>
      </c>
      <c r="V260" s="10">
        <f t="shared" si="125"/>
        <v>0</v>
      </c>
      <c r="W260" s="10">
        <f t="shared" si="125"/>
        <v>0</v>
      </c>
      <c r="X260" s="10">
        <f t="shared" si="125"/>
        <v>0</v>
      </c>
      <c r="Y260" s="10">
        <f t="shared" si="125"/>
        <v>0</v>
      </c>
      <c r="Z260" s="10">
        <f t="shared" si="125"/>
        <v>0</v>
      </c>
      <c r="AA260" s="10">
        <f t="shared" si="125"/>
        <v>0</v>
      </c>
      <c r="AB260" s="10">
        <f t="shared" si="125"/>
        <v>0</v>
      </c>
      <c r="AC260" s="10">
        <f t="shared" si="125"/>
        <v>0</v>
      </c>
      <c r="AD260" s="10">
        <f t="shared" si="125"/>
        <v>0</v>
      </c>
      <c r="AE260" s="10">
        <f t="shared" si="125"/>
        <v>0</v>
      </c>
      <c r="AF260" s="10">
        <f t="shared" si="125"/>
        <v>0</v>
      </c>
      <c r="AG260" s="10">
        <f t="shared" si="125"/>
        <v>0</v>
      </c>
      <c r="AH260" s="10">
        <f t="shared" si="125"/>
        <v>0</v>
      </c>
      <c r="AI260" s="10">
        <f t="shared" si="125"/>
        <v>0</v>
      </c>
      <c r="AJ260" s="10">
        <f t="shared" si="125"/>
        <v>0</v>
      </c>
      <c r="AK260" s="10">
        <f t="shared" si="125"/>
        <v>0</v>
      </c>
    </row>
    <row r="261" spans="4:37" x14ac:dyDescent="0.35">
      <c r="E261" t="s">
        <v>118</v>
      </c>
      <c r="F261" t="s">
        <v>53</v>
      </c>
      <c r="G261" s="10">
        <f t="shared" si="125"/>
        <v>0</v>
      </c>
      <c r="H261" s="10">
        <f t="shared" si="125"/>
        <v>0</v>
      </c>
      <c r="I261" s="10">
        <f t="shared" si="125"/>
        <v>0</v>
      </c>
      <c r="J261" s="10">
        <f t="shared" ref="J261" si="129">J227</f>
        <v>0</v>
      </c>
      <c r="K261" s="10">
        <f t="shared" si="125"/>
        <v>0</v>
      </c>
      <c r="L261" s="10">
        <f t="shared" si="125"/>
        <v>0</v>
      </c>
      <c r="M261" s="10">
        <f t="shared" si="125"/>
        <v>0</v>
      </c>
      <c r="N261" s="10">
        <f t="shared" si="125"/>
        <v>0</v>
      </c>
      <c r="O261" s="10">
        <f t="shared" si="125"/>
        <v>0</v>
      </c>
      <c r="P261" s="10">
        <f t="shared" si="125"/>
        <v>0</v>
      </c>
      <c r="Q261" s="10">
        <f t="shared" si="125"/>
        <v>0</v>
      </c>
      <c r="R261" s="10">
        <f t="shared" si="125"/>
        <v>0</v>
      </c>
      <c r="S261" s="10">
        <f t="shared" si="125"/>
        <v>0</v>
      </c>
      <c r="T261" s="10">
        <f t="shared" si="125"/>
        <v>0</v>
      </c>
      <c r="U261" s="10">
        <f t="shared" si="125"/>
        <v>0</v>
      </c>
      <c r="V261" s="10">
        <f t="shared" si="125"/>
        <v>0</v>
      </c>
      <c r="W261" s="10">
        <f t="shared" si="125"/>
        <v>0</v>
      </c>
      <c r="X261" s="10">
        <f t="shared" si="125"/>
        <v>0</v>
      </c>
      <c r="Y261" s="10">
        <f t="shared" si="125"/>
        <v>0</v>
      </c>
      <c r="Z261" s="10">
        <f t="shared" si="125"/>
        <v>0</v>
      </c>
      <c r="AA261" s="10">
        <f t="shared" si="125"/>
        <v>0</v>
      </c>
      <c r="AB261" s="10">
        <f t="shared" si="125"/>
        <v>0</v>
      </c>
      <c r="AC261" s="10">
        <f t="shared" si="125"/>
        <v>0</v>
      </c>
      <c r="AD261" s="10">
        <f t="shared" si="125"/>
        <v>0</v>
      </c>
      <c r="AE261" s="10">
        <f t="shared" si="125"/>
        <v>0</v>
      </c>
      <c r="AF261" s="10">
        <f t="shared" si="125"/>
        <v>0</v>
      </c>
      <c r="AG261" s="10">
        <f t="shared" si="125"/>
        <v>0</v>
      </c>
      <c r="AH261" s="10">
        <f t="shared" si="125"/>
        <v>0</v>
      </c>
      <c r="AI261" s="10">
        <f t="shared" si="125"/>
        <v>0</v>
      </c>
      <c r="AJ261" s="10">
        <f t="shared" si="125"/>
        <v>0</v>
      </c>
      <c r="AK261" s="10">
        <f t="shared" si="125"/>
        <v>0</v>
      </c>
    </row>
    <row r="262" spans="4:37" x14ac:dyDescent="0.35">
      <c r="E262" t="s">
        <v>142</v>
      </c>
      <c r="F262" t="s">
        <v>53</v>
      </c>
      <c r="G262" s="10">
        <f t="shared" si="125"/>
        <v>0</v>
      </c>
      <c r="H262" s="10">
        <f t="shared" si="125"/>
        <v>0</v>
      </c>
      <c r="I262" s="10">
        <f t="shared" si="125"/>
        <v>0</v>
      </c>
      <c r="J262" s="10">
        <f t="shared" ref="J262" si="130">J228</f>
        <v>-270723.51591359917</v>
      </c>
      <c r="K262" s="10">
        <f t="shared" si="125"/>
        <v>-757420.69532424188</v>
      </c>
      <c r="L262" s="10">
        <f t="shared" si="125"/>
        <v>-1051841.3853654731</v>
      </c>
      <c r="M262" s="10">
        <f t="shared" si="125"/>
        <v>-1208902.4934791371</v>
      </c>
      <c r="N262" s="10">
        <f t="shared" si="125"/>
        <v>-1401646.1709157904</v>
      </c>
      <c r="O262" s="10">
        <f t="shared" si="125"/>
        <v>-2786814.5182637786</v>
      </c>
      <c r="P262" s="10">
        <f t="shared" si="125"/>
        <v>-3155165.5358013976</v>
      </c>
      <c r="Q262" s="10">
        <f t="shared" si="125"/>
        <v>-3606333.9585879585</v>
      </c>
      <c r="R262" s="10">
        <f t="shared" si="125"/>
        <v>-4283095.5713540781</v>
      </c>
      <c r="S262" s="10">
        <f t="shared" si="125"/>
        <v>-5179365.1258721417</v>
      </c>
      <c r="T262" s="10">
        <f t="shared" si="125"/>
        <v>-5600134.4981011245</v>
      </c>
      <c r="U262" s="10">
        <f t="shared" si="125"/>
        <v>-5729363.2007225463</v>
      </c>
      <c r="V262" s="10">
        <f t="shared" si="125"/>
        <v>-5841854.8318891693</v>
      </c>
      <c r="W262" s="10">
        <f t="shared" si="125"/>
        <v>-6289801.744123322</v>
      </c>
      <c r="X262" s="10">
        <f t="shared" si="125"/>
        <v>-6745434.8918577032</v>
      </c>
      <c r="Y262" s="10">
        <f t="shared" si="125"/>
        <v>-7208800.9754082831</v>
      </c>
      <c r="Z262" s="10">
        <f t="shared" si="125"/>
        <v>-7679947.675797672</v>
      </c>
      <c r="AA262" s="10">
        <f t="shared" si="125"/>
        <v>-8158923.6753499545</v>
      </c>
      <c r="AB262" s="10">
        <f t="shared" si="125"/>
        <v>-8645778.6787180193</v>
      </c>
      <c r="AC262" s="10">
        <f t="shared" si="125"/>
        <v>-9140563.4343524668</v>
      </c>
      <c r="AD262" s="10">
        <f t="shared" si="125"/>
        <v>0</v>
      </c>
      <c r="AE262" s="10">
        <f t="shared" si="125"/>
        <v>0</v>
      </c>
      <c r="AF262" s="10">
        <f t="shared" si="125"/>
        <v>0</v>
      </c>
      <c r="AG262" s="10">
        <f t="shared" si="125"/>
        <v>0</v>
      </c>
      <c r="AH262" s="10">
        <f t="shared" si="125"/>
        <v>0</v>
      </c>
      <c r="AI262" s="10">
        <f t="shared" si="125"/>
        <v>0</v>
      </c>
      <c r="AJ262" s="10">
        <f t="shared" si="125"/>
        <v>0</v>
      </c>
      <c r="AK262" s="10">
        <f t="shared" si="125"/>
        <v>0</v>
      </c>
    </row>
    <row r="263" spans="4:37" x14ac:dyDescent="0.35">
      <c r="E263" t="s">
        <v>125</v>
      </c>
      <c r="F263" t="s">
        <v>53</v>
      </c>
      <c r="G263" s="10">
        <f t="shared" si="125"/>
        <v>0</v>
      </c>
      <c r="H263" s="10">
        <f t="shared" si="125"/>
        <v>0</v>
      </c>
      <c r="I263" s="10">
        <f t="shared" si="125"/>
        <v>0</v>
      </c>
      <c r="J263" s="10">
        <f t="shared" ref="J263" si="131">J229</f>
        <v>0</v>
      </c>
      <c r="K263" s="10">
        <f t="shared" si="125"/>
        <v>0</v>
      </c>
      <c r="L263" s="10">
        <f t="shared" si="125"/>
        <v>0</v>
      </c>
      <c r="M263" s="10">
        <f t="shared" si="125"/>
        <v>0</v>
      </c>
      <c r="N263" s="10">
        <f t="shared" si="125"/>
        <v>0</v>
      </c>
      <c r="O263" s="10">
        <f t="shared" si="125"/>
        <v>0</v>
      </c>
      <c r="P263" s="10">
        <f t="shared" si="125"/>
        <v>0</v>
      </c>
      <c r="Q263" s="10">
        <f t="shared" si="125"/>
        <v>0</v>
      </c>
      <c r="R263" s="10">
        <f t="shared" si="125"/>
        <v>0</v>
      </c>
      <c r="S263" s="10">
        <f t="shared" si="125"/>
        <v>0</v>
      </c>
      <c r="T263" s="10">
        <f t="shared" si="125"/>
        <v>0</v>
      </c>
      <c r="U263" s="10">
        <f t="shared" si="125"/>
        <v>0</v>
      </c>
      <c r="V263" s="10">
        <f t="shared" si="125"/>
        <v>0</v>
      </c>
      <c r="W263" s="10">
        <f t="shared" si="125"/>
        <v>0</v>
      </c>
      <c r="X263" s="10">
        <f t="shared" si="125"/>
        <v>0</v>
      </c>
      <c r="Y263" s="10">
        <f t="shared" si="125"/>
        <v>0</v>
      </c>
      <c r="Z263" s="10">
        <f t="shared" si="125"/>
        <v>0</v>
      </c>
      <c r="AA263" s="10">
        <f t="shared" si="125"/>
        <v>0</v>
      </c>
      <c r="AB263" s="10">
        <f t="shared" si="125"/>
        <v>0</v>
      </c>
      <c r="AC263" s="10">
        <f t="shared" si="125"/>
        <v>0</v>
      </c>
      <c r="AD263" s="10">
        <f t="shared" si="125"/>
        <v>0</v>
      </c>
      <c r="AE263" s="10">
        <f t="shared" si="125"/>
        <v>0</v>
      </c>
      <c r="AF263" s="10">
        <f t="shared" si="125"/>
        <v>0</v>
      </c>
      <c r="AG263" s="10">
        <f t="shared" si="125"/>
        <v>0</v>
      </c>
      <c r="AH263" s="10">
        <f t="shared" si="125"/>
        <v>0</v>
      </c>
      <c r="AI263" s="10">
        <f t="shared" si="125"/>
        <v>0</v>
      </c>
      <c r="AJ263" s="10">
        <f t="shared" si="125"/>
        <v>0</v>
      </c>
      <c r="AK263" s="10">
        <f t="shared" si="125"/>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32">SUM(G258:G264)</f>
        <v>95086698</v>
      </c>
      <c r="H266" s="10">
        <f t="shared" si="132"/>
        <v>0</v>
      </c>
      <c r="I266" s="10">
        <f t="shared" si="132"/>
        <v>0</v>
      </c>
      <c r="J266" s="10">
        <f t="shared" ref="J266" si="133">SUM(J258:J264)</f>
        <v>3515292.4226022186</v>
      </c>
      <c r="K266" s="10">
        <f t="shared" si="132"/>
        <v>3841506.6431266312</v>
      </c>
      <c r="L266" s="10">
        <f t="shared" si="132"/>
        <v>4095781.165100432</v>
      </c>
      <c r="M266" s="10">
        <f t="shared" si="132"/>
        <v>2770113.306374589</v>
      </c>
      <c r="N266" s="10">
        <f t="shared" si="132"/>
        <v>3505723.9117138316</v>
      </c>
      <c r="O266" s="10">
        <f t="shared" si="132"/>
        <v>1696975.8237194102</v>
      </c>
      <c r="P266" s="10">
        <f t="shared" si="132"/>
        <v>1422784.4033634383</v>
      </c>
      <c r="Q266" s="10">
        <f t="shared" si="132"/>
        <v>1067752.9292993387</v>
      </c>
      <c r="R266" s="10">
        <f t="shared" si="132"/>
        <v>489147.14117885195</v>
      </c>
      <c r="S266" s="10">
        <f t="shared" si="132"/>
        <v>-306905.3163760202</v>
      </c>
      <c r="T266" s="10">
        <f t="shared" si="132"/>
        <v>-625353.03260558471</v>
      </c>
      <c r="U266" s="10">
        <f t="shared" si="132"/>
        <v>-650111.3244516002</v>
      </c>
      <c r="V266" s="10">
        <f t="shared" si="132"/>
        <v>-655938.66621653363</v>
      </c>
      <c r="W266" s="10">
        <f t="shared" si="132"/>
        <v>-994981.33897156082</v>
      </c>
      <c r="X266" s="10">
        <f t="shared" si="132"/>
        <v>-1339423.2581977556</v>
      </c>
      <c r="Y266" s="10">
        <f t="shared" si="132"/>
        <v>-1689263.0974414768</v>
      </c>
      <c r="Z266" s="10">
        <f t="shared" si="132"/>
        <v>-2044499.5023935623</v>
      </c>
      <c r="AA266" s="10">
        <f t="shared" si="132"/>
        <v>-2405131.0903043589</v>
      </c>
      <c r="AB266" s="10">
        <f t="shared" si="132"/>
        <v>-2771156.4493864663</v>
      </c>
      <c r="AC266" s="10">
        <f t="shared" si="132"/>
        <v>-3142574.1382049508</v>
      </c>
      <c r="AD266" s="10">
        <f t="shared" si="132"/>
        <v>0</v>
      </c>
      <c r="AE266" s="10">
        <f t="shared" si="132"/>
        <v>0</v>
      </c>
      <c r="AF266" s="10">
        <f t="shared" si="132"/>
        <v>0</v>
      </c>
      <c r="AG266" s="10">
        <f t="shared" si="132"/>
        <v>0</v>
      </c>
      <c r="AH266" s="10">
        <f t="shared" si="132"/>
        <v>0</v>
      </c>
      <c r="AI266" s="10">
        <f t="shared" si="132"/>
        <v>0</v>
      </c>
      <c r="AJ266" s="10">
        <f t="shared" si="132"/>
        <v>0</v>
      </c>
      <c r="AK266" s="10">
        <f t="shared" si="132"/>
        <v>0</v>
      </c>
    </row>
    <row r="267" spans="4:37" x14ac:dyDescent="0.35">
      <c r="E267" t="s">
        <v>145</v>
      </c>
      <c r="F267" t="s">
        <v>53</v>
      </c>
      <c r="G267" s="10">
        <f>-G266*G$20</f>
        <v>0</v>
      </c>
      <c r="H267" s="10">
        <f t="shared" ref="H267:AK267" si="134">-H266*H$20</f>
        <v>0</v>
      </c>
      <c r="I267" s="10">
        <f t="shared" si="134"/>
        <v>0</v>
      </c>
      <c r="J267" s="10">
        <f t="shared" ref="J267" si="135">-J266*J$20</f>
        <v>0</v>
      </c>
      <c r="K267" s="10">
        <f t="shared" si="134"/>
        <v>0</v>
      </c>
      <c r="L267" s="10">
        <f t="shared" si="134"/>
        <v>0</v>
      </c>
      <c r="M267" s="10">
        <f t="shared" si="134"/>
        <v>0</v>
      </c>
      <c r="N267" s="10">
        <f t="shared" si="134"/>
        <v>0</v>
      </c>
      <c r="O267" s="10">
        <f t="shared" si="134"/>
        <v>0</v>
      </c>
      <c r="P267" s="10">
        <f t="shared" si="134"/>
        <v>0</v>
      </c>
      <c r="Q267" s="10">
        <f t="shared" si="134"/>
        <v>0</v>
      </c>
      <c r="R267" s="10">
        <f t="shared" si="134"/>
        <v>0</v>
      </c>
      <c r="S267" s="10">
        <f t="shared" si="134"/>
        <v>0</v>
      </c>
      <c r="T267" s="10">
        <f t="shared" si="134"/>
        <v>0</v>
      </c>
      <c r="U267" s="10">
        <f t="shared" si="134"/>
        <v>0</v>
      </c>
      <c r="V267" s="10">
        <f t="shared" si="134"/>
        <v>0</v>
      </c>
      <c r="W267" s="10">
        <f t="shared" si="134"/>
        <v>0</v>
      </c>
      <c r="X267" s="10">
        <f t="shared" si="134"/>
        <v>0</v>
      </c>
      <c r="Y267" s="10">
        <f t="shared" si="134"/>
        <v>0</v>
      </c>
      <c r="Z267" s="10">
        <f t="shared" si="134"/>
        <v>0</v>
      </c>
      <c r="AA267" s="10">
        <f t="shared" si="134"/>
        <v>0</v>
      </c>
      <c r="AB267" s="10">
        <f t="shared" si="134"/>
        <v>0</v>
      </c>
      <c r="AC267" s="10">
        <f t="shared" si="134"/>
        <v>0</v>
      </c>
      <c r="AD267" s="10">
        <f t="shared" si="134"/>
        <v>0</v>
      </c>
      <c r="AE267" s="10">
        <f t="shared" si="134"/>
        <v>0</v>
      </c>
      <c r="AF267" s="10">
        <f t="shared" si="134"/>
        <v>0</v>
      </c>
      <c r="AG267" s="10">
        <f t="shared" si="134"/>
        <v>0</v>
      </c>
      <c r="AH267" s="10">
        <f t="shared" si="134"/>
        <v>0</v>
      </c>
      <c r="AI267" s="10">
        <f t="shared" si="134"/>
        <v>0</v>
      </c>
      <c r="AJ267" s="10">
        <f t="shared" si="134"/>
        <v>0</v>
      </c>
      <c r="AK267" s="10">
        <f t="shared" si="134"/>
        <v>0</v>
      </c>
    </row>
    <row r="269" spans="4:37" x14ac:dyDescent="0.35">
      <c r="D269" t="s">
        <v>146</v>
      </c>
    </row>
    <row r="270" spans="4:37" x14ac:dyDescent="0.35">
      <c r="E270" t="s">
        <v>51</v>
      </c>
      <c r="F270" t="s">
        <v>53</v>
      </c>
      <c r="G270" s="10">
        <f t="shared" ref="G270:AK277" si="136">G236</f>
        <v>0</v>
      </c>
      <c r="H270" s="10">
        <f t="shared" si="136"/>
        <v>0</v>
      </c>
      <c r="I270" s="10">
        <f t="shared" si="136"/>
        <v>0</v>
      </c>
      <c r="J270" s="10">
        <f t="shared" ref="J270" si="137">J236</f>
        <v>-6180659.8571641399</v>
      </c>
      <c r="K270" s="10">
        <f t="shared" si="136"/>
        <v>-14816763.503986044</v>
      </c>
      <c r="L270" s="10">
        <f t="shared" si="136"/>
        <v>-5895611.8237101641</v>
      </c>
      <c r="M270" s="10">
        <f t="shared" si="136"/>
        <v>-3765371.2819813695</v>
      </c>
      <c r="N270" s="10">
        <f t="shared" si="136"/>
        <v>-3967030.0734917778</v>
      </c>
      <c r="O270" s="10">
        <f t="shared" si="136"/>
        <v>-33543785.550435688</v>
      </c>
      <c r="P270" s="10">
        <f t="shared" si="136"/>
        <v>-8056640.7966997046</v>
      </c>
      <c r="Q270" s="10">
        <f t="shared" si="136"/>
        <v>-10260620.160198603</v>
      </c>
      <c r="R270" s="10">
        <f t="shared" si="136"/>
        <v>-20330753.185707778</v>
      </c>
      <c r="S270" s="10">
        <f t="shared" si="136"/>
        <v>-26882278.803058125</v>
      </c>
      <c r="T270" s="10">
        <f t="shared" si="136"/>
        <v>-16063687.145953603</v>
      </c>
      <c r="U270" s="10">
        <f t="shared" si="136"/>
        <v>-1086357.5711182612</v>
      </c>
      <c r="V270" s="10">
        <f t="shared" si="136"/>
        <v>-438665.39265850774</v>
      </c>
      <c r="W270" s="10">
        <f t="shared" si="136"/>
        <v>-11081042.409346089</v>
      </c>
      <c r="X270" s="10">
        <f t="shared" si="136"/>
        <v>-11258002.263058521</v>
      </c>
      <c r="Y270" s="10">
        <f t="shared" si="136"/>
        <v>-11434962.116770953</v>
      </c>
      <c r="Z270" s="10">
        <f t="shared" si="136"/>
        <v>-11611921.970483381</v>
      </c>
      <c r="AA270" s="10">
        <f t="shared" si="136"/>
        <v>-11788881.824195813</v>
      </c>
      <c r="AB270" s="10">
        <f t="shared" si="136"/>
        <v>-11965841.677908245</v>
      </c>
      <c r="AC270" s="10">
        <f t="shared" si="136"/>
        <v>-12142801.531620678</v>
      </c>
      <c r="AD270" s="10">
        <f t="shared" si="136"/>
        <v>0</v>
      </c>
      <c r="AE270" s="10">
        <f t="shared" si="136"/>
        <v>0</v>
      </c>
      <c r="AF270" s="10">
        <f t="shared" si="136"/>
        <v>0</v>
      </c>
      <c r="AG270" s="10">
        <f t="shared" si="136"/>
        <v>0</v>
      </c>
      <c r="AH270" s="10">
        <f t="shared" si="136"/>
        <v>0</v>
      </c>
      <c r="AI270" s="10">
        <f t="shared" si="136"/>
        <v>0</v>
      </c>
      <c r="AJ270" s="10">
        <f t="shared" si="136"/>
        <v>0</v>
      </c>
      <c r="AK270" s="10">
        <f t="shared" si="136"/>
        <v>0</v>
      </c>
    </row>
    <row r="271" spans="4:37" x14ac:dyDescent="0.35">
      <c r="E271" t="s">
        <v>147</v>
      </c>
      <c r="F271" t="s">
        <v>53</v>
      </c>
      <c r="G271" s="10">
        <f t="shared" si="136"/>
        <v>0</v>
      </c>
      <c r="H271" s="10">
        <f t="shared" si="136"/>
        <v>0</v>
      </c>
      <c r="I271" s="10">
        <f t="shared" si="136"/>
        <v>0</v>
      </c>
      <c r="J271" s="10">
        <f t="shared" ref="J271" si="138">J237</f>
        <v>0</v>
      </c>
      <c r="K271" s="10">
        <f t="shared" si="136"/>
        <v>0</v>
      </c>
      <c r="L271" s="10">
        <f t="shared" si="136"/>
        <v>0</v>
      </c>
      <c r="M271" s="10">
        <f t="shared" si="136"/>
        <v>0</v>
      </c>
      <c r="N271" s="10">
        <f t="shared" si="136"/>
        <v>0</v>
      </c>
      <c r="O271" s="10">
        <f t="shared" si="136"/>
        <v>0</v>
      </c>
      <c r="P271" s="10">
        <f t="shared" si="136"/>
        <v>0</v>
      </c>
      <c r="Q271" s="10">
        <f t="shared" si="136"/>
        <v>0</v>
      </c>
      <c r="R271" s="10">
        <f t="shared" si="136"/>
        <v>0</v>
      </c>
      <c r="S271" s="10">
        <f t="shared" si="136"/>
        <v>0</v>
      </c>
      <c r="T271" s="10">
        <f t="shared" si="136"/>
        <v>0</v>
      </c>
      <c r="U271" s="10">
        <f t="shared" si="136"/>
        <v>0</v>
      </c>
      <c r="V271" s="10">
        <f t="shared" si="136"/>
        <v>0</v>
      </c>
      <c r="W271" s="10">
        <f t="shared" si="136"/>
        <v>0</v>
      </c>
      <c r="X271" s="10">
        <f t="shared" si="136"/>
        <v>0</v>
      </c>
      <c r="Y271" s="10">
        <f t="shared" si="136"/>
        <v>0</v>
      </c>
      <c r="Z271" s="10">
        <f t="shared" si="136"/>
        <v>0</v>
      </c>
      <c r="AA271" s="10">
        <f t="shared" si="136"/>
        <v>0</v>
      </c>
      <c r="AB271" s="10">
        <f t="shared" si="136"/>
        <v>0</v>
      </c>
      <c r="AC271" s="10">
        <f t="shared" si="136"/>
        <v>0</v>
      </c>
      <c r="AD271" s="10">
        <f t="shared" si="136"/>
        <v>0</v>
      </c>
      <c r="AE271" s="10">
        <f t="shared" si="136"/>
        <v>0</v>
      </c>
      <c r="AF271" s="10">
        <f t="shared" si="136"/>
        <v>0</v>
      </c>
      <c r="AG271" s="10">
        <f t="shared" si="136"/>
        <v>0</v>
      </c>
      <c r="AH271" s="10">
        <f t="shared" si="136"/>
        <v>0</v>
      </c>
      <c r="AI271" s="10">
        <f t="shared" si="136"/>
        <v>0</v>
      </c>
      <c r="AJ271" s="10">
        <f t="shared" si="136"/>
        <v>0</v>
      </c>
      <c r="AK271" s="10">
        <f t="shared" si="136"/>
        <v>0</v>
      </c>
    </row>
    <row r="272" spans="4:37" x14ac:dyDescent="0.35">
      <c r="E272" t="s">
        <v>60</v>
      </c>
      <c r="F272" t="s">
        <v>53</v>
      </c>
      <c r="G272" s="10">
        <f t="shared" si="136"/>
        <v>0</v>
      </c>
      <c r="H272" s="10">
        <f t="shared" si="136"/>
        <v>0</v>
      </c>
      <c r="I272" s="10">
        <f t="shared" si="136"/>
        <v>0</v>
      </c>
      <c r="J272" s="10">
        <f t="shared" ref="J272" si="139">J238</f>
        <v>0</v>
      </c>
      <c r="K272" s="10">
        <f t="shared" si="136"/>
        <v>0</v>
      </c>
      <c r="L272" s="10">
        <f t="shared" si="136"/>
        <v>0</v>
      </c>
      <c r="M272" s="10">
        <f t="shared" si="136"/>
        <v>0</v>
      </c>
      <c r="N272" s="10">
        <f t="shared" si="136"/>
        <v>0</v>
      </c>
      <c r="O272" s="10">
        <f t="shared" si="136"/>
        <v>0</v>
      </c>
      <c r="P272" s="10">
        <f t="shared" si="136"/>
        <v>0</v>
      </c>
      <c r="Q272" s="10">
        <f t="shared" si="136"/>
        <v>0</v>
      </c>
      <c r="R272" s="10">
        <f t="shared" si="136"/>
        <v>0</v>
      </c>
      <c r="S272" s="10">
        <f t="shared" si="136"/>
        <v>0</v>
      </c>
      <c r="T272" s="10">
        <f t="shared" si="136"/>
        <v>0</v>
      </c>
      <c r="U272" s="10">
        <f t="shared" si="136"/>
        <v>0</v>
      </c>
      <c r="V272" s="10">
        <f t="shared" si="136"/>
        <v>0</v>
      </c>
      <c r="W272" s="10">
        <f t="shared" si="136"/>
        <v>0</v>
      </c>
      <c r="X272" s="10">
        <f t="shared" si="136"/>
        <v>0</v>
      </c>
      <c r="Y272" s="10">
        <f t="shared" si="136"/>
        <v>0</v>
      </c>
      <c r="Z272" s="10">
        <f t="shared" si="136"/>
        <v>0</v>
      </c>
      <c r="AA272" s="10">
        <f t="shared" si="136"/>
        <v>0</v>
      </c>
      <c r="AB272" s="10">
        <f t="shared" si="136"/>
        <v>0</v>
      </c>
      <c r="AC272" s="10">
        <f t="shared" si="136"/>
        <v>0</v>
      </c>
      <c r="AD272" s="10">
        <f t="shared" si="136"/>
        <v>0</v>
      </c>
      <c r="AE272" s="10">
        <f t="shared" si="136"/>
        <v>0</v>
      </c>
      <c r="AF272" s="10">
        <f t="shared" si="136"/>
        <v>0</v>
      </c>
      <c r="AG272" s="10">
        <f t="shared" si="136"/>
        <v>0</v>
      </c>
      <c r="AH272" s="10">
        <f t="shared" si="136"/>
        <v>0</v>
      </c>
      <c r="AI272" s="10">
        <f t="shared" si="136"/>
        <v>0</v>
      </c>
      <c r="AJ272" s="10">
        <f t="shared" si="136"/>
        <v>0</v>
      </c>
      <c r="AK272" s="10">
        <f t="shared" si="136"/>
        <v>0</v>
      </c>
    </row>
    <row r="273" spans="1:38" x14ac:dyDescent="0.35">
      <c r="E273" t="s">
        <v>141</v>
      </c>
      <c r="F273" t="s">
        <v>53</v>
      </c>
      <c r="G273" s="10">
        <f t="shared" si="136"/>
        <v>0</v>
      </c>
      <c r="H273" s="10">
        <f t="shared" si="136"/>
        <v>0</v>
      </c>
      <c r="I273" s="10">
        <f t="shared" si="136"/>
        <v>0</v>
      </c>
      <c r="J273" s="10">
        <f t="shared" ref="J273" si="140">J239</f>
        <v>0</v>
      </c>
      <c r="K273" s="10">
        <f t="shared" si="136"/>
        <v>0</v>
      </c>
      <c r="L273" s="10">
        <f t="shared" si="136"/>
        <v>0</v>
      </c>
      <c r="M273" s="10">
        <f t="shared" si="136"/>
        <v>0</v>
      </c>
      <c r="N273" s="10">
        <f t="shared" si="136"/>
        <v>0</v>
      </c>
      <c r="O273" s="10">
        <f t="shared" si="136"/>
        <v>0</v>
      </c>
      <c r="P273" s="10">
        <f t="shared" si="136"/>
        <v>0</v>
      </c>
      <c r="Q273" s="10">
        <f t="shared" si="136"/>
        <v>0</v>
      </c>
      <c r="R273" s="10">
        <f t="shared" si="136"/>
        <v>0</v>
      </c>
      <c r="S273" s="10">
        <f t="shared" si="136"/>
        <v>0</v>
      </c>
      <c r="T273" s="10">
        <f t="shared" si="136"/>
        <v>0</v>
      </c>
      <c r="U273" s="10">
        <f t="shared" si="136"/>
        <v>0</v>
      </c>
      <c r="V273" s="10">
        <f t="shared" si="136"/>
        <v>0</v>
      </c>
      <c r="W273" s="10">
        <f t="shared" si="136"/>
        <v>0</v>
      </c>
      <c r="X273" s="10">
        <f t="shared" si="136"/>
        <v>0</v>
      </c>
      <c r="Y273" s="10">
        <f t="shared" si="136"/>
        <v>0</v>
      </c>
      <c r="Z273" s="10">
        <f t="shared" si="136"/>
        <v>0</v>
      </c>
      <c r="AA273" s="10">
        <f t="shared" si="136"/>
        <v>0</v>
      </c>
      <c r="AB273" s="10">
        <f t="shared" si="136"/>
        <v>0</v>
      </c>
      <c r="AC273" s="10">
        <f t="shared" si="136"/>
        <v>0</v>
      </c>
      <c r="AD273" s="10">
        <f t="shared" si="136"/>
        <v>0</v>
      </c>
      <c r="AE273" s="10">
        <f t="shared" si="136"/>
        <v>0</v>
      </c>
      <c r="AF273" s="10">
        <f t="shared" si="136"/>
        <v>0</v>
      </c>
      <c r="AG273" s="10">
        <f t="shared" si="136"/>
        <v>0</v>
      </c>
      <c r="AH273" s="10">
        <f t="shared" si="136"/>
        <v>0</v>
      </c>
      <c r="AI273" s="10">
        <f t="shared" si="136"/>
        <v>0</v>
      </c>
      <c r="AJ273" s="10">
        <f t="shared" si="136"/>
        <v>0</v>
      </c>
      <c r="AK273" s="10">
        <f t="shared" si="136"/>
        <v>0</v>
      </c>
      <c r="AL273" s="10">
        <f t="shared" ref="AL273:AL277" si="141">IF(AF273=0,0,IF($G$17&gt;(AK273/AF273)^(1/5)-1+2%,AK273*(AK273/AF273)^(1/5)/($G$17-((AK273/AF273)^(1/5)-1)),AK273*(1+$G$16)/$G$18))</f>
        <v>0</v>
      </c>
    </row>
    <row r="274" spans="1:38" x14ac:dyDescent="0.35">
      <c r="E274" t="s">
        <v>117</v>
      </c>
      <c r="F274" t="s">
        <v>53</v>
      </c>
      <c r="G274" s="10">
        <f t="shared" si="136"/>
        <v>0</v>
      </c>
      <c r="H274" s="10">
        <f t="shared" si="136"/>
        <v>0</v>
      </c>
      <c r="I274" s="10">
        <f t="shared" si="136"/>
        <v>0</v>
      </c>
      <c r="J274" s="10">
        <f t="shared" ref="J274" si="142">J240</f>
        <v>0</v>
      </c>
      <c r="K274" s="10">
        <f t="shared" si="136"/>
        <v>0</v>
      </c>
      <c r="L274" s="10">
        <f t="shared" si="136"/>
        <v>0</v>
      </c>
      <c r="M274" s="10">
        <f t="shared" si="136"/>
        <v>0</v>
      </c>
      <c r="N274" s="10">
        <f t="shared" si="136"/>
        <v>0</v>
      </c>
      <c r="O274" s="10">
        <f t="shared" si="136"/>
        <v>0</v>
      </c>
      <c r="P274" s="10">
        <f t="shared" si="136"/>
        <v>0</v>
      </c>
      <c r="Q274" s="10">
        <f t="shared" si="136"/>
        <v>0</v>
      </c>
      <c r="R274" s="10">
        <f t="shared" si="136"/>
        <v>0</v>
      </c>
      <c r="S274" s="10">
        <f t="shared" si="136"/>
        <v>0</v>
      </c>
      <c r="T274" s="10">
        <f t="shared" si="136"/>
        <v>0</v>
      </c>
      <c r="U274" s="10">
        <f t="shared" si="136"/>
        <v>0</v>
      </c>
      <c r="V274" s="10">
        <f t="shared" si="136"/>
        <v>0</v>
      </c>
      <c r="W274" s="10">
        <f t="shared" si="136"/>
        <v>0</v>
      </c>
      <c r="X274" s="10">
        <f t="shared" si="136"/>
        <v>0</v>
      </c>
      <c r="Y274" s="10">
        <f t="shared" si="136"/>
        <v>0</v>
      </c>
      <c r="Z274" s="10">
        <f t="shared" si="136"/>
        <v>0</v>
      </c>
      <c r="AA274" s="10">
        <f t="shared" si="136"/>
        <v>0</v>
      </c>
      <c r="AB274" s="10">
        <f t="shared" si="136"/>
        <v>0</v>
      </c>
      <c r="AC274" s="10">
        <f t="shared" si="136"/>
        <v>0</v>
      </c>
      <c r="AD274" s="10">
        <f t="shared" si="136"/>
        <v>0</v>
      </c>
      <c r="AE274" s="10">
        <f t="shared" si="136"/>
        <v>0</v>
      </c>
      <c r="AF274" s="10">
        <f t="shared" si="136"/>
        <v>0</v>
      </c>
      <c r="AG274" s="10">
        <f t="shared" si="136"/>
        <v>0</v>
      </c>
      <c r="AH274" s="10">
        <f t="shared" si="136"/>
        <v>0</v>
      </c>
      <c r="AI274" s="10">
        <f t="shared" si="136"/>
        <v>0</v>
      </c>
      <c r="AJ274" s="10">
        <f t="shared" si="136"/>
        <v>0</v>
      </c>
      <c r="AK274" s="10">
        <f t="shared" si="136"/>
        <v>0</v>
      </c>
      <c r="AL274" s="10">
        <f t="shared" si="141"/>
        <v>0</v>
      </c>
    </row>
    <row r="275" spans="1:38" x14ac:dyDescent="0.35">
      <c r="E275" t="s">
        <v>118</v>
      </c>
      <c r="F275" t="s">
        <v>53</v>
      </c>
      <c r="G275" s="10">
        <f t="shared" si="136"/>
        <v>0</v>
      </c>
      <c r="H275" s="10">
        <f t="shared" si="136"/>
        <v>0</v>
      </c>
      <c r="I275" s="10">
        <f t="shared" si="136"/>
        <v>0</v>
      </c>
      <c r="J275" s="10">
        <f t="shared" ref="J275" si="143">J241</f>
        <v>0</v>
      </c>
      <c r="K275" s="10">
        <f t="shared" si="136"/>
        <v>0</v>
      </c>
      <c r="L275" s="10">
        <f t="shared" si="136"/>
        <v>0</v>
      </c>
      <c r="M275" s="10">
        <f t="shared" si="136"/>
        <v>0</v>
      </c>
      <c r="N275" s="10">
        <f t="shared" si="136"/>
        <v>0</v>
      </c>
      <c r="O275" s="10">
        <f t="shared" si="136"/>
        <v>0</v>
      </c>
      <c r="P275" s="10">
        <f t="shared" si="136"/>
        <v>0</v>
      </c>
      <c r="Q275" s="10">
        <f t="shared" si="136"/>
        <v>0</v>
      </c>
      <c r="R275" s="10">
        <f t="shared" si="136"/>
        <v>0</v>
      </c>
      <c r="S275" s="10">
        <f t="shared" si="136"/>
        <v>0</v>
      </c>
      <c r="T275" s="10">
        <f t="shared" si="136"/>
        <v>0</v>
      </c>
      <c r="U275" s="10">
        <f t="shared" si="136"/>
        <v>0</v>
      </c>
      <c r="V275" s="10">
        <f t="shared" si="136"/>
        <v>0</v>
      </c>
      <c r="W275" s="10">
        <f t="shared" si="136"/>
        <v>0</v>
      </c>
      <c r="X275" s="10">
        <f t="shared" si="136"/>
        <v>0</v>
      </c>
      <c r="Y275" s="10">
        <f t="shared" si="136"/>
        <v>0</v>
      </c>
      <c r="Z275" s="10">
        <f t="shared" si="136"/>
        <v>0</v>
      </c>
      <c r="AA275" s="10">
        <f t="shared" si="136"/>
        <v>0</v>
      </c>
      <c r="AB275" s="10">
        <f t="shared" si="136"/>
        <v>0</v>
      </c>
      <c r="AC275" s="10">
        <f t="shared" si="136"/>
        <v>0</v>
      </c>
      <c r="AD275" s="10">
        <f t="shared" si="136"/>
        <v>0</v>
      </c>
      <c r="AE275" s="10">
        <f t="shared" si="136"/>
        <v>0</v>
      </c>
      <c r="AF275" s="10">
        <f t="shared" si="136"/>
        <v>0</v>
      </c>
      <c r="AG275" s="10">
        <f t="shared" si="136"/>
        <v>0</v>
      </c>
      <c r="AH275" s="10">
        <f t="shared" si="136"/>
        <v>0</v>
      </c>
      <c r="AI275" s="10">
        <f t="shared" si="136"/>
        <v>0</v>
      </c>
      <c r="AJ275" s="10">
        <f t="shared" si="136"/>
        <v>0</v>
      </c>
      <c r="AK275" s="10">
        <f t="shared" si="136"/>
        <v>0</v>
      </c>
      <c r="AL275" s="10">
        <f t="shared" si="141"/>
        <v>0</v>
      </c>
    </row>
    <row r="276" spans="1:38" x14ac:dyDescent="0.35">
      <c r="E276" t="s">
        <v>125</v>
      </c>
      <c r="F276" t="s">
        <v>53</v>
      </c>
      <c r="G276" s="10">
        <f t="shared" si="136"/>
        <v>0</v>
      </c>
      <c r="H276" s="10">
        <f t="shared" si="136"/>
        <v>0</v>
      </c>
      <c r="I276" s="10">
        <f t="shared" si="136"/>
        <v>0</v>
      </c>
      <c r="J276" s="10">
        <f t="shared" ref="J276" si="144">J242</f>
        <v>0</v>
      </c>
      <c r="K276" s="10">
        <f t="shared" si="136"/>
        <v>0</v>
      </c>
      <c r="L276" s="10">
        <f t="shared" si="136"/>
        <v>0</v>
      </c>
      <c r="M276" s="10">
        <f t="shared" si="136"/>
        <v>0</v>
      </c>
      <c r="N276" s="10">
        <f t="shared" si="136"/>
        <v>0</v>
      </c>
      <c r="O276" s="10">
        <f t="shared" si="136"/>
        <v>0</v>
      </c>
      <c r="P276" s="10">
        <f t="shared" si="136"/>
        <v>0</v>
      </c>
      <c r="Q276" s="10">
        <f t="shared" si="136"/>
        <v>0</v>
      </c>
      <c r="R276" s="10">
        <f t="shared" si="136"/>
        <v>0</v>
      </c>
      <c r="S276" s="10">
        <f t="shared" si="136"/>
        <v>0</v>
      </c>
      <c r="T276" s="10">
        <f t="shared" si="136"/>
        <v>0</v>
      </c>
      <c r="U276" s="10">
        <f t="shared" si="136"/>
        <v>0</v>
      </c>
      <c r="V276" s="10">
        <f t="shared" si="136"/>
        <v>0</v>
      </c>
      <c r="W276" s="10">
        <f t="shared" si="136"/>
        <v>0</v>
      </c>
      <c r="X276" s="10">
        <f t="shared" si="136"/>
        <v>0</v>
      </c>
      <c r="Y276" s="10">
        <f t="shared" si="136"/>
        <v>0</v>
      </c>
      <c r="Z276" s="10">
        <f t="shared" si="136"/>
        <v>0</v>
      </c>
      <c r="AA276" s="10">
        <f t="shared" si="136"/>
        <v>0</v>
      </c>
      <c r="AB276" s="10">
        <f t="shared" si="136"/>
        <v>0</v>
      </c>
      <c r="AC276" s="10">
        <f t="shared" si="136"/>
        <v>0</v>
      </c>
      <c r="AD276" s="10">
        <f t="shared" si="136"/>
        <v>0</v>
      </c>
      <c r="AE276" s="10">
        <f t="shared" si="136"/>
        <v>0</v>
      </c>
      <c r="AF276" s="10">
        <f t="shared" si="136"/>
        <v>0</v>
      </c>
      <c r="AG276" s="10">
        <f t="shared" si="136"/>
        <v>0</v>
      </c>
      <c r="AH276" s="10">
        <f t="shared" si="136"/>
        <v>0</v>
      </c>
      <c r="AI276" s="10">
        <f t="shared" si="136"/>
        <v>0</v>
      </c>
      <c r="AJ276" s="10">
        <f t="shared" si="136"/>
        <v>0</v>
      </c>
      <c r="AK276" s="10">
        <f t="shared" si="136"/>
        <v>0</v>
      </c>
      <c r="AL276" s="10">
        <f t="shared" si="141"/>
        <v>0</v>
      </c>
    </row>
    <row r="277" spans="1:38" x14ac:dyDescent="0.35">
      <c r="E277" t="s">
        <v>131</v>
      </c>
      <c r="F277" t="s">
        <v>53</v>
      </c>
      <c r="G277" s="10">
        <f t="shared" si="136"/>
        <v>0</v>
      </c>
      <c r="H277" s="10">
        <f t="shared" si="136"/>
        <v>0</v>
      </c>
      <c r="I277" s="10">
        <f t="shared" si="136"/>
        <v>0</v>
      </c>
      <c r="J277" s="10">
        <f t="shared" ref="J277" si="145">J243</f>
        <v>0</v>
      </c>
      <c r="K277" s="10">
        <f t="shared" si="136"/>
        <v>0</v>
      </c>
      <c r="L277" s="10">
        <f t="shared" si="136"/>
        <v>0</v>
      </c>
      <c r="M277" s="10">
        <f t="shared" si="136"/>
        <v>0</v>
      </c>
      <c r="N277" s="10">
        <f t="shared" si="136"/>
        <v>0</v>
      </c>
      <c r="O277" s="10">
        <f t="shared" si="136"/>
        <v>0</v>
      </c>
      <c r="P277" s="10">
        <f t="shared" si="136"/>
        <v>0</v>
      </c>
      <c r="Q277" s="10">
        <f t="shared" si="136"/>
        <v>0</v>
      </c>
      <c r="R277" s="10">
        <f t="shared" si="136"/>
        <v>0</v>
      </c>
      <c r="S277" s="10">
        <f t="shared" si="136"/>
        <v>0</v>
      </c>
      <c r="T277" s="10">
        <f t="shared" si="136"/>
        <v>0</v>
      </c>
      <c r="U277" s="10">
        <f t="shared" si="136"/>
        <v>0</v>
      </c>
      <c r="V277" s="10">
        <f t="shared" si="136"/>
        <v>0</v>
      </c>
      <c r="W277" s="10">
        <f t="shared" si="136"/>
        <v>0</v>
      </c>
      <c r="X277" s="10">
        <f t="shared" si="136"/>
        <v>0</v>
      </c>
      <c r="Y277" s="10">
        <f t="shared" si="136"/>
        <v>0</v>
      </c>
      <c r="Z277" s="10">
        <f t="shared" si="136"/>
        <v>0</v>
      </c>
      <c r="AA277" s="10">
        <f t="shared" si="136"/>
        <v>0</v>
      </c>
      <c r="AB277" s="10">
        <f t="shared" si="136"/>
        <v>0</v>
      </c>
      <c r="AC277" s="10">
        <f t="shared" si="136"/>
        <v>0</v>
      </c>
      <c r="AD277" s="10">
        <f t="shared" si="136"/>
        <v>0</v>
      </c>
      <c r="AE277" s="10">
        <f t="shared" si="136"/>
        <v>0</v>
      </c>
      <c r="AF277" s="10">
        <f t="shared" si="136"/>
        <v>0</v>
      </c>
      <c r="AG277" s="10">
        <f t="shared" si="136"/>
        <v>0</v>
      </c>
      <c r="AH277" s="10">
        <f t="shared" si="136"/>
        <v>0</v>
      </c>
      <c r="AI277" s="10">
        <f t="shared" si="136"/>
        <v>0</v>
      </c>
      <c r="AJ277" s="10">
        <f t="shared" si="136"/>
        <v>0</v>
      </c>
      <c r="AK277" s="10">
        <f t="shared" si="136"/>
        <v>0</v>
      </c>
      <c r="AL277" s="10">
        <f t="shared" si="141"/>
        <v>0</v>
      </c>
    </row>
    <row r="278" spans="1:38" x14ac:dyDescent="0.35">
      <c r="E278" t="s">
        <v>148</v>
      </c>
      <c r="F278" t="s">
        <v>53</v>
      </c>
      <c r="G278" s="10">
        <f t="shared" ref="G278:AK278" si="146">G267</f>
        <v>0</v>
      </c>
      <c r="H278" s="10">
        <f t="shared" si="146"/>
        <v>0</v>
      </c>
      <c r="I278" s="10">
        <f t="shared" si="146"/>
        <v>0</v>
      </c>
      <c r="J278" s="10">
        <f t="shared" ref="J278" si="147">J267</f>
        <v>0</v>
      </c>
      <c r="K278" s="10">
        <f t="shared" si="146"/>
        <v>0</v>
      </c>
      <c r="L278" s="10">
        <f t="shared" si="146"/>
        <v>0</v>
      </c>
      <c r="M278" s="10">
        <f t="shared" si="146"/>
        <v>0</v>
      </c>
      <c r="N278" s="10">
        <f t="shared" si="146"/>
        <v>0</v>
      </c>
      <c r="O278" s="10">
        <f t="shared" si="146"/>
        <v>0</v>
      </c>
      <c r="P278" s="10">
        <f t="shared" si="146"/>
        <v>0</v>
      </c>
      <c r="Q278" s="10">
        <f t="shared" si="146"/>
        <v>0</v>
      </c>
      <c r="R278" s="10">
        <f t="shared" si="146"/>
        <v>0</v>
      </c>
      <c r="S278" s="10">
        <f t="shared" si="146"/>
        <v>0</v>
      </c>
      <c r="T278" s="10">
        <f t="shared" si="146"/>
        <v>0</v>
      </c>
      <c r="U278" s="10">
        <f t="shared" si="146"/>
        <v>0</v>
      </c>
      <c r="V278" s="10">
        <f t="shared" si="146"/>
        <v>0</v>
      </c>
      <c r="W278" s="10">
        <f t="shared" si="146"/>
        <v>0</v>
      </c>
      <c r="X278" s="10">
        <f t="shared" si="146"/>
        <v>0</v>
      </c>
      <c r="Y278" s="10">
        <f t="shared" si="146"/>
        <v>0</v>
      </c>
      <c r="Z278" s="10">
        <f t="shared" si="146"/>
        <v>0</v>
      </c>
      <c r="AA278" s="10">
        <f t="shared" si="146"/>
        <v>0</v>
      </c>
      <c r="AB278" s="10">
        <f t="shared" si="146"/>
        <v>0</v>
      </c>
      <c r="AC278" s="10">
        <f t="shared" si="146"/>
        <v>0</v>
      </c>
      <c r="AD278" s="10">
        <f t="shared" si="146"/>
        <v>0</v>
      </c>
      <c r="AE278" s="10">
        <f t="shared" si="146"/>
        <v>0</v>
      </c>
      <c r="AF278" s="10">
        <f t="shared" si="146"/>
        <v>0</v>
      </c>
      <c r="AG278" s="10">
        <f t="shared" si="146"/>
        <v>0</v>
      </c>
      <c r="AH278" s="10">
        <f t="shared" si="146"/>
        <v>0</v>
      </c>
      <c r="AI278" s="10">
        <f t="shared" si="146"/>
        <v>0</v>
      </c>
      <c r="AJ278" s="10">
        <f t="shared" si="146"/>
        <v>0</v>
      </c>
      <c r="AK278" s="10">
        <f t="shared" si="146"/>
        <v>0</v>
      </c>
      <c r="AL278" s="10">
        <f>IF(AF278=0,0,IF($G$17&gt;(AK278/AF278)^(1/5)-1+2%,AK278*(AK278/AF278)^(1/5)/($G$17-((AK278/AF278)^(1/5)-1)),AK278*(1+$G$16)/$G$18))</f>
        <v>0</v>
      </c>
    </row>
    <row r="279" spans="1:38" x14ac:dyDescent="0.35">
      <c r="E279" t="s">
        <v>149</v>
      </c>
      <c r="F279" t="s">
        <v>53</v>
      </c>
      <c r="G279" s="10">
        <f>-$G$19*G278</f>
        <v>0</v>
      </c>
      <c r="H279" s="10">
        <f t="shared" ref="H279:AK279" si="148">-$G$19*H278</f>
        <v>0</v>
      </c>
      <c r="I279" s="10">
        <f t="shared" si="148"/>
        <v>0</v>
      </c>
      <c r="J279" s="10">
        <f t="shared" ref="J279" si="149">-$G$19*J278</f>
        <v>0</v>
      </c>
      <c r="K279" s="10">
        <f t="shared" si="148"/>
        <v>0</v>
      </c>
      <c r="L279" s="10">
        <f t="shared" si="148"/>
        <v>0</v>
      </c>
      <c r="M279" s="10">
        <f t="shared" si="148"/>
        <v>0</v>
      </c>
      <c r="N279" s="10">
        <f t="shared" si="148"/>
        <v>0</v>
      </c>
      <c r="O279" s="10">
        <f t="shared" si="148"/>
        <v>0</v>
      </c>
      <c r="P279" s="10">
        <f t="shared" si="148"/>
        <v>0</v>
      </c>
      <c r="Q279" s="10">
        <f t="shared" si="148"/>
        <v>0</v>
      </c>
      <c r="R279" s="10">
        <f t="shared" si="148"/>
        <v>0</v>
      </c>
      <c r="S279" s="10">
        <f t="shared" si="148"/>
        <v>0</v>
      </c>
      <c r="T279" s="10">
        <f t="shared" si="148"/>
        <v>0</v>
      </c>
      <c r="U279" s="10">
        <f t="shared" si="148"/>
        <v>0</v>
      </c>
      <c r="V279" s="10">
        <f t="shared" si="148"/>
        <v>0</v>
      </c>
      <c r="W279" s="10">
        <f t="shared" si="148"/>
        <v>0</v>
      </c>
      <c r="X279" s="10">
        <f t="shared" si="148"/>
        <v>0</v>
      </c>
      <c r="Y279" s="10">
        <f t="shared" si="148"/>
        <v>0</v>
      </c>
      <c r="Z279" s="10">
        <f t="shared" si="148"/>
        <v>0</v>
      </c>
      <c r="AA279" s="10">
        <f t="shared" si="148"/>
        <v>0</v>
      </c>
      <c r="AB279" s="10">
        <f t="shared" si="148"/>
        <v>0</v>
      </c>
      <c r="AC279" s="10">
        <f t="shared" si="148"/>
        <v>0</v>
      </c>
      <c r="AD279" s="10">
        <f t="shared" si="148"/>
        <v>0</v>
      </c>
      <c r="AE279" s="10">
        <f t="shared" si="148"/>
        <v>0</v>
      </c>
      <c r="AF279" s="10">
        <f t="shared" si="148"/>
        <v>0</v>
      </c>
      <c r="AG279" s="10">
        <f t="shared" si="148"/>
        <v>0</v>
      </c>
      <c r="AH279" s="10">
        <f t="shared" si="148"/>
        <v>0</v>
      </c>
      <c r="AI279" s="10">
        <f t="shared" si="148"/>
        <v>0</v>
      </c>
      <c r="AJ279" s="10">
        <f t="shared" si="148"/>
        <v>0</v>
      </c>
      <c r="AK279" s="10">
        <f t="shared" si="148"/>
        <v>0</v>
      </c>
      <c r="AL279" s="10">
        <f t="shared" ref="AL279" si="150">IF(AF279=0,0,IF($G$17&gt;(AK279/AF279)^(1/5)-1+2%,AK279*(AK279/AF279)^(1/5)/($G$17-((AK279/AF279)^(1/5)-1)),AK279*(1+$G$16)/$G$18))</f>
        <v>0</v>
      </c>
    </row>
    <row r="280" spans="1:38" x14ac:dyDescent="0.35">
      <c r="E280" t="s">
        <v>150</v>
      </c>
      <c r="F280" t="s">
        <v>53</v>
      </c>
      <c r="G280" s="10">
        <f t="shared" ref="G280:AL280" si="151">SUM(G270:G279)</f>
        <v>0</v>
      </c>
      <c r="H280" s="10">
        <f t="shared" si="151"/>
        <v>0</v>
      </c>
      <c r="I280" s="10">
        <f t="shared" si="151"/>
        <v>0</v>
      </c>
      <c r="J280" s="10">
        <f t="shared" ref="J280" si="152">SUM(J270:J279)</f>
        <v>-6180659.8571641399</v>
      </c>
      <c r="K280" s="10">
        <f t="shared" si="151"/>
        <v>-14816763.503986044</v>
      </c>
      <c r="L280" s="10">
        <f t="shared" si="151"/>
        <v>-5895611.8237101641</v>
      </c>
      <c r="M280" s="10">
        <f t="shared" si="151"/>
        <v>-3765371.2819813695</v>
      </c>
      <c r="N280" s="10">
        <f t="shared" si="151"/>
        <v>-3967030.0734917778</v>
      </c>
      <c r="O280" s="10">
        <f t="shared" si="151"/>
        <v>-33543785.550435688</v>
      </c>
      <c r="P280" s="10">
        <f t="shared" si="151"/>
        <v>-8056640.7966997046</v>
      </c>
      <c r="Q280" s="10">
        <f t="shared" si="151"/>
        <v>-10260620.160198603</v>
      </c>
      <c r="R280" s="10">
        <f t="shared" si="151"/>
        <v>-20330753.185707778</v>
      </c>
      <c r="S280" s="10">
        <f t="shared" si="151"/>
        <v>-26882278.803058125</v>
      </c>
      <c r="T280" s="10">
        <f t="shared" si="151"/>
        <v>-16063687.145953603</v>
      </c>
      <c r="U280" s="10">
        <f t="shared" si="151"/>
        <v>-1086357.5711182612</v>
      </c>
      <c r="V280" s="10">
        <f t="shared" si="151"/>
        <v>-438665.39265850774</v>
      </c>
      <c r="W280" s="10">
        <f t="shared" si="151"/>
        <v>-11081042.409346089</v>
      </c>
      <c r="X280" s="10">
        <f t="shared" si="151"/>
        <v>-11258002.263058521</v>
      </c>
      <c r="Y280" s="10">
        <f t="shared" si="151"/>
        <v>-11434962.116770953</v>
      </c>
      <c r="Z280" s="10">
        <f t="shared" si="151"/>
        <v>-11611921.970483381</v>
      </c>
      <c r="AA280" s="10">
        <f t="shared" si="151"/>
        <v>-11788881.824195813</v>
      </c>
      <c r="AB280" s="10">
        <f t="shared" si="151"/>
        <v>-11965841.677908245</v>
      </c>
      <c r="AC280" s="10">
        <f t="shared" si="151"/>
        <v>-12142801.531620678</v>
      </c>
      <c r="AD280" s="10">
        <f t="shared" si="151"/>
        <v>0</v>
      </c>
      <c r="AE280" s="10">
        <f t="shared" si="151"/>
        <v>0</v>
      </c>
      <c r="AF280" s="10">
        <f t="shared" si="151"/>
        <v>0</v>
      </c>
      <c r="AG280" s="10">
        <f t="shared" si="151"/>
        <v>0</v>
      </c>
      <c r="AH280" s="10">
        <f t="shared" si="151"/>
        <v>0</v>
      </c>
      <c r="AI280" s="10">
        <f t="shared" si="151"/>
        <v>0</v>
      </c>
      <c r="AJ280" s="10">
        <f t="shared" si="151"/>
        <v>0</v>
      </c>
      <c r="AK280" s="10">
        <f t="shared" si="151"/>
        <v>0</v>
      </c>
      <c r="AL280" s="10">
        <f t="shared" si="151"/>
        <v>0</v>
      </c>
    </row>
    <row r="281" spans="1:38" x14ac:dyDescent="0.35">
      <c r="E281" t="s">
        <v>151</v>
      </c>
      <c r="F281" t="s">
        <v>53</v>
      </c>
      <c r="G281" s="10">
        <f>NPV($G$17,H280:AL280)+G280</f>
        <v>-162407342.13601059</v>
      </c>
    </row>
    <row r="282" spans="1:38" x14ac:dyDescent="0.35">
      <c r="E282" s="15" t="s">
        <v>153</v>
      </c>
      <c r="F282" s="15"/>
      <c r="G282" s="18" t="str">
        <f>IF(G281&gt;0,"N/A",IF(ABS(G281+G255)&gt;1,"Error","OK"))</f>
        <v>Error</v>
      </c>
    </row>
    <row r="284" spans="1:38" x14ac:dyDescent="0.35">
      <c r="C284" s="3" t="s">
        <v>155</v>
      </c>
      <c r="D284" s="3"/>
      <c r="G284" s="10">
        <f>MAX(0,-G313/(NPV($G$18,H285:AA285)+G285))</f>
        <v>34817249.57375998</v>
      </c>
    </row>
    <row r="285" spans="1:38" x14ac:dyDescent="0.35">
      <c r="A285" s="2">
        <f>'[4]Notes &amp; Assumptions'!A67</f>
        <v>54</v>
      </c>
      <c r="C285" s="3"/>
      <c r="D285" s="3"/>
      <c r="E285" t="s">
        <v>156</v>
      </c>
      <c r="F285" t="s">
        <v>70</v>
      </c>
      <c r="G285" s="6">
        <v>1</v>
      </c>
      <c r="H285" s="6">
        <v>1</v>
      </c>
      <c r="I285" s="6">
        <v>1</v>
      </c>
      <c r="J285" s="6">
        <v>0</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53">G286*(1+$G$16)</f>
        <v>18093881.438829519</v>
      </c>
      <c r="I286" s="10">
        <f t="shared" si="153"/>
        <v>19014689.654546034</v>
      </c>
      <c r="J286" s="10">
        <f t="shared" si="153"/>
        <v>19982358.339255754</v>
      </c>
      <c r="K286" s="10">
        <f t="shared" si="153"/>
        <v>20999272.249650449</v>
      </c>
      <c r="L286" s="10">
        <f t="shared" si="153"/>
        <v>22067937.504085585</v>
      </c>
      <c r="M286" s="10">
        <f t="shared" si="153"/>
        <v>23190987.75874643</v>
      </c>
      <c r="N286" s="10">
        <f t="shared" si="153"/>
        <v>24371190.69812284</v>
      </c>
      <c r="O286" s="10">
        <f t="shared" si="153"/>
        <v>25611454.855788127</v>
      </c>
      <c r="P286" s="10">
        <f t="shared" si="153"/>
        <v>26914836.782291338</v>
      </c>
      <c r="Q286" s="10">
        <f t="shared" si="153"/>
        <v>28284548.577827793</v>
      </c>
      <c r="R286" s="10">
        <f t="shared" si="153"/>
        <v>29723965.808251601</v>
      </c>
      <c r="S286" s="10">
        <f t="shared" si="153"/>
        <v>31236635.823938705</v>
      </c>
      <c r="T286" s="10">
        <f t="shared" si="153"/>
        <v>32826286.502001744</v>
      </c>
      <c r="U286" s="10">
        <f t="shared" si="153"/>
        <v>34496835.433401324</v>
      </c>
      <c r="V286" s="10">
        <f t="shared" si="153"/>
        <v>36252399.577594779</v>
      </c>
      <c r="W286" s="10">
        <f t="shared" si="153"/>
        <v>38097305.408515632</v>
      </c>
      <c r="X286" s="10">
        <f t="shared" si="153"/>
        <v>40036099.576887928</v>
      </c>
      <c r="Y286" s="10">
        <f t="shared" si="153"/>
        <v>42073560.115151942</v>
      </c>
      <c r="Z286" s="10">
        <f t="shared" si="153"/>
        <v>44214708.212615147</v>
      </c>
      <c r="AA286" s="10">
        <f t="shared" si="153"/>
        <v>46464820.589847468</v>
      </c>
      <c r="AB286" s="10">
        <f t="shared" si="153"/>
        <v>48829442.502816804</v>
      </c>
      <c r="AC286" s="10">
        <f t="shared" si="153"/>
        <v>51314401.408812568</v>
      </c>
      <c r="AD286" s="10">
        <f t="shared" si="153"/>
        <v>53925821.327836111</v>
      </c>
      <c r="AE286" s="10">
        <f t="shared" si="153"/>
        <v>56670137.93485067</v>
      </c>
      <c r="AF286" s="10">
        <f t="shared" si="153"/>
        <v>59554114.420084804</v>
      </c>
      <c r="AG286" s="10">
        <f>AF286*(1+$G$16)</f>
        <v>62584858.156475887</v>
      </c>
      <c r="AH286" s="10">
        <f t="shared" si="153"/>
        <v>65769838.215329625</v>
      </c>
      <c r="AI286" s="10">
        <f t="shared" si="153"/>
        <v>69116903.773361668</v>
      </c>
      <c r="AJ286" s="10">
        <f t="shared" si="153"/>
        <v>72634303.456484407</v>
      </c>
      <c r="AK286" s="10">
        <f t="shared" si="153"/>
        <v>76330705.668010339</v>
      </c>
    </row>
    <row r="287" spans="1:38" x14ac:dyDescent="0.35">
      <c r="E287" t="s">
        <v>139</v>
      </c>
      <c r="F287" t="s">
        <v>53</v>
      </c>
      <c r="G287" s="10">
        <f>G285*G286</f>
        <v>17217664.420000002</v>
      </c>
      <c r="H287" s="10">
        <f t="shared" ref="H287:AK287" si="154">H285*H286</f>
        <v>18093881.438829519</v>
      </c>
      <c r="I287" s="10">
        <f t="shared" si="154"/>
        <v>19014689.654546034</v>
      </c>
      <c r="J287" s="10">
        <f t="shared" ref="J287" si="155">J285*J286</f>
        <v>0</v>
      </c>
      <c r="K287" s="10">
        <f t="shared" si="154"/>
        <v>20999272.249650449</v>
      </c>
      <c r="L287" s="10">
        <f t="shared" si="154"/>
        <v>22067937.504085585</v>
      </c>
      <c r="M287" s="10">
        <f t="shared" si="154"/>
        <v>0</v>
      </c>
      <c r="N287" s="10">
        <f t="shared" si="154"/>
        <v>0</v>
      </c>
      <c r="O287" s="10">
        <f t="shared" si="154"/>
        <v>0</v>
      </c>
      <c r="P287" s="10">
        <f t="shared" si="154"/>
        <v>0</v>
      </c>
      <c r="Q287" s="10">
        <f t="shared" si="154"/>
        <v>0</v>
      </c>
      <c r="R287" s="10">
        <f t="shared" si="154"/>
        <v>0</v>
      </c>
      <c r="S287" s="10">
        <f t="shared" si="154"/>
        <v>0</v>
      </c>
      <c r="T287" s="10">
        <f t="shared" si="154"/>
        <v>0</v>
      </c>
      <c r="U287" s="10">
        <f t="shared" si="154"/>
        <v>0</v>
      </c>
      <c r="V287" s="10">
        <f t="shared" si="154"/>
        <v>0</v>
      </c>
      <c r="W287" s="10">
        <f t="shared" si="154"/>
        <v>0</v>
      </c>
      <c r="X287" s="10">
        <f t="shared" si="154"/>
        <v>0</v>
      </c>
      <c r="Y287" s="10">
        <f t="shared" si="154"/>
        <v>0</v>
      </c>
      <c r="Z287" s="10">
        <f t="shared" si="154"/>
        <v>0</v>
      </c>
      <c r="AA287" s="10">
        <f t="shared" si="154"/>
        <v>0</v>
      </c>
      <c r="AB287" s="10">
        <f t="shared" si="154"/>
        <v>0</v>
      </c>
      <c r="AC287" s="10">
        <f t="shared" si="154"/>
        <v>0</v>
      </c>
      <c r="AD287" s="10">
        <f t="shared" si="154"/>
        <v>0</v>
      </c>
      <c r="AE287" s="10">
        <f t="shared" si="154"/>
        <v>0</v>
      </c>
      <c r="AF287" s="10">
        <f t="shared" si="154"/>
        <v>0</v>
      </c>
      <c r="AG287" s="10">
        <f t="shared" si="154"/>
        <v>0</v>
      </c>
      <c r="AH287" s="10">
        <f t="shared" si="154"/>
        <v>0</v>
      </c>
      <c r="AI287" s="10">
        <f t="shared" si="154"/>
        <v>0</v>
      </c>
      <c r="AJ287" s="10">
        <f t="shared" si="154"/>
        <v>0</v>
      </c>
      <c r="AK287" s="10">
        <f t="shared" si="154"/>
        <v>0</v>
      </c>
    </row>
    <row r="289" spans="4:37" x14ac:dyDescent="0.35">
      <c r="D289" t="s">
        <v>140</v>
      </c>
    </row>
    <row r="290" spans="4:37" x14ac:dyDescent="0.35">
      <c r="E290" t="s">
        <v>57</v>
      </c>
      <c r="F290" t="s">
        <v>53</v>
      </c>
      <c r="G290" s="10">
        <f t="shared" ref="G290:AK295" si="156">G224</f>
        <v>0</v>
      </c>
      <c r="H290" s="10">
        <f t="shared" si="156"/>
        <v>0</v>
      </c>
      <c r="I290" s="10">
        <f t="shared" si="156"/>
        <v>0</v>
      </c>
      <c r="J290" s="10">
        <f t="shared" ref="J290" si="157">J224</f>
        <v>3786015.9385158177</v>
      </c>
      <c r="K290" s="10">
        <f t="shared" si="156"/>
        <v>4598927.3384508733</v>
      </c>
      <c r="L290" s="10">
        <f t="shared" si="156"/>
        <v>5147622.5504659051</v>
      </c>
      <c r="M290" s="10">
        <f t="shared" si="156"/>
        <v>3979015.7998537263</v>
      </c>
      <c r="N290" s="10">
        <f t="shared" si="156"/>
        <v>4907370.082629622</v>
      </c>
      <c r="O290" s="10">
        <f t="shared" si="156"/>
        <v>4483790.3419831889</v>
      </c>
      <c r="P290" s="10">
        <f t="shared" si="156"/>
        <v>4577949.939164836</v>
      </c>
      <c r="Q290" s="10">
        <f t="shared" si="156"/>
        <v>4674086.8878872972</v>
      </c>
      <c r="R290" s="10">
        <f t="shared" si="156"/>
        <v>4772242.7125329301</v>
      </c>
      <c r="S290" s="10">
        <f t="shared" si="156"/>
        <v>4872459.8094961215</v>
      </c>
      <c r="T290" s="10">
        <f t="shared" si="156"/>
        <v>4974781.4654955398</v>
      </c>
      <c r="U290" s="10">
        <f t="shared" si="156"/>
        <v>5079251.8762709461</v>
      </c>
      <c r="V290" s="10">
        <f t="shared" si="156"/>
        <v>5185916.1656726357</v>
      </c>
      <c r="W290" s="10">
        <f t="shared" si="156"/>
        <v>5294820.4051517611</v>
      </c>
      <c r="X290" s="10">
        <f t="shared" si="156"/>
        <v>5406011.6336599477</v>
      </c>
      <c r="Y290" s="10">
        <f t="shared" si="156"/>
        <v>5519537.8779668063</v>
      </c>
      <c r="Z290" s="10">
        <f t="shared" si="156"/>
        <v>5635448.1734041097</v>
      </c>
      <c r="AA290" s="10">
        <f t="shared" si="156"/>
        <v>5753792.5850455957</v>
      </c>
      <c r="AB290" s="10">
        <f t="shared" si="156"/>
        <v>5874622.229331553</v>
      </c>
      <c r="AC290" s="10">
        <f t="shared" si="156"/>
        <v>5997989.296147516</v>
      </c>
      <c r="AD290" s="10">
        <f t="shared" si="156"/>
        <v>0</v>
      </c>
      <c r="AE290" s="10">
        <f t="shared" si="156"/>
        <v>0</v>
      </c>
      <c r="AF290" s="10">
        <f t="shared" si="156"/>
        <v>0</v>
      </c>
      <c r="AG290" s="10">
        <f t="shared" si="156"/>
        <v>0</v>
      </c>
      <c r="AH290" s="10">
        <f t="shared" si="156"/>
        <v>0</v>
      </c>
      <c r="AI290" s="10">
        <f t="shared" si="156"/>
        <v>0</v>
      </c>
      <c r="AJ290" s="10">
        <f t="shared" si="156"/>
        <v>0</v>
      </c>
      <c r="AK290" s="10">
        <f t="shared" si="156"/>
        <v>0</v>
      </c>
    </row>
    <row r="291" spans="4:37" x14ac:dyDescent="0.35">
      <c r="E291" t="s">
        <v>141</v>
      </c>
      <c r="F291" t="s">
        <v>53</v>
      </c>
      <c r="G291" s="10">
        <f t="shared" si="156"/>
        <v>0</v>
      </c>
      <c r="H291" s="10">
        <f t="shared" si="156"/>
        <v>0</v>
      </c>
      <c r="I291" s="10">
        <f t="shared" si="156"/>
        <v>0</v>
      </c>
      <c r="J291" s="10">
        <f t="shared" ref="J291" si="158">J225</f>
        <v>0</v>
      </c>
      <c r="K291" s="10">
        <f t="shared" si="156"/>
        <v>0</v>
      </c>
      <c r="L291" s="10">
        <f t="shared" si="156"/>
        <v>0</v>
      </c>
      <c r="M291" s="10">
        <f t="shared" si="156"/>
        <v>0</v>
      </c>
      <c r="N291" s="10">
        <f t="shared" si="156"/>
        <v>0</v>
      </c>
      <c r="O291" s="10">
        <f t="shared" si="156"/>
        <v>0</v>
      </c>
      <c r="P291" s="10">
        <f t="shared" si="156"/>
        <v>0</v>
      </c>
      <c r="Q291" s="10">
        <f t="shared" si="156"/>
        <v>0</v>
      </c>
      <c r="R291" s="10">
        <f t="shared" si="156"/>
        <v>0</v>
      </c>
      <c r="S291" s="10">
        <f t="shared" si="156"/>
        <v>0</v>
      </c>
      <c r="T291" s="10">
        <f t="shared" si="156"/>
        <v>0</v>
      </c>
      <c r="U291" s="10">
        <f t="shared" si="156"/>
        <v>0</v>
      </c>
      <c r="V291" s="10">
        <f t="shared" si="156"/>
        <v>0</v>
      </c>
      <c r="W291" s="10">
        <f t="shared" si="156"/>
        <v>0</v>
      </c>
      <c r="X291" s="10">
        <f t="shared" si="156"/>
        <v>0</v>
      </c>
      <c r="Y291" s="10">
        <f t="shared" si="156"/>
        <v>0</v>
      </c>
      <c r="Z291" s="10">
        <f t="shared" si="156"/>
        <v>0</v>
      </c>
      <c r="AA291" s="10">
        <f t="shared" si="156"/>
        <v>0</v>
      </c>
      <c r="AB291" s="10">
        <f t="shared" si="156"/>
        <v>0</v>
      </c>
      <c r="AC291" s="10">
        <f t="shared" si="156"/>
        <v>0</v>
      </c>
      <c r="AD291" s="10">
        <f t="shared" si="156"/>
        <v>0</v>
      </c>
      <c r="AE291" s="10">
        <f t="shared" si="156"/>
        <v>0</v>
      </c>
      <c r="AF291" s="10">
        <f t="shared" si="156"/>
        <v>0</v>
      </c>
      <c r="AG291" s="10">
        <f t="shared" si="156"/>
        <v>0</v>
      </c>
      <c r="AH291" s="10">
        <f t="shared" si="156"/>
        <v>0</v>
      </c>
      <c r="AI291" s="10">
        <f t="shared" si="156"/>
        <v>0</v>
      </c>
      <c r="AJ291" s="10">
        <f t="shared" si="156"/>
        <v>0</v>
      </c>
      <c r="AK291" s="10">
        <f t="shared" si="156"/>
        <v>0</v>
      </c>
    </row>
    <row r="292" spans="4:37" x14ac:dyDescent="0.35">
      <c r="E292" t="s">
        <v>117</v>
      </c>
      <c r="F292" t="s">
        <v>53</v>
      </c>
      <c r="G292" s="10">
        <f t="shared" si="156"/>
        <v>0</v>
      </c>
      <c r="H292" s="10">
        <f t="shared" si="156"/>
        <v>0</v>
      </c>
      <c r="I292" s="10">
        <f t="shared" si="156"/>
        <v>0</v>
      </c>
      <c r="J292" s="10">
        <f t="shared" ref="J292" si="159">J226</f>
        <v>0</v>
      </c>
      <c r="K292" s="10">
        <f t="shared" si="156"/>
        <v>0</v>
      </c>
      <c r="L292" s="10">
        <f t="shared" si="156"/>
        <v>0</v>
      </c>
      <c r="M292" s="10">
        <f t="shared" si="156"/>
        <v>0</v>
      </c>
      <c r="N292" s="10">
        <f t="shared" si="156"/>
        <v>0</v>
      </c>
      <c r="O292" s="10">
        <f t="shared" si="156"/>
        <v>0</v>
      </c>
      <c r="P292" s="10">
        <f t="shared" si="156"/>
        <v>0</v>
      </c>
      <c r="Q292" s="10">
        <f t="shared" si="156"/>
        <v>0</v>
      </c>
      <c r="R292" s="10">
        <f t="shared" si="156"/>
        <v>0</v>
      </c>
      <c r="S292" s="10">
        <f t="shared" si="156"/>
        <v>0</v>
      </c>
      <c r="T292" s="10">
        <f t="shared" si="156"/>
        <v>0</v>
      </c>
      <c r="U292" s="10">
        <f t="shared" si="156"/>
        <v>0</v>
      </c>
      <c r="V292" s="10">
        <f t="shared" si="156"/>
        <v>0</v>
      </c>
      <c r="W292" s="10">
        <f t="shared" si="156"/>
        <v>0</v>
      </c>
      <c r="X292" s="10">
        <f t="shared" si="156"/>
        <v>0</v>
      </c>
      <c r="Y292" s="10">
        <f t="shared" si="156"/>
        <v>0</v>
      </c>
      <c r="Z292" s="10">
        <f t="shared" si="156"/>
        <v>0</v>
      </c>
      <c r="AA292" s="10">
        <f t="shared" si="156"/>
        <v>0</v>
      </c>
      <c r="AB292" s="10">
        <f t="shared" si="156"/>
        <v>0</v>
      </c>
      <c r="AC292" s="10">
        <f t="shared" si="156"/>
        <v>0</v>
      </c>
      <c r="AD292" s="10">
        <f t="shared" si="156"/>
        <v>0</v>
      </c>
      <c r="AE292" s="10">
        <f t="shared" si="156"/>
        <v>0</v>
      </c>
      <c r="AF292" s="10">
        <f t="shared" si="156"/>
        <v>0</v>
      </c>
      <c r="AG292" s="10">
        <f t="shared" si="156"/>
        <v>0</v>
      </c>
      <c r="AH292" s="10">
        <f t="shared" si="156"/>
        <v>0</v>
      </c>
      <c r="AI292" s="10">
        <f t="shared" si="156"/>
        <v>0</v>
      </c>
      <c r="AJ292" s="10">
        <f t="shared" si="156"/>
        <v>0</v>
      </c>
      <c r="AK292" s="10">
        <f t="shared" si="156"/>
        <v>0</v>
      </c>
    </row>
    <row r="293" spans="4:37" x14ac:dyDescent="0.35">
      <c r="E293" t="s">
        <v>118</v>
      </c>
      <c r="F293" t="s">
        <v>53</v>
      </c>
      <c r="G293" s="10">
        <f t="shared" si="156"/>
        <v>0</v>
      </c>
      <c r="H293" s="10">
        <f t="shared" si="156"/>
        <v>0</v>
      </c>
      <c r="I293" s="10">
        <f t="shared" si="156"/>
        <v>0</v>
      </c>
      <c r="J293" s="10">
        <f t="shared" ref="J293" si="160">J227</f>
        <v>0</v>
      </c>
      <c r="K293" s="10">
        <f t="shared" si="156"/>
        <v>0</v>
      </c>
      <c r="L293" s="10">
        <f t="shared" si="156"/>
        <v>0</v>
      </c>
      <c r="M293" s="10">
        <f t="shared" si="156"/>
        <v>0</v>
      </c>
      <c r="N293" s="10">
        <f t="shared" si="156"/>
        <v>0</v>
      </c>
      <c r="O293" s="10">
        <f t="shared" si="156"/>
        <v>0</v>
      </c>
      <c r="P293" s="10">
        <f t="shared" si="156"/>
        <v>0</v>
      </c>
      <c r="Q293" s="10">
        <f t="shared" si="156"/>
        <v>0</v>
      </c>
      <c r="R293" s="10">
        <f t="shared" si="156"/>
        <v>0</v>
      </c>
      <c r="S293" s="10">
        <f t="shared" si="156"/>
        <v>0</v>
      </c>
      <c r="T293" s="10">
        <f t="shared" si="156"/>
        <v>0</v>
      </c>
      <c r="U293" s="10">
        <f t="shared" si="156"/>
        <v>0</v>
      </c>
      <c r="V293" s="10">
        <f t="shared" si="156"/>
        <v>0</v>
      </c>
      <c r="W293" s="10">
        <f t="shared" si="156"/>
        <v>0</v>
      </c>
      <c r="X293" s="10">
        <f t="shared" si="156"/>
        <v>0</v>
      </c>
      <c r="Y293" s="10">
        <f t="shared" si="156"/>
        <v>0</v>
      </c>
      <c r="Z293" s="10">
        <f t="shared" si="156"/>
        <v>0</v>
      </c>
      <c r="AA293" s="10">
        <f t="shared" si="156"/>
        <v>0</v>
      </c>
      <c r="AB293" s="10">
        <f t="shared" si="156"/>
        <v>0</v>
      </c>
      <c r="AC293" s="10">
        <f t="shared" si="156"/>
        <v>0</v>
      </c>
      <c r="AD293" s="10">
        <f t="shared" si="156"/>
        <v>0</v>
      </c>
      <c r="AE293" s="10">
        <f t="shared" si="156"/>
        <v>0</v>
      </c>
      <c r="AF293" s="10">
        <f t="shared" si="156"/>
        <v>0</v>
      </c>
      <c r="AG293" s="10">
        <f t="shared" si="156"/>
        <v>0</v>
      </c>
      <c r="AH293" s="10">
        <f t="shared" si="156"/>
        <v>0</v>
      </c>
      <c r="AI293" s="10">
        <f t="shared" si="156"/>
        <v>0</v>
      </c>
      <c r="AJ293" s="10">
        <f t="shared" si="156"/>
        <v>0</v>
      </c>
      <c r="AK293" s="10">
        <f t="shared" si="156"/>
        <v>0</v>
      </c>
    </row>
    <row r="294" spans="4:37" x14ac:dyDescent="0.35">
      <c r="E294" t="s">
        <v>142</v>
      </c>
      <c r="F294" t="s">
        <v>53</v>
      </c>
      <c r="G294" s="10">
        <f t="shared" si="156"/>
        <v>0</v>
      </c>
      <c r="H294" s="10">
        <f t="shared" si="156"/>
        <v>0</v>
      </c>
      <c r="I294" s="10">
        <f t="shared" si="156"/>
        <v>0</v>
      </c>
      <c r="J294" s="10">
        <f t="shared" ref="J294" si="161">J228</f>
        <v>-270723.51591359917</v>
      </c>
      <c r="K294" s="10">
        <f t="shared" si="156"/>
        <v>-757420.69532424188</v>
      </c>
      <c r="L294" s="10">
        <f t="shared" si="156"/>
        <v>-1051841.3853654731</v>
      </c>
      <c r="M294" s="10">
        <f t="shared" si="156"/>
        <v>-1208902.4934791371</v>
      </c>
      <c r="N294" s="10">
        <f t="shared" si="156"/>
        <v>-1401646.1709157904</v>
      </c>
      <c r="O294" s="10">
        <f t="shared" si="156"/>
        <v>-2786814.5182637786</v>
      </c>
      <c r="P294" s="10">
        <f t="shared" si="156"/>
        <v>-3155165.5358013976</v>
      </c>
      <c r="Q294" s="10">
        <f t="shared" si="156"/>
        <v>-3606333.9585879585</v>
      </c>
      <c r="R294" s="10">
        <f t="shared" si="156"/>
        <v>-4283095.5713540781</v>
      </c>
      <c r="S294" s="10">
        <f t="shared" si="156"/>
        <v>-5179365.1258721417</v>
      </c>
      <c r="T294" s="10">
        <f t="shared" si="156"/>
        <v>-5600134.4981011245</v>
      </c>
      <c r="U294" s="10">
        <f t="shared" si="156"/>
        <v>-5729363.2007225463</v>
      </c>
      <c r="V294" s="10">
        <f t="shared" si="156"/>
        <v>-5841854.8318891693</v>
      </c>
      <c r="W294" s="10">
        <f t="shared" si="156"/>
        <v>-6289801.744123322</v>
      </c>
      <c r="X294" s="10">
        <f t="shared" si="156"/>
        <v>-6745434.8918577032</v>
      </c>
      <c r="Y294" s="10">
        <f t="shared" si="156"/>
        <v>-7208800.9754082831</v>
      </c>
      <c r="Z294" s="10">
        <f t="shared" si="156"/>
        <v>-7679947.675797672</v>
      </c>
      <c r="AA294" s="10">
        <f t="shared" si="156"/>
        <v>-8158923.6753499545</v>
      </c>
      <c r="AB294" s="10">
        <f t="shared" si="156"/>
        <v>-8645778.6787180193</v>
      </c>
      <c r="AC294" s="10">
        <f t="shared" si="156"/>
        <v>-9140563.4343524668</v>
      </c>
      <c r="AD294" s="10">
        <f t="shared" si="156"/>
        <v>0</v>
      </c>
      <c r="AE294" s="10">
        <f t="shared" si="156"/>
        <v>0</v>
      </c>
      <c r="AF294" s="10">
        <f t="shared" si="156"/>
        <v>0</v>
      </c>
      <c r="AG294" s="10">
        <f t="shared" si="156"/>
        <v>0</v>
      </c>
      <c r="AH294" s="10">
        <f t="shared" si="156"/>
        <v>0</v>
      </c>
      <c r="AI294" s="10">
        <f t="shared" si="156"/>
        <v>0</v>
      </c>
      <c r="AJ294" s="10">
        <f t="shared" si="156"/>
        <v>0</v>
      </c>
      <c r="AK294" s="10">
        <f t="shared" si="156"/>
        <v>0</v>
      </c>
    </row>
    <row r="295" spans="4:37" x14ac:dyDescent="0.35">
      <c r="E295" t="s">
        <v>125</v>
      </c>
      <c r="F295" t="s">
        <v>53</v>
      </c>
      <c r="G295" s="10">
        <f t="shared" si="156"/>
        <v>0</v>
      </c>
      <c r="H295" s="10">
        <f t="shared" si="156"/>
        <v>0</v>
      </c>
      <c r="I295" s="10">
        <f t="shared" si="156"/>
        <v>0</v>
      </c>
      <c r="J295" s="10">
        <f t="shared" ref="J295" si="162">J229</f>
        <v>0</v>
      </c>
      <c r="K295" s="10">
        <f t="shared" si="156"/>
        <v>0</v>
      </c>
      <c r="L295" s="10">
        <f t="shared" si="156"/>
        <v>0</v>
      </c>
      <c r="M295" s="10">
        <f t="shared" si="156"/>
        <v>0</v>
      </c>
      <c r="N295" s="10">
        <f t="shared" si="156"/>
        <v>0</v>
      </c>
      <c r="O295" s="10">
        <f t="shared" si="156"/>
        <v>0</v>
      </c>
      <c r="P295" s="10">
        <f t="shared" si="156"/>
        <v>0</v>
      </c>
      <c r="Q295" s="10">
        <f t="shared" si="156"/>
        <v>0</v>
      </c>
      <c r="R295" s="10">
        <f t="shared" si="156"/>
        <v>0</v>
      </c>
      <c r="S295" s="10">
        <f t="shared" si="156"/>
        <v>0</v>
      </c>
      <c r="T295" s="10">
        <f t="shared" si="156"/>
        <v>0</v>
      </c>
      <c r="U295" s="10">
        <f t="shared" si="156"/>
        <v>0</v>
      </c>
      <c r="V295" s="10">
        <f t="shared" si="156"/>
        <v>0</v>
      </c>
      <c r="W295" s="10">
        <f t="shared" si="156"/>
        <v>0</v>
      </c>
      <c r="X295" s="10">
        <f t="shared" si="156"/>
        <v>0</v>
      </c>
      <c r="Y295" s="10">
        <f t="shared" si="156"/>
        <v>0</v>
      </c>
      <c r="Z295" s="10">
        <f t="shared" si="156"/>
        <v>0</v>
      </c>
      <c r="AA295" s="10">
        <f t="shared" si="156"/>
        <v>0</v>
      </c>
      <c r="AB295" s="10">
        <f t="shared" si="156"/>
        <v>0</v>
      </c>
      <c r="AC295" s="10">
        <f t="shared" si="156"/>
        <v>0</v>
      </c>
      <c r="AD295" s="10">
        <f t="shared" si="156"/>
        <v>0</v>
      </c>
      <c r="AE295" s="10">
        <f t="shared" si="156"/>
        <v>0</v>
      </c>
      <c r="AF295" s="10">
        <f t="shared" si="156"/>
        <v>0</v>
      </c>
      <c r="AG295" s="10">
        <f t="shared" si="156"/>
        <v>0</v>
      </c>
      <c r="AH295" s="10">
        <f t="shared" si="156"/>
        <v>0</v>
      </c>
      <c r="AI295" s="10">
        <f t="shared" si="156"/>
        <v>0</v>
      </c>
      <c r="AJ295" s="10">
        <f t="shared" si="156"/>
        <v>0</v>
      </c>
      <c r="AK295" s="10">
        <f t="shared" si="156"/>
        <v>0</v>
      </c>
    </row>
    <row r="296" spans="4:37" x14ac:dyDescent="0.35">
      <c r="E296" t="s">
        <v>143</v>
      </c>
      <c r="F296" t="s">
        <v>53</v>
      </c>
      <c r="G296" s="10">
        <f t="shared" ref="G296:AK296" si="163">G287</f>
        <v>17217664.420000002</v>
      </c>
      <c r="H296" s="10">
        <f t="shared" si="163"/>
        <v>18093881.438829519</v>
      </c>
      <c r="I296" s="10">
        <f t="shared" si="163"/>
        <v>19014689.654546034</v>
      </c>
      <c r="J296" s="10">
        <f t="shared" ref="J296" si="164">J287</f>
        <v>0</v>
      </c>
      <c r="K296" s="10">
        <f t="shared" si="163"/>
        <v>20999272.249650449</v>
      </c>
      <c r="L296" s="10">
        <f t="shared" si="163"/>
        <v>22067937.504085585</v>
      </c>
      <c r="M296" s="10">
        <f t="shared" si="163"/>
        <v>0</v>
      </c>
      <c r="N296" s="10">
        <f t="shared" si="163"/>
        <v>0</v>
      </c>
      <c r="O296" s="10">
        <f t="shared" si="163"/>
        <v>0</v>
      </c>
      <c r="P296" s="10">
        <f t="shared" si="163"/>
        <v>0</v>
      </c>
      <c r="Q296" s="10">
        <f t="shared" si="163"/>
        <v>0</v>
      </c>
      <c r="R296" s="10">
        <f t="shared" si="163"/>
        <v>0</v>
      </c>
      <c r="S296" s="10">
        <f t="shared" si="163"/>
        <v>0</v>
      </c>
      <c r="T296" s="10">
        <f t="shared" si="163"/>
        <v>0</v>
      </c>
      <c r="U296" s="10">
        <f t="shared" si="163"/>
        <v>0</v>
      </c>
      <c r="V296" s="10">
        <f t="shared" si="163"/>
        <v>0</v>
      </c>
      <c r="W296" s="10">
        <f t="shared" si="163"/>
        <v>0</v>
      </c>
      <c r="X296" s="10">
        <f t="shared" si="163"/>
        <v>0</v>
      </c>
      <c r="Y296" s="10">
        <f t="shared" si="163"/>
        <v>0</v>
      </c>
      <c r="Z296" s="10">
        <f t="shared" si="163"/>
        <v>0</v>
      </c>
      <c r="AA296" s="10">
        <f t="shared" si="163"/>
        <v>0</v>
      </c>
      <c r="AB296" s="10">
        <f t="shared" si="163"/>
        <v>0</v>
      </c>
      <c r="AC296" s="10">
        <f t="shared" si="163"/>
        <v>0</v>
      </c>
      <c r="AD296" s="10">
        <f t="shared" si="163"/>
        <v>0</v>
      </c>
      <c r="AE296" s="10">
        <f t="shared" si="163"/>
        <v>0</v>
      </c>
      <c r="AF296" s="10">
        <f t="shared" si="163"/>
        <v>0</v>
      </c>
      <c r="AG296" s="10">
        <f t="shared" si="163"/>
        <v>0</v>
      </c>
      <c r="AH296" s="10">
        <f t="shared" si="163"/>
        <v>0</v>
      </c>
      <c r="AI296" s="10">
        <f t="shared" si="163"/>
        <v>0</v>
      </c>
      <c r="AJ296" s="10">
        <f t="shared" si="163"/>
        <v>0</v>
      </c>
      <c r="AK296" s="10">
        <f t="shared" si="163"/>
        <v>0</v>
      </c>
    </row>
    <row r="298" spans="4:37" x14ac:dyDescent="0.35">
      <c r="E298" t="s">
        <v>144</v>
      </c>
      <c r="F298" t="s">
        <v>53</v>
      </c>
      <c r="G298" s="10">
        <f t="shared" ref="G298:AK298" si="165">SUM(G290:G296)</f>
        <v>17217664.420000002</v>
      </c>
      <c r="H298" s="10">
        <f t="shared" si="165"/>
        <v>18093881.438829519</v>
      </c>
      <c r="I298" s="10">
        <f t="shared" si="165"/>
        <v>19014689.654546034</v>
      </c>
      <c r="J298" s="10">
        <f t="shared" ref="J298" si="166">SUM(J290:J296)</f>
        <v>3515292.4226022186</v>
      </c>
      <c r="K298" s="10">
        <f t="shared" si="165"/>
        <v>24840778.892777078</v>
      </c>
      <c r="L298" s="10">
        <f t="shared" si="165"/>
        <v>26163718.669186018</v>
      </c>
      <c r="M298" s="10">
        <f t="shared" si="165"/>
        <v>2770113.306374589</v>
      </c>
      <c r="N298" s="10">
        <f t="shared" si="165"/>
        <v>3505723.9117138316</v>
      </c>
      <c r="O298" s="10">
        <f t="shared" si="165"/>
        <v>1696975.8237194102</v>
      </c>
      <c r="P298" s="10">
        <f t="shared" si="165"/>
        <v>1422784.4033634383</v>
      </c>
      <c r="Q298" s="10">
        <f t="shared" si="165"/>
        <v>1067752.9292993387</v>
      </c>
      <c r="R298" s="10">
        <f t="shared" si="165"/>
        <v>489147.14117885195</v>
      </c>
      <c r="S298" s="10">
        <f t="shared" si="165"/>
        <v>-306905.3163760202</v>
      </c>
      <c r="T298" s="10">
        <f t="shared" si="165"/>
        <v>-625353.03260558471</v>
      </c>
      <c r="U298" s="10">
        <f t="shared" si="165"/>
        <v>-650111.3244516002</v>
      </c>
      <c r="V298" s="10">
        <f t="shared" si="165"/>
        <v>-655938.66621653363</v>
      </c>
      <c r="W298" s="10">
        <f t="shared" si="165"/>
        <v>-994981.33897156082</v>
      </c>
      <c r="X298" s="10">
        <f t="shared" si="165"/>
        <v>-1339423.2581977556</v>
      </c>
      <c r="Y298" s="10">
        <f t="shared" si="165"/>
        <v>-1689263.0974414768</v>
      </c>
      <c r="Z298" s="10">
        <f t="shared" si="165"/>
        <v>-2044499.5023935623</v>
      </c>
      <c r="AA298" s="10">
        <f t="shared" si="165"/>
        <v>-2405131.0903043589</v>
      </c>
      <c r="AB298" s="10">
        <f t="shared" si="165"/>
        <v>-2771156.4493864663</v>
      </c>
      <c r="AC298" s="10">
        <f t="shared" si="165"/>
        <v>-3142574.1382049508</v>
      </c>
      <c r="AD298" s="10">
        <f t="shared" si="165"/>
        <v>0</v>
      </c>
      <c r="AE298" s="10">
        <f t="shared" si="165"/>
        <v>0</v>
      </c>
      <c r="AF298" s="10">
        <f t="shared" si="165"/>
        <v>0</v>
      </c>
      <c r="AG298" s="10">
        <f t="shared" si="165"/>
        <v>0</v>
      </c>
      <c r="AH298" s="10">
        <f t="shared" si="165"/>
        <v>0</v>
      </c>
      <c r="AI298" s="10">
        <f t="shared" si="165"/>
        <v>0</v>
      </c>
      <c r="AJ298" s="10">
        <f t="shared" si="165"/>
        <v>0</v>
      </c>
      <c r="AK298" s="10">
        <f t="shared" si="165"/>
        <v>0</v>
      </c>
    </row>
    <row r="299" spans="4:37" x14ac:dyDescent="0.35">
      <c r="E299" t="s">
        <v>145</v>
      </c>
      <c r="F299" t="s">
        <v>53</v>
      </c>
      <c r="G299" s="10">
        <f t="shared" ref="G299:AK299" si="167">-G298*G$20</f>
        <v>0</v>
      </c>
      <c r="H299" s="10">
        <f t="shared" si="167"/>
        <v>0</v>
      </c>
      <c r="I299" s="10">
        <f t="shared" si="167"/>
        <v>0</v>
      </c>
      <c r="J299" s="10">
        <f t="shared" ref="J299" si="168">-J298*J$20</f>
        <v>0</v>
      </c>
      <c r="K299" s="10">
        <f t="shared" si="167"/>
        <v>0</v>
      </c>
      <c r="L299" s="10">
        <f t="shared" si="167"/>
        <v>0</v>
      </c>
      <c r="M299" s="10">
        <f t="shared" si="167"/>
        <v>0</v>
      </c>
      <c r="N299" s="10">
        <f t="shared" si="167"/>
        <v>0</v>
      </c>
      <c r="O299" s="10">
        <f t="shared" si="167"/>
        <v>0</v>
      </c>
      <c r="P299" s="10">
        <f t="shared" si="167"/>
        <v>0</v>
      </c>
      <c r="Q299" s="10">
        <f t="shared" si="167"/>
        <v>0</v>
      </c>
      <c r="R299" s="10">
        <f t="shared" si="167"/>
        <v>0</v>
      </c>
      <c r="S299" s="10">
        <f t="shared" si="167"/>
        <v>0</v>
      </c>
      <c r="T299" s="10">
        <f t="shared" si="167"/>
        <v>0</v>
      </c>
      <c r="U299" s="10">
        <f t="shared" si="167"/>
        <v>0</v>
      </c>
      <c r="V299" s="10">
        <f t="shared" si="167"/>
        <v>0</v>
      </c>
      <c r="W299" s="10">
        <f t="shared" si="167"/>
        <v>0</v>
      </c>
      <c r="X299" s="10">
        <f t="shared" si="167"/>
        <v>0</v>
      </c>
      <c r="Y299" s="10">
        <f t="shared" si="167"/>
        <v>0</v>
      </c>
      <c r="Z299" s="10">
        <f t="shared" si="167"/>
        <v>0</v>
      </c>
      <c r="AA299" s="10">
        <f t="shared" si="167"/>
        <v>0</v>
      </c>
      <c r="AB299" s="10">
        <f t="shared" si="167"/>
        <v>0</v>
      </c>
      <c r="AC299" s="10">
        <f t="shared" si="167"/>
        <v>0</v>
      </c>
      <c r="AD299" s="10">
        <f t="shared" si="167"/>
        <v>0</v>
      </c>
      <c r="AE299" s="10">
        <f t="shared" si="167"/>
        <v>0</v>
      </c>
      <c r="AF299" s="10">
        <f t="shared" si="167"/>
        <v>0</v>
      </c>
      <c r="AG299" s="10">
        <f t="shared" si="167"/>
        <v>0</v>
      </c>
      <c r="AH299" s="10">
        <f t="shared" si="167"/>
        <v>0</v>
      </c>
      <c r="AI299" s="10">
        <f t="shared" si="167"/>
        <v>0</v>
      </c>
      <c r="AJ299" s="10">
        <f t="shared" si="167"/>
        <v>0</v>
      </c>
      <c r="AK299" s="10">
        <f t="shared" si="167"/>
        <v>0</v>
      </c>
    </row>
    <row r="301" spans="4:37" x14ac:dyDescent="0.35">
      <c r="D301" t="s">
        <v>146</v>
      </c>
    </row>
    <row r="302" spans="4:37" x14ac:dyDescent="0.35">
      <c r="E302" t="s">
        <v>51</v>
      </c>
      <c r="F302" t="s">
        <v>53</v>
      </c>
      <c r="G302" s="10">
        <f t="shared" ref="G302:AK309" si="169">G236</f>
        <v>0</v>
      </c>
      <c r="H302" s="10">
        <f t="shared" si="169"/>
        <v>0</v>
      </c>
      <c r="I302" s="10">
        <f t="shared" si="169"/>
        <v>0</v>
      </c>
      <c r="J302" s="10">
        <f t="shared" ref="J302" si="170">J236</f>
        <v>-6180659.8571641399</v>
      </c>
      <c r="K302" s="10">
        <f t="shared" si="169"/>
        <v>-14816763.503986044</v>
      </c>
      <c r="L302" s="10">
        <f t="shared" si="169"/>
        <v>-5895611.8237101641</v>
      </c>
      <c r="M302" s="10">
        <f t="shared" si="169"/>
        <v>-3765371.2819813695</v>
      </c>
      <c r="N302" s="10">
        <f t="shared" si="169"/>
        <v>-3967030.0734917778</v>
      </c>
      <c r="O302" s="10">
        <f t="shared" si="169"/>
        <v>-33543785.550435688</v>
      </c>
      <c r="P302" s="10">
        <f t="shared" si="169"/>
        <v>-8056640.7966997046</v>
      </c>
      <c r="Q302" s="10">
        <f t="shared" si="169"/>
        <v>-10260620.160198603</v>
      </c>
      <c r="R302" s="10">
        <f t="shared" si="169"/>
        <v>-20330753.185707778</v>
      </c>
      <c r="S302" s="10">
        <f t="shared" si="169"/>
        <v>-26882278.803058125</v>
      </c>
      <c r="T302" s="10">
        <f t="shared" si="169"/>
        <v>-16063687.145953603</v>
      </c>
      <c r="U302" s="10">
        <f t="shared" si="169"/>
        <v>-1086357.5711182612</v>
      </c>
      <c r="V302" s="10">
        <f t="shared" si="169"/>
        <v>-438665.39265850774</v>
      </c>
      <c r="W302" s="10">
        <f t="shared" si="169"/>
        <v>-11081042.409346089</v>
      </c>
      <c r="X302" s="10">
        <f t="shared" si="169"/>
        <v>-11258002.263058521</v>
      </c>
      <c r="Y302" s="10">
        <f t="shared" si="169"/>
        <v>-11434962.116770953</v>
      </c>
      <c r="Z302" s="10">
        <f t="shared" si="169"/>
        <v>-11611921.970483381</v>
      </c>
      <c r="AA302" s="10">
        <f t="shared" si="169"/>
        <v>-11788881.824195813</v>
      </c>
      <c r="AB302" s="10">
        <f t="shared" si="169"/>
        <v>-11965841.677908245</v>
      </c>
      <c r="AC302" s="10">
        <f t="shared" si="169"/>
        <v>-12142801.531620678</v>
      </c>
      <c r="AD302" s="10">
        <f t="shared" si="169"/>
        <v>0</v>
      </c>
      <c r="AE302" s="10">
        <f t="shared" si="169"/>
        <v>0</v>
      </c>
      <c r="AF302" s="10">
        <f t="shared" si="169"/>
        <v>0</v>
      </c>
      <c r="AG302" s="10">
        <f t="shared" si="169"/>
        <v>0</v>
      </c>
      <c r="AH302" s="10">
        <f t="shared" si="169"/>
        <v>0</v>
      </c>
      <c r="AI302" s="10">
        <f t="shared" si="169"/>
        <v>0</v>
      </c>
      <c r="AJ302" s="10">
        <f t="shared" si="169"/>
        <v>0</v>
      </c>
      <c r="AK302" s="10">
        <f t="shared" si="169"/>
        <v>0</v>
      </c>
    </row>
    <row r="303" spans="4:37" x14ac:dyDescent="0.35">
      <c r="E303" t="s">
        <v>147</v>
      </c>
      <c r="F303" t="s">
        <v>53</v>
      </c>
      <c r="G303" s="10">
        <f t="shared" si="169"/>
        <v>0</v>
      </c>
      <c r="H303" s="10">
        <f t="shared" si="169"/>
        <v>0</v>
      </c>
      <c r="I303" s="10">
        <f t="shared" si="169"/>
        <v>0</v>
      </c>
      <c r="J303" s="10">
        <f t="shared" ref="J303" si="171">J237</f>
        <v>0</v>
      </c>
      <c r="K303" s="10">
        <f t="shared" si="169"/>
        <v>0</v>
      </c>
      <c r="L303" s="10">
        <f t="shared" si="169"/>
        <v>0</v>
      </c>
      <c r="M303" s="10">
        <f t="shared" si="169"/>
        <v>0</v>
      </c>
      <c r="N303" s="10">
        <f t="shared" si="169"/>
        <v>0</v>
      </c>
      <c r="O303" s="10">
        <f t="shared" si="169"/>
        <v>0</v>
      </c>
      <c r="P303" s="10">
        <f t="shared" si="169"/>
        <v>0</v>
      </c>
      <c r="Q303" s="10">
        <f t="shared" si="169"/>
        <v>0</v>
      </c>
      <c r="R303" s="10">
        <f t="shared" si="169"/>
        <v>0</v>
      </c>
      <c r="S303" s="10">
        <f t="shared" si="169"/>
        <v>0</v>
      </c>
      <c r="T303" s="10">
        <f t="shared" si="169"/>
        <v>0</v>
      </c>
      <c r="U303" s="10">
        <f t="shared" si="169"/>
        <v>0</v>
      </c>
      <c r="V303" s="10">
        <f t="shared" si="169"/>
        <v>0</v>
      </c>
      <c r="W303" s="10">
        <f t="shared" si="169"/>
        <v>0</v>
      </c>
      <c r="X303" s="10">
        <f t="shared" si="169"/>
        <v>0</v>
      </c>
      <c r="Y303" s="10">
        <f t="shared" si="169"/>
        <v>0</v>
      </c>
      <c r="Z303" s="10">
        <f t="shared" si="169"/>
        <v>0</v>
      </c>
      <c r="AA303" s="10">
        <f t="shared" si="169"/>
        <v>0</v>
      </c>
      <c r="AB303" s="10">
        <f t="shared" si="169"/>
        <v>0</v>
      </c>
      <c r="AC303" s="10">
        <f t="shared" si="169"/>
        <v>0</v>
      </c>
      <c r="AD303" s="10">
        <f t="shared" si="169"/>
        <v>0</v>
      </c>
      <c r="AE303" s="10">
        <f t="shared" si="169"/>
        <v>0</v>
      </c>
      <c r="AF303" s="10">
        <f t="shared" si="169"/>
        <v>0</v>
      </c>
      <c r="AG303" s="10">
        <f t="shared" si="169"/>
        <v>0</v>
      </c>
      <c r="AH303" s="10">
        <f t="shared" si="169"/>
        <v>0</v>
      </c>
      <c r="AI303" s="10">
        <f t="shared" si="169"/>
        <v>0</v>
      </c>
      <c r="AJ303" s="10">
        <f t="shared" si="169"/>
        <v>0</v>
      </c>
      <c r="AK303" s="10">
        <f t="shared" si="169"/>
        <v>0</v>
      </c>
    </row>
    <row r="304" spans="4:37" x14ac:dyDescent="0.35">
      <c r="E304" t="s">
        <v>60</v>
      </c>
      <c r="F304" t="s">
        <v>53</v>
      </c>
      <c r="G304" s="10">
        <f t="shared" si="169"/>
        <v>0</v>
      </c>
      <c r="H304" s="10">
        <f t="shared" si="169"/>
        <v>0</v>
      </c>
      <c r="I304" s="10">
        <f t="shared" si="169"/>
        <v>0</v>
      </c>
      <c r="J304" s="10">
        <f t="shared" ref="J304" si="172">J238</f>
        <v>0</v>
      </c>
      <c r="K304" s="10">
        <f t="shared" si="169"/>
        <v>0</v>
      </c>
      <c r="L304" s="10">
        <f t="shared" si="169"/>
        <v>0</v>
      </c>
      <c r="M304" s="10">
        <f t="shared" si="169"/>
        <v>0</v>
      </c>
      <c r="N304" s="10">
        <f t="shared" si="169"/>
        <v>0</v>
      </c>
      <c r="O304" s="10">
        <f t="shared" si="169"/>
        <v>0</v>
      </c>
      <c r="P304" s="10">
        <f t="shared" si="169"/>
        <v>0</v>
      </c>
      <c r="Q304" s="10">
        <f t="shared" si="169"/>
        <v>0</v>
      </c>
      <c r="R304" s="10">
        <f t="shared" si="169"/>
        <v>0</v>
      </c>
      <c r="S304" s="10">
        <f t="shared" si="169"/>
        <v>0</v>
      </c>
      <c r="T304" s="10">
        <f t="shared" si="169"/>
        <v>0</v>
      </c>
      <c r="U304" s="10">
        <f t="shared" si="169"/>
        <v>0</v>
      </c>
      <c r="V304" s="10">
        <f t="shared" si="169"/>
        <v>0</v>
      </c>
      <c r="W304" s="10">
        <f t="shared" si="169"/>
        <v>0</v>
      </c>
      <c r="X304" s="10">
        <f t="shared" si="169"/>
        <v>0</v>
      </c>
      <c r="Y304" s="10">
        <f t="shared" si="169"/>
        <v>0</v>
      </c>
      <c r="Z304" s="10">
        <f t="shared" si="169"/>
        <v>0</v>
      </c>
      <c r="AA304" s="10">
        <f t="shared" si="169"/>
        <v>0</v>
      </c>
      <c r="AB304" s="10">
        <f t="shared" si="169"/>
        <v>0</v>
      </c>
      <c r="AC304" s="10">
        <f t="shared" si="169"/>
        <v>0</v>
      </c>
      <c r="AD304" s="10">
        <f t="shared" si="169"/>
        <v>0</v>
      </c>
      <c r="AE304" s="10">
        <f t="shared" si="169"/>
        <v>0</v>
      </c>
      <c r="AF304" s="10">
        <f t="shared" si="169"/>
        <v>0</v>
      </c>
      <c r="AG304" s="10">
        <f t="shared" si="169"/>
        <v>0</v>
      </c>
      <c r="AH304" s="10">
        <f t="shared" si="169"/>
        <v>0</v>
      </c>
      <c r="AI304" s="10">
        <f t="shared" si="169"/>
        <v>0</v>
      </c>
      <c r="AJ304" s="10">
        <f t="shared" si="169"/>
        <v>0</v>
      </c>
      <c r="AK304" s="10">
        <f t="shared" si="169"/>
        <v>0</v>
      </c>
    </row>
    <row r="305" spans="3:38" x14ac:dyDescent="0.35">
      <c r="E305" t="s">
        <v>141</v>
      </c>
      <c r="F305" t="s">
        <v>53</v>
      </c>
      <c r="G305" s="10">
        <f t="shared" si="169"/>
        <v>0</v>
      </c>
      <c r="H305" s="10">
        <f t="shared" si="169"/>
        <v>0</v>
      </c>
      <c r="I305" s="10">
        <f t="shared" si="169"/>
        <v>0</v>
      </c>
      <c r="J305" s="10">
        <f t="shared" ref="J305" si="173">J239</f>
        <v>0</v>
      </c>
      <c r="K305" s="10">
        <f t="shared" si="169"/>
        <v>0</v>
      </c>
      <c r="L305" s="10">
        <f t="shared" si="169"/>
        <v>0</v>
      </c>
      <c r="M305" s="10">
        <f t="shared" si="169"/>
        <v>0</v>
      </c>
      <c r="N305" s="10">
        <f t="shared" si="169"/>
        <v>0</v>
      </c>
      <c r="O305" s="10">
        <f t="shared" si="169"/>
        <v>0</v>
      </c>
      <c r="P305" s="10">
        <f t="shared" si="169"/>
        <v>0</v>
      </c>
      <c r="Q305" s="10">
        <f t="shared" si="169"/>
        <v>0</v>
      </c>
      <c r="R305" s="10">
        <f t="shared" si="169"/>
        <v>0</v>
      </c>
      <c r="S305" s="10">
        <f t="shared" si="169"/>
        <v>0</v>
      </c>
      <c r="T305" s="10">
        <f t="shared" si="169"/>
        <v>0</v>
      </c>
      <c r="U305" s="10">
        <f t="shared" si="169"/>
        <v>0</v>
      </c>
      <c r="V305" s="10">
        <f t="shared" si="169"/>
        <v>0</v>
      </c>
      <c r="W305" s="10">
        <f t="shared" si="169"/>
        <v>0</v>
      </c>
      <c r="X305" s="10">
        <f t="shared" si="169"/>
        <v>0</v>
      </c>
      <c r="Y305" s="10">
        <f t="shared" si="169"/>
        <v>0</v>
      </c>
      <c r="Z305" s="10">
        <f t="shared" si="169"/>
        <v>0</v>
      </c>
      <c r="AA305" s="10">
        <f t="shared" si="169"/>
        <v>0</v>
      </c>
      <c r="AB305" s="10">
        <f t="shared" si="169"/>
        <v>0</v>
      </c>
      <c r="AC305" s="10">
        <f t="shared" si="169"/>
        <v>0</v>
      </c>
      <c r="AD305" s="10">
        <f t="shared" si="169"/>
        <v>0</v>
      </c>
      <c r="AE305" s="10">
        <f t="shared" si="169"/>
        <v>0</v>
      </c>
      <c r="AF305" s="10">
        <f t="shared" si="169"/>
        <v>0</v>
      </c>
      <c r="AG305" s="10">
        <f t="shared" si="169"/>
        <v>0</v>
      </c>
      <c r="AH305" s="10">
        <f t="shared" si="169"/>
        <v>0</v>
      </c>
      <c r="AI305" s="10">
        <f t="shared" si="169"/>
        <v>0</v>
      </c>
      <c r="AJ305" s="10">
        <f t="shared" si="169"/>
        <v>0</v>
      </c>
      <c r="AK305" s="10">
        <f t="shared" si="169"/>
        <v>0</v>
      </c>
      <c r="AL305" s="10">
        <f t="shared" ref="AL305:AL309" si="174">IF(AF305=0,0,IF($G$17&gt;(AK305/AF305)^(1/5)-1+2%,AK305*(AK305/AF305)^(1/5)/($G$17-((AK305/AF305)^(1/5)-1)),AK305*(1+$G$16)/$G$18))</f>
        <v>0</v>
      </c>
    </row>
    <row r="306" spans="3:38" x14ac:dyDescent="0.35">
      <c r="E306" t="s">
        <v>117</v>
      </c>
      <c r="F306" t="s">
        <v>53</v>
      </c>
      <c r="G306" s="10">
        <f t="shared" si="169"/>
        <v>0</v>
      </c>
      <c r="H306" s="10">
        <f t="shared" si="169"/>
        <v>0</v>
      </c>
      <c r="I306" s="10">
        <f t="shared" si="169"/>
        <v>0</v>
      </c>
      <c r="J306" s="10">
        <f t="shared" ref="J306" si="175">J240</f>
        <v>0</v>
      </c>
      <c r="K306" s="10">
        <f t="shared" si="169"/>
        <v>0</v>
      </c>
      <c r="L306" s="10">
        <f t="shared" si="169"/>
        <v>0</v>
      </c>
      <c r="M306" s="10">
        <f t="shared" si="169"/>
        <v>0</v>
      </c>
      <c r="N306" s="10">
        <f t="shared" si="169"/>
        <v>0</v>
      </c>
      <c r="O306" s="10">
        <f t="shared" si="169"/>
        <v>0</v>
      </c>
      <c r="P306" s="10">
        <f t="shared" si="169"/>
        <v>0</v>
      </c>
      <c r="Q306" s="10">
        <f t="shared" si="169"/>
        <v>0</v>
      </c>
      <c r="R306" s="10">
        <f t="shared" si="169"/>
        <v>0</v>
      </c>
      <c r="S306" s="10">
        <f t="shared" si="169"/>
        <v>0</v>
      </c>
      <c r="T306" s="10">
        <f t="shared" si="169"/>
        <v>0</v>
      </c>
      <c r="U306" s="10">
        <f t="shared" si="169"/>
        <v>0</v>
      </c>
      <c r="V306" s="10">
        <f t="shared" si="169"/>
        <v>0</v>
      </c>
      <c r="W306" s="10">
        <f t="shared" si="169"/>
        <v>0</v>
      </c>
      <c r="X306" s="10">
        <f t="shared" si="169"/>
        <v>0</v>
      </c>
      <c r="Y306" s="10">
        <f t="shared" si="169"/>
        <v>0</v>
      </c>
      <c r="Z306" s="10">
        <f t="shared" si="169"/>
        <v>0</v>
      </c>
      <c r="AA306" s="10">
        <f t="shared" si="169"/>
        <v>0</v>
      </c>
      <c r="AB306" s="10">
        <f t="shared" si="169"/>
        <v>0</v>
      </c>
      <c r="AC306" s="10">
        <f t="shared" si="169"/>
        <v>0</v>
      </c>
      <c r="AD306" s="10">
        <f t="shared" si="169"/>
        <v>0</v>
      </c>
      <c r="AE306" s="10">
        <f t="shared" si="169"/>
        <v>0</v>
      </c>
      <c r="AF306" s="10">
        <f t="shared" si="169"/>
        <v>0</v>
      </c>
      <c r="AG306" s="10">
        <f t="shared" si="169"/>
        <v>0</v>
      </c>
      <c r="AH306" s="10">
        <f t="shared" si="169"/>
        <v>0</v>
      </c>
      <c r="AI306" s="10">
        <f t="shared" si="169"/>
        <v>0</v>
      </c>
      <c r="AJ306" s="10">
        <f t="shared" si="169"/>
        <v>0</v>
      </c>
      <c r="AK306" s="10">
        <f t="shared" si="169"/>
        <v>0</v>
      </c>
      <c r="AL306" s="10">
        <f t="shared" si="174"/>
        <v>0</v>
      </c>
    </row>
    <row r="307" spans="3:38" x14ac:dyDescent="0.35">
      <c r="E307" t="s">
        <v>118</v>
      </c>
      <c r="F307" t="s">
        <v>53</v>
      </c>
      <c r="G307" s="10">
        <f t="shared" si="169"/>
        <v>0</v>
      </c>
      <c r="H307" s="10">
        <f t="shared" si="169"/>
        <v>0</v>
      </c>
      <c r="I307" s="10">
        <f t="shared" si="169"/>
        <v>0</v>
      </c>
      <c r="J307" s="10">
        <f t="shared" ref="J307" si="176">J241</f>
        <v>0</v>
      </c>
      <c r="K307" s="10">
        <f t="shared" si="169"/>
        <v>0</v>
      </c>
      <c r="L307" s="10">
        <f t="shared" si="169"/>
        <v>0</v>
      </c>
      <c r="M307" s="10">
        <f t="shared" si="169"/>
        <v>0</v>
      </c>
      <c r="N307" s="10">
        <f t="shared" si="169"/>
        <v>0</v>
      </c>
      <c r="O307" s="10">
        <f t="shared" si="169"/>
        <v>0</v>
      </c>
      <c r="P307" s="10">
        <f t="shared" si="169"/>
        <v>0</v>
      </c>
      <c r="Q307" s="10">
        <f t="shared" si="169"/>
        <v>0</v>
      </c>
      <c r="R307" s="10">
        <f t="shared" si="169"/>
        <v>0</v>
      </c>
      <c r="S307" s="10">
        <f t="shared" si="169"/>
        <v>0</v>
      </c>
      <c r="T307" s="10">
        <f t="shared" si="169"/>
        <v>0</v>
      </c>
      <c r="U307" s="10">
        <f t="shared" si="169"/>
        <v>0</v>
      </c>
      <c r="V307" s="10">
        <f t="shared" si="169"/>
        <v>0</v>
      </c>
      <c r="W307" s="10">
        <f t="shared" si="169"/>
        <v>0</v>
      </c>
      <c r="X307" s="10">
        <f t="shared" si="169"/>
        <v>0</v>
      </c>
      <c r="Y307" s="10">
        <f t="shared" si="169"/>
        <v>0</v>
      </c>
      <c r="Z307" s="10">
        <f t="shared" si="169"/>
        <v>0</v>
      </c>
      <c r="AA307" s="10">
        <f t="shared" si="169"/>
        <v>0</v>
      </c>
      <c r="AB307" s="10">
        <f t="shared" si="169"/>
        <v>0</v>
      </c>
      <c r="AC307" s="10">
        <f t="shared" si="169"/>
        <v>0</v>
      </c>
      <c r="AD307" s="10">
        <f t="shared" si="169"/>
        <v>0</v>
      </c>
      <c r="AE307" s="10">
        <f t="shared" si="169"/>
        <v>0</v>
      </c>
      <c r="AF307" s="10">
        <f t="shared" si="169"/>
        <v>0</v>
      </c>
      <c r="AG307" s="10">
        <f t="shared" si="169"/>
        <v>0</v>
      </c>
      <c r="AH307" s="10">
        <f t="shared" si="169"/>
        <v>0</v>
      </c>
      <c r="AI307" s="10">
        <f t="shared" si="169"/>
        <v>0</v>
      </c>
      <c r="AJ307" s="10">
        <f t="shared" si="169"/>
        <v>0</v>
      </c>
      <c r="AK307" s="10">
        <f t="shared" si="169"/>
        <v>0</v>
      </c>
      <c r="AL307" s="10">
        <f t="shared" si="174"/>
        <v>0</v>
      </c>
    </row>
    <row r="308" spans="3:38" x14ac:dyDescent="0.35">
      <c r="E308" t="s">
        <v>125</v>
      </c>
      <c r="F308" t="s">
        <v>53</v>
      </c>
      <c r="G308" s="10">
        <f t="shared" si="169"/>
        <v>0</v>
      </c>
      <c r="H308" s="10">
        <f t="shared" si="169"/>
        <v>0</v>
      </c>
      <c r="I308" s="10">
        <f t="shared" si="169"/>
        <v>0</v>
      </c>
      <c r="J308" s="10">
        <f t="shared" ref="J308" si="177">J242</f>
        <v>0</v>
      </c>
      <c r="K308" s="10">
        <f t="shared" si="169"/>
        <v>0</v>
      </c>
      <c r="L308" s="10">
        <f t="shared" si="169"/>
        <v>0</v>
      </c>
      <c r="M308" s="10">
        <f t="shared" si="169"/>
        <v>0</v>
      </c>
      <c r="N308" s="10">
        <f t="shared" si="169"/>
        <v>0</v>
      </c>
      <c r="O308" s="10">
        <f t="shared" si="169"/>
        <v>0</v>
      </c>
      <c r="P308" s="10">
        <f t="shared" si="169"/>
        <v>0</v>
      </c>
      <c r="Q308" s="10">
        <f t="shared" si="169"/>
        <v>0</v>
      </c>
      <c r="R308" s="10">
        <f t="shared" si="169"/>
        <v>0</v>
      </c>
      <c r="S308" s="10">
        <f t="shared" si="169"/>
        <v>0</v>
      </c>
      <c r="T308" s="10">
        <f t="shared" si="169"/>
        <v>0</v>
      </c>
      <c r="U308" s="10">
        <f t="shared" si="169"/>
        <v>0</v>
      </c>
      <c r="V308" s="10">
        <f t="shared" si="169"/>
        <v>0</v>
      </c>
      <c r="W308" s="10">
        <f t="shared" si="169"/>
        <v>0</v>
      </c>
      <c r="X308" s="10">
        <f t="shared" si="169"/>
        <v>0</v>
      </c>
      <c r="Y308" s="10">
        <f t="shared" si="169"/>
        <v>0</v>
      </c>
      <c r="Z308" s="10">
        <f t="shared" si="169"/>
        <v>0</v>
      </c>
      <c r="AA308" s="10">
        <f t="shared" si="169"/>
        <v>0</v>
      </c>
      <c r="AB308" s="10">
        <f t="shared" si="169"/>
        <v>0</v>
      </c>
      <c r="AC308" s="10">
        <f t="shared" si="169"/>
        <v>0</v>
      </c>
      <c r="AD308" s="10">
        <f t="shared" si="169"/>
        <v>0</v>
      </c>
      <c r="AE308" s="10">
        <f t="shared" si="169"/>
        <v>0</v>
      </c>
      <c r="AF308" s="10">
        <f t="shared" si="169"/>
        <v>0</v>
      </c>
      <c r="AG308" s="10">
        <f t="shared" si="169"/>
        <v>0</v>
      </c>
      <c r="AH308" s="10">
        <f t="shared" si="169"/>
        <v>0</v>
      </c>
      <c r="AI308" s="10">
        <f t="shared" si="169"/>
        <v>0</v>
      </c>
      <c r="AJ308" s="10">
        <f t="shared" si="169"/>
        <v>0</v>
      </c>
      <c r="AK308" s="10">
        <f t="shared" si="169"/>
        <v>0</v>
      </c>
      <c r="AL308" s="10">
        <f t="shared" si="174"/>
        <v>0</v>
      </c>
    </row>
    <row r="309" spans="3:38" x14ac:dyDescent="0.35">
      <c r="E309" t="s">
        <v>131</v>
      </c>
      <c r="F309" t="s">
        <v>53</v>
      </c>
      <c r="G309" s="10">
        <f t="shared" si="169"/>
        <v>0</v>
      </c>
      <c r="H309" s="10">
        <f t="shared" si="169"/>
        <v>0</v>
      </c>
      <c r="I309" s="10">
        <f t="shared" si="169"/>
        <v>0</v>
      </c>
      <c r="J309" s="10">
        <f t="shared" ref="J309" si="178">J243</f>
        <v>0</v>
      </c>
      <c r="K309" s="10">
        <f t="shared" si="169"/>
        <v>0</v>
      </c>
      <c r="L309" s="10">
        <f t="shared" si="169"/>
        <v>0</v>
      </c>
      <c r="M309" s="10">
        <f t="shared" si="169"/>
        <v>0</v>
      </c>
      <c r="N309" s="10">
        <f t="shared" si="169"/>
        <v>0</v>
      </c>
      <c r="O309" s="10">
        <f t="shared" si="169"/>
        <v>0</v>
      </c>
      <c r="P309" s="10">
        <f t="shared" si="169"/>
        <v>0</v>
      </c>
      <c r="Q309" s="10">
        <f t="shared" si="169"/>
        <v>0</v>
      </c>
      <c r="R309" s="10">
        <f t="shared" si="169"/>
        <v>0</v>
      </c>
      <c r="S309" s="10">
        <f t="shared" si="169"/>
        <v>0</v>
      </c>
      <c r="T309" s="10">
        <f t="shared" si="169"/>
        <v>0</v>
      </c>
      <c r="U309" s="10">
        <f t="shared" si="169"/>
        <v>0</v>
      </c>
      <c r="V309" s="10">
        <f t="shared" si="169"/>
        <v>0</v>
      </c>
      <c r="W309" s="10">
        <f t="shared" si="169"/>
        <v>0</v>
      </c>
      <c r="X309" s="10">
        <f t="shared" si="169"/>
        <v>0</v>
      </c>
      <c r="Y309" s="10">
        <f t="shared" si="169"/>
        <v>0</v>
      </c>
      <c r="Z309" s="10">
        <f t="shared" si="169"/>
        <v>0</v>
      </c>
      <c r="AA309" s="10">
        <f t="shared" si="169"/>
        <v>0</v>
      </c>
      <c r="AB309" s="10">
        <f t="shared" si="169"/>
        <v>0</v>
      </c>
      <c r="AC309" s="10">
        <f t="shared" si="169"/>
        <v>0</v>
      </c>
      <c r="AD309" s="10">
        <f t="shared" si="169"/>
        <v>0</v>
      </c>
      <c r="AE309" s="10">
        <f t="shared" si="169"/>
        <v>0</v>
      </c>
      <c r="AF309" s="10">
        <f t="shared" si="169"/>
        <v>0</v>
      </c>
      <c r="AG309" s="10">
        <f t="shared" si="169"/>
        <v>0</v>
      </c>
      <c r="AH309" s="10">
        <f t="shared" si="169"/>
        <v>0</v>
      </c>
      <c r="AI309" s="10">
        <f t="shared" si="169"/>
        <v>0</v>
      </c>
      <c r="AJ309" s="10">
        <f t="shared" si="169"/>
        <v>0</v>
      </c>
      <c r="AK309" s="10">
        <f t="shared" si="169"/>
        <v>0</v>
      </c>
      <c r="AL309" s="10">
        <f t="shared" si="174"/>
        <v>0</v>
      </c>
    </row>
    <row r="310" spans="3:38" x14ac:dyDescent="0.35">
      <c r="E310" t="s">
        <v>148</v>
      </c>
      <c r="F310" t="s">
        <v>53</v>
      </c>
      <c r="G310" s="10">
        <f t="shared" ref="G310:AK310" si="179">G299</f>
        <v>0</v>
      </c>
      <c r="H310" s="10">
        <f t="shared" si="179"/>
        <v>0</v>
      </c>
      <c r="I310" s="10">
        <f t="shared" si="179"/>
        <v>0</v>
      </c>
      <c r="J310" s="10">
        <f t="shared" ref="J310" si="180">J299</f>
        <v>0</v>
      </c>
      <c r="K310" s="10">
        <f t="shared" si="179"/>
        <v>0</v>
      </c>
      <c r="L310" s="10">
        <f t="shared" si="179"/>
        <v>0</v>
      </c>
      <c r="M310" s="10">
        <f t="shared" si="179"/>
        <v>0</v>
      </c>
      <c r="N310" s="10">
        <f t="shared" si="179"/>
        <v>0</v>
      </c>
      <c r="O310" s="10">
        <f t="shared" si="179"/>
        <v>0</v>
      </c>
      <c r="P310" s="10">
        <f t="shared" si="179"/>
        <v>0</v>
      </c>
      <c r="Q310" s="10">
        <f t="shared" si="179"/>
        <v>0</v>
      </c>
      <c r="R310" s="10">
        <f t="shared" si="179"/>
        <v>0</v>
      </c>
      <c r="S310" s="10">
        <f t="shared" si="179"/>
        <v>0</v>
      </c>
      <c r="T310" s="10">
        <f t="shared" si="179"/>
        <v>0</v>
      </c>
      <c r="U310" s="10">
        <f t="shared" si="179"/>
        <v>0</v>
      </c>
      <c r="V310" s="10">
        <f t="shared" si="179"/>
        <v>0</v>
      </c>
      <c r="W310" s="10">
        <f t="shared" si="179"/>
        <v>0</v>
      </c>
      <c r="X310" s="10">
        <f t="shared" si="179"/>
        <v>0</v>
      </c>
      <c r="Y310" s="10">
        <f t="shared" si="179"/>
        <v>0</v>
      </c>
      <c r="Z310" s="10">
        <f t="shared" si="179"/>
        <v>0</v>
      </c>
      <c r="AA310" s="10">
        <f t="shared" si="179"/>
        <v>0</v>
      </c>
      <c r="AB310" s="10">
        <f t="shared" si="179"/>
        <v>0</v>
      </c>
      <c r="AC310" s="10">
        <f t="shared" si="179"/>
        <v>0</v>
      </c>
      <c r="AD310" s="10">
        <f t="shared" si="179"/>
        <v>0</v>
      </c>
      <c r="AE310" s="10">
        <f t="shared" si="179"/>
        <v>0</v>
      </c>
      <c r="AF310" s="10">
        <f t="shared" si="179"/>
        <v>0</v>
      </c>
      <c r="AG310" s="10">
        <f t="shared" si="179"/>
        <v>0</v>
      </c>
      <c r="AH310" s="10">
        <f t="shared" si="179"/>
        <v>0</v>
      </c>
      <c r="AI310" s="10">
        <f t="shared" si="179"/>
        <v>0</v>
      </c>
      <c r="AJ310" s="10">
        <f t="shared" si="179"/>
        <v>0</v>
      </c>
      <c r="AK310" s="10">
        <f t="shared" si="179"/>
        <v>0</v>
      </c>
      <c r="AL310" s="10">
        <f>IF(AF310=0,0,IF($G$17&gt;(AK310/AF310)^(1/5)-1+2%,AK310*(AK310/AF310)^(1/5)/($G$17-((AK310/AF310)^(1/5)-1)),AK310*(1+$G$16)/$G$18))</f>
        <v>0</v>
      </c>
    </row>
    <row r="311" spans="3:38" x14ac:dyDescent="0.35">
      <c r="E311" t="s">
        <v>149</v>
      </c>
      <c r="F311" t="s">
        <v>53</v>
      </c>
      <c r="G311" s="10">
        <f>-$G$19*G310</f>
        <v>0</v>
      </c>
      <c r="H311" s="10">
        <f t="shared" ref="H311:AK311" si="181">-$G$19*H310</f>
        <v>0</v>
      </c>
      <c r="I311" s="10">
        <f t="shared" si="181"/>
        <v>0</v>
      </c>
      <c r="J311" s="10">
        <f t="shared" ref="J311" si="182">-$G$19*J310</f>
        <v>0</v>
      </c>
      <c r="K311" s="10">
        <f t="shared" si="181"/>
        <v>0</v>
      </c>
      <c r="L311" s="10">
        <f t="shared" si="181"/>
        <v>0</v>
      </c>
      <c r="M311" s="10">
        <f t="shared" si="181"/>
        <v>0</v>
      </c>
      <c r="N311" s="10">
        <f t="shared" si="181"/>
        <v>0</v>
      </c>
      <c r="O311" s="10">
        <f t="shared" si="181"/>
        <v>0</v>
      </c>
      <c r="P311" s="10">
        <f t="shared" si="181"/>
        <v>0</v>
      </c>
      <c r="Q311" s="10">
        <f t="shared" si="181"/>
        <v>0</v>
      </c>
      <c r="R311" s="10">
        <f t="shared" si="181"/>
        <v>0</v>
      </c>
      <c r="S311" s="10">
        <f t="shared" si="181"/>
        <v>0</v>
      </c>
      <c r="T311" s="10">
        <f t="shared" si="181"/>
        <v>0</v>
      </c>
      <c r="U311" s="10">
        <f t="shared" si="181"/>
        <v>0</v>
      </c>
      <c r="V311" s="10">
        <f t="shared" si="181"/>
        <v>0</v>
      </c>
      <c r="W311" s="10">
        <f t="shared" si="181"/>
        <v>0</v>
      </c>
      <c r="X311" s="10">
        <f t="shared" si="181"/>
        <v>0</v>
      </c>
      <c r="Y311" s="10">
        <f t="shared" si="181"/>
        <v>0</v>
      </c>
      <c r="Z311" s="10">
        <f t="shared" si="181"/>
        <v>0</v>
      </c>
      <c r="AA311" s="10">
        <f t="shared" si="181"/>
        <v>0</v>
      </c>
      <c r="AB311" s="10">
        <f t="shared" si="181"/>
        <v>0</v>
      </c>
      <c r="AC311" s="10">
        <f t="shared" si="181"/>
        <v>0</v>
      </c>
      <c r="AD311" s="10">
        <f t="shared" si="181"/>
        <v>0</v>
      </c>
      <c r="AE311" s="10">
        <f t="shared" si="181"/>
        <v>0</v>
      </c>
      <c r="AF311" s="10">
        <f t="shared" si="181"/>
        <v>0</v>
      </c>
      <c r="AG311" s="10">
        <f t="shared" si="181"/>
        <v>0</v>
      </c>
      <c r="AH311" s="10">
        <f t="shared" si="181"/>
        <v>0</v>
      </c>
      <c r="AI311" s="10">
        <f t="shared" si="181"/>
        <v>0</v>
      </c>
      <c r="AJ311" s="10">
        <f t="shared" si="181"/>
        <v>0</v>
      </c>
      <c r="AK311" s="10">
        <f t="shared" si="181"/>
        <v>0</v>
      </c>
      <c r="AL311" s="10">
        <f t="shared" ref="AL311" si="183">IF(AF311=0,0,IF($G$17&gt;(AK311/AF311)^(1/5)-1+2%,AK311*(AK311/AF311)^(1/5)/($G$17-((AK311/AF311)^(1/5)-1)),AK311*(1+$G$16)/$G$18))</f>
        <v>0</v>
      </c>
    </row>
    <row r="312" spans="3:38" x14ac:dyDescent="0.35">
      <c r="E312" t="s">
        <v>150</v>
      </c>
      <c r="F312" t="s">
        <v>53</v>
      </c>
      <c r="G312" s="10">
        <f t="shared" ref="G312:AL312" si="184">SUM(G302:G311)</f>
        <v>0</v>
      </c>
      <c r="H312" s="10">
        <f t="shared" si="184"/>
        <v>0</v>
      </c>
      <c r="I312" s="10">
        <f t="shared" si="184"/>
        <v>0</v>
      </c>
      <c r="J312" s="10">
        <f t="shared" ref="J312" si="185">SUM(J302:J311)</f>
        <v>-6180659.8571641399</v>
      </c>
      <c r="K312" s="10">
        <f t="shared" si="184"/>
        <v>-14816763.503986044</v>
      </c>
      <c r="L312" s="10">
        <f t="shared" si="184"/>
        <v>-5895611.8237101641</v>
      </c>
      <c r="M312" s="10">
        <f t="shared" si="184"/>
        <v>-3765371.2819813695</v>
      </c>
      <c r="N312" s="10">
        <f t="shared" si="184"/>
        <v>-3967030.0734917778</v>
      </c>
      <c r="O312" s="10">
        <f t="shared" si="184"/>
        <v>-33543785.550435688</v>
      </c>
      <c r="P312" s="10">
        <f t="shared" si="184"/>
        <v>-8056640.7966997046</v>
      </c>
      <c r="Q312" s="10">
        <f t="shared" si="184"/>
        <v>-10260620.160198603</v>
      </c>
      <c r="R312" s="10">
        <f t="shared" si="184"/>
        <v>-20330753.185707778</v>
      </c>
      <c r="S312" s="10">
        <f t="shared" si="184"/>
        <v>-26882278.803058125</v>
      </c>
      <c r="T312" s="10">
        <f t="shared" si="184"/>
        <v>-16063687.145953603</v>
      </c>
      <c r="U312" s="10">
        <f t="shared" si="184"/>
        <v>-1086357.5711182612</v>
      </c>
      <c r="V312" s="10">
        <f t="shared" si="184"/>
        <v>-438665.39265850774</v>
      </c>
      <c r="W312" s="10">
        <f t="shared" si="184"/>
        <v>-11081042.409346089</v>
      </c>
      <c r="X312" s="10">
        <f t="shared" si="184"/>
        <v>-11258002.263058521</v>
      </c>
      <c r="Y312" s="10">
        <f t="shared" si="184"/>
        <v>-11434962.116770953</v>
      </c>
      <c r="Z312" s="10">
        <f t="shared" si="184"/>
        <v>-11611921.970483381</v>
      </c>
      <c r="AA312" s="10">
        <f t="shared" si="184"/>
        <v>-11788881.824195813</v>
      </c>
      <c r="AB312" s="10">
        <f t="shared" si="184"/>
        <v>-11965841.677908245</v>
      </c>
      <c r="AC312" s="10">
        <f t="shared" si="184"/>
        <v>-12142801.531620678</v>
      </c>
      <c r="AD312" s="10">
        <f t="shared" si="184"/>
        <v>0</v>
      </c>
      <c r="AE312" s="10">
        <f t="shared" si="184"/>
        <v>0</v>
      </c>
      <c r="AF312" s="10">
        <f t="shared" si="184"/>
        <v>0</v>
      </c>
      <c r="AG312" s="10">
        <f t="shared" si="184"/>
        <v>0</v>
      </c>
      <c r="AH312" s="10">
        <f t="shared" si="184"/>
        <v>0</v>
      </c>
      <c r="AI312" s="10">
        <f t="shared" si="184"/>
        <v>0</v>
      </c>
      <c r="AJ312" s="10">
        <f t="shared" si="184"/>
        <v>0</v>
      </c>
      <c r="AK312" s="10">
        <f t="shared" si="184"/>
        <v>0</v>
      </c>
      <c r="AL312" s="10">
        <f t="shared" si="184"/>
        <v>0</v>
      </c>
    </row>
    <row r="313" spans="3:38" x14ac:dyDescent="0.35">
      <c r="E313" t="s">
        <v>151</v>
      </c>
      <c r="F313" t="s">
        <v>53</v>
      </c>
      <c r="G313" s="10">
        <f>NPV($G$17,H312:AL312)+G312</f>
        <v>-162407342.13601059</v>
      </c>
    </row>
    <row r="315" spans="3:38" x14ac:dyDescent="0.35">
      <c r="E315" t="s">
        <v>143</v>
      </c>
      <c r="F315" t="s">
        <v>53</v>
      </c>
      <c r="G315" s="10">
        <f t="shared" ref="G315:AK315" si="186">G287</f>
        <v>17217664.420000002</v>
      </c>
      <c r="H315" s="10">
        <f t="shared" si="186"/>
        <v>18093881.438829519</v>
      </c>
      <c r="I315" s="10">
        <f t="shared" si="186"/>
        <v>19014689.654546034</v>
      </c>
      <c r="J315" s="10">
        <f t="shared" ref="J315" si="187">J287</f>
        <v>0</v>
      </c>
      <c r="K315" s="10">
        <f t="shared" si="186"/>
        <v>20999272.249650449</v>
      </c>
      <c r="L315" s="10">
        <f t="shared" si="186"/>
        <v>22067937.504085585</v>
      </c>
      <c r="M315" s="10">
        <f t="shared" si="186"/>
        <v>0</v>
      </c>
      <c r="N315" s="10">
        <f t="shared" si="186"/>
        <v>0</v>
      </c>
      <c r="O315" s="10">
        <f t="shared" si="186"/>
        <v>0</v>
      </c>
      <c r="P315" s="10">
        <f t="shared" si="186"/>
        <v>0</v>
      </c>
      <c r="Q315" s="10">
        <f t="shared" si="186"/>
        <v>0</v>
      </c>
      <c r="R315" s="10">
        <f t="shared" si="186"/>
        <v>0</v>
      </c>
      <c r="S315" s="10">
        <f t="shared" si="186"/>
        <v>0</v>
      </c>
      <c r="T315" s="10">
        <f t="shared" si="186"/>
        <v>0</v>
      </c>
      <c r="U315" s="10">
        <f t="shared" si="186"/>
        <v>0</v>
      </c>
      <c r="V315" s="10">
        <f t="shared" si="186"/>
        <v>0</v>
      </c>
      <c r="W315" s="10">
        <f t="shared" si="186"/>
        <v>0</v>
      </c>
      <c r="X315" s="10">
        <f t="shared" si="186"/>
        <v>0</v>
      </c>
      <c r="Y315" s="10">
        <f t="shared" si="186"/>
        <v>0</v>
      </c>
      <c r="Z315" s="10">
        <f t="shared" si="186"/>
        <v>0</v>
      </c>
      <c r="AA315" s="10">
        <f t="shared" si="186"/>
        <v>0</v>
      </c>
      <c r="AB315" s="10">
        <f t="shared" si="186"/>
        <v>0</v>
      </c>
      <c r="AC315" s="10">
        <f t="shared" si="186"/>
        <v>0</v>
      </c>
      <c r="AD315" s="10">
        <f t="shared" si="186"/>
        <v>0</v>
      </c>
      <c r="AE315" s="10">
        <f t="shared" si="186"/>
        <v>0</v>
      </c>
      <c r="AF315" s="10">
        <f t="shared" si="186"/>
        <v>0</v>
      </c>
      <c r="AG315" s="10">
        <f t="shared" si="186"/>
        <v>0</v>
      </c>
      <c r="AH315" s="10">
        <f t="shared" si="186"/>
        <v>0</v>
      </c>
      <c r="AI315" s="10">
        <f t="shared" si="186"/>
        <v>0</v>
      </c>
      <c r="AJ315" s="10">
        <f t="shared" si="186"/>
        <v>0</v>
      </c>
      <c r="AK315" s="10">
        <f t="shared" si="186"/>
        <v>0</v>
      </c>
    </row>
    <row r="316" spans="3:38" x14ac:dyDescent="0.35">
      <c r="E316" t="s">
        <v>152</v>
      </c>
      <c r="F316" t="s">
        <v>53</v>
      </c>
      <c r="G316" s="10">
        <f>NPV($G$17,H315:AK315)+G315</f>
        <v>90401286.438887373</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39C7867B-61BA-4105-8C57-36D098E2CF31}">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5DC2-E52A-4268-B3B2-BEC085B53251}">
  <sheetPr>
    <tabColor rgb="FF7030A0"/>
    <pageSetUpPr fitToPage="1"/>
  </sheetPr>
  <dimension ref="A1:AN324"/>
  <sheetViews>
    <sheetView zoomScale="85" zoomScaleNormal="85" workbookViewId="0">
      <pane xSplit="6" ySplit="4" topLeftCell="G212" activePane="bottomRight" state="frozen"/>
      <selection activeCell="I28" sqref="I28"/>
      <selection pane="topRight" activeCell="I28" sqref="I28"/>
      <selection pane="bottomLeft" activeCell="I28" sqref="I28"/>
      <selection pane="bottomRight" activeCell="I28" sqref="I28"/>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7206.4769651838851</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5" spans="1:37" x14ac:dyDescent="0.35">
      <c r="C15" s="3" t="s">
        <v>42</v>
      </c>
    </row>
    <row r="16" spans="1:37" x14ac:dyDescent="0.35">
      <c r="A16" s="2">
        <v>6</v>
      </c>
      <c r="E16" t="s">
        <v>43</v>
      </c>
      <c r="F16" t="s">
        <v>44</v>
      </c>
      <c r="G16" s="7">
        <f>[2]KeyAssumptionsPriceControl_FO!$AB$14</f>
        <v>5.0890585241730291E-2</v>
      </c>
    </row>
    <row r="17" spans="1:37" x14ac:dyDescent="0.35">
      <c r="A17" s="2">
        <v>7</v>
      </c>
      <c r="E17" t="s">
        <v>45</v>
      </c>
      <c r="F17" t="s">
        <v>44</v>
      </c>
      <c r="G17" s="21">
        <v>0.03</v>
      </c>
    </row>
    <row r="18" spans="1:37" x14ac:dyDescent="0.35">
      <c r="E18" t="s">
        <v>46</v>
      </c>
      <c r="F18" t="s">
        <v>44</v>
      </c>
      <c r="G18" s="8">
        <v>0.03</v>
      </c>
      <c r="H18" s="8">
        <v>3.9600000000000003E-2</v>
      </c>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f>1+inflation</f>
        <v>1.0229999999999999</v>
      </c>
      <c r="I21">
        <f>(1+inflation)^I4</f>
        <v>1.0465289999999998</v>
      </c>
      <c r="J21">
        <f t="shared" ref="J21:AK21" si="0">(1+inflation)^J4</f>
        <v>1.0705991669999997</v>
      </c>
      <c r="K21">
        <f t="shared" si="0"/>
        <v>1.0952229478409996</v>
      </c>
      <c r="L21">
        <f t="shared" si="0"/>
        <v>1.1204130756413424</v>
      </c>
      <c r="M21">
        <f t="shared" si="0"/>
        <v>1.1461825763810933</v>
      </c>
      <c r="N21">
        <f t="shared" si="0"/>
        <v>1.1725447756378582</v>
      </c>
      <c r="O21">
        <f t="shared" si="0"/>
        <v>1.1995133054775289</v>
      </c>
      <c r="P21">
        <f t="shared" si="0"/>
        <v>1.2271021115035119</v>
      </c>
      <c r="Q21">
        <f t="shared" si="0"/>
        <v>1.2553254600680925</v>
      </c>
      <c r="R21">
        <f t="shared" si="0"/>
        <v>1.2841979456496586</v>
      </c>
      <c r="S21">
        <f t="shared" si="0"/>
        <v>1.3137344983996007</v>
      </c>
      <c r="T21">
        <f t="shared" si="0"/>
        <v>1.3439503918627913</v>
      </c>
      <c r="U21">
        <f t="shared" si="0"/>
        <v>1.3748612508756355</v>
      </c>
      <c r="V21">
        <f t="shared" si="0"/>
        <v>1.4064830596457747</v>
      </c>
      <c r="W21">
        <f t="shared" si="0"/>
        <v>1.4388321700176274</v>
      </c>
      <c r="X21">
        <f t="shared" si="0"/>
        <v>1.4719253099280327</v>
      </c>
      <c r="Y21">
        <f t="shared" si="0"/>
        <v>1.5057795920563775</v>
      </c>
      <c r="Z21">
        <f t="shared" si="0"/>
        <v>1.5404125226736738</v>
      </c>
      <c r="AA21">
        <f t="shared" si="0"/>
        <v>1.5758420106951683</v>
      </c>
      <c r="AB21">
        <f t="shared" si="0"/>
        <v>1.6120863769411569</v>
      </c>
      <c r="AC21">
        <f t="shared" si="0"/>
        <v>1.6491643636108035</v>
      </c>
      <c r="AD21">
        <f t="shared" si="0"/>
        <v>1.6870951439738515</v>
      </c>
      <c r="AE21">
        <f t="shared" si="0"/>
        <v>1.7258983322852501</v>
      </c>
      <c r="AF21">
        <f t="shared" si="0"/>
        <v>1.7655939939278107</v>
      </c>
      <c r="AG21">
        <f t="shared" si="0"/>
        <v>1.8062026557881501</v>
      </c>
      <c r="AH21">
        <f t="shared" si="0"/>
        <v>1.8477453168712774</v>
      </c>
      <c r="AI21">
        <f t="shared" si="0"/>
        <v>1.8902434591593167</v>
      </c>
      <c r="AJ21">
        <f t="shared" si="0"/>
        <v>1.9337190587199808</v>
      </c>
      <c r="AK21">
        <f t="shared" si="0"/>
        <v>1.9781945970705404</v>
      </c>
    </row>
    <row r="22" spans="1:37" x14ac:dyDescent="0.35">
      <c r="A22" s="2">
        <v>10</v>
      </c>
      <c r="C22" s="3" t="s">
        <v>51</v>
      </c>
      <c r="D22" s="3"/>
      <c r="G22" t="s">
        <v>52</v>
      </c>
      <c r="I22">
        <f>[2]KeyAssumptionsPriceControl_FO!AB15</f>
        <v>1</v>
      </c>
      <c r="J22">
        <f>[2]KeyAssumptionsPriceControl_FO!AC15</f>
        <v>1.03</v>
      </c>
      <c r="K22">
        <f>[2]KeyAssumptionsPriceControl_FO!AD15</f>
        <v>1.0609</v>
      </c>
      <c r="L22">
        <f>[2]KeyAssumptionsPriceControl_FO!AE15</f>
        <v>1.092727</v>
      </c>
      <c r="M22">
        <f>[2]KeyAssumptionsPriceControl_FO!AF15</f>
        <v>1.1255088100000001</v>
      </c>
      <c r="N22">
        <f>[2]KeyAssumptionsPriceControl_FO!AG15</f>
        <v>1.1592740743000001</v>
      </c>
      <c r="O22">
        <f>[2]KeyAssumptionsPriceControl_FO!AH15</f>
        <v>1.1940522965290001</v>
      </c>
      <c r="P22">
        <f>[2]KeyAssumptionsPriceControl_FO!AI15</f>
        <v>1.2298738654248702</v>
      </c>
      <c r="Q22">
        <f>[2]KeyAssumptionsPriceControl_FO!AJ15</f>
        <v>1.2667700813876164</v>
      </c>
      <c r="R22">
        <f>[2]KeyAssumptionsPriceControl_FO!AK15</f>
        <v>1.3047731838292449</v>
      </c>
      <c r="S22">
        <f>[2]KeyAssumptionsPriceControl_FO!AL15</f>
        <v>1.3439163793441222</v>
      </c>
    </row>
    <row r="23" spans="1:37" x14ac:dyDescent="0.35">
      <c r="E23" s="10" t="str">
        <f>E9</f>
        <v>Pipes</v>
      </c>
      <c r="F23" t="s">
        <v>53</v>
      </c>
      <c r="G23" s="6"/>
      <c r="H23" s="6"/>
      <c r="I23" s="6"/>
      <c r="J23" s="6">
        <f>+'[3]Low Growth - Total'!J38+'[3]Growth Area'!J38+[3]PLN!J38</f>
        <v>4061987.7923609992</v>
      </c>
      <c r="K23" s="6">
        <f>+'[3]Low Growth - Total'!K38+'[3]Growth Area'!K38+[3]PLN!K38</f>
        <v>9897595.3758908287</v>
      </c>
      <c r="L23" s="6">
        <f>+'[3]Low Growth - Total'!L38+'[3]Growth Area'!L38+[3]PLN!L38</f>
        <v>2217811.6958246655</v>
      </c>
      <c r="M23" s="6">
        <f>+'[3]Low Growth - Total'!M38+'[3]Growth Area'!M38+[3]PLN!M38</f>
        <v>3656702.9581332696</v>
      </c>
      <c r="N23" s="6">
        <f>+'[3]Low Growth - Total'!N38+'[3]Growth Area'!N38+[3]PLN!N38</f>
        <v>3204246.3577805213</v>
      </c>
      <c r="O23" s="6">
        <f>+'[3]Low Growth - Total'!O38+'[3]Growth Area'!O38+[3]PLN!O38</f>
        <v>2312944.0754551492</v>
      </c>
      <c r="P23" s="6">
        <f>+'[3]Low Growth - Total'!P38+'[3]Growth Area'!P38+[3]PLN!P38</f>
        <v>2273680.6556832846</v>
      </c>
      <c r="Q23" s="6">
        <f>+'[3]Low Growth - Total'!Q38+'[3]Growth Area'!Q38+[3]PLN!Q38</f>
        <v>2636906.0689564692</v>
      </c>
      <c r="R23" s="6">
        <f>+'[3]Low Growth - Total'!R38+'[3]Growth Area'!R38+[3]PLN!R38</f>
        <v>11595668.445642477</v>
      </c>
      <c r="S23" s="6">
        <f>+'[3]Low Growth - Total'!S38+'[3]Growth Area'!S38+[3]PLN!S38</f>
        <v>13823539.689709185</v>
      </c>
      <c r="T23" s="6">
        <f>+'[3]Low Growth - Total'!T38+'[3]Growth Area'!T38+[3]PLN!T38</f>
        <v>16063687.145953603</v>
      </c>
      <c r="U23" s="6">
        <f>+'[3]Low Growth - Total'!U38+'[3]Growth Area'!U38+[3]PLN!U38</f>
        <v>790531.88743638142</v>
      </c>
      <c r="V23" s="6">
        <f>+'[3]Low Growth - Total'!V38+'[3]Growth Area'!V38+[3]PLN!V38</f>
        <v>438665.39265850774</v>
      </c>
      <c r="W23" s="6">
        <f>+'[3]Low Growth - Total'!W38+'[3]Growth Area'!W38+[3]PLN!W38</f>
        <v>5059559.6121362876</v>
      </c>
      <c r="X23" s="6">
        <f>+'[3]Low Growth - Total'!X38+'[3]Growth Area'!X38+[3]PLN!X38</f>
        <v>5140358.7730579898</v>
      </c>
      <c r="Y23" s="6">
        <f>+'[3]Low Growth - Total'!Y38+'[3]Growth Area'!Y38+[3]PLN!Y38</f>
        <v>5221157.9339796919</v>
      </c>
      <c r="Z23" s="6">
        <f>+'[3]Low Growth - Total'!Z38+'[3]Growth Area'!Z38+[3]PLN!Z38</f>
        <v>5301957.0949013941</v>
      </c>
      <c r="AA23" s="6">
        <f>+'[3]Low Growth - Total'!AA38+'[3]Growth Area'!AA38+[3]PLN!AA38</f>
        <v>5382756.2558230963</v>
      </c>
      <c r="AB23" s="6">
        <f>+'[3]Low Growth - Total'!AB38+'[3]Growth Area'!AB38+[3]PLN!AB38</f>
        <v>5463555.4167447994</v>
      </c>
      <c r="AC23" s="6">
        <f>+'[3]Low Growth - Total'!AC38+'[3]Growth Area'!AC38+[3]PLN!AC38</f>
        <v>5544354.5776665015</v>
      </c>
      <c r="AD23" s="6"/>
      <c r="AE23" s="6"/>
      <c r="AF23" s="6"/>
      <c r="AG23" s="6"/>
      <c r="AH23" s="6"/>
      <c r="AI23" s="6"/>
      <c r="AJ23" s="6"/>
      <c r="AK23" s="6"/>
    </row>
    <row r="24" spans="1:37" x14ac:dyDescent="0.35">
      <c r="E24" s="10" t="str">
        <f>E10</f>
        <v>Pumps</v>
      </c>
      <c r="F24" t="s">
        <v>53</v>
      </c>
      <c r="G24" s="6"/>
      <c r="H24" s="6"/>
      <c r="I24" s="6"/>
      <c r="J24" s="6">
        <f>+'[3]Low Growth - Total'!J39+'[3]Growth Area'!J39+[3]PLN!J39</f>
        <v>4891644.1824999992</v>
      </c>
      <c r="K24" s="6">
        <f>+'[3]Low Growth - Total'!K39+'[3]Growth Area'!K39+[3]PLN!K39</f>
        <v>4919168.1280952152</v>
      </c>
      <c r="L24" s="6">
        <f>+'[3]Low Growth - Total'!L39+'[3]Growth Area'!L39+[3]PLN!L39</f>
        <v>3677800.127885499</v>
      </c>
      <c r="M24" s="6">
        <f>+'[3]Low Growth - Total'!M39+'[3]Growth Area'!M39+[3]PLN!M39</f>
        <v>108668.32384809994</v>
      </c>
      <c r="N24" s="6">
        <f>+'[3]Low Growth - Total'!N39+'[3]Growth Area'!N39+[3]PLN!N39</f>
        <v>762783.71571125649</v>
      </c>
      <c r="O24" s="6">
        <f>+'[3]Low Growth - Total'!O39+'[3]Growth Area'!O39+[3]PLN!O39</f>
        <v>31230841.474980541</v>
      </c>
      <c r="P24" s="6">
        <f>+'[3]Low Growth - Total'!P39+'[3]Growth Area'!P39+[3]PLN!P39</f>
        <v>5782960.14101642</v>
      </c>
      <c r="Q24" s="6">
        <f>+'[3]Low Growth - Total'!Q39+'[3]Growth Area'!Q39+[3]PLN!Q39</f>
        <v>7623714.0912421346</v>
      </c>
      <c r="R24" s="6">
        <f>+'[3]Low Growth - Total'!R39+'[3]Growth Area'!R39+[3]PLN!R39</f>
        <v>8735084.740065299</v>
      </c>
      <c r="S24" s="6">
        <f>+'[3]Low Growth - Total'!S39+'[3]Growth Area'!S39+[3]PLN!S39</f>
        <v>13058739.113348939</v>
      </c>
      <c r="T24" s="6">
        <f>+'[3]Low Growth - Total'!T39+'[3]Growth Area'!T39+[3]PLN!T39</f>
        <v>0</v>
      </c>
      <c r="U24" s="6">
        <f>+'[3]Low Growth - Total'!U39+'[3]Growth Area'!U39+[3]PLN!U39</f>
        <v>295825.68368187972</v>
      </c>
      <c r="V24" s="6">
        <f>+'[3]Low Growth - Total'!V39+'[3]Growth Area'!V39+[3]PLN!V39</f>
        <v>0</v>
      </c>
      <c r="W24" s="6">
        <f>+'[3]Low Growth - Total'!W39+'[3]Growth Area'!W39+[3]PLN!W39</f>
        <v>6021482.7972098021</v>
      </c>
      <c r="X24" s="6">
        <f>+'[3]Low Growth - Total'!X39+'[3]Growth Area'!X39+[3]PLN!X39</f>
        <v>6117643.4900005301</v>
      </c>
      <c r="Y24" s="6">
        <f>+'[3]Low Growth - Total'!Y39+'[3]Growth Area'!Y39+[3]PLN!Y39</f>
        <v>6213804.1827912601</v>
      </c>
      <c r="Z24" s="6">
        <f>+'[3]Low Growth - Total'!Z39+'[3]Growth Area'!Z39+[3]PLN!Z39</f>
        <v>6309964.8755819881</v>
      </c>
      <c r="AA24" s="6">
        <f>+'[3]Low Growth - Total'!AA39+'[3]Growth Area'!AA39+[3]PLN!AA39</f>
        <v>6406125.5683727171</v>
      </c>
      <c r="AB24" s="6">
        <f>+'[3]Low Growth - Total'!AB39+'[3]Growth Area'!AB39+[3]PLN!AB39</f>
        <v>6502286.2611634471</v>
      </c>
      <c r="AC24" s="6">
        <f>+'[3]Low Growth - Total'!AC39+'[3]Growth Area'!AC39+[3]PLN!AC39</f>
        <v>6598446.9539541751</v>
      </c>
      <c r="AD24" s="6"/>
      <c r="AE24" s="6"/>
      <c r="AF24" s="6"/>
      <c r="AG24" s="6"/>
      <c r="AH24" s="6"/>
      <c r="AI24" s="6"/>
      <c r="AJ24" s="6"/>
      <c r="AK24" s="6"/>
    </row>
    <row r="25" spans="1:37" x14ac:dyDescent="0.35">
      <c r="E25" s="10" t="str">
        <f>E11</f>
        <v>Valves and Meters</v>
      </c>
      <c r="F25" t="s">
        <v>53</v>
      </c>
      <c r="G25" s="6">
        <f>+'[3]Low Growth - Total'!G40+'[3]Growth Area'!G40+[3]PLN!G40</f>
        <v>0</v>
      </c>
      <c r="H25" s="6">
        <f>+'[3]Low Growth - Total'!H40+'[3]Growth Area'!H40+[3]PLN!H40</f>
        <v>0</v>
      </c>
      <c r="I25" s="6">
        <f>+'[3]Low Growth - Total'!I40+'[3]Growth Area'!I40+[3]PLN!I40</f>
        <v>0</v>
      </c>
      <c r="J25" s="6">
        <f>+'[3]Low Growth - Total'!J40+'[3]Growth Area'!J40+[3]PLN!J40</f>
        <v>0</v>
      </c>
      <c r="K25" s="6">
        <f>+'[3]Low Growth - Total'!K40+'[3]Growth Area'!K40+[3]PLN!K40</f>
        <v>0</v>
      </c>
      <c r="L25" s="6">
        <f>+'[3]Low Growth - Total'!L40+'[3]Growth Area'!L40+[3]PLN!L40</f>
        <v>0</v>
      </c>
      <c r="M25" s="6">
        <f>+'[3]Low Growth - Total'!M40+'[3]Growth Area'!M40+[3]PLN!M40</f>
        <v>0</v>
      </c>
      <c r="N25" s="6">
        <f>+'[3]Low Growth - Total'!N40+'[3]Growth Area'!N40+[3]PLN!N40</f>
        <v>0</v>
      </c>
      <c r="O25" s="6">
        <f>+'[3]Low Growth - Total'!O40+'[3]Growth Area'!O40+[3]PLN!O40</f>
        <v>0</v>
      </c>
      <c r="P25" s="6">
        <f>+'[3]Low Growth - Total'!P40+'[3]Growth Area'!P40+[3]PLN!P40</f>
        <v>0</v>
      </c>
      <c r="Q25" s="6">
        <f>+'[3]Low Growth - Total'!Q40+'[3]Growth Area'!Q40+[3]PLN!Q40</f>
        <v>0</v>
      </c>
      <c r="R25" s="6">
        <f>+'[3]Low Growth - Total'!R40+'[3]Growth Area'!R40+[3]PLN!R40</f>
        <v>0</v>
      </c>
      <c r="S25" s="6">
        <f>+'[3]Low Growth - Total'!S40+'[3]Growth Area'!S40+[3]PLN!S40</f>
        <v>0</v>
      </c>
      <c r="T25" s="6">
        <f>+'[3]Low Growth - Total'!T40+'[3]Growth Area'!T40+[3]PLN!T40</f>
        <v>0</v>
      </c>
      <c r="U25" s="6">
        <f>+'[3]Low Growth - Total'!U40+'[3]Growth Area'!U40+[3]PLN!U40</f>
        <v>0</v>
      </c>
      <c r="V25" s="6">
        <f>+'[3]Low Growth - Total'!V40+'[3]Growth Area'!V40+[3]PLN!V40</f>
        <v>0</v>
      </c>
      <c r="W25" s="6">
        <f>+'[3]Low Growth - Total'!W40+'[3]Growth Area'!W40+[3]PLN!W40</f>
        <v>0</v>
      </c>
      <c r="X25" s="6">
        <f>+'[3]Low Growth - Total'!X40+'[3]Growth Area'!X40+[3]PLN!X40</f>
        <v>0</v>
      </c>
      <c r="Y25" s="6">
        <f>+'[3]Low Growth - Total'!Y40+'[3]Growth Area'!Y40+[3]PLN!Y40</f>
        <v>0</v>
      </c>
      <c r="Z25" s="6">
        <f>+'[3]Low Growth - Total'!Z40+'[3]Growth Area'!Z40+[3]PLN!Z40</f>
        <v>0</v>
      </c>
      <c r="AA25" s="6">
        <f>+'[3]Low Growth - Total'!AA40+'[3]Growth Area'!AA40+[3]PLN!AA40</f>
        <v>0</v>
      </c>
      <c r="AB25" s="6">
        <f>+'[3]Low Growth - Total'!AB40+'[3]Growth Area'!AB40+[3]PLN!AB40</f>
        <v>0</v>
      </c>
      <c r="AC25" s="6">
        <f>+'[3]Low Growth - Total'!AC40+'[3]Growth Area'!AC40+[3]PLN!AC40</f>
        <v>0</v>
      </c>
      <c r="AD25" s="6"/>
      <c r="AE25" s="6"/>
      <c r="AF25" s="6"/>
      <c r="AG25" s="6"/>
      <c r="AH25" s="6"/>
      <c r="AI25" s="6"/>
      <c r="AJ25" s="6"/>
      <c r="AK25" s="6"/>
    </row>
    <row r="26" spans="1:37" x14ac:dyDescent="0.35">
      <c r="E26" t="s">
        <v>41</v>
      </c>
      <c r="F26" t="s">
        <v>53</v>
      </c>
      <c r="G26" s="6">
        <f>+'[3]Low Growth - Total'!G41+'[3]Growth Area'!G41+[3]PLN!G41</f>
        <v>0</v>
      </c>
      <c r="H26" s="6">
        <f>+'[3]Low Growth - Total'!H41+'[3]Growth Area'!H41+[3]PLN!H41</f>
        <v>0</v>
      </c>
      <c r="I26" s="6">
        <f>+'[3]Low Growth - Total'!I41+'[3]Growth Area'!I41+[3]PLN!I41</f>
        <v>0</v>
      </c>
      <c r="J26" s="6">
        <f>+'[3]Low Growth - Total'!J41+'[3]Growth Area'!J41+[3]PLN!J41</f>
        <v>0</v>
      </c>
      <c r="K26" s="6">
        <f>+'[3]Low Growth - Total'!K41+'[3]Growth Area'!K41+[3]PLN!K41</f>
        <v>0</v>
      </c>
      <c r="L26" s="6">
        <f>+'[3]Low Growth - Total'!L41+'[3]Growth Area'!L41+[3]PLN!L41</f>
        <v>0</v>
      </c>
      <c r="M26" s="6">
        <f>+'[3]Low Growth - Total'!M41+'[3]Growth Area'!M41+[3]PLN!M41</f>
        <v>0</v>
      </c>
      <c r="N26" s="6">
        <f>+'[3]Low Growth - Total'!N41+'[3]Growth Area'!N41+[3]PLN!N41</f>
        <v>0</v>
      </c>
      <c r="O26" s="6">
        <f>+'[3]Low Growth - Total'!O41+'[3]Growth Area'!O41+[3]PLN!O41</f>
        <v>0</v>
      </c>
      <c r="P26" s="6">
        <f>+'[3]Low Growth - Total'!P41+'[3]Growth Area'!P41+[3]PLN!P41</f>
        <v>0</v>
      </c>
      <c r="Q26" s="6">
        <f>+'[3]Low Growth - Total'!Q41+'[3]Growth Area'!Q41+[3]PLN!Q41</f>
        <v>0</v>
      </c>
      <c r="R26" s="6">
        <f>+'[3]Low Growth - Total'!R41+'[3]Growth Area'!R41+[3]PLN!R41</f>
        <v>0</v>
      </c>
      <c r="S26" s="6">
        <f>+'[3]Low Growth - Total'!S41+'[3]Growth Area'!S41+[3]PLN!S41</f>
        <v>0</v>
      </c>
      <c r="T26" s="6">
        <f>+'[3]Low Growth - Total'!T41+'[3]Growth Area'!T41+[3]PLN!T41</f>
        <v>0</v>
      </c>
      <c r="U26" s="6">
        <f>+'[3]Low Growth - Total'!U41+'[3]Growth Area'!U41+[3]PLN!U41</f>
        <v>0</v>
      </c>
      <c r="V26" s="6">
        <f>+'[3]Low Growth - Total'!V41+'[3]Growth Area'!V41+[3]PLN!V41</f>
        <v>0</v>
      </c>
      <c r="W26" s="6">
        <f>+'[3]Low Growth - Total'!W41+'[3]Growth Area'!W41+[3]PLN!W41</f>
        <v>0</v>
      </c>
      <c r="X26" s="6">
        <f>+'[3]Low Growth - Total'!X41+'[3]Growth Area'!X41+[3]PLN!X41</f>
        <v>0</v>
      </c>
      <c r="Y26" s="6">
        <f>+'[3]Low Growth - Total'!Y41+'[3]Growth Area'!Y41+[3]PLN!Y41</f>
        <v>0</v>
      </c>
      <c r="Z26" s="6">
        <f>+'[3]Low Growth - Total'!Z41+'[3]Growth Area'!Z41+[3]PLN!Z41</f>
        <v>0</v>
      </c>
      <c r="AA26" s="6">
        <f>+'[3]Low Growth - Total'!AA41+'[3]Growth Area'!AA41+[3]PLN!AA41</f>
        <v>0</v>
      </c>
      <c r="AB26" s="6">
        <f>+'[3]Low Growth - Total'!AB41+'[3]Growth Area'!AB41+[3]PLN!AB41</f>
        <v>0</v>
      </c>
      <c r="AC26" s="6">
        <f>+'[3]Low Growth - Total'!AC41+'[3]Growth Area'!AC41+[3]PLN!AC41</f>
        <v>0</v>
      </c>
      <c r="AD26" s="6"/>
      <c r="AE26" s="6"/>
      <c r="AF26" s="6"/>
      <c r="AG26" s="6"/>
      <c r="AH26" s="6"/>
      <c r="AI26" s="6"/>
      <c r="AJ26" s="6"/>
      <c r="AK26" s="6"/>
    </row>
    <row r="27" spans="1:37" x14ac:dyDescent="0.35">
      <c r="E27" t="s">
        <v>54</v>
      </c>
      <c r="F27" t="s">
        <v>53</v>
      </c>
      <c r="G27" s="6">
        <f>+'[3]Low Growth - Total'!G42+'[3]Growth Area'!G42+[3]PLN!G42</f>
        <v>0</v>
      </c>
      <c r="H27" s="6">
        <f>+'[3]Low Growth - Total'!H42+'[3]Growth Area'!H42+[3]PLN!H42</f>
        <v>0</v>
      </c>
      <c r="I27" s="6">
        <f>+'[3]Low Growth - Total'!I42+'[3]Growth Area'!I42+[3]PLN!I42</f>
        <v>0</v>
      </c>
      <c r="J27" s="6">
        <f>+'[3]Low Growth - Total'!J42+'[3]Growth Area'!J42+[3]PLN!J42</f>
        <v>0</v>
      </c>
      <c r="K27" s="6">
        <f>+'[3]Low Growth - Total'!K42+'[3]Growth Area'!K42+[3]PLN!K42</f>
        <v>0</v>
      </c>
      <c r="L27" s="6">
        <f>+'[3]Low Growth - Total'!L42+'[3]Growth Area'!L42+[3]PLN!L42</f>
        <v>0</v>
      </c>
      <c r="M27" s="6">
        <f>+'[3]Low Growth - Total'!M42+'[3]Growth Area'!M42+[3]PLN!M42</f>
        <v>0</v>
      </c>
      <c r="N27" s="6">
        <f>+'[3]Low Growth - Total'!N42+'[3]Growth Area'!N42+[3]PLN!N42</f>
        <v>0</v>
      </c>
      <c r="O27" s="6">
        <f>+'[3]Low Growth - Total'!O42+'[3]Growth Area'!O42+[3]PLN!O42</f>
        <v>0</v>
      </c>
      <c r="P27" s="6">
        <f>+'[3]Low Growth - Total'!P42+'[3]Growth Area'!P42+[3]PLN!P42</f>
        <v>0</v>
      </c>
      <c r="Q27" s="6">
        <f>+'[3]Low Growth - Total'!Q42+'[3]Growth Area'!Q42+[3]PLN!Q42</f>
        <v>0</v>
      </c>
      <c r="R27" s="6">
        <f>+'[3]Low Growth - Total'!R42+'[3]Growth Area'!R42+[3]PLN!R42</f>
        <v>0</v>
      </c>
      <c r="S27" s="6">
        <f>+'[3]Low Growth - Total'!S42+'[3]Growth Area'!S42+[3]PLN!S42</f>
        <v>0</v>
      </c>
      <c r="T27" s="6">
        <f>+'[3]Low Growth - Total'!T42+'[3]Growth Area'!T42+[3]PLN!T42</f>
        <v>0</v>
      </c>
      <c r="U27" s="6">
        <f>+'[3]Low Growth - Total'!U42+'[3]Growth Area'!U42+[3]PLN!U42</f>
        <v>0</v>
      </c>
      <c r="V27" s="6">
        <f>+'[3]Low Growth - Total'!V42+'[3]Growth Area'!V42+[3]PLN!V42</f>
        <v>0</v>
      </c>
      <c r="W27" s="6">
        <f>+'[3]Low Growth - Total'!W42+'[3]Growth Area'!W42+[3]PLN!W42</f>
        <v>0</v>
      </c>
      <c r="X27" s="6">
        <f>+'[3]Low Growth - Total'!X42+'[3]Growth Area'!X42+[3]PLN!X42</f>
        <v>0</v>
      </c>
      <c r="Y27" s="6">
        <f>+'[3]Low Growth - Total'!Y42+'[3]Growth Area'!Y42+[3]PLN!Y42</f>
        <v>0</v>
      </c>
      <c r="Z27" s="6">
        <f>+'[3]Low Growth - Total'!Z42+'[3]Growth Area'!Z42+[3]PLN!Z42</f>
        <v>0</v>
      </c>
      <c r="AA27" s="6">
        <f>+'[3]Low Growth - Total'!AA42+'[3]Growth Area'!AA42+[3]PLN!AA42</f>
        <v>0</v>
      </c>
      <c r="AB27" s="6">
        <f>+'[3]Low Growth - Total'!AB42+'[3]Growth Area'!AB42+[3]PLN!AB42</f>
        <v>0</v>
      </c>
      <c r="AC27" s="6">
        <f>+'[3]Low Growth - Total'!AC42+'[3]Growth Area'!AC42+[3]PLN!AC42</f>
        <v>0</v>
      </c>
      <c r="AD27" s="6"/>
      <c r="AE27" s="6"/>
      <c r="AF27" s="6"/>
      <c r="AG27" s="6"/>
      <c r="AH27" s="6"/>
      <c r="AI27" s="6"/>
      <c r="AJ27" s="6"/>
      <c r="AK27" s="6"/>
    </row>
    <row r="28" spans="1:37" x14ac:dyDescent="0.35">
      <c r="G28" s="10">
        <f>SUM(G23:G27)</f>
        <v>0</v>
      </c>
      <c r="H28" s="10">
        <f t="shared" ref="H28:AC28" si="1">SUM(H23:H27)</f>
        <v>0</v>
      </c>
      <c r="I28" s="10">
        <f t="shared" si="1"/>
        <v>0</v>
      </c>
      <c r="J28" s="10">
        <f t="shared" si="1"/>
        <v>8953631.9748609979</v>
      </c>
      <c r="K28" s="10">
        <f t="shared" si="1"/>
        <v>14816763.503986044</v>
      </c>
      <c r="L28" s="10">
        <f t="shared" si="1"/>
        <v>5895611.8237101641</v>
      </c>
      <c r="M28" s="10">
        <f t="shared" si="1"/>
        <v>3765371.2819813695</v>
      </c>
      <c r="N28" s="10">
        <f t="shared" si="1"/>
        <v>3967030.0734917778</v>
      </c>
      <c r="O28" s="10">
        <f t="shared" si="1"/>
        <v>33543785.550435688</v>
      </c>
      <c r="P28" s="10">
        <f t="shared" si="1"/>
        <v>8056640.7966997046</v>
      </c>
      <c r="Q28" s="10">
        <f t="shared" si="1"/>
        <v>10260620.160198603</v>
      </c>
      <c r="R28" s="10">
        <f t="shared" si="1"/>
        <v>20330753.185707778</v>
      </c>
      <c r="S28" s="10">
        <f t="shared" si="1"/>
        <v>26882278.803058125</v>
      </c>
      <c r="T28" s="10">
        <f t="shared" si="1"/>
        <v>16063687.145953603</v>
      </c>
      <c r="U28" s="10">
        <f t="shared" si="1"/>
        <v>1086357.5711182612</v>
      </c>
      <c r="V28" s="10">
        <f t="shared" si="1"/>
        <v>438665.39265850774</v>
      </c>
      <c r="W28" s="10">
        <f t="shared" si="1"/>
        <v>11081042.409346089</v>
      </c>
      <c r="X28" s="10">
        <f t="shared" si="1"/>
        <v>11258002.263058521</v>
      </c>
      <c r="Y28" s="10">
        <f t="shared" si="1"/>
        <v>11434962.116770953</v>
      </c>
      <c r="Z28" s="10">
        <f t="shared" si="1"/>
        <v>11611921.970483381</v>
      </c>
      <c r="AA28" s="10">
        <f t="shared" si="1"/>
        <v>11788881.824195813</v>
      </c>
      <c r="AB28" s="10">
        <f t="shared" si="1"/>
        <v>11965841.677908245</v>
      </c>
      <c r="AC28" s="10">
        <f t="shared" si="1"/>
        <v>12142801.531620678</v>
      </c>
      <c r="AD28" s="10"/>
      <c r="AE28" s="10"/>
      <c r="AF28" s="10"/>
      <c r="AG28" s="10"/>
      <c r="AH28" s="10"/>
      <c r="AI28" s="10"/>
      <c r="AJ28" s="10"/>
      <c r="AK28" s="10"/>
    </row>
    <row r="29" spans="1:37" x14ac:dyDescent="0.35">
      <c r="G29" s="10"/>
      <c r="H29" s="10"/>
      <c r="I29" s="10"/>
      <c r="J29" s="10"/>
      <c r="K29" s="10"/>
      <c r="L29" s="10"/>
      <c r="M29" s="10"/>
      <c r="N29" s="10"/>
      <c r="O29" s="10"/>
      <c r="P29" s="10"/>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C34" si="2">G23/$G9+IF((G$4-$G9+1)&gt;0,-INDEX($G23:$AK23,1,(G$4-$G9+1))/$G9,0)</f>
        <v>0</v>
      </c>
      <c r="H31" s="10">
        <f t="shared" si="2"/>
        <v>0</v>
      </c>
      <c r="I31" s="10">
        <f t="shared" si="2"/>
        <v>0</v>
      </c>
      <c r="J31" s="10">
        <f t="shared" si="2"/>
        <v>81239.755847219989</v>
      </c>
      <c r="K31" s="10">
        <f t="shared" si="2"/>
        <v>197951.90751781658</v>
      </c>
      <c r="L31" s="10">
        <f t="shared" si="2"/>
        <v>44356.233916493307</v>
      </c>
      <c r="M31" s="10">
        <f t="shared" si="2"/>
        <v>73134.059162665391</v>
      </c>
      <c r="N31" s="10">
        <f t="shared" si="2"/>
        <v>64084.927155610429</v>
      </c>
      <c r="O31" s="10">
        <f t="shared" si="2"/>
        <v>46258.881509102983</v>
      </c>
      <c r="P31" s="10">
        <f t="shared" si="2"/>
        <v>45473.613113665691</v>
      </c>
      <c r="Q31" s="10">
        <f t="shared" si="2"/>
        <v>52738.121379129385</v>
      </c>
      <c r="R31" s="10">
        <f t="shared" si="2"/>
        <v>231913.36891284955</v>
      </c>
      <c r="S31" s="10">
        <f t="shared" si="2"/>
        <v>276470.7937941837</v>
      </c>
      <c r="T31" s="10">
        <f t="shared" si="2"/>
        <v>321273.74291907204</v>
      </c>
      <c r="U31" s="10">
        <f t="shared" si="2"/>
        <v>15810.637748727628</v>
      </c>
      <c r="V31" s="10">
        <f t="shared" si="2"/>
        <v>8773.307853170154</v>
      </c>
      <c r="W31" s="10">
        <f t="shared" si="2"/>
        <v>101191.19224272575</v>
      </c>
      <c r="X31" s="10">
        <f t="shared" si="2"/>
        <v>102807.1754611598</v>
      </c>
      <c r="Y31" s="10">
        <f t="shared" si="2"/>
        <v>104423.15867959383</v>
      </c>
      <c r="Z31" s="10">
        <f t="shared" si="2"/>
        <v>106039.14189802788</v>
      </c>
      <c r="AA31" s="10">
        <f t="shared" si="2"/>
        <v>107655.12511646193</v>
      </c>
      <c r="AB31" s="10">
        <f t="shared" si="2"/>
        <v>109271.10833489598</v>
      </c>
      <c r="AC31" s="10">
        <f t="shared" si="2"/>
        <v>110887.09155333003</v>
      </c>
      <c r="AD31" s="10"/>
      <c r="AE31" s="10"/>
      <c r="AF31" s="10"/>
      <c r="AG31" s="10"/>
      <c r="AH31" s="10"/>
      <c r="AI31" s="10"/>
      <c r="AJ31" s="10"/>
      <c r="AK31" s="10"/>
    </row>
    <row r="32" spans="1:37" x14ac:dyDescent="0.35">
      <c r="E32" s="10" t="str">
        <f t="shared" ref="E32:E34" si="3">E24</f>
        <v>Pumps</v>
      </c>
      <c r="F32" t="s">
        <v>53</v>
      </c>
      <c r="G32" s="10">
        <f t="shared" si="2"/>
        <v>0</v>
      </c>
      <c r="H32" s="10">
        <f t="shared" si="2"/>
        <v>0</v>
      </c>
      <c r="I32" s="10">
        <f t="shared" si="2"/>
        <v>0</v>
      </c>
      <c r="J32" s="10">
        <f t="shared" si="2"/>
        <v>195665.76729999998</v>
      </c>
      <c r="K32" s="10">
        <f t="shared" si="2"/>
        <v>196766.7251238086</v>
      </c>
      <c r="L32" s="10">
        <f t="shared" si="2"/>
        <v>147112.00511541998</v>
      </c>
      <c r="M32" s="10">
        <f t="shared" si="2"/>
        <v>4346.7329539239981</v>
      </c>
      <c r="N32" s="10">
        <f t="shared" si="2"/>
        <v>30511.348628450258</v>
      </c>
      <c r="O32" s="10">
        <f t="shared" si="2"/>
        <v>1249233.6589992216</v>
      </c>
      <c r="P32" s="10">
        <f t="shared" si="2"/>
        <v>231318.4056406568</v>
      </c>
      <c r="Q32" s="10">
        <f t="shared" si="2"/>
        <v>304948.56364968535</v>
      </c>
      <c r="R32" s="10">
        <f t="shared" si="2"/>
        <v>349403.38960261195</v>
      </c>
      <c r="S32" s="10">
        <f t="shared" si="2"/>
        <v>522349.56453395751</v>
      </c>
      <c r="T32" s="10">
        <f t="shared" si="2"/>
        <v>0</v>
      </c>
      <c r="U32" s="10">
        <f t="shared" si="2"/>
        <v>11833.027347275189</v>
      </c>
      <c r="V32" s="10">
        <f t="shared" si="2"/>
        <v>0</v>
      </c>
      <c r="W32" s="10">
        <f t="shared" si="2"/>
        <v>240859.31188839208</v>
      </c>
      <c r="X32" s="10">
        <f t="shared" si="2"/>
        <v>244705.73960002122</v>
      </c>
      <c r="Y32" s="10">
        <f t="shared" si="2"/>
        <v>248552.16731165041</v>
      </c>
      <c r="Z32" s="10">
        <f t="shared" si="2"/>
        <v>252398.59502327951</v>
      </c>
      <c r="AA32" s="10">
        <f t="shared" si="2"/>
        <v>256245.02273490868</v>
      </c>
      <c r="AB32" s="10">
        <f t="shared" si="2"/>
        <v>260091.45044653787</v>
      </c>
      <c r="AC32" s="10">
        <f t="shared" si="2"/>
        <v>263937.878158167</v>
      </c>
      <c r="AD32" s="10"/>
      <c r="AE32" s="10"/>
      <c r="AF32" s="10"/>
      <c r="AG32" s="10"/>
      <c r="AH32" s="10"/>
      <c r="AI32" s="10"/>
      <c r="AJ32" s="10"/>
      <c r="AK32" s="10"/>
    </row>
    <row r="33" spans="1:37" x14ac:dyDescent="0.35">
      <c r="E33" s="10" t="str">
        <f t="shared" si="3"/>
        <v>Valves and Meters</v>
      </c>
      <c r="F33" t="s">
        <v>53</v>
      </c>
      <c r="G33" s="10">
        <f t="shared" si="2"/>
        <v>0</v>
      </c>
      <c r="H33" s="10">
        <f t="shared" si="2"/>
        <v>0</v>
      </c>
      <c r="I33" s="10">
        <f t="shared" si="2"/>
        <v>0</v>
      </c>
      <c r="J33" s="10">
        <f t="shared" si="2"/>
        <v>0</v>
      </c>
      <c r="K33" s="10">
        <f t="shared" si="2"/>
        <v>0</v>
      </c>
      <c r="L33" s="10">
        <f t="shared" si="2"/>
        <v>0</v>
      </c>
      <c r="M33" s="10">
        <f t="shared" si="2"/>
        <v>0</v>
      </c>
      <c r="N33" s="10">
        <f t="shared" si="2"/>
        <v>0</v>
      </c>
      <c r="O33" s="10">
        <f t="shared" si="2"/>
        <v>0</v>
      </c>
      <c r="P33" s="10">
        <f t="shared" si="2"/>
        <v>0</v>
      </c>
      <c r="Q33" s="10">
        <f t="shared" si="2"/>
        <v>0</v>
      </c>
      <c r="R33" s="10">
        <f t="shared" si="2"/>
        <v>0</v>
      </c>
      <c r="S33" s="10">
        <f t="shared" si="2"/>
        <v>0</v>
      </c>
      <c r="T33" s="10">
        <f t="shared" si="2"/>
        <v>0</v>
      </c>
      <c r="U33" s="10">
        <f t="shared" si="2"/>
        <v>0</v>
      </c>
      <c r="V33" s="10">
        <f t="shared" si="2"/>
        <v>0</v>
      </c>
      <c r="W33" s="10">
        <f t="shared" si="2"/>
        <v>0</v>
      </c>
      <c r="X33" s="10">
        <f t="shared" si="2"/>
        <v>0</v>
      </c>
      <c r="Y33" s="10">
        <f t="shared" si="2"/>
        <v>0</v>
      </c>
      <c r="Z33" s="10">
        <f t="shared" si="2"/>
        <v>0</v>
      </c>
      <c r="AA33" s="10">
        <f t="shared" si="2"/>
        <v>0</v>
      </c>
      <c r="AB33" s="10">
        <f t="shared" si="2"/>
        <v>0</v>
      </c>
      <c r="AC33" s="10">
        <f t="shared" si="2"/>
        <v>0</v>
      </c>
      <c r="AD33" s="10"/>
      <c r="AE33" s="10"/>
      <c r="AF33" s="10"/>
      <c r="AG33" s="10"/>
      <c r="AH33" s="10"/>
      <c r="AI33" s="10"/>
      <c r="AJ33" s="10"/>
      <c r="AK33" s="10"/>
    </row>
    <row r="34" spans="1:37" x14ac:dyDescent="0.35">
      <c r="E34" s="10" t="str">
        <f t="shared" si="3"/>
        <v>Temporary Assets</v>
      </c>
      <c r="F34" t="s">
        <v>53</v>
      </c>
      <c r="G34" s="10">
        <f t="shared" si="2"/>
        <v>0</v>
      </c>
      <c r="H34" s="10">
        <f t="shared" si="2"/>
        <v>0</v>
      </c>
      <c r="I34" s="10">
        <f t="shared" si="2"/>
        <v>0</v>
      </c>
      <c r="J34" s="10">
        <f t="shared" si="2"/>
        <v>0</v>
      </c>
      <c r="K34" s="10">
        <f t="shared" si="2"/>
        <v>0</v>
      </c>
      <c r="L34" s="10">
        <f t="shared" si="2"/>
        <v>0</v>
      </c>
      <c r="M34" s="10">
        <f t="shared" si="2"/>
        <v>0</v>
      </c>
      <c r="N34" s="10">
        <f t="shared" si="2"/>
        <v>0</v>
      </c>
      <c r="O34" s="10">
        <f t="shared" si="2"/>
        <v>0</v>
      </c>
      <c r="P34" s="10">
        <f t="shared" si="2"/>
        <v>0</v>
      </c>
      <c r="Q34" s="10">
        <f t="shared" si="2"/>
        <v>0</v>
      </c>
      <c r="R34" s="10">
        <f t="shared" si="2"/>
        <v>0</v>
      </c>
      <c r="S34" s="10">
        <f t="shared" si="2"/>
        <v>0</v>
      </c>
      <c r="T34" s="10">
        <f t="shared" si="2"/>
        <v>0</v>
      </c>
      <c r="U34" s="10">
        <f t="shared" si="2"/>
        <v>0</v>
      </c>
      <c r="V34" s="10">
        <f t="shared" si="2"/>
        <v>0</v>
      </c>
      <c r="W34" s="10">
        <f t="shared" si="2"/>
        <v>0</v>
      </c>
      <c r="X34" s="10">
        <f t="shared" si="2"/>
        <v>0</v>
      </c>
      <c r="Y34" s="10">
        <f t="shared" si="2"/>
        <v>0</v>
      </c>
      <c r="Z34" s="10">
        <f t="shared" si="2"/>
        <v>0</v>
      </c>
      <c r="AA34" s="10">
        <f t="shared" si="2"/>
        <v>0</v>
      </c>
      <c r="AB34" s="10">
        <f t="shared" si="2"/>
        <v>0</v>
      </c>
      <c r="AC34" s="10">
        <f t="shared" si="2"/>
        <v>0</v>
      </c>
      <c r="AD34" s="10"/>
      <c r="AE34" s="10"/>
      <c r="AF34" s="10"/>
      <c r="AG34" s="10"/>
      <c r="AH34" s="10"/>
      <c r="AI34" s="10"/>
      <c r="AJ34" s="10"/>
      <c r="AK34" s="10"/>
    </row>
    <row r="35" spans="1:37" x14ac:dyDescent="0.35">
      <c r="G35" s="10"/>
      <c r="H35" s="10"/>
      <c r="I35" s="10"/>
      <c r="J35" s="10"/>
      <c r="K35" s="10"/>
      <c r="L35" s="10"/>
      <c r="M35" s="10"/>
      <c r="N35" s="10"/>
      <c r="O35" s="10"/>
      <c r="P35" s="10"/>
      <c r="Q35" s="10"/>
    </row>
    <row r="36" spans="1:37" x14ac:dyDescent="0.35">
      <c r="D36" t="s">
        <v>56</v>
      </c>
      <c r="F36" t="s">
        <v>53</v>
      </c>
      <c r="G36" s="10">
        <f>SUM($G$31:G34)</f>
        <v>0</v>
      </c>
      <c r="H36" s="10">
        <f>SUM($G$31:H34)</f>
        <v>0</v>
      </c>
      <c r="I36" s="10">
        <f>SUM($G$31:I34)</f>
        <v>0</v>
      </c>
      <c r="J36" s="10">
        <f>SUM($G$31:J34)</f>
        <v>276905.52314721997</v>
      </c>
      <c r="K36" s="10">
        <f>SUM($G$31:K34)</f>
        <v>671624.15578884515</v>
      </c>
      <c r="L36" s="10">
        <f>SUM($G$31:L34)</f>
        <v>863092.39482075849</v>
      </c>
      <c r="M36" s="10">
        <f>SUM($G$31:M34)</f>
        <v>940573.18693734787</v>
      </c>
      <c r="N36" s="10">
        <f>SUM($G$31:N34)</f>
        <v>1035169.4627214086</v>
      </c>
      <c r="O36" s="10">
        <f>SUM($G$31:O34)</f>
        <v>2330662.0032297331</v>
      </c>
      <c r="P36" s="10">
        <f>SUM($G$31:P34)</f>
        <v>2607454.0219840552</v>
      </c>
      <c r="Q36" s="10">
        <f>SUM($G$31:Q34)</f>
        <v>2965140.7070128703</v>
      </c>
      <c r="R36" s="10">
        <f>SUM($G$31:R34)</f>
        <v>3546457.4655283317</v>
      </c>
      <c r="S36" s="10">
        <f>SUM($G$31:S34)</f>
        <v>4345277.823856472</v>
      </c>
      <c r="T36" s="10">
        <f>SUM($G$31:T34)</f>
        <v>4666551.5667755445</v>
      </c>
      <c r="U36" s="10">
        <f>SUM($G$31:U34)</f>
        <v>4694195.2318715472</v>
      </c>
      <c r="V36" s="10">
        <f>SUM($G$31:V34)</f>
        <v>4702968.5397247169</v>
      </c>
      <c r="W36" s="10">
        <f>SUM($G$31:W34)</f>
        <v>5045019.0438558357</v>
      </c>
      <c r="X36" s="10">
        <f>SUM($G$31:X34)</f>
        <v>5392531.9589170171</v>
      </c>
      <c r="Y36" s="10">
        <f>SUM($G$31:Y34)</f>
        <v>5745507.2849082612</v>
      </c>
      <c r="Z36" s="10">
        <f>SUM($G$31:Z34)</f>
        <v>6103945.0218295678</v>
      </c>
      <c r="AA36" s="10">
        <f>SUM($G$31:AA34)</f>
        <v>6467845.1696809391</v>
      </c>
      <c r="AB36" s="10">
        <f>SUM($G$31:AB34)</f>
        <v>6837207.728462372</v>
      </c>
      <c r="AC36" s="10">
        <f>SUM($G$31:AC34)</f>
        <v>7212032.6981738694</v>
      </c>
      <c r="AD36" s="10"/>
      <c r="AE36" s="10"/>
      <c r="AF36" s="10"/>
      <c r="AG36" s="10"/>
      <c r="AH36" s="10"/>
      <c r="AI36" s="10"/>
      <c r="AJ36" s="10"/>
      <c r="AK36" s="10"/>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5.0890585241730291E-2</v>
      </c>
    </row>
    <row r="39" spans="1:37" x14ac:dyDescent="0.35">
      <c r="E39" s="10" t="str">
        <f>E9</f>
        <v>Pipes</v>
      </c>
      <c r="F39" t="s">
        <v>53</v>
      </c>
      <c r="G39" s="6"/>
      <c r="H39" s="6"/>
      <c r="I39" s="6"/>
      <c r="J39" s="6">
        <f>'[3]Low Growth - Total'!J54+'[3]Growth Area'!J54+[3]PLN!J54</f>
        <v>3786015.9385158177</v>
      </c>
      <c r="K39" s="6">
        <f>'[3]Low Growth - Total'!K54+'[3]Growth Area'!K54+[3]PLN!K54</f>
        <v>4598927.3384508733</v>
      </c>
      <c r="L39" s="6">
        <f>'[3]Low Growth - Total'!L54+'[3]Growth Area'!L54+[3]PLN!L54</f>
        <v>5147622.5504659051</v>
      </c>
      <c r="M39" s="6">
        <f>'[3]Low Growth - Total'!M54+'[3]Growth Area'!M54+[3]PLN!M54</f>
        <v>3979015.7998537263</v>
      </c>
      <c r="N39" s="6">
        <f>'[3]Low Growth - Total'!N54+'[3]Growth Area'!N54+[3]PLN!N54</f>
        <v>4907370.082629622</v>
      </c>
      <c r="O39" s="6">
        <f>'[3]Low Growth - Total'!O54+'[3]Growth Area'!O54+[3]PLN!O54</f>
        <v>4483790.3419831889</v>
      </c>
      <c r="P39" s="6">
        <f>'[3]Low Growth - Total'!P54+'[3]Growth Area'!P54+[3]PLN!P54</f>
        <v>4577949.939164836</v>
      </c>
      <c r="Q39" s="6">
        <f>'[3]Low Growth - Total'!Q54+'[3]Growth Area'!Q54+[3]PLN!Q54</f>
        <v>4674086.8878872972</v>
      </c>
      <c r="R39" s="6">
        <f>'[3]Low Growth - Total'!R54+'[3]Growth Area'!R54+[3]PLN!R54</f>
        <v>4772242.7125329301</v>
      </c>
      <c r="S39" s="6">
        <f>'[3]Low Growth - Total'!S54+'[3]Growth Area'!S54+[3]PLN!S54</f>
        <v>4872459.8094961215</v>
      </c>
      <c r="T39" s="6">
        <f>'[3]Low Growth - Total'!T54+'[3]Growth Area'!T54+[3]PLN!T54</f>
        <v>4974781.4654955398</v>
      </c>
      <c r="U39" s="6">
        <f>'[3]Low Growth - Total'!U54+'[3]Growth Area'!U54+[3]PLN!U54</f>
        <v>5079251.8762709461</v>
      </c>
      <c r="V39" s="6">
        <f>'[3]Low Growth - Total'!V54+'[3]Growth Area'!V54+[3]PLN!V54</f>
        <v>5185916.1656726357</v>
      </c>
      <c r="W39" s="6">
        <f>'[3]Low Growth - Total'!W54+'[3]Growth Area'!W54+[3]PLN!W54</f>
        <v>5294820.4051517611</v>
      </c>
      <c r="X39" s="6">
        <f>'[3]Low Growth - Total'!X54+'[3]Growth Area'!X54+[3]PLN!X54</f>
        <v>5406011.6336599477</v>
      </c>
      <c r="Y39" s="6">
        <f>'[3]Low Growth - Total'!Y54+'[3]Growth Area'!Y54+[3]PLN!Y54</f>
        <v>5519537.8779668063</v>
      </c>
      <c r="Z39" s="6">
        <f>'[3]Low Growth - Total'!Z54+'[3]Growth Area'!Z54+[3]PLN!Z54</f>
        <v>5635448.1734041097</v>
      </c>
      <c r="AA39" s="6">
        <f>'[3]Low Growth - Total'!AA54+'[3]Growth Area'!AA54+[3]PLN!AA54</f>
        <v>5753792.5850455957</v>
      </c>
      <c r="AB39" s="6">
        <f>'[3]Low Growth - Total'!AB54+'[3]Growth Area'!AB54+[3]PLN!AB54</f>
        <v>5874622.229331553</v>
      </c>
      <c r="AC39" s="6">
        <f>'[3]Low Growth - Total'!AC54+'[3]Growth Area'!AC54+[3]PLN!AC54</f>
        <v>5997989.296147516</v>
      </c>
      <c r="AD39" s="6"/>
      <c r="AE39" s="6"/>
      <c r="AF39" s="6"/>
      <c r="AG39" s="6"/>
      <c r="AH39" s="6"/>
      <c r="AI39" s="6"/>
      <c r="AJ39" s="6"/>
      <c r="AK39" s="6"/>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0</v>
      </c>
      <c r="H44" s="10">
        <f t="shared" ref="H44:AC44" si="4">SUM(H39:H43)</f>
        <v>0</v>
      </c>
      <c r="I44" s="10">
        <f t="shared" si="4"/>
        <v>0</v>
      </c>
      <c r="J44" s="10">
        <f t="shared" si="4"/>
        <v>3786015.9385158177</v>
      </c>
      <c r="K44" s="10">
        <f t="shared" si="4"/>
        <v>4598927.3384508733</v>
      </c>
      <c r="L44" s="10">
        <f t="shared" si="4"/>
        <v>5147622.5504659051</v>
      </c>
      <c r="M44" s="10">
        <f t="shared" si="4"/>
        <v>3979015.7998537263</v>
      </c>
      <c r="N44" s="10">
        <f t="shared" si="4"/>
        <v>4907370.082629622</v>
      </c>
      <c r="O44" s="10">
        <f t="shared" si="4"/>
        <v>4483790.3419831889</v>
      </c>
      <c r="P44" s="10">
        <f t="shared" si="4"/>
        <v>4577949.939164836</v>
      </c>
      <c r="Q44" s="10">
        <f t="shared" si="4"/>
        <v>4674086.8878872972</v>
      </c>
      <c r="R44" s="10">
        <f t="shared" si="4"/>
        <v>4772242.7125329301</v>
      </c>
      <c r="S44" s="10">
        <f t="shared" si="4"/>
        <v>4872459.8094961215</v>
      </c>
      <c r="T44" s="10">
        <f t="shared" si="4"/>
        <v>4974781.4654955398</v>
      </c>
      <c r="U44" s="10">
        <f t="shared" si="4"/>
        <v>5079251.8762709461</v>
      </c>
      <c r="V44" s="10">
        <f t="shared" si="4"/>
        <v>5185916.1656726357</v>
      </c>
      <c r="W44" s="10">
        <f t="shared" si="4"/>
        <v>5294820.4051517611</v>
      </c>
      <c r="X44" s="10">
        <f t="shared" si="4"/>
        <v>5406011.6336599477</v>
      </c>
      <c r="Y44" s="10">
        <f t="shared" si="4"/>
        <v>5519537.8779668063</v>
      </c>
      <c r="Z44" s="10">
        <f t="shared" si="4"/>
        <v>5635448.1734041097</v>
      </c>
      <c r="AA44" s="10">
        <f t="shared" si="4"/>
        <v>5753792.5850455957</v>
      </c>
      <c r="AB44" s="10">
        <f t="shared" si="4"/>
        <v>5874622.229331553</v>
      </c>
      <c r="AC44" s="10">
        <f t="shared" si="4"/>
        <v>5997989.296147516</v>
      </c>
      <c r="AD44" s="10"/>
      <c r="AE44" s="10"/>
      <c r="AF44" s="10"/>
      <c r="AG44" s="10"/>
      <c r="AH44" s="10"/>
      <c r="AI44" s="10"/>
      <c r="AJ44" s="10"/>
      <c r="AK44" s="10"/>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C50" si="5">G39/$G9+IF((G$4-$G9+1)&gt;0,-INDEX($G39:$AK39,1,(G$4-$G9+1))/$G9,0)</f>
        <v>0</v>
      </c>
      <c r="H47" s="10">
        <f t="shared" si="5"/>
        <v>0</v>
      </c>
      <c r="I47" s="10">
        <f t="shared" si="5"/>
        <v>0</v>
      </c>
      <c r="J47" s="10">
        <f t="shared" si="5"/>
        <v>75720.318770316357</v>
      </c>
      <c r="K47" s="10">
        <f t="shared" si="5"/>
        <v>91978.54676901747</v>
      </c>
      <c r="L47" s="10">
        <f t="shared" si="5"/>
        <v>102952.4510093181</v>
      </c>
      <c r="M47" s="10">
        <f t="shared" si="5"/>
        <v>79580.315997074533</v>
      </c>
      <c r="N47" s="10">
        <f t="shared" si="5"/>
        <v>98147.401652592438</v>
      </c>
      <c r="O47" s="10">
        <f t="shared" si="5"/>
        <v>89675.806839663783</v>
      </c>
      <c r="P47" s="10">
        <f t="shared" si="5"/>
        <v>91558.998783296716</v>
      </c>
      <c r="Q47" s="10">
        <f t="shared" si="5"/>
        <v>93481.737757745941</v>
      </c>
      <c r="R47" s="10">
        <f t="shared" si="5"/>
        <v>95444.854250658595</v>
      </c>
      <c r="S47" s="10">
        <f t="shared" si="5"/>
        <v>97449.196189922426</v>
      </c>
      <c r="T47" s="10">
        <f t="shared" si="5"/>
        <v>99495.629309910801</v>
      </c>
      <c r="U47" s="10">
        <f t="shared" si="5"/>
        <v>101585.03752541893</v>
      </c>
      <c r="V47" s="10">
        <f t="shared" si="5"/>
        <v>103718.32331345271</v>
      </c>
      <c r="W47" s="10">
        <f t="shared" si="5"/>
        <v>105896.40810303522</v>
      </c>
      <c r="X47" s="10">
        <f t="shared" si="5"/>
        <v>108120.23267319896</v>
      </c>
      <c r="Y47" s="10">
        <f t="shared" si="5"/>
        <v>110390.75755933613</v>
      </c>
      <c r="Z47" s="10">
        <f t="shared" si="5"/>
        <v>112708.96346808219</v>
      </c>
      <c r="AA47" s="10">
        <f t="shared" si="5"/>
        <v>115075.85170091191</v>
      </c>
      <c r="AB47" s="10">
        <f t="shared" si="5"/>
        <v>117492.44458663106</v>
      </c>
      <c r="AC47" s="10">
        <f t="shared" si="5"/>
        <v>119959.78592295032</v>
      </c>
      <c r="AD47" s="10"/>
      <c r="AE47" s="10"/>
      <c r="AF47" s="10"/>
      <c r="AG47" s="10"/>
      <c r="AH47" s="10"/>
      <c r="AI47" s="10"/>
      <c r="AJ47" s="10"/>
      <c r="AK47" s="10"/>
    </row>
    <row r="48" spans="1:37" x14ac:dyDescent="0.35">
      <c r="E48" s="10" t="str">
        <f t="shared" ref="E48:E50" si="6">E40</f>
        <v>Pumps</v>
      </c>
      <c r="F48" t="s">
        <v>53</v>
      </c>
      <c r="G48" s="10">
        <f t="shared" si="5"/>
        <v>0</v>
      </c>
      <c r="H48" s="10">
        <f t="shared" si="5"/>
        <v>0</v>
      </c>
      <c r="I48" s="10">
        <f t="shared" si="5"/>
        <v>0</v>
      </c>
      <c r="J48" s="10">
        <f t="shared" si="5"/>
        <v>0</v>
      </c>
      <c r="K48" s="10">
        <f t="shared" si="5"/>
        <v>0</v>
      </c>
      <c r="L48" s="10">
        <f t="shared" si="5"/>
        <v>0</v>
      </c>
      <c r="M48" s="10">
        <f t="shared" si="5"/>
        <v>0</v>
      </c>
      <c r="N48" s="10">
        <f t="shared" si="5"/>
        <v>0</v>
      </c>
      <c r="O48" s="10">
        <f t="shared" si="5"/>
        <v>0</v>
      </c>
      <c r="P48" s="10">
        <f t="shared" si="5"/>
        <v>0</v>
      </c>
      <c r="Q48" s="10">
        <f t="shared" si="5"/>
        <v>0</v>
      </c>
      <c r="R48" s="10">
        <f t="shared" si="5"/>
        <v>0</v>
      </c>
      <c r="S48" s="10">
        <f t="shared" si="5"/>
        <v>0</v>
      </c>
      <c r="T48" s="10">
        <f t="shared" si="5"/>
        <v>0</v>
      </c>
      <c r="U48" s="10">
        <f t="shared" si="5"/>
        <v>0</v>
      </c>
      <c r="V48" s="10">
        <f t="shared" si="5"/>
        <v>0</v>
      </c>
      <c r="W48" s="10">
        <f t="shared" si="5"/>
        <v>0</v>
      </c>
      <c r="X48" s="10">
        <f t="shared" si="5"/>
        <v>0</v>
      </c>
      <c r="Y48" s="10">
        <f t="shared" si="5"/>
        <v>0</v>
      </c>
      <c r="Z48" s="10">
        <f t="shared" si="5"/>
        <v>0</v>
      </c>
      <c r="AA48" s="10">
        <f t="shared" si="5"/>
        <v>0</v>
      </c>
      <c r="AB48" s="10">
        <f t="shared" si="5"/>
        <v>0</v>
      </c>
      <c r="AC48" s="10">
        <f t="shared" si="5"/>
        <v>0</v>
      </c>
      <c r="AD48" s="10"/>
      <c r="AE48" s="10"/>
      <c r="AF48" s="10"/>
      <c r="AG48" s="10"/>
      <c r="AH48" s="10"/>
      <c r="AI48" s="10"/>
      <c r="AJ48" s="10"/>
      <c r="AK48" s="10"/>
    </row>
    <row r="49" spans="1:37" x14ac:dyDescent="0.35">
      <c r="E49" s="10" t="str">
        <f t="shared" si="6"/>
        <v>Valves and Meters</v>
      </c>
      <c r="F49" t="s">
        <v>53</v>
      </c>
      <c r="G49" s="10">
        <f t="shared" si="5"/>
        <v>0</v>
      </c>
      <c r="H49" s="10">
        <f t="shared" si="5"/>
        <v>0</v>
      </c>
      <c r="I49" s="10">
        <f t="shared" si="5"/>
        <v>0</v>
      </c>
      <c r="J49" s="10">
        <f t="shared" si="5"/>
        <v>0</v>
      </c>
      <c r="K49" s="10">
        <f t="shared" si="5"/>
        <v>0</v>
      </c>
      <c r="L49" s="10">
        <f t="shared" si="5"/>
        <v>0</v>
      </c>
      <c r="M49" s="10">
        <f t="shared" si="5"/>
        <v>0</v>
      </c>
      <c r="N49" s="10">
        <f t="shared" si="5"/>
        <v>0</v>
      </c>
      <c r="O49" s="10">
        <f t="shared" si="5"/>
        <v>0</v>
      </c>
      <c r="P49" s="10">
        <f t="shared" si="5"/>
        <v>0</v>
      </c>
      <c r="Q49" s="10">
        <f t="shared" si="5"/>
        <v>0</v>
      </c>
      <c r="R49" s="10">
        <f t="shared" si="5"/>
        <v>0</v>
      </c>
      <c r="S49" s="10">
        <f t="shared" si="5"/>
        <v>0</v>
      </c>
      <c r="T49" s="10">
        <f t="shared" si="5"/>
        <v>0</v>
      </c>
      <c r="U49" s="10">
        <f t="shared" si="5"/>
        <v>0</v>
      </c>
      <c r="V49" s="10">
        <f t="shared" si="5"/>
        <v>0</v>
      </c>
      <c r="W49" s="10">
        <f t="shared" si="5"/>
        <v>0</v>
      </c>
      <c r="X49" s="10">
        <f t="shared" si="5"/>
        <v>0</v>
      </c>
      <c r="Y49" s="10">
        <f t="shared" si="5"/>
        <v>0</v>
      </c>
      <c r="Z49" s="10">
        <f t="shared" si="5"/>
        <v>0</v>
      </c>
      <c r="AA49" s="10">
        <f t="shared" si="5"/>
        <v>0</v>
      </c>
      <c r="AB49" s="10">
        <f t="shared" si="5"/>
        <v>0</v>
      </c>
      <c r="AC49" s="10">
        <f t="shared" si="5"/>
        <v>0</v>
      </c>
      <c r="AD49" s="10"/>
      <c r="AE49" s="10"/>
      <c r="AF49" s="10"/>
      <c r="AG49" s="10"/>
      <c r="AH49" s="10"/>
      <c r="AI49" s="10"/>
      <c r="AJ49" s="10"/>
      <c r="AK49" s="10"/>
    </row>
    <row r="50" spans="1:37" x14ac:dyDescent="0.35">
      <c r="E50" s="10" t="str">
        <f t="shared" si="6"/>
        <v>Temporary Assets</v>
      </c>
      <c r="F50" t="s">
        <v>53</v>
      </c>
      <c r="G50" s="10">
        <f t="shared" si="5"/>
        <v>0</v>
      </c>
      <c r="H50" s="10">
        <f t="shared" si="5"/>
        <v>0</v>
      </c>
      <c r="I50" s="10">
        <f t="shared" si="5"/>
        <v>0</v>
      </c>
      <c r="J50" s="10">
        <f t="shared" si="5"/>
        <v>0</v>
      </c>
      <c r="K50" s="10">
        <f t="shared" si="5"/>
        <v>0</v>
      </c>
      <c r="L50" s="10">
        <f t="shared" si="5"/>
        <v>0</v>
      </c>
      <c r="M50" s="10">
        <f t="shared" si="5"/>
        <v>0</v>
      </c>
      <c r="N50" s="10">
        <f t="shared" si="5"/>
        <v>0</v>
      </c>
      <c r="O50" s="10">
        <f t="shared" si="5"/>
        <v>0</v>
      </c>
      <c r="P50" s="10">
        <f t="shared" si="5"/>
        <v>0</v>
      </c>
      <c r="Q50" s="10">
        <f t="shared" si="5"/>
        <v>0</v>
      </c>
      <c r="R50" s="10">
        <f t="shared" si="5"/>
        <v>0</v>
      </c>
      <c r="S50" s="10">
        <f t="shared" si="5"/>
        <v>0</v>
      </c>
      <c r="T50" s="10">
        <f t="shared" si="5"/>
        <v>0</v>
      </c>
      <c r="U50" s="10">
        <f t="shared" si="5"/>
        <v>0</v>
      </c>
      <c r="V50" s="10">
        <f t="shared" si="5"/>
        <v>0</v>
      </c>
      <c r="W50" s="10">
        <f t="shared" si="5"/>
        <v>0</v>
      </c>
      <c r="X50" s="10">
        <f t="shared" si="5"/>
        <v>0</v>
      </c>
      <c r="Y50" s="10">
        <f t="shared" si="5"/>
        <v>0</v>
      </c>
      <c r="Z50" s="10">
        <f t="shared" si="5"/>
        <v>0</v>
      </c>
      <c r="AA50" s="10">
        <f t="shared" si="5"/>
        <v>0</v>
      </c>
      <c r="AB50" s="10">
        <f t="shared" si="5"/>
        <v>0</v>
      </c>
      <c r="AC50" s="10">
        <f t="shared" si="5"/>
        <v>0</v>
      </c>
      <c r="AD50" s="10"/>
      <c r="AE50" s="10"/>
      <c r="AF50" s="10"/>
      <c r="AG50" s="10"/>
      <c r="AH50" s="10"/>
      <c r="AI50" s="10"/>
      <c r="AJ50" s="10"/>
      <c r="AK50" s="10"/>
    </row>
    <row r="51" spans="1:37" x14ac:dyDescent="0.35">
      <c r="G51" s="10"/>
      <c r="H51" s="10"/>
      <c r="I51" s="10"/>
      <c r="J51" s="10"/>
      <c r="K51" s="10"/>
      <c r="L51" s="10"/>
      <c r="M51" s="10"/>
      <c r="N51" s="10"/>
      <c r="O51" s="10"/>
      <c r="P51" s="10"/>
      <c r="Q51" s="10"/>
    </row>
    <row r="52" spans="1:37" x14ac:dyDescent="0.35">
      <c r="D52" t="s">
        <v>59</v>
      </c>
      <c r="F52" t="s">
        <v>53</v>
      </c>
      <c r="G52" s="10">
        <f>SUM($G$47:G50)</f>
        <v>0</v>
      </c>
      <c r="H52" s="10">
        <f>SUM($G$47:H50)</f>
        <v>0</v>
      </c>
      <c r="I52" s="10">
        <f>SUM($G$47:I50)</f>
        <v>0</v>
      </c>
      <c r="J52" s="10">
        <f>SUM($G$47:J50)</f>
        <v>75720.318770316357</v>
      </c>
      <c r="K52" s="10">
        <f>SUM($G$47:K50)</f>
        <v>167698.86553933384</v>
      </c>
      <c r="L52" s="10">
        <f>SUM($G$47:L50)</f>
        <v>270651.31654865196</v>
      </c>
      <c r="M52" s="10">
        <f>SUM($G$47:M50)</f>
        <v>350231.63254572649</v>
      </c>
      <c r="N52" s="10">
        <f>SUM($G$47:N50)</f>
        <v>448379.03419831896</v>
      </c>
      <c r="O52" s="10">
        <f>SUM($G$47:O50)</f>
        <v>538054.84103798273</v>
      </c>
      <c r="P52" s="10">
        <f>SUM($G$47:P50)</f>
        <v>629613.8398212794</v>
      </c>
      <c r="Q52" s="10">
        <f>SUM($G$47:Q50)</f>
        <v>723095.5775790253</v>
      </c>
      <c r="R52" s="10">
        <f>SUM($G$47:R50)</f>
        <v>818540.43182968395</v>
      </c>
      <c r="S52" s="10">
        <f>SUM($G$47:S50)</f>
        <v>915989.62801960635</v>
      </c>
      <c r="T52" s="10">
        <f>SUM($G$47:T50)</f>
        <v>1015485.2573295172</v>
      </c>
      <c r="U52" s="10">
        <f>SUM($G$47:U50)</f>
        <v>1117070.2948549362</v>
      </c>
      <c r="V52" s="10">
        <f>SUM($G$47:V50)</f>
        <v>1220788.618168389</v>
      </c>
      <c r="W52" s="10">
        <f>SUM($G$47:W50)</f>
        <v>1326685.0262714243</v>
      </c>
      <c r="X52" s="10">
        <f>SUM($G$47:X50)</f>
        <v>1434805.2589446232</v>
      </c>
      <c r="Y52" s="10">
        <f>SUM($G$47:Y50)</f>
        <v>1545196.0165039592</v>
      </c>
      <c r="Z52" s="10">
        <f>SUM($G$47:Z50)</f>
        <v>1657904.9799720414</v>
      </c>
      <c r="AA52" s="10">
        <f>SUM($G$47:AA50)</f>
        <v>1772980.8316729534</v>
      </c>
      <c r="AB52" s="10">
        <f>SUM($G$47:AB50)</f>
        <v>1890473.2762595846</v>
      </c>
      <c r="AC52" s="10">
        <f>SUM($G$47:AC50)</f>
        <v>2010433.062182535</v>
      </c>
      <c r="AD52" s="10"/>
      <c r="AE52" s="10"/>
      <c r="AF52" s="10"/>
      <c r="AG52" s="10"/>
      <c r="AH52" s="10"/>
      <c r="AI52" s="10"/>
      <c r="AJ52" s="10"/>
      <c r="AK52" s="10"/>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C63" si="7">SUM(H59:H62)</f>
        <v>0</v>
      </c>
      <c r="I63" s="10">
        <f t="shared" si="7"/>
        <v>0</v>
      </c>
      <c r="J63" s="10">
        <f t="shared" si="7"/>
        <v>0</v>
      </c>
      <c r="K63" s="10">
        <f t="shared" si="7"/>
        <v>0</v>
      </c>
      <c r="L63" s="10">
        <f t="shared" si="7"/>
        <v>0</v>
      </c>
      <c r="M63" s="10">
        <f t="shared" si="7"/>
        <v>0</v>
      </c>
      <c r="N63" s="10">
        <f t="shared" si="7"/>
        <v>0</v>
      </c>
      <c r="O63" s="10">
        <f t="shared" si="7"/>
        <v>0</v>
      </c>
      <c r="P63" s="10">
        <f t="shared" si="7"/>
        <v>0</v>
      </c>
      <c r="Q63" s="10">
        <f t="shared" si="7"/>
        <v>0</v>
      </c>
      <c r="R63" s="10">
        <f t="shared" si="7"/>
        <v>0</v>
      </c>
      <c r="S63" s="10">
        <f t="shared" si="7"/>
        <v>0</v>
      </c>
      <c r="T63" s="10">
        <f t="shared" si="7"/>
        <v>0</v>
      </c>
      <c r="U63" s="10">
        <f t="shared" si="7"/>
        <v>0</v>
      </c>
      <c r="V63" s="10">
        <f t="shared" si="7"/>
        <v>0</v>
      </c>
      <c r="W63" s="10">
        <f t="shared" si="7"/>
        <v>0</v>
      </c>
      <c r="X63" s="10">
        <f t="shared" si="7"/>
        <v>0</v>
      </c>
      <c r="Y63" s="10">
        <f t="shared" si="7"/>
        <v>0</v>
      </c>
      <c r="Z63" s="10">
        <f t="shared" si="7"/>
        <v>0</v>
      </c>
      <c r="AA63" s="10">
        <f t="shared" si="7"/>
        <v>0</v>
      </c>
      <c r="AB63" s="10">
        <f t="shared" si="7"/>
        <v>0</v>
      </c>
      <c r="AC63" s="10">
        <f t="shared" si="7"/>
        <v>0</v>
      </c>
      <c r="AD63" s="10"/>
      <c r="AE63" s="10"/>
      <c r="AF63" s="10"/>
      <c r="AG63" s="10"/>
      <c r="AH63" s="10"/>
      <c r="AI63" s="10"/>
      <c r="AJ63" s="10"/>
      <c r="AK63" s="10"/>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C68" si="8">G59/$G9+IF((G$4-$G9+1)&gt;0,-INDEX($G59:$AK59,1,(G$4-$G9+1))/$G9,0)</f>
        <v>0</v>
      </c>
      <c r="H66" s="10">
        <f t="shared" si="8"/>
        <v>0</v>
      </c>
      <c r="I66" s="10">
        <f t="shared" si="8"/>
        <v>0</v>
      </c>
      <c r="J66" s="10">
        <f t="shared" si="8"/>
        <v>0</v>
      </c>
      <c r="K66" s="10">
        <f t="shared" si="8"/>
        <v>0</v>
      </c>
      <c r="L66" s="10">
        <f t="shared" si="8"/>
        <v>0</v>
      </c>
      <c r="M66" s="10">
        <f t="shared" si="8"/>
        <v>0</v>
      </c>
      <c r="N66" s="10">
        <f t="shared" si="8"/>
        <v>0</v>
      </c>
      <c r="O66" s="10">
        <f t="shared" si="8"/>
        <v>0</v>
      </c>
      <c r="P66" s="10">
        <f t="shared" si="8"/>
        <v>0</v>
      </c>
      <c r="Q66" s="10">
        <f t="shared" si="8"/>
        <v>0</v>
      </c>
      <c r="R66" s="10">
        <f t="shared" si="8"/>
        <v>0</v>
      </c>
      <c r="S66" s="10">
        <f t="shared" si="8"/>
        <v>0</v>
      </c>
      <c r="T66" s="10">
        <f t="shared" si="8"/>
        <v>0</v>
      </c>
      <c r="U66" s="10">
        <f t="shared" si="8"/>
        <v>0</v>
      </c>
      <c r="V66" s="10">
        <f t="shared" si="8"/>
        <v>0</v>
      </c>
      <c r="W66" s="10">
        <f t="shared" si="8"/>
        <v>0</v>
      </c>
      <c r="X66" s="10">
        <f t="shared" si="8"/>
        <v>0</v>
      </c>
      <c r="Y66" s="10">
        <f t="shared" si="8"/>
        <v>0</v>
      </c>
      <c r="Z66" s="10">
        <f t="shared" si="8"/>
        <v>0</v>
      </c>
      <c r="AA66" s="10">
        <f t="shared" si="8"/>
        <v>0</v>
      </c>
      <c r="AB66" s="10">
        <f t="shared" si="8"/>
        <v>0</v>
      </c>
      <c r="AC66" s="10">
        <f t="shared" si="8"/>
        <v>0</v>
      </c>
      <c r="AD66" s="10"/>
      <c r="AE66" s="10"/>
      <c r="AF66" s="10"/>
      <c r="AG66" s="10"/>
      <c r="AH66" s="10"/>
      <c r="AI66" s="10"/>
      <c r="AJ66" s="10"/>
      <c r="AK66" s="10"/>
    </row>
    <row r="67" spans="1:37" x14ac:dyDescent="0.35">
      <c r="E67" s="10" t="str">
        <f t="shared" ref="E67:E68" si="9">E60</f>
        <v>Pumps</v>
      </c>
      <c r="F67" t="s">
        <v>53</v>
      </c>
      <c r="G67" s="10">
        <f t="shared" si="8"/>
        <v>0</v>
      </c>
      <c r="H67" s="10">
        <f t="shared" si="8"/>
        <v>0</v>
      </c>
      <c r="I67" s="10">
        <f t="shared" si="8"/>
        <v>0</v>
      </c>
      <c r="J67" s="10">
        <f t="shared" si="8"/>
        <v>0</v>
      </c>
      <c r="K67" s="10">
        <f t="shared" si="8"/>
        <v>0</v>
      </c>
      <c r="L67" s="10">
        <f t="shared" si="8"/>
        <v>0</v>
      </c>
      <c r="M67" s="10">
        <f t="shared" si="8"/>
        <v>0</v>
      </c>
      <c r="N67" s="10">
        <f t="shared" si="8"/>
        <v>0</v>
      </c>
      <c r="O67" s="10">
        <f t="shared" si="8"/>
        <v>0</v>
      </c>
      <c r="P67" s="10">
        <f t="shared" si="8"/>
        <v>0</v>
      </c>
      <c r="Q67" s="10">
        <f t="shared" si="8"/>
        <v>0</v>
      </c>
      <c r="R67" s="10">
        <f t="shared" si="8"/>
        <v>0</v>
      </c>
      <c r="S67" s="10">
        <f t="shared" si="8"/>
        <v>0</v>
      </c>
      <c r="T67" s="10">
        <f t="shared" si="8"/>
        <v>0</v>
      </c>
      <c r="U67" s="10">
        <f t="shared" si="8"/>
        <v>0</v>
      </c>
      <c r="V67" s="10">
        <f t="shared" si="8"/>
        <v>0</v>
      </c>
      <c r="W67" s="10">
        <f t="shared" si="8"/>
        <v>0</v>
      </c>
      <c r="X67" s="10">
        <f t="shared" si="8"/>
        <v>0</v>
      </c>
      <c r="Y67" s="10">
        <f t="shared" si="8"/>
        <v>0</v>
      </c>
      <c r="Z67" s="10">
        <f t="shared" si="8"/>
        <v>0</v>
      </c>
      <c r="AA67" s="10">
        <f t="shared" si="8"/>
        <v>0</v>
      </c>
      <c r="AB67" s="10">
        <f t="shared" si="8"/>
        <v>0</v>
      </c>
      <c r="AC67" s="10">
        <f t="shared" si="8"/>
        <v>0</v>
      </c>
      <c r="AD67" s="10"/>
      <c r="AE67" s="10"/>
      <c r="AF67" s="10"/>
      <c r="AG67" s="10"/>
      <c r="AH67" s="10"/>
      <c r="AI67" s="10"/>
      <c r="AJ67" s="10"/>
      <c r="AK67" s="10"/>
    </row>
    <row r="68" spans="1:37" x14ac:dyDescent="0.35">
      <c r="E68" s="10" t="str">
        <f t="shared" si="9"/>
        <v>Valves and Meters</v>
      </c>
      <c r="F68" t="s">
        <v>53</v>
      </c>
      <c r="G68" s="10">
        <f t="shared" si="8"/>
        <v>0</v>
      </c>
      <c r="H68" s="10">
        <f t="shared" si="8"/>
        <v>0</v>
      </c>
      <c r="I68" s="10">
        <f t="shared" si="8"/>
        <v>0</v>
      </c>
      <c r="J68" s="10">
        <f t="shared" si="8"/>
        <v>0</v>
      </c>
      <c r="K68" s="10">
        <f t="shared" si="8"/>
        <v>0</v>
      </c>
      <c r="L68" s="10">
        <f t="shared" si="8"/>
        <v>0</v>
      </c>
      <c r="M68" s="10">
        <f t="shared" si="8"/>
        <v>0</v>
      </c>
      <c r="N68" s="10">
        <f t="shared" si="8"/>
        <v>0</v>
      </c>
      <c r="O68" s="10">
        <f t="shared" si="8"/>
        <v>0</v>
      </c>
      <c r="P68" s="10">
        <f t="shared" si="8"/>
        <v>0</v>
      </c>
      <c r="Q68" s="10">
        <f t="shared" si="8"/>
        <v>0</v>
      </c>
      <c r="R68" s="10">
        <f t="shared" si="8"/>
        <v>0</v>
      </c>
      <c r="S68" s="10">
        <f t="shared" si="8"/>
        <v>0</v>
      </c>
      <c r="T68" s="10">
        <f t="shared" si="8"/>
        <v>0</v>
      </c>
      <c r="U68" s="10">
        <f t="shared" si="8"/>
        <v>0</v>
      </c>
      <c r="V68" s="10">
        <f t="shared" si="8"/>
        <v>0</v>
      </c>
      <c r="W68" s="10">
        <f t="shared" si="8"/>
        <v>0</v>
      </c>
      <c r="X68" s="10">
        <f t="shared" si="8"/>
        <v>0</v>
      </c>
      <c r="Y68" s="10">
        <f t="shared" si="8"/>
        <v>0</v>
      </c>
      <c r="Z68" s="10">
        <f t="shared" si="8"/>
        <v>0</v>
      </c>
      <c r="AA68" s="10">
        <f t="shared" si="8"/>
        <v>0</v>
      </c>
      <c r="AB68" s="10">
        <f t="shared" si="8"/>
        <v>0</v>
      </c>
      <c r="AC68" s="10">
        <f t="shared" si="8"/>
        <v>0</v>
      </c>
      <c r="AD68" s="10"/>
      <c r="AE68" s="10"/>
      <c r="AF68" s="10"/>
      <c r="AG68" s="10"/>
      <c r="AH68" s="10"/>
      <c r="AI68" s="10"/>
      <c r="AJ68" s="10"/>
      <c r="AK68" s="10"/>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c r="AE70" s="10"/>
      <c r="AF70" s="10"/>
      <c r="AG70" s="10"/>
      <c r="AH70" s="10"/>
      <c r="AI70" s="10"/>
      <c r="AJ70" s="10"/>
      <c r="AK70" s="10"/>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C77" si="10">SUM(H73:H76)</f>
        <v>0</v>
      </c>
      <c r="I77" s="10">
        <f t="shared" si="10"/>
        <v>0</v>
      </c>
      <c r="J77" s="10">
        <f t="shared" si="10"/>
        <v>0</v>
      </c>
      <c r="K77" s="10">
        <f t="shared" si="10"/>
        <v>0</v>
      </c>
      <c r="L77" s="10">
        <f t="shared" si="10"/>
        <v>0</v>
      </c>
      <c r="M77" s="10">
        <f t="shared" si="10"/>
        <v>0</v>
      </c>
      <c r="N77" s="10">
        <f t="shared" si="10"/>
        <v>0</v>
      </c>
      <c r="O77" s="10">
        <f t="shared" si="10"/>
        <v>0</v>
      </c>
      <c r="P77" s="10">
        <f t="shared" si="10"/>
        <v>0</v>
      </c>
      <c r="Q77" s="10">
        <f t="shared" si="10"/>
        <v>0</v>
      </c>
      <c r="R77" s="10">
        <f t="shared" si="10"/>
        <v>0</v>
      </c>
      <c r="S77" s="10">
        <f t="shared" si="10"/>
        <v>0</v>
      </c>
      <c r="T77" s="10">
        <f t="shared" si="10"/>
        <v>0</v>
      </c>
      <c r="U77" s="10">
        <f t="shared" si="10"/>
        <v>0</v>
      </c>
      <c r="V77" s="10">
        <f t="shared" si="10"/>
        <v>0</v>
      </c>
      <c r="W77" s="10">
        <f t="shared" si="10"/>
        <v>0</v>
      </c>
      <c r="X77" s="10">
        <f t="shared" si="10"/>
        <v>0</v>
      </c>
      <c r="Y77" s="10">
        <f t="shared" si="10"/>
        <v>0</v>
      </c>
      <c r="Z77" s="10">
        <f t="shared" si="10"/>
        <v>0</v>
      </c>
      <c r="AA77" s="10">
        <f t="shared" si="10"/>
        <v>0</v>
      </c>
      <c r="AB77" s="10">
        <f t="shared" si="10"/>
        <v>0</v>
      </c>
      <c r="AC77" s="10">
        <f t="shared" si="10"/>
        <v>0</v>
      </c>
      <c r="AD77" s="10"/>
      <c r="AE77" s="10"/>
      <c r="AF77" s="10"/>
      <c r="AG77" s="10"/>
      <c r="AH77" s="10"/>
      <c r="AI77" s="10"/>
      <c r="AJ77" s="10"/>
      <c r="AK77" s="10"/>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C82" si="11">G73/$G9+IF((G$4-$G9+1)&gt;0,-INDEX($G73:$AK73,1,(G$4-$G9+1))/$G9,0)</f>
        <v>0</v>
      </c>
      <c r="H80" s="10">
        <f t="shared" si="11"/>
        <v>0</v>
      </c>
      <c r="I80" s="10">
        <f t="shared" si="11"/>
        <v>0</v>
      </c>
      <c r="J80" s="10">
        <f t="shared" si="11"/>
        <v>0</v>
      </c>
      <c r="K80" s="10">
        <f t="shared" si="11"/>
        <v>0</v>
      </c>
      <c r="L80" s="10">
        <f t="shared" si="11"/>
        <v>0</v>
      </c>
      <c r="M80" s="10">
        <f t="shared" si="11"/>
        <v>0</v>
      </c>
      <c r="N80" s="10">
        <f t="shared" si="11"/>
        <v>0</v>
      </c>
      <c r="O80" s="10">
        <f t="shared" si="11"/>
        <v>0</v>
      </c>
      <c r="P80" s="10">
        <f t="shared" si="11"/>
        <v>0</v>
      </c>
      <c r="Q80" s="10">
        <f t="shared" si="11"/>
        <v>0</v>
      </c>
      <c r="R80" s="10">
        <f t="shared" si="11"/>
        <v>0</v>
      </c>
      <c r="S80" s="10">
        <f t="shared" si="11"/>
        <v>0</v>
      </c>
      <c r="T80" s="10">
        <f t="shared" si="11"/>
        <v>0</v>
      </c>
      <c r="U80" s="10">
        <f t="shared" si="11"/>
        <v>0</v>
      </c>
      <c r="V80" s="10">
        <f t="shared" si="11"/>
        <v>0</v>
      </c>
      <c r="W80" s="10">
        <f t="shared" si="11"/>
        <v>0</v>
      </c>
      <c r="X80" s="10">
        <f t="shared" si="11"/>
        <v>0</v>
      </c>
      <c r="Y80" s="10">
        <f t="shared" si="11"/>
        <v>0</v>
      </c>
      <c r="Z80" s="10">
        <f t="shared" si="11"/>
        <v>0</v>
      </c>
      <c r="AA80" s="10">
        <f t="shared" si="11"/>
        <v>0</v>
      </c>
      <c r="AB80" s="10">
        <f t="shared" si="11"/>
        <v>0</v>
      </c>
      <c r="AC80" s="10">
        <f t="shared" si="11"/>
        <v>0</v>
      </c>
      <c r="AD80" s="10"/>
      <c r="AE80" s="10"/>
      <c r="AF80" s="10"/>
      <c r="AG80" s="10"/>
      <c r="AH80" s="10"/>
      <c r="AI80" s="10"/>
      <c r="AJ80" s="10"/>
      <c r="AK80" s="10"/>
    </row>
    <row r="81" spans="1:37" x14ac:dyDescent="0.35">
      <c r="E81" s="10" t="str">
        <f t="shared" ref="E81:E82" si="12">E74</f>
        <v>Pumps</v>
      </c>
      <c r="F81" t="s">
        <v>53</v>
      </c>
      <c r="G81" s="10">
        <f t="shared" si="11"/>
        <v>0</v>
      </c>
      <c r="H81" s="10">
        <f t="shared" si="11"/>
        <v>0</v>
      </c>
      <c r="I81" s="10">
        <f t="shared" si="11"/>
        <v>0</v>
      </c>
      <c r="J81" s="10">
        <f t="shared" si="11"/>
        <v>0</v>
      </c>
      <c r="K81" s="10">
        <f t="shared" si="11"/>
        <v>0</v>
      </c>
      <c r="L81" s="10">
        <f t="shared" si="11"/>
        <v>0</v>
      </c>
      <c r="M81" s="10">
        <f t="shared" si="11"/>
        <v>0</v>
      </c>
      <c r="N81" s="10">
        <f t="shared" si="11"/>
        <v>0</v>
      </c>
      <c r="O81" s="10">
        <f t="shared" si="11"/>
        <v>0</v>
      </c>
      <c r="P81" s="10">
        <f t="shared" si="11"/>
        <v>0</v>
      </c>
      <c r="Q81" s="10">
        <f t="shared" si="11"/>
        <v>0</v>
      </c>
      <c r="R81" s="10">
        <f t="shared" si="11"/>
        <v>0</v>
      </c>
      <c r="S81" s="10">
        <f t="shared" si="11"/>
        <v>0</v>
      </c>
      <c r="T81" s="10">
        <f t="shared" si="11"/>
        <v>0</v>
      </c>
      <c r="U81" s="10">
        <f t="shared" si="11"/>
        <v>0</v>
      </c>
      <c r="V81" s="10">
        <f t="shared" si="11"/>
        <v>0</v>
      </c>
      <c r="W81" s="10">
        <f t="shared" si="11"/>
        <v>0</v>
      </c>
      <c r="X81" s="10">
        <f t="shared" si="11"/>
        <v>0</v>
      </c>
      <c r="Y81" s="10">
        <f t="shared" si="11"/>
        <v>0</v>
      </c>
      <c r="Z81" s="10">
        <f t="shared" si="11"/>
        <v>0</v>
      </c>
      <c r="AA81" s="10">
        <f t="shared" si="11"/>
        <v>0</v>
      </c>
      <c r="AB81" s="10">
        <f t="shared" si="11"/>
        <v>0</v>
      </c>
      <c r="AC81" s="10">
        <f t="shared" si="11"/>
        <v>0</v>
      </c>
      <c r="AD81" s="10"/>
      <c r="AE81" s="10"/>
      <c r="AF81" s="10"/>
      <c r="AG81" s="10"/>
      <c r="AH81" s="10"/>
      <c r="AI81" s="10"/>
      <c r="AJ81" s="10"/>
      <c r="AK81" s="10"/>
    </row>
    <row r="82" spans="1:37" x14ac:dyDescent="0.35">
      <c r="E82" s="10" t="str">
        <f t="shared" si="12"/>
        <v>Valves and Meters</v>
      </c>
      <c r="F82" t="s">
        <v>53</v>
      </c>
      <c r="G82" s="10">
        <f t="shared" si="11"/>
        <v>0</v>
      </c>
      <c r="H82" s="10">
        <f t="shared" si="11"/>
        <v>0</v>
      </c>
      <c r="I82" s="10">
        <f t="shared" si="11"/>
        <v>0</v>
      </c>
      <c r="J82" s="10">
        <f t="shared" si="11"/>
        <v>0</v>
      </c>
      <c r="K82" s="10">
        <f t="shared" si="11"/>
        <v>0</v>
      </c>
      <c r="L82" s="10">
        <f t="shared" si="11"/>
        <v>0</v>
      </c>
      <c r="M82" s="10">
        <f t="shared" si="11"/>
        <v>0</v>
      </c>
      <c r="N82" s="10">
        <f t="shared" si="11"/>
        <v>0</v>
      </c>
      <c r="O82" s="10">
        <f t="shared" si="11"/>
        <v>0</v>
      </c>
      <c r="P82" s="10">
        <f t="shared" si="11"/>
        <v>0</v>
      </c>
      <c r="Q82" s="10">
        <f t="shared" si="11"/>
        <v>0</v>
      </c>
      <c r="R82" s="10">
        <f t="shared" si="11"/>
        <v>0</v>
      </c>
      <c r="S82" s="10">
        <f t="shared" si="11"/>
        <v>0</v>
      </c>
      <c r="T82" s="10">
        <f t="shared" si="11"/>
        <v>0</v>
      </c>
      <c r="U82" s="10">
        <f t="shared" si="11"/>
        <v>0</v>
      </c>
      <c r="V82" s="10">
        <f t="shared" si="11"/>
        <v>0</v>
      </c>
      <c r="W82" s="10">
        <f t="shared" si="11"/>
        <v>0</v>
      </c>
      <c r="X82" s="10">
        <f t="shared" si="11"/>
        <v>0</v>
      </c>
      <c r="Y82" s="10">
        <f t="shared" si="11"/>
        <v>0</v>
      </c>
      <c r="Z82" s="10">
        <f t="shared" si="11"/>
        <v>0</v>
      </c>
      <c r="AA82" s="10">
        <f t="shared" si="11"/>
        <v>0</v>
      </c>
      <c r="AB82" s="10">
        <f t="shared" si="11"/>
        <v>0</v>
      </c>
      <c r="AC82" s="10">
        <f t="shared" si="11"/>
        <v>0</v>
      </c>
      <c r="AD82" s="10"/>
      <c r="AE82" s="10"/>
      <c r="AF82" s="10"/>
      <c r="AG82" s="10"/>
      <c r="AH82" s="10"/>
      <c r="AI82" s="10"/>
      <c r="AJ82" s="10"/>
      <c r="AK82" s="10"/>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c r="AE84" s="10"/>
      <c r="AF84" s="10"/>
      <c r="AG84" s="10"/>
      <c r="AH84" s="10"/>
      <c r="AI84" s="10"/>
      <c r="AJ84" s="10"/>
      <c r="AK84" s="10"/>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C86" si="13">G63-G77</f>
        <v>0</v>
      </c>
      <c r="H86" s="10">
        <f t="shared" si="13"/>
        <v>0</v>
      </c>
      <c r="I86" s="10">
        <f t="shared" si="13"/>
        <v>0</v>
      </c>
      <c r="J86" s="10">
        <f t="shared" si="13"/>
        <v>0</v>
      </c>
      <c r="K86" s="10">
        <f t="shared" si="13"/>
        <v>0</v>
      </c>
      <c r="L86" s="10">
        <f t="shared" si="13"/>
        <v>0</v>
      </c>
      <c r="M86" s="10">
        <f t="shared" si="13"/>
        <v>0</v>
      </c>
      <c r="N86" s="10">
        <f t="shared" si="13"/>
        <v>0</v>
      </c>
      <c r="O86" s="10">
        <f t="shared" si="13"/>
        <v>0</v>
      </c>
      <c r="P86" s="10">
        <f t="shared" si="13"/>
        <v>0</v>
      </c>
      <c r="Q86" s="10">
        <f t="shared" si="13"/>
        <v>0</v>
      </c>
      <c r="R86" s="10">
        <f t="shared" si="13"/>
        <v>0</v>
      </c>
      <c r="S86" s="10">
        <f t="shared" si="13"/>
        <v>0</v>
      </c>
      <c r="T86" s="10">
        <f t="shared" si="13"/>
        <v>0</v>
      </c>
      <c r="U86" s="10">
        <f t="shared" si="13"/>
        <v>0</v>
      </c>
      <c r="V86" s="10">
        <f t="shared" si="13"/>
        <v>0</v>
      </c>
      <c r="W86" s="10">
        <f t="shared" si="13"/>
        <v>0</v>
      </c>
      <c r="X86" s="10">
        <f t="shared" si="13"/>
        <v>0</v>
      </c>
      <c r="Y86" s="10">
        <f t="shared" si="13"/>
        <v>0</v>
      </c>
      <c r="Z86" s="10">
        <f t="shared" si="13"/>
        <v>0</v>
      </c>
      <c r="AA86" s="10">
        <f t="shared" si="13"/>
        <v>0</v>
      </c>
      <c r="AB86" s="10">
        <f t="shared" si="13"/>
        <v>0</v>
      </c>
      <c r="AC86" s="10">
        <f t="shared" si="13"/>
        <v>0</v>
      </c>
      <c r="AD86" s="10"/>
      <c r="AE86" s="10"/>
      <c r="AF86" s="10"/>
      <c r="AG86" s="10"/>
      <c r="AH86" s="10"/>
      <c r="AI86" s="10"/>
      <c r="AJ86" s="10"/>
      <c r="AK86" s="10"/>
    </row>
    <row r="87" spans="1:37" x14ac:dyDescent="0.35">
      <c r="D87" t="s">
        <v>67</v>
      </c>
      <c r="F87" t="s">
        <v>53</v>
      </c>
      <c r="G87" s="10">
        <f t="shared" ref="G87:AC87" si="14">-G70+G84</f>
        <v>0</v>
      </c>
      <c r="H87" s="10">
        <f t="shared" si="14"/>
        <v>0</v>
      </c>
      <c r="I87" s="10">
        <f t="shared" si="14"/>
        <v>0</v>
      </c>
      <c r="J87" s="10">
        <f t="shared" si="14"/>
        <v>0</v>
      </c>
      <c r="K87" s="10">
        <f t="shared" si="14"/>
        <v>0</v>
      </c>
      <c r="L87" s="10">
        <f t="shared" si="14"/>
        <v>0</v>
      </c>
      <c r="M87" s="10">
        <f t="shared" si="14"/>
        <v>0</v>
      </c>
      <c r="N87" s="10">
        <f t="shared" si="14"/>
        <v>0</v>
      </c>
      <c r="O87" s="10">
        <f t="shared" si="14"/>
        <v>0</v>
      </c>
      <c r="P87" s="10">
        <f t="shared" si="14"/>
        <v>0</v>
      </c>
      <c r="Q87" s="10">
        <f t="shared" si="14"/>
        <v>0</v>
      </c>
      <c r="R87" s="10">
        <f t="shared" si="14"/>
        <v>0</v>
      </c>
      <c r="S87" s="10">
        <f t="shared" si="14"/>
        <v>0</v>
      </c>
      <c r="T87" s="10">
        <f t="shared" si="14"/>
        <v>0</v>
      </c>
      <c r="U87" s="10">
        <f t="shared" si="14"/>
        <v>0</v>
      </c>
      <c r="V87" s="10">
        <f t="shared" si="14"/>
        <v>0</v>
      </c>
      <c r="W87" s="10">
        <f t="shared" si="14"/>
        <v>0</v>
      </c>
      <c r="X87" s="10">
        <f t="shared" si="14"/>
        <v>0</v>
      </c>
      <c r="Y87" s="10">
        <f t="shared" si="14"/>
        <v>0</v>
      </c>
      <c r="Z87" s="10">
        <f t="shared" si="14"/>
        <v>0</v>
      </c>
      <c r="AA87" s="10">
        <f t="shared" si="14"/>
        <v>0</v>
      </c>
      <c r="AB87" s="10">
        <f t="shared" si="14"/>
        <v>0</v>
      </c>
      <c r="AC87" s="10">
        <f t="shared" si="14"/>
        <v>0</v>
      </c>
      <c r="AD87" s="10"/>
      <c r="AE87" s="10"/>
      <c r="AF87" s="10"/>
      <c r="AG87" s="10"/>
      <c r="AH87" s="10"/>
      <c r="AI87" s="10"/>
      <c r="AJ87" s="10"/>
      <c r="AK87" s="10"/>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'[3]All Developments - Total'!H107</f>
        <v>484</v>
      </c>
      <c r="I92" s="6">
        <f>'[3]All Developments - Total'!I107</f>
        <v>428</v>
      </c>
      <c r="J92" s="6">
        <f>'[3]All Developments - Total'!J107</f>
        <v>434</v>
      </c>
      <c r="K92" s="6">
        <f>'[3]All Developments - Total'!K107</f>
        <v>466</v>
      </c>
      <c r="L92" s="6">
        <f>'[3]All Developments - Total'!L107</f>
        <v>477</v>
      </c>
      <c r="M92" s="6">
        <f>'[3]All Developments - Total'!M107</f>
        <v>414</v>
      </c>
      <c r="N92" s="6">
        <f>'[3]All Developments - Total'!N107</f>
        <v>453</v>
      </c>
      <c r="O92" s="6">
        <f>'[3]All Developments - Total'!O107</f>
        <v>453</v>
      </c>
      <c r="P92" s="6">
        <f>'[3]All Developments - Total'!P107</f>
        <v>453</v>
      </c>
      <c r="Q92" s="6">
        <f>'[3]All Developments - Total'!Q107</f>
        <v>453</v>
      </c>
      <c r="R92" s="6">
        <f>'[3]All Developments - Total'!R107</f>
        <v>453</v>
      </c>
      <c r="S92" s="6">
        <f>'[3]All Developments - Total'!S107</f>
        <v>453</v>
      </c>
      <c r="T92" s="6">
        <f>'[3]All Developments - Total'!T107</f>
        <v>453</v>
      </c>
      <c r="U92" s="6">
        <f>'[3]All Developments - Total'!U107</f>
        <v>453</v>
      </c>
      <c r="V92" s="6">
        <f>'[3]All Developments - Total'!V107</f>
        <v>453</v>
      </c>
      <c r="W92" s="6">
        <f>'[3]All Developments - Total'!W107</f>
        <v>453</v>
      </c>
      <c r="X92" s="6">
        <f>'[3]All Developments - Total'!X107</f>
        <v>453</v>
      </c>
      <c r="Y92" s="6">
        <f>'[3]All Developments - Total'!Y107</f>
        <v>453</v>
      </c>
      <c r="Z92" s="6">
        <f>'[3]All Developments - Total'!Z107</f>
        <v>453</v>
      </c>
      <c r="AA92" s="6">
        <f>'[3]All Developments - Total'!AA107</f>
        <v>453</v>
      </c>
      <c r="AB92" s="6">
        <f>'[3]All Developments - Total'!AB107</f>
        <v>453</v>
      </c>
      <c r="AC92" s="6">
        <f>'[3]All Developments - Total'!AC107</f>
        <v>453</v>
      </c>
      <c r="AD92" s="6"/>
      <c r="AE92" s="6"/>
      <c r="AF92" s="6"/>
      <c r="AG92" s="6"/>
      <c r="AH92" s="6"/>
      <c r="AI92" s="6"/>
      <c r="AJ92" s="6"/>
      <c r="AK92" s="6"/>
    </row>
    <row r="93" spans="1:37" x14ac:dyDescent="0.35">
      <c r="C93" s="3"/>
      <c r="D93" s="3"/>
      <c r="E93" t="s">
        <v>71</v>
      </c>
      <c r="F93" t="s">
        <v>70</v>
      </c>
      <c r="H93" s="10"/>
      <c r="I93" s="10"/>
      <c r="J93" s="10">
        <v>1346</v>
      </c>
      <c r="K93" s="10">
        <f t="shared" ref="K93:AC93" si="15">J93+K92</f>
        <v>1812</v>
      </c>
      <c r="L93" s="10">
        <f t="shared" si="15"/>
        <v>2289</v>
      </c>
      <c r="M93" s="10">
        <f t="shared" si="15"/>
        <v>2703</v>
      </c>
      <c r="N93" s="10">
        <f t="shared" si="15"/>
        <v>3156</v>
      </c>
      <c r="O93" s="10">
        <f t="shared" si="15"/>
        <v>3609</v>
      </c>
      <c r="P93" s="10">
        <f t="shared" si="15"/>
        <v>4062</v>
      </c>
      <c r="Q93" s="10">
        <f t="shared" si="15"/>
        <v>4515</v>
      </c>
      <c r="R93" s="10">
        <f t="shared" si="15"/>
        <v>4968</v>
      </c>
      <c r="S93" s="10">
        <f t="shared" si="15"/>
        <v>5421</v>
      </c>
      <c r="T93" s="10">
        <f t="shared" si="15"/>
        <v>5874</v>
      </c>
      <c r="U93" s="10">
        <f t="shared" si="15"/>
        <v>6327</v>
      </c>
      <c r="V93" s="10">
        <f t="shared" si="15"/>
        <v>6780</v>
      </c>
      <c r="W93" s="10">
        <f t="shared" si="15"/>
        <v>7233</v>
      </c>
      <c r="X93" s="10">
        <f t="shared" si="15"/>
        <v>7686</v>
      </c>
      <c r="Y93" s="10">
        <f t="shared" si="15"/>
        <v>8139</v>
      </c>
      <c r="Z93" s="10">
        <f t="shared" si="15"/>
        <v>8592</v>
      </c>
      <c r="AA93" s="10">
        <f t="shared" si="15"/>
        <v>9045</v>
      </c>
      <c r="AB93" s="10">
        <f t="shared" si="15"/>
        <v>9498</v>
      </c>
      <c r="AC93" s="10">
        <f t="shared" si="15"/>
        <v>9951</v>
      </c>
      <c r="AD93" s="10"/>
      <c r="AE93" s="10"/>
      <c r="AF93" s="10"/>
      <c r="AG93" s="10"/>
      <c r="AH93" s="10"/>
      <c r="AI93" s="10"/>
      <c r="AJ93" s="10"/>
      <c r="AK93" s="10"/>
    </row>
    <row r="94" spans="1:37" x14ac:dyDescent="0.35">
      <c r="A94" s="2">
        <v>16</v>
      </c>
      <c r="C94" s="3"/>
      <c r="D94" s="3"/>
      <c r="E94" t="s">
        <v>72</v>
      </c>
      <c r="F94" t="s">
        <v>70</v>
      </c>
      <c r="G94" s="6">
        <v>1</v>
      </c>
    </row>
    <row r="95" spans="1:37" x14ac:dyDescent="0.35">
      <c r="C95" s="3"/>
      <c r="D95" s="3"/>
      <c r="E95" t="s">
        <v>73</v>
      </c>
      <c r="F95" t="s">
        <v>70</v>
      </c>
      <c r="H95">
        <f>H92*$G94</f>
        <v>484</v>
      </c>
      <c r="I95" s="10">
        <f t="shared" ref="I95:AC95" si="16">I92*$G94</f>
        <v>428</v>
      </c>
      <c r="J95" s="10">
        <f t="shared" si="16"/>
        <v>434</v>
      </c>
      <c r="K95" s="10">
        <f t="shared" si="16"/>
        <v>466</v>
      </c>
      <c r="L95" s="10">
        <f t="shared" si="16"/>
        <v>477</v>
      </c>
      <c r="M95" s="10">
        <f t="shared" si="16"/>
        <v>414</v>
      </c>
      <c r="N95" s="10">
        <f t="shared" si="16"/>
        <v>453</v>
      </c>
      <c r="O95" s="10">
        <f t="shared" si="16"/>
        <v>453</v>
      </c>
      <c r="P95" s="10">
        <f t="shared" si="16"/>
        <v>453</v>
      </c>
      <c r="Q95" s="10">
        <f t="shared" si="16"/>
        <v>453</v>
      </c>
      <c r="R95" s="10">
        <f t="shared" si="16"/>
        <v>453</v>
      </c>
      <c r="S95" s="10">
        <f t="shared" si="16"/>
        <v>453</v>
      </c>
      <c r="T95" s="10">
        <f t="shared" si="16"/>
        <v>453</v>
      </c>
      <c r="U95" s="10">
        <f t="shared" si="16"/>
        <v>453</v>
      </c>
      <c r="V95" s="10">
        <f t="shared" si="16"/>
        <v>453</v>
      </c>
      <c r="W95" s="10">
        <f t="shared" si="16"/>
        <v>453</v>
      </c>
      <c r="X95" s="10">
        <f t="shared" si="16"/>
        <v>453</v>
      </c>
      <c r="Y95" s="10">
        <f t="shared" si="16"/>
        <v>453</v>
      </c>
      <c r="Z95" s="10">
        <f t="shared" si="16"/>
        <v>453</v>
      </c>
      <c r="AA95" s="10">
        <f t="shared" si="16"/>
        <v>453</v>
      </c>
      <c r="AB95" s="10">
        <f t="shared" si="16"/>
        <v>453</v>
      </c>
      <c r="AC95" s="10">
        <f t="shared" si="16"/>
        <v>453</v>
      </c>
      <c r="AD95" s="10"/>
      <c r="AE95" s="10"/>
      <c r="AF95" s="10"/>
      <c r="AG95" s="10"/>
      <c r="AH95" s="10"/>
      <c r="AI95" s="10"/>
      <c r="AJ95" s="10"/>
      <c r="AK95" s="10"/>
    </row>
    <row r="96" spans="1:37" x14ac:dyDescent="0.35">
      <c r="C96" s="3"/>
      <c r="D96" s="3"/>
      <c r="E96" t="s">
        <v>74</v>
      </c>
      <c r="F96" t="s">
        <v>70</v>
      </c>
      <c r="H96">
        <f>H93*$G94</f>
        <v>0</v>
      </c>
      <c r="I96" s="10">
        <f t="shared" ref="I96:AC96" si="17">I93*$G94</f>
        <v>0</v>
      </c>
      <c r="J96" s="10">
        <f t="shared" si="17"/>
        <v>1346</v>
      </c>
      <c r="K96" s="10">
        <f t="shared" si="17"/>
        <v>1812</v>
      </c>
      <c r="L96" s="10">
        <f t="shared" si="17"/>
        <v>2289</v>
      </c>
      <c r="M96" s="10">
        <f t="shared" si="17"/>
        <v>2703</v>
      </c>
      <c r="N96" s="10">
        <f t="shared" si="17"/>
        <v>3156</v>
      </c>
      <c r="O96" s="10">
        <f t="shared" si="17"/>
        <v>3609</v>
      </c>
      <c r="P96" s="10">
        <f t="shared" si="17"/>
        <v>4062</v>
      </c>
      <c r="Q96" s="10">
        <f t="shared" si="17"/>
        <v>4515</v>
      </c>
      <c r="R96" s="10">
        <f t="shared" si="17"/>
        <v>4968</v>
      </c>
      <c r="S96" s="10">
        <f t="shared" si="17"/>
        <v>5421</v>
      </c>
      <c r="T96" s="10">
        <f t="shared" si="17"/>
        <v>5874</v>
      </c>
      <c r="U96" s="10">
        <f t="shared" si="17"/>
        <v>6327</v>
      </c>
      <c r="V96" s="10">
        <f t="shared" si="17"/>
        <v>6780</v>
      </c>
      <c r="W96" s="10">
        <f t="shared" si="17"/>
        <v>7233</v>
      </c>
      <c r="X96" s="10">
        <f t="shared" si="17"/>
        <v>7686</v>
      </c>
      <c r="Y96" s="10">
        <f t="shared" si="17"/>
        <v>8139</v>
      </c>
      <c r="Z96" s="10">
        <f t="shared" si="17"/>
        <v>8592</v>
      </c>
      <c r="AA96" s="10">
        <f t="shared" si="17"/>
        <v>9045</v>
      </c>
      <c r="AB96" s="10">
        <f t="shared" si="17"/>
        <v>9498</v>
      </c>
      <c r="AC96" s="10">
        <f t="shared" si="17"/>
        <v>9951</v>
      </c>
      <c r="AD96" s="10"/>
      <c r="AE96" s="10"/>
      <c r="AF96" s="10"/>
      <c r="AG96" s="10"/>
      <c r="AH96" s="10"/>
      <c r="AI96" s="10"/>
      <c r="AJ96" s="10"/>
      <c r="AK96" s="10"/>
    </row>
    <row r="97" spans="1:37" x14ac:dyDescent="0.35">
      <c r="A97" s="2">
        <v>17</v>
      </c>
      <c r="C97" s="3"/>
      <c r="D97" s="3"/>
      <c r="E97" t="s">
        <v>75</v>
      </c>
      <c r="F97" t="s">
        <v>76</v>
      </c>
      <c r="H97" s="6">
        <f>'[3]All Developments - Total'!H112</f>
        <v>0</v>
      </c>
      <c r="I97" s="6">
        <f>'[3]All Developments - Total'!I112</f>
        <v>0</v>
      </c>
      <c r="J97" s="6">
        <f>'[3]All Developments - Total'!J112</f>
        <v>0</v>
      </c>
      <c r="K97" s="6">
        <f>'[3]All Developments - Total'!K112</f>
        <v>0</v>
      </c>
      <c r="L97" s="6">
        <f>'[3]All Developments - Total'!L112</f>
        <v>0</v>
      </c>
      <c r="M97" s="6">
        <f>'[3]All Developments - Total'!M112</f>
        <v>0</v>
      </c>
      <c r="N97" s="6">
        <f>'[3]All Developments - Total'!N112</f>
        <v>0</v>
      </c>
      <c r="O97" s="6">
        <f>'[3]All Developments - Total'!O112</f>
        <v>0</v>
      </c>
      <c r="P97" s="6">
        <f>'[3]All Developments - Total'!P112</f>
        <v>0</v>
      </c>
      <c r="Q97" s="6">
        <f>'[3]All Developments - Total'!Q112</f>
        <v>0</v>
      </c>
      <c r="R97" s="6">
        <f>'[3]All Developments - Total'!R112</f>
        <v>0</v>
      </c>
      <c r="S97" s="6">
        <f>'[3]All Developments - Total'!S112</f>
        <v>0</v>
      </c>
      <c r="T97" s="6">
        <f>'[3]All Developments - Total'!T112</f>
        <v>0</v>
      </c>
      <c r="U97" s="6">
        <f>'[3]All Developments - Total'!U112</f>
        <v>0</v>
      </c>
      <c r="V97" s="6">
        <f>'[3]All Developments - Total'!V112</f>
        <v>0</v>
      </c>
      <c r="W97" s="6">
        <f>'[3]All Developments - Total'!W112</f>
        <v>0</v>
      </c>
      <c r="X97" s="6">
        <f>'[3]All Developments - Total'!X112</f>
        <v>0</v>
      </c>
      <c r="Y97" s="6">
        <f>'[3]All Developments - Total'!Y112</f>
        <v>0</v>
      </c>
      <c r="Z97" s="6">
        <f>'[3]All Developments - Total'!Z112</f>
        <v>0</v>
      </c>
      <c r="AA97" s="6">
        <f>'[3]All Developments - Total'!AA112</f>
        <v>0</v>
      </c>
      <c r="AB97" s="6">
        <f>'[3]All Developments - Total'!AB112</f>
        <v>0</v>
      </c>
      <c r="AC97" s="6">
        <f>'[3]All Developments - Total'!AC112</f>
        <v>0</v>
      </c>
      <c r="AD97" s="6"/>
      <c r="AE97" s="6"/>
      <c r="AF97" s="6"/>
      <c r="AG97" s="6"/>
      <c r="AH97" s="6"/>
      <c r="AI97" s="6"/>
      <c r="AJ97" s="6"/>
      <c r="AK97" s="6"/>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C100" si="18">J93*J97</f>
        <v>0</v>
      </c>
      <c r="K100" s="10">
        <f t="shared" si="18"/>
        <v>0</v>
      </c>
      <c r="L100" s="10">
        <f t="shared" si="18"/>
        <v>0</v>
      </c>
      <c r="M100" s="10">
        <f t="shared" si="18"/>
        <v>0</v>
      </c>
      <c r="N100" s="10">
        <f t="shared" si="18"/>
        <v>0</v>
      </c>
      <c r="O100" s="10">
        <f t="shared" si="18"/>
        <v>0</v>
      </c>
      <c r="P100" s="10">
        <f t="shared" si="18"/>
        <v>0</v>
      </c>
      <c r="Q100" s="10">
        <f t="shared" si="18"/>
        <v>0</v>
      </c>
      <c r="R100" s="10">
        <f t="shared" si="18"/>
        <v>0</v>
      </c>
      <c r="S100" s="10">
        <f t="shared" si="18"/>
        <v>0</v>
      </c>
      <c r="T100" s="10">
        <f t="shared" si="18"/>
        <v>0</v>
      </c>
      <c r="U100" s="10">
        <f t="shared" si="18"/>
        <v>0</v>
      </c>
      <c r="V100" s="10">
        <f t="shared" si="18"/>
        <v>0</v>
      </c>
      <c r="W100" s="10">
        <f t="shared" si="18"/>
        <v>0</v>
      </c>
      <c r="X100" s="10">
        <f t="shared" si="18"/>
        <v>0</v>
      </c>
      <c r="Y100" s="10">
        <f t="shared" si="18"/>
        <v>0</v>
      </c>
      <c r="Z100" s="10">
        <f t="shared" si="18"/>
        <v>0</v>
      </c>
      <c r="AA100" s="10">
        <f t="shared" si="18"/>
        <v>0</v>
      </c>
      <c r="AB100" s="10">
        <f t="shared" si="18"/>
        <v>0</v>
      </c>
      <c r="AC100" s="10">
        <f t="shared" si="18"/>
        <v>0</v>
      </c>
      <c r="AD100" s="10"/>
      <c r="AE100" s="10"/>
      <c r="AF100" s="10"/>
      <c r="AG100" s="10"/>
      <c r="AH100" s="10"/>
      <c r="AI100" s="10"/>
      <c r="AJ100" s="10"/>
      <c r="AK100" s="10"/>
    </row>
    <row r="101" spans="1:37" x14ac:dyDescent="0.35">
      <c r="C101" s="3"/>
      <c r="D101" s="3"/>
      <c r="E101" t="s">
        <v>81</v>
      </c>
      <c r="F101" t="s">
        <v>80</v>
      </c>
      <c r="H101" s="10">
        <f>H93*H98</f>
        <v>0</v>
      </c>
      <c r="I101" s="10">
        <f t="shared" ref="I101:AC101" si="19">I93*I98</f>
        <v>0</v>
      </c>
      <c r="J101" s="10">
        <f t="shared" si="19"/>
        <v>0</v>
      </c>
      <c r="K101" s="10">
        <f t="shared" si="19"/>
        <v>0</v>
      </c>
      <c r="L101" s="10">
        <f t="shared" si="19"/>
        <v>0</v>
      </c>
      <c r="M101" s="10">
        <f t="shared" si="19"/>
        <v>0</v>
      </c>
      <c r="N101" s="10">
        <f t="shared" si="19"/>
        <v>0</v>
      </c>
      <c r="O101" s="10">
        <f t="shared" si="19"/>
        <v>0</v>
      </c>
      <c r="P101" s="10">
        <f t="shared" si="19"/>
        <v>0</v>
      </c>
      <c r="Q101" s="10">
        <f t="shared" si="19"/>
        <v>0</v>
      </c>
      <c r="R101" s="10">
        <f t="shared" si="19"/>
        <v>0</v>
      </c>
      <c r="S101" s="10">
        <f t="shared" si="19"/>
        <v>0</v>
      </c>
      <c r="T101" s="10">
        <f t="shared" si="19"/>
        <v>0</v>
      </c>
      <c r="U101" s="10">
        <f t="shared" si="19"/>
        <v>0</v>
      </c>
      <c r="V101" s="10">
        <f t="shared" si="19"/>
        <v>0</v>
      </c>
      <c r="W101" s="10">
        <f t="shared" si="19"/>
        <v>0</v>
      </c>
      <c r="X101" s="10">
        <f t="shared" si="19"/>
        <v>0</v>
      </c>
      <c r="Y101" s="10">
        <f t="shared" si="19"/>
        <v>0</v>
      </c>
      <c r="Z101" s="10">
        <f t="shared" si="19"/>
        <v>0</v>
      </c>
      <c r="AA101" s="10">
        <f t="shared" si="19"/>
        <v>0</v>
      </c>
      <c r="AB101" s="10">
        <f t="shared" si="19"/>
        <v>0</v>
      </c>
      <c r="AC101" s="10">
        <f t="shared" si="19"/>
        <v>0</v>
      </c>
      <c r="AD101" s="10"/>
      <c r="AE101" s="10"/>
      <c r="AF101" s="10"/>
      <c r="AG101" s="10"/>
      <c r="AH101" s="10"/>
      <c r="AI101" s="10"/>
      <c r="AJ101" s="10"/>
      <c r="AK101" s="10"/>
    </row>
    <row r="102" spans="1:37" x14ac:dyDescent="0.35">
      <c r="C102" s="3"/>
      <c r="D102" s="3"/>
      <c r="E102" t="s">
        <v>82</v>
      </c>
      <c r="F102" t="s">
        <v>80</v>
      </c>
      <c r="H102" s="10">
        <f>H93*H99</f>
        <v>0</v>
      </c>
      <c r="I102" s="10">
        <f t="shared" ref="I102:AC102" si="20">I93*I99</f>
        <v>0</v>
      </c>
      <c r="J102" s="10">
        <f t="shared" si="20"/>
        <v>0</v>
      </c>
      <c r="K102" s="10">
        <f t="shared" si="20"/>
        <v>0</v>
      </c>
      <c r="L102" s="10">
        <f t="shared" si="20"/>
        <v>0</v>
      </c>
      <c r="M102" s="10">
        <f t="shared" si="20"/>
        <v>0</v>
      </c>
      <c r="N102" s="10">
        <f t="shared" si="20"/>
        <v>0</v>
      </c>
      <c r="O102" s="10">
        <f t="shared" si="20"/>
        <v>0</v>
      </c>
      <c r="P102" s="10">
        <f t="shared" si="20"/>
        <v>0</v>
      </c>
      <c r="Q102" s="10">
        <f t="shared" si="20"/>
        <v>0</v>
      </c>
      <c r="R102" s="10">
        <f t="shared" si="20"/>
        <v>0</v>
      </c>
      <c r="S102" s="10">
        <f t="shared" si="20"/>
        <v>0</v>
      </c>
      <c r="T102" s="10">
        <f t="shared" si="20"/>
        <v>0</v>
      </c>
      <c r="U102" s="10">
        <f t="shared" si="20"/>
        <v>0</v>
      </c>
      <c r="V102" s="10">
        <f t="shared" si="20"/>
        <v>0</v>
      </c>
      <c r="W102" s="10">
        <f t="shared" si="20"/>
        <v>0</v>
      </c>
      <c r="X102" s="10">
        <f t="shared" si="20"/>
        <v>0</v>
      </c>
      <c r="Y102" s="10">
        <f t="shared" si="20"/>
        <v>0</v>
      </c>
      <c r="Z102" s="10">
        <f t="shared" si="20"/>
        <v>0</v>
      </c>
      <c r="AA102" s="10">
        <f t="shared" si="20"/>
        <v>0</v>
      </c>
      <c r="AB102" s="10">
        <f t="shared" si="20"/>
        <v>0</v>
      </c>
      <c r="AC102" s="10">
        <f t="shared" si="20"/>
        <v>0</v>
      </c>
      <c r="AD102" s="10"/>
      <c r="AE102" s="10"/>
      <c r="AF102" s="10"/>
      <c r="AG102" s="10"/>
      <c r="AH102" s="10"/>
      <c r="AI102" s="10"/>
      <c r="AJ102" s="10"/>
      <c r="AK102" s="10"/>
    </row>
    <row r="103" spans="1:37" x14ac:dyDescent="0.35">
      <c r="A103" s="2">
        <v>18</v>
      </c>
      <c r="C103" s="3"/>
      <c r="D103" s="3"/>
      <c r="E103" t="s">
        <v>83</v>
      </c>
      <c r="F103" t="s">
        <v>44</v>
      </c>
      <c r="H103" s="9">
        <v>0</v>
      </c>
      <c r="I103" s="9">
        <v>0.02</v>
      </c>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c r="AE103" s="9"/>
      <c r="AF103" s="9"/>
      <c r="AG103" s="9"/>
      <c r="AH103" s="9"/>
      <c r="AI103" s="9"/>
      <c r="AJ103" s="9"/>
      <c r="AK103" s="9"/>
    </row>
    <row r="104" spans="1:37" x14ac:dyDescent="0.35">
      <c r="A104" s="2">
        <v>19</v>
      </c>
      <c r="C104" s="3"/>
      <c r="D104" s="3"/>
      <c r="E104" t="s">
        <v>84</v>
      </c>
      <c r="F104" t="s">
        <v>85</v>
      </c>
      <c r="G104" s="6">
        <f>[3]Infill!$G$119</f>
        <v>509.2</v>
      </c>
      <c r="H104" s="10"/>
      <c r="I104" s="10"/>
      <c r="J104" s="10">
        <v>555.76968006801599</v>
      </c>
      <c r="K104" s="10">
        <f t="shared" ref="K104:AC104" si="21">J104*(1+$G$16)*(1+K103)</f>
        <v>584.05312434628649</v>
      </c>
      <c r="L104" s="10">
        <f t="shared" si="21"/>
        <v>613.77592965653014</v>
      </c>
      <c r="M104" s="10">
        <f t="shared" si="21"/>
        <v>645.0113459240381</v>
      </c>
      <c r="N104" s="10">
        <f t="shared" si="21"/>
        <v>677.83635080566853</v>
      </c>
      <c r="O104" s="10">
        <f t="shared" si="21"/>
        <v>712.33183939628782</v>
      </c>
      <c r="P104" s="10">
        <f t="shared" si="21"/>
        <v>748.58282358948316</v>
      </c>
      <c r="Q104" s="10">
        <f t="shared" si="21"/>
        <v>786.67864158385885</v>
      </c>
      <c r="R104" s="10">
        <f t="shared" si="21"/>
        <v>826.71317805123078</v>
      </c>
      <c r="S104" s="10">
        <f t="shared" si="21"/>
        <v>868.78509550930869</v>
      </c>
      <c r="T104" s="10">
        <f t="shared" si="21"/>
        <v>912.99807746906993</v>
      </c>
      <c r="U104" s="10">
        <f t="shared" si="21"/>
        <v>959.46108395604551</v>
      </c>
      <c r="V104" s="10">
        <f t="shared" si="21"/>
        <v>1008.2886200352336</v>
      </c>
      <c r="W104" s="10">
        <f t="shared" si="21"/>
        <v>1059.6010180014032</v>
      </c>
      <c r="X104" s="10">
        <f t="shared" si="21"/>
        <v>1113.5247339302277</v>
      </c>
      <c r="Y104" s="10">
        <f t="shared" si="21"/>
        <v>1170.192659321079</v>
      </c>
      <c r="Z104" s="10">
        <f t="shared" si="21"/>
        <v>1229.7444485995054</v>
      </c>
      <c r="AA104" s="10">
        <f t="shared" si="21"/>
        <v>1292.3268632865031</v>
      </c>
      <c r="AB104" s="10">
        <f t="shared" si="21"/>
        <v>1358.0941336827627</v>
      </c>
      <c r="AC104" s="10">
        <f t="shared" si="21"/>
        <v>1427.2083389592392</v>
      </c>
      <c r="AD104" s="10"/>
      <c r="AE104" s="10"/>
      <c r="AF104" s="10"/>
      <c r="AG104" s="10"/>
      <c r="AH104" s="10"/>
      <c r="AI104" s="10"/>
      <c r="AJ104" s="10"/>
      <c r="AK104" s="10"/>
    </row>
    <row r="105" spans="1:37" x14ac:dyDescent="0.35">
      <c r="C105" s="3"/>
      <c r="D105" s="3"/>
      <c r="E105" t="s">
        <v>86</v>
      </c>
      <c r="F105" t="s">
        <v>87</v>
      </c>
      <c r="G105" s="12"/>
      <c r="H105" s="13">
        <f>G105*(1+$G$16)*(1+H103)</f>
        <v>0</v>
      </c>
      <c r="I105" s="13">
        <f t="shared" ref="I105:AC105" si="22">H105*(1+$G$16)*(1+I103)</f>
        <v>0</v>
      </c>
      <c r="J105" s="13">
        <f t="shared" si="22"/>
        <v>0</v>
      </c>
      <c r="K105" s="13">
        <f t="shared" si="22"/>
        <v>0</v>
      </c>
      <c r="L105" s="13">
        <f t="shared" si="22"/>
        <v>0</v>
      </c>
      <c r="M105" s="13">
        <f t="shared" si="22"/>
        <v>0</v>
      </c>
      <c r="N105" s="13">
        <f t="shared" si="22"/>
        <v>0</v>
      </c>
      <c r="O105" s="13">
        <f t="shared" si="22"/>
        <v>0</v>
      </c>
      <c r="P105" s="13">
        <f t="shared" si="22"/>
        <v>0</v>
      </c>
      <c r="Q105" s="13">
        <f t="shared" si="22"/>
        <v>0</v>
      </c>
      <c r="R105" s="13">
        <f t="shared" si="22"/>
        <v>0</v>
      </c>
      <c r="S105" s="13">
        <f t="shared" si="22"/>
        <v>0</v>
      </c>
      <c r="T105" s="13">
        <f t="shared" si="22"/>
        <v>0</v>
      </c>
      <c r="U105" s="13">
        <f t="shared" si="22"/>
        <v>0</v>
      </c>
      <c r="V105" s="13">
        <f t="shared" si="22"/>
        <v>0</v>
      </c>
      <c r="W105" s="13">
        <f t="shared" si="22"/>
        <v>0</v>
      </c>
      <c r="X105" s="13">
        <f t="shared" si="22"/>
        <v>0</v>
      </c>
      <c r="Y105" s="13">
        <f t="shared" si="22"/>
        <v>0</v>
      </c>
      <c r="Z105" s="13">
        <f t="shared" si="22"/>
        <v>0</v>
      </c>
      <c r="AA105" s="13">
        <f t="shared" si="22"/>
        <v>0</v>
      </c>
      <c r="AB105" s="13">
        <f t="shared" si="22"/>
        <v>0</v>
      </c>
      <c r="AC105" s="13">
        <f t="shared" si="22"/>
        <v>0</v>
      </c>
      <c r="AD105" s="13"/>
      <c r="AE105" s="13"/>
      <c r="AF105" s="13"/>
      <c r="AG105" s="13"/>
      <c r="AH105" s="13"/>
      <c r="AI105" s="13"/>
      <c r="AJ105" s="13"/>
      <c r="AK105" s="13"/>
    </row>
    <row r="106" spans="1:37" x14ac:dyDescent="0.35">
      <c r="C106" s="3"/>
      <c r="D106" s="3"/>
      <c r="E106" t="s">
        <v>88</v>
      </c>
      <c r="F106" t="s">
        <v>87</v>
      </c>
      <c r="G106" s="12"/>
      <c r="H106" s="13">
        <f>G106*(1+$G$16)*(1+H103)</f>
        <v>0</v>
      </c>
      <c r="I106" s="13">
        <f t="shared" ref="I106:AC106" si="23">H106*(1+$G$16)*(1+I103)</f>
        <v>0</v>
      </c>
      <c r="J106" s="13">
        <f t="shared" si="23"/>
        <v>0</v>
      </c>
      <c r="K106" s="13">
        <f t="shared" si="23"/>
        <v>0</v>
      </c>
      <c r="L106" s="13">
        <f t="shared" si="23"/>
        <v>0</v>
      </c>
      <c r="M106" s="13">
        <f t="shared" si="23"/>
        <v>0</v>
      </c>
      <c r="N106" s="13">
        <f t="shared" si="23"/>
        <v>0</v>
      </c>
      <c r="O106" s="13">
        <f t="shared" si="23"/>
        <v>0</v>
      </c>
      <c r="P106" s="13">
        <f t="shared" si="23"/>
        <v>0</v>
      </c>
      <c r="Q106" s="13">
        <f t="shared" si="23"/>
        <v>0</v>
      </c>
      <c r="R106" s="13">
        <f t="shared" si="23"/>
        <v>0</v>
      </c>
      <c r="S106" s="13">
        <f t="shared" si="23"/>
        <v>0</v>
      </c>
      <c r="T106" s="13">
        <f t="shared" si="23"/>
        <v>0</v>
      </c>
      <c r="U106" s="13">
        <f t="shared" si="23"/>
        <v>0</v>
      </c>
      <c r="V106" s="13">
        <f t="shared" si="23"/>
        <v>0</v>
      </c>
      <c r="W106" s="13">
        <f t="shared" si="23"/>
        <v>0</v>
      </c>
      <c r="X106" s="13">
        <f t="shared" si="23"/>
        <v>0</v>
      </c>
      <c r="Y106" s="13">
        <f t="shared" si="23"/>
        <v>0</v>
      </c>
      <c r="Z106" s="13">
        <f t="shared" si="23"/>
        <v>0</v>
      </c>
      <c r="AA106" s="13">
        <f t="shared" si="23"/>
        <v>0</v>
      </c>
      <c r="AB106" s="13">
        <f t="shared" si="23"/>
        <v>0</v>
      </c>
      <c r="AC106" s="13">
        <f t="shared" si="23"/>
        <v>0</v>
      </c>
      <c r="AD106" s="13"/>
      <c r="AE106" s="13"/>
      <c r="AF106" s="13"/>
      <c r="AG106" s="13"/>
      <c r="AH106" s="13"/>
      <c r="AI106" s="13"/>
      <c r="AJ106" s="13"/>
      <c r="AK106" s="13"/>
    </row>
    <row r="107" spans="1:37" x14ac:dyDescent="0.35">
      <c r="C107" s="3"/>
      <c r="D107" s="3"/>
      <c r="E107" t="s">
        <v>89</v>
      </c>
      <c r="F107" t="s">
        <v>87</v>
      </c>
      <c r="G107" s="12"/>
      <c r="H107" s="13">
        <f>G107*(1+$G$16)*(1+H103)</f>
        <v>0</v>
      </c>
      <c r="I107" s="13">
        <f t="shared" ref="I107:AC107" si="24">H107*(1+$G$16)*(1+I103)</f>
        <v>0</v>
      </c>
      <c r="J107" s="13">
        <f t="shared" si="24"/>
        <v>0</v>
      </c>
      <c r="K107" s="13">
        <f t="shared" si="24"/>
        <v>0</v>
      </c>
      <c r="L107" s="13">
        <f t="shared" si="24"/>
        <v>0</v>
      </c>
      <c r="M107" s="13">
        <f t="shared" si="24"/>
        <v>0</v>
      </c>
      <c r="N107" s="13">
        <f t="shared" si="24"/>
        <v>0</v>
      </c>
      <c r="O107" s="13">
        <f t="shared" si="24"/>
        <v>0</v>
      </c>
      <c r="P107" s="13">
        <f t="shared" si="24"/>
        <v>0</v>
      </c>
      <c r="Q107" s="13">
        <f t="shared" si="24"/>
        <v>0</v>
      </c>
      <c r="R107" s="13">
        <f t="shared" si="24"/>
        <v>0</v>
      </c>
      <c r="S107" s="13">
        <f t="shared" si="24"/>
        <v>0</v>
      </c>
      <c r="T107" s="13">
        <f t="shared" si="24"/>
        <v>0</v>
      </c>
      <c r="U107" s="13">
        <f t="shared" si="24"/>
        <v>0</v>
      </c>
      <c r="V107" s="13">
        <f t="shared" si="24"/>
        <v>0</v>
      </c>
      <c r="W107" s="13">
        <f t="shared" si="24"/>
        <v>0</v>
      </c>
      <c r="X107" s="13">
        <f t="shared" si="24"/>
        <v>0</v>
      </c>
      <c r="Y107" s="13">
        <f t="shared" si="24"/>
        <v>0</v>
      </c>
      <c r="Z107" s="13">
        <f t="shared" si="24"/>
        <v>0</v>
      </c>
      <c r="AA107" s="13">
        <f t="shared" si="24"/>
        <v>0</v>
      </c>
      <c r="AB107" s="13">
        <f t="shared" si="24"/>
        <v>0</v>
      </c>
      <c r="AC107" s="13">
        <f t="shared" si="24"/>
        <v>0</v>
      </c>
      <c r="AD107" s="13"/>
      <c r="AE107" s="13"/>
      <c r="AF107" s="13"/>
      <c r="AG107" s="13"/>
      <c r="AH107" s="13"/>
      <c r="AI107" s="13"/>
      <c r="AJ107" s="13"/>
      <c r="AK107" s="13"/>
    </row>
    <row r="108" spans="1:37" x14ac:dyDescent="0.35">
      <c r="C108" s="3"/>
      <c r="D108" s="3"/>
    </row>
    <row r="109" spans="1:37" x14ac:dyDescent="0.35">
      <c r="C109" s="3"/>
      <c r="D109" s="3"/>
      <c r="E109" t="s">
        <v>90</v>
      </c>
      <c r="F109" t="s">
        <v>91</v>
      </c>
      <c r="H109" s="10">
        <f>SUM(H100:H102)/1000</f>
        <v>0</v>
      </c>
      <c r="I109" s="10">
        <f t="shared" ref="I109:AC109" si="25">SUM(I100:I102)/1000</f>
        <v>0</v>
      </c>
      <c r="J109" s="10">
        <f t="shared" si="25"/>
        <v>0</v>
      </c>
      <c r="K109" s="10">
        <f t="shared" si="25"/>
        <v>0</v>
      </c>
      <c r="L109" s="10">
        <f t="shared" si="25"/>
        <v>0</v>
      </c>
      <c r="M109" s="10">
        <f t="shared" si="25"/>
        <v>0</v>
      </c>
      <c r="N109" s="10">
        <f t="shared" si="25"/>
        <v>0</v>
      </c>
      <c r="O109" s="10">
        <f t="shared" si="25"/>
        <v>0</v>
      </c>
      <c r="P109" s="10">
        <f t="shared" si="25"/>
        <v>0</v>
      </c>
      <c r="Q109" s="10">
        <f t="shared" si="25"/>
        <v>0</v>
      </c>
      <c r="R109" s="10">
        <f t="shared" si="25"/>
        <v>0</v>
      </c>
      <c r="S109" s="10">
        <f t="shared" si="25"/>
        <v>0</v>
      </c>
      <c r="T109" s="10">
        <f t="shared" si="25"/>
        <v>0</v>
      </c>
      <c r="U109" s="10">
        <f t="shared" si="25"/>
        <v>0</v>
      </c>
      <c r="V109" s="10">
        <f t="shared" si="25"/>
        <v>0</v>
      </c>
      <c r="W109" s="10">
        <f t="shared" si="25"/>
        <v>0</v>
      </c>
      <c r="X109" s="10">
        <f t="shared" si="25"/>
        <v>0</v>
      </c>
      <c r="Y109" s="10">
        <f t="shared" si="25"/>
        <v>0</v>
      </c>
      <c r="Z109" s="10">
        <f t="shared" si="25"/>
        <v>0</v>
      </c>
      <c r="AA109" s="10">
        <f t="shared" si="25"/>
        <v>0</v>
      </c>
      <c r="AB109" s="10">
        <f t="shared" si="25"/>
        <v>0</v>
      </c>
      <c r="AC109" s="10">
        <f t="shared" si="25"/>
        <v>0</v>
      </c>
      <c r="AD109" s="10"/>
      <c r="AE109" s="10"/>
      <c r="AF109" s="10"/>
      <c r="AG109" s="10"/>
      <c r="AH109" s="10"/>
      <c r="AI109" s="10"/>
      <c r="AJ109" s="10"/>
      <c r="AK109" s="10"/>
    </row>
    <row r="110" spans="1:37" x14ac:dyDescent="0.35">
      <c r="C110" s="3"/>
      <c r="D110" s="3"/>
      <c r="E110" t="s">
        <v>92</v>
      </c>
      <c r="F110" t="s">
        <v>53</v>
      </c>
      <c r="H110" s="10">
        <f>H93*H104+H100*H105+H101*H106+H102*H107</f>
        <v>0</v>
      </c>
      <c r="I110" s="10">
        <f t="shared" ref="I110:AC110" si="26">I93*I104+I100*I105+I101*I106+I102*I107</f>
        <v>0</v>
      </c>
      <c r="J110" s="10">
        <f t="shared" si="26"/>
        <v>748065.98937154957</v>
      </c>
      <c r="K110" s="10">
        <f t="shared" si="26"/>
        <v>1058304.261315471</v>
      </c>
      <c r="L110" s="10">
        <f t="shared" si="26"/>
        <v>1404933.1029837974</v>
      </c>
      <c r="M110" s="10">
        <f t="shared" si="26"/>
        <v>1743465.6680326751</v>
      </c>
      <c r="N110" s="10">
        <f t="shared" si="26"/>
        <v>2139251.5231426898</v>
      </c>
      <c r="O110" s="10">
        <f t="shared" si="26"/>
        <v>2570805.6083812029</v>
      </c>
      <c r="P110" s="10">
        <f t="shared" si="26"/>
        <v>3040743.4294204805</v>
      </c>
      <c r="Q110" s="10">
        <f t="shared" si="26"/>
        <v>3551854.0667511225</v>
      </c>
      <c r="R110" s="10">
        <f t="shared" si="26"/>
        <v>4107111.0685585146</v>
      </c>
      <c r="S110" s="10">
        <f t="shared" si="26"/>
        <v>4709684.0027559623</v>
      </c>
      <c r="T110" s="10">
        <f t="shared" si="26"/>
        <v>5362950.7070533168</v>
      </c>
      <c r="U110" s="10">
        <f t="shared" si="26"/>
        <v>6070510.2781899003</v>
      </c>
      <c r="V110" s="10">
        <f t="shared" si="26"/>
        <v>6836196.8438388845</v>
      </c>
      <c r="W110" s="10">
        <f t="shared" si="26"/>
        <v>7664094.1632041493</v>
      </c>
      <c r="X110" s="10">
        <f t="shared" si="26"/>
        <v>8558551.1049877312</v>
      </c>
      <c r="Y110" s="10">
        <f t="shared" si="26"/>
        <v>9524198.0542142615</v>
      </c>
      <c r="Z110" s="10">
        <f t="shared" si="26"/>
        <v>10565964.30236695</v>
      </c>
      <c r="AA110" s="10">
        <f t="shared" si="26"/>
        <v>11689096.478426421</v>
      </c>
      <c r="AB110" s="10">
        <f t="shared" si="26"/>
        <v>12899178.081718881</v>
      </c>
      <c r="AC110" s="10">
        <f t="shared" si="26"/>
        <v>14202150.180983389</v>
      </c>
      <c r="AD110" s="10"/>
      <c r="AE110" s="10"/>
      <c r="AF110" s="10"/>
      <c r="AG110" s="10"/>
      <c r="AH110" s="10"/>
      <c r="AI110" s="10"/>
      <c r="AJ110" s="10"/>
      <c r="AK110" s="10"/>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'[3]All Developments - Total'!H128</f>
        <v>484</v>
      </c>
      <c r="I113" s="6">
        <f>'[3]All Developments - Total'!I128</f>
        <v>428</v>
      </c>
      <c r="J113" s="6">
        <f>'[3]All Developments - Total'!J128</f>
        <v>434</v>
      </c>
      <c r="K113" s="6">
        <f>'[3]All Developments - Total'!K128</f>
        <v>466</v>
      </c>
      <c r="L113" s="6">
        <f>'[3]All Developments - Total'!L128</f>
        <v>477</v>
      </c>
      <c r="M113" s="6">
        <f>'[3]All Developments - Total'!M128</f>
        <v>414</v>
      </c>
      <c r="N113" s="6">
        <f>'[3]All Developments - Total'!N128</f>
        <v>453</v>
      </c>
      <c r="O113" s="6">
        <f>'[3]All Developments - Total'!O128</f>
        <v>453</v>
      </c>
      <c r="P113" s="6">
        <f>'[3]All Developments - Total'!P128</f>
        <v>453</v>
      </c>
      <c r="Q113" s="6">
        <f>'[3]All Developments - Total'!Q128</f>
        <v>453</v>
      </c>
      <c r="R113" s="6">
        <f>'[3]All Developments - Total'!R128</f>
        <v>453</v>
      </c>
      <c r="S113" s="6">
        <f>'[3]All Developments - Total'!S128</f>
        <v>453</v>
      </c>
      <c r="T113" s="6">
        <f>'[3]All Developments - Total'!T128</f>
        <v>453</v>
      </c>
      <c r="U113" s="6">
        <f>'[3]All Developments - Total'!U128</f>
        <v>453</v>
      </c>
      <c r="V113" s="6">
        <f>'[3]All Developments - Total'!V128</f>
        <v>453</v>
      </c>
      <c r="W113" s="6">
        <f>'[3]All Developments - Total'!W128</f>
        <v>453</v>
      </c>
      <c r="X113" s="6">
        <f>'[3]All Developments - Total'!X128</f>
        <v>453</v>
      </c>
      <c r="Y113" s="6">
        <f>'[3]All Developments - Total'!Y128</f>
        <v>453</v>
      </c>
      <c r="Z113" s="6">
        <f>'[3]All Developments - Total'!Z128</f>
        <v>453</v>
      </c>
      <c r="AA113" s="6">
        <f>'[3]All Developments - Total'!AA128</f>
        <v>453</v>
      </c>
      <c r="AB113" s="6">
        <f>'[3]All Developments - Total'!AB128</f>
        <v>453</v>
      </c>
      <c r="AC113" s="6">
        <f>'[3]All Developments - Total'!AC128</f>
        <v>453</v>
      </c>
      <c r="AD113" s="6"/>
      <c r="AE113" s="6"/>
      <c r="AF113" s="6"/>
      <c r="AG113" s="6"/>
      <c r="AH113" s="6"/>
      <c r="AI113" s="6"/>
      <c r="AJ113" s="6"/>
      <c r="AK113" s="6"/>
    </row>
    <row r="114" spans="1:39" x14ac:dyDescent="0.35">
      <c r="C114" s="3"/>
      <c r="D114" s="3"/>
      <c r="E114" t="s">
        <v>71</v>
      </c>
      <c r="F114" t="s">
        <v>70</v>
      </c>
      <c r="H114" s="10"/>
      <c r="I114" s="10"/>
      <c r="J114" s="10">
        <v>1346</v>
      </c>
      <c r="K114" s="10">
        <f t="shared" ref="K114:AC114" si="27">J114+K113</f>
        <v>1812</v>
      </c>
      <c r="L114" s="10">
        <f t="shared" si="27"/>
        <v>2289</v>
      </c>
      <c r="M114" s="10">
        <f t="shared" si="27"/>
        <v>2703</v>
      </c>
      <c r="N114" s="10">
        <f t="shared" si="27"/>
        <v>3156</v>
      </c>
      <c r="O114" s="10">
        <f t="shared" si="27"/>
        <v>3609</v>
      </c>
      <c r="P114" s="10">
        <f t="shared" si="27"/>
        <v>4062</v>
      </c>
      <c r="Q114" s="10">
        <f t="shared" si="27"/>
        <v>4515</v>
      </c>
      <c r="R114" s="10">
        <f t="shared" si="27"/>
        <v>4968</v>
      </c>
      <c r="S114" s="10">
        <f t="shared" si="27"/>
        <v>5421</v>
      </c>
      <c r="T114" s="10">
        <f t="shared" si="27"/>
        <v>5874</v>
      </c>
      <c r="U114" s="10">
        <f t="shared" si="27"/>
        <v>6327</v>
      </c>
      <c r="V114" s="10">
        <f t="shared" si="27"/>
        <v>6780</v>
      </c>
      <c r="W114" s="10">
        <f t="shared" si="27"/>
        <v>7233</v>
      </c>
      <c r="X114" s="10">
        <f t="shared" si="27"/>
        <v>7686</v>
      </c>
      <c r="Y114" s="10">
        <f t="shared" si="27"/>
        <v>8139</v>
      </c>
      <c r="Z114" s="10">
        <f t="shared" si="27"/>
        <v>8592</v>
      </c>
      <c r="AA114" s="10">
        <f t="shared" si="27"/>
        <v>9045</v>
      </c>
      <c r="AB114" s="10">
        <f t="shared" si="27"/>
        <v>9498</v>
      </c>
      <c r="AC114" s="10">
        <f t="shared" si="27"/>
        <v>9951</v>
      </c>
      <c r="AD114" s="10"/>
      <c r="AE114" s="10"/>
      <c r="AF114" s="10"/>
      <c r="AG114" s="10"/>
      <c r="AH114" s="10"/>
      <c r="AI114" s="10"/>
      <c r="AJ114" s="10"/>
      <c r="AK114" s="10"/>
    </row>
    <row r="115" spans="1:39" x14ac:dyDescent="0.35">
      <c r="A115" s="2">
        <v>21</v>
      </c>
      <c r="C115" s="3"/>
      <c r="D115" s="3"/>
      <c r="E115" t="s">
        <v>72</v>
      </c>
      <c r="F115" t="s">
        <v>70</v>
      </c>
      <c r="G115" s="6">
        <v>1</v>
      </c>
    </row>
    <row r="116" spans="1:39" x14ac:dyDescent="0.35">
      <c r="C116" s="3"/>
      <c r="D116" s="3"/>
      <c r="E116" t="s">
        <v>73</v>
      </c>
      <c r="F116" t="s">
        <v>70</v>
      </c>
      <c r="I116" s="10"/>
      <c r="J116" s="10">
        <f t="shared" ref="J116:AC116" si="28">J113*$G115</f>
        <v>434</v>
      </c>
      <c r="K116" s="10">
        <f t="shared" si="28"/>
        <v>466</v>
      </c>
      <c r="L116" s="10">
        <f t="shared" si="28"/>
        <v>477</v>
      </c>
      <c r="M116" s="10">
        <f t="shared" si="28"/>
        <v>414</v>
      </c>
      <c r="N116" s="10">
        <f t="shared" si="28"/>
        <v>453</v>
      </c>
      <c r="O116" s="10">
        <f t="shared" si="28"/>
        <v>453</v>
      </c>
      <c r="P116" s="10">
        <f t="shared" si="28"/>
        <v>453</v>
      </c>
      <c r="Q116" s="10">
        <f t="shared" si="28"/>
        <v>453</v>
      </c>
      <c r="R116" s="10">
        <f t="shared" si="28"/>
        <v>453</v>
      </c>
      <c r="S116" s="10">
        <f t="shared" si="28"/>
        <v>453</v>
      </c>
      <c r="T116" s="10">
        <f t="shared" si="28"/>
        <v>453</v>
      </c>
      <c r="U116" s="10">
        <f t="shared" si="28"/>
        <v>453</v>
      </c>
      <c r="V116" s="10">
        <f t="shared" si="28"/>
        <v>453</v>
      </c>
      <c r="W116" s="10">
        <f t="shared" si="28"/>
        <v>453</v>
      </c>
      <c r="X116" s="10">
        <f t="shared" si="28"/>
        <v>453</v>
      </c>
      <c r="Y116" s="10">
        <f t="shared" si="28"/>
        <v>453</v>
      </c>
      <c r="Z116" s="10">
        <f t="shared" si="28"/>
        <v>453</v>
      </c>
      <c r="AA116" s="10">
        <f t="shared" si="28"/>
        <v>453</v>
      </c>
      <c r="AB116" s="10">
        <f t="shared" si="28"/>
        <v>453</v>
      </c>
      <c r="AC116" s="10">
        <f t="shared" si="28"/>
        <v>453</v>
      </c>
      <c r="AD116" s="10"/>
      <c r="AE116" s="10"/>
      <c r="AF116" s="10"/>
      <c r="AG116" s="10"/>
      <c r="AH116" s="10"/>
      <c r="AI116" s="10"/>
      <c r="AJ116" s="10"/>
      <c r="AK116" s="10"/>
      <c r="AL116" s="10"/>
      <c r="AM116" s="10"/>
    </row>
    <row r="117" spans="1:39" x14ac:dyDescent="0.35">
      <c r="C117" s="3"/>
      <c r="D117" s="3"/>
      <c r="E117" t="s">
        <v>74</v>
      </c>
      <c r="F117" t="s">
        <v>70</v>
      </c>
      <c r="H117">
        <f>H114*$G115</f>
        <v>0</v>
      </c>
      <c r="I117" s="10">
        <f t="shared" ref="I117:AC117" si="29">I114*$G115</f>
        <v>0</v>
      </c>
      <c r="J117" s="10">
        <f t="shared" si="29"/>
        <v>1346</v>
      </c>
      <c r="K117" s="10">
        <f t="shared" si="29"/>
        <v>1812</v>
      </c>
      <c r="L117" s="10">
        <f t="shared" si="29"/>
        <v>2289</v>
      </c>
      <c r="M117" s="10">
        <f t="shared" si="29"/>
        <v>2703</v>
      </c>
      <c r="N117" s="10">
        <f t="shared" si="29"/>
        <v>3156</v>
      </c>
      <c r="O117" s="10">
        <f t="shared" si="29"/>
        <v>3609</v>
      </c>
      <c r="P117" s="10">
        <f t="shared" si="29"/>
        <v>4062</v>
      </c>
      <c r="Q117" s="10">
        <f t="shared" si="29"/>
        <v>4515</v>
      </c>
      <c r="R117" s="10">
        <f t="shared" si="29"/>
        <v>4968</v>
      </c>
      <c r="S117" s="10">
        <f t="shared" si="29"/>
        <v>5421</v>
      </c>
      <c r="T117" s="10">
        <f t="shared" si="29"/>
        <v>5874</v>
      </c>
      <c r="U117" s="10">
        <f t="shared" si="29"/>
        <v>6327</v>
      </c>
      <c r="V117" s="10">
        <f t="shared" si="29"/>
        <v>6780</v>
      </c>
      <c r="W117" s="10">
        <f t="shared" si="29"/>
        <v>7233</v>
      </c>
      <c r="X117" s="10">
        <f t="shared" si="29"/>
        <v>7686</v>
      </c>
      <c r="Y117" s="10">
        <f t="shared" si="29"/>
        <v>8139</v>
      </c>
      <c r="Z117" s="10">
        <f t="shared" si="29"/>
        <v>8592</v>
      </c>
      <c r="AA117" s="10">
        <f t="shared" si="29"/>
        <v>9045</v>
      </c>
      <c r="AB117" s="10">
        <f t="shared" si="29"/>
        <v>9498</v>
      </c>
      <c r="AC117" s="10">
        <f t="shared" si="29"/>
        <v>9951</v>
      </c>
      <c r="AD117" s="10"/>
      <c r="AE117" s="10"/>
      <c r="AF117" s="10"/>
      <c r="AG117" s="10"/>
      <c r="AH117" s="10"/>
      <c r="AI117" s="10"/>
      <c r="AJ117" s="10"/>
      <c r="AK117" s="10"/>
      <c r="AL117" s="10"/>
      <c r="AM117" s="10"/>
    </row>
    <row r="118" spans="1:39" x14ac:dyDescent="0.35">
      <c r="A118" s="2">
        <v>22</v>
      </c>
      <c r="C118" s="3"/>
      <c r="D118" s="3"/>
      <c r="E118" t="s">
        <v>75</v>
      </c>
      <c r="F118" t="s">
        <v>76</v>
      </c>
      <c r="H118" s="6"/>
      <c r="I118" s="6"/>
      <c r="J118" s="6">
        <f>'[3]All Developments - Total'!J133</f>
        <v>121</v>
      </c>
      <c r="K118" s="6">
        <f>'[3]All Developments - Total'!K133</f>
        <v>121</v>
      </c>
      <c r="L118" s="6">
        <f>'[3]All Developments - Total'!L133</f>
        <v>121</v>
      </c>
      <c r="M118" s="6">
        <f>'[3]All Developments - Total'!M133</f>
        <v>121</v>
      </c>
      <c r="N118" s="6">
        <f>'[3]All Developments - Total'!N133</f>
        <v>121</v>
      </c>
      <c r="O118" s="6">
        <f>'[3]All Developments - Total'!O133</f>
        <v>121</v>
      </c>
      <c r="P118" s="6">
        <f>'[3]All Developments - Total'!P133</f>
        <v>121</v>
      </c>
      <c r="Q118" s="6">
        <f>'[3]All Developments - Total'!Q133</f>
        <v>121</v>
      </c>
      <c r="R118" s="6">
        <f>'[3]All Developments - Total'!R133</f>
        <v>121</v>
      </c>
      <c r="S118" s="6">
        <f>'[3]All Developments - Total'!S133</f>
        <v>121</v>
      </c>
      <c r="T118" s="6">
        <f>'[3]All Developments - Total'!T133</f>
        <v>121</v>
      </c>
      <c r="U118" s="6">
        <f>'[3]All Developments - Total'!U133</f>
        <v>121</v>
      </c>
      <c r="V118" s="6">
        <f>'[3]All Developments - Total'!V133</f>
        <v>121</v>
      </c>
      <c r="W118" s="6">
        <f>'[3]All Developments - Total'!W133</f>
        <v>121</v>
      </c>
      <c r="X118" s="6">
        <f>'[3]All Developments - Total'!X133</f>
        <v>121</v>
      </c>
      <c r="Y118" s="6">
        <f>'[3]All Developments - Total'!Y133</f>
        <v>121</v>
      </c>
      <c r="Z118" s="6">
        <f>'[3]All Developments - Total'!Z133</f>
        <v>121</v>
      </c>
      <c r="AA118" s="6">
        <f>'[3]All Developments - Total'!AA133</f>
        <v>121</v>
      </c>
      <c r="AB118" s="6">
        <f>'[3]All Developments - Total'!AB133</f>
        <v>121</v>
      </c>
      <c r="AC118" s="6">
        <f>'[3]All Developments - Total'!AC133</f>
        <v>121</v>
      </c>
      <c r="AD118" s="6"/>
      <c r="AE118" s="6"/>
      <c r="AF118" s="6"/>
      <c r="AG118" s="6"/>
      <c r="AH118" s="6"/>
      <c r="AI118" s="6"/>
      <c r="AJ118" s="6"/>
      <c r="AK118" s="6"/>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0</v>
      </c>
      <c r="I121" s="10">
        <f t="shared" ref="I121:AC121" si="30">I114*I118</f>
        <v>0</v>
      </c>
      <c r="J121" s="10">
        <f t="shared" si="30"/>
        <v>162866</v>
      </c>
      <c r="K121" s="10">
        <f t="shared" si="30"/>
        <v>219252</v>
      </c>
      <c r="L121" s="10">
        <f t="shared" si="30"/>
        <v>276969</v>
      </c>
      <c r="M121" s="10">
        <f t="shared" si="30"/>
        <v>327063</v>
      </c>
      <c r="N121" s="10">
        <f t="shared" si="30"/>
        <v>381876</v>
      </c>
      <c r="O121" s="10">
        <f t="shared" si="30"/>
        <v>436689</v>
      </c>
      <c r="P121" s="10">
        <f t="shared" si="30"/>
        <v>491502</v>
      </c>
      <c r="Q121" s="10">
        <f t="shared" si="30"/>
        <v>546315</v>
      </c>
      <c r="R121" s="10">
        <f t="shared" si="30"/>
        <v>601128</v>
      </c>
      <c r="S121" s="10">
        <f t="shared" si="30"/>
        <v>655941</v>
      </c>
      <c r="T121" s="10">
        <f t="shared" si="30"/>
        <v>710754</v>
      </c>
      <c r="U121" s="10">
        <f t="shared" si="30"/>
        <v>765567</v>
      </c>
      <c r="V121" s="10">
        <f t="shared" si="30"/>
        <v>820380</v>
      </c>
      <c r="W121" s="10">
        <f t="shared" si="30"/>
        <v>875193</v>
      </c>
      <c r="X121" s="10">
        <f t="shared" si="30"/>
        <v>930006</v>
      </c>
      <c r="Y121" s="10">
        <f t="shared" si="30"/>
        <v>984819</v>
      </c>
      <c r="Z121" s="10">
        <f t="shared" si="30"/>
        <v>1039632</v>
      </c>
      <c r="AA121" s="10">
        <f t="shared" si="30"/>
        <v>1094445</v>
      </c>
      <c r="AB121" s="10">
        <f t="shared" si="30"/>
        <v>1149258</v>
      </c>
      <c r="AC121" s="10">
        <f t="shared" si="30"/>
        <v>1204071</v>
      </c>
      <c r="AD121" s="10"/>
      <c r="AE121" s="10"/>
      <c r="AF121" s="10"/>
      <c r="AG121" s="10"/>
      <c r="AH121" s="10"/>
      <c r="AI121" s="10"/>
      <c r="AJ121" s="10"/>
      <c r="AK121" s="10"/>
    </row>
    <row r="122" spans="1:39" x14ac:dyDescent="0.35">
      <c r="C122" s="3"/>
      <c r="D122" s="3"/>
      <c r="E122" t="s">
        <v>81</v>
      </c>
      <c r="F122" t="s">
        <v>80</v>
      </c>
      <c r="H122" s="10">
        <f>H114*H119</f>
        <v>0</v>
      </c>
      <c r="I122" s="10">
        <f t="shared" ref="I122:AC122" si="31">I114*I119</f>
        <v>0</v>
      </c>
      <c r="J122" s="10">
        <f t="shared" si="31"/>
        <v>0</v>
      </c>
      <c r="K122" s="10">
        <f t="shared" si="31"/>
        <v>0</v>
      </c>
      <c r="L122" s="10">
        <f t="shared" si="31"/>
        <v>0</v>
      </c>
      <c r="M122" s="10">
        <f t="shared" si="31"/>
        <v>0</v>
      </c>
      <c r="N122" s="10">
        <f t="shared" si="31"/>
        <v>0</v>
      </c>
      <c r="O122" s="10">
        <f t="shared" si="31"/>
        <v>0</v>
      </c>
      <c r="P122" s="10">
        <f t="shared" si="31"/>
        <v>0</v>
      </c>
      <c r="Q122" s="10">
        <f t="shared" si="31"/>
        <v>0</v>
      </c>
      <c r="R122" s="10">
        <f t="shared" si="31"/>
        <v>0</v>
      </c>
      <c r="S122" s="10">
        <f t="shared" si="31"/>
        <v>0</v>
      </c>
      <c r="T122" s="10">
        <f t="shared" si="31"/>
        <v>0</v>
      </c>
      <c r="U122" s="10">
        <f t="shared" si="31"/>
        <v>0</v>
      </c>
      <c r="V122" s="10">
        <f t="shared" si="31"/>
        <v>0</v>
      </c>
      <c r="W122" s="10">
        <f t="shared" si="31"/>
        <v>0</v>
      </c>
      <c r="X122" s="10">
        <f t="shared" si="31"/>
        <v>0</v>
      </c>
      <c r="Y122" s="10">
        <f t="shared" si="31"/>
        <v>0</v>
      </c>
      <c r="Z122" s="10">
        <f t="shared" si="31"/>
        <v>0</v>
      </c>
      <c r="AA122" s="10">
        <f t="shared" si="31"/>
        <v>0</v>
      </c>
      <c r="AB122" s="10">
        <f t="shared" si="31"/>
        <v>0</v>
      </c>
      <c r="AC122" s="10">
        <f t="shared" si="31"/>
        <v>0</v>
      </c>
      <c r="AD122" s="10"/>
      <c r="AE122" s="10"/>
      <c r="AF122" s="10"/>
      <c r="AG122" s="10"/>
      <c r="AH122" s="10"/>
      <c r="AI122" s="10"/>
      <c r="AJ122" s="10"/>
      <c r="AK122" s="10"/>
    </row>
    <row r="123" spans="1:39" x14ac:dyDescent="0.35">
      <c r="C123" s="3"/>
      <c r="D123" s="3"/>
      <c r="E123" t="s">
        <v>82</v>
      </c>
      <c r="F123" t="s">
        <v>80</v>
      </c>
      <c r="H123" s="10">
        <f>H114*H120</f>
        <v>0</v>
      </c>
      <c r="I123" s="10">
        <f t="shared" ref="I123:AC123" si="32">I114*I120</f>
        <v>0</v>
      </c>
      <c r="J123" s="10">
        <f t="shared" si="32"/>
        <v>0</v>
      </c>
      <c r="K123" s="10">
        <f t="shared" si="32"/>
        <v>0</v>
      </c>
      <c r="L123" s="10">
        <f t="shared" si="32"/>
        <v>0</v>
      </c>
      <c r="M123" s="10">
        <f t="shared" si="32"/>
        <v>0</v>
      </c>
      <c r="N123" s="10">
        <f t="shared" si="32"/>
        <v>0</v>
      </c>
      <c r="O123" s="10">
        <f t="shared" si="32"/>
        <v>0</v>
      </c>
      <c r="P123" s="10">
        <f t="shared" si="32"/>
        <v>0</v>
      </c>
      <c r="Q123" s="10">
        <f t="shared" si="32"/>
        <v>0</v>
      </c>
      <c r="R123" s="10">
        <f t="shared" si="32"/>
        <v>0</v>
      </c>
      <c r="S123" s="10">
        <f t="shared" si="32"/>
        <v>0</v>
      </c>
      <c r="T123" s="10">
        <f t="shared" si="32"/>
        <v>0</v>
      </c>
      <c r="U123" s="10">
        <f t="shared" si="32"/>
        <v>0</v>
      </c>
      <c r="V123" s="10">
        <f t="shared" si="32"/>
        <v>0</v>
      </c>
      <c r="W123" s="10">
        <f t="shared" si="32"/>
        <v>0</v>
      </c>
      <c r="X123" s="10">
        <f t="shared" si="32"/>
        <v>0</v>
      </c>
      <c r="Y123" s="10">
        <f t="shared" si="32"/>
        <v>0</v>
      </c>
      <c r="Z123" s="10">
        <f t="shared" si="32"/>
        <v>0</v>
      </c>
      <c r="AA123" s="10">
        <f t="shared" si="32"/>
        <v>0</v>
      </c>
      <c r="AB123" s="10">
        <f t="shared" si="32"/>
        <v>0</v>
      </c>
      <c r="AC123" s="10">
        <f t="shared" si="32"/>
        <v>0</v>
      </c>
      <c r="AD123" s="10"/>
      <c r="AE123" s="10"/>
      <c r="AF123" s="10"/>
      <c r="AG123" s="10"/>
      <c r="AH123" s="10"/>
      <c r="AI123" s="10"/>
      <c r="AJ123" s="10"/>
      <c r="AK123" s="10"/>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c r="AE124" s="9"/>
      <c r="AF124" s="9"/>
      <c r="AG124" s="9"/>
      <c r="AH124" s="9"/>
      <c r="AI124" s="9"/>
      <c r="AJ124" s="9"/>
      <c r="AK124" s="9"/>
    </row>
    <row r="125" spans="1:39" x14ac:dyDescent="0.35">
      <c r="A125" s="2">
        <v>24</v>
      </c>
      <c r="C125" s="3"/>
      <c r="D125" s="3"/>
      <c r="E125" t="s">
        <v>84</v>
      </c>
      <c r="F125" t="s">
        <v>85</v>
      </c>
      <c r="G125" s="6">
        <f>[3]Infill!$G$140</f>
        <v>328.1</v>
      </c>
      <c r="H125" s="14"/>
      <c r="I125" s="10"/>
      <c r="J125" s="10">
        <v>358.10941897911601</v>
      </c>
      <c r="K125" s="10">
        <f t="shared" ref="K125:AC125" si="33">J125*(1+$G$16)*(1+K124)</f>
        <v>376.33381689153924</v>
      </c>
      <c r="L125" s="10">
        <f t="shared" si="33"/>
        <v>395.48566507940382</v>
      </c>
      <c r="M125" s="10">
        <f t="shared" si="33"/>
        <v>415.61216203000959</v>
      </c>
      <c r="N125" s="10">
        <f t="shared" si="33"/>
        <v>436.7629081892976</v>
      </c>
      <c r="O125" s="10">
        <f t="shared" si="33"/>
        <v>458.9900281989311</v>
      </c>
      <c r="P125" s="10">
        <f t="shared" si="33"/>
        <v>482.348299354093</v>
      </c>
      <c r="Q125" s="10">
        <f t="shared" si="33"/>
        <v>506.89528659857609</v>
      </c>
      <c r="R125" s="10">
        <f t="shared" si="33"/>
        <v>532.69148438985223</v>
      </c>
      <c r="S125" s="10">
        <f t="shared" si="33"/>
        <v>559.80046578373788</v>
      </c>
      <c r="T125" s="10">
        <f t="shared" si="33"/>
        <v>588.2890391060655</v>
      </c>
      <c r="U125" s="10">
        <f t="shared" si="33"/>
        <v>618.22741259746829</v>
      </c>
      <c r="V125" s="10">
        <f t="shared" si="33"/>
        <v>649.68936743703409</v>
      </c>
      <c r="W125" s="10">
        <f t="shared" si="33"/>
        <v>682.75243957123428</v>
      </c>
      <c r="X125" s="10">
        <f t="shared" si="33"/>
        <v>717.4981107962335</v>
      </c>
      <c r="Y125" s="10">
        <f t="shared" si="33"/>
        <v>754.01200956448963</v>
      </c>
      <c r="Z125" s="10">
        <f t="shared" si="33"/>
        <v>792.3841220105196</v>
      </c>
      <c r="AA125" s="10">
        <f t="shared" si="33"/>
        <v>832.70901371588957</v>
      </c>
      <c r="AB125" s="10">
        <f t="shared" si="33"/>
        <v>875.08606275995521</v>
      </c>
      <c r="AC125" s="10">
        <f t="shared" si="33"/>
        <v>919.61970463069088</v>
      </c>
      <c r="AD125" s="10"/>
      <c r="AE125" s="10"/>
      <c r="AF125" s="10"/>
      <c r="AG125" s="10"/>
      <c r="AH125" s="10"/>
      <c r="AI125" s="10"/>
      <c r="AJ125" s="10"/>
      <c r="AK125" s="10"/>
    </row>
    <row r="126" spans="1:39" x14ac:dyDescent="0.35">
      <c r="C126" s="3"/>
      <c r="D126" s="3"/>
      <c r="E126" t="s">
        <v>86</v>
      </c>
      <c r="F126" t="s">
        <v>87</v>
      </c>
      <c r="G126" s="12">
        <f>[3]Infill!$G$141</f>
        <v>1.9831000000000001</v>
      </c>
      <c r="H126" s="13"/>
      <c r="I126" s="13"/>
      <c r="J126" s="13">
        <v>2.2067453126890797</v>
      </c>
      <c r="K126" s="13">
        <f t="shared" ref="K126:AC126" si="34">J126*(1+$G$16)*(1+K124)</f>
        <v>2.319047873131272</v>
      </c>
      <c r="L126" s="13">
        <f t="shared" si="34"/>
        <v>2.4370655765985125</v>
      </c>
      <c r="M126" s="13">
        <f t="shared" si="34"/>
        <v>2.5610892700640857</v>
      </c>
      <c r="N126" s="13">
        <f t="shared" si="34"/>
        <v>2.6914246018739627</v>
      </c>
      <c r="O126" s="13">
        <f t="shared" si="34"/>
        <v>2.8283927749973197</v>
      </c>
      <c r="P126" s="13">
        <f t="shared" si="34"/>
        <v>2.9723313386104149</v>
      </c>
      <c r="Q126" s="13">
        <f t="shared" si="34"/>
        <v>3.1235950199646343</v>
      </c>
      <c r="R126" s="13">
        <f t="shared" si="34"/>
        <v>3.2825565985887888</v>
      </c>
      <c r="S126" s="13">
        <f t="shared" si="34"/>
        <v>3.4496078249800757</v>
      </c>
      <c r="T126" s="13">
        <f t="shared" si="34"/>
        <v>3.6251603860477641</v>
      </c>
      <c r="U126" s="13">
        <f t="shared" si="34"/>
        <v>3.8096469196888716</v>
      </c>
      <c r="V126" s="13">
        <f t="shared" si="34"/>
        <v>4.0035220809961931</v>
      </c>
      <c r="W126" s="13">
        <f t="shared" si="34"/>
        <v>4.2072636627262794</v>
      </c>
      <c r="X126" s="13">
        <f t="shared" si="34"/>
        <v>4.4213737727886855</v>
      </c>
      <c r="Y126" s="13">
        <f t="shared" si="34"/>
        <v>4.6463800716583386</v>
      </c>
      <c r="Z126" s="13">
        <f t="shared" si="34"/>
        <v>4.8828370727605437</v>
      </c>
      <c r="AA126" s="13">
        <f t="shared" si="34"/>
        <v>5.131327509033345</v>
      </c>
      <c r="AB126" s="13">
        <f t="shared" si="34"/>
        <v>5.3924637690350421</v>
      </c>
      <c r="AC126" s="13">
        <f t="shared" si="34"/>
        <v>5.666889406136062</v>
      </c>
      <c r="AD126" s="13"/>
      <c r="AE126" s="13"/>
      <c r="AF126" s="13"/>
      <c r="AG126" s="13"/>
      <c r="AH126" s="13"/>
      <c r="AI126" s="13"/>
      <c r="AJ126" s="13"/>
      <c r="AK126" s="13"/>
    </row>
    <row r="127" spans="1:39" x14ac:dyDescent="0.35">
      <c r="C127" s="3"/>
      <c r="D127" s="3"/>
      <c r="E127" t="s">
        <v>88</v>
      </c>
      <c r="F127" t="s">
        <v>87</v>
      </c>
      <c r="G127" s="12"/>
      <c r="H127" s="13">
        <f>G127*(1+$G$16)*(1+H124)</f>
        <v>0</v>
      </c>
      <c r="I127" s="13">
        <f t="shared" ref="I127:AC127" si="35">H127*(1+$G$16)*(1+I124)</f>
        <v>0</v>
      </c>
      <c r="J127" s="13">
        <f t="shared" si="35"/>
        <v>0</v>
      </c>
      <c r="K127" s="13">
        <f t="shared" si="35"/>
        <v>0</v>
      </c>
      <c r="L127" s="13">
        <f t="shared" si="35"/>
        <v>0</v>
      </c>
      <c r="M127" s="13">
        <f t="shared" si="35"/>
        <v>0</v>
      </c>
      <c r="N127" s="13">
        <f t="shared" si="35"/>
        <v>0</v>
      </c>
      <c r="O127" s="13">
        <f t="shared" si="35"/>
        <v>0</v>
      </c>
      <c r="P127" s="13">
        <f t="shared" si="35"/>
        <v>0</v>
      </c>
      <c r="Q127" s="13">
        <f t="shared" si="35"/>
        <v>0</v>
      </c>
      <c r="R127" s="13">
        <f t="shared" si="35"/>
        <v>0</v>
      </c>
      <c r="S127" s="13">
        <f t="shared" si="35"/>
        <v>0</v>
      </c>
      <c r="T127" s="13">
        <f t="shared" si="35"/>
        <v>0</v>
      </c>
      <c r="U127" s="13">
        <f t="shared" si="35"/>
        <v>0</v>
      </c>
      <c r="V127" s="13">
        <f t="shared" si="35"/>
        <v>0</v>
      </c>
      <c r="W127" s="13">
        <f t="shared" si="35"/>
        <v>0</v>
      </c>
      <c r="X127" s="13">
        <f t="shared" si="35"/>
        <v>0</v>
      </c>
      <c r="Y127" s="13">
        <f t="shared" si="35"/>
        <v>0</v>
      </c>
      <c r="Z127" s="13">
        <f t="shared" si="35"/>
        <v>0</v>
      </c>
      <c r="AA127" s="13">
        <f t="shared" si="35"/>
        <v>0</v>
      </c>
      <c r="AB127" s="13">
        <f t="shared" si="35"/>
        <v>0</v>
      </c>
      <c r="AC127" s="13">
        <f t="shared" si="35"/>
        <v>0</v>
      </c>
      <c r="AD127" s="13"/>
      <c r="AE127" s="13"/>
      <c r="AF127" s="13"/>
      <c r="AG127" s="13"/>
      <c r="AH127" s="13"/>
      <c r="AI127" s="13"/>
      <c r="AJ127" s="13"/>
      <c r="AK127" s="13"/>
    </row>
    <row r="128" spans="1:39" x14ac:dyDescent="0.35">
      <c r="C128" s="3"/>
      <c r="D128" s="3"/>
      <c r="E128" t="s">
        <v>89</v>
      </c>
      <c r="F128" t="s">
        <v>87</v>
      </c>
      <c r="G128" s="12"/>
      <c r="H128" s="13">
        <f>G128*(1+$G$16)*(1+H124)</f>
        <v>0</v>
      </c>
      <c r="I128" s="13">
        <f t="shared" ref="I128:AC128" si="36">H128*(1+$G$16)*(1+I124)</f>
        <v>0</v>
      </c>
      <c r="J128" s="13">
        <f t="shared" si="36"/>
        <v>0</v>
      </c>
      <c r="K128" s="13">
        <f t="shared" si="36"/>
        <v>0</v>
      </c>
      <c r="L128" s="13">
        <f t="shared" si="36"/>
        <v>0</v>
      </c>
      <c r="M128" s="13">
        <f t="shared" si="36"/>
        <v>0</v>
      </c>
      <c r="N128" s="13">
        <f t="shared" si="36"/>
        <v>0</v>
      </c>
      <c r="O128" s="13">
        <f t="shared" si="36"/>
        <v>0</v>
      </c>
      <c r="P128" s="13">
        <f t="shared" si="36"/>
        <v>0</v>
      </c>
      <c r="Q128" s="13">
        <f t="shared" si="36"/>
        <v>0</v>
      </c>
      <c r="R128" s="13">
        <f t="shared" si="36"/>
        <v>0</v>
      </c>
      <c r="S128" s="13">
        <f t="shared" si="36"/>
        <v>0</v>
      </c>
      <c r="T128" s="13">
        <f t="shared" si="36"/>
        <v>0</v>
      </c>
      <c r="U128" s="13">
        <f t="shared" si="36"/>
        <v>0</v>
      </c>
      <c r="V128" s="13">
        <f t="shared" si="36"/>
        <v>0</v>
      </c>
      <c r="W128" s="13">
        <f t="shared" si="36"/>
        <v>0</v>
      </c>
      <c r="X128" s="13">
        <f t="shared" si="36"/>
        <v>0</v>
      </c>
      <c r="Y128" s="13">
        <f t="shared" si="36"/>
        <v>0</v>
      </c>
      <c r="Z128" s="13">
        <f t="shared" si="36"/>
        <v>0</v>
      </c>
      <c r="AA128" s="13">
        <f t="shared" si="36"/>
        <v>0</v>
      </c>
      <c r="AB128" s="13">
        <f t="shared" si="36"/>
        <v>0</v>
      </c>
      <c r="AC128" s="13">
        <f t="shared" si="36"/>
        <v>0</v>
      </c>
      <c r="AD128" s="13"/>
      <c r="AE128" s="13"/>
      <c r="AF128" s="13"/>
      <c r="AG128" s="13"/>
      <c r="AH128" s="13"/>
      <c r="AI128" s="13"/>
      <c r="AJ128" s="13"/>
      <c r="AK128" s="13"/>
    </row>
    <row r="129" spans="1:37" x14ac:dyDescent="0.35">
      <c r="C129" s="3"/>
      <c r="D129" s="3"/>
    </row>
    <row r="130" spans="1:37" x14ac:dyDescent="0.35">
      <c r="C130" s="3"/>
      <c r="D130" s="3"/>
      <c r="E130" t="s">
        <v>95</v>
      </c>
      <c r="F130" t="s">
        <v>91</v>
      </c>
      <c r="H130" s="10">
        <f>SUM(H121:H123)/1000</f>
        <v>0</v>
      </c>
      <c r="I130" s="10">
        <f t="shared" ref="I130:AC130" si="37">SUM(I121:I123)/1000</f>
        <v>0</v>
      </c>
      <c r="J130" s="10">
        <f t="shared" si="37"/>
        <v>162.86600000000001</v>
      </c>
      <c r="K130" s="10">
        <f t="shared" si="37"/>
        <v>219.25200000000001</v>
      </c>
      <c r="L130" s="10">
        <f t="shared" si="37"/>
        <v>276.96899999999999</v>
      </c>
      <c r="M130" s="10">
        <f t="shared" si="37"/>
        <v>327.06299999999999</v>
      </c>
      <c r="N130" s="10">
        <f t="shared" si="37"/>
        <v>381.87599999999998</v>
      </c>
      <c r="O130" s="10">
        <f t="shared" si="37"/>
        <v>436.68900000000002</v>
      </c>
      <c r="P130" s="10">
        <f t="shared" si="37"/>
        <v>491.50200000000001</v>
      </c>
      <c r="Q130" s="10">
        <f t="shared" si="37"/>
        <v>546.31500000000005</v>
      </c>
      <c r="R130" s="10">
        <f t="shared" si="37"/>
        <v>601.12800000000004</v>
      </c>
      <c r="S130" s="10">
        <f t="shared" si="37"/>
        <v>655.94100000000003</v>
      </c>
      <c r="T130" s="10">
        <f t="shared" si="37"/>
        <v>710.75400000000002</v>
      </c>
      <c r="U130" s="10">
        <f t="shared" si="37"/>
        <v>765.56700000000001</v>
      </c>
      <c r="V130" s="10">
        <f t="shared" si="37"/>
        <v>820.38</v>
      </c>
      <c r="W130" s="10">
        <f t="shared" si="37"/>
        <v>875.19299999999998</v>
      </c>
      <c r="X130" s="10">
        <f t="shared" si="37"/>
        <v>930.00599999999997</v>
      </c>
      <c r="Y130" s="10">
        <f t="shared" si="37"/>
        <v>984.81899999999996</v>
      </c>
      <c r="Z130" s="10">
        <f t="shared" si="37"/>
        <v>1039.6320000000001</v>
      </c>
      <c r="AA130" s="10">
        <f t="shared" si="37"/>
        <v>1094.4449999999999</v>
      </c>
      <c r="AB130" s="10">
        <f t="shared" si="37"/>
        <v>1149.258</v>
      </c>
      <c r="AC130" s="10">
        <f t="shared" si="37"/>
        <v>1204.0709999999999</v>
      </c>
      <c r="AD130" s="10"/>
      <c r="AE130" s="10"/>
      <c r="AF130" s="10"/>
      <c r="AG130" s="10"/>
      <c r="AH130" s="10"/>
      <c r="AI130" s="10"/>
      <c r="AJ130" s="10"/>
      <c r="AK130" s="10"/>
    </row>
    <row r="131" spans="1:37" x14ac:dyDescent="0.35">
      <c r="C131" s="3"/>
      <c r="D131" s="3"/>
      <c r="E131" t="s">
        <v>96</v>
      </c>
      <c r="F131" t="s">
        <v>53</v>
      </c>
      <c r="H131" s="10">
        <f>H114*H125+H121*H126+H122*H127+H123*H128</f>
        <v>0</v>
      </c>
      <c r="I131" s="10">
        <f t="shared" ref="I131:AC131" si="38">I114*I125+I121*I126+I122*I127+I123*I128</f>
        <v>0</v>
      </c>
      <c r="J131" s="10">
        <f t="shared" si="38"/>
        <v>841419.06004230981</v>
      </c>
      <c r="K131" s="10">
        <f t="shared" si="38"/>
        <v>1190372.7604872468</v>
      </c>
      <c r="L131" s="10">
        <f t="shared" si="38"/>
        <v>1580258.3030516687</v>
      </c>
      <c r="M131" s="10">
        <f t="shared" si="38"/>
        <v>1961037.213902086</v>
      </c>
      <c r="N131" s="10">
        <f t="shared" si="38"/>
        <v>2406214.1995106447</v>
      </c>
      <c r="O131" s="10">
        <f t="shared" si="38"/>
        <v>2891623.024290747</v>
      </c>
      <c r="P131" s="10">
        <f t="shared" si="38"/>
        <v>3420205.5895660222</v>
      </c>
      <c r="Q131" s="10">
        <f t="shared" si="38"/>
        <v>3995099.0323245497</v>
      </c>
      <c r="R131" s="10">
        <f t="shared" si="38"/>
        <v>4619647.9774452671</v>
      </c>
      <c r="S131" s="10">
        <f t="shared" si="38"/>
        <v>5297417.5313388985</v>
      </c>
      <c r="T131" s="10">
        <f t="shared" si="38"/>
        <v>6032207.0607340215</v>
      </c>
      <c r="U131" s="10">
        <f t="shared" si="38"/>
        <v>6828064.8028696328</v>
      </c>
      <c r="V131" s="10">
        <f t="shared" si="38"/>
        <v>7689303.3560307482</v>
      </c>
      <c r="W131" s="10">
        <f t="shared" si="38"/>
        <v>8620516.1021911371</v>
      </c>
      <c r="X131" s="10">
        <f t="shared" si="38"/>
        <v>9626594.6165159643</v>
      </c>
      <c r="Y131" s="10">
        <f t="shared" si="38"/>
        <v>10712747.121635875</v>
      </c>
      <c r="Z131" s="10">
        <f t="shared" si="38"/>
        <v>11884518.047942575</v>
      </c>
      <c r="AA131" s="10">
        <f t="shared" si="38"/>
        <v>13147808.764684221</v>
      </c>
      <c r="AB131" s="10">
        <f t="shared" si="38"/>
        <v>14508899.550367728</v>
      </c>
      <c r="AC131" s="10">
        <f t="shared" si="38"/>
        <v>15974472.874915659</v>
      </c>
      <c r="AD131" s="10"/>
      <c r="AE131" s="10"/>
      <c r="AF131" s="10"/>
      <c r="AG131" s="10"/>
      <c r="AH131" s="10"/>
      <c r="AI131" s="10"/>
      <c r="AJ131" s="10"/>
      <c r="AK131" s="10"/>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C135" si="39">H135+I134</f>
        <v>0</v>
      </c>
      <c r="J135" s="10">
        <f t="shared" si="39"/>
        <v>0</v>
      </c>
      <c r="K135" s="10">
        <f t="shared" si="39"/>
        <v>0</v>
      </c>
      <c r="L135" s="10">
        <f t="shared" si="39"/>
        <v>0</v>
      </c>
      <c r="M135" s="10">
        <f t="shared" si="39"/>
        <v>0</v>
      </c>
      <c r="N135" s="10">
        <f t="shared" si="39"/>
        <v>0</v>
      </c>
      <c r="O135" s="10">
        <f t="shared" si="39"/>
        <v>0</v>
      </c>
      <c r="P135" s="10">
        <f t="shared" si="39"/>
        <v>0</v>
      </c>
      <c r="Q135" s="10">
        <f t="shared" si="39"/>
        <v>0</v>
      </c>
      <c r="R135" s="10">
        <f t="shared" si="39"/>
        <v>0</v>
      </c>
      <c r="S135" s="10">
        <f t="shared" si="39"/>
        <v>0</v>
      </c>
      <c r="T135" s="10">
        <f t="shared" si="39"/>
        <v>0</v>
      </c>
      <c r="U135" s="10">
        <f t="shared" si="39"/>
        <v>0</v>
      </c>
      <c r="V135" s="10">
        <f t="shared" si="39"/>
        <v>0</v>
      </c>
      <c r="W135" s="10">
        <f t="shared" si="39"/>
        <v>0</v>
      </c>
      <c r="X135" s="10">
        <f t="shared" si="39"/>
        <v>0</v>
      </c>
      <c r="Y135" s="10">
        <f t="shared" si="39"/>
        <v>0</v>
      </c>
      <c r="Z135" s="10">
        <f t="shared" si="39"/>
        <v>0</v>
      </c>
      <c r="AA135" s="10">
        <f t="shared" si="39"/>
        <v>0</v>
      </c>
      <c r="AB135" s="10">
        <f t="shared" si="39"/>
        <v>0</v>
      </c>
      <c r="AC135" s="10">
        <f t="shared" si="39"/>
        <v>0</v>
      </c>
      <c r="AD135" s="10"/>
      <c r="AE135" s="10"/>
      <c r="AF135" s="10"/>
      <c r="AG135" s="10"/>
      <c r="AH135" s="10"/>
      <c r="AI135" s="10"/>
      <c r="AJ135" s="10"/>
      <c r="AK135" s="10"/>
    </row>
    <row r="136" spans="1:37" x14ac:dyDescent="0.35">
      <c r="A136" s="2">
        <v>26</v>
      </c>
      <c r="C136" s="3"/>
      <c r="D136" s="3"/>
      <c r="E136" t="s">
        <v>72</v>
      </c>
      <c r="F136" t="s">
        <v>70</v>
      </c>
      <c r="G136" s="6"/>
    </row>
    <row r="137" spans="1:37" x14ac:dyDescent="0.35">
      <c r="C137" s="3"/>
      <c r="D137" s="3"/>
      <c r="E137" t="s">
        <v>73</v>
      </c>
      <c r="F137" t="s">
        <v>70</v>
      </c>
      <c r="H137">
        <f>H134*$G136</f>
        <v>0</v>
      </c>
      <c r="I137">
        <f t="shared" ref="I137:AC137" si="40">I134*$G136</f>
        <v>0</v>
      </c>
      <c r="J137">
        <f t="shared" si="40"/>
        <v>0</v>
      </c>
      <c r="K137">
        <f t="shared" si="40"/>
        <v>0</v>
      </c>
      <c r="L137">
        <f t="shared" si="40"/>
        <v>0</v>
      </c>
      <c r="M137">
        <f t="shared" si="40"/>
        <v>0</v>
      </c>
      <c r="N137">
        <f t="shared" si="40"/>
        <v>0</v>
      </c>
      <c r="O137">
        <f t="shared" si="40"/>
        <v>0</v>
      </c>
      <c r="P137">
        <f t="shared" si="40"/>
        <v>0</v>
      </c>
      <c r="Q137">
        <f t="shared" si="40"/>
        <v>0</v>
      </c>
      <c r="R137">
        <f t="shared" si="40"/>
        <v>0</v>
      </c>
      <c r="S137">
        <f t="shared" si="40"/>
        <v>0</v>
      </c>
      <c r="T137">
        <f t="shared" si="40"/>
        <v>0</v>
      </c>
      <c r="U137">
        <f t="shared" si="40"/>
        <v>0</v>
      </c>
      <c r="V137">
        <f t="shared" si="40"/>
        <v>0</v>
      </c>
      <c r="W137">
        <f t="shared" si="40"/>
        <v>0</v>
      </c>
      <c r="X137">
        <f t="shared" si="40"/>
        <v>0</v>
      </c>
      <c r="Y137">
        <f t="shared" si="40"/>
        <v>0</v>
      </c>
      <c r="Z137">
        <f t="shared" si="40"/>
        <v>0</v>
      </c>
      <c r="AA137">
        <f t="shared" si="40"/>
        <v>0</v>
      </c>
      <c r="AB137">
        <f t="shared" si="40"/>
        <v>0</v>
      </c>
      <c r="AC137">
        <f t="shared" si="40"/>
        <v>0</v>
      </c>
    </row>
    <row r="138" spans="1:37" x14ac:dyDescent="0.35">
      <c r="C138" s="3"/>
      <c r="D138" s="3"/>
      <c r="E138" t="s">
        <v>74</v>
      </c>
      <c r="F138" t="s">
        <v>70</v>
      </c>
      <c r="H138">
        <f>H135*$G136</f>
        <v>0</v>
      </c>
      <c r="I138">
        <f t="shared" ref="I138:AC138" si="41">I135*$G136</f>
        <v>0</v>
      </c>
      <c r="J138">
        <f t="shared" si="41"/>
        <v>0</v>
      </c>
      <c r="K138">
        <f t="shared" si="41"/>
        <v>0</v>
      </c>
      <c r="L138">
        <f t="shared" si="41"/>
        <v>0</v>
      </c>
      <c r="M138">
        <f t="shared" si="41"/>
        <v>0</v>
      </c>
      <c r="N138">
        <f t="shared" si="41"/>
        <v>0</v>
      </c>
      <c r="O138">
        <f t="shared" si="41"/>
        <v>0</v>
      </c>
      <c r="P138">
        <f t="shared" si="41"/>
        <v>0</v>
      </c>
      <c r="Q138">
        <f t="shared" si="41"/>
        <v>0</v>
      </c>
      <c r="R138">
        <f t="shared" si="41"/>
        <v>0</v>
      </c>
      <c r="S138">
        <f t="shared" si="41"/>
        <v>0</v>
      </c>
      <c r="T138">
        <f t="shared" si="41"/>
        <v>0</v>
      </c>
      <c r="U138">
        <f t="shared" si="41"/>
        <v>0</v>
      </c>
      <c r="V138">
        <f t="shared" si="41"/>
        <v>0</v>
      </c>
      <c r="W138">
        <f t="shared" si="41"/>
        <v>0</v>
      </c>
      <c r="X138">
        <f t="shared" si="41"/>
        <v>0</v>
      </c>
      <c r="Y138">
        <f t="shared" si="41"/>
        <v>0</v>
      </c>
      <c r="Z138">
        <f t="shared" si="41"/>
        <v>0</v>
      </c>
      <c r="AA138">
        <f t="shared" si="41"/>
        <v>0</v>
      </c>
      <c r="AB138">
        <f t="shared" si="41"/>
        <v>0</v>
      </c>
      <c r="AC138">
        <f t="shared" si="41"/>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C142" si="42">I135*I139</f>
        <v>0</v>
      </c>
      <c r="J142" s="10">
        <f t="shared" si="42"/>
        <v>0</v>
      </c>
      <c r="K142" s="10">
        <f t="shared" si="42"/>
        <v>0</v>
      </c>
      <c r="L142" s="10">
        <f t="shared" si="42"/>
        <v>0</v>
      </c>
      <c r="M142" s="10">
        <f t="shared" si="42"/>
        <v>0</v>
      </c>
      <c r="N142" s="10">
        <f t="shared" si="42"/>
        <v>0</v>
      </c>
      <c r="O142" s="10">
        <f t="shared" si="42"/>
        <v>0</v>
      </c>
      <c r="P142" s="10">
        <f t="shared" si="42"/>
        <v>0</v>
      </c>
      <c r="Q142" s="10">
        <f t="shared" si="42"/>
        <v>0</v>
      </c>
      <c r="R142" s="10">
        <f t="shared" si="42"/>
        <v>0</v>
      </c>
      <c r="S142" s="10">
        <f t="shared" si="42"/>
        <v>0</v>
      </c>
      <c r="T142" s="10">
        <f t="shared" si="42"/>
        <v>0</v>
      </c>
      <c r="U142" s="10">
        <f t="shared" si="42"/>
        <v>0</v>
      </c>
      <c r="V142" s="10">
        <f t="shared" si="42"/>
        <v>0</v>
      </c>
      <c r="W142" s="10">
        <f t="shared" si="42"/>
        <v>0</v>
      </c>
      <c r="X142" s="10">
        <f t="shared" si="42"/>
        <v>0</v>
      </c>
      <c r="Y142" s="10">
        <f t="shared" si="42"/>
        <v>0</v>
      </c>
      <c r="Z142" s="10">
        <f t="shared" si="42"/>
        <v>0</v>
      </c>
      <c r="AA142" s="10">
        <f t="shared" si="42"/>
        <v>0</v>
      </c>
      <c r="AB142" s="10">
        <f t="shared" si="42"/>
        <v>0</v>
      </c>
      <c r="AC142" s="10">
        <f t="shared" si="42"/>
        <v>0</v>
      </c>
      <c r="AD142" s="10"/>
      <c r="AE142" s="10"/>
      <c r="AF142" s="10"/>
      <c r="AG142" s="10"/>
      <c r="AH142" s="10"/>
      <c r="AI142" s="10"/>
      <c r="AJ142" s="10"/>
      <c r="AK142" s="10"/>
    </row>
    <row r="143" spans="1:37" x14ac:dyDescent="0.35">
      <c r="C143" s="3"/>
      <c r="D143" s="3"/>
      <c r="E143" t="s">
        <v>81</v>
      </c>
      <c r="F143" t="s">
        <v>80</v>
      </c>
      <c r="H143" s="10">
        <f>H135*H140</f>
        <v>0</v>
      </c>
      <c r="I143" s="10">
        <f t="shared" ref="I143:AC143" si="43">I135*I140</f>
        <v>0</v>
      </c>
      <c r="J143" s="10">
        <f t="shared" si="43"/>
        <v>0</v>
      </c>
      <c r="K143" s="10">
        <f t="shared" si="43"/>
        <v>0</v>
      </c>
      <c r="L143" s="10">
        <f t="shared" si="43"/>
        <v>0</v>
      </c>
      <c r="M143" s="10">
        <f t="shared" si="43"/>
        <v>0</v>
      </c>
      <c r="N143" s="10">
        <f t="shared" si="43"/>
        <v>0</v>
      </c>
      <c r="O143" s="10">
        <f t="shared" si="43"/>
        <v>0</v>
      </c>
      <c r="P143" s="10">
        <f t="shared" si="43"/>
        <v>0</v>
      </c>
      <c r="Q143" s="10">
        <f t="shared" si="43"/>
        <v>0</v>
      </c>
      <c r="R143" s="10">
        <f t="shared" si="43"/>
        <v>0</v>
      </c>
      <c r="S143" s="10">
        <f t="shared" si="43"/>
        <v>0</v>
      </c>
      <c r="T143" s="10">
        <f t="shared" si="43"/>
        <v>0</v>
      </c>
      <c r="U143" s="10">
        <f t="shared" si="43"/>
        <v>0</v>
      </c>
      <c r="V143" s="10">
        <f t="shared" si="43"/>
        <v>0</v>
      </c>
      <c r="W143" s="10">
        <f t="shared" si="43"/>
        <v>0</v>
      </c>
      <c r="X143" s="10">
        <f t="shared" si="43"/>
        <v>0</v>
      </c>
      <c r="Y143" s="10">
        <f t="shared" si="43"/>
        <v>0</v>
      </c>
      <c r="Z143" s="10">
        <f t="shared" si="43"/>
        <v>0</v>
      </c>
      <c r="AA143" s="10">
        <f t="shared" si="43"/>
        <v>0</v>
      </c>
      <c r="AB143" s="10">
        <f t="shared" si="43"/>
        <v>0</v>
      </c>
      <c r="AC143" s="10">
        <f t="shared" si="43"/>
        <v>0</v>
      </c>
      <c r="AD143" s="10"/>
      <c r="AE143" s="10"/>
      <c r="AF143" s="10"/>
      <c r="AG143" s="10"/>
      <c r="AH143" s="10"/>
      <c r="AI143" s="10"/>
      <c r="AJ143" s="10"/>
      <c r="AK143" s="10"/>
    </row>
    <row r="144" spans="1:37" x14ac:dyDescent="0.35">
      <c r="C144" s="3"/>
      <c r="D144" s="3"/>
      <c r="E144" t="s">
        <v>82</v>
      </c>
      <c r="F144" t="s">
        <v>80</v>
      </c>
      <c r="H144" s="10">
        <f>H135*H141</f>
        <v>0</v>
      </c>
      <c r="I144" s="10">
        <f t="shared" ref="I144:AC144" si="44">I135*I141</f>
        <v>0</v>
      </c>
      <c r="J144" s="10">
        <f t="shared" si="44"/>
        <v>0</v>
      </c>
      <c r="K144" s="10">
        <f t="shared" si="44"/>
        <v>0</v>
      </c>
      <c r="L144" s="10">
        <f t="shared" si="44"/>
        <v>0</v>
      </c>
      <c r="M144" s="10">
        <f t="shared" si="44"/>
        <v>0</v>
      </c>
      <c r="N144" s="10">
        <f t="shared" si="44"/>
        <v>0</v>
      </c>
      <c r="O144" s="10">
        <f t="shared" si="44"/>
        <v>0</v>
      </c>
      <c r="P144" s="10">
        <f t="shared" si="44"/>
        <v>0</v>
      </c>
      <c r="Q144" s="10">
        <f t="shared" si="44"/>
        <v>0</v>
      </c>
      <c r="R144" s="10">
        <f t="shared" si="44"/>
        <v>0</v>
      </c>
      <c r="S144" s="10">
        <f t="shared" si="44"/>
        <v>0</v>
      </c>
      <c r="T144" s="10">
        <f t="shared" si="44"/>
        <v>0</v>
      </c>
      <c r="U144" s="10">
        <f t="shared" si="44"/>
        <v>0</v>
      </c>
      <c r="V144" s="10">
        <f t="shared" si="44"/>
        <v>0</v>
      </c>
      <c r="W144" s="10">
        <f t="shared" si="44"/>
        <v>0</v>
      </c>
      <c r="X144" s="10">
        <f t="shared" si="44"/>
        <v>0</v>
      </c>
      <c r="Y144" s="10">
        <f t="shared" si="44"/>
        <v>0</v>
      </c>
      <c r="Z144" s="10">
        <f t="shared" si="44"/>
        <v>0</v>
      </c>
      <c r="AA144" s="10">
        <f t="shared" si="44"/>
        <v>0</v>
      </c>
      <c r="AB144" s="10">
        <f t="shared" si="44"/>
        <v>0</v>
      </c>
      <c r="AC144" s="10">
        <f t="shared" si="44"/>
        <v>0</v>
      </c>
      <c r="AD144" s="10"/>
      <c r="AE144" s="10"/>
      <c r="AF144" s="10"/>
      <c r="AG144" s="10"/>
      <c r="AH144" s="10"/>
      <c r="AI144" s="10"/>
      <c r="AJ144" s="10"/>
      <c r="AK144" s="10"/>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C146" si="45">H146*(1+$G$16)*(1+I145)</f>
        <v>0</v>
      </c>
      <c r="J146" s="10">
        <f t="shared" si="45"/>
        <v>0</v>
      </c>
      <c r="K146" s="10">
        <f t="shared" si="45"/>
        <v>0</v>
      </c>
      <c r="L146" s="10">
        <f t="shared" si="45"/>
        <v>0</v>
      </c>
      <c r="M146" s="10">
        <f t="shared" si="45"/>
        <v>0</v>
      </c>
      <c r="N146" s="10">
        <f t="shared" si="45"/>
        <v>0</v>
      </c>
      <c r="O146" s="10">
        <f t="shared" si="45"/>
        <v>0</v>
      </c>
      <c r="P146" s="10">
        <f t="shared" si="45"/>
        <v>0</v>
      </c>
      <c r="Q146" s="10">
        <f t="shared" si="45"/>
        <v>0</v>
      </c>
      <c r="R146" s="10">
        <f t="shared" si="45"/>
        <v>0</v>
      </c>
      <c r="S146" s="10">
        <f t="shared" si="45"/>
        <v>0</v>
      </c>
      <c r="T146" s="10">
        <f t="shared" si="45"/>
        <v>0</v>
      </c>
      <c r="U146" s="10">
        <f t="shared" si="45"/>
        <v>0</v>
      </c>
      <c r="V146" s="10">
        <f t="shared" si="45"/>
        <v>0</v>
      </c>
      <c r="W146" s="10">
        <f t="shared" si="45"/>
        <v>0</v>
      </c>
      <c r="X146" s="10">
        <f t="shared" si="45"/>
        <v>0</v>
      </c>
      <c r="Y146" s="10">
        <f t="shared" si="45"/>
        <v>0</v>
      </c>
      <c r="Z146" s="10">
        <f t="shared" si="45"/>
        <v>0</v>
      </c>
      <c r="AA146" s="10">
        <f t="shared" si="45"/>
        <v>0</v>
      </c>
      <c r="AB146" s="10">
        <f t="shared" si="45"/>
        <v>0</v>
      </c>
      <c r="AC146" s="10">
        <f t="shared" si="45"/>
        <v>0</v>
      </c>
      <c r="AD146" s="10"/>
      <c r="AE146" s="10"/>
      <c r="AF146" s="10"/>
      <c r="AG146" s="10"/>
      <c r="AH146" s="10"/>
      <c r="AI146" s="10"/>
      <c r="AJ146" s="10"/>
      <c r="AK146" s="10"/>
    </row>
    <row r="147" spans="1:37" x14ac:dyDescent="0.35">
      <c r="C147" s="3"/>
      <c r="D147" s="3"/>
      <c r="E147" t="s">
        <v>86</v>
      </c>
      <c r="F147" t="s">
        <v>87</v>
      </c>
      <c r="G147" s="12"/>
      <c r="H147" s="13">
        <f>G147*(1+$G$16)*(1+H145)</f>
        <v>0</v>
      </c>
      <c r="I147" s="13">
        <f t="shared" ref="I147:AC147" si="46">H147*(1+$G$16)*(1+I145)</f>
        <v>0</v>
      </c>
      <c r="J147" s="13">
        <f t="shared" si="46"/>
        <v>0</v>
      </c>
      <c r="K147" s="13">
        <f t="shared" si="46"/>
        <v>0</v>
      </c>
      <c r="L147" s="13">
        <f t="shared" si="46"/>
        <v>0</v>
      </c>
      <c r="M147" s="13">
        <f t="shared" si="46"/>
        <v>0</v>
      </c>
      <c r="N147" s="13">
        <f t="shared" si="46"/>
        <v>0</v>
      </c>
      <c r="O147" s="13">
        <f t="shared" si="46"/>
        <v>0</v>
      </c>
      <c r="P147" s="13">
        <f t="shared" si="46"/>
        <v>0</v>
      </c>
      <c r="Q147" s="13">
        <f t="shared" si="46"/>
        <v>0</v>
      </c>
      <c r="R147" s="13">
        <f t="shared" si="46"/>
        <v>0</v>
      </c>
      <c r="S147" s="13">
        <f t="shared" si="46"/>
        <v>0</v>
      </c>
      <c r="T147" s="13">
        <f t="shared" si="46"/>
        <v>0</v>
      </c>
      <c r="U147" s="13">
        <f t="shared" si="46"/>
        <v>0</v>
      </c>
      <c r="V147" s="13">
        <f t="shared" si="46"/>
        <v>0</v>
      </c>
      <c r="W147" s="13">
        <f t="shared" si="46"/>
        <v>0</v>
      </c>
      <c r="X147" s="13">
        <f t="shared" si="46"/>
        <v>0</v>
      </c>
      <c r="Y147" s="13">
        <f t="shared" si="46"/>
        <v>0</v>
      </c>
      <c r="Z147" s="13">
        <f t="shared" si="46"/>
        <v>0</v>
      </c>
      <c r="AA147" s="13">
        <f t="shared" si="46"/>
        <v>0</v>
      </c>
      <c r="AB147" s="13">
        <f t="shared" si="46"/>
        <v>0</v>
      </c>
      <c r="AC147" s="13">
        <f t="shared" si="46"/>
        <v>0</v>
      </c>
      <c r="AD147" s="13"/>
      <c r="AE147" s="13"/>
      <c r="AF147" s="13"/>
      <c r="AG147" s="13"/>
      <c r="AH147" s="13"/>
      <c r="AI147" s="13"/>
      <c r="AJ147" s="13"/>
      <c r="AK147" s="13"/>
    </row>
    <row r="148" spans="1:37" x14ac:dyDescent="0.35">
      <c r="C148" s="3"/>
      <c r="D148" s="3"/>
      <c r="E148" t="s">
        <v>88</v>
      </c>
      <c r="F148" t="s">
        <v>87</v>
      </c>
      <c r="G148" s="12"/>
      <c r="H148" s="13">
        <f>G148*(1+$G$16)*(1+H145)</f>
        <v>0</v>
      </c>
      <c r="I148" s="13">
        <f t="shared" ref="I148:AC148" si="47">H148*(1+$G$16)*(1+I145)</f>
        <v>0</v>
      </c>
      <c r="J148" s="13">
        <f t="shared" si="47"/>
        <v>0</v>
      </c>
      <c r="K148" s="13">
        <f t="shared" si="47"/>
        <v>0</v>
      </c>
      <c r="L148" s="13">
        <f t="shared" si="47"/>
        <v>0</v>
      </c>
      <c r="M148" s="13">
        <f t="shared" si="47"/>
        <v>0</v>
      </c>
      <c r="N148" s="13">
        <f t="shared" si="47"/>
        <v>0</v>
      </c>
      <c r="O148" s="13">
        <f t="shared" si="47"/>
        <v>0</v>
      </c>
      <c r="P148" s="13">
        <f t="shared" si="47"/>
        <v>0</v>
      </c>
      <c r="Q148" s="13">
        <f t="shared" si="47"/>
        <v>0</v>
      </c>
      <c r="R148" s="13">
        <f t="shared" si="47"/>
        <v>0</v>
      </c>
      <c r="S148" s="13">
        <f t="shared" si="47"/>
        <v>0</v>
      </c>
      <c r="T148" s="13">
        <f t="shared" si="47"/>
        <v>0</v>
      </c>
      <c r="U148" s="13">
        <f t="shared" si="47"/>
        <v>0</v>
      </c>
      <c r="V148" s="13">
        <f t="shared" si="47"/>
        <v>0</v>
      </c>
      <c r="W148" s="13">
        <f t="shared" si="47"/>
        <v>0</v>
      </c>
      <c r="X148" s="13">
        <f t="shared" si="47"/>
        <v>0</v>
      </c>
      <c r="Y148" s="13">
        <f t="shared" si="47"/>
        <v>0</v>
      </c>
      <c r="Z148" s="13">
        <f t="shared" si="47"/>
        <v>0</v>
      </c>
      <c r="AA148" s="13">
        <f t="shared" si="47"/>
        <v>0</v>
      </c>
      <c r="AB148" s="13">
        <f t="shared" si="47"/>
        <v>0</v>
      </c>
      <c r="AC148" s="13">
        <f t="shared" si="47"/>
        <v>0</v>
      </c>
      <c r="AD148" s="13"/>
      <c r="AE148" s="13"/>
      <c r="AF148" s="13"/>
      <c r="AG148" s="13"/>
      <c r="AH148" s="13"/>
      <c r="AI148" s="13"/>
      <c r="AJ148" s="13"/>
      <c r="AK148" s="13"/>
    </row>
    <row r="149" spans="1:37" x14ac:dyDescent="0.35">
      <c r="C149" s="3"/>
      <c r="D149" s="3"/>
      <c r="E149" t="s">
        <v>89</v>
      </c>
      <c r="F149" t="s">
        <v>87</v>
      </c>
      <c r="G149" s="12"/>
      <c r="H149" s="13">
        <f>G149*(1+$G$16)*(1+H145)</f>
        <v>0</v>
      </c>
      <c r="I149" s="13">
        <f t="shared" ref="I149:AC149" si="48">H149*(1+$G$16)*(1+I145)</f>
        <v>0</v>
      </c>
      <c r="J149" s="13">
        <f t="shared" si="48"/>
        <v>0</v>
      </c>
      <c r="K149" s="13">
        <f t="shared" si="48"/>
        <v>0</v>
      </c>
      <c r="L149" s="13">
        <f t="shared" si="48"/>
        <v>0</v>
      </c>
      <c r="M149" s="13">
        <f t="shared" si="48"/>
        <v>0</v>
      </c>
      <c r="N149" s="13">
        <f t="shared" si="48"/>
        <v>0</v>
      </c>
      <c r="O149" s="13">
        <f t="shared" si="48"/>
        <v>0</v>
      </c>
      <c r="P149" s="13">
        <f t="shared" si="48"/>
        <v>0</v>
      </c>
      <c r="Q149" s="13">
        <f t="shared" si="48"/>
        <v>0</v>
      </c>
      <c r="R149" s="13">
        <f t="shared" si="48"/>
        <v>0</v>
      </c>
      <c r="S149" s="13">
        <f t="shared" si="48"/>
        <v>0</v>
      </c>
      <c r="T149" s="13">
        <f t="shared" si="48"/>
        <v>0</v>
      </c>
      <c r="U149" s="13">
        <f t="shared" si="48"/>
        <v>0</v>
      </c>
      <c r="V149" s="13">
        <f t="shared" si="48"/>
        <v>0</v>
      </c>
      <c r="W149" s="13">
        <f t="shared" si="48"/>
        <v>0</v>
      </c>
      <c r="X149" s="13">
        <f t="shared" si="48"/>
        <v>0</v>
      </c>
      <c r="Y149" s="13">
        <f t="shared" si="48"/>
        <v>0</v>
      </c>
      <c r="Z149" s="13">
        <f t="shared" si="48"/>
        <v>0</v>
      </c>
      <c r="AA149" s="13">
        <f t="shared" si="48"/>
        <v>0</v>
      </c>
      <c r="AB149" s="13">
        <f t="shared" si="48"/>
        <v>0</v>
      </c>
      <c r="AC149" s="13">
        <f t="shared" si="48"/>
        <v>0</v>
      </c>
      <c r="AD149" s="13"/>
      <c r="AE149" s="13"/>
      <c r="AF149" s="13"/>
      <c r="AG149" s="13"/>
      <c r="AH149" s="13"/>
      <c r="AI149" s="13"/>
      <c r="AJ149" s="13"/>
      <c r="AK149" s="13"/>
    </row>
    <row r="150" spans="1:37" x14ac:dyDescent="0.35">
      <c r="C150" s="3"/>
      <c r="D150" s="3"/>
    </row>
    <row r="151" spans="1:37" x14ac:dyDescent="0.35">
      <c r="C151" s="3"/>
      <c r="D151" s="3"/>
      <c r="E151" t="s">
        <v>98</v>
      </c>
      <c r="F151" t="s">
        <v>91</v>
      </c>
      <c r="H151" s="10">
        <f>SUM(H142:H144)/1000</f>
        <v>0</v>
      </c>
      <c r="I151" s="10">
        <f t="shared" ref="I151:AC151" si="49">SUM(I142:I144)/1000</f>
        <v>0</v>
      </c>
      <c r="J151" s="10">
        <f t="shared" si="49"/>
        <v>0</v>
      </c>
      <c r="K151" s="10">
        <f t="shared" si="49"/>
        <v>0</v>
      </c>
      <c r="L151" s="10">
        <f t="shared" si="49"/>
        <v>0</v>
      </c>
      <c r="M151" s="10">
        <f t="shared" si="49"/>
        <v>0</v>
      </c>
      <c r="N151" s="10">
        <f t="shared" si="49"/>
        <v>0</v>
      </c>
      <c r="O151" s="10">
        <f t="shared" si="49"/>
        <v>0</v>
      </c>
      <c r="P151" s="10">
        <f t="shared" si="49"/>
        <v>0</v>
      </c>
      <c r="Q151" s="10">
        <f t="shared" si="49"/>
        <v>0</v>
      </c>
      <c r="R151" s="10">
        <f t="shared" si="49"/>
        <v>0</v>
      </c>
      <c r="S151" s="10">
        <f t="shared" si="49"/>
        <v>0</v>
      </c>
      <c r="T151" s="10">
        <f t="shared" si="49"/>
        <v>0</v>
      </c>
      <c r="U151" s="10">
        <f t="shared" si="49"/>
        <v>0</v>
      </c>
      <c r="V151" s="10">
        <f t="shared" si="49"/>
        <v>0</v>
      </c>
      <c r="W151" s="10">
        <f t="shared" si="49"/>
        <v>0</v>
      </c>
      <c r="X151" s="10">
        <f t="shared" si="49"/>
        <v>0</v>
      </c>
      <c r="Y151" s="10">
        <f t="shared" si="49"/>
        <v>0</v>
      </c>
      <c r="Z151" s="10">
        <f t="shared" si="49"/>
        <v>0</v>
      </c>
      <c r="AA151" s="10">
        <f t="shared" si="49"/>
        <v>0</v>
      </c>
      <c r="AB151" s="10">
        <f t="shared" si="49"/>
        <v>0</v>
      </c>
      <c r="AC151" s="10">
        <f t="shared" si="49"/>
        <v>0</v>
      </c>
      <c r="AD151" s="10"/>
      <c r="AE151" s="10"/>
      <c r="AF151" s="10"/>
      <c r="AG151" s="10"/>
      <c r="AH151" s="10"/>
      <c r="AI151" s="10"/>
      <c r="AJ151" s="10"/>
      <c r="AK151" s="10"/>
    </row>
    <row r="152" spans="1:37" x14ac:dyDescent="0.35">
      <c r="C152" s="3"/>
      <c r="D152" s="3"/>
      <c r="E152" t="s">
        <v>99</v>
      </c>
      <c r="F152" t="s">
        <v>53</v>
      </c>
      <c r="H152" s="10">
        <f>H135*H146+H142*H147+H143*H148+H144*H149</f>
        <v>0</v>
      </c>
      <c r="I152" s="10">
        <f t="shared" ref="I152:AC152" si="50">I135*I146+I142*I147+I143*I148+I144*I149</f>
        <v>0</v>
      </c>
      <c r="J152" s="10">
        <f t="shared" si="50"/>
        <v>0</v>
      </c>
      <c r="K152" s="10">
        <f t="shared" si="50"/>
        <v>0</v>
      </c>
      <c r="L152" s="10">
        <f t="shared" si="50"/>
        <v>0</v>
      </c>
      <c r="M152" s="10">
        <f t="shared" si="50"/>
        <v>0</v>
      </c>
      <c r="N152" s="10">
        <f t="shared" si="50"/>
        <v>0</v>
      </c>
      <c r="O152" s="10">
        <f t="shared" si="50"/>
        <v>0</v>
      </c>
      <c r="P152" s="10">
        <f t="shared" si="50"/>
        <v>0</v>
      </c>
      <c r="Q152" s="10">
        <f t="shared" si="50"/>
        <v>0</v>
      </c>
      <c r="R152" s="10">
        <f t="shared" si="50"/>
        <v>0</v>
      </c>
      <c r="S152" s="10">
        <f t="shared" si="50"/>
        <v>0</v>
      </c>
      <c r="T152" s="10">
        <f t="shared" si="50"/>
        <v>0</v>
      </c>
      <c r="U152" s="10">
        <f t="shared" si="50"/>
        <v>0</v>
      </c>
      <c r="V152" s="10">
        <f t="shared" si="50"/>
        <v>0</v>
      </c>
      <c r="W152" s="10">
        <f t="shared" si="50"/>
        <v>0</v>
      </c>
      <c r="X152" s="10">
        <f t="shared" si="50"/>
        <v>0</v>
      </c>
      <c r="Y152" s="10">
        <f t="shared" si="50"/>
        <v>0</v>
      </c>
      <c r="Z152" s="10">
        <f t="shared" si="50"/>
        <v>0</v>
      </c>
      <c r="AA152" s="10">
        <f t="shared" si="50"/>
        <v>0</v>
      </c>
      <c r="AB152" s="10">
        <f t="shared" si="50"/>
        <v>0</v>
      </c>
      <c r="AC152" s="10">
        <f t="shared" si="50"/>
        <v>0</v>
      </c>
      <c r="AD152" s="10"/>
      <c r="AE152" s="10"/>
      <c r="AF152" s="10"/>
      <c r="AG152" s="10"/>
      <c r="AH152" s="10"/>
      <c r="AI152" s="10"/>
      <c r="AJ152" s="10"/>
      <c r="AK152" s="10"/>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C156" si="51">H156+I155</f>
        <v>0</v>
      </c>
      <c r="J156" s="10">
        <f t="shared" si="51"/>
        <v>0</v>
      </c>
      <c r="K156" s="10">
        <f t="shared" si="51"/>
        <v>0</v>
      </c>
      <c r="L156" s="10">
        <f t="shared" si="51"/>
        <v>0</v>
      </c>
      <c r="M156" s="10">
        <f t="shared" si="51"/>
        <v>0</v>
      </c>
      <c r="N156" s="10">
        <f t="shared" si="51"/>
        <v>0</v>
      </c>
      <c r="O156" s="10">
        <f t="shared" si="51"/>
        <v>0</v>
      </c>
      <c r="P156" s="10">
        <f t="shared" si="51"/>
        <v>0</v>
      </c>
      <c r="Q156" s="10">
        <f t="shared" si="51"/>
        <v>0</v>
      </c>
      <c r="R156" s="10">
        <f t="shared" si="51"/>
        <v>0</v>
      </c>
      <c r="S156" s="10">
        <f t="shared" si="51"/>
        <v>0</v>
      </c>
      <c r="T156" s="10">
        <f t="shared" si="51"/>
        <v>0</v>
      </c>
      <c r="U156" s="10">
        <f t="shared" si="51"/>
        <v>0</v>
      </c>
      <c r="V156" s="10">
        <f t="shared" si="51"/>
        <v>0</v>
      </c>
      <c r="W156" s="10">
        <f t="shared" si="51"/>
        <v>0</v>
      </c>
      <c r="X156" s="10">
        <f t="shared" si="51"/>
        <v>0</v>
      </c>
      <c r="Y156" s="10">
        <f t="shared" si="51"/>
        <v>0</v>
      </c>
      <c r="Z156" s="10">
        <f t="shared" si="51"/>
        <v>0</v>
      </c>
      <c r="AA156" s="10">
        <f t="shared" si="51"/>
        <v>0</v>
      </c>
      <c r="AB156" s="10">
        <f t="shared" si="51"/>
        <v>0</v>
      </c>
      <c r="AC156" s="10">
        <f t="shared" si="51"/>
        <v>0</v>
      </c>
      <c r="AD156" s="10"/>
      <c r="AE156" s="10"/>
      <c r="AF156" s="10"/>
      <c r="AG156" s="10"/>
      <c r="AH156" s="10"/>
      <c r="AI156" s="10"/>
      <c r="AJ156" s="10"/>
      <c r="AK156" s="10"/>
    </row>
    <row r="157" spans="1:37" x14ac:dyDescent="0.35">
      <c r="A157" s="2">
        <v>32</v>
      </c>
      <c r="C157" s="3"/>
      <c r="D157" s="3"/>
      <c r="E157" t="s">
        <v>72</v>
      </c>
      <c r="F157" t="s">
        <v>70</v>
      </c>
      <c r="G157" s="6"/>
    </row>
    <row r="158" spans="1:37" x14ac:dyDescent="0.35">
      <c r="C158" s="3"/>
      <c r="D158" s="3"/>
      <c r="E158" t="s">
        <v>73</v>
      </c>
      <c r="F158" t="s">
        <v>70</v>
      </c>
      <c r="H158">
        <f>H155*$G157</f>
        <v>0</v>
      </c>
      <c r="I158">
        <f t="shared" ref="I158:AC158" si="52">I155*$G157</f>
        <v>0</v>
      </c>
      <c r="J158">
        <f t="shared" si="52"/>
        <v>0</v>
      </c>
      <c r="K158">
        <f t="shared" si="52"/>
        <v>0</v>
      </c>
      <c r="L158">
        <f t="shared" si="52"/>
        <v>0</v>
      </c>
      <c r="M158">
        <f t="shared" si="52"/>
        <v>0</v>
      </c>
      <c r="N158">
        <f t="shared" si="52"/>
        <v>0</v>
      </c>
      <c r="O158">
        <f t="shared" si="52"/>
        <v>0</v>
      </c>
      <c r="P158">
        <f t="shared" si="52"/>
        <v>0</v>
      </c>
      <c r="Q158">
        <f t="shared" si="52"/>
        <v>0</v>
      </c>
      <c r="R158">
        <f t="shared" si="52"/>
        <v>0</v>
      </c>
      <c r="S158">
        <f t="shared" si="52"/>
        <v>0</v>
      </c>
      <c r="T158">
        <f t="shared" si="52"/>
        <v>0</v>
      </c>
      <c r="U158">
        <f t="shared" si="52"/>
        <v>0</v>
      </c>
      <c r="V158">
        <f t="shared" si="52"/>
        <v>0</v>
      </c>
      <c r="W158">
        <f t="shared" si="52"/>
        <v>0</v>
      </c>
      <c r="X158">
        <f t="shared" si="52"/>
        <v>0</v>
      </c>
      <c r="Y158">
        <f t="shared" si="52"/>
        <v>0</v>
      </c>
      <c r="Z158">
        <f t="shared" si="52"/>
        <v>0</v>
      </c>
      <c r="AA158">
        <f t="shared" si="52"/>
        <v>0</v>
      </c>
      <c r="AB158">
        <f t="shared" si="52"/>
        <v>0</v>
      </c>
      <c r="AC158">
        <f t="shared" si="52"/>
        <v>0</v>
      </c>
    </row>
    <row r="159" spans="1:37" x14ac:dyDescent="0.35">
      <c r="C159" s="3"/>
      <c r="D159" s="3"/>
      <c r="E159" t="s">
        <v>74</v>
      </c>
      <c r="F159" t="s">
        <v>70</v>
      </c>
      <c r="H159">
        <f>H156*$G157</f>
        <v>0</v>
      </c>
      <c r="I159">
        <f t="shared" ref="I159:AC159" si="53">I156*$G157</f>
        <v>0</v>
      </c>
      <c r="J159">
        <f t="shared" si="53"/>
        <v>0</v>
      </c>
      <c r="K159">
        <f t="shared" si="53"/>
        <v>0</v>
      </c>
      <c r="L159">
        <f t="shared" si="53"/>
        <v>0</v>
      </c>
      <c r="M159">
        <f t="shared" si="53"/>
        <v>0</v>
      </c>
      <c r="N159">
        <f t="shared" si="53"/>
        <v>0</v>
      </c>
      <c r="O159">
        <f t="shared" si="53"/>
        <v>0</v>
      </c>
      <c r="P159">
        <f t="shared" si="53"/>
        <v>0</v>
      </c>
      <c r="Q159">
        <f t="shared" si="53"/>
        <v>0</v>
      </c>
      <c r="R159">
        <f t="shared" si="53"/>
        <v>0</v>
      </c>
      <c r="S159">
        <f t="shared" si="53"/>
        <v>0</v>
      </c>
      <c r="T159">
        <f t="shared" si="53"/>
        <v>0</v>
      </c>
      <c r="U159">
        <f t="shared" si="53"/>
        <v>0</v>
      </c>
      <c r="V159">
        <f t="shared" si="53"/>
        <v>0</v>
      </c>
      <c r="W159">
        <f t="shared" si="53"/>
        <v>0</v>
      </c>
      <c r="X159">
        <f t="shared" si="53"/>
        <v>0</v>
      </c>
      <c r="Y159">
        <f t="shared" si="53"/>
        <v>0</v>
      </c>
      <c r="Z159">
        <f t="shared" si="53"/>
        <v>0</v>
      </c>
      <c r="AA159">
        <f t="shared" si="53"/>
        <v>0</v>
      </c>
      <c r="AB159">
        <f t="shared" si="53"/>
        <v>0</v>
      </c>
      <c r="AC159">
        <f t="shared" si="53"/>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C163" si="54">I156*I160</f>
        <v>0</v>
      </c>
      <c r="J163" s="10">
        <f t="shared" si="54"/>
        <v>0</v>
      </c>
      <c r="K163" s="10">
        <f t="shared" si="54"/>
        <v>0</v>
      </c>
      <c r="L163" s="10">
        <f t="shared" si="54"/>
        <v>0</v>
      </c>
      <c r="M163" s="10">
        <f t="shared" si="54"/>
        <v>0</v>
      </c>
      <c r="N163" s="10">
        <f t="shared" si="54"/>
        <v>0</v>
      </c>
      <c r="O163" s="10">
        <f t="shared" si="54"/>
        <v>0</v>
      </c>
      <c r="P163" s="10">
        <f t="shared" si="54"/>
        <v>0</v>
      </c>
      <c r="Q163" s="10">
        <f t="shared" si="54"/>
        <v>0</v>
      </c>
      <c r="R163" s="10">
        <f t="shared" si="54"/>
        <v>0</v>
      </c>
      <c r="S163" s="10">
        <f t="shared" si="54"/>
        <v>0</v>
      </c>
      <c r="T163" s="10">
        <f t="shared" si="54"/>
        <v>0</v>
      </c>
      <c r="U163" s="10">
        <f t="shared" si="54"/>
        <v>0</v>
      </c>
      <c r="V163" s="10">
        <f t="shared" si="54"/>
        <v>0</v>
      </c>
      <c r="W163" s="10">
        <f t="shared" si="54"/>
        <v>0</v>
      </c>
      <c r="X163" s="10">
        <f t="shared" si="54"/>
        <v>0</v>
      </c>
      <c r="Y163" s="10">
        <f t="shared" si="54"/>
        <v>0</v>
      </c>
      <c r="Z163" s="10">
        <f t="shared" si="54"/>
        <v>0</v>
      </c>
      <c r="AA163" s="10">
        <f t="shared" si="54"/>
        <v>0</v>
      </c>
      <c r="AB163" s="10">
        <f t="shared" si="54"/>
        <v>0</v>
      </c>
      <c r="AC163" s="10">
        <f t="shared" si="54"/>
        <v>0</v>
      </c>
      <c r="AD163" s="10"/>
      <c r="AE163" s="10"/>
      <c r="AF163" s="10"/>
      <c r="AG163" s="10"/>
      <c r="AH163" s="10"/>
      <c r="AI163" s="10"/>
      <c r="AJ163" s="10"/>
      <c r="AK163" s="10"/>
    </row>
    <row r="164" spans="1:38" x14ac:dyDescent="0.35">
      <c r="C164" s="3"/>
      <c r="D164" s="3"/>
      <c r="E164" t="s">
        <v>81</v>
      </c>
      <c r="F164" t="s">
        <v>80</v>
      </c>
      <c r="H164" s="10">
        <f>H156*H161</f>
        <v>0</v>
      </c>
      <c r="I164" s="10">
        <f t="shared" ref="I164:AC164" si="55">I156*I161</f>
        <v>0</v>
      </c>
      <c r="J164" s="10">
        <f t="shared" si="55"/>
        <v>0</v>
      </c>
      <c r="K164" s="10">
        <f t="shared" si="55"/>
        <v>0</v>
      </c>
      <c r="L164" s="10">
        <f t="shared" si="55"/>
        <v>0</v>
      </c>
      <c r="M164" s="10">
        <f t="shared" si="55"/>
        <v>0</v>
      </c>
      <c r="N164" s="10">
        <f t="shared" si="55"/>
        <v>0</v>
      </c>
      <c r="O164" s="10">
        <f t="shared" si="55"/>
        <v>0</v>
      </c>
      <c r="P164" s="10">
        <f t="shared" si="55"/>
        <v>0</v>
      </c>
      <c r="Q164" s="10">
        <f t="shared" si="55"/>
        <v>0</v>
      </c>
      <c r="R164" s="10">
        <f t="shared" si="55"/>
        <v>0</v>
      </c>
      <c r="S164" s="10">
        <f t="shared" si="55"/>
        <v>0</v>
      </c>
      <c r="T164" s="10">
        <f t="shared" si="55"/>
        <v>0</v>
      </c>
      <c r="U164" s="10">
        <f t="shared" si="55"/>
        <v>0</v>
      </c>
      <c r="V164" s="10">
        <f t="shared" si="55"/>
        <v>0</v>
      </c>
      <c r="W164" s="10">
        <f t="shared" si="55"/>
        <v>0</v>
      </c>
      <c r="X164" s="10">
        <f t="shared" si="55"/>
        <v>0</v>
      </c>
      <c r="Y164" s="10">
        <f t="shared" si="55"/>
        <v>0</v>
      </c>
      <c r="Z164" s="10">
        <f t="shared" si="55"/>
        <v>0</v>
      </c>
      <c r="AA164" s="10">
        <f t="shared" si="55"/>
        <v>0</v>
      </c>
      <c r="AB164" s="10">
        <f t="shared" si="55"/>
        <v>0</v>
      </c>
      <c r="AC164" s="10">
        <f t="shared" si="55"/>
        <v>0</v>
      </c>
      <c r="AD164" s="10"/>
      <c r="AE164" s="10"/>
      <c r="AF164" s="10"/>
      <c r="AG164" s="10"/>
      <c r="AH164" s="10"/>
      <c r="AI164" s="10"/>
      <c r="AJ164" s="10"/>
      <c r="AK164" s="10"/>
    </row>
    <row r="165" spans="1:38" x14ac:dyDescent="0.35">
      <c r="C165" s="3"/>
      <c r="D165" s="3"/>
      <c r="E165" t="s">
        <v>82</v>
      </c>
      <c r="F165" t="s">
        <v>80</v>
      </c>
      <c r="H165" s="10">
        <f>H156*H162</f>
        <v>0</v>
      </c>
      <c r="I165" s="10">
        <f t="shared" ref="I165:AC165" si="56">I156*I162</f>
        <v>0</v>
      </c>
      <c r="J165" s="10">
        <f t="shared" si="56"/>
        <v>0</v>
      </c>
      <c r="K165" s="10">
        <f t="shared" si="56"/>
        <v>0</v>
      </c>
      <c r="L165" s="10">
        <f t="shared" si="56"/>
        <v>0</v>
      </c>
      <c r="M165" s="10">
        <f t="shared" si="56"/>
        <v>0</v>
      </c>
      <c r="N165" s="10">
        <f t="shared" si="56"/>
        <v>0</v>
      </c>
      <c r="O165" s="10">
        <f t="shared" si="56"/>
        <v>0</v>
      </c>
      <c r="P165" s="10">
        <f t="shared" si="56"/>
        <v>0</v>
      </c>
      <c r="Q165" s="10">
        <f t="shared" si="56"/>
        <v>0</v>
      </c>
      <c r="R165" s="10">
        <f t="shared" si="56"/>
        <v>0</v>
      </c>
      <c r="S165" s="10">
        <f t="shared" si="56"/>
        <v>0</v>
      </c>
      <c r="T165" s="10">
        <f t="shared" si="56"/>
        <v>0</v>
      </c>
      <c r="U165" s="10">
        <f t="shared" si="56"/>
        <v>0</v>
      </c>
      <c r="V165" s="10">
        <f t="shared" si="56"/>
        <v>0</v>
      </c>
      <c r="W165" s="10">
        <f t="shared" si="56"/>
        <v>0</v>
      </c>
      <c r="X165" s="10">
        <f t="shared" si="56"/>
        <v>0</v>
      </c>
      <c r="Y165" s="10">
        <f t="shared" si="56"/>
        <v>0</v>
      </c>
      <c r="Z165" s="10">
        <f t="shared" si="56"/>
        <v>0</v>
      </c>
      <c r="AA165" s="10">
        <f t="shared" si="56"/>
        <v>0</v>
      </c>
      <c r="AB165" s="10">
        <f t="shared" si="56"/>
        <v>0</v>
      </c>
      <c r="AC165" s="10">
        <f t="shared" si="56"/>
        <v>0</v>
      </c>
      <c r="AD165" s="10"/>
      <c r="AE165" s="10"/>
      <c r="AF165" s="10"/>
      <c r="AG165" s="10"/>
      <c r="AH165" s="10"/>
      <c r="AI165" s="10"/>
      <c r="AJ165" s="10"/>
      <c r="AK165" s="10"/>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C167" si="57">H167*(1+$G$16)*(1+I166)</f>
        <v>0</v>
      </c>
      <c r="J167" s="10">
        <f t="shared" si="57"/>
        <v>0</v>
      </c>
      <c r="K167" s="10">
        <f t="shared" si="57"/>
        <v>0</v>
      </c>
      <c r="L167" s="10">
        <f t="shared" si="57"/>
        <v>0</v>
      </c>
      <c r="M167" s="10">
        <f t="shared" si="57"/>
        <v>0</v>
      </c>
      <c r="N167" s="10">
        <f t="shared" si="57"/>
        <v>0</v>
      </c>
      <c r="O167" s="10">
        <f t="shared" si="57"/>
        <v>0</v>
      </c>
      <c r="P167" s="10">
        <f t="shared" si="57"/>
        <v>0</v>
      </c>
      <c r="Q167" s="10">
        <f t="shared" si="57"/>
        <v>0</v>
      </c>
      <c r="R167" s="10">
        <f t="shared" si="57"/>
        <v>0</v>
      </c>
      <c r="S167" s="10">
        <f t="shared" si="57"/>
        <v>0</v>
      </c>
      <c r="T167" s="10">
        <f t="shared" si="57"/>
        <v>0</v>
      </c>
      <c r="U167" s="10">
        <f t="shared" si="57"/>
        <v>0</v>
      </c>
      <c r="V167" s="10">
        <f t="shared" si="57"/>
        <v>0</v>
      </c>
      <c r="W167" s="10">
        <f t="shared" si="57"/>
        <v>0</v>
      </c>
      <c r="X167" s="10">
        <f t="shared" si="57"/>
        <v>0</v>
      </c>
      <c r="Y167" s="10">
        <f t="shared" si="57"/>
        <v>0</v>
      </c>
      <c r="Z167" s="10">
        <f t="shared" si="57"/>
        <v>0</v>
      </c>
      <c r="AA167" s="10">
        <f t="shared" si="57"/>
        <v>0</v>
      </c>
      <c r="AB167" s="10">
        <f t="shared" si="57"/>
        <v>0</v>
      </c>
      <c r="AC167" s="10">
        <f t="shared" si="57"/>
        <v>0</v>
      </c>
      <c r="AD167" s="10"/>
      <c r="AE167" s="10"/>
      <c r="AF167" s="10"/>
      <c r="AG167" s="10"/>
      <c r="AH167" s="10"/>
      <c r="AI167" s="10"/>
      <c r="AJ167" s="10"/>
      <c r="AK167" s="10"/>
    </row>
    <row r="168" spans="1:38" x14ac:dyDescent="0.35">
      <c r="C168" s="3"/>
      <c r="D168" s="3"/>
      <c r="E168" t="s">
        <v>86</v>
      </c>
      <c r="F168" t="s">
        <v>87</v>
      </c>
      <c r="G168" s="12"/>
      <c r="H168" s="13">
        <f>G168*(1+$G$16)*(1+H166)</f>
        <v>0</v>
      </c>
      <c r="I168" s="13">
        <f t="shared" ref="I168:AC168" si="58">H168*(1+$G$16)*(1+I166)</f>
        <v>0</v>
      </c>
      <c r="J168" s="13">
        <f t="shared" si="58"/>
        <v>0</v>
      </c>
      <c r="K168" s="13">
        <f t="shared" si="58"/>
        <v>0</v>
      </c>
      <c r="L168" s="13">
        <f t="shared" si="58"/>
        <v>0</v>
      </c>
      <c r="M168" s="13">
        <f t="shared" si="58"/>
        <v>0</v>
      </c>
      <c r="N168" s="13">
        <f t="shared" si="58"/>
        <v>0</v>
      </c>
      <c r="O168" s="13">
        <f t="shared" si="58"/>
        <v>0</v>
      </c>
      <c r="P168" s="13">
        <f t="shared" si="58"/>
        <v>0</v>
      </c>
      <c r="Q168" s="13">
        <f t="shared" si="58"/>
        <v>0</v>
      </c>
      <c r="R168" s="13">
        <f t="shared" si="58"/>
        <v>0</v>
      </c>
      <c r="S168" s="13">
        <f t="shared" si="58"/>
        <v>0</v>
      </c>
      <c r="T168" s="13">
        <f t="shared" si="58"/>
        <v>0</v>
      </c>
      <c r="U168" s="13">
        <f t="shared" si="58"/>
        <v>0</v>
      </c>
      <c r="V168" s="13">
        <f t="shared" si="58"/>
        <v>0</v>
      </c>
      <c r="W168" s="13">
        <f t="shared" si="58"/>
        <v>0</v>
      </c>
      <c r="X168" s="13">
        <f t="shared" si="58"/>
        <v>0</v>
      </c>
      <c r="Y168" s="13">
        <f t="shared" si="58"/>
        <v>0</v>
      </c>
      <c r="Z168" s="13">
        <f t="shared" si="58"/>
        <v>0</v>
      </c>
      <c r="AA168" s="13">
        <f t="shared" si="58"/>
        <v>0</v>
      </c>
      <c r="AB168" s="13">
        <f t="shared" si="58"/>
        <v>0</v>
      </c>
      <c r="AC168" s="13">
        <f t="shared" si="58"/>
        <v>0</v>
      </c>
      <c r="AD168" s="13"/>
      <c r="AE168" s="13"/>
      <c r="AF168" s="13"/>
      <c r="AG168" s="13"/>
      <c r="AH168" s="13"/>
      <c r="AI168" s="13"/>
      <c r="AJ168" s="13"/>
      <c r="AK168" s="13"/>
    </row>
    <row r="169" spans="1:38" x14ac:dyDescent="0.35">
      <c r="C169" s="3"/>
      <c r="D169" s="3"/>
      <c r="E169" t="s">
        <v>88</v>
      </c>
      <c r="F169" t="s">
        <v>87</v>
      </c>
      <c r="G169" s="12"/>
      <c r="H169" s="13">
        <f>G169*(1+$G$16)*(1+H166)</f>
        <v>0</v>
      </c>
      <c r="I169" s="13">
        <f t="shared" ref="I169:AC169" si="59">H169*(1+$G$16)*(1+I166)</f>
        <v>0</v>
      </c>
      <c r="J169" s="13">
        <f t="shared" si="59"/>
        <v>0</v>
      </c>
      <c r="K169" s="13">
        <f t="shared" si="59"/>
        <v>0</v>
      </c>
      <c r="L169" s="13">
        <f t="shared" si="59"/>
        <v>0</v>
      </c>
      <c r="M169" s="13">
        <f t="shared" si="59"/>
        <v>0</v>
      </c>
      <c r="N169" s="13">
        <f t="shared" si="59"/>
        <v>0</v>
      </c>
      <c r="O169" s="13">
        <f t="shared" si="59"/>
        <v>0</v>
      </c>
      <c r="P169" s="13">
        <f t="shared" si="59"/>
        <v>0</v>
      </c>
      <c r="Q169" s="13">
        <f t="shared" si="59"/>
        <v>0</v>
      </c>
      <c r="R169" s="13">
        <f t="shared" si="59"/>
        <v>0</v>
      </c>
      <c r="S169" s="13">
        <f t="shared" si="59"/>
        <v>0</v>
      </c>
      <c r="T169" s="13">
        <f t="shared" si="59"/>
        <v>0</v>
      </c>
      <c r="U169" s="13">
        <f t="shared" si="59"/>
        <v>0</v>
      </c>
      <c r="V169" s="13">
        <f t="shared" si="59"/>
        <v>0</v>
      </c>
      <c r="W169" s="13">
        <f t="shared" si="59"/>
        <v>0</v>
      </c>
      <c r="X169" s="13">
        <f t="shared" si="59"/>
        <v>0</v>
      </c>
      <c r="Y169" s="13">
        <f t="shared" si="59"/>
        <v>0</v>
      </c>
      <c r="Z169" s="13">
        <f t="shared" si="59"/>
        <v>0</v>
      </c>
      <c r="AA169" s="13">
        <f t="shared" si="59"/>
        <v>0</v>
      </c>
      <c r="AB169" s="13">
        <f t="shared" si="59"/>
        <v>0</v>
      </c>
      <c r="AC169" s="13">
        <f t="shared" si="59"/>
        <v>0</v>
      </c>
      <c r="AD169" s="13"/>
      <c r="AE169" s="13"/>
      <c r="AF169" s="13"/>
      <c r="AG169" s="13"/>
      <c r="AH169" s="13"/>
      <c r="AI169" s="13"/>
      <c r="AJ169" s="13"/>
      <c r="AK169" s="13"/>
    </row>
    <row r="170" spans="1:38" x14ac:dyDescent="0.35">
      <c r="C170" s="3"/>
      <c r="D170" s="3"/>
      <c r="E170" t="s">
        <v>89</v>
      </c>
      <c r="F170" t="s">
        <v>87</v>
      </c>
      <c r="G170" s="12"/>
      <c r="H170" s="13">
        <f>G170*(1+$G$16)*(1+H166)</f>
        <v>0</v>
      </c>
      <c r="I170" s="13">
        <f t="shared" ref="I170:AC170" si="60">H170*(1+$G$16)*(1+I166)</f>
        <v>0</v>
      </c>
      <c r="J170" s="13">
        <f t="shared" si="60"/>
        <v>0</v>
      </c>
      <c r="K170" s="13">
        <f t="shared" si="60"/>
        <v>0</v>
      </c>
      <c r="L170" s="13">
        <f t="shared" si="60"/>
        <v>0</v>
      </c>
      <c r="M170" s="13">
        <f t="shared" si="60"/>
        <v>0</v>
      </c>
      <c r="N170" s="13">
        <f t="shared" si="60"/>
        <v>0</v>
      </c>
      <c r="O170" s="13">
        <f t="shared" si="60"/>
        <v>0</v>
      </c>
      <c r="P170" s="13">
        <f t="shared" si="60"/>
        <v>0</v>
      </c>
      <c r="Q170" s="13">
        <f t="shared" si="60"/>
        <v>0</v>
      </c>
      <c r="R170" s="13">
        <f t="shared" si="60"/>
        <v>0</v>
      </c>
      <c r="S170" s="13">
        <f t="shared" si="60"/>
        <v>0</v>
      </c>
      <c r="T170" s="13">
        <f t="shared" si="60"/>
        <v>0</v>
      </c>
      <c r="U170" s="13">
        <f t="shared" si="60"/>
        <v>0</v>
      </c>
      <c r="V170" s="13">
        <f t="shared" si="60"/>
        <v>0</v>
      </c>
      <c r="W170" s="13">
        <f t="shared" si="60"/>
        <v>0</v>
      </c>
      <c r="X170" s="13">
        <f t="shared" si="60"/>
        <v>0</v>
      </c>
      <c r="Y170" s="13">
        <f t="shared" si="60"/>
        <v>0</v>
      </c>
      <c r="Z170" s="13">
        <f t="shared" si="60"/>
        <v>0</v>
      </c>
      <c r="AA170" s="13">
        <f t="shared" si="60"/>
        <v>0</v>
      </c>
      <c r="AB170" s="13">
        <f t="shared" si="60"/>
        <v>0</v>
      </c>
      <c r="AC170" s="13">
        <f t="shared" si="60"/>
        <v>0</v>
      </c>
      <c r="AD170" s="13"/>
      <c r="AE170" s="13"/>
      <c r="AF170" s="13"/>
      <c r="AG170" s="13"/>
      <c r="AH170" s="13"/>
      <c r="AI170" s="13"/>
      <c r="AJ170" s="13"/>
      <c r="AK170" s="13"/>
    </row>
    <row r="171" spans="1:38" x14ac:dyDescent="0.35">
      <c r="C171" s="3"/>
      <c r="D171" s="3"/>
    </row>
    <row r="172" spans="1:38" x14ac:dyDescent="0.35">
      <c r="C172" s="3"/>
      <c r="D172" s="3"/>
      <c r="E172" t="s">
        <v>101</v>
      </c>
      <c r="F172" t="s">
        <v>91</v>
      </c>
      <c r="H172" s="10">
        <f>SUM(H163:H165)/1000</f>
        <v>0</v>
      </c>
      <c r="I172" s="10">
        <f t="shared" ref="I172:AC172" si="61">SUM(I163:I165)/1000</f>
        <v>0</v>
      </c>
      <c r="J172" s="10">
        <f t="shared" si="61"/>
        <v>0</v>
      </c>
      <c r="K172" s="10">
        <f t="shared" si="61"/>
        <v>0</v>
      </c>
      <c r="L172" s="10">
        <f t="shared" si="61"/>
        <v>0</v>
      </c>
      <c r="M172" s="10">
        <f t="shared" si="61"/>
        <v>0</v>
      </c>
      <c r="N172" s="10">
        <f t="shared" si="61"/>
        <v>0</v>
      </c>
      <c r="O172" s="10">
        <f t="shared" si="61"/>
        <v>0</v>
      </c>
      <c r="P172" s="10">
        <f t="shared" si="61"/>
        <v>0</v>
      </c>
      <c r="Q172" s="10">
        <f t="shared" si="61"/>
        <v>0</v>
      </c>
      <c r="R172" s="10">
        <f t="shared" si="61"/>
        <v>0</v>
      </c>
      <c r="S172" s="10">
        <f t="shared" si="61"/>
        <v>0</v>
      </c>
      <c r="T172" s="10">
        <f t="shared" si="61"/>
        <v>0</v>
      </c>
      <c r="U172" s="10">
        <f t="shared" si="61"/>
        <v>0</v>
      </c>
      <c r="V172" s="10">
        <f t="shared" si="61"/>
        <v>0</v>
      </c>
      <c r="W172" s="10">
        <f t="shared" si="61"/>
        <v>0</v>
      </c>
      <c r="X172" s="10">
        <f t="shared" si="61"/>
        <v>0</v>
      </c>
      <c r="Y172" s="10">
        <f t="shared" si="61"/>
        <v>0</v>
      </c>
      <c r="Z172" s="10">
        <f t="shared" si="61"/>
        <v>0</v>
      </c>
      <c r="AA172" s="10">
        <f t="shared" si="61"/>
        <v>0</v>
      </c>
      <c r="AB172" s="10">
        <f t="shared" si="61"/>
        <v>0</v>
      </c>
      <c r="AC172" s="10">
        <f t="shared" si="61"/>
        <v>0</v>
      </c>
      <c r="AD172" s="10"/>
      <c r="AE172" s="10"/>
      <c r="AF172" s="10"/>
      <c r="AG172" s="10"/>
      <c r="AH172" s="10"/>
      <c r="AI172" s="10"/>
      <c r="AJ172" s="10"/>
      <c r="AK172" s="10"/>
    </row>
    <row r="173" spans="1:38" x14ac:dyDescent="0.35">
      <c r="C173" s="3"/>
      <c r="D173" s="3"/>
      <c r="E173" t="s">
        <v>102</v>
      </c>
      <c r="F173" t="s">
        <v>53</v>
      </c>
      <c r="H173" s="10">
        <f>H156*H167+H163*H168+H164*H169+H165*H170</f>
        <v>0</v>
      </c>
      <c r="I173" s="10">
        <f t="shared" ref="I173:AC173" si="62">I156*I167+I163*I168+I164*I169+I165*I170</f>
        <v>0</v>
      </c>
      <c r="J173" s="10">
        <f t="shared" si="62"/>
        <v>0</v>
      </c>
      <c r="K173" s="10">
        <f t="shared" si="62"/>
        <v>0</v>
      </c>
      <c r="L173" s="10">
        <f t="shared" si="62"/>
        <v>0</v>
      </c>
      <c r="M173" s="10">
        <f t="shared" si="62"/>
        <v>0</v>
      </c>
      <c r="N173" s="10">
        <f t="shared" si="62"/>
        <v>0</v>
      </c>
      <c r="O173" s="10">
        <f t="shared" si="62"/>
        <v>0</v>
      </c>
      <c r="P173" s="10">
        <f t="shared" si="62"/>
        <v>0</v>
      </c>
      <c r="Q173" s="10">
        <f t="shared" si="62"/>
        <v>0</v>
      </c>
      <c r="R173" s="10">
        <f t="shared" si="62"/>
        <v>0</v>
      </c>
      <c r="S173" s="10">
        <f t="shared" si="62"/>
        <v>0</v>
      </c>
      <c r="T173" s="10">
        <f t="shared" si="62"/>
        <v>0</v>
      </c>
      <c r="U173" s="10">
        <f t="shared" si="62"/>
        <v>0</v>
      </c>
      <c r="V173" s="10">
        <f t="shared" si="62"/>
        <v>0</v>
      </c>
      <c r="W173" s="10">
        <f t="shared" si="62"/>
        <v>0</v>
      </c>
      <c r="X173" s="10">
        <f t="shared" si="62"/>
        <v>0</v>
      </c>
      <c r="Y173" s="10">
        <f t="shared" si="62"/>
        <v>0</v>
      </c>
      <c r="Z173" s="10">
        <f t="shared" si="62"/>
        <v>0</v>
      </c>
      <c r="AA173" s="10">
        <f t="shared" si="62"/>
        <v>0</v>
      </c>
      <c r="AB173" s="10">
        <f t="shared" si="62"/>
        <v>0</v>
      </c>
      <c r="AC173" s="10">
        <f t="shared" si="62"/>
        <v>0</v>
      </c>
      <c r="AD173" s="10"/>
      <c r="AE173" s="10"/>
      <c r="AF173" s="10"/>
      <c r="AG173" s="10"/>
      <c r="AH173" s="10"/>
      <c r="AI173" s="10"/>
      <c r="AJ173" s="10"/>
      <c r="AK173" s="10"/>
    </row>
    <row r="174" spans="1:38" x14ac:dyDescent="0.35">
      <c r="C174" s="3"/>
      <c r="D174" s="3"/>
    </row>
    <row r="175" spans="1:38" x14ac:dyDescent="0.35">
      <c r="C175" s="3"/>
      <c r="D175" t="s">
        <v>103</v>
      </c>
    </row>
    <row r="176" spans="1:38" x14ac:dyDescent="0.35">
      <c r="C176" s="3"/>
      <c r="E176" t="s">
        <v>104</v>
      </c>
      <c r="F176" t="s">
        <v>70</v>
      </c>
      <c r="H176">
        <f t="shared" ref="H176:AC177" si="63">SUM(H95,H116,H137,H158)</f>
        <v>484</v>
      </c>
      <c r="I176" s="10">
        <f t="shared" si="63"/>
        <v>428</v>
      </c>
      <c r="J176" s="10">
        <f t="shared" si="63"/>
        <v>868</v>
      </c>
      <c r="K176" s="10">
        <f t="shared" si="63"/>
        <v>932</v>
      </c>
      <c r="L176" s="10">
        <f t="shared" si="63"/>
        <v>954</v>
      </c>
      <c r="M176" s="10">
        <f t="shared" si="63"/>
        <v>828</v>
      </c>
      <c r="N176" s="10">
        <f t="shared" si="63"/>
        <v>906</v>
      </c>
      <c r="O176" s="10">
        <f>SUM(O95,O116,O137,O158)</f>
        <v>906</v>
      </c>
      <c r="P176" s="10">
        <f t="shared" si="63"/>
        <v>906</v>
      </c>
      <c r="Q176" s="10">
        <f t="shared" si="63"/>
        <v>906</v>
      </c>
      <c r="R176" s="10">
        <f t="shared" si="63"/>
        <v>906</v>
      </c>
      <c r="S176" s="10">
        <f t="shared" si="63"/>
        <v>906</v>
      </c>
      <c r="T176" s="10">
        <f t="shared" si="63"/>
        <v>906</v>
      </c>
      <c r="U176" s="10">
        <f t="shared" si="63"/>
        <v>906</v>
      </c>
      <c r="V176" s="10">
        <f t="shared" si="63"/>
        <v>906</v>
      </c>
      <c r="W176" s="10">
        <f t="shared" si="63"/>
        <v>906</v>
      </c>
      <c r="X176" s="10">
        <f t="shared" si="63"/>
        <v>906</v>
      </c>
      <c r="Y176" s="10">
        <f t="shared" si="63"/>
        <v>906</v>
      </c>
      <c r="Z176" s="10">
        <f t="shared" si="63"/>
        <v>906</v>
      </c>
      <c r="AA176" s="10">
        <f t="shared" si="63"/>
        <v>906</v>
      </c>
      <c r="AB176" s="10">
        <f t="shared" si="63"/>
        <v>906</v>
      </c>
      <c r="AC176" s="10">
        <f t="shared" si="63"/>
        <v>906</v>
      </c>
      <c r="AD176" s="10"/>
      <c r="AE176" s="10"/>
      <c r="AF176" s="10"/>
      <c r="AG176" s="10"/>
      <c r="AH176" s="10"/>
      <c r="AI176" s="10"/>
      <c r="AJ176" s="10"/>
      <c r="AK176" s="10"/>
      <c r="AL176" s="10"/>
    </row>
    <row r="177" spans="1:38" x14ac:dyDescent="0.35">
      <c r="C177" s="3"/>
      <c r="D177" s="3"/>
      <c r="E177" t="s">
        <v>105</v>
      </c>
      <c r="F177" t="s">
        <v>70</v>
      </c>
      <c r="H177">
        <f t="shared" si="63"/>
        <v>0</v>
      </c>
      <c r="I177" s="10">
        <f t="shared" si="63"/>
        <v>0</v>
      </c>
      <c r="J177" s="10">
        <f t="shared" si="63"/>
        <v>2692</v>
      </c>
      <c r="K177" s="10">
        <f t="shared" si="63"/>
        <v>3624</v>
      </c>
      <c r="L177" s="10">
        <f t="shared" si="63"/>
        <v>4578</v>
      </c>
      <c r="M177" s="10">
        <f t="shared" si="63"/>
        <v>5406</v>
      </c>
      <c r="N177" s="10">
        <f t="shared" si="63"/>
        <v>6312</v>
      </c>
      <c r="O177" s="10">
        <f>SUM(O96,O117,O138,O159)</f>
        <v>7218</v>
      </c>
      <c r="P177" s="10">
        <f t="shared" si="63"/>
        <v>8124</v>
      </c>
      <c r="Q177" s="10">
        <f t="shared" si="63"/>
        <v>9030</v>
      </c>
      <c r="R177" s="10">
        <f t="shared" si="63"/>
        <v>9936</v>
      </c>
      <c r="S177" s="10">
        <f t="shared" si="63"/>
        <v>10842</v>
      </c>
      <c r="T177" s="10">
        <f t="shared" si="63"/>
        <v>11748</v>
      </c>
      <c r="U177" s="10">
        <f t="shared" si="63"/>
        <v>12654</v>
      </c>
      <c r="V177" s="10">
        <f t="shared" si="63"/>
        <v>13560</v>
      </c>
      <c r="W177" s="10">
        <f t="shared" si="63"/>
        <v>14466</v>
      </c>
      <c r="X177" s="10">
        <f t="shared" si="63"/>
        <v>15372</v>
      </c>
      <c r="Y177" s="10">
        <f t="shared" si="63"/>
        <v>16278</v>
      </c>
      <c r="Z177" s="10">
        <f t="shared" si="63"/>
        <v>17184</v>
      </c>
      <c r="AA177" s="10">
        <f t="shared" si="63"/>
        <v>18090</v>
      </c>
      <c r="AB177" s="10">
        <f t="shared" si="63"/>
        <v>18996</v>
      </c>
      <c r="AC177" s="10">
        <f t="shared" si="63"/>
        <v>19902</v>
      </c>
      <c r="AD177" s="10"/>
      <c r="AE177" s="10"/>
      <c r="AF177" s="10"/>
      <c r="AG177" s="10"/>
      <c r="AH177" s="10"/>
      <c r="AI177" s="10"/>
      <c r="AJ177" s="10"/>
      <c r="AK177" s="10"/>
      <c r="AL177" s="10"/>
    </row>
    <row r="178" spans="1:38" x14ac:dyDescent="0.35">
      <c r="C178" s="3"/>
      <c r="D178" s="3"/>
      <c r="E178" t="s">
        <v>106</v>
      </c>
      <c r="F178" t="s">
        <v>91</v>
      </c>
      <c r="H178" s="10">
        <f t="shared" ref="H178:AC179" si="64">SUM(H109,H130,H151,H172)</f>
        <v>0</v>
      </c>
      <c r="I178" s="10">
        <f t="shared" si="64"/>
        <v>0</v>
      </c>
      <c r="J178" s="10">
        <f t="shared" si="64"/>
        <v>162.86600000000001</v>
      </c>
      <c r="K178" s="10">
        <f t="shared" si="64"/>
        <v>219.25200000000001</v>
      </c>
      <c r="L178" s="10">
        <f t="shared" si="64"/>
        <v>276.96899999999999</v>
      </c>
      <c r="M178" s="10">
        <f t="shared" si="64"/>
        <v>327.06299999999999</v>
      </c>
      <c r="N178" s="10">
        <f t="shared" si="64"/>
        <v>381.87599999999998</v>
      </c>
      <c r="O178" s="10">
        <f t="shared" si="64"/>
        <v>436.68900000000002</v>
      </c>
      <c r="P178" s="10">
        <f t="shared" si="64"/>
        <v>491.50200000000001</v>
      </c>
      <c r="Q178" s="10">
        <f t="shared" si="64"/>
        <v>546.31500000000005</v>
      </c>
      <c r="R178" s="10">
        <f t="shared" si="64"/>
        <v>601.12800000000004</v>
      </c>
      <c r="S178" s="10">
        <f t="shared" si="64"/>
        <v>655.94100000000003</v>
      </c>
      <c r="T178" s="10">
        <f t="shared" si="64"/>
        <v>710.75400000000002</v>
      </c>
      <c r="U178" s="10">
        <f t="shared" si="64"/>
        <v>765.56700000000001</v>
      </c>
      <c r="V178" s="10">
        <f t="shared" si="64"/>
        <v>820.38</v>
      </c>
      <c r="W178" s="10">
        <f t="shared" si="64"/>
        <v>875.19299999999998</v>
      </c>
      <c r="X178" s="10">
        <f t="shared" si="64"/>
        <v>930.00599999999997</v>
      </c>
      <c r="Y178" s="10">
        <f t="shared" si="64"/>
        <v>984.81899999999996</v>
      </c>
      <c r="Z178" s="10">
        <f t="shared" si="64"/>
        <v>1039.6320000000001</v>
      </c>
      <c r="AA178" s="10">
        <f t="shared" si="64"/>
        <v>1094.4449999999999</v>
      </c>
      <c r="AB178" s="10">
        <f t="shared" si="64"/>
        <v>1149.258</v>
      </c>
      <c r="AC178" s="10">
        <f t="shared" si="64"/>
        <v>1204.0709999999999</v>
      </c>
      <c r="AD178" s="10"/>
      <c r="AE178" s="10"/>
      <c r="AF178" s="10"/>
      <c r="AG178" s="10"/>
      <c r="AH178" s="10"/>
      <c r="AI178" s="10"/>
      <c r="AJ178" s="10"/>
      <c r="AK178" s="10"/>
    </row>
    <row r="179" spans="1:38" x14ac:dyDescent="0.35">
      <c r="C179" s="3"/>
      <c r="D179" s="3"/>
      <c r="E179" t="s">
        <v>107</v>
      </c>
      <c r="F179" t="s">
        <v>53</v>
      </c>
      <c r="H179" s="10">
        <f t="shared" si="64"/>
        <v>0</v>
      </c>
      <c r="I179" s="10">
        <f t="shared" si="64"/>
        <v>0</v>
      </c>
      <c r="J179" s="10">
        <f t="shared" si="64"/>
        <v>1589485.0494138594</v>
      </c>
      <c r="K179" s="10">
        <f t="shared" si="64"/>
        <v>2248677.0218027178</v>
      </c>
      <c r="L179" s="10">
        <f t="shared" si="64"/>
        <v>2985191.4060354661</v>
      </c>
      <c r="M179" s="10">
        <f t="shared" si="64"/>
        <v>3704502.8819347611</v>
      </c>
      <c r="N179" s="10">
        <f t="shared" si="64"/>
        <v>4545465.722653335</v>
      </c>
      <c r="O179" s="10">
        <f t="shared" si="64"/>
        <v>5462428.6326719504</v>
      </c>
      <c r="P179" s="10">
        <f t="shared" si="64"/>
        <v>6460949.0189865027</v>
      </c>
      <c r="Q179" s="10">
        <f t="shared" si="64"/>
        <v>7546953.0990756722</v>
      </c>
      <c r="R179" s="10">
        <f t="shared" si="64"/>
        <v>8726759.0460037813</v>
      </c>
      <c r="S179" s="10">
        <f t="shared" si="64"/>
        <v>10007101.534094861</v>
      </c>
      <c r="T179" s="10">
        <f t="shared" si="64"/>
        <v>11395157.767787337</v>
      </c>
      <c r="U179" s="10">
        <f t="shared" si="64"/>
        <v>12898575.081059534</v>
      </c>
      <c r="V179" s="10">
        <f t="shared" si="64"/>
        <v>14525500.199869633</v>
      </c>
      <c r="W179" s="10">
        <f t="shared" si="64"/>
        <v>16284610.265395287</v>
      </c>
      <c r="X179" s="10">
        <f t="shared" si="64"/>
        <v>18185145.721503697</v>
      </c>
      <c r="Y179" s="10">
        <f t="shared" si="64"/>
        <v>20236945.175850138</v>
      </c>
      <c r="Z179" s="10">
        <f t="shared" si="64"/>
        <v>22450482.350309525</v>
      </c>
      <c r="AA179" s="10">
        <f t="shared" si="64"/>
        <v>24836905.243110642</v>
      </c>
      <c r="AB179" s="10">
        <f t="shared" si="64"/>
        <v>27408077.632086609</v>
      </c>
      <c r="AC179" s="10">
        <f t="shared" si="64"/>
        <v>30176623.055899046</v>
      </c>
      <c r="AD179" s="10"/>
      <c r="AE179" s="10"/>
      <c r="AF179" s="10"/>
      <c r="AG179" s="10"/>
      <c r="AH179" s="10"/>
      <c r="AI179" s="10"/>
      <c r="AJ179" s="10"/>
      <c r="AK179" s="10"/>
    </row>
    <row r="180" spans="1:38" x14ac:dyDescent="0.35">
      <c r="C180" s="3"/>
      <c r="D180" s="3"/>
    </row>
    <row r="181" spans="1:38" x14ac:dyDescent="0.35">
      <c r="C181" s="3"/>
      <c r="D181" s="3"/>
      <c r="E181" s="15" t="s">
        <v>108</v>
      </c>
      <c r="F181" s="15" t="s">
        <v>109</v>
      </c>
      <c r="G181" s="15"/>
      <c r="H181" s="16" t="e">
        <f>H178*1000/H177</f>
        <v>#DIV/0!</v>
      </c>
      <c r="I181" s="16" t="e">
        <f t="shared" ref="I181:AC181" si="65">I178*1000/I177</f>
        <v>#DIV/0!</v>
      </c>
      <c r="J181" s="16">
        <f t="shared" si="65"/>
        <v>60.5</v>
      </c>
      <c r="K181" s="16">
        <f t="shared" si="65"/>
        <v>60.5</v>
      </c>
      <c r="L181" s="16">
        <f t="shared" si="65"/>
        <v>60.5</v>
      </c>
      <c r="M181" s="16">
        <f t="shared" si="65"/>
        <v>60.5</v>
      </c>
      <c r="N181" s="16">
        <f t="shared" si="65"/>
        <v>60.5</v>
      </c>
      <c r="O181" s="16">
        <f t="shared" si="65"/>
        <v>60.5</v>
      </c>
      <c r="P181" s="16">
        <f t="shared" si="65"/>
        <v>60.5</v>
      </c>
      <c r="Q181" s="16">
        <f t="shared" si="65"/>
        <v>60.5</v>
      </c>
      <c r="R181" s="16">
        <f t="shared" si="65"/>
        <v>60.5</v>
      </c>
      <c r="S181" s="16">
        <f t="shared" si="65"/>
        <v>60.5</v>
      </c>
      <c r="T181" s="16">
        <f t="shared" si="65"/>
        <v>60.5</v>
      </c>
      <c r="U181" s="16">
        <f t="shared" si="65"/>
        <v>60.5</v>
      </c>
      <c r="V181" s="16">
        <f t="shared" si="65"/>
        <v>60.5</v>
      </c>
      <c r="W181" s="16">
        <f t="shared" si="65"/>
        <v>60.5</v>
      </c>
      <c r="X181" s="16">
        <f t="shared" si="65"/>
        <v>60.5</v>
      </c>
      <c r="Y181" s="16">
        <f t="shared" si="65"/>
        <v>60.5</v>
      </c>
      <c r="Z181" s="16">
        <f t="shared" si="65"/>
        <v>60.500000000000007</v>
      </c>
      <c r="AA181" s="16">
        <f t="shared" si="65"/>
        <v>60.5</v>
      </c>
      <c r="AB181" s="16">
        <f t="shared" si="65"/>
        <v>60.5</v>
      </c>
      <c r="AC181" s="16">
        <f t="shared" si="65"/>
        <v>60.5</v>
      </c>
      <c r="AD181" s="16"/>
      <c r="AE181" s="16"/>
      <c r="AF181" s="16"/>
      <c r="AG181" s="16"/>
      <c r="AH181" s="16"/>
      <c r="AI181" s="16"/>
      <c r="AJ181" s="16"/>
      <c r="AK181" s="16"/>
    </row>
    <row r="182" spans="1:38" x14ac:dyDescent="0.35">
      <c r="C182" s="3"/>
      <c r="D182" s="3"/>
      <c r="E182" s="15" t="s">
        <v>110</v>
      </c>
      <c r="F182" s="15" t="s">
        <v>111</v>
      </c>
      <c r="G182" s="15"/>
      <c r="H182" s="16" t="e">
        <f>H179/H177</f>
        <v>#DIV/0!</v>
      </c>
      <c r="I182" s="16" t="e">
        <f t="shared" ref="I182:AC182" si="66">I179/I177</f>
        <v>#DIV/0!</v>
      </c>
      <c r="J182" s="16">
        <f t="shared" si="66"/>
        <v>590.44764094125537</v>
      </c>
      <c r="K182" s="16">
        <f t="shared" si="66"/>
        <v>620.49586694335483</v>
      </c>
      <c r="L182" s="16">
        <f t="shared" si="66"/>
        <v>652.07326475217701</v>
      </c>
      <c r="M182" s="16">
        <f t="shared" si="66"/>
        <v>685.25765481590111</v>
      </c>
      <c r="N182" s="16">
        <f t="shared" si="66"/>
        <v>720.1308179108579</v>
      </c>
      <c r="O182" s="16">
        <f t="shared" si="66"/>
        <v>756.77869668494736</v>
      </c>
      <c r="P182" s="16">
        <f t="shared" si="66"/>
        <v>795.29160745771821</v>
      </c>
      <c r="Q182" s="16">
        <f t="shared" si="66"/>
        <v>835.76446279907782</v>
      </c>
      <c r="R182" s="16">
        <f t="shared" si="66"/>
        <v>878.29700543516321</v>
      </c>
      <c r="S182" s="16">
        <f t="shared" si="66"/>
        <v>922.99405405781783</v>
      </c>
      <c r="T182" s="16">
        <f t="shared" si="66"/>
        <v>969.96576164345743</v>
      </c>
      <c r="U182" s="16">
        <f t="shared" si="66"/>
        <v>1019.3278869179338</v>
      </c>
      <c r="V182" s="16">
        <f t="shared" si="66"/>
        <v>1071.2020796364036</v>
      </c>
      <c r="W182" s="16">
        <f t="shared" si="66"/>
        <v>1125.7161803812587</v>
      </c>
      <c r="X182" s="16">
        <f t="shared" si="66"/>
        <v>1183.0045356169462</v>
      </c>
      <c r="Y182" s="16">
        <f t="shared" si="66"/>
        <v>1243.2083287781138</v>
      </c>
      <c r="Z182" s="16">
        <f t="shared" si="66"/>
        <v>1306.4759282070254</v>
      </c>
      <c r="AA182" s="16">
        <f t="shared" si="66"/>
        <v>1372.9632527977137</v>
      </c>
      <c r="AB182" s="16">
        <f t="shared" si="66"/>
        <v>1442.8341562479791</v>
      </c>
      <c r="AC182" s="16">
        <f t="shared" si="66"/>
        <v>1516.2608308661968</v>
      </c>
      <c r="AD182" s="16"/>
      <c r="AE182" s="16"/>
      <c r="AF182" s="16"/>
      <c r="AG182" s="16"/>
      <c r="AH182" s="16"/>
      <c r="AI182" s="16"/>
      <c r="AJ182" s="16"/>
      <c r="AK182" s="16"/>
    </row>
    <row r="183" spans="1:38" x14ac:dyDescent="0.35">
      <c r="C183" s="3"/>
      <c r="D183" s="3"/>
      <c r="E183" s="15" t="s">
        <v>112</v>
      </c>
      <c r="F183" s="15" t="s">
        <v>113</v>
      </c>
      <c r="G183" s="15"/>
      <c r="H183" s="16" t="e">
        <f>G183*(1+$G$5)*(1+H$182)</f>
        <v>#DIV/0!</v>
      </c>
      <c r="I183" s="16" t="e">
        <f t="shared" ref="I183:AC183" si="67">H183*(1+$G$5)*(1+I$182)</f>
        <v>#DIV/0!</v>
      </c>
      <c r="J183" s="16" t="e">
        <f t="shared" si="67"/>
        <v>#DIV/0!</v>
      </c>
      <c r="K183" s="16" t="e">
        <f t="shared" si="67"/>
        <v>#DIV/0!</v>
      </c>
      <c r="L183" s="16" t="e">
        <f t="shared" si="67"/>
        <v>#DIV/0!</v>
      </c>
      <c r="M183" s="16" t="e">
        <f t="shared" si="67"/>
        <v>#DIV/0!</v>
      </c>
      <c r="N183" s="16" t="e">
        <f t="shared" si="67"/>
        <v>#DIV/0!</v>
      </c>
      <c r="O183" s="16" t="e">
        <f t="shared" si="67"/>
        <v>#DIV/0!</v>
      </c>
      <c r="P183" s="16" t="e">
        <f t="shared" si="67"/>
        <v>#DIV/0!</v>
      </c>
      <c r="Q183" s="16" t="e">
        <f t="shared" si="67"/>
        <v>#DIV/0!</v>
      </c>
      <c r="R183" s="16" t="e">
        <f t="shared" si="67"/>
        <v>#DIV/0!</v>
      </c>
      <c r="S183" s="16" t="e">
        <f t="shared" si="67"/>
        <v>#DIV/0!</v>
      </c>
      <c r="T183" s="16" t="e">
        <f t="shared" si="67"/>
        <v>#DIV/0!</v>
      </c>
      <c r="U183" s="16" t="e">
        <f t="shared" si="67"/>
        <v>#DIV/0!</v>
      </c>
      <c r="V183" s="16" t="e">
        <f t="shared" si="67"/>
        <v>#DIV/0!</v>
      </c>
      <c r="W183" s="16" t="e">
        <f t="shared" si="67"/>
        <v>#DIV/0!</v>
      </c>
      <c r="X183" s="16" t="e">
        <f t="shared" si="67"/>
        <v>#DIV/0!</v>
      </c>
      <c r="Y183" s="16" t="e">
        <f t="shared" si="67"/>
        <v>#DIV/0!</v>
      </c>
      <c r="Z183" s="16" t="e">
        <f t="shared" si="67"/>
        <v>#DIV/0!</v>
      </c>
      <c r="AA183" s="16" t="e">
        <f t="shared" si="67"/>
        <v>#DIV/0!</v>
      </c>
      <c r="AB183" s="16" t="e">
        <f t="shared" si="67"/>
        <v>#DIV/0!</v>
      </c>
      <c r="AC183" s="16" t="e">
        <f t="shared" si="67"/>
        <v>#DIV/0!</v>
      </c>
      <c r="AD183" s="16"/>
      <c r="AE183" s="16"/>
      <c r="AF183" s="16"/>
      <c r="AG183" s="16"/>
      <c r="AH183" s="16"/>
      <c r="AI183" s="16"/>
      <c r="AJ183" s="16"/>
      <c r="AK183" s="16"/>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C187" si="68">G187*(1+$G$16)*(1+H186)</f>
        <v>0</v>
      </c>
      <c r="I187" s="10">
        <f t="shared" si="68"/>
        <v>0</v>
      </c>
      <c r="J187" s="10">
        <f t="shared" si="68"/>
        <v>0</v>
      </c>
      <c r="K187" s="10">
        <f t="shared" si="68"/>
        <v>0</v>
      </c>
      <c r="L187" s="10">
        <f t="shared" si="68"/>
        <v>0</v>
      </c>
      <c r="M187" s="10">
        <f t="shared" si="68"/>
        <v>0</v>
      </c>
      <c r="N187" s="10">
        <f t="shared" si="68"/>
        <v>0</v>
      </c>
      <c r="O187" s="10">
        <f t="shared" si="68"/>
        <v>0</v>
      </c>
      <c r="P187" s="10">
        <f t="shared" si="68"/>
        <v>0</v>
      </c>
      <c r="Q187" s="10">
        <f t="shared" si="68"/>
        <v>0</v>
      </c>
      <c r="R187" s="10">
        <f t="shared" si="68"/>
        <v>0</v>
      </c>
      <c r="S187" s="10">
        <f t="shared" si="68"/>
        <v>0</v>
      </c>
      <c r="T187" s="10">
        <f t="shared" si="68"/>
        <v>0</v>
      </c>
      <c r="U187" s="10">
        <f t="shared" si="68"/>
        <v>0</v>
      </c>
      <c r="V187" s="10">
        <f t="shared" si="68"/>
        <v>0</v>
      </c>
      <c r="W187" s="10">
        <f t="shared" si="68"/>
        <v>0</v>
      </c>
      <c r="X187" s="10">
        <f t="shared" si="68"/>
        <v>0</v>
      </c>
      <c r="Y187" s="10">
        <f t="shared" si="68"/>
        <v>0</v>
      </c>
      <c r="Z187" s="10">
        <f t="shared" si="68"/>
        <v>0</v>
      </c>
      <c r="AA187" s="10">
        <f t="shared" si="68"/>
        <v>0</v>
      </c>
      <c r="AB187" s="10">
        <f t="shared" si="68"/>
        <v>0</v>
      </c>
      <c r="AC187" s="10">
        <f t="shared" si="68"/>
        <v>0</v>
      </c>
      <c r="AD187" s="10"/>
      <c r="AE187" s="10"/>
      <c r="AF187" s="10"/>
      <c r="AG187" s="10"/>
      <c r="AH187" s="10"/>
      <c r="AI187" s="10"/>
      <c r="AJ187" s="10"/>
      <c r="AK187" s="10"/>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C189" si="69">I187*I178+I188</f>
        <v>0</v>
      </c>
      <c r="J189" s="10">
        <f t="shared" si="69"/>
        <v>0</v>
      </c>
      <c r="K189" s="10">
        <f t="shared" si="69"/>
        <v>0</v>
      </c>
      <c r="L189" s="10">
        <f t="shared" si="69"/>
        <v>0</v>
      </c>
      <c r="M189" s="10">
        <f t="shared" si="69"/>
        <v>0</v>
      </c>
      <c r="N189" s="10">
        <f t="shared" si="69"/>
        <v>0</v>
      </c>
      <c r="O189" s="10">
        <f t="shared" si="69"/>
        <v>0</v>
      </c>
      <c r="P189" s="10">
        <f t="shared" si="69"/>
        <v>0</v>
      </c>
      <c r="Q189" s="10">
        <f t="shared" si="69"/>
        <v>0</v>
      </c>
      <c r="R189" s="10">
        <f t="shared" si="69"/>
        <v>0</v>
      </c>
      <c r="S189" s="10">
        <f t="shared" si="69"/>
        <v>0</v>
      </c>
      <c r="T189" s="10">
        <f t="shared" si="69"/>
        <v>0</v>
      </c>
      <c r="U189" s="10">
        <f t="shared" si="69"/>
        <v>0</v>
      </c>
      <c r="V189" s="10">
        <f t="shared" si="69"/>
        <v>0</v>
      </c>
      <c r="W189" s="10">
        <f t="shared" si="69"/>
        <v>0</v>
      </c>
      <c r="X189" s="10">
        <f t="shared" si="69"/>
        <v>0</v>
      </c>
      <c r="Y189" s="10">
        <f t="shared" si="69"/>
        <v>0</v>
      </c>
      <c r="Z189" s="10">
        <f t="shared" si="69"/>
        <v>0</v>
      </c>
      <c r="AA189" s="10">
        <f t="shared" si="69"/>
        <v>0</v>
      </c>
      <c r="AB189" s="10">
        <f t="shared" si="69"/>
        <v>0</v>
      </c>
      <c r="AC189" s="10">
        <f t="shared" si="69"/>
        <v>0</v>
      </c>
      <c r="AD189" s="10"/>
      <c r="AE189" s="10"/>
      <c r="AF189" s="10"/>
      <c r="AG189" s="10"/>
      <c r="AH189" s="10"/>
      <c r="AI189" s="10"/>
      <c r="AJ189" s="10"/>
      <c r="AK189" s="10"/>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c r="AE193" s="9"/>
      <c r="AF193" s="9"/>
      <c r="AG193" s="9"/>
      <c r="AH193" s="9"/>
      <c r="AI193" s="9"/>
      <c r="AJ193" s="9"/>
      <c r="AK193" s="9"/>
    </row>
    <row r="194" spans="1:39" x14ac:dyDescent="0.35">
      <c r="A194" s="2">
        <v>41</v>
      </c>
      <c r="E194" t="s">
        <v>121</v>
      </c>
      <c r="F194" t="s">
        <v>111</v>
      </c>
      <c r="G194" s="6">
        <f>'[3]All Developments - Total'!$G$209</f>
        <v>479</v>
      </c>
      <c r="H194" s="10"/>
      <c r="I194" s="10"/>
      <c r="J194" s="10">
        <v>509.81515301899987</v>
      </c>
      <c r="K194" s="10">
        <f t="shared" ref="K194:Y195" si="70">J194*(1+$G$16)*(1+K$193)</f>
        <v>535.75994452123905</v>
      </c>
      <c r="L194" s="10">
        <f t="shared" si="70"/>
        <v>563.02508164700191</v>
      </c>
      <c r="M194" s="10">
        <f>L194*(1+$G$16)*(1+M$193)</f>
        <v>591.67775755779087</v>
      </c>
      <c r="N194" s="10">
        <f t="shared" si="70"/>
        <v>621.78858491442145</v>
      </c>
      <c r="O194" s="10">
        <f t="shared" si="70"/>
        <v>653.43176989734366</v>
      </c>
      <c r="P194" s="10">
        <f t="shared" si="70"/>
        <v>686.6852950829591</v>
      </c>
      <c r="Q194" s="10">
        <f t="shared" si="70"/>
        <v>721.63111162662119</v>
      </c>
      <c r="R194" s="10">
        <f t="shared" si="70"/>
        <v>758.35534122594038</v>
      </c>
      <c r="S194" s="10">
        <f t="shared" si="70"/>
        <v>796.94848836212054</v>
      </c>
      <c r="T194" s="10">
        <f t="shared" si="70"/>
        <v>837.50566334238113</v>
      </c>
      <c r="U194" s="10">
        <f t="shared" si="70"/>
        <v>880.12681669313849</v>
      </c>
      <c r="V194" s="10">
        <f t="shared" si="70"/>
        <v>924.91698548159343</v>
      </c>
      <c r="W194" s="10">
        <f t="shared" si="70"/>
        <v>971.98655217276871</v>
      </c>
      <c r="X194" s="10">
        <f t="shared" si="70"/>
        <v>1021.4515166599325</v>
      </c>
      <c r="Y194" s="10">
        <f t="shared" si="70"/>
        <v>1073.4337821388094</v>
      </c>
      <c r="Z194" s="10">
        <f t="shared" ref="Z194:AC195" si="71">Y194*(1+$G$16)*(1+Z$193)</f>
        <v>1128.0614555300974</v>
      </c>
      <c r="AA194" s="10">
        <f t="shared" si="71"/>
        <v>1185.4691631906621</v>
      </c>
      <c r="AB194" s="10">
        <f t="shared" si="71"/>
        <v>1245.7983826914592</v>
      </c>
      <c r="AC194" s="10">
        <f t="shared" si="71"/>
        <v>1309.1977914798285</v>
      </c>
      <c r="AD194" s="10"/>
      <c r="AE194" s="10"/>
      <c r="AF194" s="10"/>
      <c r="AG194" s="10"/>
      <c r="AH194" s="10"/>
      <c r="AI194" s="10"/>
      <c r="AJ194" s="10"/>
      <c r="AK194" s="10"/>
    </row>
    <row r="195" spans="1:39" x14ac:dyDescent="0.35">
      <c r="A195" s="2">
        <v>42</v>
      </c>
      <c r="E195" t="s">
        <v>122</v>
      </c>
      <c r="F195" t="s">
        <v>113</v>
      </c>
      <c r="G195" s="6"/>
      <c r="H195" s="10">
        <f>G195*(1+$G$16)*(1+H$193)</f>
        <v>0</v>
      </c>
      <c r="I195" s="10">
        <f t="shared" ref="I195:W195" si="72">H195*(1+$G$16)*(1+I$193)</f>
        <v>0</v>
      </c>
      <c r="J195" s="10">
        <f t="shared" si="72"/>
        <v>0</v>
      </c>
      <c r="K195" s="10">
        <f t="shared" si="72"/>
        <v>0</v>
      </c>
      <c r="L195" s="10">
        <f t="shared" si="72"/>
        <v>0</v>
      </c>
      <c r="M195" s="10">
        <f t="shared" si="72"/>
        <v>0</v>
      </c>
      <c r="N195" s="10">
        <f t="shared" si="72"/>
        <v>0</v>
      </c>
      <c r="O195" s="10">
        <f t="shared" si="72"/>
        <v>0</v>
      </c>
      <c r="P195" s="10">
        <f t="shared" si="72"/>
        <v>0</v>
      </c>
      <c r="Q195" s="10">
        <f t="shared" si="72"/>
        <v>0</v>
      </c>
      <c r="R195" s="10">
        <f t="shared" si="72"/>
        <v>0</v>
      </c>
      <c r="S195" s="10">
        <f t="shared" si="72"/>
        <v>0</v>
      </c>
      <c r="T195" s="10">
        <f t="shared" si="72"/>
        <v>0</v>
      </c>
      <c r="U195" s="10">
        <f t="shared" si="72"/>
        <v>0</v>
      </c>
      <c r="V195" s="10">
        <f t="shared" si="72"/>
        <v>0</v>
      </c>
      <c r="W195" s="10">
        <f t="shared" si="72"/>
        <v>0</v>
      </c>
      <c r="X195" s="10">
        <f t="shared" si="70"/>
        <v>0</v>
      </c>
      <c r="Y195" s="10">
        <f t="shared" si="70"/>
        <v>0</v>
      </c>
      <c r="Z195" s="10">
        <f t="shared" si="71"/>
        <v>0</v>
      </c>
      <c r="AA195" s="10">
        <f t="shared" si="71"/>
        <v>0</v>
      </c>
      <c r="AB195" s="10">
        <f t="shared" si="71"/>
        <v>0</v>
      </c>
      <c r="AC195" s="10">
        <f t="shared" si="71"/>
        <v>0</v>
      </c>
      <c r="AD195" s="10"/>
      <c r="AE195" s="10"/>
      <c r="AF195" s="10"/>
      <c r="AG195" s="10"/>
      <c r="AH195" s="10"/>
      <c r="AI195" s="10"/>
      <c r="AJ195" s="10"/>
      <c r="AK195" s="10"/>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0</v>
      </c>
      <c r="I202" s="10">
        <f t="shared" ref="I202:AC202" si="73">I194*I177+(I195+I199)*I178+I196+I200</f>
        <v>0</v>
      </c>
      <c r="J202" s="10">
        <f t="shared" si="73"/>
        <v>1372422.3919271477</v>
      </c>
      <c r="K202" s="10">
        <f t="shared" si="73"/>
        <v>1941594.0389449704</v>
      </c>
      <c r="L202" s="10">
        <f t="shared" si="73"/>
        <v>2577528.8237799746</v>
      </c>
      <c r="M202" s="10">
        <f t="shared" si="73"/>
        <v>3198609.9573574173</v>
      </c>
      <c r="N202" s="10">
        <f t="shared" si="73"/>
        <v>3924729.547979828</v>
      </c>
      <c r="O202" s="10">
        <f t="shared" si="73"/>
        <v>4716470.5151190264</v>
      </c>
      <c r="P202" s="10">
        <f t="shared" si="73"/>
        <v>5578631.3372539598</v>
      </c>
      <c r="Q202" s="10">
        <f t="shared" si="73"/>
        <v>6516328.9379883893</v>
      </c>
      <c r="R202" s="10">
        <f t="shared" si="73"/>
        <v>7535018.6704209438</v>
      </c>
      <c r="S202" s="10">
        <f t="shared" si="73"/>
        <v>8640515.5108221117</v>
      </c>
      <c r="T202" s="10">
        <f t="shared" si="73"/>
        <v>9839016.5329462942</v>
      </c>
      <c r="U202" s="10">
        <f t="shared" si="73"/>
        <v>11137124.738434974</v>
      </c>
      <c r="V202" s="10">
        <f t="shared" si="73"/>
        <v>12541874.323130406</v>
      </c>
      <c r="W202" s="10">
        <f t="shared" si="73"/>
        <v>14060757.463731272</v>
      </c>
      <c r="X202" s="10">
        <f t="shared" si="73"/>
        <v>15701752.714096483</v>
      </c>
      <c r="Y202" s="10">
        <f t="shared" si="73"/>
        <v>17473355.10565554</v>
      </c>
      <c r="Z202" s="10">
        <f t="shared" si="73"/>
        <v>19384608.051829193</v>
      </c>
      <c r="AA202" s="10">
        <f t="shared" si="73"/>
        <v>21445137.162119079</v>
      </c>
      <c r="AB202" s="10">
        <f t="shared" si="73"/>
        <v>23665186.077606957</v>
      </c>
      <c r="AC202" s="10">
        <f t="shared" si="73"/>
        <v>26055654.446031548</v>
      </c>
      <c r="AD202" s="10"/>
      <c r="AE202" s="10"/>
      <c r="AF202" s="10"/>
      <c r="AG202" s="10"/>
      <c r="AH202" s="10"/>
      <c r="AI202" s="10"/>
      <c r="AJ202" s="10"/>
      <c r="AK202" s="10"/>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C209" si="74">SUM(I205:I208)</f>
        <v>0</v>
      </c>
      <c r="J209" s="10">
        <f t="shared" si="74"/>
        <v>0</v>
      </c>
      <c r="K209" s="10">
        <f t="shared" si="74"/>
        <v>0</v>
      </c>
      <c r="L209" s="10">
        <f t="shared" si="74"/>
        <v>0</v>
      </c>
      <c r="M209" s="10">
        <f t="shared" si="74"/>
        <v>0</v>
      </c>
      <c r="N209" s="10">
        <f t="shared" si="74"/>
        <v>0</v>
      </c>
      <c r="O209" s="10">
        <f t="shared" si="74"/>
        <v>0</v>
      </c>
      <c r="P209" s="10">
        <f t="shared" si="74"/>
        <v>0</v>
      </c>
      <c r="Q209" s="10">
        <f t="shared" si="74"/>
        <v>0</v>
      </c>
      <c r="R209" s="10">
        <f t="shared" si="74"/>
        <v>0</v>
      </c>
      <c r="S209" s="10">
        <f t="shared" si="74"/>
        <v>0</v>
      </c>
      <c r="T209" s="10">
        <f t="shared" si="74"/>
        <v>0</v>
      </c>
      <c r="U209" s="10">
        <f t="shared" si="74"/>
        <v>0</v>
      </c>
      <c r="V209" s="10">
        <f t="shared" si="74"/>
        <v>0</v>
      </c>
      <c r="W209" s="10">
        <f t="shared" si="74"/>
        <v>0</v>
      </c>
      <c r="X209" s="10">
        <f t="shared" si="74"/>
        <v>0</v>
      </c>
      <c r="Y209" s="10">
        <f t="shared" si="74"/>
        <v>0</v>
      </c>
      <c r="Z209" s="10">
        <f t="shared" si="74"/>
        <v>0</v>
      </c>
      <c r="AA209" s="10">
        <f t="shared" si="74"/>
        <v>0</v>
      </c>
      <c r="AB209" s="10">
        <f t="shared" si="74"/>
        <v>0</v>
      </c>
      <c r="AC209" s="10">
        <f t="shared" si="74"/>
        <v>0</v>
      </c>
      <c r="AD209" s="10"/>
      <c r="AE209" s="10"/>
      <c r="AF209" s="10"/>
      <c r="AG209" s="10"/>
      <c r="AH209" s="10"/>
      <c r="AI209" s="10"/>
      <c r="AJ209" s="10"/>
      <c r="AK209" s="10"/>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C216" si="75">SUM(I212:I215)</f>
        <v>0</v>
      </c>
      <c r="J216" s="10">
        <f t="shared" si="75"/>
        <v>0</v>
      </c>
      <c r="K216" s="10">
        <f t="shared" si="75"/>
        <v>0</v>
      </c>
      <c r="L216" s="10">
        <f t="shared" si="75"/>
        <v>0</v>
      </c>
      <c r="M216" s="10">
        <f t="shared" si="75"/>
        <v>0</v>
      </c>
      <c r="N216" s="10">
        <f t="shared" si="75"/>
        <v>0</v>
      </c>
      <c r="O216" s="10">
        <f t="shared" si="75"/>
        <v>0</v>
      </c>
      <c r="P216" s="10">
        <f t="shared" si="75"/>
        <v>0</v>
      </c>
      <c r="Q216" s="10">
        <f t="shared" si="75"/>
        <v>0</v>
      </c>
      <c r="R216" s="10">
        <f t="shared" si="75"/>
        <v>0</v>
      </c>
      <c r="S216" s="10">
        <f t="shared" si="75"/>
        <v>0</v>
      </c>
      <c r="T216" s="10">
        <f t="shared" si="75"/>
        <v>0</v>
      </c>
      <c r="U216" s="10">
        <f t="shared" si="75"/>
        <v>0</v>
      </c>
      <c r="V216" s="10">
        <f t="shared" si="75"/>
        <v>0</v>
      </c>
      <c r="W216" s="10">
        <f t="shared" si="75"/>
        <v>0</v>
      </c>
      <c r="X216" s="10">
        <f t="shared" si="75"/>
        <v>0</v>
      </c>
      <c r="Y216" s="10">
        <f t="shared" si="75"/>
        <v>0</v>
      </c>
      <c r="Z216" s="10">
        <f t="shared" si="75"/>
        <v>0</v>
      </c>
      <c r="AA216" s="10">
        <f t="shared" si="75"/>
        <v>0</v>
      </c>
      <c r="AB216" s="10">
        <f t="shared" si="75"/>
        <v>0</v>
      </c>
      <c r="AC216" s="10">
        <f t="shared" si="75"/>
        <v>0</v>
      </c>
      <c r="AD216" s="10"/>
      <c r="AE216" s="10"/>
      <c r="AF216" s="10"/>
      <c r="AG216" s="10"/>
      <c r="AH216" s="10"/>
      <c r="AI216" s="10"/>
      <c r="AJ216" s="10"/>
      <c r="AK216" s="10"/>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MAX(0,-G247/(NPV($G$18,J219:AC219)))</f>
        <v>10679.376891189888</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c r="I219" s="10"/>
      <c r="J219" s="10">
        <f t="shared" ref="J219:AC219" si="76">J176</f>
        <v>868</v>
      </c>
      <c r="K219" s="10">
        <f t="shared" si="76"/>
        <v>932</v>
      </c>
      <c r="L219" s="10">
        <f t="shared" si="76"/>
        <v>954</v>
      </c>
      <c r="M219" s="10">
        <f t="shared" si="76"/>
        <v>828</v>
      </c>
      <c r="N219" s="10">
        <f t="shared" si="76"/>
        <v>906</v>
      </c>
      <c r="O219" s="10">
        <f t="shared" si="76"/>
        <v>906</v>
      </c>
      <c r="P219" s="10">
        <f t="shared" si="76"/>
        <v>906</v>
      </c>
      <c r="Q219" s="10">
        <f t="shared" si="76"/>
        <v>906</v>
      </c>
      <c r="R219" s="10">
        <f t="shared" si="76"/>
        <v>906</v>
      </c>
      <c r="S219" s="10">
        <f t="shared" si="76"/>
        <v>906</v>
      </c>
      <c r="T219" s="10">
        <f t="shared" si="76"/>
        <v>906</v>
      </c>
      <c r="U219" s="10">
        <f t="shared" si="76"/>
        <v>906</v>
      </c>
      <c r="V219" s="10">
        <f t="shared" si="76"/>
        <v>906</v>
      </c>
      <c r="W219" s="10">
        <f t="shared" si="76"/>
        <v>906</v>
      </c>
      <c r="X219" s="10">
        <f t="shared" si="76"/>
        <v>906</v>
      </c>
      <c r="Y219" s="10">
        <f t="shared" si="76"/>
        <v>906</v>
      </c>
      <c r="Z219" s="10">
        <f t="shared" si="76"/>
        <v>906</v>
      </c>
      <c r="AA219" s="10">
        <f t="shared" si="76"/>
        <v>906</v>
      </c>
      <c r="AB219" s="10">
        <f t="shared" si="76"/>
        <v>906</v>
      </c>
      <c r="AC219" s="10">
        <f t="shared" si="76"/>
        <v>906</v>
      </c>
      <c r="AD219" s="10"/>
      <c r="AE219" s="10"/>
      <c r="AF219" s="10"/>
      <c r="AG219" s="10"/>
      <c r="AH219" s="10"/>
      <c r="AI219" s="10"/>
      <c r="AJ219" s="10"/>
      <c r="AK219" s="10"/>
    </row>
    <row r="220" spans="1:37" x14ac:dyDescent="0.35">
      <c r="E220" t="s">
        <v>138</v>
      </c>
      <c r="F220" t="s">
        <v>111</v>
      </c>
      <c r="G220" s="20">
        <v>7206.4769651838851</v>
      </c>
      <c r="H220" s="10">
        <f>G220*(1+$G$16)</f>
        <v>7573.2187954731417</v>
      </c>
      <c r="I220" s="10">
        <f t="shared" ref="I220:AC220" si="77">H220*(1+$G$16)</f>
        <v>7958.6243321384418</v>
      </c>
      <c r="J220" s="10">
        <f>I220*(1+$G$16)</f>
        <v>8363.6433821200426</v>
      </c>
      <c r="K220" s="10">
        <f t="shared" si="77"/>
        <v>8789.2740885892563</v>
      </c>
      <c r="L220" s="10">
        <f t="shared" si="77"/>
        <v>9236.5653908075383</v>
      </c>
      <c r="M220" s="10">
        <f t="shared" si="77"/>
        <v>9706.6196091692455</v>
      </c>
      <c r="N220" s="10">
        <f t="shared" si="77"/>
        <v>10200.595161798723</v>
      </c>
      <c r="O220" s="10">
        <f t="shared" si="77"/>
        <v>10719.709419396622</v>
      </c>
      <c r="P220" s="10">
        <f t="shared" si="77"/>
        <v>11265.241705371005</v>
      </c>
      <c r="Q220" s="10">
        <f t="shared" si="77"/>
        <v>11838.536448646882</v>
      </c>
      <c r="R220" s="10">
        <f t="shared" si="77"/>
        <v>12441.006496924078</v>
      </c>
      <c r="S220" s="10">
        <f t="shared" si="77"/>
        <v>13074.136598548712</v>
      </c>
      <c r="T220" s="10">
        <f t="shared" si="77"/>
        <v>13739.487061579181</v>
      </c>
      <c r="U220" s="10">
        <f t="shared" si="77"/>
        <v>14438.697599064126</v>
      </c>
      <c r="V220" s="10">
        <f t="shared" si="77"/>
        <v>15173.491370008865</v>
      </c>
      <c r="W220" s="10">
        <f t="shared" si="77"/>
        <v>15945.679225988961</v>
      </c>
      <c r="X220" s="10">
        <f t="shared" si="77"/>
        <v>16757.164173876441</v>
      </c>
      <c r="Y220" s="10">
        <f t="shared" si="77"/>
        <v>17609.94606567677</v>
      </c>
      <c r="Z220" s="10">
        <f t="shared" si="77"/>
        <v>18506.126527034365</v>
      </c>
      <c r="AA220" s="10">
        <f t="shared" si="77"/>
        <v>19447.914136552652</v>
      </c>
      <c r="AB220" s="10">
        <f t="shared" si="77"/>
        <v>20437.629868692737</v>
      </c>
      <c r="AC220" s="10">
        <f t="shared" si="77"/>
        <v>21477.712813664377</v>
      </c>
      <c r="AD220" s="10"/>
      <c r="AE220" s="10"/>
      <c r="AF220" s="10"/>
      <c r="AG220" s="10"/>
      <c r="AH220" s="10"/>
      <c r="AI220" s="10"/>
      <c r="AJ220" s="10"/>
      <c r="AK220" s="10"/>
    </row>
    <row r="221" spans="1:37" x14ac:dyDescent="0.35">
      <c r="E221" t="s">
        <v>139</v>
      </c>
      <c r="F221" t="s">
        <v>53</v>
      </c>
      <c r="H221" s="10">
        <f>H220*H219</f>
        <v>0</v>
      </c>
      <c r="I221" s="10">
        <f>I220*I219</f>
        <v>0</v>
      </c>
      <c r="J221" s="10">
        <f t="shared" ref="J221:AC221" si="78">J220*J219</f>
        <v>7259642.4556801971</v>
      </c>
      <c r="K221" s="10">
        <f t="shared" si="78"/>
        <v>8191603.4505651873</v>
      </c>
      <c r="L221" s="10">
        <f t="shared" si="78"/>
        <v>8811683.3828303907</v>
      </c>
      <c r="M221" s="10">
        <f t="shared" si="78"/>
        <v>8037081.0363921355</v>
      </c>
      <c r="N221" s="10">
        <f t="shared" si="78"/>
        <v>9241739.2165896427</v>
      </c>
      <c r="O221" s="10">
        <f t="shared" si="78"/>
        <v>9712056.7339733392</v>
      </c>
      <c r="P221" s="10">
        <f t="shared" si="78"/>
        <v>10206308.985066131</v>
      </c>
      <c r="Q221" s="10">
        <f t="shared" si="78"/>
        <v>10725714.022474075</v>
      </c>
      <c r="R221" s="10">
        <f t="shared" si="78"/>
        <v>11271551.886213215</v>
      </c>
      <c r="S221" s="10">
        <f t="shared" si="78"/>
        <v>11845167.758285133</v>
      </c>
      <c r="T221" s="10">
        <f t="shared" si="78"/>
        <v>12447975.277790738</v>
      </c>
      <c r="U221" s="10">
        <f t="shared" si="78"/>
        <v>13081460.024752097</v>
      </c>
      <c r="V221" s="10">
        <f t="shared" si="78"/>
        <v>13747183.181228032</v>
      </c>
      <c r="W221" s="10">
        <f t="shared" si="78"/>
        <v>14446785.378745999</v>
      </c>
      <c r="X221" s="10">
        <f t="shared" si="78"/>
        <v>15181990.741532056</v>
      </c>
      <c r="Y221" s="10">
        <f t="shared" si="78"/>
        <v>15954611.135503152</v>
      </c>
      <c r="Z221" s="10">
        <f t="shared" si="78"/>
        <v>16766550.633493135</v>
      </c>
      <c r="AA221" s="10">
        <f t="shared" si="78"/>
        <v>17619810.207716703</v>
      </c>
      <c r="AB221" s="10">
        <f t="shared" si="78"/>
        <v>18516492.66103562</v>
      </c>
      <c r="AC221" s="10">
        <f t="shared" si="78"/>
        <v>19458807.809179924</v>
      </c>
      <c r="AD221" s="10"/>
      <c r="AE221" s="10"/>
      <c r="AF221" s="10"/>
      <c r="AG221" s="10"/>
      <c r="AH221" s="10"/>
      <c r="AI221" s="10"/>
      <c r="AJ221" s="10"/>
      <c r="AK221" s="10"/>
    </row>
    <row r="223" spans="1:37" x14ac:dyDescent="0.35">
      <c r="D223" t="s">
        <v>140</v>
      </c>
    </row>
    <row r="224" spans="1:37" x14ac:dyDescent="0.35">
      <c r="E224" t="s">
        <v>57</v>
      </c>
      <c r="F224" t="s">
        <v>53</v>
      </c>
      <c r="G224" s="10">
        <f t="shared" ref="G224:AC224" si="79">G44</f>
        <v>0</v>
      </c>
      <c r="H224" s="10">
        <f t="shared" si="79"/>
        <v>0</v>
      </c>
      <c r="I224" s="10">
        <f t="shared" si="79"/>
        <v>0</v>
      </c>
      <c r="J224" s="10">
        <f t="shared" si="79"/>
        <v>3786015.9385158177</v>
      </c>
      <c r="K224" s="10">
        <f t="shared" si="79"/>
        <v>4598927.3384508733</v>
      </c>
      <c r="L224" s="10">
        <f t="shared" si="79"/>
        <v>5147622.5504659051</v>
      </c>
      <c r="M224" s="10">
        <f t="shared" si="79"/>
        <v>3979015.7998537263</v>
      </c>
      <c r="N224" s="10">
        <f t="shared" si="79"/>
        <v>4907370.082629622</v>
      </c>
      <c r="O224" s="10">
        <f t="shared" si="79"/>
        <v>4483790.3419831889</v>
      </c>
      <c r="P224" s="10">
        <f t="shared" si="79"/>
        <v>4577949.939164836</v>
      </c>
      <c r="Q224" s="10">
        <f t="shared" si="79"/>
        <v>4674086.8878872972</v>
      </c>
      <c r="R224" s="10">
        <f t="shared" si="79"/>
        <v>4772242.7125329301</v>
      </c>
      <c r="S224" s="10">
        <f t="shared" si="79"/>
        <v>4872459.8094961215</v>
      </c>
      <c r="T224" s="10">
        <f t="shared" si="79"/>
        <v>4974781.4654955398</v>
      </c>
      <c r="U224" s="10">
        <f t="shared" si="79"/>
        <v>5079251.8762709461</v>
      </c>
      <c r="V224" s="10">
        <f t="shared" si="79"/>
        <v>5185916.1656726357</v>
      </c>
      <c r="W224" s="10">
        <f t="shared" si="79"/>
        <v>5294820.4051517611</v>
      </c>
      <c r="X224" s="10">
        <f t="shared" si="79"/>
        <v>5406011.6336599477</v>
      </c>
      <c r="Y224" s="10">
        <f t="shared" si="79"/>
        <v>5519537.8779668063</v>
      </c>
      <c r="Z224" s="10">
        <f t="shared" si="79"/>
        <v>5635448.1734041097</v>
      </c>
      <c r="AA224" s="10">
        <f t="shared" si="79"/>
        <v>5753792.5850455957</v>
      </c>
      <c r="AB224" s="10">
        <f t="shared" si="79"/>
        <v>5874622.229331553</v>
      </c>
      <c r="AC224" s="10">
        <f t="shared" si="79"/>
        <v>5997989.296147516</v>
      </c>
      <c r="AD224" s="10"/>
      <c r="AE224" s="10"/>
      <c r="AF224" s="10"/>
      <c r="AG224" s="10"/>
      <c r="AH224" s="10"/>
      <c r="AI224" s="10"/>
      <c r="AJ224" s="10"/>
      <c r="AK224" s="10"/>
    </row>
    <row r="225" spans="4:38" x14ac:dyDescent="0.35">
      <c r="E225" t="s">
        <v>141</v>
      </c>
      <c r="F225" t="s">
        <v>53</v>
      </c>
      <c r="G225" s="10">
        <f t="shared" ref="G225:AC225" si="80">G179</f>
        <v>0</v>
      </c>
      <c r="H225" s="10">
        <f t="shared" si="80"/>
        <v>0</v>
      </c>
      <c r="I225" s="10">
        <f t="shared" si="80"/>
        <v>0</v>
      </c>
      <c r="J225" s="10">
        <f t="shared" si="80"/>
        <v>1589485.0494138594</v>
      </c>
      <c r="K225" s="10">
        <f t="shared" si="80"/>
        <v>2248677.0218027178</v>
      </c>
      <c r="L225" s="10">
        <f t="shared" si="80"/>
        <v>2985191.4060354661</v>
      </c>
      <c r="M225" s="10">
        <f t="shared" si="80"/>
        <v>3704502.8819347611</v>
      </c>
      <c r="N225" s="10">
        <f t="shared" si="80"/>
        <v>4545465.722653335</v>
      </c>
      <c r="O225" s="10">
        <f t="shared" si="80"/>
        <v>5462428.6326719504</v>
      </c>
      <c r="P225" s="10">
        <f t="shared" si="80"/>
        <v>6460949.0189865027</v>
      </c>
      <c r="Q225" s="10">
        <f t="shared" si="80"/>
        <v>7546953.0990756722</v>
      </c>
      <c r="R225" s="10">
        <f t="shared" si="80"/>
        <v>8726759.0460037813</v>
      </c>
      <c r="S225" s="10">
        <f t="shared" si="80"/>
        <v>10007101.534094861</v>
      </c>
      <c r="T225" s="10">
        <f t="shared" si="80"/>
        <v>11395157.767787337</v>
      </c>
      <c r="U225" s="10">
        <f t="shared" si="80"/>
        <v>12898575.081059534</v>
      </c>
      <c r="V225" s="10">
        <f t="shared" si="80"/>
        <v>14525500.199869633</v>
      </c>
      <c r="W225" s="10">
        <f t="shared" si="80"/>
        <v>16284610.265395287</v>
      </c>
      <c r="X225" s="10">
        <f t="shared" si="80"/>
        <v>18185145.721503697</v>
      </c>
      <c r="Y225" s="10">
        <f t="shared" si="80"/>
        <v>20236945.175850138</v>
      </c>
      <c r="Z225" s="10">
        <f t="shared" si="80"/>
        <v>22450482.350309525</v>
      </c>
      <c r="AA225" s="10">
        <f t="shared" si="80"/>
        <v>24836905.243110642</v>
      </c>
      <c r="AB225" s="10">
        <f t="shared" si="80"/>
        <v>27408077.632086609</v>
      </c>
      <c r="AC225" s="10">
        <f t="shared" si="80"/>
        <v>30176623.055899046</v>
      </c>
      <c r="AD225" s="10"/>
      <c r="AE225" s="10"/>
      <c r="AF225" s="10"/>
      <c r="AG225" s="10"/>
      <c r="AH225" s="10"/>
      <c r="AI225" s="10"/>
      <c r="AJ225" s="10"/>
      <c r="AK225" s="10"/>
    </row>
    <row r="226" spans="4:38" x14ac:dyDescent="0.35">
      <c r="E226" t="s">
        <v>117</v>
      </c>
      <c r="F226" t="s">
        <v>53</v>
      </c>
      <c r="G226" s="10">
        <f t="shared" ref="G226:AC226" si="81">-G189</f>
        <v>0</v>
      </c>
      <c r="H226" s="10">
        <f t="shared" si="81"/>
        <v>0</v>
      </c>
      <c r="I226" s="10">
        <f t="shared" si="81"/>
        <v>0</v>
      </c>
      <c r="J226" s="10">
        <f t="shared" si="81"/>
        <v>0</v>
      </c>
      <c r="K226" s="10">
        <f t="shared" si="81"/>
        <v>0</v>
      </c>
      <c r="L226" s="10">
        <f t="shared" si="81"/>
        <v>0</v>
      </c>
      <c r="M226" s="10">
        <f t="shared" si="81"/>
        <v>0</v>
      </c>
      <c r="N226" s="10">
        <f t="shared" si="81"/>
        <v>0</v>
      </c>
      <c r="O226" s="10">
        <f t="shared" si="81"/>
        <v>0</v>
      </c>
      <c r="P226" s="10">
        <f t="shared" si="81"/>
        <v>0</v>
      </c>
      <c r="Q226" s="10">
        <f t="shared" si="81"/>
        <v>0</v>
      </c>
      <c r="R226" s="10">
        <f t="shared" si="81"/>
        <v>0</v>
      </c>
      <c r="S226" s="10">
        <f t="shared" si="81"/>
        <v>0</v>
      </c>
      <c r="T226" s="10">
        <f t="shared" si="81"/>
        <v>0</v>
      </c>
      <c r="U226" s="10">
        <f t="shared" si="81"/>
        <v>0</v>
      </c>
      <c r="V226" s="10">
        <f t="shared" si="81"/>
        <v>0</v>
      </c>
      <c r="W226" s="10">
        <f t="shared" si="81"/>
        <v>0</v>
      </c>
      <c r="X226" s="10">
        <f t="shared" si="81"/>
        <v>0</v>
      </c>
      <c r="Y226" s="10">
        <f t="shared" si="81"/>
        <v>0</v>
      </c>
      <c r="Z226" s="10">
        <f t="shared" si="81"/>
        <v>0</v>
      </c>
      <c r="AA226" s="10">
        <f t="shared" si="81"/>
        <v>0</v>
      </c>
      <c r="AB226" s="10">
        <f t="shared" si="81"/>
        <v>0</v>
      </c>
      <c r="AC226" s="10">
        <f t="shared" si="81"/>
        <v>0</v>
      </c>
      <c r="AD226" s="10"/>
      <c r="AE226" s="10"/>
      <c r="AF226" s="10"/>
      <c r="AG226" s="10"/>
      <c r="AH226" s="10"/>
      <c r="AI226" s="10"/>
      <c r="AJ226" s="10"/>
      <c r="AK226" s="10"/>
    </row>
    <row r="227" spans="4:38" x14ac:dyDescent="0.35">
      <c r="E227" t="s">
        <v>118</v>
      </c>
      <c r="F227" t="s">
        <v>53</v>
      </c>
      <c r="G227" s="10">
        <f t="shared" ref="G227:AC227" si="82">-G202</f>
        <v>0</v>
      </c>
      <c r="H227" s="10">
        <f t="shared" si="82"/>
        <v>0</v>
      </c>
      <c r="I227" s="10">
        <f t="shared" si="82"/>
        <v>0</v>
      </c>
      <c r="J227" s="10">
        <f t="shared" si="82"/>
        <v>-1372422.3919271477</v>
      </c>
      <c r="K227" s="10">
        <f t="shared" si="82"/>
        <v>-1941594.0389449704</v>
      </c>
      <c r="L227" s="10">
        <f t="shared" si="82"/>
        <v>-2577528.8237799746</v>
      </c>
      <c r="M227" s="10">
        <f t="shared" si="82"/>
        <v>-3198609.9573574173</v>
      </c>
      <c r="N227" s="10">
        <f t="shared" si="82"/>
        <v>-3924729.547979828</v>
      </c>
      <c r="O227" s="10">
        <f t="shared" si="82"/>
        <v>-4716470.5151190264</v>
      </c>
      <c r="P227" s="10">
        <f t="shared" si="82"/>
        <v>-5578631.3372539598</v>
      </c>
      <c r="Q227" s="10">
        <f t="shared" si="82"/>
        <v>-6516328.9379883893</v>
      </c>
      <c r="R227" s="10">
        <f t="shared" si="82"/>
        <v>-7535018.6704209438</v>
      </c>
      <c r="S227" s="10">
        <f t="shared" si="82"/>
        <v>-8640515.5108221117</v>
      </c>
      <c r="T227" s="10">
        <f t="shared" si="82"/>
        <v>-9839016.5329462942</v>
      </c>
      <c r="U227" s="10">
        <f t="shared" si="82"/>
        <v>-11137124.738434974</v>
      </c>
      <c r="V227" s="10">
        <f t="shared" si="82"/>
        <v>-12541874.323130406</v>
      </c>
      <c r="W227" s="10">
        <f t="shared" si="82"/>
        <v>-14060757.463731272</v>
      </c>
      <c r="X227" s="10">
        <f t="shared" si="82"/>
        <v>-15701752.714096483</v>
      </c>
      <c r="Y227" s="10">
        <f t="shared" si="82"/>
        <v>-17473355.10565554</v>
      </c>
      <c r="Z227" s="10">
        <f t="shared" si="82"/>
        <v>-19384608.051829193</v>
      </c>
      <c r="AA227" s="10">
        <f t="shared" si="82"/>
        <v>-21445137.162119079</v>
      </c>
      <c r="AB227" s="10">
        <f t="shared" si="82"/>
        <v>-23665186.077606957</v>
      </c>
      <c r="AC227" s="10">
        <f t="shared" si="82"/>
        <v>-26055654.446031548</v>
      </c>
      <c r="AD227" s="10"/>
      <c r="AE227" s="10"/>
      <c r="AF227" s="10"/>
      <c r="AG227" s="10"/>
      <c r="AH227" s="10"/>
      <c r="AI227" s="10"/>
      <c r="AJ227" s="10"/>
      <c r="AK227" s="10"/>
    </row>
    <row r="228" spans="4:38" x14ac:dyDescent="0.35">
      <c r="E228" t="s">
        <v>142</v>
      </c>
      <c r="F228" t="s">
        <v>53</v>
      </c>
      <c r="G228" s="10">
        <f t="shared" ref="G228:AC228" si="83">-G36-G52-G87</f>
        <v>0</v>
      </c>
      <c r="H228" s="10">
        <f t="shared" si="83"/>
        <v>0</v>
      </c>
      <c r="I228" s="10">
        <f t="shared" si="83"/>
        <v>0</v>
      </c>
      <c r="J228" s="10">
        <f t="shared" si="83"/>
        <v>-352625.84191753634</v>
      </c>
      <c r="K228" s="10">
        <f t="shared" si="83"/>
        <v>-839323.02132817893</v>
      </c>
      <c r="L228" s="10">
        <f t="shared" si="83"/>
        <v>-1133743.7113694104</v>
      </c>
      <c r="M228" s="10">
        <f t="shared" si="83"/>
        <v>-1290804.8194830744</v>
      </c>
      <c r="N228" s="10">
        <f t="shared" si="83"/>
        <v>-1483548.4969197274</v>
      </c>
      <c r="O228" s="10">
        <f t="shared" si="83"/>
        <v>-2868716.8442677157</v>
      </c>
      <c r="P228" s="10">
        <f t="shared" si="83"/>
        <v>-3237067.8618053347</v>
      </c>
      <c r="Q228" s="10">
        <f t="shared" si="83"/>
        <v>-3688236.2845918955</v>
      </c>
      <c r="R228" s="10">
        <f t="shared" si="83"/>
        <v>-4364997.8973580152</v>
      </c>
      <c r="S228" s="10">
        <f t="shared" si="83"/>
        <v>-5261267.4518760787</v>
      </c>
      <c r="T228" s="10">
        <f t="shared" si="83"/>
        <v>-5682036.8241050616</v>
      </c>
      <c r="U228" s="10">
        <f t="shared" si="83"/>
        <v>-5811265.5267264834</v>
      </c>
      <c r="V228" s="10">
        <f t="shared" si="83"/>
        <v>-5923757.1578931063</v>
      </c>
      <c r="W228" s="10">
        <f t="shared" si="83"/>
        <v>-6371704.0701272599</v>
      </c>
      <c r="X228" s="10">
        <f t="shared" si="83"/>
        <v>-6827337.2178616403</v>
      </c>
      <c r="Y228" s="10">
        <f t="shared" si="83"/>
        <v>-7290703.3014122201</v>
      </c>
      <c r="Z228" s="10">
        <f t="shared" si="83"/>
        <v>-7761850.0018016091</v>
      </c>
      <c r="AA228" s="10">
        <f t="shared" si="83"/>
        <v>-8240826.0013538925</v>
      </c>
      <c r="AB228" s="10">
        <f t="shared" si="83"/>
        <v>-8727681.0047219563</v>
      </c>
      <c r="AC228" s="10">
        <f t="shared" si="83"/>
        <v>-9222465.7603564039</v>
      </c>
      <c r="AD228" s="10"/>
      <c r="AE228" s="10"/>
      <c r="AF228" s="10"/>
      <c r="AG228" s="10"/>
      <c r="AH228" s="10"/>
      <c r="AI228" s="10"/>
      <c r="AJ228" s="10"/>
      <c r="AK228" s="10"/>
    </row>
    <row r="229" spans="4:38" x14ac:dyDescent="0.35">
      <c r="E229" t="s">
        <v>125</v>
      </c>
      <c r="F229" t="s">
        <v>53</v>
      </c>
      <c r="G229" s="10">
        <f t="shared" ref="G229:AC229" si="84">G209</f>
        <v>0</v>
      </c>
      <c r="H229" s="10">
        <f t="shared" si="84"/>
        <v>0</v>
      </c>
      <c r="I229" s="10">
        <f t="shared" si="84"/>
        <v>0</v>
      </c>
      <c r="J229" s="10">
        <f t="shared" si="84"/>
        <v>0</v>
      </c>
      <c r="K229" s="10">
        <f t="shared" si="84"/>
        <v>0</v>
      </c>
      <c r="L229" s="10">
        <f t="shared" si="84"/>
        <v>0</v>
      </c>
      <c r="M229" s="10">
        <f t="shared" si="84"/>
        <v>0</v>
      </c>
      <c r="N229" s="10">
        <f t="shared" si="84"/>
        <v>0</v>
      </c>
      <c r="O229" s="10">
        <f t="shared" si="84"/>
        <v>0</v>
      </c>
      <c r="P229" s="10">
        <f t="shared" si="84"/>
        <v>0</v>
      </c>
      <c r="Q229" s="10">
        <f t="shared" si="84"/>
        <v>0</v>
      </c>
      <c r="R229" s="10">
        <f t="shared" si="84"/>
        <v>0</v>
      </c>
      <c r="S229" s="10">
        <f t="shared" si="84"/>
        <v>0</v>
      </c>
      <c r="T229" s="10">
        <f t="shared" si="84"/>
        <v>0</v>
      </c>
      <c r="U229" s="10">
        <f t="shared" si="84"/>
        <v>0</v>
      </c>
      <c r="V229" s="10">
        <f t="shared" si="84"/>
        <v>0</v>
      </c>
      <c r="W229" s="10">
        <f t="shared" si="84"/>
        <v>0</v>
      </c>
      <c r="X229" s="10">
        <f t="shared" si="84"/>
        <v>0</v>
      </c>
      <c r="Y229" s="10">
        <f t="shared" si="84"/>
        <v>0</v>
      </c>
      <c r="Z229" s="10">
        <f t="shared" si="84"/>
        <v>0</v>
      </c>
      <c r="AA229" s="10">
        <f t="shared" si="84"/>
        <v>0</v>
      </c>
      <c r="AB229" s="10">
        <f t="shared" si="84"/>
        <v>0</v>
      </c>
      <c r="AC229" s="10">
        <f t="shared" si="84"/>
        <v>0</v>
      </c>
      <c r="AD229" s="10"/>
      <c r="AE229" s="10"/>
      <c r="AF229" s="10"/>
      <c r="AG229" s="10"/>
      <c r="AH229" s="10"/>
      <c r="AI229" s="10"/>
      <c r="AJ229" s="10"/>
      <c r="AK229" s="10"/>
    </row>
    <row r="230" spans="4:38" x14ac:dyDescent="0.35">
      <c r="E230" t="s">
        <v>143</v>
      </c>
      <c r="F230" t="s">
        <v>53</v>
      </c>
      <c r="H230" s="10">
        <f t="shared" ref="H230:AC230" si="85">H221</f>
        <v>0</v>
      </c>
      <c r="I230" s="10">
        <f t="shared" si="85"/>
        <v>0</v>
      </c>
      <c r="J230" s="10">
        <f t="shared" si="85"/>
        <v>7259642.4556801971</v>
      </c>
      <c r="K230" s="10">
        <f t="shared" si="85"/>
        <v>8191603.4505651873</v>
      </c>
      <c r="L230" s="10">
        <f t="shared" si="85"/>
        <v>8811683.3828303907</v>
      </c>
      <c r="M230" s="10">
        <f t="shared" si="85"/>
        <v>8037081.0363921355</v>
      </c>
      <c r="N230" s="10">
        <f t="shared" si="85"/>
        <v>9241739.2165896427</v>
      </c>
      <c r="O230" s="10">
        <f t="shared" si="85"/>
        <v>9712056.7339733392</v>
      </c>
      <c r="P230" s="10">
        <f t="shared" si="85"/>
        <v>10206308.985066131</v>
      </c>
      <c r="Q230" s="10">
        <f t="shared" si="85"/>
        <v>10725714.022474075</v>
      </c>
      <c r="R230" s="10">
        <f t="shared" si="85"/>
        <v>11271551.886213215</v>
      </c>
      <c r="S230" s="10">
        <f t="shared" si="85"/>
        <v>11845167.758285133</v>
      </c>
      <c r="T230" s="10">
        <f t="shared" si="85"/>
        <v>12447975.277790738</v>
      </c>
      <c r="U230" s="10">
        <f t="shared" si="85"/>
        <v>13081460.024752097</v>
      </c>
      <c r="V230" s="10">
        <f t="shared" si="85"/>
        <v>13747183.181228032</v>
      </c>
      <c r="W230" s="10">
        <f t="shared" si="85"/>
        <v>14446785.378745999</v>
      </c>
      <c r="X230" s="10">
        <f t="shared" si="85"/>
        <v>15181990.741532056</v>
      </c>
      <c r="Y230" s="10">
        <f t="shared" si="85"/>
        <v>15954611.135503152</v>
      </c>
      <c r="Z230" s="10">
        <f t="shared" si="85"/>
        <v>16766550.633493135</v>
      </c>
      <c r="AA230" s="10">
        <f t="shared" si="85"/>
        <v>17619810.207716703</v>
      </c>
      <c r="AB230" s="10">
        <f t="shared" si="85"/>
        <v>18516492.66103562</v>
      </c>
      <c r="AC230" s="10">
        <f t="shared" si="85"/>
        <v>19458807.809179924</v>
      </c>
      <c r="AD230" s="10"/>
      <c r="AE230" s="10"/>
      <c r="AF230" s="10"/>
      <c r="AG230" s="10"/>
      <c r="AH230" s="10"/>
      <c r="AI230" s="10"/>
      <c r="AJ230" s="10"/>
      <c r="AK230" s="10"/>
    </row>
    <row r="232" spans="4:38" x14ac:dyDescent="0.35">
      <c r="E232" t="s">
        <v>144</v>
      </c>
      <c r="F232" t="s">
        <v>53</v>
      </c>
      <c r="G232" s="10">
        <f t="shared" ref="G232:AC232" si="86">SUM(G224:G230)</f>
        <v>0</v>
      </c>
      <c r="H232" s="10">
        <f t="shared" si="86"/>
        <v>0</v>
      </c>
      <c r="I232" s="10">
        <f t="shared" si="86"/>
        <v>0</v>
      </c>
      <c r="J232" s="10">
        <f t="shared" si="86"/>
        <v>10910095.20976519</v>
      </c>
      <c r="K232" s="10">
        <f t="shared" si="86"/>
        <v>12258290.750545628</v>
      </c>
      <c r="L232" s="10">
        <f t="shared" si="86"/>
        <v>13233224.804182377</v>
      </c>
      <c r="M232" s="10">
        <f t="shared" si="86"/>
        <v>11231184.94134013</v>
      </c>
      <c r="N232" s="10">
        <f t="shared" si="86"/>
        <v>13286296.976973046</v>
      </c>
      <c r="O232" s="10">
        <f t="shared" si="86"/>
        <v>12073088.349241737</v>
      </c>
      <c r="P232" s="10">
        <f t="shared" si="86"/>
        <v>12429508.744158175</v>
      </c>
      <c r="Q232" s="10">
        <f t="shared" si="86"/>
        <v>12742188.786856759</v>
      </c>
      <c r="R232" s="10">
        <f t="shared" si="86"/>
        <v>12870537.076970968</v>
      </c>
      <c r="S232" s="10">
        <f t="shared" si="86"/>
        <v>12822946.139177926</v>
      </c>
      <c r="T232" s="10">
        <f t="shared" si="86"/>
        <v>13296861.15402226</v>
      </c>
      <c r="U232" s="10">
        <f t="shared" si="86"/>
        <v>14110896.716921121</v>
      </c>
      <c r="V232" s="10">
        <f t="shared" si="86"/>
        <v>14992968.06574679</v>
      </c>
      <c r="W232" s="10">
        <f t="shared" si="86"/>
        <v>15593754.515434517</v>
      </c>
      <c r="X232" s="10">
        <f t="shared" si="86"/>
        <v>16244058.164737578</v>
      </c>
      <c r="Y232" s="10">
        <f t="shared" si="86"/>
        <v>16947035.782252338</v>
      </c>
      <c r="Z232" s="10">
        <f t="shared" si="86"/>
        <v>17706023.103575967</v>
      </c>
      <c r="AA232" s="10">
        <f t="shared" si="86"/>
        <v>18524544.872399967</v>
      </c>
      <c r="AB232" s="10">
        <f t="shared" si="86"/>
        <v>19406325.440124869</v>
      </c>
      <c r="AC232" s="10">
        <f t="shared" si="86"/>
        <v>20355299.954838537</v>
      </c>
      <c r="AD232" s="10"/>
      <c r="AE232" s="10"/>
      <c r="AF232" s="10"/>
      <c r="AG232" s="10"/>
      <c r="AH232" s="10"/>
      <c r="AI232" s="10"/>
      <c r="AJ232" s="10"/>
      <c r="AK232" s="10"/>
    </row>
    <row r="233" spans="4:38" x14ac:dyDescent="0.35">
      <c r="E233" t="s">
        <v>145</v>
      </c>
      <c r="F233" t="s">
        <v>53</v>
      </c>
      <c r="G233" s="10">
        <f>-G232*G$20</f>
        <v>0</v>
      </c>
      <c r="H233" s="10">
        <f t="shared" ref="H233:AC233" si="87">-H232*H$20</f>
        <v>0</v>
      </c>
      <c r="I233" s="10">
        <f t="shared" si="87"/>
        <v>0</v>
      </c>
      <c r="J233" s="10">
        <f t="shared" si="87"/>
        <v>0</v>
      </c>
      <c r="K233" s="10">
        <f t="shared" si="87"/>
        <v>0</v>
      </c>
      <c r="L233" s="10">
        <f t="shared" si="87"/>
        <v>0</v>
      </c>
      <c r="M233" s="10">
        <f t="shared" si="87"/>
        <v>0</v>
      </c>
      <c r="N233" s="10">
        <f t="shared" si="87"/>
        <v>0</v>
      </c>
      <c r="O233" s="10">
        <f t="shared" si="87"/>
        <v>0</v>
      </c>
      <c r="P233" s="10">
        <f t="shared" si="87"/>
        <v>0</v>
      </c>
      <c r="Q233" s="10">
        <f t="shared" si="87"/>
        <v>0</v>
      </c>
      <c r="R233" s="10">
        <f t="shared" si="87"/>
        <v>0</v>
      </c>
      <c r="S233" s="10">
        <f t="shared" si="87"/>
        <v>0</v>
      </c>
      <c r="T233" s="10">
        <f t="shared" si="87"/>
        <v>0</v>
      </c>
      <c r="U233" s="10">
        <f t="shared" si="87"/>
        <v>0</v>
      </c>
      <c r="V233" s="10">
        <f t="shared" si="87"/>
        <v>0</v>
      </c>
      <c r="W233" s="10">
        <f t="shared" si="87"/>
        <v>0</v>
      </c>
      <c r="X233" s="10">
        <f t="shared" si="87"/>
        <v>0</v>
      </c>
      <c r="Y233" s="10">
        <f t="shared" si="87"/>
        <v>0</v>
      </c>
      <c r="Z233" s="10">
        <f t="shared" si="87"/>
        <v>0</v>
      </c>
      <c r="AA233" s="10">
        <f t="shared" si="87"/>
        <v>0</v>
      </c>
      <c r="AB233" s="10">
        <f t="shared" si="87"/>
        <v>0</v>
      </c>
      <c r="AC233" s="10">
        <f t="shared" si="87"/>
        <v>0</v>
      </c>
      <c r="AD233" s="10"/>
      <c r="AE233" s="10"/>
      <c r="AF233" s="10"/>
      <c r="AG233" s="10"/>
      <c r="AH233" s="10"/>
      <c r="AI233" s="10"/>
      <c r="AJ233" s="10"/>
      <c r="AK233" s="10"/>
    </row>
    <row r="235" spans="4:38" x14ac:dyDescent="0.35">
      <c r="D235" t="s">
        <v>146</v>
      </c>
    </row>
    <row r="236" spans="4:38" x14ac:dyDescent="0.35">
      <c r="E236" t="s">
        <v>51</v>
      </c>
      <c r="F236" t="s">
        <v>53</v>
      </c>
      <c r="G236" s="10">
        <f>-G28</f>
        <v>0</v>
      </c>
      <c r="H236" s="10">
        <f t="shared" ref="H236:AC236" si="88">-H28</f>
        <v>0</v>
      </c>
      <c r="I236" s="10">
        <f t="shared" si="88"/>
        <v>0</v>
      </c>
      <c r="J236" s="10">
        <f t="shared" si="88"/>
        <v>-8953631.9748609979</v>
      </c>
      <c r="K236" s="10">
        <f t="shared" si="88"/>
        <v>-14816763.503986044</v>
      </c>
      <c r="L236" s="10">
        <f t="shared" si="88"/>
        <v>-5895611.8237101641</v>
      </c>
      <c r="M236" s="10">
        <f t="shared" si="88"/>
        <v>-3765371.2819813695</v>
      </c>
      <c r="N236" s="10">
        <f t="shared" si="88"/>
        <v>-3967030.0734917778</v>
      </c>
      <c r="O236" s="10">
        <f t="shared" si="88"/>
        <v>-33543785.550435688</v>
      </c>
      <c r="P236" s="10">
        <f t="shared" si="88"/>
        <v>-8056640.7966997046</v>
      </c>
      <c r="Q236" s="10">
        <f t="shared" si="88"/>
        <v>-10260620.160198603</v>
      </c>
      <c r="R236" s="10">
        <f t="shared" si="88"/>
        <v>-20330753.185707778</v>
      </c>
      <c r="S236" s="10">
        <f t="shared" si="88"/>
        <v>-26882278.803058125</v>
      </c>
      <c r="T236" s="10">
        <f t="shared" si="88"/>
        <v>-16063687.145953603</v>
      </c>
      <c r="U236" s="10">
        <f t="shared" si="88"/>
        <v>-1086357.5711182612</v>
      </c>
      <c r="V236" s="10">
        <f t="shared" si="88"/>
        <v>-438665.39265850774</v>
      </c>
      <c r="W236" s="10">
        <f t="shared" si="88"/>
        <v>-11081042.409346089</v>
      </c>
      <c r="X236" s="10">
        <f t="shared" si="88"/>
        <v>-11258002.263058521</v>
      </c>
      <c r="Y236" s="10">
        <f t="shared" si="88"/>
        <v>-11434962.116770953</v>
      </c>
      <c r="Z236" s="10">
        <f t="shared" si="88"/>
        <v>-11611921.970483381</v>
      </c>
      <c r="AA236" s="10">
        <f t="shared" si="88"/>
        <v>-11788881.824195813</v>
      </c>
      <c r="AB236" s="10">
        <f t="shared" si="88"/>
        <v>-11965841.677908245</v>
      </c>
      <c r="AC236" s="10">
        <f t="shared" si="88"/>
        <v>-12142801.531620678</v>
      </c>
      <c r="AD236" s="10"/>
      <c r="AE236" s="10"/>
      <c r="AF236" s="10"/>
      <c r="AG236" s="10"/>
      <c r="AH236" s="10"/>
      <c r="AI236" s="10"/>
      <c r="AJ236" s="10"/>
      <c r="AK236" s="10"/>
    </row>
    <row r="237" spans="4:38" x14ac:dyDescent="0.35">
      <c r="E237" t="s">
        <v>147</v>
      </c>
      <c r="F237" t="s">
        <v>53</v>
      </c>
      <c r="G237" s="10">
        <f t="shared" ref="G237:AC237" si="89">G86</f>
        <v>0</v>
      </c>
      <c r="H237" s="10">
        <f t="shared" si="89"/>
        <v>0</v>
      </c>
      <c r="I237" s="10">
        <f t="shared" si="89"/>
        <v>0</v>
      </c>
      <c r="J237" s="10">
        <f t="shared" si="89"/>
        <v>0</v>
      </c>
      <c r="K237" s="10">
        <f t="shared" si="89"/>
        <v>0</v>
      </c>
      <c r="L237" s="10">
        <f t="shared" si="89"/>
        <v>0</v>
      </c>
      <c r="M237" s="10">
        <f t="shared" si="89"/>
        <v>0</v>
      </c>
      <c r="N237" s="10">
        <f t="shared" si="89"/>
        <v>0</v>
      </c>
      <c r="O237" s="10">
        <f t="shared" si="89"/>
        <v>0</v>
      </c>
      <c r="P237" s="10">
        <f t="shared" si="89"/>
        <v>0</v>
      </c>
      <c r="Q237" s="10">
        <f t="shared" si="89"/>
        <v>0</v>
      </c>
      <c r="R237" s="10">
        <f t="shared" si="89"/>
        <v>0</v>
      </c>
      <c r="S237" s="10">
        <f t="shared" si="89"/>
        <v>0</v>
      </c>
      <c r="T237" s="10">
        <f t="shared" si="89"/>
        <v>0</v>
      </c>
      <c r="U237" s="10">
        <f t="shared" si="89"/>
        <v>0</v>
      </c>
      <c r="V237" s="10">
        <f t="shared" si="89"/>
        <v>0</v>
      </c>
      <c r="W237" s="10">
        <f t="shared" si="89"/>
        <v>0</v>
      </c>
      <c r="X237" s="10">
        <f t="shared" si="89"/>
        <v>0</v>
      </c>
      <c r="Y237" s="10">
        <f t="shared" si="89"/>
        <v>0</v>
      </c>
      <c r="Z237" s="10">
        <f t="shared" si="89"/>
        <v>0</v>
      </c>
      <c r="AA237" s="10">
        <f t="shared" si="89"/>
        <v>0</v>
      </c>
      <c r="AB237" s="10">
        <f t="shared" si="89"/>
        <v>0</v>
      </c>
      <c r="AC237" s="10">
        <f t="shared" si="89"/>
        <v>0</v>
      </c>
      <c r="AD237" s="10"/>
      <c r="AE237" s="10"/>
      <c r="AF237" s="10"/>
      <c r="AG237" s="10"/>
      <c r="AH237" s="10"/>
      <c r="AI237" s="10"/>
      <c r="AJ237" s="10"/>
      <c r="AK237" s="10"/>
    </row>
    <row r="238" spans="4:38" x14ac:dyDescent="0.35">
      <c r="E238" t="s">
        <v>60</v>
      </c>
      <c r="F238" t="s">
        <v>53</v>
      </c>
      <c r="G238" s="10">
        <f t="shared" ref="G238:AC238" si="90">G55</f>
        <v>0</v>
      </c>
      <c r="H238" s="10">
        <f t="shared" si="90"/>
        <v>0</v>
      </c>
      <c r="I238" s="10">
        <f t="shared" si="90"/>
        <v>0</v>
      </c>
      <c r="J238" s="10">
        <f t="shared" si="90"/>
        <v>0</v>
      </c>
      <c r="K238" s="10">
        <f t="shared" si="90"/>
        <v>0</v>
      </c>
      <c r="L238" s="10">
        <f t="shared" si="90"/>
        <v>0</v>
      </c>
      <c r="M238" s="10">
        <f t="shared" si="90"/>
        <v>0</v>
      </c>
      <c r="N238" s="10">
        <f t="shared" si="90"/>
        <v>0</v>
      </c>
      <c r="O238" s="10">
        <f t="shared" si="90"/>
        <v>0</v>
      </c>
      <c r="P238" s="10">
        <f t="shared" si="90"/>
        <v>0</v>
      </c>
      <c r="Q238" s="10">
        <f t="shared" si="90"/>
        <v>0</v>
      </c>
      <c r="R238" s="10">
        <f t="shared" si="90"/>
        <v>0</v>
      </c>
      <c r="S238" s="10">
        <f t="shared" si="90"/>
        <v>0</v>
      </c>
      <c r="T238" s="10">
        <f t="shared" si="90"/>
        <v>0</v>
      </c>
      <c r="U238" s="10">
        <f t="shared" si="90"/>
        <v>0</v>
      </c>
      <c r="V238" s="10">
        <f t="shared" si="90"/>
        <v>0</v>
      </c>
      <c r="W238" s="10">
        <f t="shared" si="90"/>
        <v>0</v>
      </c>
      <c r="X238" s="10">
        <f t="shared" si="90"/>
        <v>0</v>
      </c>
      <c r="Y238" s="10">
        <f t="shared" si="90"/>
        <v>0</v>
      </c>
      <c r="Z238" s="10">
        <f t="shared" si="90"/>
        <v>0</v>
      </c>
      <c r="AA238" s="10">
        <f t="shared" si="90"/>
        <v>0</v>
      </c>
      <c r="AB238" s="10">
        <f t="shared" si="90"/>
        <v>0</v>
      </c>
      <c r="AC238" s="10">
        <f t="shared" si="90"/>
        <v>0</v>
      </c>
      <c r="AD238" s="10"/>
      <c r="AE238" s="10"/>
      <c r="AF238" s="10"/>
      <c r="AG238" s="10"/>
      <c r="AH238" s="10"/>
      <c r="AI238" s="10"/>
      <c r="AJ238" s="10"/>
      <c r="AK238" s="10"/>
    </row>
    <row r="239" spans="4:38" x14ac:dyDescent="0.35">
      <c r="E239" t="s">
        <v>141</v>
      </c>
      <c r="F239" t="s">
        <v>53</v>
      </c>
      <c r="G239" s="10">
        <f t="shared" ref="G239:AC239" si="91">G179</f>
        <v>0</v>
      </c>
      <c r="H239" s="10">
        <f t="shared" si="91"/>
        <v>0</v>
      </c>
      <c r="I239" s="10">
        <f t="shared" si="91"/>
        <v>0</v>
      </c>
      <c r="J239" s="10">
        <f t="shared" si="91"/>
        <v>1589485.0494138594</v>
      </c>
      <c r="K239" s="10">
        <f t="shared" si="91"/>
        <v>2248677.0218027178</v>
      </c>
      <c r="L239" s="10">
        <f t="shared" si="91"/>
        <v>2985191.4060354661</v>
      </c>
      <c r="M239" s="10">
        <f t="shared" si="91"/>
        <v>3704502.8819347611</v>
      </c>
      <c r="N239" s="10">
        <f t="shared" si="91"/>
        <v>4545465.722653335</v>
      </c>
      <c r="O239" s="10">
        <f t="shared" si="91"/>
        <v>5462428.6326719504</v>
      </c>
      <c r="P239" s="10">
        <f t="shared" si="91"/>
        <v>6460949.0189865027</v>
      </c>
      <c r="Q239" s="10">
        <f t="shared" si="91"/>
        <v>7546953.0990756722</v>
      </c>
      <c r="R239" s="10">
        <f t="shared" si="91"/>
        <v>8726759.0460037813</v>
      </c>
      <c r="S239" s="10">
        <f t="shared" si="91"/>
        <v>10007101.534094861</v>
      </c>
      <c r="T239" s="10">
        <f t="shared" si="91"/>
        <v>11395157.767787337</v>
      </c>
      <c r="U239" s="10">
        <f t="shared" si="91"/>
        <v>12898575.081059534</v>
      </c>
      <c r="V239" s="10">
        <f t="shared" si="91"/>
        <v>14525500.199869633</v>
      </c>
      <c r="W239" s="10">
        <f t="shared" si="91"/>
        <v>16284610.265395287</v>
      </c>
      <c r="X239" s="10">
        <f t="shared" si="91"/>
        <v>18185145.721503697</v>
      </c>
      <c r="Y239" s="10">
        <f t="shared" si="91"/>
        <v>20236945.175850138</v>
      </c>
      <c r="Z239" s="10">
        <f t="shared" si="91"/>
        <v>22450482.350309525</v>
      </c>
      <c r="AA239" s="10">
        <f t="shared" si="91"/>
        <v>24836905.243110642</v>
      </c>
      <c r="AB239" s="10">
        <f t="shared" si="91"/>
        <v>27408077.632086609</v>
      </c>
      <c r="AC239" s="10">
        <f t="shared" si="91"/>
        <v>30176623.055899046</v>
      </c>
      <c r="AD239" s="10"/>
      <c r="AE239" s="10"/>
      <c r="AF239" s="10"/>
      <c r="AG239" s="10"/>
      <c r="AH239" s="10"/>
      <c r="AI239" s="10"/>
      <c r="AJ239" s="10"/>
      <c r="AK239" s="10"/>
      <c r="AL239" s="10"/>
    </row>
    <row r="240" spans="4:38" x14ac:dyDescent="0.35">
      <c r="E240" t="s">
        <v>117</v>
      </c>
      <c r="F240" t="s">
        <v>53</v>
      </c>
      <c r="G240" s="10">
        <f t="shared" ref="G240:AC240" si="92">G226</f>
        <v>0</v>
      </c>
      <c r="H240" s="10">
        <f t="shared" si="92"/>
        <v>0</v>
      </c>
      <c r="I240" s="10">
        <f t="shared" si="92"/>
        <v>0</v>
      </c>
      <c r="J240" s="10">
        <f t="shared" si="92"/>
        <v>0</v>
      </c>
      <c r="K240" s="10">
        <f t="shared" si="92"/>
        <v>0</v>
      </c>
      <c r="L240" s="10">
        <f t="shared" si="92"/>
        <v>0</v>
      </c>
      <c r="M240" s="10">
        <f t="shared" si="92"/>
        <v>0</v>
      </c>
      <c r="N240" s="10">
        <f t="shared" si="92"/>
        <v>0</v>
      </c>
      <c r="O240" s="10">
        <f t="shared" si="92"/>
        <v>0</v>
      </c>
      <c r="P240" s="10">
        <f t="shared" si="92"/>
        <v>0</v>
      </c>
      <c r="Q240" s="10">
        <f t="shared" si="92"/>
        <v>0</v>
      </c>
      <c r="R240" s="10">
        <f t="shared" si="92"/>
        <v>0</v>
      </c>
      <c r="S240" s="10">
        <f t="shared" si="92"/>
        <v>0</v>
      </c>
      <c r="T240" s="10">
        <f t="shared" si="92"/>
        <v>0</v>
      </c>
      <c r="U240" s="10">
        <f t="shared" si="92"/>
        <v>0</v>
      </c>
      <c r="V240" s="10">
        <f t="shared" si="92"/>
        <v>0</v>
      </c>
      <c r="W240" s="10">
        <f t="shared" si="92"/>
        <v>0</v>
      </c>
      <c r="X240" s="10">
        <f t="shared" si="92"/>
        <v>0</v>
      </c>
      <c r="Y240" s="10">
        <f t="shared" si="92"/>
        <v>0</v>
      </c>
      <c r="Z240" s="10">
        <f t="shared" si="92"/>
        <v>0</v>
      </c>
      <c r="AA240" s="10">
        <f t="shared" si="92"/>
        <v>0</v>
      </c>
      <c r="AB240" s="10">
        <f t="shared" si="92"/>
        <v>0</v>
      </c>
      <c r="AC240" s="10">
        <f t="shared" si="92"/>
        <v>0</v>
      </c>
      <c r="AD240" s="10"/>
      <c r="AE240" s="10"/>
      <c r="AF240" s="10"/>
      <c r="AG240" s="10"/>
      <c r="AH240" s="10"/>
      <c r="AI240" s="10"/>
      <c r="AJ240" s="10"/>
      <c r="AK240" s="10"/>
      <c r="AL240" s="10"/>
    </row>
    <row r="241" spans="3:40" x14ac:dyDescent="0.35">
      <c r="E241" t="s">
        <v>118</v>
      </c>
      <c r="F241" t="s">
        <v>53</v>
      </c>
      <c r="G241" s="10">
        <f t="shared" ref="G241:AC241" si="93">-G202</f>
        <v>0</v>
      </c>
      <c r="H241" s="10">
        <f t="shared" si="93"/>
        <v>0</v>
      </c>
      <c r="I241" s="10">
        <f t="shared" si="93"/>
        <v>0</v>
      </c>
      <c r="J241" s="10">
        <f t="shared" si="93"/>
        <v>-1372422.3919271477</v>
      </c>
      <c r="K241" s="10">
        <f t="shared" si="93"/>
        <v>-1941594.0389449704</v>
      </c>
      <c r="L241" s="10">
        <f t="shared" si="93"/>
        <v>-2577528.8237799746</v>
      </c>
      <c r="M241" s="10">
        <f t="shared" si="93"/>
        <v>-3198609.9573574173</v>
      </c>
      <c r="N241" s="10">
        <f t="shared" si="93"/>
        <v>-3924729.547979828</v>
      </c>
      <c r="O241" s="10">
        <f t="shared" si="93"/>
        <v>-4716470.5151190264</v>
      </c>
      <c r="P241" s="10">
        <f t="shared" si="93"/>
        <v>-5578631.3372539598</v>
      </c>
      <c r="Q241" s="10">
        <f t="shared" si="93"/>
        <v>-6516328.9379883893</v>
      </c>
      <c r="R241" s="10">
        <f t="shared" si="93"/>
        <v>-7535018.6704209438</v>
      </c>
      <c r="S241" s="10">
        <f t="shared" si="93"/>
        <v>-8640515.5108221117</v>
      </c>
      <c r="T241" s="10">
        <f t="shared" si="93"/>
        <v>-9839016.5329462942</v>
      </c>
      <c r="U241" s="10">
        <f t="shared" si="93"/>
        <v>-11137124.738434974</v>
      </c>
      <c r="V241" s="10">
        <f t="shared" si="93"/>
        <v>-12541874.323130406</v>
      </c>
      <c r="W241" s="10">
        <f t="shared" si="93"/>
        <v>-14060757.463731272</v>
      </c>
      <c r="X241" s="10">
        <f t="shared" si="93"/>
        <v>-15701752.714096483</v>
      </c>
      <c r="Y241" s="10">
        <f t="shared" si="93"/>
        <v>-17473355.10565554</v>
      </c>
      <c r="Z241" s="10">
        <f t="shared" si="93"/>
        <v>-19384608.051829193</v>
      </c>
      <c r="AA241" s="10">
        <f t="shared" si="93"/>
        <v>-21445137.162119079</v>
      </c>
      <c r="AB241" s="10">
        <f t="shared" si="93"/>
        <v>-23665186.077606957</v>
      </c>
      <c r="AC241" s="10">
        <f t="shared" si="93"/>
        <v>-26055654.446031548</v>
      </c>
      <c r="AD241" s="10"/>
      <c r="AE241" s="10"/>
      <c r="AF241" s="10"/>
      <c r="AG241" s="10"/>
      <c r="AH241" s="10"/>
      <c r="AI241" s="10"/>
      <c r="AJ241" s="10"/>
      <c r="AK241" s="10"/>
      <c r="AL241" s="10"/>
    </row>
    <row r="242" spans="3:40" x14ac:dyDescent="0.35">
      <c r="E242" t="s">
        <v>125</v>
      </c>
      <c r="F242" t="s">
        <v>53</v>
      </c>
      <c r="G242" s="10">
        <f t="shared" ref="G242:AC242" si="94">G209</f>
        <v>0</v>
      </c>
      <c r="H242" s="10">
        <f t="shared" si="94"/>
        <v>0</v>
      </c>
      <c r="I242" s="10">
        <f t="shared" si="94"/>
        <v>0</v>
      </c>
      <c r="J242" s="10">
        <f t="shared" si="94"/>
        <v>0</v>
      </c>
      <c r="K242" s="10">
        <f t="shared" si="94"/>
        <v>0</v>
      </c>
      <c r="L242" s="10">
        <f t="shared" si="94"/>
        <v>0</v>
      </c>
      <c r="M242" s="10">
        <f t="shared" si="94"/>
        <v>0</v>
      </c>
      <c r="N242" s="10">
        <f t="shared" si="94"/>
        <v>0</v>
      </c>
      <c r="O242" s="10">
        <f t="shared" si="94"/>
        <v>0</v>
      </c>
      <c r="P242" s="10">
        <f t="shared" si="94"/>
        <v>0</v>
      </c>
      <c r="Q242" s="10">
        <f t="shared" si="94"/>
        <v>0</v>
      </c>
      <c r="R242" s="10">
        <f t="shared" si="94"/>
        <v>0</v>
      </c>
      <c r="S242" s="10">
        <f t="shared" si="94"/>
        <v>0</v>
      </c>
      <c r="T242" s="10">
        <f t="shared" si="94"/>
        <v>0</v>
      </c>
      <c r="U242" s="10">
        <f t="shared" si="94"/>
        <v>0</v>
      </c>
      <c r="V242" s="10">
        <f t="shared" si="94"/>
        <v>0</v>
      </c>
      <c r="W242" s="10">
        <f t="shared" si="94"/>
        <v>0</v>
      </c>
      <c r="X242" s="10">
        <f t="shared" si="94"/>
        <v>0</v>
      </c>
      <c r="Y242" s="10">
        <f t="shared" si="94"/>
        <v>0</v>
      </c>
      <c r="Z242" s="10">
        <f t="shared" si="94"/>
        <v>0</v>
      </c>
      <c r="AA242" s="10">
        <f t="shared" si="94"/>
        <v>0</v>
      </c>
      <c r="AB242" s="10">
        <f t="shared" si="94"/>
        <v>0</v>
      </c>
      <c r="AC242" s="10">
        <f t="shared" si="94"/>
        <v>0</v>
      </c>
      <c r="AD242" s="10"/>
      <c r="AE242" s="10"/>
      <c r="AF242" s="10"/>
      <c r="AG242" s="10"/>
      <c r="AH242" s="10"/>
      <c r="AI242" s="10"/>
      <c r="AJ242" s="10"/>
      <c r="AK242" s="10"/>
      <c r="AL242" s="10"/>
    </row>
    <row r="243" spans="3:40" x14ac:dyDescent="0.35">
      <c r="E243" t="s">
        <v>131</v>
      </c>
      <c r="F243" t="s">
        <v>53</v>
      </c>
      <c r="G243" s="10">
        <f t="shared" ref="G243:AC243" si="95">G216</f>
        <v>0</v>
      </c>
      <c r="H243" s="10">
        <f t="shared" si="95"/>
        <v>0</v>
      </c>
      <c r="I243" s="10">
        <f t="shared" si="95"/>
        <v>0</v>
      </c>
      <c r="J243" s="10">
        <f t="shared" si="95"/>
        <v>0</v>
      </c>
      <c r="K243" s="10">
        <f t="shared" si="95"/>
        <v>0</v>
      </c>
      <c r="L243" s="10">
        <f t="shared" si="95"/>
        <v>0</v>
      </c>
      <c r="M243" s="10">
        <f t="shared" si="95"/>
        <v>0</v>
      </c>
      <c r="N243" s="10">
        <f t="shared" si="95"/>
        <v>0</v>
      </c>
      <c r="O243" s="10">
        <f t="shared" si="95"/>
        <v>0</v>
      </c>
      <c r="P243" s="10">
        <f t="shared" si="95"/>
        <v>0</v>
      </c>
      <c r="Q243" s="10">
        <f t="shared" si="95"/>
        <v>0</v>
      </c>
      <c r="R243" s="10">
        <f t="shared" si="95"/>
        <v>0</v>
      </c>
      <c r="S243" s="10">
        <f t="shared" si="95"/>
        <v>0</v>
      </c>
      <c r="T243" s="10">
        <f t="shared" si="95"/>
        <v>0</v>
      </c>
      <c r="U243" s="10">
        <f t="shared" si="95"/>
        <v>0</v>
      </c>
      <c r="V243" s="10">
        <f t="shared" si="95"/>
        <v>0</v>
      </c>
      <c r="W243" s="10">
        <f t="shared" si="95"/>
        <v>0</v>
      </c>
      <c r="X243" s="10">
        <f t="shared" si="95"/>
        <v>0</v>
      </c>
      <c r="Y243" s="10">
        <f t="shared" si="95"/>
        <v>0</v>
      </c>
      <c r="Z243" s="10">
        <f t="shared" si="95"/>
        <v>0</v>
      </c>
      <c r="AA243" s="10">
        <f t="shared" si="95"/>
        <v>0</v>
      </c>
      <c r="AB243" s="10">
        <f t="shared" si="95"/>
        <v>0</v>
      </c>
      <c r="AC243" s="10">
        <f t="shared" si="95"/>
        <v>0</v>
      </c>
      <c r="AD243" s="10"/>
      <c r="AE243" s="10"/>
      <c r="AF243" s="10"/>
      <c r="AG243" s="10"/>
      <c r="AH243" s="10"/>
      <c r="AI243" s="10"/>
      <c r="AJ243" s="10"/>
      <c r="AK243" s="10"/>
      <c r="AL243" s="10"/>
    </row>
    <row r="244" spans="3:40" x14ac:dyDescent="0.35">
      <c r="E244" t="s">
        <v>148</v>
      </c>
      <c r="F244" t="s">
        <v>53</v>
      </c>
      <c r="G244" s="10">
        <f t="shared" ref="G244:AC244" si="96">G233</f>
        <v>0</v>
      </c>
      <c r="H244" s="10">
        <f t="shared" si="96"/>
        <v>0</v>
      </c>
      <c r="I244" s="10">
        <f t="shared" si="96"/>
        <v>0</v>
      </c>
      <c r="J244" s="10">
        <f t="shared" si="96"/>
        <v>0</v>
      </c>
      <c r="K244" s="10">
        <f t="shared" si="96"/>
        <v>0</v>
      </c>
      <c r="L244" s="10">
        <f t="shared" si="96"/>
        <v>0</v>
      </c>
      <c r="M244" s="10">
        <f t="shared" si="96"/>
        <v>0</v>
      </c>
      <c r="N244" s="10">
        <f t="shared" si="96"/>
        <v>0</v>
      </c>
      <c r="O244" s="10">
        <f t="shared" si="96"/>
        <v>0</v>
      </c>
      <c r="P244" s="10">
        <f t="shared" si="96"/>
        <v>0</v>
      </c>
      <c r="Q244" s="10">
        <f t="shared" si="96"/>
        <v>0</v>
      </c>
      <c r="R244" s="10">
        <f t="shared" si="96"/>
        <v>0</v>
      </c>
      <c r="S244" s="10">
        <f t="shared" si="96"/>
        <v>0</v>
      </c>
      <c r="T244" s="10">
        <f t="shared" si="96"/>
        <v>0</v>
      </c>
      <c r="U244" s="10">
        <f t="shared" si="96"/>
        <v>0</v>
      </c>
      <c r="V244" s="10">
        <f t="shared" si="96"/>
        <v>0</v>
      </c>
      <c r="W244" s="10">
        <f t="shared" si="96"/>
        <v>0</v>
      </c>
      <c r="X244" s="10">
        <f t="shared" si="96"/>
        <v>0</v>
      </c>
      <c r="Y244" s="10">
        <f t="shared" si="96"/>
        <v>0</v>
      </c>
      <c r="Z244" s="10">
        <f t="shared" si="96"/>
        <v>0</v>
      </c>
      <c r="AA244" s="10">
        <f t="shared" si="96"/>
        <v>0</v>
      </c>
      <c r="AB244" s="10">
        <f t="shared" si="96"/>
        <v>0</v>
      </c>
      <c r="AC244" s="10">
        <f t="shared" si="96"/>
        <v>0</v>
      </c>
      <c r="AD244" s="10"/>
      <c r="AE244" s="10"/>
      <c r="AF244" s="10"/>
      <c r="AG244" s="10"/>
      <c r="AH244" s="10"/>
      <c r="AI244" s="10"/>
      <c r="AJ244" s="10"/>
      <c r="AK244" s="10"/>
      <c r="AL244" s="10"/>
      <c r="AN244" s="8"/>
    </row>
    <row r="245" spans="3:40" x14ac:dyDescent="0.35">
      <c r="E245" t="s">
        <v>149</v>
      </c>
      <c r="F245" t="s">
        <v>53</v>
      </c>
      <c r="G245" s="10">
        <f>-$G$19*G244</f>
        <v>0</v>
      </c>
      <c r="H245" s="10">
        <f t="shared" ref="H245:AC245" si="97">-$G$19*H244</f>
        <v>0</v>
      </c>
      <c r="I245" s="10">
        <f t="shared" si="97"/>
        <v>0</v>
      </c>
      <c r="J245" s="10">
        <f t="shared" si="97"/>
        <v>0</v>
      </c>
      <c r="K245" s="10">
        <f t="shared" si="97"/>
        <v>0</v>
      </c>
      <c r="L245" s="10">
        <f t="shared" si="97"/>
        <v>0</v>
      </c>
      <c r="M245" s="10">
        <f t="shared" si="97"/>
        <v>0</v>
      </c>
      <c r="N245" s="10">
        <f t="shared" si="97"/>
        <v>0</v>
      </c>
      <c r="O245" s="10">
        <f t="shared" si="97"/>
        <v>0</v>
      </c>
      <c r="P245" s="10">
        <f t="shared" si="97"/>
        <v>0</v>
      </c>
      <c r="Q245" s="10">
        <f t="shared" si="97"/>
        <v>0</v>
      </c>
      <c r="R245" s="10">
        <f t="shared" si="97"/>
        <v>0</v>
      </c>
      <c r="S245" s="10">
        <f t="shared" si="97"/>
        <v>0</v>
      </c>
      <c r="T245" s="10">
        <f t="shared" si="97"/>
        <v>0</v>
      </c>
      <c r="U245" s="10">
        <f t="shared" si="97"/>
        <v>0</v>
      </c>
      <c r="V245" s="10">
        <f t="shared" si="97"/>
        <v>0</v>
      </c>
      <c r="W245" s="10">
        <f t="shared" si="97"/>
        <v>0</v>
      </c>
      <c r="X245" s="10">
        <f t="shared" si="97"/>
        <v>0</v>
      </c>
      <c r="Y245" s="10">
        <f t="shared" si="97"/>
        <v>0</v>
      </c>
      <c r="Z245" s="10">
        <f t="shared" si="97"/>
        <v>0</v>
      </c>
      <c r="AA245" s="10">
        <f t="shared" si="97"/>
        <v>0</v>
      </c>
      <c r="AB245" s="10">
        <f t="shared" si="97"/>
        <v>0</v>
      </c>
      <c r="AC245" s="10">
        <f t="shared" si="97"/>
        <v>0</v>
      </c>
      <c r="AD245" s="10"/>
      <c r="AE245" s="10"/>
      <c r="AF245" s="10"/>
      <c r="AG245" s="10"/>
      <c r="AH245" s="10"/>
      <c r="AI245" s="10"/>
      <c r="AJ245" s="10"/>
      <c r="AK245" s="10"/>
      <c r="AL245" s="10"/>
    </row>
    <row r="246" spans="3:40" x14ac:dyDescent="0.35">
      <c r="E246" t="s">
        <v>150</v>
      </c>
      <c r="F246" t="s">
        <v>53</v>
      </c>
      <c r="G246" s="10">
        <f>SUM(G236:G245)</f>
        <v>0</v>
      </c>
      <c r="H246" s="10">
        <f t="shared" ref="H246:AC246" si="98">SUM(H236:H245)</f>
        <v>0</v>
      </c>
      <c r="I246" s="10">
        <f t="shared" si="98"/>
        <v>0</v>
      </c>
      <c r="J246" s="10">
        <f t="shared" si="98"/>
        <v>-8736569.3173742853</v>
      </c>
      <c r="K246" s="10">
        <f t="shared" si="98"/>
        <v>-14509680.521128297</v>
      </c>
      <c r="L246" s="10">
        <f t="shared" si="98"/>
        <v>-5487949.2414546721</v>
      </c>
      <c r="M246" s="10">
        <f t="shared" si="98"/>
        <v>-3259478.3574040257</v>
      </c>
      <c r="N246" s="10">
        <f t="shared" si="98"/>
        <v>-3346293.8988182708</v>
      </c>
      <c r="O246" s="10">
        <f t="shared" si="98"/>
        <v>-32797827.432882767</v>
      </c>
      <c r="P246" s="10">
        <f t="shared" si="98"/>
        <v>-7174323.1149671618</v>
      </c>
      <c r="Q246" s="10">
        <f t="shared" si="98"/>
        <v>-9229995.9991113208</v>
      </c>
      <c r="R246" s="10">
        <f t="shared" si="98"/>
        <v>-19139012.810124941</v>
      </c>
      <c r="S246" s="10">
        <f t="shared" si="98"/>
        <v>-25515692.779785372</v>
      </c>
      <c r="T246" s="10">
        <f t="shared" si="98"/>
        <v>-14507545.91111256</v>
      </c>
      <c r="U246" s="10">
        <f t="shared" si="98"/>
        <v>675092.77150629833</v>
      </c>
      <c r="V246" s="10">
        <f t="shared" si="98"/>
        <v>1544960.4840807188</v>
      </c>
      <c r="W246" s="10">
        <f t="shared" si="98"/>
        <v>-8857189.6076820735</v>
      </c>
      <c r="X246" s="10">
        <f t="shared" si="98"/>
        <v>-8774609.2556513064</v>
      </c>
      <c r="Y246" s="10">
        <f t="shared" si="98"/>
        <v>-8671372.0465763547</v>
      </c>
      <c r="Z246" s="10">
        <f t="shared" si="98"/>
        <v>-8546047.6720030494</v>
      </c>
      <c r="AA246" s="10">
        <f t="shared" si="98"/>
        <v>-8397113.7432042509</v>
      </c>
      <c r="AB246" s="10">
        <f t="shared" si="98"/>
        <v>-8222950.1234285943</v>
      </c>
      <c r="AC246" s="10">
        <f t="shared" si="98"/>
        <v>-8021832.9217531793</v>
      </c>
      <c r="AD246" s="10"/>
      <c r="AE246" s="10"/>
      <c r="AF246" s="10"/>
      <c r="AG246" s="10"/>
      <c r="AH246" s="10"/>
      <c r="AI246" s="10"/>
      <c r="AJ246" s="10"/>
      <c r="AK246" s="10"/>
      <c r="AL246" s="10"/>
    </row>
    <row r="247" spans="3:40" x14ac:dyDescent="0.35">
      <c r="E247" t="s">
        <v>151</v>
      </c>
      <c r="F247" t="s">
        <v>53</v>
      </c>
      <c r="G247" s="10">
        <f>NPV($G$17,H246:AL246)+G246</f>
        <v>-143543975.18252769</v>
      </c>
    </row>
    <row r="249" spans="3:40" x14ac:dyDescent="0.35">
      <c r="E249" t="s">
        <v>143</v>
      </c>
      <c r="F249" t="s">
        <v>53</v>
      </c>
      <c r="H249" s="10">
        <f>H221</f>
        <v>0</v>
      </c>
      <c r="I249" s="10">
        <f t="shared" ref="I249:AC249" si="99">I221</f>
        <v>0</v>
      </c>
      <c r="J249" s="10">
        <f t="shared" si="99"/>
        <v>7259642.4556801971</v>
      </c>
      <c r="K249" s="10">
        <f t="shared" si="99"/>
        <v>8191603.4505651873</v>
      </c>
      <c r="L249" s="10">
        <f t="shared" si="99"/>
        <v>8811683.3828303907</v>
      </c>
      <c r="M249" s="10">
        <f t="shared" si="99"/>
        <v>8037081.0363921355</v>
      </c>
      <c r="N249" s="10">
        <f t="shared" si="99"/>
        <v>9241739.2165896427</v>
      </c>
      <c r="O249" s="10">
        <f t="shared" si="99"/>
        <v>9712056.7339733392</v>
      </c>
      <c r="P249" s="10">
        <f t="shared" si="99"/>
        <v>10206308.985066131</v>
      </c>
      <c r="Q249" s="10">
        <f t="shared" si="99"/>
        <v>10725714.022474075</v>
      </c>
      <c r="R249" s="10">
        <f t="shared" si="99"/>
        <v>11271551.886213215</v>
      </c>
      <c r="S249" s="10">
        <f t="shared" si="99"/>
        <v>11845167.758285133</v>
      </c>
      <c r="T249" s="10">
        <f t="shared" si="99"/>
        <v>12447975.277790738</v>
      </c>
      <c r="U249" s="10">
        <f t="shared" si="99"/>
        <v>13081460.024752097</v>
      </c>
      <c r="V249" s="10">
        <f t="shared" si="99"/>
        <v>13747183.181228032</v>
      </c>
      <c r="W249" s="10">
        <f t="shared" si="99"/>
        <v>14446785.378745999</v>
      </c>
      <c r="X249" s="10">
        <f t="shared" si="99"/>
        <v>15181990.741532056</v>
      </c>
      <c r="Y249" s="10">
        <f t="shared" si="99"/>
        <v>15954611.135503152</v>
      </c>
      <c r="Z249" s="10">
        <f t="shared" si="99"/>
        <v>16766550.633493135</v>
      </c>
      <c r="AA249" s="10">
        <f t="shared" si="99"/>
        <v>17619810.207716703</v>
      </c>
      <c r="AB249" s="10">
        <f t="shared" si="99"/>
        <v>18516492.66103562</v>
      </c>
      <c r="AC249" s="10">
        <f t="shared" si="99"/>
        <v>19458807.809179924</v>
      </c>
      <c r="AD249" s="10"/>
      <c r="AE249" s="10"/>
      <c r="AF249" s="10"/>
      <c r="AG249" s="10"/>
      <c r="AH249" s="10"/>
      <c r="AI249" s="10"/>
      <c r="AJ249" s="10"/>
      <c r="AK249" s="10"/>
    </row>
    <row r="250" spans="3:40" x14ac:dyDescent="0.35">
      <c r="E250" t="s">
        <v>152</v>
      </c>
      <c r="F250" t="s">
        <v>53</v>
      </c>
      <c r="G250" s="10">
        <f>NPV($G$17,H249:AL249)+G249</f>
        <v>168623597.23984799</v>
      </c>
    </row>
    <row r="251" spans="3:40" x14ac:dyDescent="0.35">
      <c r="E251" s="15" t="s">
        <v>153</v>
      </c>
      <c r="F251" s="15"/>
      <c r="G251" s="18" t="str">
        <f>IF(G247&gt;0,"N/A",IF(ABS(G247+G250)&gt;1,"Error","OK"))</f>
        <v>Error</v>
      </c>
    </row>
    <row r="253" spans="3:40" x14ac:dyDescent="0.35">
      <c r="C253" s="3" t="s">
        <v>154</v>
      </c>
      <c r="D253" s="3"/>
      <c r="G253" s="10">
        <f>MAX(0,-G281)</f>
        <v>143543975.18252769</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C263" si="100">G224</f>
        <v>0</v>
      </c>
      <c r="H258" s="10">
        <f t="shared" si="100"/>
        <v>0</v>
      </c>
      <c r="I258" s="10">
        <f t="shared" si="100"/>
        <v>0</v>
      </c>
      <c r="J258" s="10">
        <f t="shared" si="100"/>
        <v>3786015.9385158177</v>
      </c>
      <c r="K258" s="10">
        <f t="shared" si="100"/>
        <v>4598927.3384508733</v>
      </c>
      <c r="L258" s="10">
        <f t="shared" si="100"/>
        <v>5147622.5504659051</v>
      </c>
      <c r="M258" s="10">
        <f t="shared" si="100"/>
        <v>3979015.7998537263</v>
      </c>
      <c r="N258" s="10">
        <f t="shared" si="100"/>
        <v>4907370.082629622</v>
      </c>
      <c r="O258" s="10">
        <f t="shared" si="100"/>
        <v>4483790.3419831889</v>
      </c>
      <c r="P258" s="10">
        <f t="shared" si="100"/>
        <v>4577949.939164836</v>
      </c>
      <c r="Q258" s="10">
        <f t="shared" si="100"/>
        <v>4674086.8878872972</v>
      </c>
      <c r="R258" s="10">
        <f t="shared" si="100"/>
        <v>4772242.7125329301</v>
      </c>
      <c r="S258" s="10">
        <f t="shared" si="100"/>
        <v>4872459.8094961215</v>
      </c>
      <c r="T258" s="10">
        <f t="shared" si="100"/>
        <v>4974781.4654955398</v>
      </c>
      <c r="U258" s="10">
        <f t="shared" si="100"/>
        <v>5079251.8762709461</v>
      </c>
      <c r="V258" s="10">
        <f t="shared" si="100"/>
        <v>5185916.1656726357</v>
      </c>
      <c r="W258" s="10">
        <f t="shared" si="100"/>
        <v>5294820.4051517611</v>
      </c>
      <c r="X258" s="10">
        <f t="shared" si="100"/>
        <v>5406011.6336599477</v>
      </c>
      <c r="Y258" s="10">
        <f t="shared" si="100"/>
        <v>5519537.8779668063</v>
      </c>
      <c r="Z258" s="10">
        <f t="shared" si="100"/>
        <v>5635448.1734041097</v>
      </c>
      <c r="AA258" s="10">
        <f t="shared" si="100"/>
        <v>5753792.5850455957</v>
      </c>
      <c r="AB258" s="10">
        <f t="shared" si="100"/>
        <v>5874622.229331553</v>
      </c>
      <c r="AC258" s="10">
        <f t="shared" si="100"/>
        <v>5997989.296147516</v>
      </c>
      <c r="AD258" s="10"/>
      <c r="AE258" s="10"/>
      <c r="AF258" s="10"/>
      <c r="AG258" s="10"/>
      <c r="AH258" s="10"/>
      <c r="AI258" s="10"/>
      <c r="AJ258" s="10"/>
      <c r="AK258" s="10"/>
    </row>
    <row r="259" spans="4:37" x14ac:dyDescent="0.35">
      <c r="E259" t="s">
        <v>141</v>
      </c>
      <c r="F259" t="s">
        <v>53</v>
      </c>
      <c r="G259" s="10">
        <f t="shared" si="100"/>
        <v>0</v>
      </c>
      <c r="H259" s="10">
        <f t="shared" si="100"/>
        <v>0</v>
      </c>
      <c r="I259" s="10">
        <f t="shared" si="100"/>
        <v>0</v>
      </c>
      <c r="J259" s="10">
        <f t="shared" si="100"/>
        <v>1589485.0494138594</v>
      </c>
      <c r="K259" s="10">
        <f t="shared" si="100"/>
        <v>2248677.0218027178</v>
      </c>
      <c r="L259" s="10">
        <f t="shared" si="100"/>
        <v>2985191.4060354661</v>
      </c>
      <c r="M259" s="10">
        <f t="shared" si="100"/>
        <v>3704502.8819347611</v>
      </c>
      <c r="N259" s="10">
        <f t="shared" si="100"/>
        <v>4545465.722653335</v>
      </c>
      <c r="O259" s="10">
        <f t="shared" si="100"/>
        <v>5462428.6326719504</v>
      </c>
      <c r="P259" s="10">
        <f t="shared" si="100"/>
        <v>6460949.0189865027</v>
      </c>
      <c r="Q259" s="10">
        <f t="shared" si="100"/>
        <v>7546953.0990756722</v>
      </c>
      <c r="R259" s="10">
        <f t="shared" si="100"/>
        <v>8726759.0460037813</v>
      </c>
      <c r="S259" s="10">
        <f t="shared" si="100"/>
        <v>10007101.534094861</v>
      </c>
      <c r="T259" s="10">
        <f t="shared" si="100"/>
        <v>11395157.767787337</v>
      </c>
      <c r="U259" s="10">
        <f t="shared" si="100"/>
        <v>12898575.081059534</v>
      </c>
      <c r="V259" s="10">
        <f t="shared" si="100"/>
        <v>14525500.199869633</v>
      </c>
      <c r="W259" s="10">
        <f t="shared" si="100"/>
        <v>16284610.265395287</v>
      </c>
      <c r="X259" s="10">
        <f t="shared" si="100"/>
        <v>18185145.721503697</v>
      </c>
      <c r="Y259" s="10">
        <f t="shared" si="100"/>
        <v>20236945.175850138</v>
      </c>
      <c r="Z259" s="10">
        <f t="shared" si="100"/>
        <v>22450482.350309525</v>
      </c>
      <c r="AA259" s="10">
        <f t="shared" si="100"/>
        <v>24836905.243110642</v>
      </c>
      <c r="AB259" s="10">
        <f t="shared" si="100"/>
        <v>27408077.632086609</v>
      </c>
      <c r="AC259" s="10">
        <f t="shared" si="100"/>
        <v>30176623.055899046</v>
      </c>
      <c r="AD259" s="10"/>
      <c r="AE259" s="10"/>
      <c r="AF259" s="10"/>
      <c r="AG259" s="10"/>
      <c r="AH259" s="10"/>
      <c r="AI259" s="10"/>
      <c r="AJ259" s="10"/>
      <c r="AK259" s="10"/>
    </row>
    <row r="260" spans="4:37" x14ac:dyDescent="0.35">
      <c r="E260" t="s">
        <v>117</v>
      </c>
      <c r="F260" t="s">
        <v>53</v>
      </c>
      <c r="G260" s="10">
        <f t="shared" si="100"/>
        <v>0</v>
      </c>
      <c r="H260" s="10">
        <f t="shared" si="100"/>
        <v>0</v>
      </c>
      <c r="I260" s="10">
        <f t="shared" si="100"/>
        <v>0</v>
      </c>
      <c r="J260" s="10">
        <f t="shared" si="100"/>
        <v>0</v>
      </c>
      <c r="K260" s="10">
        <f t="shared" si="100"/>
        <v>0</v>
      </c>
      <c r="L260" s="10">
        <f t="shared" si="100"/>
        <v>0</v>
      </c>
      <c r="M260" s="10">
        <f t="shared" si="100"/>
        <v>0</v>
      </c>
      <c r="N260" s="10">
        <f t="shared" si="100"/>
        <v>0</v>
      </c>
      <c r="O260" s="10">
        <f t="shared" si="100"/>
        <v>0</v>
      </c>
      <c r="P260" s="10">
        <f t="shared" si="100"/>
        <v>0</v>
      </c>
      <c r="Q260" s="10">
        <f t="shared" si="100"/>
        <v>0</v>
      </c>
      <c r="R260" s="10">
        <f t="shared" si="100"/>
        <v>0</v>
      </c>
      <c r="S260" s="10">
        <f t="shared" si="100"/>
        <v>0</v>
      </c>
      <c r="T260" s="10">
        <f t="shared" si="100"/>
        <v>0</v>
      </c>
      <c r="U260" s="10">
        <f t="shared" si="100"/>
        <v>0</v>
      </c>
      <c r="V260" s="10">
        <f t="shared" si="100"/>
        <v>0</v>
      </c>
      <c r="W260" s="10">
        <f t="shared" si="100"/>
        <v>0</v>
      </c>
      <c r="X260" s="10">
        <f t="shared" si="100"/>
        <v>0</v>
      </c>
      <c r="Y260" s="10">
        <f t="shared" si="100"/>
        <v>0</v>
      </c>
      <c r="Z260" s="10">
        <f t="shared" si="100"/>
        <v>0</v>
      </c>
      <c r="AA260" s="10">
        <f t="shared" si="100"/>
        <v>0</v>
      </c>
      <c r="AB260" s="10">
        <f t="shared" si="100"/>
        <v>0</v>
      </c>
      <c r="AC260" s="10">
        <f t="shared" si="100"/>
        <v>0</v>
      </c>
      <c r="AD260" s="10"/>
      <c r="AE260" s="10"/>
      <c r="AF260" s="10"/>
      <c r="AG260" s="10"/>
      <c r="AH260" s="10"/>
      <c r="AI260" s="10"/>
      <c r="AJ260" s="10"/>
      <c r="AK260" s="10"/>
    </row>
    <row r="261" spans="4:37" x14ac:dyDescent="0.35">
      <c r="E261" t="s">
        <v>118</v>
      </c>
      <c r="F261" t="s">
        <v>53</v>
      </c>
      <c r="G261" s="10">
        <f t="shared" si="100"/>
        <v>0</v>
      </c>
      <c r="H261" s="10">
        <f t="shared" si="100"/>
        <v>0</v>
      </c>
      <c r="I261" s="10">
        <f t="shared" si="100"/>
        <v>0</v>
      </c>
      <c r="J261" s="10">
        <f t="shared" si="100"/>
        <v>-1372422.3919271477</v>
      </c>
      <c r="K261" s="10">
        <f t="shared" si="100"/>
        <v>-1941594.0389449704</v>
      </c>
      <c r="L261" s="10">
        <f t="shared" si="100"/>
        <v>-2577528.8237799746</v>
      </c>
      <c r="M261" s="10">
        <f t="shared" si="100"/>
        <v>-3198609.9573574173</v>
      </c>
      <c r="N261" s="10">
        <f t="shared" si="100"/>
        <v>-3924729.547979828</v>
      </c>
      <c r="O261" s="10">
        <f t="shared" si="100"/>
        <v>-4716470.5151190264</v>
      </c>
      <c r="P261" s="10">
        <f t="shared" si="100"/>
        <v>-5578631.3372539598</v>
      </c>
      <c r="Q261" s="10">
        <f t="shared" si="100"/>
        <v>-6516328.9379883893</v>
      </c>
      <c r="R261" s="10">
        <f t="shared" si="100"/>
        <v>-7535018.6704209438</v>
      </c>
      <c r="S261" s="10">
        <f t="shared" si="100"/>
        <v>-8640515.5108221117</v>
      </c>
      <c r="T261" s="10">
        <f t="shared" si="100"/>
        <v>-9839016.5329462942</v>
      </c>
      <c r="U261" s="10">
        <f t="shared" si="100"/>
        <v>-11137124.738434974</v>
      </c>
      <c r="V261" s="10">
        <f t="shared" si="100"/>
        <v>-12541874.323130406</v>
      </c>
      <c r="W261" s="10">
        <f t="shared" si="100"/>
        <v>-14060757.463731272</v>
      </c>
      <c r="X261" s="10">
        <f t="shared" si="100"/>
        <v>-15701752.714096483</v>
      </c>
      <c r="Y261" s="10">
        <f t="shared" si="100"/>
        <v>-17473355.10565554</v>
      </c>
      <c r="Z261" s="10">
        <f t="shared" si="100"/>
        <v>-19384608.051829193</v>
      </c>
      <c r="AA261" s="10">
        <f t="shared" si="100"/>
        <v>-21445137.162119079</v>
      </c>
      <c r="AB261" s="10">
        <f t="shared" si="100"/>
        <v>-23665186.077606957</v>
      </c>
      <c r="AC261" s="10">
        <f t="shared" si="100"/>
        <v>-26055654.446031548</v>
      </c>
      <c r="AD261" s="10"/>
      <c r="AE261" s="10"/>
      <c r="AF261" s="10"/>
      <c r="AG261" s="10"/>
      <c r="AH261" s="10"/>
      <c r="AI261" s="10"/>
      <c r="AJ261" s="10"/>
      <c r="AK261" s="10"/>
    </row>
    <row r="262" spans="4:37" x14ac:dyDescent="0.35">
      <c r="E262" t="s">
        <v>142</v>
      </c>
      <c r="F262" t="s">
        <v>53</v>
      </c>
      <c r="G262" s="10">
        <f t="shared" si="100"/>
        <v>0</v>
      </c>
      <c r="H262" s="10">
        <f t="shared" si="100"/>
        <v>0</v>
      </c>
      <c r="I262" s="10">
        <f t="shared" si="100"/>
        <v>0</v>
      </c>
      <c r="J262" s="10">
        <f t="shared" si="100"/>
        <v>-352625.84191753634</v>
      </c>
      <c r="K262" s="10">
        <f t="shared" si="100"/>
        <v>-839323.02132817893</v>
      </c>
      <c r="L262" s="10">
        <f t="shared" si="100"/>
        <v>-1133743.7113694104</v>
      </c>
      <c r="M262" s="10">
        <f t="shared" si="100"/>
        <v>-1290804.8194830744</v>
      </c>
      <c r="N262" s="10">
        <f t="shared" si="100"/>
        <v>-1483548.4969197274</v>
      </c>
      <c r="O262" s="10">
        <f t="shared" si="100"/>
        <v>-2868716.8442677157</v>
      </c>
      <c r="P262" s="10">
        <f t="shared" si="100"/>
        <v>-3237067.8618053347</v>
      </c>
      <c r="Q262" s="10">
        <f t="shared" si="100"/>
        <v>-3688236.2845918955</v>
      </c>
      <c r="R262" s="10">
        <f t="shared" si="100"/>
        <v>-4364997.8973580152</v>
      </c>
      <c r="S262" s="10">
        <f t="shared" si="100"/>
        <v>-5261267.4518760787</v>
      </c>
      <c r="T262" s="10">
        <f t="shared" si="100"/>
        <v>-5682036.8241050616</v>
      </c>
      <c r="U262" s="10">
        <f t="shared" si="100"/>
        <v>-5811265.5267264834</v>
      </c>
      <c r="V262" s="10">
        <f t="shared" si="100"/>
        <v>-5923757.1578931063</v>
      </c>
      <c r="W262" s="10">
        <f t="shared" si="100"/>
        <v>-6371704.0701272599</v>
      </c>
      <c r="X262" s="10">
        <f t="shared" si="100"/>
        <v>-6827337.2178616403</v>
      </c>
      <c r="Y262" s="10">
        <f t="shared" si="100"/>
        <v>-7290703.3014122201</v>
      </c>
      <c r="Z262" s="10">
        <f t="shared" si="100"/>
        <v>-7761850.0018016091</v>
      </c>
      <c r="AA262" s="10">
        <f t="shared" si="100"/>
        <v>-8240826.0013538925</v>
      </c>
      <c r="AB262" s="10">
        <f t="shared" si="100"/>
        <v>-8727681.0047219563</v>
      </c>
      <c r="AC262" s="10">
        <f t="shared" si="100"/>
        <v>-9222465.7603564039</v>
      </c>
      <c r="AD262" s="10"/>
      <c r="AE262" s="10"/>
      <c r="AF262" s="10"/>
      <c r="AG262" s="10"/>
      <c r="AH262" s="10"/>
      <c r="AI262" s="10"/>
      <c r="AJ262" s="10"/>
      <c r="AK262" s="10"/>
    </row>
    <row r="263" spans="4:37" x14ac:dyDescent="0.35">
      <c r="E263" t="s">
        <v>125</v>
      </c>
      <c r="F263" t="s">
        <v>53</v>
      </c>
      <c r="G263" s="10">
        <f t="shared" si="100"/>
        <v>0</v>
      </c>
      <c r="H263" s="10">
        <f t="shared" si="100"/>
        <v>0</v>
      </c>
      <c r="I263" s="10">
        <f t="shared" si="100"/>
        <v>0</v>
      </c>
      <c r="J263" s="10">
        <f t="shared" si="100"/>
        <v>0</v>
      </c>
      <c r="K263" s="10">
        <f t="shared" si="100"/>
        <v>0</v>
      </c>
      <c r="L263" s="10">
        <f t="shared" si="100"/>
        <v>0</v>
      </c>
      <c r="M263" s="10">
        <f t="shared" si="100"/>
        <v>0</v>
      </c>
      <c r="N263" s="10">
        <f t="shared" si="100"/>
        <v>0</v>
      </c>
      <c r="O263" s="10">
        <f t="shared" si="100"/>
        <v>0</v>
      </c>
      <c r="P263" s="10">
        <f t="shared" si="100"/>
        <v>0</v>
      </c>
      <c r="Q263" s="10">
        <f t="shared" si="100"/>
        <v>0</v>
      </c>
      <c r="R263" s="10">
        <f t="shared" si="100"/>
        <v>0</v>
      </c>
      <c r="S263" s="10">
        <f t="shared" si="100"/>
        <v>0</v>
      </c>
      <c r="T263" s="10">
        <f t="shared" si="100"/>
        <v>0</v>
      </c>
      <c r="U263" s="10">
        <f t="shared" si="100"/>
        <v>0</v>
      </c>
      <c r="V263" s="10">
        <f t="shared" si="100"/>
        <v>0</v>
      </c>
      <c r="W263" s="10">
        <f t="shared" si="100"/>
        <v>0</v>
      </c>
      <c r="X263" s="10">
        <f t="shared" si="100"/>
        <v>0</v>
      </c>
      <c r="Y263" s="10">
        <f t="shared" si="100"/>
        <v>0</v>
      </c>
      <c r="Z263" s="10">
        <f t="shared" si="100"/>
        <v>0</v>
      </c>
      <c r="AA263" s="10">
        <f t="shared" si="100"/>
        <v>0</v>
      </c>
      <c r="AB263" s="10">
        <f t="shared" si="100"/>
        <v>0</v>
      </c>
      <c r="AC263" s="10">
        <f t="shared" si="100"/>
        <v>0</v>
      </c>
      <c r="AD263" s="10"/>
      <c r="AE263" s="10"/>
      <c r="AF263" s="10"/>
      <c r="AG263" s="10"/>
      <c r="AH263" s="10"/>
      <c r="AI263" s="10"/>
      <c r="AJ263" s="10"/>
      <c r="AK263" s="10"/>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C266" si="101">SUM(G258:G264)</f>
        <v>95086698</v>
      </c>
      <c r="H266" s="10">
        <f t="shared" si="101"/>
        <v>0</v>
      </c>
      <c r="I266" s="10">
        <f t="shared" si="101"/>
        <v>0</v>
      </c>
      <c r="J266" s="10">
        <f t="shared" si="101"/>
        <v>3650452.7540849936</v>
      </c>
      <c r="K266" s="10">
        <f t="shared" si="101"/>
        <v>4066687.2999804411</v>
      </c>
      <c r="L266" s="10">
        <f t="shared" si="101"/>
        <v>4421541.421351986</v>
      </c>
      <c r="M266" s="10">
        <f t="shared" si="101"/>
        <v>3194103.9049479952</v>
      </c>
      <c r="N266" s="10">
        <f t="shared" si="101"/>
        <v>4044557.7603834025</v>
      </c>
      <c r="O266" s="10">
        <f t="shared" si="101"/>
        <v>2361031.6152683981</v>
      </c>
      <c r="P266" s="10">
        <f t="shared" si="101"/>
        <v>2223199.7590920441</v>
      </c>
      <c r="Q266" s="10">
        <f t="shared" si="101"/>
        <v>2016474.7643826855</v>
      </c>
      <c r="R266" s="10">
        <f t="shared" si="101"/>
        <v>1598985.1907577524</v>
      </c>
      <c r="S266" s="10">
        <f t="shared" si="101"/>
        <v>977778.38089279179</v>
      </c>
      <c r="T266" s="10">
        <f t="shared" si="101"/>
        <v>848885.87623152137</v>
      </c>
      <c r="U266" s="10">
        <f t="shared" si="101"/>
        <v>1029436.6921690227</v>
      </c>
      <c r="V266" s="10">
        <f t="shared" si="101"/>
        <v>1245784.8845187575</v>
      </c>
      <c r="W266" s="10">
        <f t="shared" si="101"/>
        <v>1146969.1366885174</v>
      </c>
      <c r="X266" s="10">
        <f t="shared" si="101"/>
        <v>1062067.4232055219</v>
      </c>
      <c r="Y266" s="10">
        <f t="shared" si="101"/>
        <v>992424.64674918447</v>
      </c>
      <c r="Z266" s="10">
        <f t="shared" si="101"/>
        <v>939472.47008283157</v>
      </c>
      <c r="AA266" s="10">
        <f t="shared" si="101"/>
        <v>904734.66468326468</v>
      </c>
      <c r="AB266" s="10">
        <f t="shared" si="101"/>
        <v>889832.77908924781</v>
      </c>
      <c r="AC266" s="10">
        <f t="shared" si="101"/>
        <v>896492.14565861225</v>
      </c>
      <c r="AD266" s="10"/>
      <c r="AE266" s="10"/>
      <c r="AF266" s="10"/>
      <c r="AG266" s="10"/>
      <c r="AH266" s="10"/>
      <c r="AI266" s="10"/>
      <c r="AJ266" s="10"/>
      <c r="AK266" s="10"/>
    </row>
    <row r="267" spans="4:37" x14ac:dyDescent="0.35">
      <c r="E267" t="s">
        <v>145</v>
      </c>
      <c r="F267" t="s">
        <v>53</v>
      </c>
      <c r="G267" s="10">
        <f>-G266*G$20</f>
        <v>0</v>
      </c>
      <c r="H267" s="10">
        <f t="shared" ref="H267:AC267" si="102">-H266*H$20</f>
        <v>0</v>
      </c>
      <c r="I267" s="10">
        <f t="shared" si="102"/>
        <v>0</v>
      </c>
      <c r="J267" s="10">
        <f t="shared" si="102"/>
        <v>0</v>
      </c>
      <c r="K267" s="10">
        <f t="shared" si="102"/>
        <v>0</v>
      </c>
      <c r="L267" s="10">
        <f t="shared" si="102"/>
        <v>0</v>
      </c>
      <c r="M267" s="10">
        <f t="shared" si="102"/>
        <v>0</v>
      </c>
      <c r="N267" s="10">
        <f t="shared" si="102"/>
        <v>0</v>
      </c>
      <c r="O267" s="10">
        <f t="shared" si="102"/>
        <v>0</v>
      </c>
      <c r="P267" s="10">
        <f t="shared" si="102"/>
        <v>0</v>
      </c>
      <c r="Q267" s="10">
        <f t="shared" si="102"/>
        <v>0</v>
      </c>
      <c r="R267" s="10">
        <f t="shared" si="102"/>
        <v>0</v>
      </c>
      <c r="S267" s="10">
        <f t="shared" si="102"/>
        <v>0</v>
      </c>
      <c r="T267" s="10">
        <f t="shared" si="102"/>
        <v>0</v>
      </c>
      <c r="U267" s="10">
        <f t="shared" si="102"/>
        <v>0</v>
      </c>
      <c r="V267" s="10">
        <f t="shared" si="102"/>
        <v>0</v>
      </c>
      <c r="W267" s="10">
        <f t="shared" si="102"/>
        <v>0</v>
      </c>
      <c r="X267" s="10">
        <f t="shared" si="102"/>
        <v>0</v>
      </c>
      <c r="Y267" s="10">
        <f t="shared" si="102"/>
        <v>0</v>
      </c>
      <c r="Z267" s="10">
        <f t="shared" si="102"/>
        <v>0</v>
      </c>
      <c r="AA267" s="10">
        <f t="shared" si="102"/>
        <v>0</v>
      </c>
      <c r="AB267" s="10">
        <f t="shared" si="102"/>
        <v>0</v>
      </c>
      <c r="AC267" s="10">
        <f t="shared" si="102"/>
        <v>0</v>
      </c>
      <c r="AD267" s="10"/>
      <c r="AE267" s="10"/>
      <c r="AF267" s="10"/>
      <c r="AG267" s="10"/>
      <c r="AH267" s="10"/>
      <c r="AI267" s="10"/>
      <c r="AJ267" s="10"/>
      <c r="AK267" s="10"/>
    </row>
    <row r="269" spans="4:37" x14ac:dyDescent="0.35">
      <c r="D269" t="s">
        <v>146</v>
      </c>
    </row>
    <row r="270" spans="4:37" x14ac:dyDescent="0.35">
      <c r="E270" t="s">
        <v>51</v>
      </c>
      <c r="F270" t="s">
        <v>53</v>
      </c>
      <c r="G270" s="10">
        <f t="shared" ref="G270:AC277" si="103">G236</f>
        <v>0</v>
      </c>
      <c r="H270" s="10">
        <f t="shared" si="103"/>
        <v>0</v>
      </c>
      <c r="I270" s="10">
        <f t="shared" si="103"/>
        <v>0</v>
      </c>
      <c r="J270" s="10">
        <f t="shared" si="103"/>
        <v>-8953631.9748609979</v>
      </c>
      <c r="K270" s="10">
        <f t="shared" si="103"/>
        <v>-14816763.503986044</v>
      </c>
      <c r="L270" s="10">
        <f t="shared" si="103"/>
        <v>-5895611.8237101641</v>
      </c>
      <c r="M270" s="10">
        <f t="shared" si="103"/>
        <v>-3765371.2819813695</v>
      </c>
      <c r="N270" s="10">
        <f t="shared" si="103"/>
        <v>-3967030.0734917778</v>
      </c>
      <c r="O270" s="10">
        <f t="shared" si="103"/>
        <v>-33543785.550435688</v>
      </c>
      <c r="P270" s="10">
        <f t="shared" si="103"/>
        <v>-8056640.7966997046</v>
      </c>
      <c r="Q270" s="10">
        <f t="shared" si="103"/>
        <v>-10260620.160198603</v>
      </c>
      <c r="R270" s="10">
        <f t="shared" si="103"/>
        <v>-20330753.185707778</v>
      </c>
      <c r="S270" s="10">
        <f t="shared" si="103"/>
        <v>-26882278.803058125</v>
      </c>
      <c r="T270" s="10">
        <f t="shared" si="103"/>
        <v>-16063687.145953603</v>
      </c>
      <c r="U270" s="10">
        <f t="shared" si="103"/>
        <v>-1086357.5711182612</v>
      </c>
      <c r="V270" s="10">
        <f t="shared" si="103"/>
        <v>-438665.39265850774</v>
      </c>
      <c r="W270" s="10">
        <f t="shared" si="103"/>
        <v>-11081042.409346089</v>
      </c>
      <c r="X270" s="10">
        <f t="shared" si="103"/>
        <v>-11258002.263058521</v>
      </c>
      <c r="Y270" s="10">
        <f t="shared" si="103"/>
        <v>-11434962.116770953</v>
      </c>
      <c r="Z270" s="10">
        <f t="shared" si="103"/>
        <v>-11611921.970483381</v>
      </c>
      <c r="AA270" s="10">
        <f t="shared" si="103"/>
        <v>-11788881.824195813</v>
      </c>
      <c r="AB270" s="10">
        <f t="shared" si="103"/>
        <v>-11965841.677908245</v>
      </c>
      <c r="AC270" s="10">
        <f t="shared" si="103"/>
        <v>-12142801.531620678</v>
      </c>
      <c r="AD270" s="10"/>
      <c r="AE270" s="10"/>
      <c r="AF270" s="10"/>
      <c r="AG270" s="10"/>
      <c r="AH270" s="10"/>
      <c r="AI270" s="10"/>
      <c r="AJ270" s="10"/>
      <c r="AK270" s="10"/>
    </row>
    <row r="271" spans="4:37" x14ac:dyDescent="0.35">
      <c r="E271" t="s">
        <v>147</v>
      </c>
      <c r="F271" t="s">
        <v>53</v>
      </c>
      <c r="G271" s="10">
        <f t="shared" si="103"/>
        <v>0</v>
      </c>
      <c r="H271" s="10">
        <f t="shared" si="103"/>
        <v>0</v>
      </c>
      <c r="I271" s="10">
        <f t="shared" si="103"/>
        <v>0</v>
      </c>
      <c r="J271" s="10">
        <f t="shared" si="103"/>
        <v>0</v>
      </c>
      <c r="K271" s="10">
        <f t="shared" si="103"/>
        <v>0</v>
      </c>
      <c r="L271" s="10">
        <f t="shared" si="103"/>
        <v>0</v>
      </c>
      <c r="M271" s="10">
        <f t="shared" si="103"/>
        <v>0</v>
      </c>
      <c r="N271" s="10">
        <f t="shared" si="103"/>
        <v>0</v>
      </c>
      <c r="O271" s="10">
        <f t="shared" si="103"/>
        <v>0</v>
      </c>
      <c r="P271" s="10">
        <f t="shared" si="103"/>
        <v>0</v>
      </c>
      <c r="Q271" s="10">
        <f t="shared" si="103"/>
        <v>0</v>
      </c>
      <c r="R271" s="10">
        <f t="shared" si="103"/>
        <v>0</v>
      </c>
      <c r="S271" s="10">
        <f t="shared" si="103"/>
        <v>0</v>
      </c>
      <c r="T271" s="10">
        <f t="shared" si="103"/>
        <v>0</v>
      </c>
      <c r="U271" s="10">
        <f t="shared" si="103"/>
        <v>0</v>
      </c>
      <c r="V271" s="10">
        <f t="shared" si="103"/>
        <v>0</v>
      </c>
      <c r="W271" s="10">
        <f t="shared" si="103"/>
        <v>0</v>
      </c>
      <c r="X271" s="10">
        <f t="shared" si="103"/>
        <v>0</v>
      </c>
      <c r="Y271" s="10">
        <f t="shared" si="103"/>
        <v>0</v>
      </c>
      <c r="Z271" s="10">
        <f t="shared" si="103"/>
        <v>0</v>
      </c>
      <c r="AA271" s="10">
        <f t="shared" si="103"/>
        <v>0</v>
      </c>
      <c r="AB271" s="10">
        <f t="shared" si="103"/>
        <v>0</v>
      </c>
      <c r="AC271" s="10">
        <f t="shared" si="103"/>
        <v>0</v>
      </c>
      <c r="AD271" s="10"/>
      <c r="AE271" s="10"/>
      <c r="AF271" s="10"/>
      <c r="AG271" s="10"/>
      <c r="AH271" s="10"/>
      <c r="AI271" s="10"/>
      <c r="AJ271" s="10"/>
      <c r="AK271" s="10"/>
    </row>
    <row r="272" spans="4:37" x14ac:dyDescent="0.35">
      <c r="E272" t="s">
        <v>60</v>
      </c>
      <c r="F272" t="s">
        <v>53</v>
      </c>
      <c r="G272" s="10">
        <f t="shared" si="103"/>
        <v>0</v>
      </c>
      <c r="H272" s="10">
        <f t="shared" si="103"/>
        <v>0</v>
      </c>
      <c r="I272" s="10">
        <f t="shared" si="103"/>
        <v>0</v>
      </c>
      <c r="J272" s="10">
        <f t="shared" si="103"/>
        <v>0</v>
      </c>
      <c r="K272" s="10">
        <f t="shared" si="103"/>
        <v>0</v>
      </c>
      <c r="L272" s="10">
        <f t="shared" si="103"/>
        <v>0</v>
      </c>
      <c r="M272" s="10">
        <f t="shared" si="103"/>
        <v>0</v>
      </c>
      <c r="N272" s="10">
        <f t="shared" si="103"/>
        <v>0</v>
      </c>
      <c r="O272" s="10">
        <f t="shared" si="103"/>
        <v>0</v>
      </c>
      <c r="P272" s="10">
        <f t="shared" si="103"/>
        <v>0</v>
      </c>
      <c r="Q272" s="10">
        <f t="shared" si="103"/>
        <v>0</v>
      </c>
      <c r="R272" s="10">
        <f t="shared" si="103"/>
        <v>0</v>
      </c>
      <c r="S272" s="10">
        <f t="shared" si="103"/>
        <v>0</v>
      </c>
      <c r="T272" s="10">
        <f t="shared" si="103"/>
        <v>0</v>
      </c>
      <c r="U272" s="10">
        <f t="shared" si="103"/>
        <v>0</v>
      </c>
      <c r="V272" s="10">
        <f t="shared" si="103"/>
        <v>0</v>
      </c>
      <c r="W272" s="10">
        <f t="shared" si="103"/>
        <v>0</v>
      </c>
      <c r="X272" s="10">
        <f t="shared" si="103"/>
        <v>0</v>
      </c>
      <c r="Y272" s="10">
        <f t="shared" si="103"/>
        <v>0</v>
      </c>
      <c r="Z272" s="10">
        <f t="shared" si="103"/>
        <v>0</v>
      </c>
      <c r="AA272" s="10">
        <f t="shared" si="103"/>
        <v>0</v>
      </c>
      <c r="AB272" s="10">
        <f t="shared" si="103"/>
        <v>0</v>
      </c>
      <c r="AC272" s="10">
        <f t="shared" si="103"/>
        <v>0</v>
      </c>
      <c r="AD272" s="10"/>
      <c r="AE272" s="10"/>
      <c r="AF272" s="10"/>
      <c r="AG272" s="10"/>
      <c r="AH272" s="10"/>
      <c r="AI272" s="10"/>
      <c r="AJ272" s="10"/>
      <c r="AK272" s="10"/>
    </row>
    <row r="273" spans="1:38" x14ac:dyDescent="0.35">
      <c r="E273" t="s">
        <v>141</v>
      </c>
      <c r="F273" t="s">
        <v>53</v>
      </c>
      <c r="G273" s="10">
        <f t="shared" si="103"/>
        <v>0</v>
      </c>
      <c r="H273" s="10">
        <f t="shared" si="103"/>
        <v>0</v>
      </c>
      <c r="I273" s="10">
        <f t="shared" si="103"/>
        <v>0</v>
      </c>
      <c r="J273" s="10">
        <f t="shared" si="103"/>
        <v>1589485.0494138594</v>
      </c>
      <c r="K273" s="10">
        <f t="shared" si="103"/>
        <v>2248677.0218027178</v>
      </c>
      <c r="L273" s="10">
        <f t="shared" si="103"/>
        <v>2985191.4060354661</v>
      </c>
      <c r="M273" s="10">
        <f t="shared" si="103"/>
        <v>3704502.8819347611</v>
      </c>
      <c r="N273" s="10">
        <f t="shared" si="103"/>
        <v>4545465.722653335</v>
      </c>
      <c r="O273" s="10">
        <f t="shared" si="103"/>
        <v>5462428.6326719504</v>
      </c>
      <c r="P273" s="10">
        <f t="shared" si="103"/>
        <v>6460949.0189865027</v>
      </c>
      <c r="Q273" s="10">
        <f t="shared" si="103"/>
        <v>7546953.0990756722</v>
      </c>
      <c r="R273" s="10">
        <f t="shared" si="103"/>
        <v>8726759.0460037813</v>
      </c>
      <c r="S273" s="10">
        <f t="shared" si="103"/>
        <v>10007101.534094861</v>
      </c>
      <c r="T273" s="10">
        <f t="shared" si="103"/>
        <v>11395157.767787337</v>
      </c>
      <c r="U273" s="10">
        <f t="shared" si="103"/>
        <v>12898575.081059534</v>
      </c>
      <c r="V273" s="10">
        <f t="shared" si="103"/>
        <v>14525500.199869633</v>
      </c>
      <c r="W273" s="10">
        <f t="shared" si="103"/>
        <v>16284610.265395287</v>
      </c>
      <c r="X273" s="10">
        <f t="shared" si="103"/>
        <v>18185145.721503697</v>
      </c>
      <c r="Y273" s="10">
        <f t="shared" si="103"/>
        <v>20236945.175850138</v>
      </c>
      <c r="Z273" s="10">
        <f t="shared" si="103"/>
        <v>22450482.350309525</v>
      </c>
      <c r="AA273" s="10">
        <f t="shared" si="103"/>
        <v>24836905.243110642</v>
      </c>
      <c r="AB273" s="10">
        <f t="shared" si="103"/>
        <v>27408077.632086609</v>
      </c>
      <c r="AC273" s="10">
        <f t="shared" si="103"/>
        <v>30176623.055899046</v>
      </c>
      <c r="AD273" s="10"/>
      <c r="AE273" s="10"/>
      <c r="AF273" s="10"/>
      <c r="AG273" s="10"/>
      <c r="AH273" s="10"/>
      <c r="AI273" s="10"/>
      <c r="AJ273" s="10"/>
      <c r="AK273" s="10"/>
      <c r="AL273" s="10"/>
    </row>
    <row r="274" spans="1:38" x14ac:dyDescent="0.35">
      <c r="E274" t="s">
        <v>117</v>
      </c>
      <c r="F274" t="s">
        <v>53</v>
      </c>
      <c r="G274" s="10">
        <f t="shared" si="103"/>
        <v>0</v>
      </c>
      <c r="H274" s="10">
        <f t="shared" si="103"/>
        <v>0</v>
      </c>
      <c r="I274" s="10">
        <f t="shared" si="103"/>
        <v>0</v>
      </c>
      <c r="J274" s="10">
        <f t="shared" si="103"/>
        <v>0</v>
      </c>
      <c r="K274" s="10">
        <f t="shared" si="103"/>
        <v>0</v>
      </c>
      <c r="L274" s="10">
        <f t="shared" si="103"/>
        <v>0</v>
      </c>
      <c r="M274" s="10">
        <f t="shared" si="103"/>
        <v>0</v>
      </c>
      <c r="N274" s="10">
        <f t="shared" si="103"/>
        <v>0</v>
      </c>
      <c r="O274" s="10">
        <f t="shared" si="103"/>
        <v>0</v>
      </c>
      <c r="P274" s="10">
        <f t="shared" si="103"/>
        <v>0</v>
      </c>
      <c r="Q274" s="10">
        <f t="shared" si="103"/>
        <v>0</v>
      </c>
      <c r="R274" s="10">
        <f t="shared" si="103"/>
        <v>0</v>
      </c>
      <c r="S274" s="10">
        <f t="shared" si="103"/>
        <v>0</v>
      </c>
      <c r="T274" s="10">
        <f t="shared" si="103"/>
        <v>0</v>
      </c>
      <c r="U274" s="10">
        <f t="shared" si="103"/>
        <v>0</v>
      </c>
      <c r="V274" s="10">
        <f t="shared" si="103"/>
        <v>0</v>
      </c>
      <c r="W274" s="10">
        <f t="shared" si="103"/>
        <v>0</v>
      </c>
      <c r="X274" s="10">
        <f t="shared" si="103"/>
        <v>0</v>
      </c>
      <c r="Y274" s="10">
        <f t="shared" si="103"/>
        <v>0</v>
      </c>
      <c r="Z274" s="10">
        <f t="shared" si="103"/>
        <v>0</v>
      </c>
      <c r="AA274" s="10">
        <f t="shared" si="103"/>
        <v>0</v>
      </c>
      <c r="AB274" s="10">
        <f t="shared" si="103"/>
        <v>0</v>
      </c>
      <c r="AC274" s="10">
        <f t="shared" si="103"/>
        <v>0</v>
      </c>
      <c r="AD274" s="10"/>
      <c r="AE274" s="10"/>
      <c r="AF274" s="10"/>
      <c r="AG274" s="10"/>
      <c r="AH274" s="10"/>
      <c r="AI274" s="10"/>
      <c r="AJ274" s="10"/>
      <c r="AK274" s="10"/>
      <c r="AL274" s="10"/>
    </row>
    <row r="275" spans="1:38" x14ac:dyDescent="0.35">
      <c r="E275" t="s">
        <v>118</v>
      </c>
      <c r="F275" t="s">
        <v>53</v>
      </c>
      <c r="G275" s="10">
        <f t="shared" si="103"/>
        <v>0</v>
      </c>
      <c r="H275" s="10">
        <f t="shared" si="103"/>
        <v>0</v>
      </c>
      <c r="I275" s="10">
        <f t="shared" si="103"/>
        <v>0</v>
      </c>
      <c r="J275" s="10">
        <f t="shared" si="103"/>
        <v>-1372422.3919271477</v>
      </c>
      <c r="K275" s="10">
        <f t="shared" si="103"/>
        <v>-1941594.0389449704</v>
      </c>
      <c r="L275" s="10">
        <f t="shared" si="103"/>
        <v>-2577528.8237799746</v>
      </c>
      <c r="M275" s="10">
        <f t="shared" si="103"/>
        <v>-3198609.9573574173</v>
      </c>
      <c r="N275" s="10">
        <f t="shared" si="103"/>
        <v>-3924729.547979828</v>
      </c>
      <c r="O275" s="10">
        <f t="shared" si="103"/>
        <v>-4716470.5151190264</v>
      </c>
      <c r="P275" s="10">
        <f t="shared" si="103"/>
        <v>-5578631.3372539598</v>
      </c>
      <c r="Q275" s="10">
        <f t="shared" si="103"/>
        <v>-6516328.9379883893</v>
      </c>
      <c r="R275" s="10">
        <f t="shared" si="103"/>
        <v>-7535018.6704209438</v>
      </c>
      <c r="S275" s="10">
        <f t="shared" si="103"/>
        <v>-8640515.5108221117</v>
      </c>
      <c r="T275" s="10">
        <f t="shared" si="103"/>
        <v>-9839016.5329462942</v>
      </c>
      <c r="U275" s="10">
        <f t="shared" si="103"/>
        <v>-11137124.738434974</v>
      </c>
      <c r="V275" s="10">
        <f t="shared" si="103"/>
        <v>-12541874.323130406</v>
      </c>
      <c r="W275" s="10">
        <f t="shared" si="103"/>
        <v>-14060757.463731272</v>
      </c>
      <c r="X275" s="10">
        <f t="shared" si="103"/>
        <v>-15701752.714096483</v>
      </c>
      <c r="Y275" s="10">
        <f t="shared" si="103"/>
        <v>-17473355.10565554</v>
      </c>
      <c r="Z275" s="10">
        <f t="shared" si="103"/>
        <v>-19384608.051829193</v>
      </c>
      <c r="AA275" s="10">
        <f t="shared" si="103"/>
        <v>-21445137.162119079</v>
      </c>
      <c r="AB275" s="10">
        <f t="shared" si="103"/>
        <v>-23665186.077606957</v>
      </c>
      <c r="AC275" s="10">
        <f t="shared" si="103"/>
        <v>-26055654.446031548</v>
      </c>
      <c r="AD275" s="10"/>
      <c r="AE275" s="10"/>
      <c r="AF275" s="10"/>
      <c r="AG275" s="10"/>
      <c r="AH275" s="10"/>
      <c r="AI275" s="10"/>
      <c r="AJ275" s="10"/>
      <c r="AK275" s="10"/>
      <c r="AL275" s="10"/>
    </row>
    <row r="276" spans="1:38" x14ac:dyDescent="0.35">
      <c r="E276" t="s">
        <v>125</v>
      </c>
      <c r="F276" t="s">
        <v>53</v>
      </c>
      <c r="G276" s="10">
        <f t="shared" si="103"/>
        <v>0</v>
      </c>
      <c r="H276" s="10">
        <f t="shared" si="103"/>
        <v>0</v>
      </c>
      <c r="I276" s="10">
        <f t="shared" si="103"/>
        <v>0</v>
      </c>
      <c r="J276" s="10">
        <f t="shared" si="103"/>
        <v>0</v>
      </c>
      <c r="K276" s="10">
        <f t="shared" si="103"/>
        <v>0</v>
      </c>
      <c r="L276" s="10">
        <f t="shared" si="103"/>
        <v>0</v>
      </c>
      <c r="M276" s="10">
        <f t="shared" si="103"/>
        <v>0</v>
      </c>
      <c r="N276" s="10">
        <f t="shared" si="103"/>
        <v>0</v>
      </c>
      <c r="O276" s="10">
        <f t="shared" si="103"/>
        <v>0</v>
      </c>
      <c r="P276" s="10">
        <f t="shared" si="103"/>
        <v>0</v>
      </c>
      <c r="Q276" s="10">
        <f t="shared" si="103"/>
        <v>0</v>
      </c>
      <c r="R276" s="10">
        <f t="shared" si="103"/>
        <v>0</v>
      </c>
      <c r="S276" s="10">
        <f t="shared" si="103"/>
        <v>0</v>
      </c>
      <c r="T276" s="10">
        <f t="shared" si="103"/>
        <v>0</v>
      </c>
      <c r="U276" s="10">
        <f t="shared" si="103"/>
        <v>0</v>
      </c>
      <c r="V276" s="10">
        <f t="shared" si="103"/>
        <v>0</v>
      </c>
      <c r="W276" s="10">
        <f t="shared" si="103"/>
        <v>0</v>
      </c>
      <c r="X276" s="10">
        <f t="shared" si="103"/>
        <v>0</v>
      </c>
      <c r="Y276" s="10">
        <f t="shared" si="103"/>
        <v>0</v>
      </c>
      <c r="Z276" s="10">
        <f t="shared" si="103"/>
        <v>0</v>
      </c>
      <c r="AA276" s="10">
        <f t="shared" si="103"/>
        <v>0</v>
      </c>
      <c r="AB276" s="10">
        <f t="shared" si="103"/>
        <v>0</v>
      </c>
      <c r="AC276" s="10">
        <f t="shared" si="103"/>
        <v>0</v>
      </c>
      <c r="AD276" s="10"/>
      <c r="AE276" s="10"/>
      <c r="AF276" s="10"/>
      <c r="AG276" s="10"/>
      <c r="AH276" s="10"/>
      <c r="AI276" s="10"/>
      <c r="AJ276" s="10"/>
      <c r="AK276" s="10"/>
      <c r="AL276" s="10"/>
    </row>
    <row r="277" spans="1:38" x14ac:dyDescent="0.35">
      <c r="E277" t="s">
        <v>131</v>
      </c>
      <c r="F277" t="s">
        <v>53</v>
      </c>
      <c r="G277" s="10">
        <f t="shared" si="103"/>
        <v>0</v>
      </c>
      <c r="H277" s="10">
        <f t="shared" si="103"/>
        <v>0</v>
      </c>
      <c r="I277" s="10">
        <f t="shared" si="103"/>
        <v>0</v>
      </c>
      <c r="J277" s="10">
        <f t="shared" si="103"/>
        <v>0</v>
      </c>
      <c r="K277" s="10">
        <f t="shared" si="103"/>
        <v>0</v>
      </c>
      <c r="L277" s="10">
        <f t="shared" si="103"/>
        <v>0</v>
      </c>
      <c r="M277" s="10">
        <f t="shared" si="103"/>
        <v>0</v>
      </c>
      <c r="N277" s="10">
        <f t="shared" si="103"/>
        <v>0</v>
      </c>
      <c r="O277" s="10">
        <f t="shared" si="103"/>
        <v>0</v>
      </c>
      <c r="P277" s="10">
        <f t="shared" si="103"/>
        <v>0</v>
      </c>
      <c r="Q277" s="10">
        <f t="shared" si="103"/>
        <v>0</v>
      </c>
      <c r="R277" s="10">
        <f t="shared" si="103"/>
        <v>0</v>
      </c>
      <c r="S277" s="10">
        <f t="shared" si="103"/>
        <v>0</v>
      </c>
      <c r="T277" s="10">
        <f t="shared" si="103"/>
        <v>0</v>
      </c>
      <c r="U277" s="10">
        <f t="shared" si="103"/>
        <v>0</v>
      </c>
      <c r="V277" s="10">
        <f t="shared" si="103"/>
        <v>0</v>
      </c>
      <c r="W277" s="10">
        <f t="shared" si="103"/>
        <v>0</v>
      </c>
      <c r="X277" s="10">
        <f t="shared" si="103"/>
        <v>0</v>
      </c>
      <c r="Y277" s="10">
        <f t="shared" si="103"/>
        <v>0</v>
      </c>
      <c r="Z277" s="10">
        <f t="shared" si="103"/>
        <v>0</v>
      </c>
      <c r="AA277" s="10">
        <f t="shared" si="103"/>
        <v>0</v>
      </c>
      <c r="AB277" s="10">
        <f t="shared" si="103"/>
        <v>0</v>
      </c>
      <c r="AC277" s="10">
        <f t="shared" si="103"/>
        <v>0</v>
      </c>
      <c r="AD277" s="10"/>
      <c r="AE277" s="10"/>
      <c r="AF277" s="10"/>
      <c r="AG277" s="10"/>
      <c r="AH277" s="10"/>
      <c r="AI277" s="10"/>
      <c r="AJ277" s="10"/>
      <c r="AK277" s="10"/>
      <c r="AL277" s="10"/>
    </row>
    <row r="278" spans="1:38" x14ac:dyDescent="0.35">
      <c r="E278" t="s">
        <v>148</v>
      </c>
      <c r="F278" t="s">
        <v>53</v>
      </c>
      <c r="G278" s="10">
        <f t="shared" ref="G278:AC278" si="104">G267</f>
        <v>0</v>
      </c>
      <c r="H278" s="10">
        <f t="shared" si="104"/>
        <v>0</v>
      </c>
      <c r="I278" s="10">
        <f t="shared" si="104"/>
        <v>0</v>
      </c>
      <c r="J278" s="10">
        <f t="shared" si="104"/>
        <v>0</v>
      </c>
      <c r="K278" s="10">
        <f t="shared" si="104"/>
        <v>0</v>
      </c>
      <c r="L278" s="10">
        <f t="shared" si="104"/>
        <v>0</v>
      </c>
      <c r="M278" s="10">
        <f t="shared" si="104"/>
        <v>0</v>
      </c>
      <c r="N278" s="10">
        <f t="shared" si="104"/>
        <v>0</v>
      </c>
      <c r="O278" s="10">
        <f t="shared" si="104"/>
        <v>0</v>
      </c>
      <c r="P278" s="10">
        <f t="shared" si="104"/>
        <v>0</v>
      </c>
      <c r="Q278" s="10">
        <f t="shared" si="104"/>
        <v>0</v>
      </c>
      <c r="R278" s="10">
        <f t="shared" si="104"/>
        <v>0</v>
      </c>
      <c r="S278" s="10">
        <f t="shared" si="104"/>
        <v>0</v>
      </c>
      <c r="T278" s="10">
        <f t="shared" si="104"/>
        <v>0</v>
      </c>
      <c r="U278" s="10">
        <f t="shared" si="104"/>
        <v>0</v>
      </c>
      <c r="V278" s="10">
        <f t="shared" si="104"/>
        <v>0</v>
      </c>
      <c r="W278" s="10">
        <f t="shared" si="104"/>
        <v>0</v>
      </c>
      <c r="X278" s="10">
        <f t="shared" si="104"/>
        <v>0</v>
      </c>
      <c r="Y278" s="10">
        <f t="shared" si="104"/>
        <v>0</v>
      </c>
      <c r="Z278" s="10">
        <f t="shared" si="104"/>
        <v>0</v>
      </c>
      <c r="AA278" s="10">
        <f t="shared" si="104"/>
        <v>0</v>
      </c>
      <c r="AB278" s="10">
        <f t="shared" si="104"/>
        <v>0</v>
      </c>
      <c r="AC278" s="10">
        <f t="shared" si="104"/>
        <v>0</v>
      </c>
      <c r="AD278" s="10"/>
      <c r="AE278" s="10"/>
      <c r="AF278" s="10"/>
      <c r="AG278" s="10"/>
      <c r="AH278" s="10"/>
      <c r="AI278" s="10"/>
      <c r="AJ278" s="10"/>
      <c r="AK278" s="10"/>
      <c r="AL278" s="10"/>
    </row>
    <row r="279" spans="1:38" x14ac:dyDescent="0.35">
      <c r="E279" t="s">
        <v>149</v>
      </c>
      <c r="F279" t="s">
        <v>53</v>
      </c>
      <c r="G279" s="10">
        <f>-$G$19*G278</f>
        <v>0</v>
      </c>
      <c r="H279" s="10">
        <f t="shared" ref="H279:AC279" si="105">-$G$19*H278</f>
        <v>0</v>
      </c>
      <c r="I279" s="10">
        <f t="shared" si="105"/>
        <v>0</v>
      </c>
      <c r="J279" s="10">
        <f t="shared" si="105"/>
        <v>0</v>
      </c>
      <c r="K279" s="10">
        <f t="shared" si="105"/>
        <v>0</v>
      </c>
      <c r="L279" s="10">
        <f t="shared" si="105"/>
        <v>0</v>
      </c>
      <c r="M279" s="10">
        <f t="shared" si="105"/>
        <v>0</v>
      </c>
      <c r="N279" s="10">
        <f t="shared" si="105"/>
        <v>0</v>
      </c>
      <c r="O279" s="10">
        <f t="shared" si="105"/>
        <v>0</v>
      </c>
      <c r="P279" s="10">
        <f t="shared" si="105"/>
        <v>0</v>
      </c>
      <c r="Q279" s="10">
        <f t="shared" si="105"/>
        <v>0</v>
      </c>
      <c r="R279" s="10">
        <f t="shared" si="105"/>
        <v>0</v>
      </c>
      <c r="S279" s="10">
        <f t="shared" si="105"/>
        <v>0</v>
      </c>
      <c r="T279" s="10">
        <f t="shared" si="105"/>
        <v>0</v>
      </c>
      <c r="U279" s="10">
        <f t="shared" si="105"/>
        <v>0</v>
      </c>
      <c r="V279" s="10">
        <f t="shared" si="105"/>
        <v>0</v>
      </c>
      <c r="W279" s="10">
        <f t="shared" si="105"/>
        <v>0</v>
      </c>
      <c r="X279" s="10">
        <f t="shared" si="105"/>
        <v>0</v>
      </c>
      <c r="Y279" s="10">
        <f t="shared" si="105"/>
        <v>0</v>
      </c>
      <c r="Z279" s="10">
        <f t="shared" si="105"/>
        <v>0</v>
      </c>
      <c r="AA279" s="10">
        <f t="shared" si="105"/>
        <v>0</v>
      </c>
      <c r="AB279" s="10">
        <f t="shared" si="105"/>
        <v>0</v>
      </c>
      <c r="AC279" s="10">
        <f t="shared" si="105"/>
        <v>0</v>
      </c>
      <c r="AD279" s="10"/>
      <c r="AE279" s="10"/>
      <c r="AF279" s="10"/>
      <c r="AG279" s="10"/>
      <c r="AH279" s="10"/>
      <c r="AI279" s="10"/>
      <c r="AJ279" s="10"/>
      <c r="AK279" s="10"/>
      <c r="AL279" s="10"/>
    </row>
    <row r="280" spans="1:38" x14ac:dyDescent="0.35">
      <c r="E280" t="s">
        <v>150</v>
      </c>
      <c r="F280" t="s">
        <v>53</v>
      </c>
      <c r="G280" s="10">
        <f t="shared" ref="G280:AC280" si="106">SUM(G270:G279)</f>
        <v>0</v>
      </c>
      <c r="H280" s="10">
        <f t="shared" si="106"/>
        <v>0</v>
      </c>
      <c r="I280" s="10">
        <f t="shared" si="106"/>
        <v>0</v>
      </c>
      <c r="J280" s="10">
        <f t="shared" si="106"/>
        <v>-8736569.3173742853</v>
      </c>
      <c r="K280" s="10">
        <f t="shared" si="106"/>
        <v>-14509680.521128297</v>
      </c>
      <c r="L280" s="10">
        <f t="shared" si="106"/>
        <v>-5487949.2414546721</v>
      </c>
      <c r="M280" s="10">
        <f t="shared" si="106"/>
        <v>-3259478.3574040257</v>
      </c>
      <c r="N280" s="10">
        <f t="shared" si="106"/>
        <v>-3346293.8988182708</v>
      </c>
      <c r="O280" s="10">
        <f t="shared" si="106"/>
        <v>-32797827.432882767</v>
      </c>
      <c r="P280" s="10">
        <f t="shared" si="106"/>
        <v>-7174323.1149671618</v>
      </c>
      <c r="Q280" s="10">
        <f t="shared" si="106"/>
        <v>-9229995.9991113208</v>
      </c>
      <c r="R280" s="10">
        <f t="shared" si="106"/>
        <v>-19139012.810124941</v>
      </c>
      <c r="S280" s="10">
        <f t="shared" si="106"/>
        <v>-25515692.779785372</v>
      </c>
      <c r="T280" s="10">
        <f t="shared" si="106"/>
        <v>-14507545.91111256</v>
      </c>
      <c r="U280" s="10">
        <f t="shared" si="106"/>
        <v>675092.77150629833</v>
      </c>
      <c r="V280" s="10">
        <f t="shared" si="106"/>
        <v>1544960.4840807188</v>
      </c>
      <c r="W280" s="10">
        <f t="shared" si="106"/>
        <v>-8857189.6076820735</v>
      </c>
      <c r="X280" s="10">
        <f t="shared" si="106"/>
        <v>-8774609.2556513064</v>
      </c>
      <c r="Y280" s="10">
        <f t="shared" si="106"/>
        <v>-8671372.0465763547</v>
      </c>
      <c r="Z280" s="10">
        <f t="shared" si="106"/>
        <v>-8546047.6720030494</v>
      </c>
      <c r="AA280" s="10">
        <f t="shared" si="106"/>
        <v>-8397113.7432042509</v>
      </c>
      <c r="AB280" s="10">
        <f t="shared" si="106"/>
        <v>-8222950.1234285943</v>
      </c>
      <c r="AC280" s="10">
        <f t="shared" si="106"/>
        <v>-8021832.9217531793</v>
      </c>
      <c r="AD280" s="10"/>
      <c r="AE280" s="10"/>
      <c r="AF280" s="10"/>
      <c r="AG280" s="10"/>
      <c r="AH280" s="10"/>
      <c r="AI280" s="10"/>
      <c r="AJ280" s="10"/>
      <c r="AK280" s="10"/>
      <c r="AL280" s="10"/>
    </row>
    <row r="281" spans="1:38" x14ac:dyDescent="0.35">
      <c r="E281" t="s">
        <v>151</v>
      </c>
      <c r="F281" t="s">
        <v>53</v>
      </c>
      <c r="G281" s="10">
        <f>NPV($G$17,H280:AL280)+G280</f>
        <v>-143543975.18252769</v>
      </c>
    </row>
    <row r="282" spans="1:38" x14ac:dyDescent="0.35">
      <c r="E282" s="15" t="s">
        <v>153</v>
      </c>
      <c r="F282" s="15"/>
      <c r="G282" s="18" t="str">
        <f>IF(G281&gt;0,"N/A",IF(ABS(G281+G255)&gt;1,"Error","OK"))</f>
        <v>Error</v>
      </c>
    </row>
    <row r="284" spans="1:38" x14ac:dyDescent="0.35">
      <c r="C284" s="3" t="s">
        <v>155</v>
      </c>
      <c r="D284" s="3"/>
      <c r="G284">
        <f>MAX(0,-G313/(NPV($G$18,H285:AA285)+G285))</f>
        <v>25726076.721725129</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c r="AE285" s="6"/>
      <c r="AF285" s="6"/>
      <c r="AG285" s="6"/>
      <c r="AH285" s="6"/>
      <c r="AI285" s="6"/>
      <c r="AJ285" s="6"/>
      <c r="AK285" s="6"/>
    </row>
    <row r="286" spans="1:38" x14ac:dyDescent="0.35">
      <c r="E286" t="s">
        <v>157</v>
      </c>
      <c r="F286" t="s">
        <v>158</v>
      </c>
      <c r="G286" s="17">
        <v>17217664.420000002</v>
      </c>
      <c r="H286" s="10">
        <f t="shared" ref="H286:AC286" si="107">G286*(1+$G$16)</f>
        <v>18093881.438829519</v>
      </c>
      <c r="I286" s="10">
        <f t="shared" si="107"/>
        <v>19014689.654546034</v>
      </c>
      <c r="J286" s="10">
        <f t="shared" si="107"/>
        <v>19982358.339255754</v>
      </c>
      <c r="K286" s="10">
        <f t="shared" si="107"/>
        <v>20999272.249650449</v>
      </c>
      <c r="L286" s="10">
        <f t="shared" si="107"/>
        <v>22067937.504085585</v>
      </c>
      <c r="M286" s="10">
        <f t="shared" si="107"/>
        <v>23190987.75874643</v>
      </c>
      <c r="N286" s="10">
        <f t="shared" si="107"/>
        <v>24371190.69812284</v>
      </c>
      <c r="O286" s="10">
        <f t="shared" si="107"/>
        <v>25611454.855788127</v>
      </c>
      <c r="P286" s="10">
        <f t="shared" si="107"/>
        <v>26914836.782291338</v>
      </c>
      <c r="Q286" s="10">
        <f t="shared" si="107"/>
        <v>28284548.577827793</v>
      </c>
      <c r="R286" s="10">
        <f t="shared" si="107"/>
        <v>29723965.808251601</v>
      </c>
      <c r="S286" s="10">
        <f t="shared" si="107"/>
        <v>31236635.823938705</v>
      </c>
      <c r="T286" s="10">
        <f t="shared" si="107"/>
        <v>32826286.502001744</v>
      </c>
      <c r="U286" s="10">
        <f t="shared" si="107"/>
        <v>34496835.433401324</v>
      </c>
      <c r="V286" s="10">
        <f t="shared" si="107"/>
        <v>36252399.577594779</v>
      </c>
      <c r="W286" s="10">
        <f t="shared" si="107"/>
        <v>38097305.408515632</v>
      </c>
      <c r="X286" s="10">
        <f t="shared" si="107"/>
        <v>40036099.576887928</v>
      </c>
      <c r="Y286" s="10">
        <f t="shared" si="107"/>
        <v>42073560.115151942</v>
      </c>
      <c r="Z286" s="10">
        <f t="shared" si="107"/>
        <v>44214708.212615147</v>
      </c>
      <c r="AA286" s="10">
        <f t="shared" si="107"/>
        <v>46464820.589847468</v>
      </c>
      <c r="AB286" s="10">
        <f t="shared" si="107"/>
        <v>48829442.502816804</v>
      </c>
      <c r="AC286" s="10">
        <f t="shared" si="107"/>
        <v>51314401.408812568</v>
      </c>
      <c r="AD286" s="10"/>
      <c r="AE286" s="10"/>
      <c r="AF286" s="10"/>
      <c r="AG286" s="10"/>
      <c r="AH286" s="10"/>
      <c r="AI286" s="10"/>
      <c r="AJ286" s="10"/>
      <c r="AK286" s="10"/>
    </row>
    <row r="287" spans="1:38" x14ac:dyDescent="0.35">
      <c r="E287" t="s">
        <v>139</v>
      </c>
      <c r="F287" t="s">
        <v>53</v>
      </c>
      <c r="G287" s="10">
        <f>G285*G286</f>
        <v>17217664.420000002</v>
      </c>
      <c r="H287" s="10">
        <f t="shared" ref="H287:AC287" si="108">H285*H286</f>
        <v>18093881.438829519</v>
      </c>
      <c r="I287" s="10">
        <f t="shared" si="108"/>
        <v>19014689.654546034</v>
      </c>
      <c r="J287" s="10">
        <f t="shared" si="108"/>
        <v>19982358.339255754</v>
      </c>
      <c r="K287" s="10">
        <f t="shared" si="108"/>
        <v>20999272.249650449</v>
      </c>
      <c r="L287" s="10">
        <f t="shared" si="108"/>
        <v>22067937.504085585</v>
      </c>
      <c r="M287" s="10">
        <f t="shared" si="108"/>
        <v>0</v>
      </c>
      <c r="N287" s="10">
        <f t="shared" si="108"/>
        <v>0</v>
      </c>
      <c r="O287" s="10">
        <f t="shared" si="108"/>
        <v>0</v>
      </c>
      <c r="P287" s="10">
        <f t="shared" si="108"/>
        <v>0</v>
      </c>
      <c r="Q287" s="10">
        <f t="shared" si="108"/>
        <v>0</v>
      </c>
      <c r="R287" s="10">
        <f t="shared" si="108"/>
        <v>0</v>
      </c>
      <c r="S287" s="10">
        <f t="shared" si="108"/>
        <v>0</v>
      </c>
      <c r="T287" s="10">
        <f t="shared" si="108"/>
        <v>0</v>
      </c>
      <c r="U287" s="10">
        <f t="shared" si="108"/>
        <v>0</v>
      </c>
      <c r="V287" s="10">
        <f t="shared" si="108"/>
        <v>0</v>
      </c>
      <c r="W287" s="10">
        <f t="shared" si="108"/>
        <v>0</v>
      </c>
      <c r="X287" s="10">
        <f t="shared" si="108"/>
        <v>0</v>
      </c>
      <c r="Y287" s="10">
        <f t="shared" si="108"/>
        <v>0</v>
      </c>
      <c r="Z287" s="10">
        <f t="shared" si="108"/>
        <v>0</v>
      </c>
      <c r="AA287" s="10">
        <f t="shared" si="108"/>
        <v>0</v>
      </c>
      <c r="AB287" s="10">
        <f t="shared" si="108"/>
        <v>0</v>
      </c>
      <c r="AC287" s="10">
        <f t="shared" si="108"/>
        <v>0</v>
      </c>
      <c r="AD287" s="10"/>
      <c r="AE287" s="10"/>
      <c r="AF287" s="10"/>
      <c r="AG287" s="10"/>
      <c r="AH287" s="10"/>
      <c r="AI287" s="10"/>
      <c r="AJ287" s="10"/>
      <c r="AK287" s="10"/>
    </row>
    <row r="289" spans="4:37" x14ac:dyDescent="0.35">
      <c r="D289" t="s">
        <v>140</v>
      </c>
    </row>
    <row r="290" spans="4:37" x14ac:dyDescent="0.35">
      <c r="E290" t="s">
        <v>57</v>
      </c>
      <c r="F290" t="s">
        <v>53</v>
      </c>
      <c r="G290" s="10">
        <f t="shared" ref="G290:AC295" si="109">G224</f>
        <v>0</v>
      </c>
      <c r="H290" s="10">
        <f t="shared" si="109"/>
        <v>0</v>
      </c>
      <c r="I290" s="10">
        <f t="shared" si="109"/>
        <v>0</v>
      </c>
      <c r="J290" s="10">
        <f t="shared" si="109"/>
        <v>3786015.9385158177</v>
      </c>
      <c r="K290" s="10">
        <f t="shared" si="109"/>
        <v>4598927.3384508733</v>
      </c>
      <c r="L290" s="10">
        <f t="shared" si="109"/>
        <v>5147622.5504659051</v>
      </c>
      <c r="M290" s="10">
        <f t="shared" si="109"/>
        <v>3979015.7998537263</v>
      </c>
      <c r="N290" s="10">
        <f t="shared" si="109"/>
        <v>4907370.082629622</v>
      </c>
      <c r="O290" s="10">
        <f t="shared" si="109"/>
        <v>4483790.3419831889</v>
      </c>
      <c r="P290" s="10">
        <f t="shared" si="109"/>
        <v>4577949.939164836</v>
      </c>
      <c r="Q290" s="10">
        <f t="shared" si="109"/>
        <v>4674086.8878872972</v>
      </c>
      <c r="R290" s="10">
        <f t="shared" si="109"/>
        <v>4772242.7125329301</v>
      </c>
      <c r="S290" s="10">
        <f t="shared" si="109"/>
        <v>4872459.8094961215</v>
      </c>
      <c r="T290" s="10">
        <f t="shared" si="109"/>
        <v>4974781.4654955398</v>
      </c>
      <c r="U290" s="10">
        <f t="shared" si="109"/>
        <v>5079251.8762709461</v>
      </c>
      <c r="V290" s="10">
        <f t="shared" si="109"/>
        <v>5185916.1656726357</v>
      </c>
      <c r="W290" s="10">
        <f t="shared" si="109"/>
        <v>5294820.4051517611</v>
      </c>
      <c r="X290" s="10">
        <f t="shared" si="109"/>
        <v>5406011.6336599477</v>
      </c>
      <c r="Y290" s="10">
        <f t="shared" si="109"/>
        <v>5519537.8779668063</v>
      </c>
      <c r="Z290" s="10">
        <f t="shared" si="109"/>
        <v>5635448.1734041097</v>
      </c>
      <c r="AA290" s="10">
        <f t="shared" si="109"/>
        <v>5753792.5850455957</v>
      </c>
      <c r="AB290" s="10">
        <f t="shared" si="109"/>
        <v>5874622.229331553</v>
      </c>
      <c r="AC290" s="10">
        <f t="shared" si="109"/>
        <v>5997989.296147516</v>
      </c>
      <c r="AD290" s="10"/>
      <c r="AE290" s="10"/>
      <c r="AF290" s="10"/>
      <c r="AG290" s="10"/>
      <c r="AH290" s="10"/>
      <c r="AI290" s="10"/>
      <c r="AJ290" s="10"/>
      <c r="AK290" s="10"/>
    </row>
    <row r="291" spans="4:37" x14ac:dyDescent="0.35">
      <c r="E291" t="s">
        <v>141</v>
      </c>
      <c r="F291" t="s">
        <v>53</v>
      </c>
      <c r="G291" s="10">
        <f t="shared" si="109"/>
        <v>0</v>
      </c>
      <c r="H291" s="10">
        <f t="shared" si="109"/>
        <v>0</v>
      </c>
      <c r="I291" s="10">
        <f t="shared" si="109"/>
        <v>0</v>
      </c>
      <c r="J291" s="10">
        <f t="shared" si="109"/>
        <v>1589485.0494138594</v>
      </c>
      <c r="K291" s="10">
        <f t="shared" si="109"/>
        <v>2248677.0218027178</v>
      </c>
      <c r="L291" s="10">
        <f t="shared" si="109"/>
        <v>2985191.4060354661</v>
      </c>
      <c r="M291" s="10">
        <f t="shared" si="109"/>
        <v>3704502.8819347611</v>
      </c>
      <c r="N291" s="10">
        <f t="shared" si="109"/>
        <v>4545465.722653335</v>
      </c>
      <c r="O291" s="10">
        <f t="shared" si="109"/>
        <v>5462428.6326719504</v>
      </c>
      <c r="P291" s="10">
        <f t="shared" si="109"/>
        <v>6460949.0189865027</v>
      </c>
      <c r="Q291" s="10">
        <f t="shared" si="109"/>
        <v>7546953.0990756722</v>
      </c>
      <c r="R291" s="10">
        <f t="shared" si="109"/>
        <v>8726759.0460037813</v>
      </c>
      <c r="S291" s="10">
        <f t="shared" si="109"/>
        <v>10007101.534094861</v>
      </c>
      <c r="T291" s="10">
        <f t="shared" si="109"/>
        <v>11395157.767787337</v>
      </c>
      <c r="U291" s="10">
        <f t="shared" si="109"/>
        <v>12898575.081059534</v>
      </c>
      <c r="V291" s="10">
        <f t="shared" si="109"/>
        <v>14525500.199869633</v>
      </c>
      <c r="W291" s="10">
        <f t="shared" si="109"/>
        <v>16284610.265395287</v>
      </c>
      <c r="X291" s="10">
        <f t="shared" si="109"/>
        <v>18185145.721503697</v>
      </c>
      <c r="Y291" s="10">
        <f t="shared" si="109"/>
        <v>20236945.175850138</v>
      </c>
      <c r="Z291" s="10">
        <f t="shared" si="109"/>
        <v>22450482.350309525</v>
      </c>
      <c r="AA291" s="10">
        <f t="shared" si="109"/>
        <v>24836905.243110642</v>
      </c>
      <c r="AB291" s="10">
        <f t="shared" si="109"/>
        <v>27408077.632086609</v>
      </c>
      <c r="AC291" s="10">
        <f t="shared" si="109"/>
        <v>30176623.055899046</v>
      </c>
      <c r="AD291" s="10"/>
      <c r="AE291" s="10"/>
      <c r="AF291" s="10"/>
      <c r="AG291" s="10"/>
      <c r="AH291" s="10"/>
      <c r="AI291" s="10"/>
      <c r="AJ291" s="10"/>
      <c r="AK291" s="10"/>
    </row>
    <row r="292" spans="4:37" x14ac:dyDescent="0.35">
      <c r="E292" t="s">
        <v>117</v>
      </c>
      <c r="F292" t="s">
        <v>53</v>
      </c>
      <c r="G292" s="10">
        <f t="shared" si="109"/>
        <v>0</v>
      </c>
      <c r="H292" s="10">
        <f t="shared" si="109"/>
        <v>0</v>
      </c>
      <c r="I292" s="10">
        <f t="shared" si="109"/>
        <v>0</v>
      </c>
      <c r="J292" s="10">
        <f t="shared" si="109"/>
        <v>0</v>
      </c>
      <c r="K292" s="10">
        <f t="shared" si="109"/>
        <v>0</v>
      </c>
      <c r="L292" s="10">
        <f t="shared" si="109"/>
        <v>0</v>
      </c>
      <c r="M292" s="10">
        <f t="shared" si="109"/>
        <v>0</v>
      </c>
      <c r="N292" s="10">
        <f t="shared" si="109"/>
        <v>0</v>
      </c>
      <c r="O292" s="10">
        <f t="shared" si="109"/>
        <v>0</v>
      </c>
      <c r="P292" s="10">
        <f t="shared" si="109"/>
        <v>0</v>
      </c>
      <c r="Q292" s="10">
        <f t="shared" si="109"/>
        <v>0</v>
      </c>
      <c r="R292" s="10">
        <f t="shared" si="109"/>
        <v>0</v>
      </c>
      <c r="S292" s="10">
        <f t="shared" si="109"/>
        <v>0</v>
      </c>
      <c r="T292" s="10">
        <f t="shared" si="109"/>
        <v>0</v>
      </c>
      <c r="U292" s="10">
        <f t="shared" si="109"/>
        <v>0</v>
      </c>
      <c r="V292" s="10">
        <f t="shared" si="109"/>
        <v>0</v>
      </c>
      <c r="W292" s="10">
        <f t="shared" si="109"/>
        <v>0</v>
      </c>
      <c r="X292" s="10">
        <f t="shared" si="109"/>
        <v>0</v>
      </c>
      <c r="Y292" s="10">
        <f t="shared" si="109"/>
        <v>0</v>
      </c>
      <c r="Z292" s="10">
        <f t="shared" si="109"/>
        <v>0</v>
      </c>
      <c r="AA292" s="10">
        <f t="shared" si="109"/>
        <v>0</v>
      </c>
      <c r="AB292" s="10">
        <f t="shared" si="109"/>
        <v>0</v>
      </c>
      <c r="AC292" s="10">
        <f t="shared" si="109"/>
        <v>0</v>
      </c>
      <c r="AD292" s="10"/>
      <c r="AE292" s="10"/>
      <c r="AF292" s="10"/>
      <c r="AG292" s="10"/>
      <c r="AH292" s="10"/>
      <c r="AI292" s="10"/>
      <c r="AJ292" s="10"/>
      <c r="AK292" s="10"/>
    </row>
    <row r="293" spans="4:37" x14ac:dyDescent="0.35">
      <c r="E293" t="s">
        <v>118</v>
      </c>
      <c r="F293" t="s">
        <v>53</v>
      </c>
      <c r="G293" s="10">
        <f t="shared" si="109"/>
        <v>0</v>
      </c>
      <c r="H293" s="10">
        <f t="shared" si="109"/>
        <v>0</v>
      </c>
      <c r="I293" s="10">
        <f t="shared" si="109"/>
        <v>0</v>
      </c>
      <c r="J293" s="10">
        <f t="shared" si="109"/>
        <v>-1372422.3919271477</v>
      </c>
      <c r="K293" s="10">
        <f t="shared" si="109"/>
        <v>-1941594.0389449704</v>
      </c>
      <c r="L293" s="10">
        <f t="shared" si="109"/>
        <v>-2577528.8237799746</v>
      </c>
      <c r="M293" s="10">
        <f t="shared" si="109"/>
        <v>-3198609.9573574173</v>
      </c>
      <c r="N293" s="10">
        <f t="shared" si="109"/>
        <v>-3924729.547979828</v>
      </c>
      <c r="O293" s="10">
        <f t="shared" si="109"/>
        <v>-4716470.5151190264</v>
      </c>
      <c r="P293" s="10">
        <f t="shared" si="109"/>
        <v>-5578631.3372539598</v>
      </c>
      <c r="Q293" s="10">
        <f t="shared" si="109"/>
        <v>-6516328.9379883893</v>
      </c>
      <c r="R293" s="10">
        <f t="shared" si="109"/>
        <v>-7535018.6704209438</v>
      </c>
      <c r="S293" s="10">
        <f t="shared" si="109"/>
        <v>-8640515.5108221117</v>
      </c>
      <c r="T293" s="10">
        <f t="shared" si="109"/>
        <v>-9839016.5329462942</v>
      </c>
      <c r="U293" s="10">
        <f t="shared" si="109"/>
        <v>-11137124.738434974</v>
      </c>
      <c r="V293" s="10">
        <f t="shared" si="109"/>
        <v>-12541874.323130406</v>
      </c>
      <c r="W293" s="10">
        <f t="shared" si="109"/>
        <v>-14060757.463731272</v>
      </c>
      <c r="X293" s="10">
        <f t="shared" si="109"/>
        <v>-15701752.714096483</v>
      </c>
      <c r="Y293" s="10">
        <f t="shared" si="109"/>
        <v>-17473355.10565554</v>
      </c>
      <c r="Z293" s="10">
        <f t="shared" si="109"/>
        <v>-19384608.051829193</v>
      </c>
      <c r="AA293" s="10">
        <f t="shared" si="109"/>
        <v>-21445137.162119079</v>
      </c>
      <c r="AB293" s="10">
        <f t="shared" si="109"/>
        <v>-23665186.077606957</v>
      </c>
      <c r="AC293" s="10">
        <f t="shared" si="109"/>
        <v>-26055654.446031548</v>
      </c>
      <c r="AD293" s="10"/>
      <c r="AE293" s="10"/>
      <c r="AF293" s="10"/>
      <c r="AG293" s="10"/>
      <c r="AH293" s="10"/>
      <c r="AI293" s="10"/>
      <c r="AJ293" s="10"/>
      <c r="AK293" s="10"/>
    </row>
    <row r="294" spans="4:37" x14ac:dyDescent="0.35">
      <c r="E294" t="s">
        <v>142</v>
      </c>
      <c r="F294" t="s">
        <v>53</v>
      </c>
      <c r="G294" s="10">
        <f t="shared" si="109"/>
        <v>0</v>
      </c>
      <c r="H294" s="10">
        <f t="shared" si="109"/>
        <v>0</v>
      </c>
      <c r="I294" s="10">
        <f t="shared" si="109"/>
        <v>0</v>
      </c>
      <c r="J294" s="10">
        <f t="shared" si="109"/>
        <v>-352625.84191753634</v>
      </c>
      <c r="K294" s="10">
        <f t="shared" si="109"/>
        <v>-839323.02132817893</v>
      </c>
      <c r="L294" s="10">
        <f t="shared" si="109"/>
        <v>-1133743.7113694104</v>
      </c>
      <c r="M294" s="10">
        <f t="shared" si="109"/>
        <v>-1290804.8194830744</v>
      </c>
      <c r="N294" s="10">
        <f t="shared" si="109"/>
        <v>-1483548.4969197274</v>
      </c>
      <c r="O294" s="10">
        <f t="shared" si="109"/>
        <v>-2868716.8442677157</v>
      </c>
      <c r="P294" s="10">
        <f t="shared" si="109"/>
        <v>-3237067.8618053347</v>
      </c>
      <c r="Q294" s="10">
        <f t="shared" si="109"/>
        <v>-3688236.2845918955</v>
      </c>
      <c r="R294" s="10">
        <f t="shared" si="109"/>
        <v>-4364997.8973580152</v>
      </c>
      <c r="S294" s="10">
        <f t="shared" si="109"/>
        <v>-5261267.4518760787</v>
      </c>
      <c r="T294" s="10">
        <f t="shared" si="109"/>
        <v>-5682036.8241050616</v>
      </c>
      <c r="U294" s="10">
        <f t="shared" si="109"/>
        <v>-5811265.5267264834</v>
      </c>
      <c r="V294" s="10">
        <f t="shared" si="109"/>
        <v>-5923757.1578931063</v>
      </c>
      <c r="W294" s="10">
        <f t="shared" si="109"/>
        <v>-6371704.0701272599</v>
      </c>
      <c r="X294" s="10">
        <f t="shared" si="109"/>
        <v>-6827337.2178616403</v>
      </c>
      <c r="Y294" s="10">
        <f t="shared" si="109"/>
        <v>-7290703.3014122201</v>
      </c>
      <c r="Z294" s="10">
        <f t="shared" si="109"/>
        <v>-7761850.0018016091</v>
      </c>
      <c r="AA294" s="10">
        <f t="shared" si="109"/>
        <v>-8240826.0013538925</v>
      </c>
      <c r="AB294" s="10">
        <f t="shared" si="109"/>
        <v>-8727681.0047219563</v>
      </c>
      <c r="AC294" s="10">
        <f t="shared" si="109"/>
        <v>-9222465.7603564039</v>
      </c>
      <c r="AD294" s="10"/>
      <c r="AE294" s="10"/>
      <c r="AF294" s="10"/>
      <c r="AG294" s="10"/>
      <c r="AH294" s="10"/>
      <c r="AI294" s="10"/>
      <c r="AJ294" s="10"/>
      <c r="AK294" s="10"/>
    </row>
    <row r="295" spans="4:37" x14ac:dyDescent="0.35">
      <c r="E295" t="s">
        <v>125</v>
      </c>
      <c r="F295" t="s">
        <v>53</v>
      </c>
      <c r="G295" s="10">
        <f t="shared" si="109"/>
        <v>0</v>
      </c>
      <c r="H295" s="10">
        <f t="shared" si="109"/>
        <v>0</v>
      </c>
      <c r="I295" s="10">
        <f t="shared" si="109"/>
        <v>0</v>
      </c>
      <c r="J295" s="10">
        <f t="shared" si="109"/>
        <v>0</v>
      </c>
      <c r="K295" s="10">
        <f t="shared" si="109"/>
        <v>0</v>
      </c>
      <c r="L295" s="10">
        <f t="shared" si="109"/>
        <v>0</v>
      </c>
      <c r="M295" s="10">
        <f t="shared" si="109"/>
        <v>0</v>
      </c>
      <c r="N295" s="10">
        <f t="shared" si="109"/>
        <v>0</v>
      </c>
      <c r="O295" s="10">
        <f t="shared" si="109"/>
        <v>0</v>
      </c>
      <c r="P295" s="10">
        <f t="shared" si="109"/>
        <v>0</v>
      </c>
      <c r="Q295" s="10">
        <f t="shared" si="109"/>
        <v>0</v>
      </c>
      <c r="R295" s="10">
        <f t="shared" si="109"/>
        <v>0</v>
      </c>
      <c r="S295" s="10">
        <f t="shared" si="109"/>
        <v>0</v>
      </c>
      <c r="T295" s="10">
        <f t="shared" si="109"/>
        <v>0</v>
      </c>
      <c r="U295" s="10">
        <f t="shared" si="109"/>
        <v>0</v>
      </c>
      <c r="V295" s="10">
        <f t="shared" si="109"/>
        <v>0</v>
      </c>
      <c r="W295" s="10">
        <f t="shared" si="109"/>
        <v>0</v>
      </c>
      <c r="X295" s="10">
        <f t="shared" si="109"/>
        <v>0</v>
      </c>
      <c r="Y295" s="10">
        <f t="shared" si="109"/>
        <v>0</v>
      </c>
      <c r="Z295" s="10">
        <f t="shared" si="109"/>
        <v>0</v>
      </c>
      <c r="AA295" s="10">
        <f t="shared" si="109"/>
        <v>0</v>
      </c>
      <c r="AB295" s="10">
        <f t="shared" si="109"/>
        <v>0</v>
      </c>
      <c r="AC295" s="10">
        <f t="shared" si="109"/>
        <v>0</v>
      </c>
      <c r="AD295" s="10"/>
      <c r="AE295" s="10"/>
      <c r="AF295" s="10"/>
      <c r="AG295" s="10"/>
      <c r="AH295" s="10"/>
      <c r="AI295" s="10"/>
      <c r="AJ295" s="10"/>
      <c r="AK295" s="10"/>
    </row>
    <row r="296" spans="4:37" x14ac:dyDescent="0.35">
      <c r="E296" t="s">
        <v>143</v>
      </c>
      <c r="F296" t="s">
        <v>53</v>
      </c>
      <c r="G296" s="10">
        <f t="shared" ref="G296:AC296" si="110">G287</f>
        <v>17217664.420000002</v>
      </c>
      <c r="H296" s="10">
        <f t="shared" si="110"/>
        <v>18093881.438829519</v>
      </c>
      <c r="I296" s="10">
        <f t="shared" si="110"/>
        <v>19014689.654546034</v>
      </c>
      <c r="J296" s="10">
        <f t="shared" si="110"/>
        <v>19982358.339255754</v>
      </c>
      <c r="K296" s="10">
        <f t="shared" si="110"/>
        <v>20999272.249650449</v>
      </c>
      <c r="L296" s="10">
        <f t="shared" si="110"/>
        <v>22067937.504085585</v>
      </c>
      <c r="M296" s="10">
        <f t="shared" si="110"/>
        <v>0</v>
      </c>
      <c r="N296" s="10">
        <f t="shared" si="110"/>
        <v>0</v>
      </c>
      <c r="O296" s="10">
        <f t="shared" si="110"/>
        <v>0</v>
      </c>
      <c r="P296" s="10">
        <f t="shared" si="110"/>
        <v>0</v>
      </c>
      <c r="Q296" s="10">
        <f t="shared" si="110"/>
        <v>0</v>
      </c>
      <c r="R296" s="10">
        <f t="shared" si="110"/>
        <v>0</v>
      </c>
      <c r="S296" s="10">
        <f t="shared" si="110"/>
        <v>0</v>
      </c>
      <c r="T296" s="10">
        <f t="shared" si="110"/>
        <v>0</v>
      </c>
      <c r="U296" s="10">
        <f t="shared" si="110"/>
        <v>0</v>
      </c>
      <c r="V296" s="10">
        <f t="shared" si="110"/>
        <v>0</v>
      </c>
      <c r="W296" s="10">
        <f t="shared" si="110"/>
        <v>0</v>
      </c>
      <c r="X296" s="10">
        <f t="shared" si="110"/>
        <v>0</v>
      </c>
      <c r="Y296" s="10">
        <f t="shared" si="110"/>
        <v>0</v>
      </c>
      <c r="Z296" s="10">
        <f t="shared" si="110"/>
        <v>0</v>
      </c>
      <c r="AA296" s="10">
        <f t="shared" si="110"/>
        <v>0</v>
      </c>
      <c r="AB296" s="10">
        <f t="shared" si="110"/>
        <v>0</v>
      </c>
      <c r="AC296" s="10">
        <f t="shared" si="110"/>
        <v>0</v>
      </c>
      <c r="AD296" s="10"/>
      <c r="AE296" s="10"/>
      <c r="AF296" s="10"/>
      <c r="AG296" s="10"/>
      <c r="AH296" s="10"/>
      <c r="AI296" s="10"/>
      <c r="AJ296" s="10"/>
      <c r="AK296" s="10"/>
    </row>
    <row r="298" spans="4:37" x14ac:dyDescent="0.35">
      <c r="E298" t="s">
        <v>144</v>
      </c>
      <c r="F298" t="s">
        <v>53</v>
      </c>
      <c r="G298" s="10">
        <f t="shared" ref="G298:AC298" si="111">SUM(G290:G296)</f>
        <v>17217664.420000002</v>
      </c>
      <c r="H298" s="10">
        <f t="shared" si="111"/>
        <v>18093881.438829519</v>
      </c>
      <c r="I298" s="10">
        <f t="shared" si="111"/>
        <v>19014689.654546034</v>
      </c>
      <c r="J298" s="10">
        <f t="shared" si="111"/>
        <v>23632811.093340747</v>
      </c>
      <c r="K298" s="10">
        <f t="shared" si="111"/>
        <v>25065959.549630888</v>
      </c>
      <c r="L298" s="10">
        <f t="shared" si="111"/>
        <v>26489478.92543757</v>
      </c>
      <c r="M298" s="10">
        <f t="shared" si="111"/>
        <v>3194103.9049479952</v>
      </c>
      <c r="N298" s="10">
        <f t="shared" si="111"/>
        <v>4044557.7603834025</v>
      </c>
      <c r="O298" s="10">
        <f t="shared" si="111"/>
        <v>2361031.6152683981</v>
      </c>
      <c r="P298" s="10">
        <f t="shared" si="111"/>
        <v>2223199.7590920441</v>
      </c>
      <c r="Q298" s="10">
        <f t="shared" si="111"/>
        <v>2016474.7643826855</v>
      </c>
      <c r="R298" s="10">
        <f t="shared" si="111"/>
        <v>1598985.1907577524</v>
      </c>
      <c r="S298" s="10">
        <f t="shared" si="111"/>
        <v>977778.38089279179</v>
      </c>
      <c r="T298" s="10">
        <f t="shared" si="111"/>
        <v>848885.87623152137</v>
      </c>
      <c r="U298" s="10">
        <f t="shared" si="111"/>
        <v>1029436.6921690227</v>
      </c>
      <c r="V298" s="10">
        <f t="shared" si="111"/>
        <v>1245784.8845187575</v>
      </c>
      <c r="W298" s="10">
        <f t="shared" si="111"/>
        <v>1146969.1366885174</v>
      </c>
      <c r="X298" s="10">
        <f t="shared" si="111"/>
        <v>1062067.4232055219</v>
      </c>
      <c r="Y298" s="10">
        <f t="shared" si="111"/>
        <v>992424.64674918447</v>
      </c>
      <c r="Z298" s="10">
        <f t="shared" si="111"/>
        <v>939472.47008283157</v>
      </c>
      <c r="AA298" s="10">
        <f t="shared" si="111"/>
        <v>904734.66468326468</v>
      </c>
      <c r="AB298" s="10">
        <f t="shared" si="111"/>
        <v>889832.77908924781</v>
      </c>
      <c r="AC298" s="10">
        <f t="shared" si="111"/>
        <v>896492.14565861225</v>
      </c>
      <c r="AD298" s="10"/>
      <c r="AE298" s="10"/>
      <c r="AF298" s="10"/>
      <c r="AG298" s="10"/>
      <c r="AH298" s="10"/>
      <c r="AI298" s="10"/>
      <c r="AJ298" s="10"/>
      <c r="AK298" s="10"/>
    </row>
    <row r="299" spans="4:37" x14ac:dyDescent="0.35">
      <c r="E299" t="s">
        <v>145</v>
      </c>
      <c r="F299" t="s">
        <v>53</v>
      </c>
      <c r="G299" s="10">
        <f t="shared" ref="G299:AC299" si="112">-G298*G$20</f>
        <v>0</v>
      </c>
      <c r="H299" s="10">
        <f t="shared" si="112"/>
        <v>0</v>
      </c>
      <c r="I299" s="10">
        <f t="shared" si="112"/>
        <v>0</v>
      </c>
      <c r="J299" s="10">
        <f t="shared" si="112"/>
        <v>0</v>
      </c>
      <c r="K299" s="10">
        <f t="shared" si="112"/>
        <v>0</v>
      </c>
      <c r="L299" s="10">
        <f t="shared" si="112"/>
        <v>0</v>
      </c>
      <c r="M299" s="10">
        <f t="shared" si="112"/>
        <v>0</v>
      </c>
      <c r="N299" s="10">
        <f t="shared" si="112"/>
        <v>0</v>
      </c>
      <c r="O299" s="10">
        <f t="shared" si="112"/>
        <v>0</v>
      </c>
      <c r="P299" s="10">
        <f t="shared" si="112"/>
        <v>0</v>
      </c>
      <c r="Q299" s="10">
        <f t="shared" si="112"/>
        <v>0</v>
      </c>
      <c r="R299" s="10">
        <f t="shared" si="112"/>
        <v>0</v>
      </c>
      <c r="S299" s="10">
        <f t="shared" si="112"/>
        <v>0</v>
      </c>
      <c r="T299" s="10">
        <f t="shared" si="112"/>
        <v>0</v>
      </c>
      <c r="U299" s="10">
        <f t="shared" si="112"/>
        <v>0</v>
      </c>
      <c r="V299" s="10">
        <f t="shared" si="112"/>
        <v>0</v>
      </c>
      <c r="W299" s="10">
        <f t="shared" si="112"/>
        <v>0</v>
      </c>
      <c r="X299" s="10">
        <f t="shared" si="112"/>
        <v>0</v>
      </c>
      <c r="Y299" s="10">
        <f t="shared" si="112"/>
        <v>0</v>
      </c>
      <c r="Z299" s="10">
        <f t="shared" si="112"/>
        <v>0</v>
      </c>
      <c r="AA299" s="10">
        <f t="shared" si="112"/>
        <v>0</v>
      </c>
      <c r="AB299" s="10">
        <f t="shared" si="112"/>
        <v>0</v>
      </c>
      <c r="AC299" s="10">
        <f t="shared" si="112"/>
        <v>0</v>
      </c>
      <c r="AD299" s="10"/>
      <c r="AE299" s="10"/>
      <c r="AF299" s="10"/>
      <c r="AG299" s="10"/>
      <c r="AH299" s="10"/>
      <c r="AI299" s="10"/>
      <c r="AJ299" s="10"/>
      <c r="AK299" s="10"/>
    </row>
    <row r="301" spans="4:37" x14ac:dyDescent="0.35">
      <c r="D301" t="s">
        <v>146</v>
      </c>
    </row>
    <row r="302" spans="4:37" x14ac:dyDescent="0.35">
      <c r="E302" t="s">
        <v>51</v>
      </c>
      <c r="F302" t="s">
        <v>53</v>
      </c>
      <c r="G302" s="10">
        <f t="shared" ref="G302:AC309" si="113">G236</f>
        <v>0</v>
      </c>
      <c r="H302" s="10">
        <f t="shared" si="113"/>
        <v>0</v>
      </c>
      <c r="I302" s="10">
        <f t="shared" si="113"/>
        <v>0</v>
      </c>
      <c r="J302" s="10">
        <f t="shared" si="113"/>
        <v>-8953631.9748609979</v>
      </c>
      <c r="K302" s="10">
        <f t="shared" si="113"/>
        <v>-14816763.503986044</v>
      </c>
      <c r="L302" s="10">
        <f t="shared" si="113"/>
        <v>-5895611.8237101641</v>
      </c>
      <c r="M302" s="10">
        <f t="shared" si="113"/>
        <v>-3765371.2819813695</v>
      </c>
      <c r="N302" s="10">
        <f t="shared" si="113"/>
        <v>-3967030.0734917778</v>
      </c>
      <c r="O302" s="10">
        <f t="shared" si="113"/>
        <v>-33543785.550435688</v>
      </c>
      <c r="P302" s="10">
        <f t="shared" si="113"/>
        <v>-8056640.7966997046</v>
      </c>
      <c r="Q302" s="10">
        <f t="shared" si="113"/>
        <v>-10260620.160198603</v>
      </c>
      <c r="R302" s="10">
        <f t="shared" si="113"/>
        <v>-20330753.185707778</v>
      </c>
      <c r="S302" s="10">
        <f t="shared" si="113"/>
        <v>-26882278.803058125</v>
      </c>
      <c r="T302" s="10">
        <f t="shared" si="113"/>
        <v>-16063687.145953603</v>
      </c>
      <c r="U302" s="10">
        <f t="shared" si="113"/>
        <v>-1086357.5711182612</v>
      </c>
      <c r="V302" s="10">
        <f t="shared" si="113"/>
        <v>-438665.39265850774</v>
      </c>
      <c r="W302" s="10">
        <f t="shared" si="113"/>
        <v>-11081042.409346089</v>
      </c>
      <c r="X302" s="10">
        <f t="shared" si="113"/>
        <v>-11258002.263058521</v>
      </c>
      <c r="Y302" s="10">
        <f t="shared" si="113"/>
        <v>-11434962.116770953</v>
      </c>
      <c r="Z302" s="10">
        <f t="shared" si="113"/>
        <v>-11611921.970483381</v>
      </c>
      <c r="AA302" s="10">
        <f t="shared" si="113"/>
        <v>-11788881.824195813</v>
      </c>
      <c r="AB302" s="10">
        <f t="shared" si="113"/>
        <v>-11965841.677908245</v>
      </c>
      <c r="AC302" s="10">
        <f t="shared" si="113"/>
        <v>-12142801.531620678</v>
      </c>
      <c r="AD302" s="10"/>
      <c r="AE302" s="10"/>
      <c r="AF302" s="10"/>
      <c r="AG302" s="10"/>
      <c r="AH302" s="10"/>
      <c r="AI302" s="10"/>
      <c r="AJ302" s="10"/>
      <c r="AK302" s="10"/>
    </row>
    <row r="303" spans="4:37" x14ac:dyDescent="0.35">
      <c r="E303" t="s">
        <v>147</v>
      </c>
      <c r="F303" t="s">
        <v>53</v>
      </c>
      <c r="G303" s="10">
        <f t="shared" si="113"/>
        <v>0</v>
      </c>
      <c r="H303" s="10">
        <f t="shared" si="113"/>
        <v>0</v>
      </c>
      <c r="I303" s="10">
        <f t="shared" si="113"/>
        <v>0</v>
      </c>
      <c r="J303" s="10">
        <f t="shared" si="113"/>
        <v>0</v>
      </c>
      <c r="K303" s="10">
        <f t="shared" si="113"/>
        <v>0</v>
      </c>
      <c r="L303" s="10">
        <f t="shared" si="113"/>
        <v>0</v>
      </c>
      <c r="M303" s="10">
        <f t="shared" si="113"/>
        <v>0</v>
      </c>
      <c r="N303" s="10">
        <f t="shared" si="113"/>
        <v>0</v>
      </c>
      <c r="O303" s="10">
        <f t="shared" si="113"/>
        <v>0</v>
      </c>
      <c r="P303" s="10">
        <f t="shared" si="113"/>
        <v>0</v>
      </c>
      <c r="Q303" s="10">
        <f t="shared" si="113"/>
        <v>0</v>
      </c>
      <c r="R303" s="10">
        <f t="shared" si="113"/>
        <v>0</v>
      </c>
      <c r="S303" s="10">
        <f t="shared" si="113"/>
        <v>0</v>
      </c>
      <c r="T303" s="10">
        <f t="shared" si="113"/>
        <v>0</v>
      </c>
      <c r="U303" s="10">
        <f t="shared" si="113"/>
        <v>0</v>
      </c>
      <c r="V303" s="10">
        <f t="shared" si="113"/>
        <v>0</v>
      </c>
      <c r="W303" s="10">
        <f t="shared" si="113"/>
        <v>0</v>
      </c>
      <c r="X303" s="10">
        <f t="shared" si="113"/>
        <v>0</v>
      </c>
      <c r="Y303" s="10">
        <f t="shared" si="113"/>
        <v>0</v>
      </c>
      <c r="Z303" s="10">
        <f t="shared" si="113"/>
        <v>0</v>
      </c>
      <c r="AA303" s="10">
        <f t="shared" si="113"/>
        <v>0</v>
      </c>
      <c r="AB303" s="10">
        <f t="shared" si="113"/>
        <v>0</v>
      </c>
      <c r="AC303" s="10">
        <f t="shared" si="113"/>
        <v>0</v>
      </c>
      <c r="AD303" s="10"/>
      <c r="AE303" s="10"/>
      <c r="AF303" s="10"/>
      <c r="AG303" s="10"/>
      <c r="AH303" s="10"/>
      <c r="AI303" s="10"/>
      <c r="AJ303" s="10"/>
      <c r="AK303" s="10"/>
    </row>
    <row r="304" spans="4:37" x14ac:dyDescent="0.35">
      <c r="E304" t="s">
        <v>60</v>
      </c>
      <c r="F304" t="s">
        <v>53</v>
      </c>
      <c r="G304" s="10">
        <f t="shared" si="113"/>
        <v>0</v>
      </c>
      <c r="H304" s="10">
        <f t="shared" si="113"/>
        <v>0</v>
      </c>
      <c r="I304" s="10">
        <f t="shared" si="113"/>
        <v>0</v>
      </c>
      <c r="J304" s="10">
        <f t="shared" si="113"/>
        <v>0</v>
      </c>
      <c r="K304" s="10">
        <f t="shared" si="113"/>
        <v>0</v>
      </c>
      <c r="L304" s="10">
        <f t="shared" si="113"/>
        <v>0</v>
      </c>
      <c r="M304" s="10">
        <f t="shared" si="113"/>
        <v>0</v>
      </c>
      <c r="N304" s="10">
        <f t="shared" si="113"/>
        <v>0</v>
      </c>
      <c r="O304" s="10">
        <f t="shared" si="113"/>
        <v>0</v>
      </c>
      <c r="P304" s="10">
        <f t="shared" si="113"/>
        <v>0</v>
      </c>
      <c r="Q304" s="10">
        <f t="shared" si="113"/>
        <v>0</v>
      </c>
      <c r="R304" s="10">
        <f t="shared" si="113"/>
        <v>0</v>
      </c>
      <c r="S304" s="10">
        <f t="shared" si="113"/>
        <v>0</v>
      </c>
      <c r="T304" s="10">
        <f t="shared" si="113"/>
        <v>0</v>
      </c>
      <c r="U304" s="10">
        <f t="shared" si="113"/>
        <v>0</v>
      </c>
      <c r="V304" s="10">
        <f t="shared" si="113"/>
        <v>0</v>
      </c>
      <c r="W304" s="10">
        <f t="shared" si="113"/>
        <v>0</v>
      </c>
      <c r="X304" s="10">
        <f t="shared" si="113"/>
        <v>0</v>
      </c>
      <c r="Y304" s="10">
        <f t="shared" si="113"/>
        <v>0</v>
      </c>
      <c r="Z304" s="10">
        <f t="shared" si="113"/>
        <v>0</v>
      </c>
      <c r="AA304" s="10">
        <f t="shared" si="113"/>
        <v>0</v>
      </c>
      <c r="AB304" s="10">
        <f t="shared" si="113"/>
        <v>0</v>
      </c>
      <c r="AC304" s="10">
        <f t="shared" si="113"/>
        <v>0</v>
      </c>
      <c r="AD304" s="10"/>
      <c r="AE304" s="10"/>
      <c r="AF304" s="10"/>
      <c r="AG304" s="10"/>
      <c r="AH304" s="10"/>
      <c r="AI304" s="10"/>
      <c r="AJ304" s="10"/>
      <c r="AK304" s="10"/>
    </row>
    <row r="305" spans="3:38" x14ac:dyDescent="0.35">
      <c r="E305" t="s">
        <v>141</v>
      </c>
      <c r="F305" t="s">
        <v>53</v>
      </c>
      <c r="G305" s="10">
        <f t="shared" si="113"/>
        <v>0</v>
      </c>
      <c r="H305" s="10">
        <f t="shared" si="113"/>
        <v>0</v>
      </c>
      <c r="I305" s="10">
        <f t="shared" si="113"/>
        <v>0</v>
      </c>
      <c r="J305" s="10">
        <f t="shared" si="113"/>
        <v>1589485.0494138594</v>
      </c>
      <c r="K305" s="10">
        <f t="shared" si="113"/>
        <v>2248677.0218027178</v>
      </c>
      <c r="L305" s="10">
        <f t="shared" si="113"/>
        <v>2985191.4060354661</v>
      </c>
      <c r="M305" s="10">
        <f t="shared" si="113"/>
        <v>3704502.8819347611</v>
      </c>
      <c r="N305" s="10">
        <f t="shared" si="113"/>
        <v>4545465.722653335</v>
      </c>
      <c r="O305" s="10">
        <f t="shared" si="113"/>
        <v>5462428.6326719504</v>
      </c>
      <c r="P305" s="10">
        <f t="shared" si="113"/>
        <v>6460949.0189865027</v>
      </c>
      <c r="Q305" s="10">
        <f t="shared" si="113"/>
        <v>7546953.0990756722</v>
      </c>
      <c r="R305" s="10">
        <f t="shared" si="113"/>
        <v>8726759.0460037813</v>
      </c>
      <c r="S305" s="10">
        <f t="shared" si="113"/>
        <v>10007101.534094861</v>
      </c>
      <c r="T305" s="10">
        <f t="shared" si="113"/>
        <v>11395157.767787337</v>
      </c>
      <c r="U305" s="10">
        <f t="shared" si="113"/>
        <v>12898575.081059534</v>
      </c>
      <c r="V305" s="10">
        <f t="shared" si="113"/>
        <v>14525500.199869633</v>
      </c>
      <c r="W305" s="10">
        <f t="shared" si="113"/>
        <v>16284610.265395287</v>
      </c>
      <c r="X305" s="10">
        <f t="shared" si="113"/>
        <v>18185145.721503697</v>
      </c>
      <c r="Y305" s="10">
        <f t="shared" si="113"/>
        <v>20236945.175850138</v>
      </c>
      <c r="Z305" s="10">
        <f t="shared" si="113"/>
        <v>22450482.350309525</v>
      </c>
      <c r="AA305" s="10">
        <f t="shared" si="113"/>
        <v>24836905.243110642</v>
      </c>
      <c r="AB305" s="10">
        <f t="shared" si="113"/>
        <v>27408077.632086609</v>
      </c>
      <c r="AC305" s="10">
        <f t="shared" si="113"/>
        <v>30176623.055899046</v>
      </c>
      <c r="AD305" s="10"/>
      <c r="AE305" s="10"/>
      <c r="AF305" s="10"/>
      <c r="AG305" s="10"/>
      <c r="AH305" s="10"/>
      <c r="AI305" s="10"/>
      <c r="AJ305" s="10"/>
      <c r="AK305" s="10"/>
      <c r="AL305" s="10"/>
    </row>
    <row r="306" spans="3:38" x14ac:dyDescent="0.35">
      <c r="E306" t="s">
        <v>117</v>
      </c>
      <c r="F306" t="s">
        <v>53</v>
      </c>
      <c r="G306" s="10">
        <f t="shared" si="113"/>
        <v>0</v>
      </c>
      <c r="H306" s="10">
        <f t="shared" si="113"/>
        <v>0</v>
      </c>
      <c r="I306" s="10">
        <f t="shared" si="113"/>
        <v>0</v>
      </c>
      <c r="J306" s="10">
        <f t="shared" si="113"/>
        <v>0</v>
      </c>
      <c r="K306" s="10">
        <f t="shared" si="113"/>
        <v>0</v>
      </c>
      <c r="L306" s="10">
        <f t="shared" si="113"/>
        <v>0</v>
      </c>
      <c r="M306" s="10">
        <f t="shared" si="113"/>
        <v>0</v>
      </c>
      <c r="N306" s="10">
        <f t="shared" si="113"/>
        <v>0</v>
      </c>
      <c r="O306" s="10">
        <f t="shared" si="113"/>
        <v>0</v>
      </c>
      <c r="P306" s="10">
        <f t="shared" si="113"/>
        <v>0</v>
      </c>
      <c r="Q306" s="10">
        <f t="shared" si="113"/>
        <v>0</v>
      </c>
      <c r="R306" s="10">
        <f t="shared" si="113"/>
        <v>0</v>
      </c>
      <c r="S306" s="10">
        <f t="shared" si="113"/>
        <v>0</v>
      </c>
      <c r="T306" s="10">
        <f t="shared" si="113"/>
        <v>0</v>
      </c>
      <c r="U306" s="10">
        <f t="shared" si="113"/>
        <v>0</v>
      </c>
      <c r="V306" s="10">
        <f t="shared" si="113"/>
        <v>0</v>
      </c>
      <c r="W306" s="10">
        <f t="shared" si="113"/>
        <v>0</v>
      </c>
      <c r="X306" s="10">
        <f t="shared" si="113"/>
        <v>0</v>
      </c>
      <c r="Y306" s="10">
        <f t="shared" si="113"/>
        <v>0</v>
      </c>
      <c r="Z306" s="10">
        <f t="shared" si="113"/>
        <v>0</v>
      </c>
      <c r="AA306" s="10">
        <f t="shared" si="113"/>
        <v>0</v>
      </c>
      <c r="AB306" s="10">
        <f t="shared" si="113"/>
        <v>0</v>
      </c>
      <c r="AC306" s="10">
        <f t="shared" si="113"/>
        <v>0</v>
      </c>
      <c r="AD306" s="10"/>
      <c r="AE306" s="10"/>
      <c r="AF306" s="10"/>
      <c r="AG306" s="10"/>
      <c r="AH306" s="10"/>
      <c r="AI306" s="10"/>
      <c r="AJ306" s="10"/>
      <c r="AK306" s="10"/>
      <c r="AL306" s="10"/>
    </row>
    <row r="307" spans="3:38" x14ac:dyDescent="0.35">
      <c r="E307" t="s">
        <v>118</v>
      </c>
      <c r="F307" t="s">
        <v>53</v>
      </c>
      <c r="G307" s="10">
        <f t="shared" si="113"/>
        <v>0</v>
      </c>
      <c r="H307" s="10">
        <f t="shared" si="113"/>
        <v>0</v>
      </c>
      <c r="I307" s="10">
        <f t="shared" si="113"/>
        <v>0</v>
      </c>
      <c r="J307" s="10">
        <f t="shared" si="113"/>
        <v>-1372422.3919271477</v>
      </c>
      <c r="K307" s="10">
        <f t="shared" si="113"/>
        <v>-1941594.0389449704</v>
      </c>
      <c r="L307" s="10">
        <f t="shared" si="113"/>
        <v>-2577528.8237799746</v>
      </c>
      <c r="M307" s="10">
        <f t="shared" si="113"/>
        <v>-3198609.9573574173</v>
      </c>
      <c r="N307" s="10">
        <f t="shared" si="113"/>
        <v>-3924729.547979828</v>
      </c>
      <c r="O307" s="10">
        <f t="shared" si="113"/>
        <v>-4716470.5151190264</v>
      </c>
      <c r="P307" s="10">
        <f t="shared" si="113"/>
        <v>-5578631.3372539598</v>
      </c>
      <c r="Q307" s="10">
        <f t="shared" si="113"/>
        <v>-6516328.9379883893</v>
      </c>
      <c r="R307" s="10">
        <f t="shared" si="113"/>
        <v>-7535018.6704209438</v>
      </c>
      <c r="S307" s="10">
        <f t="shared" si="113"/>
        <v>-8640515.5108221117</v>
      </c>
      <c r="T307" s="10">
        <f t="shared" si="113"/>
        <v>-9839016.5329462942</v>
      </c>
      <c r="U307" s="10">
        <f t="shared" si="113"/>
        <v>-11137124.738434974</v>
      </c>
      <c r="V307" s="10">
        <f t="shared" si="113"/>
        <v>-12541874.323130406</v>
      </c>
      <c r="W307" s="10">
        <f t="shared" si="113"/>
        <v>-14060757.463731272</v>
      </c>
      <c r="X307" s="10">
        <f t="shared" si="113"/>
        <v>-15701752.714096483</v>
      </c>
      <c r="Y307" s="10">
        <f t="shared" si="113"/>
        <v>-17473355.10565554</v>
      </c>
      <c r="Z307" s="10">
        <f t="shared" si="113"/>
        <v>-19384608.051829193</v>
      </c>
      <c r="AA307" s="10">
        <f t="shared" si="113"/>
        <v>-21445137.162119079</v>
      </c>
      <c r="AB307" s="10">
        <f t="shared" si="113"/>
        <v>-23665186.077606957</v>
      </c>
      <c r="AC307" s="10">
        <f t="shared" si="113"/>
        <v>-26055654.446031548</v>
      </c>
      <c r="AD307" s="10"/>
      <c r="AE307" s="10"/>
      <c r="AF307" s="10"/>
      <c r="AG307" s="10"/>
      <c r="AH307" s="10"/>
      <c r="AI307" s="10"/>
      <c r="AJ307" s="10"/>
      <c r="AK307" s="10"/>
      <c r="AL307" s="10"/>
    </row>
    <row r="308" spans="3:38" x14ac:dyDescent="0.35">
      <c r="E308" t="s">
        <v>125</v>
      </c>
      <c r="F308" t="s">
        <v>53</v>
      </c>
      <c r="G308" s="10">
        <f t="shared" si="113"/>
        <v>0</v>
      </c>
      <c r="H308" s="10">
        <f t="shared" si="113"/>
        <v>0</v>
      </c>
      <c r="I308" s="10">
        <f t="shared" si="113"/>
        <v>0</v>
      </c>
      <c r="J308" s="10">
        <f t="shared" si="113"/>
        <v>0</v>
      </c>
      <c r="K308" s="10">
        <f t="shared" si="113"/>
        <v>0</v>
      </c>
      <c r="L308" s="10">
        <f t="shared" si="113"/>
        <v>0</v>
      </c>
      <c r="M308" s="10">
        <f t="shared" si="113"/>
        <v>0</v>
      </c>
      <c r="N308" s="10">
        <f t="shared" si="113"/>
        <v>0</v>
      </c>
      <c r="O308" s="10">
        <f t="shared" si="113"/>
        <v>0</v>
      </c>
      <c r="P308" s="10">
        <f t="shared" si="113"/>
        <v>0</v>
      </c>
      <c r="Q308" s="10">
        <f t="shared" si="113"/>
        <v>0</v>
      </c>
      <c r="R308" s="10">
        <f t="shared" si="113"/>
        <v>0</v>
      </c>
      <c r="S308" s="10">
        <f t="shared" si="113"/>
        <v>0</v>
      </c>
      <c r="T308" s="10">
        <f t="shared" si="113"/>
        <v>0</v>
      </c>
      <c r="U308" s="10">
        <f t="shared" si="113"/>
        <v>0</v>
      </c>
      <c r="V308" s="10">
        <f t="shared" si="113"/>
        <v>0</v>
      </c>
      <c r="W308" s="10">
        <f t="shared" si="113"/>
        <v>0</v>
      </c>
      <c r="X308" s="10">
        <f t="shared" si="113"/>
        <v>0</v>
      </c>
      <c r="Y308" s="10">
        <f t="shared" si="113"/>
        <v>0</v>
      </c>
      <c r="Z308" s="10">
        <f t="shared" si="113"/>
        <v>0</v>
      </c>
      <c r="AA308" s="10">
        <f t="shared" si="113"/>
        <v>0</v>
      </c>
      <c r="AB308" s="10">
        <f t="shared" si="113"/>
        <v>0</v>
      </c>
      <c r="AC308" s="10">
        <f t="shared" si="113"/>
        <v>0</v>
      </c>
      <c r="AD308" s="10"/>
      <c r="AE308" s="10"/>
      <c r="AF308" s="10"/>
      <c r="AG308" s="10"/>
      <c r="AH308" s="10"/>
      <c r="AI308" s="10"/>
      <c r="AJ308" s="10"/>
      <c r="AK308" s="10"/>
      <c r="AL308" s="10"/>
    </row>
    <row r="309" spans="3:38" x14ac:dyDescent="0.35">
      <c r="E309" t="s">
        <v>131</v>
      </c>
      <c r="F309" t="s">
        <v>53</v>
      </c>
      <c r="G309" s="10">
        <f t="shared" si="113"/>
        <v>0</v>
      </c>
      <c r="H309" s="10">
        <f t="shared" si="113"/>
        <v>0</v>
      </c>
      <c r="I309" s="10">
        <f t="shared" si="113"/>
        <v>0</v>
      </c>
      <c r="J309" s="10">
        <f t="shared" si="113"/>
        <v>0</v>
      </c>
      <c r="K309" s="10">
        <f t="shared" si="113"/>
        <v>0</v>
      </c>
      <c r="L309" s="10">
        <f t="shared" si="113"/>
        <v>0</v>
      </c>
      <c r="M309" s="10">
        <f t="shared" si="113"/>
        <v>0</v>
      </c>
      <c r="N309" s="10">
        <f t="shared" si="113"/>
        <v>0</v>
      </c>
      <c r="O309" s="10">
        <f t="shared" si="113"/>
        <v>0</v>
      </c>
      <c r="P309" s="10">
        <f t="shared" si="113"/>
        <v>0</v>
      </c>
      <c r="Q309" s="10">
        <f t="shared" si="113"/>
        <v>0</v>
      </c>
      <c r="R309" s="10">
        <f t="shared" si="113"/>
        <v>0</v>
      </c>
      <c r="S309" s="10">
        <f t="shared" si="113"/>
        <v>0</v>
      </c>
      <c r="T309" s="10">
        <f t="shared" si="113"/>
        <v>0</v>
      </c>
      <c r="U309" s="10">
        <f t="shared" si="113"/>
        <v>0</v>
      </c>
      <c r="V309" s="10">
        <f t="shared" si="113"/>
        <v>0</v>
      </c>
      <c r="W309" s="10">
        <f t="shared" si="113"/>
        <v>0</v>
      </c>
      <c r="X309" s="10">
        <f t="shared" si="113"/>
        <v>0</v>
      </c>
      <c r="Y309" s="10">
        <f t="shared" si="113"/>
        <v>0</v>
      </c>
      <c r="Z309" s="10">
        <f t="shared" si="113"/>
        <v>0</v>
      </c>
      <c r="AA309" s="10">
        <f t="shared" si="113"/>
        <v>0</v>
      </c>
      <c r="AB309" s="10">
        <f t="shared" si="113"/>
        <v>0</v>
      </c>
      <c r="AC309" s="10">
        <f t="shared" si="113"/>
        <v>0</v>
      </c>
      <c r="AD309" s="10"/>
      <c r="AE309" s="10"/>
      <c r="AF309" s="10"/>
      <c r="AG309" s="10"/>
      <c r="AH309" s="10"/>
      <c r="AI309" s="10"/>
      <c r="AJ309" s="10"/>
      <c r="AK309" s="10"/>
      <c r="AL309" s="10"/>
    </row>
    <row r="310" spans="3:38" x14ac:dyDescent="0.35">
      <c r="E310" t="s">
        <v>148</v>
      </c>
      <c r="F310" t="s">
        <v>53</v>
      </c>
      <c r="G310" s="10">
        <f t="shared" ref="G310:AC310" si="114">G299</f>
        <v>0</v>
      </c>
      <c r="H310" s="10">
        <f t="shared" si="114"/>
        <v>0</v>
      </c>
      <c r="I310" s="10">
        <f t="shared" si="114"/>
        <v>0</v>
      </c>
      <c r="J310" s="10">
        <f t="shared" si="114"/>
        <v>0</v>
      </c>
      <c r="K310" s="10">
        <f t="shared" si="114"/>
        <v>0</v>
      </c>
      <c r="L310" s="10">
        <f t="shared" si="114"/>
        <v>0</v>
      </c>
      <c r="M310" s="10">
        <f t="shared" si="114"/>
        <v>0</v>
      </c>
      <c r="N310" s="10">
        <f t="shared" si="114"/>
        <v>0</v>
      </c>
      <c r="O310" s="10">
        <f t="shared" si="114"/>
        <v>0</v>
      </c>
      <c r="P310" s="10">
        <f t="shared" si="114"/>
        <v>0</v>
      </c>
      <c r="Q310" s="10">
        <f t="shared" si="114"/>
        <v>0</v>
      </c>
      <c r="R310" s="10">
        <f t="shared" si="114"/>
        <v>0</v>
      </c>
      <c r="S310" s="10">
        <f t="shared" si="114"/>
        <v>0</v>
      </c>
      <c r="T310" s="10">
        <f t="shared" si="114"/>
        <v>0</v>
      </c>
      <c r="U310" s="10">
        <f t="shared" si="114"/>
        <v>0</v>
      </c>
      <c r="V310" s="10">
        <f t="shared" si="114"/>
        <v>0</v>
      </c>
      <c r="W310" s="10">
        <f t="shared" si="114"/>
        <v>0</v>
      </c>
      <c r="X310" s="10">
        <f t="shared" si="114"/>
        <v>0</v>
      </c>
      <c r="Y310" s="10">
        <f t="shared" si="114"/>
        <v>0</v>
      </c>
      <c r="Z310" s="10">
        <f t="shared" si="114"/>
        <v>0</v>
      </c>
      <c r="AA310" s="10">
        <f t="shared" si="114"/>
        <v>0</v>
      </c>
      <c r="AB310" s="10">
        <f t="shared" si="114"/>
        <v>0</v>
      </c>
      <c r="AC310" s="10">
        <f t="shared" si="114"/>
        <v>0</v>
      </c>
      <c r="AD310" s="10"/>
      <c r="AE310" s="10"/>
      <c r="AF310" s="10"/>
      <c r="AG310" s="10"/>
      <c r="AH310" s="10"/>
      <c r="AI310" s="10"/>
      <c r="AJ310" s="10"/>
      <c r="AK310" s="10"/>
      <c r="AL310" s="10"/>
    </row>
    <row r="311" spans="3:38" x14ac:dyDescent="0.35">
      <c r="E311" t="s">
        <v>149</v>
      </c>
      <c r="F311" t="s">
        <v>53</v>
      </c>
      <c r="G311" s="10">
        <f>-$G$19*G310</f>
        <v>0</v>
      </c>
      <c r="H311" s="10">
        <f t="shared" ref="H311:AC311" si="115">-$G$19*H310</f>
        <v>0</v>
      </c>
      <c r="I311" s="10">
        <f t="shared" si="115"/>
        <v>0</v>
      </c>
      <c r="J311" s="10">
        <f t="shared" si="115"/>
        <v>0</v>
      </c>
      <c r="K311" s="10">
        <f t="shared" si="115"/>
        <v>0</v>
      </c>
      <c r="L311" s="10">
        <f t="shared" si="115"/>
        <v>0</v>
      </c>
      <c r="M311" s="10">
        <f t="shared" si="115"/>
        <v>0</v>
      </c>
      <c r="N311" s="10">
        <f t="shared" si="115"/>
        <v>0</v>
      </c>
      <c r="O311" s="10">
        <f t="shared" si="115"/>
        <v>0</v>
      </c>
      <c r="P311" s="10">
        <f t="shared" si="115"/>
        <v>0</v>
      </c>
      <c r="Q311" s="10">
        <f t="shared" si="115"/>
        <v>0</v>
      </c>
      <c r="R311" s="10">
        <f t="shared" si="115"/>
        <v>0</v>
      </c>
      <c r="S311" s="10">
        <f t="shared" si="115"/>
        <v>0</v>
      </c>
      <c r="T311" s="10">
        <f t="shared" si="115"/>
        <v>0</v>
      </c>
      <c r="U311" s="10">
        <f t="shared" si="115"/>
        <v>0</v>
      </c>
      <c r="V311" s="10">
        <f t="shared" si="115"/>
        <v>0</v>
      </c>
      <c r="W311" s="10">
        <f t="shared" si="115"/>
        <v>0</v>
      </c>
      <c r="X311" s="10">
        <f t="shared" si="115"/>
        <v>0</v>
      </c>
      <c r="Y311" s="10">
        <f t="shared" si="115"/>
        <v>0</v>
      </c>
      <c r="Z311" s="10">
        <f t="shared" si="115"/>
        <v>0</v>
      </c>
      <c r="AA311" s="10">
        <f t="shared" si="115"/>
        <v>0</v>
      </c>
      <c r="AB311" s="10">
        <f t="shared" si="115"/>
        <v>0</v>
      </c>
      <c r="AC311" s="10">
        <f t="shared" si="115"/>
        <v>0</v>
      </c>
      <c r="AD311" s="10"/>
      <c r="AE311" s="10"/>
      <c r="AF311" s="10"/>
      <c r="AG311" s="10"/>
      <c r="AH311" s="10"/>
      <c r="AI311" s="10"/>
      <c r="AJ311" s="10"/>
      <c r="AK311" s="10"/>
      <c r="AL311" s="10"/>
    </row>
    <row r="312" spans="3:38" x14ac:dyDescent="0.35">
      <c r="E312" t="s">
        <v>150</v>
      </c>
      <c r="F312" t="s">
        <v>53</v>
      </c>
      <c r="G312" s="10">
        <f t="shared" ref="G312:AC312" si="116">SUM(G302:G311)</f>
        <v>0</v>
      </c>
      <c r="H312" s="10">
        <f t="shared" si="116"/>
        <v>0</v>
      </c>
      <c r="I312" s="10">
        <f t="shared" si="116"/>
        <v>0</v>
      </c>
      <c r="J312" s="10">
        <f t="shared" si="116"/>
        <v>-8736569.3173742853</v>
      </c>
      <c r="K312" s="10">
        <f t="shared" si="116"/>
        <v>-14509680.521128297</v>
      </c>
      <c r="L312" s="10">
        <f t="shared" si="116"/>
        <v>-5487949.2414546721</v>
      </c>
      <c r="M312" s="10">
        <f t="shared" si="116"/>
        <v>-3259478.3574040257</v>
      </c>
      <c r="N312" s="10">
        <f t="shared" si="116"/>
        <v>-3346293.8988182708</v>
      </c>
      <c r="O312" s="10">
        <f t="shared" si="116"/>
        <v>-32797827.432882767</v>
      </c>
      <c r="P312" s="10">
        <f t="shared" si="116"/>
        <v>-7174323.1149671618</v>
      </c>
      <c r="Q312" s="10">
        <f t="shared" si="116"/>
        <v>-9229995.9991113208</v>
      </c>
      <c r="R312" s="10">
        <f t="shared" si="116"/>
        <v>-19139012.810124941</v>
      </c>
      <c r="S312" s="10">
        <f t="shared" si="116"/>
        <v>-25515692.779785372</v>
      </c>
      <c r="T312" s="10">
        <f t="shared" si="116"/>
        <v>-14507545.91111256</v>
      </c>
      <c r="U312" s="10">
        <f t="shared" si="116"/>
        <v>675092.77150629833</v>
      </c>
      <c r="V312" s="10">
        <f t="shared" si="116"/>
        <v>1544960.4840807188</v>
      </c>
      <c r="W312" s="10">
        <f t="shared" si="116"/>
        <v>-8857189.6076820735</v>
      </c>
      <c r="X312" s="10">
        <f t="shared" si="116"/>
        <v>-8774609.2556513064</v>
      </c>
      <c r="Y312" s="10">
        <f t="shared" si="116"/>
        <v>-8671372.0465763547</v>
      </c>
      <c r="Z312" s="10">
        <f t="shared" si="116"/>
        <v>-8546047.6720030494</v>
      </c>
      <c r="AA312" s="10">
        <f t="shared" si="116"/>
        <v>-8397113.7432042509</v>
      </c>
      <c r="AB312" s="10">
        <f t="shared" si="116"/>
        <v>-8222950.1234285943</v>
      </c>
      <c r="AC312" s="10">
        <f t="shared" si="116"/>
        <v>-8021832.9217531793</v>
      </c>
      <c r="AD312" s="10"/>
      <c r="AE312" s="10"/>
      <c r="AF312" s="10"/>
      <c r="AG312" s="10"/>
      <c r="AH312" s="10"/>
      <c r="AI312" s="10"/>
      <c r="AJ312" s="10"/>
      <c r="AK312" s="10"/>
      <c r="AL312" s="10"/>
    </row>
    <row r="313" spans="3:38" x14ac:dyDescent="0.35">
      <c r="E313" t="s">
        <v>151</v>
      </c>
      <c r="F313" t="s">
        <v>53</v>
      </c>
      <c r="G313" s="10">
        <f>NPV($G$17,H312:AL312)+G312</f>
        <v>-143543975.18252769</v>
      </c>
    </row>
    <row r="315" spans="3:38" x14ac:dyDescent="0.35">
      <c r="E315" t="s">
        <v>143</v>
      </c>
      <c r="F315" t="s">
        <v>53</v>
      </c>
      <c r="G315" s="10">
        <f t="shared" ref="G315:AC315" si="117">G287</f>
        <v>17217664.420000002</v>
      </c>
      <c r="H315" s="10">
        <f t="shared" si="117"/>
        <v>18093881.438829519</v>
      </c>
      <c r="I315" s="10">
        <f t="shared" si="117"/>
        <v>19014689.654546034</v>
      </c>
      <c r="J315" s="10">
        <f t="shared" si="117"/>
        <v>19982358.339255754</v>
      </c>
      <c r="K315" s="10">
        <f t="shared" si="117"/>
        <v>20999272.249650449</v>
      </c>
      <c r="L315" s="10">
        <f t="shared" si="117"/>
        <v>22067937.504085585</v>
      </c>
      <c r="M315" s="10">
        <f t="shared" si="117"/>
        <v>0</v>
      </c>
      <c r="N315" s="10">
        <f t="shared" si="117"/>
        <v>0</v>
      </c>
      <c r="O315" s="10">
        <f t="shared" si="117"/>
        <v>0</v>
      </c>
      <c r="P315" s="10">
        <f t="shared" si="117"/>
        <v>0</v>
      </c>
      <c r="Q315" s="10">
        <f t="shared" si="117"/>
        <v>0</v>
      </c>
      <c r="R315" s="10">
        <f t="shared" si="117"/>
        <v>0</v>
      </c>
      <c r="S315" s="10">
        <f t="shared" si="117"/>
        <v>0</v>
      </c>
      <c r="T315" s="10">
        <f t="shared" si="117"/>
        <v>0</v>
      </c>
      <c r="U315" s="10">
        <f t="shared" si="117"/>
        <v>0</v>
      </c>
      <c r="V315" s="10">
        <f t="shared" si="117"/>
        <v>0</v>
      </c>
      <c r="W315" s="10">
        <f t="shared" si="117"/>
        <v>0</v>
      </c>
      <c r="X315" s="10">
        <f t="shared" si="117"/>
        <v>0</v>
      </c>
      <c r="Y315" s="10">
        <f t="shared" si="117"/>
        <v>0</v>
      </c>
      <c r="Z315" s="10">
        <f t="shared" si="117"/>
        <v>0</v>
      </c>
      <c r="AA315" s="10">
        <f t="shared" si="117"/>
        <v>0</v>
      </c>
      <c r="AB315" s="10">
        <f t="shared" si="117"/>
        <v>0</v>
      </c>
      <c r="AC315" s="10">
        <f t="shared" si="117"/>
        <v>0</v>
      </c>
      <c r="AD315" s="10"/>
      <c r="AE315" s="10"/>
      <c r="AF315" s="10"/>
      <c r="AG315" s="10"/>
      <c r="AH315" s="10"/>
      <c r="AI315" s="10"/>
      <c r="AJ315" s="10"/>
      <c r="AK315" s="10"/>
    </row>
    <row r="316" spans="3:38" x14ac:dyDescent="0.35">
      <c r="E316" t="s">
        <v>152</v>
      </c>
      <c r="F316" t="s">
        <v>53</v>
      </c>
      <c r="G316" s="10">
        <f>NPV($G$17,H315:AK315)+G315</f>
        <v>108687975.00726333</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012980C7-5BC5-41B6-AFDF-C374DC7647F5}">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0685-D84B-4C58-A15A-BC9E9B58764C}">
  <sheetPr>
    <tabColor rgb="FF7030A0"/>
    <pageSetUpPr fitToPage="1"/>
  </sheetPr>
  <dimension ref="A1:AN324"/>
  <sheetViews>
    <sheetView zoomScale="85" zoomScaleNormal="85" workbookViewId="0">
      <pane xSplit="6" ySplit="4" topLeftCell="G98" activePane="bottomRight" state="frozen"/>
      <selection pane="topRight" activeCell="G1" sqref="G1"/>
      <selection pane="bottomLeft" activeCell="A5" sqref="A5"/>
      <selection pane="bottomRight" activeCell="G104" sqref="G104"/>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9158.82402796311</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5" spans="1:37" x14ac:dyDescent="0.35">
      <c r="C15" s="3" t="s">
        <v>42</v>
      </c>
    </row>
    <row r="16" spans="1:37" x14ac:dyDescent="0.35">
      <c r="A16" s="2">
        <v>6</v>
      </c>
      <c r="E16" t="s">
        <v>43</v>
      </c>
      <c r="F16" t="s">
        <v>44</v>
      </c>
      <c r="G16" s="7">
        <f>[2]KeyAssumptionsPriceControl_FO!$AB$14</f>
        <v>5.0890585241730291E-2</v>
      </c>
    </row>
    <row r="17" spans="1:37" x14ac:dyDescent="0.35">
      <c r="A17" s="2">
        <v>7</v>
      </c>
      <c r="E17" t="s">
        <v>45</v>
      </c>
      <c r="F17" t="s">
        <v>44</v>
      </c>
      <c r="G17" s="21">
        <v>0.03</v>
      </c>
    </row>
    <row r="18" spans="1:37" x14ac:dyDescent="0.35">
      <c r="E18" t="s">
        <v>46</v>
      </c>
      <c r="F18" t="s">
        <v>44</v>
      </c>
      <c r="G18" s="8">
        <v>0.03</v>
      </c>
      <c r="H18" s="8">
        <v>3.9600000000000003E-2</v>
      </c>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f>1+inflation</f>
        <v>1.0229999999999999</v>
      </c>
      <c r="I21">
        <f>(1+inflation)^I4</f>
        <v>1.0465289999999998</v>
      </c>
      <c r="J21">
        <f t="shared" ref="J21:AK21" si="0">(1+inflation)^J4</f>
        <v>1.0705991669999997</v>
      </c>
      <c r="K21">
        <f t="shared" si="0"/>
        <v>1.0952229478409996</v>
      </c>
      <c r="L21">
        <f t="shared" si="0"/>
        <v>1.1204130756413424</v>
      </c>
      <c r="M21">
        <f t="shared" si="0"/>
        <v>1.1461825763810933</v>
      </c>
      <c r="N21">
        <f t="shared" si="0"/>
        <v>1.1725447756378582</v>
      </c>
      <c r="O21">
        <f t="shared" si="0"/>
        <v>1.1995133054775289</v>
      </c>
      <c r="P21">
        <f t="shared" si="0"/>
        <v>1.2271021115035119</v>
      </c>
      <c r="Q21">
        <f t="shared" si="0"/>
        <v>1.2553254600680925</v>
      </c>
      <c r="R21">
        <f t="shared" si="0"/>
        <v>1.2841979456496586</v>
      </c>
      <c r="S21">
        <f t="shared" si="0"/>
        <v>1.3137344983996007</v>
      </c>
      <c r="T21">
        <f t="shared" si="0"/>
        <v>1.3439503918627913</v>
      </c>
      <c r="U21">
        <f t="shared" si="0"/>
        <v>1.3748612508756355</v>
      </c>
      <c r="V21">
        <f t="shared" si="0"/>
        <v>1.4064830596457747</v>
      </c>
      <c r="W21">
        <f t="shared" si="0"/>
        <v>1.4388321700176274</v>
      </c>
      <c r="X21">
        <f t="shared" si="0"/>
        <v>1.4719253099280327</v>
      </c>
      <c r="Y21">
        <f t="shared" si="0"/>
        <v>1.5057795920563775</v>
      </c>
      <c r="Z21">
        <f t="shared" si="0"/>
        <v>1.5404125226736738</v>
      </c>
      <c r="AA21">
        <f t="shared" si="0"/>
        <v>1.5758420106951683</v>
      </c>
      <c r="AB21">
        <f t="shared" si="0"/>
        <v>1.6120863769411569</v>
      </c>
      <c r="AC21">
        <f t="shared" si="0"/>
        <v>1.6491643636108035</v>
      </c>
      <c r="AD21">
        <f t="shared" si="0"/>
        <v>1.6870951439738515</v>
      </c>
      <c r="AE21">
        <f t="shared" si="0"/>
        <v>1.7258983322852501</v>
      </c>
      <c r="AF21">
        <f t="shared" si="0"/>
        <v>1.7655939939278107</v>
      </c>
      <c r="AG21">
        <f t="shared" si="0"/>
        <v>1.8062026557881501</v>
      </c>
      <c r="AH21">
        <f t="shared" si="0"/>
        <v>1.8477453168712774</v>
      </c>
      <c r="AI21">
        <f t="shared" si="0"/>
        <v>1.8902434591593167</v>
      </c>
      <c r="AJ21">
        <f t="shared" si="0"/>
        <v>1.9337190587199808</v>
      </c>
      <c r="AK21">
        <f t="shared" si="0"/>
        <v>1.9781945970705404</v>
      </c>
    </row>
    <row r="22" spans="1:37" x14ac:dyDescent="0.35">
      <c r="A22" s="2">
        <v>10</v>
      </c>
      <c r="C22" s="3" t="s">
        <v>51</v>
      </c>
      <c r="D22" s="3"/>
      <c r="G22" t="s">
        <v>52</v>
      </c>
      <c r="I22">
        <f>[2]KeyAssumptionsPriceControl_FO!AB15</f>
        <v>1</v>
      </c>
      <c r="J22">
        <f>[2]KeyAssumptionsPriceControl_FO!AC15</f>
        <v>1.03</v>
      </c>
      <c r="K22">
        <f>[2]KeyAssumptionsPriceControl_FO!AD15</f>
        <v>1.0609</v>
      </c>
      <c r="L22">
        <f>[2]KeyAssumptionsPriceControl_FO!AE15</f>
        <v>1.092727</v>
      </c>
      <c r="M22">
        <f>[2]KeyAssumptionsPriceControl_FO!AF15</f>
        <v>1.1255088100000001</v>
      </c>
      <c r="N22">
        <f>[2]KeyAssumptionsPriceControl_FO!AG15</f>
        <v>1.1592740743000001</v>
      </c>
      <c r="O22">
        <f>[2]KeyAssumptionsPriceControl_FO!AH15</f>
        <v>1.1940522965290001</v>
      </c>
      <c r="P22">
        <f>[2]KeyAssumptionsPriceControl_FO!AI15</f>
        <v>1.2298738654248702</v>
      </c>
      <c r="Q22">
        <f>[2]KeyAssumptionsPriceControl_FO!AJ15</f>
        <v>1.2667700813876164</v>
      </c>
      <c r="R22">
        <f>[2]KeyAssumptionsPriceControl_FO!AK15</f>
        <v>1.3047731838292449</v>
      </c>
      <c r="S22">
        <f>[2]KeyAssumptionsPriceControl_FO!AL15</f>
        <v>1.3439163793441222</v>
      </c>
    </row>
    <row r="23" spans="1:37" x14ac:dyDescent="0.35">
      <c r="E23" s="10" t="str">
        <f>E9</f>
        <v>Pipes</v>
      </c>
      <c r="F23" t="s">
        <v>53</v>
      </c>
      <c r="G23" s="6"/>
      <c r="H23" s="6"/>
      <c r="I23" s="6"/>
      <c r="J23" s="6">
        <f>+'[3]Low Growth - Total'!J38+'[3]Growth Area'!J38+[3]PLN!J38</f>
        <v>4061987.7923609992</v>
      </c>
      <c r="K23" s="6">
        <f>+'[3]Low Growth - Total'!K38+'[3]Growth Area'!K38+[3]PLN!K38</f>
        <v>9897595.3758908287</v>
      </c>
      <c r="L23" s="6">
        <f>+'[3]Low Growth - Total'!L38+'[3]Growth Area'!L38+[3]PLN!L38</f>
        <v>2217811.6958246655</v>
      </c>
      <c r="M23" s="6">
        <f>+'[3]Low Growth - Total'!M38+'[3]Growth Area'!M38+[3]PLN!M38</f>
        <v>3656702.9581332696</v>
      </c>
      <c r="N23" s="6">
        <f>+'[3]Low Growth - Total'!N38+'[3]Growth Area'!N38+[3]PLN!N38</f>
        <v>3204246.3577805213</v>
      </c>
      <c r="O23" s="6">
        <f>+'[3]Low Growth - Total'!O38+'[3]Growth Area'!O38+[3]PLN!O38</f>
        <v>2312944.0754551492</v>
      </c>
      <c r="P23" s="6">
        <f>+'[3]Low Growth - Total'!P38+'[3]Growth Area'!P38+[3]PLN!P38</f>
        <v>2273680.6556832846</v>
      </c>
      <c r="Q23" s="6">
        <f>+'[3]Low Growth - Total'!Q38+'[3]Growth Area'!Q38+[3]PLN!Q38</f>
        <v>2636906.0689564692</v>
      </c>
      <c r="R23" s="6">
        <f>+'[3]Low Growth - Total'!R38+'[3]Growth Area'!R38+[3]PLN!R38</f>
        <v>11595668.445642477</v>
      </c>
      <c r="S23" s="6">
        <f>+'[3]Low Growth - Total'!S38+'[3]Growth Area'!S38+[3]PLN!S38</f>
        <v>13823539.689709185</v>
      </c>
      <c r="T23" s="6">
        <f>+'[3]Low Growth - Total'!T38+'[3]Growth Area'!T38+[3]PLN!T38</f>
        <v>16063687.145953603</v>
      </c>
      <c r="U23" s="6">
        <f>+'[3]Low Growth - Total'!U38+'[3]Growth Area'!U38+[3]PLN!U38</f>
        <v>790531.88743638142</v>
      </c>
      <c r="V23" s="6">
        <f>+'[3]Low Growth - Total'!V38+'[3]Growth Area'!V38+[3]PLN!V38</f>
        <v>438665.39265850774</v>
      </c>
      <c r="W23" s="6">
        <f>+'[3]Low Growth - Total'!W38+'[3]Growth Area'!W38+[3]PLN!W38</f>
        <v>5059559.6121362876</v>
      </c>
      <c r="X23" s="6">
        <f>+'[3]Low Growth - Total'!X38+'[3]Growth Area'!X38+[3]PLN!X38</f>
        <v>5140358.7730579898</v>
      </c>
      <c r="Y23" s="6">
        <f>+'[3]Low Growth - Total'!Y38+'[3]Growth Area'!Y38+[3]PLN!Y38</f>
        <v>5221157.9339796919</v>
      </c>
      <c r="Z23" s="6">
        <f>+'[3]Low Growth - Total'!Z38+'[3]Growth Area'!Z38+[3]PLN!Z38</f>
        <v>5301957.0949013941</v>
      </c>
      <c r="AA23" s="6">
        <f>+'[3]Low Growth - Total'!AA38+'[3]Growth Area'!AA38+[3]PLN!AA38</f>
        <v>5382756.2558230963</v>
      </c>
      <c r="AB23" s="6">
        <f>+'[3]Low Growth - Total'!AB38+'[3]Growth Area'!AB38+[3]PLN!AB38</f>
        <v>5463555.4167447994</v>
      </c>
      <c r="AC23" s="6">
        <f>+'[3]Low Growth - Total'!AC38+'[3]Growth Area'!AC38+[3]PLN!AC38</f>
        <v>5544354.5776665015</v>
      </c>
      <c r="AD23" s="6">
        <f>+'[3]Low Growth - Total'!AD38+'[3]Growth Area'!AD38+[3]PLN!AD38</f>
        <v>5625153.7385882027</v>
      </c>
      <c r="AE23" s="6">
        <f>+'[3]Low Growth - Total'!AE38+'[3]Growth Area'!AE38+[3]PLN!AE38</f>
        <v>5705952.8995099049</v>
      </c>
      <c r="AF23" s="6">
        <f>+'[3]Low Growth - Total'!AF38+'[3]Growth Area'!AF38+[3]PLN!AF38</f>
        <v>5786752.060431608</v>
      </c>
      <c r="AG23" s="6">
        <f>+'[3]Low Growth - Total'!AG38+'[3]Growth Area'!AG38+[3]PLN!AG38</f>
        <v>5867551.2213533092</v>
      </c>
      <c r="AH23" s="6">
        <f>+'[3]Low Growth - Total'!AH38+'[3]Growth Area'!AH38+[3]PLN!AH38</f>
        <v>5948350.3822750123</v>
      </c>
      <c r="AI23" s="6">
        <f>+'[3]Low Growth - Total'!AI38+'[3]Growth Area'!AI38+[3]PLN!AI38</f>
        <v>6029149.5431967145</v>
      </c>
      <c r="AJ23" s="6">
        <f>+'[3]Low Growth - Total'!AJ38+'[3]Growth Area'!AJ38+[3]PLN!AJ38</f>
        <v>6109948.7041184176</v>
      </c>
      <c r="AK23" s="6">
        <f>+'[3]Low Growth - Total'!AK38+'[3]Growth Area'!AK38+[3]PLN!AK38</f>
        <v>6190747.8650401179</v>
      </c>
    </row>
    <row r="24" spans="1:37" x14ac:dyDescent="0.35">
      <c r="E24" s="10" t="str">
        <f>E10</f>
        <v>Pumps</v>
      </c>
      <c r="F24" t="s">
        <v>53</v>
      </c>
      <c r="G24" s="6"/>
      <c r="H24" s="6"/>
      <c r="I24" s="6"/>
      <c r="J24" s="6">
        <f>+'[3]Low Growth - Total'!J39+'[3]Growth Area'!J39+[3]PLN!J39</f>
        <v>4891644.1824999992</v>
      </c>
      <c r="K24" s="6">
        <f>+'[3]Low Growth - Total'!K39+'[3]Growth Area'!K39+[3]PLN!K39</f>
        <v>4919168.1280952152</v>
      </c>
      <c r="L24" s="6">
        <f>+'[3]Low Growth - Total'!L39+'[3]Growth Area'!L39+[3]PLN!L39</f>
        <v>3677800.127885499</v>
      </c>
      <c r="M24" s="6">
        <f>+'[3]Low Growth - Total'!M39+'[3]Growth Area'!M39+[3]PLN!M39</f>
        <v>108668.32384809994</v>
      </c>
      <c r="N24" s="6">
        <f>+'[3]Low Growth - Total'!N39+'[3]Growth Area'!N39+[3]PLN!N39</f>
        <v>762783.71571125649</v>
      </c>
      <c r="O24" s="6">
        <f>+'[3]Low Growth - Total'!O39+'[3]Growth Area'!O39+[3]PLN!O39</f>
        <v>31230841.474980541</v>
      </c>
      <c r="P24" s="6">
        <f>+'[3]Low Growth - Total'!P39+'[3]Growth Area'!P39+[3]PLN!P39</f>
        <v>5782960.14101642</v>
      </c>
      <c r="Q24" s="6">
        <f>+'[3]Low Growth - Total'!Q39+'[3]Growth Area'!Q39+[3]PLN!Q39</f>
        <v>7623714.0912421346</v>
      </c>
      <c r="R24" s="6">
        <f>+'[3]Low Growth - Total'!R39+'[3]Growth Area'!R39+[3]PLN!R39</f>
        <v>8735084.740065299</v>
      </c>
      <c r="S24" s="6">
        <f>+'[3]Low Growth - Total'!S39+'[3]Growth Area'!S39+[3]PLN!S39</f>
        <v>13058739.113348939</v>
      </c>
      <c r="T24" s="6">
        <f>+'[3]Low Growth - Total'!T39+'[3]Growth Area'!T39+[3]PLN!T39</f>
        <v>0</v>
      </c>
      <c r="U24" s="6">
        <f>+'[3]Low Growth - Total'!U39+'[3]Growth Area'!U39+[3]PLN!U39</f>
        <v>295825.68368187972</v>
      </c>
      <c r="V24" s="6">
        <f>+'[3]Low Growth - Total'!V39+'[3]Growth Area'!V39+[3]PLN!V39</f>
        <v>0</v>
      </c>
      <c r="W24" s="6">
        <f>+'[3]Low Growth - Total'!W39+'[3]Growth Area'!W39+[3]PLN!W39</f>
        <v>6021482.7972098021</v>
      </c>
      <c r="X24" s="6">
        <f>+'[3]Low Growth - Total'!X39+'[3]Growth Area'!X39+[3]PLN!X39</f>
        <v>6117643.4900005301</v>
      </c>
      <c r="Y24" s="6">
        <f>+'[3]Low Growth - Total'!Y39+'[3]Growth Area'!Y39+[3]PLN!Y39</f>
        <v>6213804.1827912601</v>
      </c>
      <c r="Z24" s="6">
        <f>+'[3]Low Growth - Total'!Z39+'[3]Growth Area'!Z39+[3]PLN!Z39</f>
        <v>6309964.8755819881</v>
      </c>
      <c r="AA24" s="6">
        <f>+'[3]Low Growth - Total'!AA39+'[3]Growth Area'!AA39+[3]PLN!AA39</f>
        <v>6406125.5683727171</v>
      </c>
      <c r="AB24" s="6">
        <f>+'[3]Low Growth - Total'!AB39+'[3]Growth Area'!AB39+[3]PLN!AB39</f>
        <v>6502286.2611634471</v>
      </c>
      <c r="AC24" s="6">
        <f>+'[3]Low Growth - Total'!AC39+'[3]Growth Area'!AC39+[3]PLN!AC39</f>
        <v>6598446.9539541751</v>
      </c>
      <c r="AD24" s="6">
        <f>+'[3]Low Growth - Total'!AD39+'[3]Growth Area'!AD39+[3]PLN!AD39</f>
        <v>6694607.6467449041</v>
      </c>
      <c r="AE24" s="6">
        <f>+'[3]Low Growth - Total'!AE39+'[3]Growth Area'!AE39+[3]PLN!AE39</f>
        <v>6790768.3395356331</v>
      </c>
      <c r="AF24" s="6">
        <f>+'[3]Low Growth - Total'!AF39+'[3]Growth Area'!AF39+[3]PLN!AF39</f>
        <v>6886929.0323263621</v>
      </c>
      <c r="AG24" s="6">
        <f>+'[3]Low Growth - Total'!AG39+'[3]Growth Area'!AG39+[3]PLN!AG39</f>
        <v>6983089.7251170892</v>
      </c>
      <c r="AH24" s="6">
        <f>+'[3]Low Growth - Total'!AH39+'[3]Growth Area'!AH39+[3]PLN!AH39</f>
        <v>7079250.4179078192</v>
      </c>
      <c r="AI24" s="6">
        <f>+'[3]Low Growth - Total'!AI39+'[3]Growth Area'!AI39+[3]PLN!AI39</f>
        <v>7175411.1106985472</v>
      </c>
      <c r="AJ24" s="6">
        <f>+'[3]Low Growth - Total'!AJ39+'[3]Growth Area'!AJ39+[3]PLN!AJ39</f>
        <v>7271571.8034892762</v>
      </c>
      <c r="AK24" s="6">
        <f>+'[3]Low Growth - Total'!AK39+'[3]Growth Area'!AK39+[3]PLN!AK39</f>
        <v>7367732.4962800061</v>
      </c>
    </row>
    <row r="25" spans="1:37" x14ac:dyDescent="0.35">
      <c r="E25" s="10" t="str">
        <f>E11</f>
        <v>Valves and Meters</v>
      </c>
      <c r="F25" t="s">
        <v>53</v>
      </c>
      <c r="G25" s="6">
        <f>+'[3]Low Growth - Total'!G40+'[3]Growth Area'!G40+[3]PLN!G40</f>
        <v>0</v>
      </c>
      <c r="H25" s="6">
        <f>+'[3]Low Growth - Total'!H40+'[3]Growth Area'!H40+[3]PLN!H40</f>
        <v>0</v>
      </c>
      <c r="I25" s="6">
        <f>+'[3]Low Growth - Total'!I40+'[3]Growth Area'!I40+[3]PLN!I40</f>
        <v>0</v>
      </c>
      <c r="J25" s="6">
        <f>+'[3]Low Growth - Total'!J40+'[3]Growth Area'!J40+[3]PLN!J40</f>
        <v>0</v>
      </c>
      <c r="K25" s="6">
        <f>+'[3]Low Growth - Total'!K40+'[3]Growth Area'!K40+[3]PLN!K40</f>
        <v>0</v>
      </c>
      <c r="L25" s="6">
        <f>+'[3]Low Growth - Total'!L40+'[3]Growth Area'!L40+[3]PLN!L40</f>
        <v>0</v>
      </c>
      <c r="M25" s="6">
        <f>+'[3]Low Growth - Total'!M40+'[3]Growth Area'!M40+[3]PLN!M40</f>
        <v>0</v>
      </c>
      <c r="N25" s="6">
        <f>+'[3]Low Growth - Total'!N40+'[3]Growth Area'!N40+[3]PLN!N40</f>
        <v>0</v>
      </c>
      <c r="O25" s="6">
        <f>+'[3]Low Growth - Total'!O40+'[3]Growth Area'!O40+[3]PLN!O40</f>
        <v>0</v>
      </c>
      <c r="P25" s="6">
        <f>+'[3]Low Growth - Total'!P40+'[3]Growth Area'!P40+[3]PLN!P40</f>
        <v>0</v>
      </c>
      <c r="Q25" s="6">
        <f>+'[3]Low Growth - Total'!Q40+'[3]Growth Area'!Q40+[3]PLN!Q40</f>
        <v>0</v>
      </c>
      <c r="R25" s="6">
        <f>+'[3]Low Growth - Total'!R40+'[3]Growth Area'!R40+[3]PLN!R40</f>
        <v>0</v>
      </c>
      <c r="S25" s="6">
        <f>+'[3]Low Growth - Total'!S40+'[3]Growth Area'!S40+[3]PLN!S40</f>
        <v>0</v>
      </c>
      <c r="T25" s="6">
        <f>+'[3]Low Growth - Total'!T40+'[3]Growth Area'!T40+[3]PLN!T40</f>
        <v>0</v>
      </c>
      <c r="U25" s="6">
        <f>+'[3]Low Growth - Total'!U40+'[3]Growth Area'!U40+[3]PLN!U40</f>
        <v>0</v>
      </c>
      <c r="V25" s="6">
        <f>+'[3]Low Growth - Total'!V40+'[3]Growth Area'!V40+[3]PLN!V40</f>
        <v>0</v>
      </c>
      <c r="W25" s="6">
        <f>+'[3]Low Growth - Total'!W40+'[3]Growth Area'!W40+[3]PLN!W40</f>
        <v>0</v>
      </c>
      <c r="X25" s="6">
        <f>+'[3]Low Growth - Total'!X40+'[3]Growth Area'!X40+[3]PLN!X40</f>
        <v>0</v>
      </c>
      <c r="Y25" s="6">
        <f>+'[3]Low Growth - Total'!Y40+'[3]Growth Area'!Y40+[3]PLN!Y40</f>
        <v>0</v>
      </c>
      <c r="Z25" s="6">
        <f>+'[3]Low Growth - Total'!Z40+'[3]Growth Area'!Z40+[3]PLN!Z40</f>
        <v>0</v>
      </c>
      <c r="AA25" s="6">
        <f>+'[3]Low Growth - Total'!AA40+'[3]Growth Area'!AA40+[3]PLN!AA40</f>
        <v>0</v>
      </c>
      <c r="AB25" s="6">
        <f>+'[3]Low Growth - Total'!AB40+'[3]Growth Area'!AB40+[3]PLN!AB40</f>
        <v>0</v>
      </c>
      <c r="AC25" s="6">
        <f>+'[3]Low Growth - Total'!AC40+'[3]Growth Area'!AC40+[3]PLN!AC40</f>
        <v>0</v>
      </c>
      <c r="AD25" s="6">
        <f>+'[3]Low Growth - Total'!AD40+'[3]Growth Area'!AD40+[3]PLN!AD40</f>
        <v>0</v>
      </c>
      <c r="AE25" s="6">
        <f>+'[3]Low Growth - Total'!AE40+'[3]Growth Area'!AE40+[3]PLN!AE40</f>
        <v>0</v>
      </c>
      <c r="AF25" s="6">
        <f>+'[3]Low Growth - Total'!AF40+'[3]Growth Area'!AF40+[3]PLN!AF40</f>
        <v>0</v>
      </c>
      <c r="AG25" s="6">
        <f>+'[3]Low Growth - Total'!AG40+'[3]Growth Area'!AG40+[3]PLN!AG40</f>
        <v>0</v>
      </c>
      <c r="AH25" s="6">
        <f>+'[3]Low Growth - Total'!AH40+'[3]Growth Area'!AH40+[3]PLN!AH40</f>
        <v>0</v>
      </c>
      <c r="AI25" s="6">
        <f>+'[3]Low Growth - Total'!AI40+'[3]Growth Area'!AI40+[3]PLN!AI40</f>
        <v>0</v>
      </c>
      <c r="AJ25" s="6">
        <f>+'[3]Low Growth - Total'!AJ40+'[3]Growth Area'!AJ40+[3]PLN!AJ40</f>
        <v>0</v>
      </c>
      <c r="AK25" s="6">
        <f>+'[3]Low Growth - Total'!AK40+'[3]Growth Area'!AK40+[3]PLN!AK40</f>
        <v>0</v>
      </c>
    </row>
    <row r="26" spans="1:37" x14ac:dyDescent="0.35">
      <c r="E26" t="s">
        <v>41</v>
      </c>
      <c r="F26" t="s">
        <v>53</v>
      </c>
      <c r="G26" s="6">
        <f>+'[3]Low Growth - Total'!G41+'[3]Growth Area'!G41+[3]PLN!G41</f>
        <v>0</v>
      </c>
      <c r="H26" s="6">
        <f>+'[3]Low Growth - Total'!H41+'[3]Growth Area'!H41+[3]PLN!H41</f>
        <v>0</v>
      </c>
      <c r="I26" s="6">
        <f>+'[3]Low Growth - Total'!I41+'[3]Growth Area'!I41+[3]PLN!I41</f>
        <v>0</v>
      </c>
      <c r="J26" s="6">
        <f>+'[3]Low Growth - Total'!J41+'[3]Growth Area'!J41+[3]PLN!J41</f>
        <v>0</v>
      </c>
      <c r="K26" s="6">
        <f>+'[3]Low Growth - Total'!K41+'[3]Growth Area'!K41+[3]PLN!K41</f>
        <v>0</v>
      </c>
      <c r="L26" s="6">
        <f>+'[3]Low Growth - Total'!L41+'[3]Growth Area'!L41+[3]PLN!L41</f>
        <v>0</v>
      </c>
      <c r="M26" s="6">
        <f>+'[3]Low Growth - Total'!M41+'[3]Growth Area'!M41+[3]PLN!M41</f>
        <v>0</v>
      </c>
      <c r="N26" s="6">
        <f>+'[3]Low Growth - Total'!N41+'[3]Growth Area'!N41+[3]PLN!N41</f>
        <v>0</v>
      </c>
      <c r="O26" s="6">
        <f>+'[3]Low Growth - Total'!O41+'[3]Growth Area'!O41+[3]PLN!O41</f>
        <v>0</v>
      </c>
      <c r="P26" s="6">
        <f>+'[3]Low Growth - Total'!P41+'[3]Growth Area'!P41+[3]PLN!P41</f>
        <v>0</v>
      </c>
      <c r="Q26" s="6">
        <f>+'[3]Low Growth - Total'!Q41+'[3]Growth Area'!Q41+[3]PLN!Q41</f>
        <v>0</v>
      </c>
      <c r="R26" s="6">
        <f>+'[3]Low Growth - Total'!R41+'[3]Growth Area'!R41+[3]PLN!R41</f>
        <v>0</v>
      </c>
      <c r="S26" s="6">
        <f>+'[3]Low Growth - Total'!S41+'[3]Growth Area'!S41+[3]PLN!S41</f>
        <v>0</v>
      </c>
      <c r="T26" s="6">
        <f>+'[3]Low Growth - Total'!T41+'[3]Growth Area'!T41+[3]PLN!T41</f>
        <v>0</v>
      </c>
      <c r="U26" s="6">
        <f>+'[3]Low Growth - Total'!U41+'[3]Growth Area'!U41+[3]PLN!U41</f>
        <v>0</v>
      </c>
      <c r="V26" s="6">
        <f>+'[3]Low Growth - Total'!V41+'[3]Growth Area'!V41+[3]PLN!V41</f>
        <v>0</v>
      </c>
      <c r="W26" s="6">
        <f>+'[3]Low Growth - Total'!W41+'[3]Growth Area'!W41+[3]PLN!W41</f>
        <v>0</v>
      </c>
      <c r="X26" s="6">
        <f>+'[3]Low Growth - Total'!X41+'[3]Growth Area'!X41+[3]PLN!X41</f>
        <v>0</v>
      </c>
      <c r="Y26" s="6">
        <f>+'[3]Low Growth - Total'!Y41+'[3]Growth Area'!Y41+[3]PLN!Y41</f>
        <v>0</v>
      </c>
      <c r="Z26" s="6">
        <f>+'[3]Low Growth - Total'!Z41+'[3]Growth Area'!Z41+[3]PLN!Z41</f>
        <v>0</v>
      </c>
      <c r="AA26" s="6">
        <f>+'[3]Low Growth - Total'!AA41+'[3]Growth Area'!AA41+[3]PLN!AA41</f>
        <v>0</v>
      </c>
      <c r="AB26" s="6">
        <f>+'[3]Low Growth - Total'!AB41+'[3]Growth Area'!AB41+[3]PLN!AB41</f>
        <v>0</v>
      </c>
      <c r="AC26" s="6">
        <f>+'[3]Low Growth - Total'!AC41+'[3]Growth Area'!AC41+[3]PLN!AC41</f>
        <v>0</v>
      </c>
      <c r="AD26" s="6">
        <f>+'[3]Low Growth - Total'!AD41+'[3]Growth Area'!AD41+[3]PLN!AD41</f>
        <v>0</v>
      </c>
      <c r="AE26" s="6">
        <f>+'[3]Low Growth - Total'!AE41+'[3]Growth Area'!AE41+[3]PLN!AE41</f>
        <v>0</v>
      </c>
      <c r="AF26" s="6">
        <f>+'[3]Low Growth - Total'!AF41+'[3]Growth Area'!AF41+[3]PLN!AF41</f>
        <v>0</v>
      </c>
      <c r="AG26" s="6">
        <f>+'[3]Low Growth - Total'!AG41+'[3]Growth Area'!AG41+[3]PLN!AG41</f>
        <v>0</v>
      </c>
      <c r="AH26" s="6">
        <f>+'[3]Low Growth - Total'!AH41+'[3]Growth Area'!AH41+[3]PLN!AH41</f>
        <v>0</v>
      </c>
      <c r="AI26" s="6">
        <f>+'[3]Low Growth - Total'!AI41+'[3]Growth Area'!AI41+[3]PLN!AI41</f>
        <v>0</v>
      </c>
      <c r="AJ26" s="6">
        <f>+'[3]Low Growth - Total'!AJ41+'[3]Growth Area'!AJ41+[3]PLN!AJ41</f>
        <v>0</v>
      </c>
      <c r="AK26" s="6">
        <f>+'[3]Low Growth - Total'!AK41+'[3]Growth Area'!AK41+[3]PLN!AK41</f>
        <v>0</v>
      </c>
    </row>
    <row r="27" spans="1:37" x14ac:dyDescent="0.35">
      <c r="E27" t="s">
        <v>54</v>
      </c>
      <c r="F27" t="s">
        <v>53</v>
      </c>
      <c r="G27" s="6">
        <f>+'[3]Low Growth - Total'!G42+'[3]Growth Area'!G42+[3]PLN!G42</f>
        <v>0</v>
      </c>
      <c r="H27" s="6">
        <f>+'[3]Low Growth - Total'!H42+'[3]Growth Area'!H42+[3]PLN!H42</f>
        <v>0</v>
      </c>
      <c r="I27" s="6">
        <f>+'[3]Low Growth - Total'!I42+'[3]Growth Area'!I42+[3]PLN!I42</f>
        <v>0</v>
      </c>
      <c r="J27" s="6">
        <f>+'[3]Low Growth - Total'!J42+'[3]Growth Area'!J42+[3]PLN!J42</f>
        <v>0</v>
      </c>
      <c r="K27" s="6">
        <f>+'[3]Low Growth - Total'!K42+'[3]Growth Area'!K42+[3]PLN!K42</f>
        <v>0</v>
      </c>
      <c r="L27" s="6">
        <f>+'[3]Low Growth - Total'!L42+'[3]Growth Area'!L42+[3]PLN!L42</f>
        <v>0</v>
      </c>
      <c r="M27" s="6">
        <f>+'[3]Low Growth - Total'!M42+'[3]Growth Area'!M42+[3]PLN!M42</f>
        <v>0</v>
      </c>
      <c r="N27" s="6">
        <f>+'[3]Low Growth - Total'!N42+'[3]Growth Area'!N42+[3]PLN!N42</f>
        <v>0</v>
      </c>
      <c r="O27" s="6">
        <f>+'[3]Low Growth - Total'!O42+'[3]Growth Area'!O42+[3]PLN!O42</f>
        <v>0</v>
      </c>
      <c r="P27" s="6">
        <f>+'[3]Low Growth - Total'!P42+'[3]Growth Area'!P42+[3]PLN!P42</f>
        <v>0</v>
      </c>
      <c r="Q27" s="6">
        <f>+'[3]Low Growth - Total'!Q42+'[3]Growth Area'!Q42+[3]PLN!Q42</f>
        <v>0</v>
      </c>
      <c r="R27" s="6">
        <f>+'[3]Low Growth - Total'!R42+'[3]Growth Area'!R42+[3]PLN!R42</f>
        <v>0</v>
      </c>
      <c r="S27" s="6">
        <f>+'[3]Low Growth - Total'!S42+'[3]Growth Area'!S42+[3]PLN!S42</f>
        <v>0</v>
      </c>
      <c r="T27" s="6">
        <f>+'[3]Low Growth - Total'!T42+'[3]Growth Area'!T42+[3]PLN!T42</f>
        <v>0</v>
      </c>
      <c r="U27" s="6">
        <f>+'[3]Low Growth - Total'!U42+'[3]Growth Area'!U42+[3]PLN!U42</f>
        <v>0</v>
      </c>
      <c r="V27" s="6">
        <f>+'[3]Low Growth - Total'!V42+'[3]Growth Area'!V42+[3]PLN!V42</f>
        <v>0</v>
      </c>
      <c r="W27" s="6">
        <f>+'[3]Low Growth - Total'!W42+'[3]Growth Area'!W42+[3]PLN!W42</f>
        <v>0</v>
      </c>
      <c r="X27" s="6">
        <f>+'[3]Low Growth - Total'!X42+'[3]Growth Area'!X42+[3]PLN!X42</f>
        <v>0</v>
      </c>
      <c r="Y27" s="6">
        <f>+'[3]Low Growth - Total'!Y42+'[3]Growth Area'!Y42+[3]PLN!Y42</f>
        <v>0</v>
      </c>
      <c r="Z27" s="6">
        <f>+'[3]Low Growth - Total'!Z42+'[3]Growth Area'!Z42+[3]PLN!Z42</f>
        <v>0</v>
      </c>
      <c r="AA27" s="6">
        <f>+'[3]Low Growth - Total'!AA42+'[3]Growth Area'!AA42+[3]PLN!AA42</f>
        <v>0</v>
      </c>
      <c r="AB27" s="6">
        <f>+'[3]Low Growth - Total'!AB42+'[3]Growth Area'!AB42+[3]PLN!AB42</f>
        <v>0</v>
      </c>
      <c r="AC27" s="6">
        <f>+'[3]Low Growth - Total'!AC42+'[3]Growth Area'!AC42+[3]PLN!AC42</f>
        <v>0</v>
      </c>
      <c r="AD27" s="6">
        <f>+'[3]Low Growth - Total'!AD42+'[3]Growth Area'!AD42+[3]PLN!AD42</f>
        <v>0</v>
      </c>
      <c r="AE27" s="6">
        <f>+'[3]Low Growth - Total'!AE42+'[3]Growth Area'!AE42+[3]PLN!AE42</f>
        <v>0</v>
      </c>
      <c r="AF27" s="6">
        <f>+'[3]Low Growth - Total'!AF42+'[3]Growth Area'!AF42+[3]PLN!AF42</f>
        <v>0</v>
      </c>
      <c r="AG27" s="6">
        <f>+'[3]Low Growth - Total'!AG42+'[3]Growth Area'!AG42+[3]PLN!AG42</f>
        <v>0</v>
      </c>
      <c r="AH27" s="6">
        <f>+'[3]Low Growth - Total'!AH42+'[3]Growth Area'!AH42+[3]PLN!AH42</f>
        <v>0</v>
      </c>
      <c r="AI27" s="6">
        <f>+'[3]Low Growth - Total'!AI42+'[3]Growth Area'!AI42+[3]PLN!AI42</f>
        <v>0</v>
      </c>
      <c r="AJ27" s="6">
        <f>+'[3]Low Growth - Total'!AJ42+'[3]Growth Area'!AJ42+[3]PLN!AJ42</f>
        <v>0</v>
      </c>
      <c r="AK27" s="6">
        <f>+'[3]Low Growth - Total'!AK42+'[3]Growth Area'!AK42+[3]PLN!AK42</f>
        <v>0</v>
      </c>
    </row>
    <row r="28" spans="1:37" x14ac:dyDescent="0.35">
      <c r="G28" s="10">
        <f>SUM(G23:G27)</f>
        <v>0</v>
      </c>
      <c r="H28" s="10">
        <f t="shared" ref="H28:AK28" si="1">SUM(H23:H27)</f>
        <v>0</v>
      </c>
      <c r="I28" s="10">
        <f t="shared" si="1"/>
        <v>0</v>
      </c>
      <c r="J28" s="10">
        <f t="shared" si="1"/>
        <v>8953631.9748609979</v>
      </c>
      <c r="K28" s="10">
        <f t="shared" si="1"/>
        <v>14816763.503986044</v>
      </c>
      <c r="L28" s="10">
        <f t="shared" si="1"/>
        <v>5895611.8237101641</v>
      </c>
      <c r="M28" s="10">
        <f t="shared" si="1"/>
        <v>3765371.2819813695</v>
      </c>
      <c r="N28" s="10">
        <f t="shared" si="1"/>
        <v>3967030.0734917778</v>
      </c>
      <c r="O28" s="10">
        <f t="shared" si="1"/>
        <v>33543785.550435688</v>
      </c>
      <c r="P28" s="10">
        <f t="shared" si="1"/>
        <v>8056640.7966997046</v>
      </c>
      <c r="Q28" s="10">
        <f t="shared" si="1"/>
        <v>10260620.160198603</v>
      </c>
      <c r="R28" s="10">
        <f t="shared" si="1"/>
        <v>20330753.185707778</v>
      </c>
      <c r="S28" s="10">
        <f t="shared" si="1"/>
        <v>26882278.803058125</v>
      </c>
      <c r="T28" s="10">
        <f t="shared" si="1"/>
        <v>16063687.145953603</v>
      </c>
      <c r="U28" s="10">
        <f t="shared" si="1"/>
        <v>1086357.5711182612</v>
      </c>
      <c r="V28" s="10">
        <f t="shared" si="1"/>
        <v>438665.39265850774</v>
      </c>
      <c r="W28" s="10">
        <f t="shared" si="1"/>
        <v>11081042.409346089</v>
      </c>
      <c r="X28" s="10">
        <f t="shared" si="1"/>
        <v>11258002.263058521</v>
      </c>
      <c r="Y28" s="10">
        <f t="shared" si="1"/>
        <v>11434962.116770953</v>
      </c>
      <c r="Z28" s="10">
        <f t="shared" si="1"/>
        <v>11611921.970483381</v>
      </c>
      <c r="AA28" s="10">
        <f t="shared" si="1"/>
        <v>11788881.824195813</v>
      </c>
      <c r="AB28" s="10">
        <f t="shared" si="1"/>
        <v>11965841.677908245</v>
      </c>
      <c r="AC28" s="10">
        <f t="shared" si="1"/>
        <v>12142801.531620678</v>
      </c>
      <c r="AD28" s="10">
        <f t="shared" si="1"/>
        <v>12319761.385333106</v>
      </c>
      <c r="AE28" s="10">
        <f t="shared" si="1"/>
        <v>12496721.239045538</v>
      </c>
      <c r="AF28" s="10">
        <f t="shared" si="1"/>
        <v>12673681.09275797</v>
      </c>
      <c r="AG28" s="10">
        <f t="shared" si="1"/>
        <v>12850640.946470398</v>
      </c>
      <c r="AH28" s="10">
        <f t="shared" si="1"/>
        <v>13027600.800182831</v>
      </c>
      <c r="AI28" s="10">
        <f t="shared" si="1"/>
        <v>13204560.653895263</v>
      </c>
      <c r="AJ28" s="10">
        <f t="shared" si="1"/>
        <v>13381520.507607695</v>
      </c>
      <c r="AK28" s="10">
        <f t="shared" si="1"/>
        <v>13558480.361320123</v>
      </c>
    </row>
    <row r="29" spans="1:37" x14ac:dyDescent="0.35">
      <c r="G29" s="10"/>
      <c r="H29" s="10"/>
      <c r="I29" s="10"/>
      <c r="J29" s="10"/>
      <c r="K29" s="10"/>
      <c r="L29" s="10"/>
      <c r="M29" s="10"/>
      <c r="N29" s="10"/>
      <c r="O29" s="10"/>
      <c r="P29" s="10"/>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2">G23/$G9+IF((G$4-$G9+1)&gt;0,-INDEX($G23:$AK23,1,(G$4-$G9+1))/$G9,0)</f>
        <v>0</v>
      </c>
      <c r="H31" s="10">
        <f t="shared" si="2"/>
        <v>0</v>
      </c>
      <c r="I31" s="10">
        <f t="shared" si="2"/>
        <v>0</v>
      </c>
      <c r="J31" s="10">
        <f t="shared" si="2"/>
        <v>81239.755847219989</v>
      </c>
      <c r="K31" s="10">
        <f t="shared" si="2"/>
        <v>197951.90751781658</v>
      </c>
      <c r="L31" s="10">
        <f t="shared" si="2"/>
        <v>44356.233916493307</v>
      </c>
      <c r="M31" s="10">
        <f t="shared" si="2"/>
        <v>73134.059162665391</v>
      </c>
      <c r="N31" s="10">
        <f t="shared" si="2"/>
        <v>64084.927155610429</v>
      </c>
      <c r="O31" s="10">
        <f t="shared" si="2"/>
        <v>46258.881509102983</v>
      </c>
      <c r="P31" s="10">
        <f t="shared" si="2"/>
        <v>45473.613113665691</v>
      </c>
      <c r="Q31" s="10">
        <f t="shared" si="2"/>
        <v>52738.121379129385</v>
      </c>
      <c r="R31" s="10">
        <f t="shared" si="2"/>
        <v>231913.36891284955</v>
      </c>
      <c r="S31" s="10">
        <f t="shared" si="2"/>
        <v>276470.7937941837</v>
      </c>
      <c r="T31" s="10">
        <f t="shared" si="2"/>
        <v>321273.74291907204</v>
      </c>
      <c r="U31" s="10">
        <f t="shared" si="2"/>
        <v>15810.637748727628</v>
      </c>
      <c r="V31" s="10">
        <f t="shared" si="2"/>
        <v>8773.307853170154</v>
      </c>
      <c r="W31" s="10">
        <f t="shared" si="2"/>
        <v>101191.19224272575</v>
      </c>
      <c r="X31" s="10">
        <f t="shared" si="2"/>
        <v>102807.1754611598</v>
      </c>
      <c r="Y31" s="10">
        <f t="shared" si="2"/>
        <v>104423.15867959383</v>
      </c>
      <c r="Z31" s="10">
        <f t="shared" si="2"/>
        <v>106039.14189802788</v>
      </c>
      <c r="AA31" s="10">
        <f t="shared" si="2"/>
        <v>107655.12511646193</v>
      </c>
      <c r="AB31" s="10">
        <f t="shared" si="2"/>
        <v>109271.10833489598</v>
      </c>
      <c r="AC31" s="10">
        <f t="shared" si="2"/>
        <v>110887.09155333003</v>
      </c>
      <c r="AD31" s="10">
        <f t="shared" si="2"/>
        <v>112503.07477176405</v>
      </c>
      <c r="AE31" s="10">
        <f t="shared" si="2"/>
        <v>114119.0579901981</v>
      </c>
      <c r="AF31" s="10">
        <f t="shared" si="2"/>
        <v>115735.04120863216</v>
      </c>
      <c r="AG31" s="10">
        <f t="shared" si="2"/>
        <v>117351.02442706618</v>
      </c>
      <c r="AH31" s="10">
        <f t="shared" si="2"/>
        <v>118967.00764550024</v>
      </c>
      <c r="AI31" s="10">
        <f t="shared" si="2"/>
        <v>120582.99086393429</v>
      </c>
      <c r="AJ31" s="10">
        <f t="shared" si="2"/>
        <v>122198.97408236835</v>
      </c>
      <c r="AK31" s="10">
        <f t="shared" si="2"/>
        <v>123814.95730080236</v>
      </c>
    </row>
    <row r="32" spans="1:37" x14ac:dyDescent="0.35">
      <c r="E32" s="10" t="str">
        <f t="shared" ref="E32:E34" si="3">E24</f>
        <v>Pumps</v>
      </c>
      <c r="F32" t="s">
        <v>53</v>
      </c>
      <c r="G32" s="10">
        <f t="shared" si="2"/>
        <v>0</v>
      </c>
      <c r="H32" s="10">
        <f t="shared" si="2"/>
        <v>0</v>
      </c>
      <c r="I32" s="10">
        <f t="shared" si="2"/>
        <v>0</v>
      </c>
      <c r="J32" s="10">
        <f t="shared" si="2"/>
        <v>195665.76729999998</v>
      </c>
      <c r="K32" s="10">
        <f t="shared" si="2"/>
        <v>196766.7251238086</v>
      </c>
      <c r="L32" s="10">
        <f t="shared" si="2"/>
        <v>147112.00511541998</v>
      </c>
      <c r="M32" s="10">
        <f t="shared" si="2"/>
        <v>4346.7329539239981</v>
      </c>
      <c r="N32" s="10">
        <f t="shared" si="2"/>
        <v>30511.348628450258</v>
      </c>
      <c r="O32" s="10">
        <f t="shared" si="2"/>
        <v>1249233.6589992216</v>
      </c>
      <c r="P32" s="10">
        <f t="shared" si="2"/>
        <v>231318.4056406568</v>
      </c>
      <c r="Q32" s="10">
        <f t="shared" si="2"/>
        <v>304948.56364968535</v>
      </c>
      <c r="R32" s="10">
        <f t="shared" si="2"/>
        <v>349403.38960261195</v>
      </c>
      <c r="S32" s="10">
        <f t="shared" si="2"/>
        <v>522349.56453395751</v>
      </c>
      <c r="T32" s="10">
        <f t="shared" si="2"/>
        <v>0</v>
      </c>
      <c r="U32" s="10">
        <f t="shared" si="2"/>
        <v>11833.027347275189</v>
      </c>
      <c r="V32" s="10">
        <f t="shared" si="2"/>
        <v>0</v>
      </c>
      <c r="W32" s="10">
        <f t="shared" si="2"/>
        <v>240859.31188839208</v>
      </c>
      <c r="X32" s="10">
        <f t="shared" si="2"/>
        <v>244705.73960002122</v>
      </c>
      <c r="Y32" s="10">
        <f t="shared" si="2"/>
        <v>248552.16731165041</v>
      </c>
      <c r="Z32" s="10">
        <f t="shared" si="2"/>
        <v>252398.59502327951</v>
      </c>
      <c r="AA32" s="10">
        <f t="shared" si="2"/>
        <v>256245.02273490868</v>
      </c>
      <c r="AB32" s="10">
        <f t="shared" si="2"/>
        <v>260091.45044653787</v>
      </c>
      <c r="AC32" s="10">
        <f t="shared" si="2"/>
        <v>263937.878158167</v>
      </c>
      <c r="AD32" s="10">
        <f t="shared" si="2"/>
        <v>267784.30586979614</v>
      </c>
      <c r="AE32" s="10">
        <f t="shared" si="2"/>
        <v>271630.73358142533</v>
      </c>
      <c r="AF32" s="10">
        <f t="shared" si="2"/>
        <v>275477.16129305447</v>
      </c>
      <c r="AG32" s="10">
        <f t="shared" si="2"/>
        <v>279323.58900468354</v>
      </c>
      <c r="AH32" s="10">
        <f t="shared" si="2"/>
        <v>283170.01671631279</v>
      </c>
      <c r="AI32" s="10">
        <f t="shared" si="2"/>
        <v>91350.67712794189</v>
      </c>
      <c r="AJ32" s="10">
        <f t="shared" si="2"/>
        <v>94096.147015762457</v>
      </c>
      <c r="AK32" s="10">
        <f t="shared" si="2"/>
        <v>147597.29473578028</v>
      </c>
    </row>
    <row r="33" spans="1:37" x14ac:dyDescent="0.35">
      <c r="E33" s="10" t="str">
        <f t="shared" si="3"/>
        <v>Valves and Meters</v>
      </c>
      <c r="F33" t="s">
        <v>53</v>
      </c>
      <c r="G33" s="10">
        <f t="shared" si="2"/>
        <v>0</v>
      </c>
      <c r="H33" s="10">
        <f t="shared" si="2"/>
        <v>0</v>
      </c>
      <c r="I33" s="10">
        <f t="shared" si="2"/>
        <v>0</v>
      </c>
      <c r="J33" s="10">
        <f t="shared" si="2"/>
        <v>0</v>
      </c>
      <c r="K33" s="10">
        <f t="shared" si="2"/>
        <v>0</v>
      </c>
      <c r="L33" s="10">
        <f t="shared" si="2"/>
        <v>0</v>
      </c>
      <c r="M33" s="10">
        <f t="shared" si="2"/>
        <v>0</v>
      </c>
      <c r="N33" s="10">
        <f t="shared" si="2"/>
        <v>0</v>
      </c>
      <c r="O33" s="10">
        <f t="shared" si="2"/>
        <v>0</v>
      </c>
      <c r="P33" s="10">
        <f t="shared" si="2"/>
        <v>0</v>
      </c>
      <c r="Q33" s="10">
        <f t="shared" si="2"/>
        <v>0</v>
      </c>
      <c r="R33" s="10">
        <f t="shared" si="2"/>
        <v>0</v>
      </c>
      <c r="S33" s="10">
        <f t="shared" si="2"/>
        <v>0</v>
      </c>
      <c r="T33" s="10">
        <f t="shared" si="2"/>
        <v>0</v>
      </c>
      <c r="U33" s="10">
        <f t="shared" si="2"/>
        <v>0</v>
      </c>
      <c r="V33" s="10">
        <f t="shared" si="2"/>
        <v>0</v>
      </c>
      <c r="W33" s="10">
        <f t="shared" si="2"/>
        <v>0</v>
      </c>
      <c r="X33" s="10">
        <f t="shared" si="2"/>
        <v>0</v>
      </c>
      <c r="Y33" s="10">
        <f t="shared" si="2"/>
        <v>0</v>
      </c>
      <c r="Z33" s="10">
        <f t="shared" si="2"/>
        <v>0</v>
      </c>
      <c r="AA33" s="10">
        <f t="shared" si="2"/>
        <v>0</v>
      </c>
      <c r="AB33" s="10">
        <f t="shared" si="2"/>
        <v>0</v>
      </c>
      <c r="AC33" s="10">
        <f t="shared" si="2"/>
        <v>0</v>
      </c>
      <c r="AD33" s="10">
        <f t="shared" si="2"/>
        <v>0</v>
      </c>
      <c r="AE33" s="10">
        <f t="shared" si="2"/>
        <v>0</v>
      </c>
      <c r="AF33" s="10">
        <f t="shared" si="2"/>
        <v>0</v>
      </c>
      <c r="AG33" s="10">
        <f t="shared" si="2"/>
        <v>0</v>
      </c>
      <c r="AH33" s="10">
        <f t="shared" si="2"/>
        <v>0</v>
      </c>
      <c r="AI33" s="10">
        <f t="shared" si="2"/>
        <v>0</v>
      </c>
      <c r="AJ33" s="10">
        <f t="shared" si="2"/>
        <v>0</v>
      </c>
      <c r="AK33" s="10">
        <f t="shared" si="2"/>
        <v>0</v>
      </c>
    </row>
    <row r="34" spans="1:37" x14ac:dyDescent="0.35">
      <c r="E34" s="10" t="str">
        <f t="shared" si="3"/>
        <v>Temporary Assets</v>
      </c>
      <c r="F34" t="s">
        <v>53</v>
      </c>
      <c r="G34" s="10">
        <f t="shared" si="2"/>
        <v>0</v>
      </c>
      <c r="H34" s="10">
        <f t="shared" si="2"/>
        <v>0</v>
      </c>
      <c r="I34" s="10">
        <f t="shared" si="2"/>
        <v>0</v>
      </c>
      <c r="J34" s="10">
        <f t="shared" si="2"/>
        <v>0</v>
      </c>
      <c r="K34" s="10">
        <f t="shared" si="2"/>
        <v>0</v>
      </c>
      <c r="L34" s="10">
        <f t="shared" si="2"/>
        <v>0</v>
      </c>
      <c r="M34" s="10">
        <f t="shared" si="2"/>
        <v>0</v>
      </c>
      <c r="N34" s="10">
        <f t="shared" si="2"/>
        <v>0</v>
      </c>
      <c r="O34" s="10">
        <f t="shared" si="2"/>
        <v>0</v>
      </c>
      <c r="P34" s="10">
        <f t="shared" si="2"/>
        <v>0</v>
      </c>
      <c r="Q34" s="10">
        <f t="shared" si="2"/>
        <v>0</v>
      </c>
      <c r="R34" s="10">
        <f t="shared" si="2"/>
        <v>0</v>
      </c>
      <c r="S34" s="10">
        <f t="shared" si="2"/>
        <v>0</v>
      </c>
      <c r="T34" s="10">
        <f t="shared" si="2"/>
        <v>0</v>
      </c>
      <c r="U34" s="10">
        <f t="shared" si="2"/>
        <v>0</v>
      </c>
      <c r="V34" s="10">
        <f t="shared" si="2"/>
        <v>0</v>
      </c>
      <c r="W34" s="10">
        <f t="shared" si="2"/>
        <v>0</v>
      </c>
      <c r="X34" s="10">
        <f t="shared" si="2"/>
        <v>0</v>
      </c>
      <c r="Y34" s="10">
        <f t="shared" si="2"/>
        <v>0</v>
      </c>
      <c r="Z34" s="10">
        <f t="shared" si="2"/>
        <v>0</v>
      </c>
      <c r="AA34" s="10">
        <f t="shared" si="2"/>
        <v>0</v>
      </c>
      <c r="AB34" s="10">
        <f t="shared" si="2"/>
        <v>0</v>
      </c>
      <c r="AC34" s="10">
        <f t="shared" si="2"/>
        <v>0</v>
      </c>
      <c r="AD34" s="10">
        <f t="shared" si="2"/>
        <v>0</v>
      </c>
      <c r="AE34" s="10">
        <f t="shared" si="2"/>
        <v>0</v>
      </c>
      <c r="AF34" s="10">
        <f t="shared" si="2"/>
        <v>0</v>
      </c>
      <c r="AG34" s="10">
        <f t="shared" si="2"/>
        <v>0</v>
      </c>
      <c r="AH34" s="10">
        <f t="shared" si="2"/>
        <v>0</v>
      </c>
      <c r="AI34" s="10">
        <f t="shared" si="2"/>
        <v>0</v>
      </c>
      <c r="AJ34" s="10">
        <f t="shared" si="2"/>
        <v>0</v>
      </c>
      <c r="AK34" s="10">
        <f t="shared" si="2"/>
        <v>0</v>
      </c>
    </row>
    <row r="35" spans="1:37" x14ac:dyDescent="0.35">
      <c r="G35" s="10"/>
      <c r="H35" s="10"/>
      <c r="I35" s="10"/>
      <c r="J35" s="10"/>
      <c r="K35" s="10"/>
      <c r="L35" s="10"/>
      <c r="M35" s="10"/>
      <c r="N35" s="10"/>
      <c r="O35" s="10"/>
      <c r="P35" s="10"/>
      <c r="Q35" s="10"/>
    </row>
    <row r="36" spans="1:37" x14ac:dyDescent="0.35">
      <c r="D36" t="s">
        <v>56</v>
      </c>
      <c r="F36" t="s">
        <v>53</v>
      </c>
      <c r="G36" s="10">
        <f>SUM($G$31:G34)</f>
        <v>0</v>
      </c>
      <c r="H36" s="10">
        <f>SUM($G$31:H34)</f>
        <v>0</v>
      </c>
      <c r="I36" s="10">
        <f>SUM($G$31:I34)</f>
        <v>0</v>
      </c>
      <c r="J36" s="10">
        <f>SUM($G$31:J34)</f>
        <v>276905.52314721997</v>
      </c>
      <c r="K36" s="10">
        <f>SUM($G$31:K34)</f>
        <v>671624.15578884515</v>
      </c>
      <c r="L36" s="10">
        <f>SUM($G$31:L34)</f>
        <v>863092.39482075849</v>
      </c>
      <c r="M36" s="10">
        <f>SUM($G$31:M34)</f>
        <v>940573.18693734787</v>
      </c>
      <c r="N36" s="10">
        <f>SUM($G$31:N34)</f>
        <v>1035169.4627214086</v>
      </c>
      <c r="O36" s="10">
        <f>SUM($G$31:O34)</f>
        <v>2330662.0032297331</v>
      </c>
      <c r="P36" s="10">
        <f>SUM($G$31:P34)</f>
        <v>2607454.0219840552</v>
      </c>
      <c r="Q36" s="10">
        <f>SUM($G$31:Q34)</f>
        <v>2965140.7070128703</v>
      </c>
      <c r="R36" s="10">
        <f>SUM($G$31:R34)</f>
        <v>3546457.4655283317</v>
      </c>
      <c r="S36" s="10">
        <f>SUM($G$31:S34)</f>
        <v>4345277.823856472</v>
      </c>
      <c r="T36" s="10">
        <f>SUM($G$31:T34)</f>
        <v>4666551.5667755445</v>
      </c>
      <c r="U36" s="10">
        <f>SUM($G$31:U34)</f>
        <v>4694195.2318715472</v>
      </c>
      <c r="V36" s="10">
        <f>SUM($G$31:V34)</f>
        <v>4702968.5397247169</v>
      </c>
      <c r="W36" s="10">
        <f>SUM($G$31:W34)</f>
        <v>5045019.0438558357</v>
      </c>
      <c r="X36" s="10">
        <f>SUM($G$31:X34)</f>
        <v>5392531.9589170171</v>
      </c>
      <c r="Y36" s="10">
        <f>SUM($G$31:Y34)</f>
        <v>5745507.2849082612</v>
      </c>
      <c r="Z36" s="10">
        <f>SUM($G$31:Z34)</f>
        <v>6103945.0218295678</v>
      </c>
      <c r="AA36" s="10">
        <f>SUM($G$31:AA34)</f>
        <v>6467845.1696809391</v>
      </c>
      <c r="AB36" s="10">
        <f>SUM($G$31:AB34)</f>
        <v>6837207.728462372</v>
      </c>
      <c r="AC36" s="10">
        <f>SUM($G$31:AC34)</f>
        <v>7212032.6981738694</v>
      </c>
      <c r="AD36" s="10">
        <f>SUM($G$31:AD34)</f>
        <v>7592320.0788154295</v>
      </c>
      <c r="AE36" s="10">
        <f>SUM($G$31:AE34)</f>
        <v>7978069.8703870531</v>
      </c>
      <c r="AF36" s="10">
        <f>SUM($G$31:AF34)</f>
        <v>8369282.0728887394</v>
      </c>
      <c r="AG36" s="10">
        <f>SUM($G$31:AG34)</f>
        <v>8765956.6863204911</v>
      </c>
      <c r="AH36" s="10">
        <f>SUM($G$31:AH34)</f>
        <v>9168093.7106823027</v>
      </c>
      <c r="AI36" s="10">
        <f>SUM($G$31:AI34)</f>
        <v>9380027.3786741793</v>
      </c>
      <c r="AJ36" s="10">
        <f>SUM($G$31:AJ34)</f>
        <v>9596322.4997723084</v>
      </c>
      <c r="AK36" s="10">
        <f>SUM($G$31:AK34)</f>
        <v>9867734.7518088911</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5.0890585241730291E-2</v>
      </c>
    </row>
    <row r="39" spans="1:37" x14ac:dyDescent="0.35">
      <c r="E39" s="10" t="str">
        <f>E9</f>
        <v>Pipes</v>
      </c>
      <c r="F39" t="s">
        <v>53</v>
      </c>
      <c r="G39" s="6"/>
      <c r="H39" s="6"/>
      <c r="I39" s="6"/>
      <c r="J39" s="6">
        <f>'[3]Low Growth - Total'!J54+'[3]Growth Area'!J54+[3]PLN!J54</f>
        <v>3786015.9385158177</v>
      </c>
      <c r="K39" s="6">
        <f>'[3]Low Growth - Total'!K54+'[3]Growth Area'!K54+[3]PLN!K54</f>
        <v>4598927.3384508733</v>
      </c>
      <c r="L39" s="6">
        <f>'[3]Low Growth - Total'!L54+'[3]Growth Area'!L54+[3]PLN!L54</f>
        <v>5147622.5504659051</v>
      </c>
      <c r="M39" s="6">
        <f>'[3]Low Growth - Total'!M54+'[3]Growth Area'!M54+[3]PLN!M54</f>
        <v>3979015.7998537263</v>
      </c>
      <c r="N39" s="6">
        <f>'[3]Low Growth - Total'!N54+'[3]Growth Area'!N54+[3]PLN!N54</f>
        <v>4907370.082629622</v>
      </c>
      <c r="O39" s="6">
        <f>'[3]Low Growth - Total'!O54+'[3]Growth Area'!O54+[3]PLN!O54</f>
        <v>4483790.3419831889</v>
      </c>
      <c r="P39" s="6">
        <f>'[3]Low Growth - Total'!P54+'[3]Growth Area'!P54+[3]PLN!P54</f>
        <v>4577949.939164836</v>
      </c>
      <c r="Q39" s="6">
        <f>'[3]Low Growth - Total'!Q54+'[3]Growth Area'!Q54+[3]PLN!Q54</f>
        <v>4674086.8878872972</v>
      </c>
      <c r="R39" s="6">
        <f>'[3]Low Growth - Total'!R54+'[3]Growth Area'!R54+[3]PLN!R54</f>
        <v>4772242.7125329301</v>
      </c>
      <c r="S39" s="6">
        <f>'[3]Low Growth - Total'!S54+'[3]Growth Area'!S54+[3]PLN!S54</f>
        <v>4872459.8094961215</v>
      </c>
      <c r="T39" s="6">
        <f>'[3]Low Growth - Total'!T54+'[3]Growth Area'!T54+[3]PLN!T54</f>
        <v>4974781.4654955398</v>
      </c>
      <c r="U39" s="6">
        <f>'[3]Low Growth - Total'!U54+'[3]Growth Area'!U54+[3]PLN!U54</f>
        <v>5079251.8762709461</v>
      </c>
      <c r="V39" s="6">
        <f>'[3]Low Growth - Total'!V54+'[3]Growth Area'!V54+[3]PLN!V54</f>
        <v>5185916.1656726357</v>
      </c>
      <c r="W39" s="6">
        <f>'[3]Low Growth - Total'!W54+'[3]Growth Area'!W54+[3]PLN!W54</f>
        <v>5294820.4051517611</v>
      </c>
      <c r="X39" s="6">
        <f>'[3]Low Growth - Total'!X54+'[3]Growth Area'!X54+[3]PLN!X54</f>
        <v>5406011.6336599477</v>
      </c>
      <c r="Y39" s="6">
        <f>'[3]Low Growth - Total'!Y54+'[3]Growth Area'!Y54+[3]PLN!Y54</f>
        <v>5519537.8779668063</v>
      </c>
      <c r="Z39" s="6">
        <f>'[3]Low Growth - Total'!Z54+'[3]Growth Area'!Z54+[3]PLN!Z54</f>
        <v>5635448.1734041097</v>
      </c>
      <c r="AA39" s="6">
        <f>'[3]Low Growth - Total'!AA54+'[3]Growth Area'!AA54+[3]PLN!AA54</f>
        <v>5753792.5850455957</v>
      </c>
      <c r="AB39" s="6">
        <f>'[3]Low Growth - Total'!AB54+'[3]Growth Area'!AB54+[3]PLN!AB54</f>
        <v>5874622.229331553</v>
      </c>
      <c r="AC39" s="6">
        <f>'[3]Low Growth - Total'!AC54+'[3]Growth Area'!AC54+[3]PLN!AC54</f>
        <v>5997989.296147516</v>
      </c>
      <c r="AD39" s="6">
        <f>'[3]Low Growth - Total'!AD54+'[3]Growth Area'!AD54+[3]PLN!AD54</f>
        <v>6123947.0713666137</v>
      </c>
      <c r="AE39" s="6">
        <f>'[3]Low Growth - Total'!AE54+'[3]Growth Area'!AE54+[3]PLN!AE54</f>
        <v>6252549.959865313</v>
      </c>
      <c r="AF39" s="6">
        <f>'[3]Low Growth - Total'!AF54+'[3]Growth Area'!AF54+[3]PLN!AF54</f>
        <v>6383853.5090224845</v>
      </c>
      <c r="AG39" s="6">
        <f>'[3]Low Growth - Total'!AG54+'[3]Growth Area'!AG54+[3]PLN!AG54</f>
        <v>6517914.432711957</v>
      </c>
      <c r="AH39" s="6">
        <f>'[3]Low Growth - Total'!AH54+'[3]Growth Area'!AH54+[3]PLN!AH54</f>
        <v>6654790.6357989078</v>
      </c>
      <c r="AI39" s="6">
        <f>'[3]Low Growth - Total'!AI54+'[3]Growth Area'!AI54+[3]PLN!AI54</f>
        <v>6794541.2391506853</v>
      </c>
      <c r="AJ39" s="6">
        <f>'[3]Low Growth - Total'!AJ54+'[3]Growth Area'!AJ54+[3]PLN!AJ54</f>
        <v>6937226.6051728493</v>
      </c>
      <c r="AK39" s="6">
        <f>'[3]Low Growth - Total'!AK54+'[3]Growth Area'!AK54+[3]PLN!AK54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0</v>
      </c>
      <c r="H44" s="10">
        <f t="shared" ref="H44:AK44" si="4">SUM(H39:H43)</f>
        <v>0</v>
      </c>
      <c r="I44" s="10">
        <f t="shared" si="4"/>
        <v>0</v>
      </c>
      <c r="J44" s="10">
        <f t="shared" si="4"/>
        <v>3786015.9385158177</v>
      </c>
      <c r="K44" s="10">
        <f t="shared" si="4"/>
        <v>4598927.3384508733</v>
      </c>
      <c r="L44" s="10">
        <f t="shared" si="4"/>
        <v>5147622.5504659051</v>
      </c>
      <c r="M44" s="10">
        <f t="shared" si="4"/>
        <v>3979015.7998537263</v>
      </c>
      <c r="N44" s="10">
        <f t="shared" si="4"/>
        <v>4907370.082629622</v>
      </c>
      <c r="O44" s="10">
        <f t="shared" si="4"/>
        <v>4483790.3419831889</v>
      </c>
      <c r="P44" s="10">
        <f t="shared" si="4"/>
        <v>4577949.939164836</v>
      </c>
      <c r="Q44" s="10">
        <f t="shared" si="4"/>
        <v>4674086.8878872972</v>
      </c>
      <c r="R44" s="10">
        <f t="shared" si="4"/>
        <v>4772242.7125329301</v>
      </c>
      <c r="S44" s="10">
        <f t="shared" si="4"/>
        <v>4872459.8094961215</v>
      </c>
      <c r="T44" s="10">
        <f t="shared" si="4"/>
        <v>4974781.4654955398</v>
      </c>
      <c r="U44" s="10">
        <f t="shared" si="4"/>
        <v>5079251.8762709461</v>
      </c>
      <c r="V44" s="10">
        <f t="shared" si="4"/>
        <v>5185916.1656726357</v>
      </c>
      <c r="W44" s="10">
        <f t="shared" si="4"/>
        <v>5294820.4051517611</v>
      </c>
      <c r="X44" s="10">
        <f t="shared" si="4"/>
        <v>5406011.6336599477</v>
      </c>
      <c r="Y44" s="10">
        <f t="shared" si="4"/>
        <v>5519537.8779668063</v>
      </c>
      <c r="Z44" s="10">
        <f t="shared" si="4"/>
        <v>5635448.1734041097</v>
      </c>
      <c r="AA44" s="10">
        <f t="shared" si="4"/>
        <v>5753792.5850455957</v>
      </c>
      <c r="AB44" s="10">
        <f t="shared" si="4"/>
        <v>5874622.229331553</v>
      </c>
      <c r="AC44" s="10">
        <f t="shared" si="4"/>
        <v>5997989.296147516</v>
      </c>
      <c r="AD44" s="10">
        <f t="shared" si="4"/>
        <v>6123947.0713666137</v>
      </c>
      <c r="AE44" s="10">
        <f t="shared" si="4"/>
        <v>6252549.959865313</v>
      </c>
      <c r="AF44" s="10">
        <f t="shared" si="4"/>
        <v>6383853.5090224845</v>
      </c>
      <c r="AG44" s="10">
        <f t="shared" si="4"/>
        <v>6517914.432711957</v>
      </c>
      <c r="AH44" s="10">
        <f t="shared" si="4"/>
        <v>6654790.6357989078</v>
      </c>
      <c r="AI44" s="10">
        <f t="shared" si="4"/>
        <v>6794541.2391506853</v>
      </c>
      <c r="AJ44" s="10">
        <f t="shared" si="4"/>
        <v>6937226.6051728493</v>
      </c>
      <c r="AK44" s="10">
        <f t="shared" si="4"/>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5">G39/$G9+IF((G$4-$G9+1)&gt;0,-INDEX($G39:$AK39,1,(G$4-$G9+1))/$G9,0)</f>
        <v>0</v>
      </c>
      <c r="H47" s="10">
        <f t="shared" si="5"/>
        <v>0</v>
      </c>
      <c r="I47" s="10">
        <f t="shared" si="5"/>
        <v>0</v>
      </c>
      <c r="J47" s="10">
        <f t="shared" si="5"/>
        <v>75720.318770316357</v>
      </c>
      <c r="K47" s="10">
        <f t="shared" si="5"/>
        <v>91978.54676901747</v>
      </c>
      <c r="L47" s="10">
        <f t="shared" si="5"/>
        <v>102952.4510093181</v>
      </c>
      <c r="M47" s="10">
        <f t="shared" si="5"/>
        <v>79580.315997074533</v>
      </c>
      <c r="N47" s="10">
        <f t="shared" si="5"/>
        <v>98147.401652592438</v>
      </c>
      <c r="O47" s="10">
        <f t="shared" si="5"/>
        <v>89675.806839663783</v>
      </c>
      <c r="P47" s="10">
        <f t="shared" si="5"/>
        <v>91558.998783296716</v>
      </c>
      <c r="Q47" s="10">
        <f t="shared" si="5"/>
        <v>93481.737757745941</v>
      </c>
      <c r="R47" s="10">
        <f t="shared" si="5"/>
        <v>95444.854250658595</v>
      </c>
      <c r="S47" s="10">
        <f t="shared" si="5"/>
        <v>97449.196189922426</v>
      </c>
      <c r="T47" s="10">
        <f t="shared" si="5"/>
        <v>99495.629309910801</v>
      </c>
      <c r="U47" s="10">
        <f t="shared" si="5"/>
        <v>101585.03752541893</v>
      </c>
      <c r="V47" s="10">
        <f t="shared" si="5"/>
        <v>103718.32331345271</v>
      </c>
      <c r="W47" s="10">
        <f t="shared" si="5"/>
        <v>105896.40810303522</v>
      </c>
      <c r="X47" s="10">
        <f t="shared" si="5"/>
        <v>108120.23267319896</v>
      </c>
      <c r="Y47" s="10">
        <f t="shared" si="5"/>
        <v>110390.75755933613</v>
      </c>
      <c r="Z47" s="10">
        <f t="shared" si="5"/>
        <v>112708.96346808219</v>
      </c>
      <c r="AA47" s="10">
        <f t="shared" si="5"/>
        <v>115075.85170091191</v>
      </c>
      <c r="AB47" s="10">
        <f t="shared" si="5"/>
        <v>117492.44458663106</v>
      </c>
      <c r="AC47" s="10">
        <f t="shared" si="5"/>
        <v>119959.78592295032</v>
      </c>
      <c r="AD47" s="10">
        <f t="shared" si="5"/>
        <v>122478.94142733228</v>
      </c>
      <c r="AE47" s="10">
        <f t="shared" si="5"/>
        <v>125050.99919730626</v>
      </c>
      <c r="AF47" s="10">
        <f t="shared" si="5"/>
        <v>127677.07018044969</v>
      </c>
      <c r="AG47" s="10">
        <f t="shared" si="5"/>
        <v>130358.28865423914</v>
      </c>
      <c r="AH47" s="10">
        <f t="shared" si="5"/>
        <v>133095.81271597816</v>
      </c>
      <c r="AI47" s="10">
        <f t="shared" si="5"/>
        <v>135890.8247830137</v>
      </c>
      <c r="AJ47" s="10">
        <f t="shared" si="5"/>
        <v>138744.53210345699</v>
      </c>
      <c r="AK47" s="10">
        <f t="shared" si="5"/>
        <v>141658.16727762957</v>
      </c>
    </row>
    <row r="48" spans="1:37" x14ac:dyDescent="0.35">
      <c r="E48" s="10" t="str">
        <f t="shared" ref="E48:E50" si="6">E40</f>
        <v>Pumps</v>
      </c>
      <c r="F48" t="s">
        <v>53</v>
      </c>
      <c r="G48" s="10">
        <f t="shared" si="5"/>
        <v>0</v>
      </c>
      <c r="H48" s="10">
        <f t="shared" si="5"/>
        <v>0</v>
      </c>
      <c r="I48" s="10">
        <f t="shared" si="5"/>
        <v>0</v>
      </c>
      <c r="J48" s="10">
        <f t="shared" si="5"/>
        <v>0</v>
      </c>
      <c r="K48" s="10">
        <f t="shared" si="5"/>
        <v>0</v>
      </c>
      <c r="L48" s="10">
        <f t="shared" si="5"/>
        <v>0</v>
      </c>
      <c r="M48" s="10">
        <f t="shared" si="5"/>
        <v>0</v>
      </c>
      <c r="N48" s="10">
        <f t="shared" si="5"/>
        <v>0</v>
      </c>
      <c r="O48" s="10">
        <f t="shared" si="5"/>
        <v>0</v>
      </c>
      <c r="P48" s="10">
        <f t="shared" si="5"/>
        <v>0</v>
      </c>
      <c r="Q48" s="10">
        <f t="shared" si="5"/>
        <v>0</v>
      </c>
      <c r="R48" s="10">
        <f t="shared" si="5"/>
        <v>0</v>
      </c>
      <c r="S48" s="10">
        <f t="shared" si="5"/>
        <v>0</v>
      </c>
      <c r="T48" s="10">
        <f t="shared" si="5"/>
        <v>0</v>
      </c>
      <c r="U48" s="10">
        <f t="shared" si="5"/>
        <v>0</v>
      </c>
      <c r="V48" s="10">
        <f t="shared" si="5"/>
        <v>0</v>
      </c>
      <c r="W48" s="10">
        <f t="shared" si="5"/>
        <v>0</v>
      </c>
      <c r="X48" s="10">
        <f t="shared" si="5"/>
        <v>0</v>
      </c>
      <c r="Y48" s="10">
        <f t="shared" si="5"/>
        <v>0</v>
      </c>
      <c r="Z48" s="10">
        <f t="shared" si="5"/>
        <v>0</v>
      </c>
      <c r="AA48" s="10">
        <f t="shared" si="5"/>
        <v>0</v>
      </c>
      <c r="AB48" s="10">
        <f t="shared" si="5"/>
        <v>0</v>
      </c>
      <c r="AC48" s="10">
        <f t="shared" si="5"/>
        <v>0</v>
      </c>
      <c r="AD48" s="10">
        <f t="shared" si="5"/>
        <v>0</v>
      </c>
      <c r="AE48" s="10">
        <f t="shared" si="5"/>
        <v>0</v>
      </c>
      <c r="AF48" s="10">
        <f t="shared" si="5"/>
        <v>0</v>
      </c>
      <c r="AG48" s="10">
        <f t="shared" si="5"/>
        <v>0</v>
      </c>
      <c r="AH48" s="10">
        <f t="shared" si="5"/>
        <v>0</v>
      </c>
      <c r="AI48" s="10">
        <f t="shared" si="5"/>
        <v>0</v>
      </c>
      <c r="AJ48" s="10">
        <f t="shared" si="5"/>
        <v>0</v>
      </c>
      <c r="AK48" s="10">
        <f t="shared" si="5"/>
        <v>0</v>
      </c>
    </row>
    <row r="49" spans="1:37" x14ac:dyDescent="0.35">
      <c r="E49" s="10" t="str">
        <f t="shared" si="6"/>
        <v>Valves and Meters</v>
      </c>
      <c r="F49" t="s">
        <v>53</v>
      </c>
      <c r="G49" s="10">
        <f t="shared" si="5"/>
        <v>0</v>
      </c>
      <c r="H49" s="10">
        <f t="shared" si="5"/>
        <v>0</v>
      </c>
      <c r="I49" s="10">
        <f t="shared" si="5"/>
        <v>0</v>
      </c>
      <c r="J49" s="10">
        <f t="shared" si="5"/>
        <v>0</v>
      </c>
      <c r="K49" s="10">
        <f t="shared" si="5"/>
        <v>0</v>
      </c>
      <c r="L49" s="10">
        <f t="shared" si="5"/>
        <v>0</v>
      </c>
      <c r="M49" s="10">
        <f t="shared" si="5"/>
        <v>0</v>
      </c>
      <c r="N49" s="10">
        <f t="shared" si="5"/>
        <v>0</v>
      </c>
      <c r="O49" s="10">
        <f t="shared" si="5"/>
        <v>0</v>
      </c>
      <c r="P49" s="10">
        <f t="shared" si="5"/>
        <v>0</v>
      </c>
      <c r="Q49" s="10">
        <f t="shared" si="5"/>
        <v>0</v>
      </c>
      <c r="R49" s="10">
        <f t="shared" si="5"/>
        <v>0</v>
      </c>
      <c r="S49" s="10">
        <f t="shared" si="5"/>
        <v>0</v>
      </c>
      <c r="T49" s="10">
        <f t="shared" si="5"/>
        <v>0</v>
      </c>
      <c r="U49" s="10">
        <f t="shared" si="5"/>
        <v>0</v>
      </c>
      <c r="V49" s="10">
        <f t="shared" si="5"/>
        <v>0</v>
      </c>
      <c r="W49" s="10">
        <f t="shared" si="5"/>
        <v>0</v>
      </c>
      <c r="X49" s="10">
        <f t="shared" si="5"/>
        <v>0</v>
      </c>
      <c r="Y49" s="10">
        <f t="shared" si="5"/>
        <v>0</v>
      </c>
      <c r="Z49" s="10">
        <f t="shared" si="5"/>
        <v>0</v>
      </c>
      <c r="AA49" s="10">
        <f t="shared" si="5"/>
        <v>0</v>
      </c>
      <c r="AB49" s="10">
        <f t="shared" si="5"/>
        <v>0</v>
      </c>
      <c r="AC49" s="10">
        <f t="shared" si="5"/>
        <v>0</v>
      </c>
      <c r="AD49" s="10">
        <f t="shared" si="5"/>
        <v>0</v>
      </c>
      <c r="AE49" s="10">
        <f t="shared" si="5"/>
        <v>0</v>
      </c>
      <c r="AF49" s="10">
        <f t="shared" si="5"/>
        <v>0</v>
      </c>
      <c r="AG49" s="10">
        <f t="shared" si="5"/>
        <v>0</v>
      </c>
      <c r="AH49" s="10">
        <f t="shared" si="5"/>
        <v>0</v>
      </c>
      <c r="AI49" s="10">
        <f t="shared" si="5"/>
        <v>0</v>
      </c>
      <c r="AJ49" s="10">
        <f t="shared" si="5"/>
        <v>0</v>
      </c>
      <c r="AK49" s="10">
        <f t="shared" si="5"/>
        <v>0</v>
      </c>
    </row>
    <row r="50" spans="1:37" x14ac:dyDescent="0.35">
      <c r="E50" s="10" t="str">
        <f t="shared" si="6"/>
        <v>Temporary Assets</v>
      </c>
      <c r="F50" t="s">
        <v>53</v>
      </c>
      <c r="G50" s="10">
        <f t="shared" si="5"/>
        <v>0</v>
      </c>
      <c r="H50" s="10">
        <f t="shared" si="5"/>
        <v>0</v>
      </c>
      <c r="I50" s="10">
        <f t="shared" si="5"/>
        <v>0</v>
      </c>
      <c r="J50" s="10">
        <f t="shared" si="5"/>
        <v>0</v>
      </c>
      <c r="K50" s="10">
        <f t="shared" si="5"/>
        <v>0</v>
      </c>
      <c r="L50" s="10">
        <f t="shared" si="5"/>
        <v>0</v>
      </c>
      <c r="M50" s="10">
        <f t="shared" si="5"/>
        <v>0</v>
      </c>
      <c r="N50" s="10">
        <f t="shared" si="5"/>
        <v>0</v>
      </c>
      <c r="O50" s="10">
        <f t="shared" si="5"/>
        <v>0</v>
      </c>
      <c r="P50" s="10">
        <f t="shared" si="5"/>
        <v>0</v>
      </c>
      <c r="Q50" s="10">
        <f t="shared" si="5"/>
        <v>0</v>
      </c>
      <c r="R50" s="10">
        <f t="shared" si="5"/>
        <v>0</v>
      </c>
      <c r="S50" s="10">
        <f t="shared" si="5"/>
        <v>0</v>
      </c>
      <c r="T50" s="10">
        <f t="shared" si="5"/>
        <v>0</v>
      </c>
      <c r="U50" s="10">
        <f t="shared" si="5"/>
        <v>0</v>
      </c>
      <c r="V50" s="10">
        <f t="shared" si="5"/>
        <v>0</v>
      </c>
      <c r="W50" s="10">
        <f t="shared" si="5"/>
        <v>0</v>
      </c>
      <c r="X50" s="10">
        <f t="shared" si="5"/>
        <v>0</v>
      </c>
      <c r="Y50" s="10">
        <f t="shared" si="5"/>
        <v>0</v>
      </c>
      <c r="Z50" s="10">
        <f t="shared" si="5"/>
        <v>0</v>
      </c>
      <c r="AA50" s="10">
        <f t="shared" si="5"/>
        <v>0</v>
      </c>
      <c r="AB50" s="10">
        <f t="shared" si="5"/>
        <v>0</v>
      </c>
      <c r="AC50" s="10">
        <f t="shared" si="5"/>
        <v>0</v>
      </c>
      <c r="AD50" s="10">
        <f t="shared" si="5"/>
        <v>0</v>
      </c>
      <c r="AE50" s="10">
        <f t="shared" si="5"/>
        <v>0</v>
      </c>
      <c r="AF50" s="10">
        <f t="shared" si="5"/>
        <v>0</v>
      </c>
      <c r="AG50" s="10">
        <f t="shared" si="5"/>
        <v>0</v>
      </c>
      <c r="AH50" s="10">
        <f t="shared" si="5"/>
        <v>0</v>
      </c>
      <c r="AI50" s="10">
        <f t="shared" si="5"/>
        <v>0</v>
      </c>
      <c r="AJ50" s="10">
        <f t="shared" si="5"/>
        <v>0</v>
      </c>
      <c r="AK50" s="10">
        <f t="shared" si="5"/>
        <v>0</v>
      </c>
    </row>
    <row r="51" spans="1:37" x14ac:dyDescent="0.35">
      <c r="G51" s="10"/>
      <c r="H51" s="10"/>
      <c r="I51" s="10"/>
      <c r="J51" s="10"/>
      <c r="K51" s="10"/>
      <c r="L51" s="10"/>
      <c r="M51" s="10"/>
      <c r="N51" s="10"/>
      <c r="O51" s="10"/>
      <c r="P51" s="10"/>
      <c r="Q51" s="10"/>
    </row>
    <row r="52" spans="1:37" x14ac:dyDescent="0.35">
      <c r="D52" t="s">
        <v>59</v>
      </c>
      <c r="F52" t="s">
        <v>53</v>
      </c>
      <c r="G52" s="10">
        <f>SUM($G$47:G50)</f>
        <v>0</v>
      </c>
      <c r="H52" s="10">
        <f>SUM($G$47:H50)</f>
        <v>0</v>
      </c>
      <c r="I52" s="10">
        <f>SUM($G$47:I50)</f>
        <v>0</v>
      </c>
      <c r="J52" s="10">
        <f>SUM($G$47:J50)</f>
        <v>75720.318770316357</v>
      </c>
      <c r="K52" s="10">
        <f>SUM($G$47:K50)</f>
        <v>167698.86553933384</v>
      </c>
      <c r="L52" s="10">
        <f>SUM($G$47:L50)</f>
        <v>270651.31654865196</v>
      </c>
      <c r="M52" s="10">
        <f>SUM($G$47:M50)</f>
        <v>350231.63254572649</v>
      </c>
      <c r="N52" s="10">
        <f>SUM($G$47:N50)</f>
        <v>448379.03419831896</v>
      </c>
      <c r="O52" s="10">
        <f>SUM($G$47:O50)</f>
        <v>538054.84103798273</v>
      </c>
      <c r="P52" s="10">
        <f>SUM($G$47:P50)</f>
        <v>629613.8398212794</v>
      </c>
      <c r="Q52" s="10">
        <f>SUM($G$47:Q50)</f>
        <v>723095.5775790253</v>
      </c>
      <c r="R52" s="10">
        <f>SUM($G$47:R50)</f>
        <v>818540.43182968395</v>
      </c>
      <c r="S52" s="10">
        <f>SUM($G$47:S50)</f>
        <v>915989.62801960635</v>
      </c>
      <c r="T52" s="10">
        <f>SUM($G$47:T50)</f>
        <v>1015485.2573295172</v>
      </c>
      <c r="U52" s="10">
        <f>SUM($G$47:U50)</f>
        <v>1117070.2948549362</v>
      </c>
      <c r="V52" s="10">
        <f>SUM($G$47:V50)</f>
        <v>1220788.618168389</v>
      </c>
      <c r="W52" s="10">
        <f>SUM($G$47:W50)</f>
        <v>1326685.0262714243</v>
      </c>
      <c r="X52" s="10">
        <f>SUM($G$47:X50)</f>
        <v>1434805.2589446232</v>
      </c>
      <c r="Y52" s="10">
        <f>SUM($G$47:Y50)</f>
        <v>1545196.0165039592</v>
      </c>
      <c r="Z52" s="10">
        <f>SUM($G$47:Z50)</f>
        <v>1657904.9799720414</v>
      </c>
      <c r="AA52" s="10">
        <f>SUM($G$47:AA50)</f>
        <v>1772980.8316729534</v>
      </c>
      <c r="AB52" s="10">
        <f>SUM($G$47:AB50)</f>
        <v>1890473.2762595846</v>
      </c>
      <c r="AC52" s="10">
        <f>SUM($G$47:AC50)</f>
        <v>2010433.062182535</v>
      </c>
      <c r="AD52" s="10">
        <f>SUM($G$47:AD50)</f>
        <v>2132912.0036098673</v>
      </c>
      <c r="AE52" s="10">
        <f>SUM($G$47:AE50)</f>
        <v>2257963.0028071734</v>
      </c>
      <c r="AF52" s="10">
        <f>SUM($G$47:AF50)</f>
        <v>2385640.072987623</v>
      </c>
      <c r="AG52" s="10">
        <f>SUM($G$47:AG50)</f>
        <v>2515998.361641862</v>
      </c>
      <c r="AH52" s="10">
        <f>SUM($G$47:AH50)</f>
        <v>2649094.1743578403</v>
      </c>
      <c r="AI52" s="10">
        <f>SUM($G$47:AI50)</f>
        <v>2784984.999140854</v>
      </c>
      <c r="AJ52" s="10">
        <f>SUM($G$47:AJ50)</f>
        <v>2923729.531244311</v>
      </c>
      <c r="AK52" s="10">
        <f>SUM($G$47:AK50)</f>
        <v>3065387.6985219405</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7">SUM(H59:H62)</f>
        <v>0</v>
      </c>
      <c r="I63" s="10">
        <f t="shared" si="7"/>
        <v>0</v>
      </c>
      <c r="J63" s="10">
        <f t="shared" si="7"/>
        <v>0</v>
      </c>
      <c r="K63" s="10">
        <f t="shared" si="7"/>
        <v>0</v>
      </c>
      <c r="L63" s="10">
        <f t="shared" si="7"/>
        <v>0</v>
      </c>
      <c r="M63" s="10">
        <f t="shared" si="7"/>
        <v>0</v>
      </c>
      <c r="N63" s="10">
        <f t="shared" si="7"/>
        <v>0</v>
      </c>
      <c r="O63" s="10">
        <f t="shared" si="7"/>
        <v>0</v>
      </c>
      <c r="P63" s="10">
        <f t="shared" si="7"/>
        <v>0</v>
      </c>
      <c r="Q63" s="10">
        <f t="shared" si="7"/>
        <v>0</v>
      </c>
      <c r="R63" s="10">
        <f t="shared" si="7"/>
        <v>0</v>
      </c>
      <c r="S63" s="10">
        <f t="shared" si="7"/>
        <v>0</v>
      </c>
      <c r="T63" s="10">
        <f t="shared" si="7"/>
        <v>0</v>
      </c>
      <c r="U63" s="10">
        <f t="shared" si="7"/>
        <v>0</v>
      </c>
      <c r="V63" s="10">
        <f t="shared" si="7"/>
        <v>0</v>
      </c>
      <c r="W63" s="10">
        <f t="shared" si="7"/>
        <v>0</v>
      </c>
      <c r="X63" s="10">
        <f t="shared" si="7"/>
        <v>0</v>
      </c>
      <c r="Y63" s="10">
        <f t="shared" si="7"/>
        <v>0</v>
      </c>
      <c r="Z63" s="10">
        <f t="shared" si="7"/>
        <v>0</v>
      </c>
      <c r="AA63" s="10">
        <f t="shared" si="7"/>
        <v>0</v>
      </c>
      <c r="AB63" s="10">
        <f t="shared" si="7"/>
        <v>0</v>
      </c>
      <c r="AC63" s="10">
        <f t="shared" si="7"/>
        <v>0</v>
      </c>
      <c r="AD63" s="10">
        <f t="shared" si="7"/>
        <v>0</v>
      </c>
      <c r="AE63" s="10">
        <f t="shared" si="7"/>
        <v>0</v>
      </c>
      <c r="AF63" s="10">
        <f t="shared" si="7"/>
        <v>0</v>
      </c>
      <c r="AG63" s="10">
        <f t="shared" si="7"/>
        <v>0</v>
      </c>
      <c r="AH63" s="10">
        <f t="shared" si="7"/>
        <v>0</v>
      </c>
      <c r="AI63" s="10">
        <f t="shared" si="7"/>
        <v>0</v>
      </c>
      <c r="AJ63" s="10">
        <f t="shared" si="7"/>
        <v>0</v>
      </c>
      <c r="AK63" s="10">
        <f t="shared" si="7"/>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8">G59/$G9+IF((G$4-$G9+1)&gt;0,-INDEX($G59:$AK59,1,(G$4-$G9+1))/$G9,0)</f>
        <v>0</v>
      </c>
      <c r="H66" s="10">
        <f t="shared" si="8"/>
        <v>0</v>
      </c>
      <c r="I66" s="10">
        <f t="shared" si="8"/>
        <v>0</v>
      </c>
      <c r="J66" s="10">
        <f t="shared" si="8"/>
        <v>0</v>
      </c>
      <c r="K66" s="10">
        <f t="shared" si="8"/>
        <v>0</v>
      </c>
      <c r="L66" s="10">
        <f t="shared" si="8"/>
        <v>0</v>
      </c>
      <c r="M66" s="10">
        <f t="shared" si="8"/>
        <v>0</v>
      </c>
      <c r="N66" s="10">
        <f t="shared" si="8"/>
        <v>0</v>
      </c>
      <c r="O66" s="10">
        <f t="shared" si="8"/>
        <v>0</v>
      </c>
      <c r="P66" s="10">
        <f t="shared" si="8"/>
        <v>0</v>
      </c>
      <c r="Q66" s="10">
        <f t="shared" si="8"/>
        <v>0</v>
      </c>
      <c r="R66" s="10">
        <f t="shared" si="8"/>
        <v>0</v>
      </c>
      <c r="S66" s="10">
        <f t="shared" si="8"/>
        <v>0</v>
      </c>
      <c r="T66" s="10">
        <f t="shared" si="8"/>
        <v>0</v>
      </c>
      <c r="U66" s="10">
        <f t="shared" si="8"/>
        <v>0</v>
      </c>
      <c r="V66" s="10">
        <f t="shared" si="8"/>
        <v>0</v>
      </c>
      <c r="W66" s="10">
        <f t="shared" si="8"/>
        <v>0</v>
      </c>
      <c r="X66" s="10">
        <f t="shared" si="8"/>
        <v>0</v>
      </c>
      <c r="Y66" s="10">
        <f t="shared" si="8"/>
        <v>0</v>
      </c>
      <c r="Z66" s="10">
        <f t="shared" si="8"/>
        <v>0</v>
      </c>
      <c r="AA66" s="10">
        <f t="shared" si="8"/>
        <v>0</v>
      </c>
      <c r="AB66" s="10">
        <f t="shared" si="8"/>
        <v>0</v>
      </c>
      <c r="AC66" s="10">
        <f t="shared" si="8"/>
        <v>0</v>
      </c>
      <c r="AD66" s="10">
        <f t="shared" si="8"/>
        <v>0</v>
      </c>
      <c r="AE66" s="10">
        <f t="shared" si="8"/>
        <v>0</v>
      </c>
      <c r="AF66" s="10">
        <f t="shared" si="8"/>
        <v>0</v>
      </c>
      <c r="AG66" s="10">
        <f t="shared" si="8"/>
        <v>0</v>
      </c>
      <c r="AH66" s="10">
        <f t="shared" si="8"/>
        <v>0</v>
      </c>
      <c r="AI66" s="10">
        <f t="shared" si="8"/>
        <v>0</v>
      </c>
      <c r="AJ66" s="10">
        <f t="shared" si="8"/>
        <v>0</v>
      </c>
      <c r="AK66" s="10">
        <f t="shared" si="8"/>
        <v>0</v>
      </c>
    </row>
    <row r="67" spans="1:37" x14ac:dyDescent="0.35">
      <c r="E67" s="10" t="str">
        <f t="shared" ref="E67:E68" si="9">E60</f>
        <v>Pumps</v>
      </c>
      <c r="F67" t="s">
        <v>53</v>
      </c>
      <c r="G67" s="10">
        <f t="shared" si="8"/>
        <v>0</v>
      </c>
      <c r="H67" s="10">
        <f t="shared" si="8"/>
        <v>0</v>
      </c>
      <c r="I67" s="10">
        <f t="shared" si="8"/>
        <v>0</v>
      </c>
      <c r="J67" s="10">
        <f t="shared" si="8"/>
        <v>0</v>
      </c>
      <c r="K67" s="10">
        <f t="shared" si="8"/>
        <v>0</v>
      </c>
      <c r="L67" s="10">
        <f t="shared" si="8"/>
        <v>0</v>
      </c>
      <c r="M67" s="10">
        <f t="shared" si="8"/>
        <v>0</v>
      </c>
      <c r="N67" s="10">
        <f t="shared" si="8"/>
        <v>0</v>
      </c>
      <c r="O67" s="10">
        <f t="shared" si="8"/>
        <v>0</v>
      </c>
      <c r="P67" s="10">
        <f t="shared" si="8"/>
        <v>0</v>
      </c>
      <c r="Q67" s="10">
        <f t="shared" si="8"/>
        <v>0</v>
      </c>
      <c r="R67" s="10">
        <f t="shared" si="8"/>
        <v>0</v>
      </c>
      <c r="S67" s="10">
        <f t="shared" si="8"/>
        <v>0</v>
      </c>
      <c r="T67" s="10">
        <f t="shared" si="8"/>
        <v>0</v>
      </c>
      <c r="U67" s="10">
        <f t="shared" si="8"/>
        <v>0</v>
      </c>
      <c r="V67" s="10">
        <f t="shared" si="8"/>
        <v>0</v>
      </c>
      <c r="W67" s="10">
        <f t="shared" si="8"/>
        <v>0</v>
      </c>
      <c r="X67" s="10">
        <f t="shared" si="8"/>
        <v>0</v>
      </c>
      <c r="Y67" s="10">
        <f t="shared" si="8"/>
        <v>0</v>
      </c>
      <c r="Z67" s="10">
        <f t="shared" si="8"/>
        <v>0</v>
      </c>
      <c r="AA67" s="10">
        <f t="shared" si="8"/>
        <v>0</v>
      </c>
      <c r="AB67" s="10">
        <f t="shared" si="8"/>
        <v>0</v>
      </c>
      <c r="AC67" s="10">
        <f t="shared" si="8"/>
        <v>0</v>
      </c>
      <c r="AD67" s="10">
        <f t="shared" si="8"/>
        <v>0</v>
      </c>
      <c r="AE67" s="10">
        <f t="shared" si="8"/>
        <v>0</v>
      </c>
      <c r="AF67" s="10">
        <f t="shared" si="8"/>
        <v>0</v>
      </c>
      <c r="AG67" s="10">
        <f t="shared" si="8"/>
        <v>0</v>
      </c>
      <c r="AH67" s="10">
        <f t="shared" si="8"/>
        <v>0</v>
      </c>
      <c r="AI67" s="10">
        <f t="shared" si="8"/>
        <v>0</v>
      </c>
      <c r="AJ67" s="10">
        <f t="shared" si="8"/>
        <v>0</v>
      </c>
      <c r="AK67" s="10">
        <f t="shared" si="8"/>
        <v>0</v>
      </c>
    </row>
    <row r="68" spans="1:37" x14ac:dyDescent="0.35">
      <c r="E68" s="10" t="str">
        <f t="shared" si="9"/>
        <v>Valves and Meters</v>
      </c>
      <c r="F68" t="s">
        <v>53</v>
      </c>
      <c r="G68" s="10">
        <f t="shared" si="8"/>
        <v>0</v>
      </c>
      <c r="H68" s="10">
        <f t="shared" si="8"/>
        <v>0</v>
      </c>
      <c r="I68" s="10">
        <f t="shared" si="8"/>
        <v>0</v>
      </c>
      <c r="J68" s="10">
        <f t="shared" si="8"/>
        <v>0</v>
      </c>
      <c r="K68" s="10">
        <f t="shared" si="8"/>
        <v>0</v>
      </c>
      <c r="L68" s="10">
        <f t="shared" si="8"/>
        <v>0</v>
      </c>
      <c r="M68" s="10">
        <f t="shared" si="8"/>
        <v>0</v>
      </c>
      <c r="N68" s="10">
        <f t="shared" si="8"/>
        <v>0</v>
      </c>
      <c r="O68" s="10">
        <f t="shared" si="8"/>
        <v>0</v>
      </c>
      <c r="P68" s="10">
        <f t="shared" si="8"/>
        <v>0</v>
      </c>
      <c r="Q68" s="10">
        <f t="shared" si="8"/>
        <v>0</v>
      </c>
      <c r="R68" s="10">
        <f t="shared" si="8"/>
        <v>0</v>
      </c>
      <c r="S68" s="10">
        <f t="shared" si="8"/>
        <v>0</v>
      </c>
      <c r="T68" s="10">
        <f t="shared" si="8"/>
        <v>0</v>
      </c>
      <c r="U68" s="10">
        <f t="shared" si="8"/>
        <v>0</v>
      </c>
      <c r="V68" s="10">
        <f t="shared" si="8"/>
        <v>0</v>
      </c>
      <c r="W68" s="10">
        <f t="shared" si="8"/>
        <v>0</v>
      </c>
      <c r="X68" s="10">
        <f t="shared" si="8"/>
        <v>0</v>
      </c>
      <c r="Y68" s="10">
        <f t="shared" si="8"/>
        <v>0</v>
      </c>
      <c r="Z68" s="10">
        <f t="shared" si="8"/>
        <v>0</v>
      </c>
      <c r="AA68" s="10">
        <f t="shared" si="8"/>
        <v>0</v>
      </c>
      <c r="AB68" s="10">
        <f t="shared" si="8"/>
        <v>0</v>
      </c>
      <c r="AC68" s="10">
        <f t="shared" si="8"/>
        <v>0</v>
      </c>
      <c r="AD68" s="10">
        <f t="shared" si="8"/>
        <v>0</v>
      </c>
      <c r="AE68" s="10">
        <f t="shared" si="8"/>
        <v>0</v>
      </c>
      <c r="AF68" s="10">
        <f t="shared" si="8"/>
        <v>0</v>
      </c>
      <c r="AG68" s="10">
        <f t="shared" si="8"/>
        <v>0</v>
      </c>
      <c r="AH68" s="10">
        <f t="shared" si="8"/>
        <v>0</v>
      </c>
      <c r="AI68" s="10">
        <f t="shared" si="8"/>
        <v>0</v>
      </c>
      <c r="AJ68" s="10">
        <f t="shared" si="8"/>
        <v>0</v>
      </c>
      <c r="AK68" s="10">
        <f t="shared" si="8"/>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0">SUM(H73:H76)</f>
        <v>0</v>
      </c>
      <c r="I77" s="10">
        <f t="shared" si="10"/>
        <v>0</v>
      </c>
      <c r="J77" s="10">
        <f t="shared" si="10"/>
        <v>0</v>
      </c>
      <c r="K77" s="10">
        <f t="shared" si="10"/>
        <v>0</v>
      </c>
      <c r="L77" s="10">
        <f t="shared" si="10"/>
        <v>0</v>
      </c>
      <c r="M77" s="10">
        <f t="shared" si="10"/>
        <v>0</v>
      </c>
      <c r="N77" s="10">
        <f t="shared" si="10"/>
        <v>0</v>
      </c>
      <c r="O77" s="10">
        <f t="shared" si="10"/>
        <v>0</v>
      </c>
      <c r="P77" s="10">
        <f t="shared" si="10"/>
        <v>0</v>
      </c>
      <c r="Q77" s="10">
        <f t="shared" si="10"/>
        <v>0</v>
      </c>
      <c r="R77" s="10">
        <f t="shared" si="10"/>
        <v>0</v>
      </c>
      <c r="S77" s="10">
        <f t="shared" si="10"/>
        <v>0</v>
      </c>
      <c r="T77" s="10">
        <f t="shared" si="10"/>
        <v>0</v>
      </c>
      <c r="U77" s="10">
        <f t="shared" si="10"/>
        <v>0</v>
      </c>
      <c r="V77" s="10">
        <f t="shared" si="10"/>
        <v>0</v>
      </c>
      <c r="W77" s="10">
        <f t="shared" si="10"/>
        <v>0</v>
      </c>
      <c r="X77" s="10">
        <f t="shared" si="10"/>
        <v>0</v>
      </c>
      <c r="Y77" s="10">
        <f t="shared" si="10"/>
        <v>0</v>
      </c>
      <c r="Z77" s="10">
        <f t="shared" si="10"/>
        <v>0</v>
      </c>
      <c r="AA77" s="10">
        <f t="shared" si="10"/>
        <v>0</v>
      </c>
      <c r="AB77" s="10">
        <f t="shared" si="10"/>
        <v>0</v>
      </c>
      <c r="AC77" s="10">
        <f t="shared" si="10"/>
        <v>0</v>
      </c>
      <c r="AD77" s="10">
        <f t="shared" si="10"/>
        <v>0</v>
      </c>
      <c r="AE77" s="10">
        <f t="shared" si="10"/>
        <v>0</v>
      </c>
      <c r="AF77" s="10">
        <f t="shared" si="10"/>
        <v>0</v>
      </c>
      <c r="AG77" s="10">
        <f t="shared" si="10"/>
        <v>0</v>
      </c>
      <c r="AH77" s="10">
        <f t="shared" si="10"/>
        <v>0</v>
      </c>
      <c r="AI77" s="10">
        <f t="shared" si="10"/>
        <v>0</v>
      </c>
      <c r="AJ77" s="10">
        <f t="shared" si="10"/>
        <v>0</v>
      </c>
      <c r="AK77" s="10">
        <f t="shared" si="10"/>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1">G73/$G9+IF((G$4-$G9+1)&gt;0,-INDEX($G73:$AK73,1,(G$4-$G9+1))/$G9,0)</f>
        <v>0</v>
      </c>
      <c r="H80" s="10">
        <f t="shared" si="11"/>
        <v>0</v>
      </c>
      <c r="I80" s="10">
        <f t="shared" si="11"/>
        <v>0</v>
      </c>
      <c r="J80" s="10">
        <f t="shared" si="11"/>
        <v>0</v>
      </c>
      <c r="K80" s="10">
        <f t="shared" si="11"/>
        <v>0</v>
      </c>
      <c r="L80" s="10">
        <f t="shared" si="11"/>
        <v>0</v>
      </c>
      <c r="M80" s="10">
        <f t="shared" si="11"/>
        <v>0</v>
      </c>
      <c r="N80" s="10">
        <f t="shared" si="11"/>
        <v>0</v>
      </c>
      <c r="O80" s="10">
        <f t="shared" si="11"/>
        <v>0</v>
      </c>
      <c r="P80" s="10">
        <f t="shared" si="11"/>
        <v>0</v>
      </c>
      <c r="Q80" s="10">
        <f t="shared" si="11"/>
        <v>0</v>
      </c>
      <c r="R80" s="10">
        <f t="shared" si="11"/>
        <v>0</v>
      </c>
      <c r="S80" s="10">
        <f t="shared" si="11"/>
        <v>0</v>
      </c>
      <c r="T80" s="10">
        <f t="shared" si="11"/>
        <v>0</v>
      </c>
      <c r="U80" s="10">
        <f t="shared" si="11"/>
        <v>0</v>
      </c>
      <c r="V80" s="10">
        <f t="shared" si="11"/>
        <v>0</v>
      </c>
      <c r="W80" s="10">
        <f t="shared" si="11"/>
        <v>0</v>
      </c>
      <c r="X80" s="10">
        <f t="shared" si="11"/>
        <v>0</v>
      </c>
      <c r="Y80" s="10">
        <f t="shared" si="11"/>
        <v>0</v>
      </c>
      <c r="Z80" s="10">
        <f t="shared" si="11"/>
        <v>0</v>
      </c>
      <c r="AA80" s="10">
        <f t="shared" si="11"/>
        <v>0</v>
      </c>
      <c r="AB80" s="10">
        <f t="shared" si="11"/>
        <v>0</v>
      </c>
      <c r="AC80" s="10">
        <f t="shared" si="11"/>
        <v>0</v>
      </c>
      <c r="AD80" s="10">
        <f t="shared" si="11"/>
        <v>0</v>
      </c>
      <c r="AE80" s="10">
        <f t="shared" si="11"/>
        <v>0</v>
      </c>
      <c r="AF80" s="10">
        <f t="shared" si="11"/>
        <v>0</v>
      </c>
      <c r="AG80" s="10">
        <f t="shared" si="11"/>
        <v>0</v>
      </c>
      <c r="AH80" s="10">
        <f t="shared" si="11"/>
        <v>0</v>
      </c>
      <c r="AI80" s="10">
        <f t="shared" si="11"/>
        <v>0</v>
      </c>
      <c r="AJ80" s="10">
        <f t="shared" si="11"/>
        <v>0</v>
      </c>
      <c r="AK80" s="10">
        <f t="shared" si="11"/>
        <v>0</v>
      </c>
    </row>
    <row r="81" spans="1:37" x14ac:dyDescent="0.35">
      <c r="E81" s="10" t="str">
        <f t="shared" ref="E81:E82" si="12">E74</f>
        <v>Pumps</v>
      </c>
      <c r="F81" t="s">
        <v>53</v>
      </c>
      <c r="G81" s="10">
        <f t="shared" si="11"/>
        <v>0</v>
      </c>
      <c r="H81" s="10">
        <f t="shared" si="11"/>
        <v>0</v>
      </c>
      <c r="I81" s="10">
        <f t="shared" si="11"/>
        <v>0</v>
      </c>
      <c r="J81" s="10">
        <f t="shared" si="11"/>
        <v>0</v>
      </c>
      <c r="K81" s="10">
        <f t="shared" si="11"/>
        <v>0</v>
      </c>
      <c r="L81" s="10">
        <f t="shared" si="11"/>
        <v>0</v>
      </c>
      <c r="M81" s="10">
        <f t="shared" si="11"/>
        <v>0</v>
      </c>
      <c r="N81" s="10">
        <f t="shared" si="11"/>
        <v>0</v>
      </c>
      <c r="O81" s="10">
        <f t="shared" si="11"/>
        <v>0</v>
      </c>
      <c r="P81" s="10">
        <f t="shared" si="11"/>
        <v>0</v>
      </c>
      <c r="Q81" s="10">
        <f t="shared" si="11"/>
        <v>0</v>
      </c>
      <c r="R81" s="10">
        <f t="shared" si="11"/>
        <v>0</v>
      </c>
      <c r="S81" s="10">
        <f t="shared" si="11"/>
        <v>0</v>
      </c>
      <c r="T81" s="10">
        <f t="shared" si="11"/>
        <v>0</v>
      </c>
      <c r="U81" s="10">
        <f t="shared" si="11"/>
        <v>0</v>
      </c>
      <c r="V81" s="10">
        <f t="shared" si="11"/>
        <v>0</v>
      </c>
      <c r="W81" s="10">
        <f t="shared" si="11"/>
        <v>0</v>
      </c>
      <c r="X81" s="10">
        <f t="shared" si="11"/>
        <v>0</v>
      </c>
      <c r="Y81" s="10">
        <f t="shared" si="11"/>
        <v>0</v>
      </c>
      <c r="Z81" s="10">
        <f t="shared" si="11"/>
        <v>0</v>
      </c>
      <c r="AA81" s="10">
        <f t="shared" si="11"/>
        <v>0</v>
      </c>
      <c r="AB81" s="10">
        <f t="shared" si="11"/>
        <v>0</v>
      </c>
      <c r="AC81" s="10">
        <f t="shared" si="11"/>
        <v>0</v>
      </c>
      <c r="AD81" s="10">
        <f t="shared" si="11"/>
        <v>0</v>
      </c>
      <c r="AE81" s="10">
        <f t="shared" si="11"/>
        <v>0</v>
      </c>
      <c r="AF81" s="10">
        <f t="shared" si="11"/>
        <v>0</v>
      </c>
      <c r="AG81" s="10">
        <f t="shared" si="11"/>
        <v>0</v>
      </c>
      <c r="AH81" s="10">
        <f t="shared" si="11"/>
        <v>0</v>
      </c>
      <c r="AI81" s="10">
        <f t="shared" si="11"/>
        <v>0</v>
      </c>
      <c r="AJ81" s="10">
        <f t="shared" si="11"/>
        <v>0</v>
      </c>
      <c r="AK81" s="10">
        <f t="shared" si="11"/>
        <v>0</v>
      </c>
    </row>
    <row r="82" spans="1:37" x14ac:dyDescent="0.35">
      <c r="E82" s="10" t="str">
        <f t="shared" si="12"/>
        <v>Valves and Meters</v>
      </c>
      <c r="F82" t="s">
        <v>53</v>
      </c>
      <c r="G82" s="10">
        <f t="shared" si="11"/>
        <v>0</v>
      </c>
      <c r="H82" s="10">
        <f t="shared" si="11"/>
        <v>0</v>
      </c>
      <c r="I82" s="10">
        <f t="shared" si="11"/>
        <v>0</v>
      </c>
      <c r="J82" s="10">
        <f t="shared" si="11"/>
        <v>0</v>
      </c>
      <c r="K82" s="10">
        <f t="shared" si="11"/>
        <v>0</v>
      </c>
      <c r="L82" s="10">
        <f t="shared" si="11"/>
        <v>0</v>
      </c>
      <c r="M82" s="10">
        <f t="shared" si="11"/>
        <v>0</v>
      </c>
      <c r="N82" s="10">
        <f t="shared" si="11"/>
        <v>0</v>
      </c>
      <c r="O82" s="10">
        <f t="shared" si="11"/>
        <v>0</v>
      </c>
      <c r="P82" s="10">
        <f t="shared" si="11"/>
        <v>0</v>
      </c>
      <c r="Q82" s="10">
        <f t="shared" si="11"/>
        <v>0</v>
      </c>
      <c r="R82" s="10">
        <f t="shared" si="11"/>
        <v>0</v>
      </c>
      <c r="S82" s="10">
        <f t="shared" si="11"/>
        <v>0</v>
      </c>
      <c r="T82" s="10">
        <f t="shared" si="11"/>
        <v>0</v>
      </c>
      <c r="U82" s="10">
        <f t="shared" si="11"/>
        <v>0</v>
      </c>
      <c r="V82" s="10">
        <f t="shared" si="11"/>
        <v>0</v>
      </c>
      <c r="W82" s="10">
        <f t="shared" si="11"/>
        <v>0</v>
      </c>
      <c r="X82" s="10">
        <f t="shared" si="11"/>
        <v>0</v>
      </c>
      <c r="Y82" s="10">
        <f t="shared" si="11"/>
        <v>0</v>
      </c>
      <c r="Z82" s="10">
        <f t="shared" si="11"/>
        <v>0</v>
      </c>
      <c r="AA82" s="10">
        <f t="shared" si="11"/>
        <v>0</v>
      </c>
      <c r="AB82" s="10">
        <f t="shared" si="11"/>
        <v>0</v>
      </c>
      <c r="AC82" s="10">
        <f t="shared" si="11"/>
        <v>0</v>
      </c>
      <c r="AD82" s="10">
        <f t="shared" si="11"/>
        <v>0</v>
      </c>
      <c r="AE82" s="10">
        <f t="shared" si="11"/>
        <v>0</v>
      </c>
      <c r="AF82" s="10">
        <f t="shared" si="11"/>
        <v>0</v>
      </c>
      <c r="AG82" s="10">
        <f t="shared" si="11"/>
        <v>0</v>
      </c>
      <c r="AH82" s="10">
        <f t="shared" si="11"/>
        <v>0</v>
      </c>
      <c r="AI82" s="10">
        <f t="shared" si="11"/>
        <v>0</v>
      </c>
      <c r="AJ82" s="10">
        <f t="shared" si="11"/>
        <v>0</v>
      </c>
      <c r="AK82" s="10">
        <f t="shared" si="11"/>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3">G63-G77</f>
        <v>0</v>
      </c>
      <c r="H86" s="10">
        <f t="shared" si="13"/>
        <v>0</v>
      </c>
      <c r="I86" s="10">
        <f t="shared" si="13"/>
        <v>0</v>
      </c>
      <c r="J86" s="10">
        <f t="shared" si="13"/>
        <v>0</v>
      </c>
      <c r="K86" s="10">
        <f t="shared" si="13"/>
        <v>0</v>
      </c>
      <c r="L86" s="10">
        <f t="shared" si="13"/>
        <v>0</v>
      </c>
      <c r="M86" s="10">
        <f t="shared" si="13"/>
        <v>0</v>
      </c>
      <c r="N86" s="10">
        <f t="shared" si="13"/>
        <v>0</v>
      </c>
      <c r="O86" s="10">
        <f t="shared" si="13"/>
        <v>0</v>
      </c>
      <c r="P86" s="10">
        <f t="shared" si="13"/>
        <v>0</v>
      </c>
      <c r="Q86" s="10">
        <f t="shared" si="13"/>
        <v>0</v>
      </c>
      <c r="R86" s="10">
        <f t="shared" si="13"/>
        <v>0</v>
      </c>
      <c r="S86" s="10">
        <f t="shared" si="13"/>
        <v>0</v>
      </c>
      <c r="T86" s="10">
        <f t="shared" si="13"/>
        <v>0</v>
      </c>
      <c r="U86" s="10">
        <f t="shared" si="13"/>
        <v>0</v>
      </c>
      <c r="V86" s="10">
        <f t="shared" si="13"/>
        <v>0</v>
      </c>
      <c r="W86" s="10">
        <f t="shared" si="13"/>
        <v>0</v>
      </c>
      <c r="X86" s="10">
        <f t="shared" si="13"/>
        <v>0</v>
      </c>
      <c r="Y86" s="10">
        <f t="shared" si="13"/>
        <v>0</v>
      </c>
      <c r="Z86" s="10">
        <f t="shared" si="13"/>
        <v>0</v>
      </c>
      <c r="AA86" s="10">
        <f t="shared" si="13"/>
        <v>0</v>
      </c>
      <c r="AB86" s="10">
        <f t="shared" si="13"/>
        <v>0</v>
      </c>
      <c r="AC86" s="10">
        <f t="shared" si="13"/>
        <v>0</v>
      </c>
      <c r="AD86" s="10">
        <f t="shared" si="13"/>
        <v>0</v>
      </c>
      <c r="AE86" s="10">
        <f t="shared" si="13"/>
        <v>0</v>
      </c>
      <c r="AF86" s="10">
        <f t="shared" si="13"/>
        <v>0</v>
      </c>
      <c r="AG86" s="10">
        <f t="shared" si="13"/>
        <v>0</v>
      </c>
      <c r="AH86" s="10">
        <f t="shared" si="13"/>
        <v>0</v>
      </c>
      <c r="AI86" s="10">
        <f t="shared" si="13"/>
        <v>0</v>
      </c>
      <c r="AJ86" s="10">
        <f t="shared" si="13"/>
        <v>0</v>
      </c>
      <c r="AK86" s="10">
        <f t="shared" si="13"/>
        <v>0</v>
      </c>
    </row>
    <row r="87" spans="1:37" x14ac:dyDescent="0.35">
      <c r="D87" t="s">
        <v>67</v>
      </c>
      <c r="F87" t="s">
        <v>53</v>
      </c>
      <c r="G87" s="10">
        <f t="shared" ref="G87:AK87" si="14">-G70+G84</f>
        <v>0</v>
      </c>
      <c r="H87" s="10">
        <f t="shared" si="14"/>
        <v>0</v>
      </c>
      <c r="I87" s="10">
        <f t="shared" si="14"/>
        <v>0</v>
      </c>
      <c r="J87" s="10">
        <f t="shared" si="14"/>
        <v>0</v>
      </c>
      <c r="K87" s="10">
        <f t="shared" si="14"/>
        <v>0</v>
      </c>
      <c r="L87" s="10">
        <f t="shared" si="14"/>
        <v>0</v>
      </c>
      <c r="M87" s="10">
        <f t="shared" si="14"/>
        <v>0</v>
      </c>
      <c r="N87" s="10">
        <f t="shared" si="14"/>
        <v>0</v>
      </c>
      <c r="O87" s="10">
        <f t="shared" si="14"/>
        <v>0</v>
      </c>
      <c r="P87" s="10">
        <f t="shared" si="14"/>
        <v>0</v>
      </c>
      <c r="Q87" s="10">
        <f t="shared" si="14"/>
        <v>0</v>
      </c>
      <c r="R87" s="10">
        <f t="shared" si="14"/>
        <v>0</v>
      </c>
      <c r="S87" s="10">
        <f t="shared" si="14"/>
        <v>0</v>
      </c>
      <c r="T87" s="10">
        <f t="shared" si="14"/>
        <v>0</v>
      </c>
      <c r="U87" s="10">
        <f t="shared" si="14"/>
        <v>0</v>
      </c>
      <c r="V87" s="10">
        <f t="shared" si="14"/>
        <v>0</v>
      </c>
      <c r="W87" s="10">
        <f t="shared" si="14"/>
        <v>0</v>
      </c>
      <c r="X87" s="10">
        <f t="shared" si="14"/>
        <v>0</v>
      </c>
      <c r="Y87" s="10">
        <f t="shared" si="14"/>
        <v>0</v>
      </c>
      <c r="Z87" s="10">
        <f t="shared" si="14"/>
        <v>0</v>
      </c>
      <c r="AA87" s="10">
        <f t="shared" si="14"/>
        <v>0</v>
      </c>
      <c r="AB87" s="10">
        <f t="shared" si="14"/>
        <v>0</v>
      </c>
      <c r="AC87" s="10">
        <f t="shared" si="14"/>
        <v>0</v>
      </c>
      <c r="AD87" s="10">
        <f t="shared" si="14"/>
        <v>0</v>
      </c>
      <c r="AE87" s="10">
        <f t="shared" si="14"/>
        <v>0</v>
      </c>
      <c r="AF87" s="10">
        <f t="shared" si="14"/>
        <v>0</v>
      </c>
      <c r="AG87" s="10">
        <f t="shared" si="14"/>
        <v>0</v>
      </c>
      <c r="AH87" s="10">
        <f t="shared" si="14"/>
        <v>0</v>
      </c>
      <c r="AI87" s="10">
        <f t="shared" si="14"/>
        <v>0</v>
      </c>
      <c r="AJ87" s="10">
        <f t="shared" si="14"/>
        <v>0</v>
      </c>
      <c r="AK87" s="10">
        <f t="shared" si="14"/>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c r="I92" s="6"/>
      <c r="J92" s="6">
        <f>'[3]All Developments - Total'!J107</f>
        <v>434</v>
      </c>
      <c r="K92" s="6">
        <f>'[3]All Developments - Total'!K107</f>
        <v>466</v>
      </c>
      <c r="L92" s="6">
        <f>'[3]All Developments - Total'!L107</f>
        <v>477</v>
      </c>
      <c r="M92" s="6">
        <f>'[3]All Developments - Total'!M107</f>
        <v>414</v>
      </c>
      <c r="N92" s="6">
        <f>'[3]All Developments - Total'!N107</f>
        <v>453</v>
      </c>
      <c r="O92" s="6">
        <f>'[3]All Developments - Total'!O107</f>
        <v>453</v>
      </c>
      <c r="P92" s="6">
        <f>'[3]All Developments - Total'!P107</f>
        <v>453</v>
      </c>
      <c r="Q92" s="6">
        <f>'[3]All Developments - Total'!Q107</f>
        <v>453</v>
      </c>
      <c r="R92" s="6">
        <f>'[3]All Developments - Total'!R107</f>
        <v>453</v>
      </c>
      <c r="S92" s="6">
        <f>'[3]All Developments - Total'!S107</f>
        <v>453</v>
      </c>
      <c r="T92" s="6">
        <f>'[3]All Developments - Total'!T107</f>
        <v>453</v>
      </c>
      <c r="U92" s="6">
        <f>'[3]All Developments - Total'!U107</f>
        <v>453</v>
      </c>
      <c r="V92" s="6">
        <f>'[3]All Developments - Total'!V107</f>
        <v>453</v>
      </c>
      <c r="W92" s="6">
        <f>'[3]All Developments - Total'!W107</f>
        <v>453</v>
      </c>
      <c r="X92" s="6">
        <f>'[3]All Developments - Total'!X107</f>
        <v>453</v>
      </c>
      <c r="Y92" s="6">
        <f>'[3]All Developments - Total'!Y107</f>
        <v>453</v>
      </c>
      <c r="Z92" s="6">
        <f>'[3]All Developments - Total'!Z107</f>
        <v>453</v>
      </c>
      <c r="AA92" s="6">
        <f>'[3]All Developments - Total'!AA107</f>
        <v>453</v>
      </c>
      <c r="AB92" s="6">
        <f>'[3]All Developments - Total'!AB107</f>
        <v>453</v>
      </c>
      <c r="AC92" s="6">
        <f>'[3]All Developments - Total'!AC107</f>
        <v>453</v>
      </c>
      <c r="AD92" s="6">
        <f>'[3]All Developments - Total'!AD107</f>
        <v>453</v>
      </c>
      <c r="AE92" s="6">
        <f>'[3]All Developments - Total'!AE107</f>
        <v>453</v>
      </c>
      <c r="AF92" s="6">
        <f>'[3]All Developments - Total'!AF107</f>
        <v>453</v>
      </c>
      <c r="AG92" s="6">
        <f>'[3]All Developments - Total'!AG107</f>
        <v>453</v>
      </c>
      <c r="AH92" s="6">
        <f>'[3]All Developments - Total'!AH107</f>
        <v>453</v>
      </c>
      <c r="AI92" s="6">
        <f>'[3]All Developments - Total'!AI107</f>
        <v>453</v>
      </c>
      <c r="AJ92" s="6">
        <f>'[3]All Developments - Total'!AJ107</f>
        <v>453</v>
      </c>
      <c r="AK92" s="6">
        <f>'[3]All Developments - Total'!AK107</f>
        <v>453</v>
      </c>
    </row>
    <row r="93" spans="1:37" x14ac:dyDescent="0.35">
      <c r="C93" s="3"/>
      <c r="D93" s="3"/>
      <c r="E93" t="s">
        <v>71</v>
      </c>
      <c r="F93" t="s">
        <v>70</v>
      </c>
      <c r="H93" s="10">
        <f>G93+H92</f>
        <v>0</v>
      </c>
      <c r="I93" s="10">
        <f t="shared" ref="I93:AK93" si="15">H93+I92</f>
        <v>0</v>
      </c>
      <c r="J93" s="10">
        <f t="shared" si="15"/>
        <v>434</v>
      </c>
      <c r="K93" s="10">
        <f t="shared" si="15"/>
        <v>900</v>
      </c>
      <c r="L93" s="10">
        <f t="shared" si="15"/>
        <v>1377</v>
      </c>
      <c r="M93" s="10">
        <f t="shared" si="15"/>
        <v>1791</v>
      </c>
      <c r="N93" s="10">
        <f t="shared" si="15"/>
        <v>2244</v>
      </c>
      <c r="O93" s="10">
        <f t="shared" si="15"/>
        <v>2697</v>
      </c>
      <c r="P93" s="10">
        <f t="shared" si="15"/>
        <v>3150</v>
      </c>
      <c r="Q93" s="10">
        <f t="shared" si="15"/>
        <v>3603</v>
      </c>
      <c r="R93" s="10">
        <f t="shared" si="15"/>
        <v>4056</v>
      </c>
      <c r="S93" s="10">
        <f t="shared" si="15"/>
        <v>4509</v>
      </c>
      <c r="T93" s="10">
        <f t="shared" si="15"/>
        <v>4962</v>
      </c>
      <c r="U93" s="10">
        <f t="shared" si="15"/>
        <v>5415</v>
      </c>
      <c r="V93" s="10">
        <f t="shared" si="15"/>
        <v>5868</v>
      </c>
      <c r="W93" s="10">
        <f t="shared" si="15"/>
        <v>6321</v>
      </c>
      <c r="X93" s="10">
        <f t="shared" si="15"/>
        <v>6774</v>
      </c>
      <c r="Y93" s="10">
        <f t="shared" si="15"/>
        <v>7227</v>
      </c>
      <c r="Z93" s="10">
        <f t="shared" si="15"/>
        <v>7680</v>
      </c>
      <c r="AA93" s="10">
        <f t="shared" si="15"/>
        <v>8133</v>
      </c>
      <c r="AB93" s="10">
        <f t="shared" si="15"/>
        <v>8586</v>
      </c>
      <c r="AC93" s="10">
        <f t="shared" si="15"/>
        <v>9039</v>
      </c>
      <c r="AD93" s="10">
        <f t="shared" si="15"/>
        <v>9492</v>
      </c>
      <c r="AE93" s="10">
        <f t="shared" si="15"/>
        <v>9945</v>
      </c>
      <c r="AF93" s="10">
        <f t="shared" si="15"/>
        <v>10398</v>
      </c>
      <c r="AG93" s="10">
        <f>AF93+AG92</f>
        <v>10851</v>
      </c>
      <c r="AH93" s="10">
        <f t="shared" si="15"/>
        <v>11304</v>
      </c>
      <c r="AI93" s="10">
        <f t="shared" si="15"/>
        <v>11757</v>
      </c>
      <c r="AJ93" s="10">
        <f t="shared" si="15"/>
        <v>12210</v>
      </c>
      <c r="AK93" s="10">
        <f t="shared" si="15"/>
        <v>12663</v>
      </c>
    </row>
    <row r="94" spans="1:37" x14ac:dyDescent="0.35">
      <c r="A94" s="2">
        <v>16</v>
      </c>
      <c r="C94" s="3"/>
      <c r="D94" s="3"/>
      <c r="E94" t="s">
        <v>72</v>
      </c>
      <c r="F94" t="s">
        <v>70</v>
      </c>
      <c r="G94" s="6">
        <v>1</v>
      </c>
    </row>
    <row r="95" spans="1:37" x14ac:dyDescent="0.35">
      <c r="C95" s="3"/>
      <c r="D95" s="3"/>
      <c r="E95" t="s">
        <v>73</v>
      </c>
      <c r="F95" t="s">
        <v>70</v>
      </c>
      <c r="H95">
        <f>H92*$G94</f>
        <v>0</v>
      </c>
      <c r="I95" s="10">
        <f t="shared" ref="I95:AK95" si="16">I92*$G94</f>
        <v>0</v>
      </c>
      <c r="J95" s="10">
        <f t="shared" si="16"/>
        <v>434</v>
      </c>
      <c r="K95" s="10">
        <f t="shared" si="16"/>
        <v>466</v>
      </c>
      <c r="L95" s="10">
        <f t="shared" si="16"/>
        <v>477</v>
      </c>
      <c r="M95" s="10">
        <f t="shared" si="16"/>
        <v>414</v>
      </c>
      <c r="N95" s="10">
        <f t="shared" si="16"/>
        <v>453</v>
      </c>
      <c r="O95" s="10">
        <f t="shared" si="16"/>
        <v>453</v>
      </c>
      <c r="P95" s="10">
        <f t="shared" si="16"/>
        <v>453</v>
      </c>
      <c r="Q95" s="10">
        <f t="shared" si="16"/>
        <v>453</v>
      </c>
      <c r="R95" s="10">
        <f t="shared" si="16"/>
        <v>453</v>
      </c>
      <c r="S95" s="10">
        <f t="shared" si="16"/>
        <v>453</v>
      </c>
      <c r="T95" s="10">
        <f t="shared" si="16"/>
        <v>453</v>
      </c>
      <c r="U95" s="10">
        <f t="shared" si="16"/>
        <v>453</v>
      </c>
      <c r="V95" s="10">
        <f t="shared" si="16"/>
        <v>453</v>
      </c>
      <c r="W95" s="10">
        <f t="shared" si="16"/>
        <v>453</v>
      </c>
      <c r="X95" s="10">
        <f t="shared" si="16"/>
        <v>453</v>
      </c>
      <c r="Y95" s="10">
        <f t="shared" si="16"/>
        <v>453</v>
      </c>
      <c r="Z95" s="10">
        <f t="shared" si="16"/>
        <v>453</v>
      </c>
      <c r="AA95" s="10">
        <f t="shared" si="16"/>
        <v>453</v>
      </c>
      <c r="AB95" s="10">
        <f t="shared" si="16"/>
        <v>453</v>
      </c>
      <c r="AC95" s="10">
        <f t="shared" si="16"/>
        <v>453</v>
      </c>
      <c r="AD95" s="10">
        <f t="shared" si="16"/>
        <v>453</v>
      </c>
      <c r="AE95" s="10">
        <f t="shared" si="16"/>
        <v>453</v>
      </c>
      <c r="AF95" s="10">
        <f t="shared" si="16"/>
        <v>453</v>
      </c>
      <c r="AG95" s="10">
        <f t="shared" si="16"/>
        <v>453</v>
      </c>
      <c r="AH95" s="10">
        <f t="shared" si="16"/>
        <v>453</v>
      </c>
      <c r="AI95" s="10">
        <f t="shared" si="16"/>
        <v>453</v>
      </c>
      <c r="AJ95" s="10">
        <f t="shared" si="16"/>
        <v>453</v>
      </c>
      <c r="AK95" s="10">
        <f t="shared" si="16"/>
        <v>453</v>
      </c>
    </row>
    <row r="96" spans="1:37" x14ac:dyDescent="0.35">
      <c r="C96" s="3"/>
      <c r="D96" s="3"/>
      <c r="E96" t="s">
        <v>74</v>
      </c>
      <c r="F96" t="s">
        <v>70</v>
      </c>
      <c r="H96">
        <f>H93*$G94</f>
        <v>0</v>
      </c>
      <c r="I96" s="10">
        <f t="shared" ref="I96:AK96" si="17">I93*$G94</f>
        <v>0</v>
      </c>
      <c r="J96" s="10">
        <f t="shared" si="17"/>
        <v>434</v>
      </c>
      <c r="K96" s="10">
        <f t="shared" si="17"/>
        <v>900</v>
      </c>
      <c r="L96" s="10">
        <f t="shared" si="17"/>
        <v>1377</v>
      </c>
      <c r="M96" s="10">
        <f t="shared" si="17"/>
        <v>1791</v>
      </c>
      <c r="N96" s="10">
        <f t="shared" si="17"/>
        <v>2244</v>
      </c>
      <c r="O96" s="10">
        <f t="shared" si="17"/>
        <v>2697</v>
      </c>
      <c r="P96" s="10">
        <f t="shared" si="17"/>
        <v>3150</v>
      </c>
      <c r="Q96" s="10">
        <f t="shared" si="17"/>
        <v>3603</v>
      </c>
      <c r="R96" s="10">
        <f t="shared" si="17"/>
        <v>4056</v>
      </c>
      <c r="S96" s="10">
        <f t="shared" si="17"/>
        <v>4509</v>
      </c>
      <c r="T96" s="10">
        <f t="shared" si="17"/>
        <v>4962</v>
      </c>
      <c r="U96" s="10">
        <f t="shared" si="17"/>
        <v>5415</v>
      </c>
      <c r="V96" s="10">
        <f t="shared" si="17"/>
        <v>5868</v>
      </c>
      <c r="W96" s="10">
        <f t="shared" si="17"/>
        <v>6321</v>
      </c>
      <c r="X96" s="10">
        <f t="shared" si="17"/>
        <v>6774</v>
      </c>
      <c r="Y96" s="10">
        <f t="shared" si="17"/>
        <v>7227</v>
      </c>
      <c r="Z96" s="10">
        <f t="shared" si="17"/>
        <v>7680</v>
      </c>
      <c r="AA96" s="10">
        <f t="shared" si="17"/>
        <v>8133</v>
      </c>
      <c r="AB96" s="10">
        <f t="shared" si="17"/>
        <v>8586</v>
      </c>
      <c r="AC96" s="10">
        <f t="shared" si="17"/>
        <v>9039</v>
      </c>
      <c r="AD96" s="10">
        <f t="shared" si="17"/>
        <v>9492</v>
      </c>
      <c r="AE96" s="10">
        <f t="shared" si="17"/>
        <v>9945</v>
      </c>
      <c r="AF96" s="10">
        <f t="shared" si="17"/>
        <v>10398</v>
      </c>
      <c r="AG96" s="10">
        <f t="shared" si="17"/>
        <v>10851</v>
      </c>
      <c r="AH96" s="10">
        <f t="shared" si="17"/>
        <v>11304</v>
      </c>
      <c r="AI96" s="10">
        <f t="shared" si="17"/>
        <v>11757</v>
      </c>
      <c r="AJ96" s="10">
        <f t="shared" si="17"/>
        <v>12210</v>
      </c>
      <c r="AK96" s="10">
        <f t="shared" si="17"/>
        <v>12663</v>
      </c>
    </row>
    <row r="97" spans="1:37" x14ac:dyDescent="0.35">
      <c r="A97" s="2">
        <v>17</v>
      </c>
      <c r="C97" s="3"/>
      <c r="D97" s="3"/>
      <c r="E97" t="s">
        <v>75</v>
      </c>
      <c r="F97" t="s">
        <v>76</v>
      </c>
      <c r="H97" s="6">
        <f>'[3]All Developments - Total'!H112</f>
        <v>0</v>
      </c>
      <c r="I97" s="6">
        <f>'[3]All Developments - Total'!I112</f>
        <v>0</v>
      </c>
      <c r="J97" s="6">
        <f>'[3]All Developments - Total'!J112</f>
        <v>0</v>
      </c>
      <c r="K97" s="6">
        <f>'[3]All Developments - Total'!K112</f>
        <v>0</v>
      </c>
      <c r="L97" s="6">
        <f>'[3]All Developments - Total'!L112</f>
        <v>0</v>
      </c>
      <c r="M97" s="6">
        <f>'[3]All Developments - Total'!M112</f>
        <v>0</v>
      </c>
      <c r="N97" s="6">
        <f>'[3]All Developments - Total'!N112</f>
        <v>0</v>
      </c>
      <c r="O97" s="6">
        <f>'[3]All Developments - Total'!O112</f>
        <v>0</v>
      </c>
      <c r="P97" s="6">
        <f>'[3]All Developments - Total'!P112</f>
        <v>0</v>
      </c>
      <c r="Q97" s="6">
        <f>'[3]All Developments - Total'!Q112</f>
        <v>0</v>
      </c>
      <c r="R97" s="6">
        <f>'[3]All Developments - Total'!R112</f>
        <v>0</v>
      </c>
      <c r="S97" s="6">
        <f>'[3]All Developments - Total'!S112</f>
        <v>0</v>
      </c>
      <c r="T97" s="6">
        <f>'[3]All Developments - Total'!T112</f>
        <v>0</v>
      </c>
      <c r="U97" s="6">
        <f>'[3]All Developments - Total'!U112</f>
        <v>0</v>
      </c>
      <c r="V97" s="6">
        <f>'[3]All Developments - Total'!V112</f>
        <v>0</v>
      </c>
      <c r="W97" s="6">
        <f>'[3]All Developments - Total'!W112</f>
        <v>0</v>
      </c>
      <c r="X97" s="6">
        <f>'[3]All Developments - Total'!X112</f>
        <v>0</v>
      </c>
      <c r="Y97" s="6">
        <f>'[3]All Developments - Total'!Y112</f>
        <v>0</v>
      </c>
      <c r="Z97" s="6">
        <f>'[3]All Developments - Total'!Z112</f>
        <v>0</v>
      </c>
      <c r="AA97" s="6">
        <f>'[3]All Developments - Total'!AA112</f>
        <v>0</v>
      </c>
      <c r="AB97" s="6">
        <f>'[3]All Developments - Total'!AB112</f>
        <v>0</v>
      </c>
      <c r="AC97" s="6">
        <f>'[3]All Developments - Total'!AC112</f>
        <v>0</v>
      </c>
      <c r="AD97" s="6">
        <f>'[3]All Developments - Total'!AD112</f>
        <v>0</v>
      </c>
      <c r="AE97" s="6">
        <f>'[3]All Developments - Total'!AE112</f>
        <v>0</v>
      </c>
      <c r="AF97" s="6">
        <f>'[3]All Developments - Total'!AF112</f>
        <v>0</v>
      </c>
      <c r="AG97" s="6">
        <f>'[3]All Developments - Total'!AG112</f>
        <v>0</v>
      </c>
      <c r="AH97" s="6">
        <f>'[3]All Developments - Total'!AH112</f>
        <v>0</v>
      </c>
      <c r="AI97" s="6">
        <f>'[3]All Developments - Total'!AI112</f>
        <v>0</v>
      </c>
      <c r="AJ97" s="6">
        <f>'[3]All Developments - Total'!AJ112</f>
        <v>0</v>
      </c>
      <c r="AK97" s="6">
        <f>'[3]All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18">J93*J97</f>
        <v>0</v>
      </c>
      <c r="K100" s="10">
        <f t="shared" si="18"/>
        <v>0</v>
      </c>
      <c r="L100" s="10">
        <f t="shared" si="18"/>
        <v>0</v>
      </c>
      <c r="M100" s="10">
        <f t="shared" si="18"/>
        <v>0</v>
      </c>
      <c r="N100" s="10">
        <f t="shared" si="18"/>
        <v>0</v>
      </c>
      <c r="O100" s="10">
        <f t="shared" si="18"/>
        <v>0</v>
      </c>
      <c r="P100" s="10">
        <f t="shared" si="18"/>
        <v>0</v>
      </c>
      <c r="Q100" s="10">
        <f t="shared" si="18"/>
        <v>0</v>
      </c>
      <c r="R100" s="10">
        <f t="shared" si="18"/>
        <v>0</v>
      </c>
      <c r="S100" s="10">
        <f t="shared" si="18"/>
        <v>0</v>
      </c>
      <c r="T100" s="10">
        <f t="shared" si="18"/>
        <v>0</v>
      </c>
      <c r="U100" s="10">
        <f t="shared" si="18"/>
        <v>0</v>
      </c>
      <c r="V100" s="10">
        <f t="shared" si="18"/>
        <v>0</v>
      </c>
      <c r="W100" s="10">
        <f t="shared" si="18"/>
        <v>0</v>
      </c>
      <c r="X100" s="10">
        <f t="shared" si="18"/>
        <v>0</v>
      </c>
      <c r="Y100" s="10">
        <f t="shared" si="18"/>
        <v>0</v>
      </c>
      <c r="Z100" s="10">
        <f t="shared" si="18"/>
        <v>0</v>
      </c>
      <c r="AA100" s="10">
        <f t="shared" si="18"/>
        <v>0</v>
      </c>
      <c r="AB100" s="10">
        <f t="shared" si="18"/>
        <v>0</v>
      </c>
      <c r="AC100" s="10">
        <f t="shared" si="18"/>
        <v>0</v>
      </c>
      <c r="AD100" s="10">
        <f t="shared" si="18"/>
        <v>0</v>
      </c>
      <c r="AE100" s="10">
        <f t="shared" si="18"/>
        <v>0</v>
      </c>
      <c r="AF100" s="10">
        <f t="shared" si="18"/>
        <v>0</v>
      </c>
      <c r="AG100" s="10">
        <f t="shared" si="18"/>
        <v>0</v>
      </c>
      <c r="AH100" s="10">
        <f t="shared" si="18"/>
        <v>0</v>
      </c>
      <c r="AI100" s="10">
        <f t="shared" si="18"/>
        <v>0</v>
      </c>
      <c r="AJ100" s="10">
        <f t="shared" si="18"/>
        <v>0</v>
      </c>
      <c r="AK100" s="10">
        <f t="shared" si="18"/>
        <v>0</v>
      </c>
    </row>
    <row r="101" spans="1:37" x14ac:dyDescent="0.35">
      <c r="C101" s="3"/>
      <c r="D101" s="3"/>
      <c r="E101" t="s">
        <v>81</v>
      </c>
      <c r="F101" t="s">
        <v>80</v>
      </c>
      <c r="H101" s="10">
        <f>H93*H98</f>
        <v>0</v>
      </c>
      <c r="I101" s="10">
        <f t="shared" ref="I101:AK101" si="19">I93*I98</f>
        <v>0</v>
      </c>
      <c r="J101" s="10">
        <f t="shared" si="19"/>
        <v>0</v>
      </c>
      <c r="K101" s="10">
        <f t="shared" si="19"/>
        <v>0</v>
      </c>
      <c r="L101" s="10">
        <f t="shared" si="19"/>
        <v>0</v>
      </c>
      <c r="M101" s="10">
        <f t="shared" si="19"/>
        <v>0</v>
      </c>
      <c r="N101" s="10">
        <f t="shared" si="19"/>
        <v>0</v>
      </c>
      <c r="O101" s="10">
        <f t="shared" si="19"/>
        <v>0</v>
      </c>
      <c r="P101" s="10">
        <f t="shared" si="19"/>
        <v>0</v>
      </c>
      <c r="Q101" s="10">
        <f t="shared" si="19"/>
        <v>0</v>
      </c>
      <c r="R101" s="10">
        <f t="shared" si="19"/>
        <v>0</v>
      </c>
      <c r="S101" s="10">
        <f t="shared" si="19"/>
        <v>0</v>
      </c>
      <c r="T101" s="10">
        <f t="shared" si="19"/>
        <v>0</v>
      </c>
      <c r="U101" s="10">
        <f t="shared" si="19"/>
        <v>0</v>
      </c>
      <c r="V101" s="10">
        <f t="shared" si="19"/>
        <v>0</v>
      </c>
      <c r="W101" s="10">
        <f t="shared" si="19"/>
        <v>0</v>
      </c>
      <c r="X101" s="10">
        <f t="shared" si="19"/>
        <v>0</v>
      </c>
      <c r="Y101" s="10">
        <f t="shared" si="19"/>
        <v>0</v>
      </c>
      <c r="Z101" s="10">
        <f t="shared" si="19"/>
        <v>0</v>
      </c>
      <c r="AA101" s="10">
        <f t="shared" si="19"/>
        <v>0</v>
      </c>
      <c r="AB101" s="10">
        <f t="shared" si="19"/>
        <v>0</v>
      </c>
      <c r="AC101" s="10">
        <f t="shared" si="19"/>
        <v>0</v>
      </c>
      <c r="AD101" s="10">
        <f t="shared" si="19"/>
        <v>0</v>
      </c>
      <c r="AE101" s="10">
        <f t="shared" si="19"/>
        <v>0</v>
      </c>
      <c r="AF101" s="10">
        <f t="shared" si="19"/>
        <v>0</v>
      </c>
      <c r="AG101" s="10">
        <f t="shared" si="19"/>
        <v>0</v>
      </c>
      <c r="AH101" s="10">
        <f t="shared" si="19"/>
        <v>0</v>
      </c>
      <c r="AI101" s="10">
        <f t="shared" si="19"/>
        <v>0</v>
      </c>
      <c r="AJ101" s="10">
        <f t="shared" si="19"/>
        <v>0</v>
      </c>
      <c r="AK101" s="10">
        <f t="shared" si="19"/>
        <v>0</v>
      </c>
    </row>
    <row r="102" spans="1:37" x14ac:dyDescent="0.35">
      <c r="C102" s="3"/>
      <c r="D102" s="3"/>
      <c r="E102" t="s">
        <v>82</v>
      </c>
      <c r="F102" t="s">
        <v>80</v>
      </c>
      <c r="H102" s="10">
        <f>H93*H99</f>
        <v>0</v>
      </c>
      <c r="I102" s="10">
        <f t="shared" ref="I102:AK102" si="20">I93*I99</f>
        <v>0</v>
      </c>
      <c r="J102" s="10">
        <f t="shared" si="20"/>
        <v>0</v>
      </c>
      <c r="K102" s="10">
        <f t="shared" si="20"/>
        <v>0</v>
      </c>
      <c r="L102" s="10">
        <f t="shared" si="20"/>
        <v>0</v>
      </c>
      <c r="M102" s="10">
        <f t="shared" si="20"/>
        <v>0</v>
      </c>
      <c r="N102" s="10">
        <f t="shared" si="20"/>
        <v>0</v>
      </c>
      <c r="O102" s="10">
        <f t="shared" si="20"/>
        <v>0</v>
      </c>
      <c r="P102" s="10">
        <f t="shared" si="20"/>
        <v>0</v>
      </c>
      <c r="Q102" s="10">
        <f t="shared" si="20"/>
        <v>0</v>
      </c>
      <c r="R102" s="10">
        <f t="shared" si="20"/>
        <v>0</v>
      </c>
      <c r="S102" s="10">
        <f t="shared" si="20"/>
        <v>0</v>
      </c>
      <c r="T102" s="10">
        <f t="shared" si="20"/>
        <v>0</v>
      </c>
      <c r="U102" s="10">
        <f t="shared" si="20"/>
        <v>0</v>
      </c>
      <c r="V102" s="10">
        <f t="shared" si="20"/>
        <v>0</v>
      </c>
      <c r="W102" s="10">
        <f t="shared" si="20"/>
        <v>0</v>
      </c>
      <c r="X102" s="10">
        <f t="shared" si="20"/>
        <v>0</v>
      </c>
      <c r="Y102" s="10">
        <f t="shared" si="20"/>
        <v>0</v>
      </c>
      <c r="Z102" s="10">
        <f t="shared" si="20"/>
        <v>0</v>
      </c>
      <c r="AA102" s="10">
        <f t="shared" si="20"/>
        <v>0</v>
      </c>
      <c r="AB102" s="10">
        <f t="shared" si="20"/>
        <v>0</v>
      </c>
      <c r="AC102" s="10">
        <f t="shared" si="20"/>
        <v>0</v>
      </c>
      <c r="AD102" s="10">
        <f t="shared" si="20"/>
        <v>0</v>
      </c>
      <c r="AE102" s="10">
        <f t="shared" si="20"/>
        <v>0</v>
      </c>
      <c r="AF102" s="10">
        <f t="shared" si="20"/>
        <v>0</v>
      </c>
      <c r="AG102" s="10">
        <f t="shared" si="20"/>
        <v>0</v>
      </c>
      <c r="AH102" s="10">
        <f t="shared" si="20"/>
        <v>0</v>
      </c>
      <c r="AI102" s="10">
        <f t="shared" si="20"/>
        <v>0</v>
      </c>
      <c r="AJ102" s="10">
        <f t="shared" si="20"/>
        <v>0</v>
      </c>
      <c r="AK102" s="10">
        <f t="shared" si="20"/>
        <v>0</v>
      </c>
    </row>
    <row r="103" spans="1:37" x14ac:dyDescent="0.35">
      <c r="A103" s="2">
        <v>18</v>
      </c>
      <c r="C103" s="3"/>
      <c r="D103" s="3"/>
      <c r="E103" t="s">
        <v>83</v>
      </c>
      <c r="F103" t="s">
        <v>44</v>
      </c>
      <c r="H103" s="9">
        <v>0</v>
      </c>
      <c r="I103" s="9">
        <v>0.02</v>
      </c>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[3]Infill!$G$119</f>
        <v>509.2</v>
      </c>
      <c r="H104" s="10"/>
      <c r="I104" s="10"/>
      <c r="J104" s="10">
        <f t="shared" ref="J104:AK104" si="21">I104*(1+$G$16)*(1+J103)</f>
        <v>0</v>
      </c>
      <c r="K104" s="10">
        <f t="shared" si="21"/>
        <v>0</v>
      </c>
      <c r="L104" s="10">
        <f t="shared" si="21"/>
        <v>0</v>
      </c>
      <c r="M104" s="10">
        <f t="shared" si="21"/>
        <v>0</v>
      </c>
      <c r="N104" s="10">
        <f t="shared" si="21"/>
        <v>0</v>
      </c>
      <c r="O104" s="10">
        <f t="shared" si="21"/>
        <v>0</v>
      </c>
      <c r="P104" s="10">
        <f t="shared" si="21"/>
        <v>0</v>
      </c>
      <c r="Q104" s="10">
        <f t="shared" si="21"/>
        <v>0</v>
      </c>
      <c r="R104" s="10">
        <f t="shared" si="21"/>
        <v>0</v>
      </c>
      <c r="S104" s="10">
        <f t="shared" si="21"/>
        <v>0</v>
      </c>
      <c r="T104" s="10">
        <f t="shared" si="21"/>
        <v>0</v>
      </c>
      <c r="U104" s="10">
        <f t="shared" si="21"/>
        <v>0</v>
      </c>
      <c r="V104" s="10">
        <f t="shared" si="21"/>
        <v>0</v>
      </c>
      <c r="W104" s="10">
        <f t="shared" si="21"/>
        <v>0</v>
      </c>
      <c r="X104" s="10">
        <f t="shared" si="21"/>
        <v>0</v>
      </c>
      <c r="Y104" s="10">
        <f t="shared" si="21"/>
        <v>0</v>
      </c>
      <c r="Z104" s="10">
        <f t="shared" si="21"/>
        <v>0</v>
      </c>
      <c r="AA104" s="10">
        <f t="shared" si="21"/>
        <v>0</v>
      </c>
      <c r="AB104" s="10">
        <f t="shared" si="21"/>
        <v>0</v>
      </c>
      <c r="AC104" s="10">
        <f t="shared" si="21"/>
        <v>0</v>
      </c>
      <c r="AD104" s="10">
        <f t="shared" si="21"/>
        <v>0</v>
      </c>
      <c r="AE104" s="10">
        <f t="shared" si="21"/>
        <v>0</v>
      </c>
      <c r="AF104" s="10">
        <f t="shared" si="21"/>
        <v>0</v>
      </c>
      <c r="AG104" s="10">
        <f>AF104*(1+$G$16)*(1+AG103)</f>
        <v>0</v>
      </c>
      <c r="AH104" s="10">
        <f t="shared" si="21"/>
        <v>0</v>
      </c>
      <c r="AI104" s="10">
        <f t="shared" si="21"/>
        <v>0</v>
      </c>
      <c r="AJ104" s="10">
        <f t="shared" si="21"/>
        <v>0</v>
      </c>
      <c r="AK104" s="10">
        <f t="shared" si="21"/>
        <v>0</v>
      </c>
    </row>
    <row r="105" spans="1:37" x14ac:dyDescent="0.35">
      <c r="C105" s="3"/>
      <c r="D105" s="3"/>
      <c r="E105" t="s">
        <v>86</v>
      </c>
      <c r="F105" t="s">
        <v>87</v>
      </c>
      <c r="G105" s="12"/>
      <c r="H105" s="13">
        <f>G105*(1+$G$16)*(1+H103)</f>
        <v>0</v>
      </c>
      <c r="I105" s="13">
        <f t="shared" ref="I105:AK105" si="22">H105*(1+$G$16)*(1+I103)</f>
        <v>0</v>
      </c>
      <c r="J105" s="13">
        <f t="shared" si="22"/>
        <v>0</v>
      </c>
      <c r="K105" s="13">
        <f t="shared" si="22"/>
        <v>0</v>
      </c>
      <c r="L105" s="13">
        <f t="shared" si="22"/>
        <v>0</v>
      </c>
      <c r="M105" s="13">
        <f t="shared" si="22"/>
        <v>0</v>
      </c>
      <c r="N105" s="13">
        <f t="shared" si="22"/>
        <v>0</v>
      </c>
      <c r="O105" s="13">
        <f t="shared" si="22"/>
        <v>0</v>
      </c>
      <c r="P105" s="13">
        <f t="shared" si="22"/>
        <v>0</v>
      </c>
      <c r="Q105" s="13">
        <f t="shared" si="22"/>
        <v>0</v>
      </c>
      <c r="R105" s="13">
        <f t="shared" si="22"/>
        <v>0</v>
      </c>
      <c r="S105" s="13">
        <f t="shared" si="22"/>
        <v>0</v>
      </c>
      <c r="T105" s="13">
        <f t="shared" si="22"/>
        <v>0</v>
      </c>
      <c r="U105" s="13">
        <f t="shared" si="22"/>
        <v>0</v>
      </c>
      <c r="V105" s="13">
        <f t="shared" si="22"/>
        <v>0</v>
      </c>
      <c r="W105" s="13">
        <f t="shared" si="22"/>
        <v>0</v>
      </c>
      <c r="X105" s="13">
        <f t="shared" si="22"/>
        <v>0</v>
      </c>
      <c r="Y105" s="13">
        <f t="shared" si="22"/>
        <v>0</v>
      </c>
      <c r="Z105" s="13">
        <f t="shared" si="22"/>
        <v>0</v>
      </c>
      <c r="AA105" s="13">
        <f t="shared" si="22"/>
        <v>0</v>
      </c>
      <c r="AB105" s="13">
        <f t="shared" si="22"/>
        <v>0</v>
      </c>
      <c r="AC105" s="13">
        <f t="shared" si="22"/>
        <v>0</v>
      </c>
      <c r="AD105" s="13">
        <f t="shared" si="22"/>
        <v>0</v>
      </c>
      <c r="AE105" s="13">
        <f t="shared" si="22"/>
        <v>0</v>
      </c>
      <c r="AF105" s="13">
        <f t="shared" si="22"/>
        <v>0</v>
      </c>
      <c r="AG105" s="13">
        <f>AF105*(1+$G$16)*(1+AG103)</f>
        <v>0</v>
      </c>
      <c r="AH105" s="13">
        <f t="shared" si="22"/>
        <v>0</v>
      </c>
      <c r="AI105" s="13">
        <f t="shared" si="22"/>
        <v>0</v>
      </c>
      <c r="AJ105" s="13">
        <f t="shared" si="22"/>
        <v>0</v>
      </c>
      <c r="AK105" s="13">
        <f t="shared" si="22"/>
        <v>0</v>
      </c>
    </row>
    <row r="106" spans="1:37" x14ac:dyDescent="0.35">
      <c r="C106" s="3"/>
      <c r="D106" s="3"/>
      <c r="E106" t="s">
        <v>88</v>
      </c>
      <c r="F106" t="s">
        <v>87</v>
      </c>
      <c r="G106" s="12"/>
      <c r="H106" s="13">
        <f>G106*(1+$G$16)*(1+H103)</f>
        <v>0</v>
      </c>
      <c r="I106" s="13">
        <f t="shared" ref="I106:AK106" si="23">H106*(1+$G$16)*(1+I103)</f>
        <v>0</v>
      </c>
      <c r="J106" s="13">
        <f t="shared" si="23"/>
        <v>0</v>
      </c>
      <c r="K106" s="13">
        <f t="shared" si="23"/>
        <v>0</v>
      </c>
      <c r="L106" s="13">
        <f t="shared" si="23"/>
        <v>0</v>
      </c>
      <c r="M106" s="13">
        <f t="shared" si="23"/>
        <v>0</v>
      </c>
      <c r="N106" s="13">
        <f t="shared" si="23"/>
        <v>0</v>
      </c>
      <c r="O106" s="13">
        <f t="shared" si="23"/>
        <v>0</v>
      </c>
      <c r="P106" s="13">
        <f t="shared" si="23"/>
        <v>0</v>
      </c>
      <c r="Q106" s="13">
        <f t="shared" si="23"/>
        <v>0</v>
      </c>
      <c r="R106" s="13">
        <f t="shared" si="23"/>
        <v>0</v>
      </c>
      <c r="S106" s="13">
        <f t="shared" si="23"/>
        <v>0</v>
      </c>
      <c r="T106" s="13">
        <f t="shared" si="23"/>
        <v>0</v>
      </c>
      <c r="U106" s="13">
        <f t="shared" si="23"/>
        <v>0</v>
      </c>
      <c r="V106" s="13">
        <f t="shared" si="23"/>
        <v>0</v>
      </c>
      <c r="W106" s="13">
        <f t="shared" si="23"/>
        <v>0</v>
      </c>
      <c r="X106" s="13">
        <f t="shared" si="23"/>
        <v>0</v>
      </c>
      <c r="Y106" s="13">
        <f t="shared" si="23"/>
        <v>0</v>
      </c>
      <c r="Z106" s="13">
        <f t="shared" si="23"/>
        <v>0</v>
      </c>
      <c r="AA106" s="13">
        <f t="shared" si="23"/>
        <v>0</v>
      </c>
      <c r="AB106" s="13">
        <f t="shared" si="23"/>
        <v>0</v>
      </c>
      <c r="AC106" s="13">
        <f t="shared" si="23"/>
        <v>0</v>
      </c>
      <c r="AD106" s="13">
        <f t="shared" si="23"/>
        <v>0</v>
      </c>
      <c r="AE106" s="13">
        <f t="shared" si="23"/>
        <v>0</v>
      </c>
      <c r="AF106" s="13">
        <f t="shared" si="23"/>
        <v>0</v>
      </c>
      <c r="AG106" s="13">
        <f>AF106*(1+$G$16)*(1+AG103)</f>
        <v>0</v>
      </c>
      <c r="AH106" s="13">
        <f t="shared" si="23"/>
        <v>0</v>
      </c>
      <c r="AI106" s="13">
        <f t="shared" si="23"/>
        <v>0</v>
      </c>
      <c r="AJ106" s="13">
        <f t="shared" si="23"/>
        <v>0</v>
      </c>
      <c r="AK106" s="13">
        <f t="shared" si="23"/>
        <v>0</v>
      </c>
    </row>
    <row r="107" spans="1:37" x14ac:dyDescent="0.35">
      <c r="C107" s="3"/>
      <c r="D107" s="3"/>
      <c r="E107" t="s">
        <v>89</v>
      </c>
      <c r="F107" t="s">
        <v>87</v>
      </c>
      <c r="G107" s="12"/>
      <c r="H107" s="13">
        <f>G107*(1+$G$16)*(1+H103)</f>
        <v>0</v>
      </c>
      <c r="I107" s="13">
        <f t="shared" ref="I107:AK107" si="24">H107*(1+$G$16)*(1+I103)</f>
        <v>0</v>
      </c>
      <c r="J107" s="13">
        <f t="shared" si="24"/>
        <v>0</v>
      </c>
      <c r="K107" s="13">
        <f t="shared" si="24"/>
        <v>0</v>
      </c>
      <c r="L107" s="13">
        <f t="shared" si="24"/>
        <v>0</v>
      </c>
      <c r="M107" s="13">
        <f t="shared" si="24"/>
        <v>0</v>
      </c>
      <c r="N107" s="13">
        <f t="shared" si="24"/>
        <v>0</v>
      </c>
      <c r="O107" s="13">
        <f t="shared" si="24"/>
        <v>0</v>
      </c>
      <c r="P107" s="13">
        <f t="shared" si="24"/>
        <v>0</v>
      </c>
      <c r="Q107" s="13">
        <f t="shared" si="24"/>
        <v>0</v>
      </c>
      <c r="R107" s="13">
        <f t="shared" si="24"/>
        <v>0</v>
      </c>
      <c r="S107" s="13">
        <f t="shared" si="24"/>
        <v>0</v>
      </c>
      <c r="T107" s="13">
        <f t="shared" si="24"/>
        <v>0</v>
      </c>
      <c r="U107" s="13">
        <f t="shared" si="24"/>
        <v>0</v>
      </c>
      <c r="V107" s="13">
        <f t="shared" si="24"/>
        <v>0</v>
      </c>
      <c r="W107" s="13">
        <f t="shared" si="24"/>
        <v>0</v>
      </c>
      <c r="X107" s="13">
        <f t="shared" si="24"/>
        <v>0</v>
      </c>
      <c r="Y107" s="13">
        <f t="shared" si="24"/>
        <v>0</v>
      </c>
      <c r="Z107" s="13">
        <f t="shared" si="24"/>
        <v>0</v>
      </c>
      <c r="AA107" s="13">
        <f t="shared" si="24"/>
        <v>0</v>
      </c>
      <c r="AB107" s="13">
        <f t="shared" si="24"/>
        <v>0</v>
      </c>
      <c r="AC107" s="13">
        <f t="shared" si="24"/>
        <v>0</v>
      </c>
      <c r="AD107" s="13">
        <f t="shared" si="24"/>
        <v>0</v>
      </c>
      <c r="AE107" s="13">
        <f t="shared" si="24"/>
        <v>0</v>
      </c>
      <c r="AF107" s="13">
        <f t="shared" si="24"/>
        <v>0</v>
      </c>
      <c r="AG107" s="13">
        <f>AF107*(1+$G$16)*(1+AG103)</f>
        <v>0</v>
      </c>
      <c r="AH107" s="13">
        <f t="shared" si="24"/>
        <v>0</v>
      </c>
      <c r="AI107" s="13">
        <f t="shared" si="24"/>
        <v>0</v>
      </c>
      <c r="AJ107" s="13">
        <f t="shared" si="24"/>
        <v>0</v>
      </c>
      <c r="AK107" s="13">
        <f t="shared" si="24"/>
        <v>0</v>
      </c>
    </row>
    <row r="108" spans="1:37" x14ac:dyDescent="0.35">
      <c r="C108" s="3"/>
      <c r="D108" s="3"/>
    </row>
    <row r="109" spans="1:37" x14ac:dyDescent="0.35">
      <c r="C109" s="3"/>
      <c r="D109" s="3"/>
      <c r="E109" t="s">
        <v>90</v>
      </c>
      <c r="F109" t="s">
        <v>91</v>
      </c>
      <c r="H109" s="10">
        <f>SUM(H100:H102)/1000</f>
        <v>0</v>
      </c>
      <c r="I109" s="10">
        <f t="shared" ref="I109:AK109" si="25">SUM(I100:I102)/1000</f>
        <v>0</v>
      </c>
      <c r="J109" s="10">
        <f t="shared" si="25"/>
        <v>0</v>
      </c>
      <c r="K109" s="10">
        <f t="shared" si="25"/>
        <v>0</v>
      </c>
      <c r="L109" s="10">
        <f t="shared" si="25"/>
        <v>0</v>
      </c>
      <c r="M109" s="10">
        <f t="shared" si="25"/>
        <v>0</v>
      </c>
      <c r="N109" s="10">
        <f t="shared" si="25"/>
        <v>0</v>
      </c>
      <c r="O109" s="10">
        <f t="shared" si="25"/>
        <v>0</v>
      </c>
      <c r="P109" s="10">
        <f t="shared" si="25"/>
        <v>0</v>
      </c>
      <c r="Q109" s="10">
        <f t="shared" si="25"/>
        <v>0</v>
      </c>
      <c r="R109" s="10">
        <f t="shared" si="25"/>
        <v>0</v>
      </c>
      <c r="S109" s="10">
        <f t="shared" si="25"/>
        <v>0</v>
      </c>
      <c r="T109" s="10">
        <f t="shared" si="25"/>
        <v>0</v>
      </c>
      <c r="U109" s="10">
        <f t="shared" si="25"/>
        <v>0</v>
      </c>
      <c r="V109" s="10">
        <f t="shared" si="25"/>
        <v>0</v>
      </c>
      <c r="W109" s="10">
        <f t="shared" si="25"/>
        <v>0</v>
      </c>
      <c r="X109" s="10">
        <f t="shared" si="25"/>
        <v>0</v>
      </c>
      <c r="Y109" s="10">
        <f t="shared" si="25"/>
        <v>0</v>
      </c>
      <c r="Z109" s="10">
        <f t="shared" si="25"/>
        <v>0</v>
      </c>
      <c r="AA109" s="10">
        <f t="shared" si="25"/>
        <v>0</v>
      </c>
      <c r="AB109" s="10">
        <f t="shared" si="25"/>
        <v>0</v>
      </c>
      <c r="AC109" s="10">
        <f t="shared" si="25"/>
        <v>0</v>
      </c>
      <c r="AD109" s="10">
        <f t="shared" si="25"/>
        <v>0</v>
      </c>
      <c r="AE109" s="10">
        <f t="shared" si="25"/>
        <v>0</v>
      </c>
      <c r="AF109" s="10">
        <f t="shared" si="25"/>
        <v>0</v>
      </c>
      <c r="AG109" s="10">
        <f t="shared" si="25"/>
        <v>0</v>
      </c>
      <c r="AH109" s="10">
        <f t="shared" si="25"/>
        <v>0</v>
      </c>
      <c r="AI109" s="10">
        <f t="shared" si="25"/>
        <v>0</v>
      </c>
      <c r="AJ109" s="10">
        <f t="shared" si="25"/>
        <v>0</v>
      </c>
      <c r="AK109" s="10">
        <f t="shared" si="25"/>
        <v>0</v>
      </c>
    </row>
    <row r="110" spans="1:37" x14ac:dyDescent="0.35">
      <c r="C110" s="3"/>
      <c r="D110" s="3"/>
      <c r="E110" t="s">
        <v>92</v>
      </c>
      <c r="F110" t="s">
        <v>53</v>
      </c>
      <c r="H110" s="10">
        <f>H93*H104+H100*H105+H101*H106+H102*H107</f>
        <v>0</v>
      </c>
      <c r="I110" s="10">
        <f t="shared" ref="I110:AK110" si="26">I93*I104+I100*I105+I101*I106+I102*I107</f>
        <v>0</v>
      </c>
      <c r="J110" s="10">
        <f t="shared" si="26"/>
        <v>0</v>
      </c>
      <c r="K110" s="10">
        <f t="shared" si="26"/>
        <v>0</v>
      </c>
      <c r="L110" s="10">
        <f t="shared" si="26"/>
        <v>0</v>
      </c>
      <c r="M110" s="10">
        <f t="shared" si="26"/>
        <v>0</v>
      </c>
      <c r="N110" s="10">
        <f t="shared" si="26"/>
        <v>0</v>
      </c>
      <c r="O110" s="10">
        <f t="shared" si="26"/>
        <v>0</v>
      </c>
      <c r="P110" s="10">
        <f t="shared" si="26"/>
        <v>0</v>
      </c>
      <c r="Q110" s="10">
        <f t="shared" si="26"/>
        <v>0</v>
      </c>
      <c r="R110" s="10">
        <f t="shared" si="26"/>
        <v>0</v>
      </c>
      <c r="S110" s="10">
        <f t="shared" si="26"/>
        <v>0</v>
      </c>
      <c r="T110" s="10">
        <f t="shared" si="26"/>
        <v>0</v>
      </c>
      <c r="U110" s="10">
        <f t="shared" si="26"/>
        <v>0</v>
      </c>
      <c r="V110" s="10">
        <f t="shared" si="26"/>
        <v>0</v>
      </c>
      <c r="W110" s="10">
        <f t="shared" si="26"/>
        <v>0</v>
      </c>
      <c r="X110" s="10">
        <f t="shared" si="26"/>
        <v>0</v>
      </c>
      <c r="Y110" s="10">
        <f t="shared" si="26"/>
        <v>0</v>
      </c>
      <c r="Z110" s="10">
        <f t="shared" si="26"/>
        <v>0</v>
      </c>
      <c r="AA110" s="10">
        <f t="shared" si="26"/>
        <v>0</v>
      </c>
      <c r="AB110" s="10">
        <f t="shared" si="26"/>
        <v>0</v>
      </c>
      <c r="AC110" s="10">
        <f t="shared" si="26"/>
        <v>0</v>
      </c>
      <c r="AD110" s="10">
        <f t="shared" si="26"/>
        <v>0</v>
      </c>
      <c r="AE110" s="10">
        <f t="shared" si="26"/>
        <v>0</v>
      </c>
      <c r="AF110" s="10">
        <f t="shared" si="26"/>
        <v>0</v>
      </c>
      <c r="AG110" s="10">
        <f t="shared" si="26"/>
        <v>0</v>
      </c>
      <c r="AH110" s="10">
        <f t="shared" si="26"/>
        <v>0</v>
      </c>
      <c r="AI110" s="10">
        <f t="shared" si="26"/>
        <v>0</v>
      </c>
      <c r="AJ110" s="10">
        <f t="shared" si="26"/>
        <v>0</v>
      </c>
      <c r="AK110" s="10">
        <f t="shared" si="26"/>
        <v>0</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c r="I113" s="6"/>
      <c r="J113" s="6">
        <f>'[3]All Developments - Total'!J128</f>
        <v>434</v>
      </c>
      <c r="K113" s="6">
        <f>'[3]All Developments - Total'!K128</f>
        <v>466</v>
      </c>
      <c r="L113" s="6">
        <f>'[3]All Developments - Total'!L128</f>
        <v>477</v>
      </c>
      <c r="M113" s="6">
        <f>'[3]All Developments - Total'!M128</f>
        <v>414</v>
      </c>
      <c r="N113" s="6">
        <f>'[3]All Developments - Total'!N128</f>
        <v>453</v>
      </c>
      <c r="O113" s="6">
        <f>'[3]All Developments - Total'!O128</f>
        <v>453</v>
      </c>
      <c r="P113" s="6">
        <f>'[3]All Developments - Total'!P128</f>
        <v>453</v>
      </c>
      <c r="Q113" s="6">
        <f>'[3]All Developments - Total'!Q128</f>
        <v>453</v>
      </c>
      <c r="R113" s="6">
        <f>'[3]All Developments - Total'!R128</f>
        <v>453</v>
      </c>
      <c r="S113" s="6">
        <f>'[3]All Developments - Total'!S128</f>
        <v>453</v>
      </c>
      <c r="T113" s="6">
        <f>'[3]All Developments - Total'!T128</f>
        <v>453</v>
      </c>
      <c r="U113" s="6">
        <f>'[3]All Developments - Total'!U128</f>
        <v>453</v>
      </c>
      <c r="V113" s="6">
        <f>'[3]All Developments - Total'!V128</f>
        <v>453</v>
      </c>
      <c r="W113" s="6">
        <f>'[3]All Developments - Total'!W128</f>
        <v>453</v>
      </c>
      <c r="X113" s="6">
        <f>'[3]All Developments - Total'!X128</f>
        <v>453</v>
      </c>
      <c r="Y113" s="6">
        <f>'[3]All Developments - Total'!Y128</f>
        <v>453</v>
      </c>
      <c r="Z113" s="6">
        <f>'[3]All Developments - Total'!Z128</f>
        <v>453</v>
      </c>
      <c r="AA113" s="6">
        <f>'[3]All Developments - Total'!AA128</f>
        <v>453</v>
      </c>
      <c r="AB113" s="6">
        <f>'[3]All Developments - Total'!AB128</f>
        <v>453</v>
      </c>
      <c r="AC113" s="6">
        <f>'[3]All Developments - Total'!AC128</f>
        <v>453</v>
      </c>
      <c r="AD113" s="6">
        <f>'[3]All Developments - Total'!AD128</f>
        <v>453</v>
      </c>
      <c r="AE113" s="6">
        <f>'[3]All Developments - Total'!AE128</f>
        <v>453</v>
      </c>
      <c r="AF113" s="6">
        <f>'[3]All Developments - Total'!AF128</f>
        <v>453</v>
      </c>
      <c r="AG113" s="6">
        <f>'[3]All Developments - Total'!AG128</f>
        <v>453</v>
      </c>
      <c r="AH113" s="6">
        <f>'[3]All Developments - Total'!AH128</f>
        <v>453</v>
      </c>
      <c r="AI113" s="6">
        <f>'[3]All Developments - Total'!AI128</f>
        <v>453</v>
      </c>
      <c r="AJ113" s="6">
        <f>'[3]All Developments - Total'!AJ128</f>
        <v>453</v>
      </c>
      <c r="AK113" s="6">
        <f>'[3]All Developments - Total'!AK128</f>
        <v>453</v>
      </c>
    </row>
    <row r="114" spans="1:39" x14ac:dyDescent="0.35">
      <c r="C114" s="3"/>
      <c r="D114" s="3"/>
      <c r="E114" t="s">
        <v>71</v>
      </c>
      <c r="F114" t="s">
        <v>70</v>
      </c>
      <c r="H114" s="10">
        <f>G114+H113</f>
        <v>0</v>
      </c>
      <c r="I114" s="10">
        <f t="shared" ref="I114:AK114" si="27">H114+I113</f>
        <v>0</v>
      </c>
      <c r="J114" s="10">
        <f t="shared" si="27"/>
        <v>434</v>
      </c>
      <c r="K114" s="10">
        <f t="shared" si="27"/>
        <v>900</v>
      </c>
      <c r="L114" s="10">
        <f t="shared" si="27"/>
        <v>1377</v>
      </c>
      <c r="M114" s="10">
        <f t="shared" si="27"/>
        <v>1791</v>
      </c>
      <c r="N114" s="10">
        <f t="shared" si="27"/>
        <v>2244</v>
      </c>
      <c r="O114" s="10">
        <f t="shared" si="27"/>
        <v>2697</v>
      </c>
      <c r="P114" s="10">
        <f t="shared" si="27"/>
        <v>3150</v>
      </c>
      <c r="Q114" s="10">
        <f t="shared" si="27"/>
        <v>3603</v>
      </c>
      <c r="R114" s="10">
        <f t="shared" si="27"/>
        <v>4056</v>
      </c>
      <c r="S114" s="10">
        <f t="shared" si="27"/>
        <v>4509</v>
      </c>
      <c r="T114" s="10">
        <f t="shared" si="27"/>
        <v>4962</v>
      </c>
      <c r="U114" s="10">
        <f t="shared" si="27"/>
        <v>5415</v>
      </c>
      <c r="V114" s="10">
        <f t="shared" si="27"/>
        <v>5868</v>
      </c>
      <c r="W114" s="10">
        <f t="shared" si="27"/>
        <v>6321</v>
      </c>
      <c r="X114" s="10">
        <f t="shared" si="27"/>
        <v>6774</v>
      </c>
      <c r="Y114" s="10">
        <f t="shared" si="27"/>
        <v>7227</v>
      </c>
      <c r="Z114" s="10">
        <f t="shared" si="27"/>
        <v>7680</v>
      </c>
      <c r="AA114" s="10">
        <f t="shared" si="27"/>
        <v>8133</v>
      </c>
      <c r="AB114" s="10">
        <f t="shared" si="27"/>
        <v>8586</v>
      </c>
      <c r="AC114" s="10">
        <f t="shared" si="27"/>
        <v>9039</v>
      </c>
      <c r="AD114" s="10">
        <f t="shared" si="27"/>
        <v>9492</v>
      </c>
      <c r="AE114" s="10">
        <f t="shared" si="27"/>
        <v>9945</v>
      </c>
      <c r="AF114" s="10">
        <f t="shared" si="27"/>
        <v>10398</v>
      </c>
      <c r="AG114" s="10">
        <f>AF114+AG113</f>
        <v>10851</v>
      </c>
      <c r="AH114" s="10">
        <f t="shared" si="27"/>
        <v>11304</v>
      </c>
      <c r="AI114" s="10">
        <f t="shared" si="27"/>
        <v>11757</v>
      </c>
      <c r="AJ114" s="10">
        <f t="shared" si="27"/>
        <v>12210</v>
      </c>
      <c r="AK114" s="10">
        <f t="shared" si="27"/>
        <v>12663</v>
      </c>
    </row>
    <row r="115" spans="1:39" x14ac:dyDescent="0.35">
      <c r="A115" s="2">
        <v>21</v>
      </c>
      <c r="C115" s="3"/>
      <c r="D115" s="3"/>
      <c r="E115" t="s">
        <v>72</v>
      </c>
      <c r="F115" t="s">
        <v>70</v>
      </c>
      <c r="G115" s="6">
        <v>1</v>
      </c>
    </row>
    <row r="116" spans="1:39" x14ac:dyDescent="0.35">
      <c r="C116" s="3"/>
      <c r="D116" s="3"/>
      <c r="E116" t="s">
        <v>73</v>
      </c>
      <c r="F116" t="s">
        <v>70</v>
      </c>
      <c r="H116">
        <f>H113*$G115</f>
        <v>0</v>
      </c>
      <c r="I116" s="10">
        <f t="shared" ref="I116:AK116" si="28">I113*$G115</f>
        <v>0</v>
      </c>
      <c r="J116" s="10">
        <f t="shared" si="28"/>
        <v>434</v>
      </c>
      <c r="K116" s="10">
        <f t="shared" si="28"/>
        <v>466</v>
      </c>
      <c r="L116" s="10">
        <f t="shared" si="28"/>
        <v>477</v>
      </c>
      <c r="M116" s="10">
        <f t="shared" si="28"/>
        <v>414</v>
      </c>
      <c r="N116" s="10">
        <f t="shared" si="28"/>
        <v>453</v>
      </c>
      <c r="O116" s="10">
        <f t="shared" si="28"/>
        <v>453</v>
      </c>
      <c r="P116" s="10">
        <f t="shared" si="28"/>
        <v>453</v>
      </c>
      <c r="Q116" s="10">
        <f t="shared" si="28"/>
        <v>453</v>
      </c>
      <c r="R116" s="10">
        <f t="shared" si="28"/>
        <v>453</v>
      </c>
      <c r="S116" s="10">
        <f t="shared" si="28"/>
        <v>453</v>
      </c>
      <c r="T116" s="10">
        <f t="shared" si="28"/>
        <v>453</v>
      </c>
      <c r="U116" s="10">
        <f t="shared" si="28"/>
        <v>453</v>
      </c>
      <c r="V116" s="10">
        <f t="shared" si="28"/>
        <v>453</v>
      </c>
      <c r="W116" s="10">
        <f t="shared" si="28"/>
        <v>453</v>
      </c>
      <c r="X116" s="10">
        <f t="shared" si="28"/>
        <v>453</v>
      </c>
      <c r="Y116" s="10">
        <f t="shared" si="28"/>
        <v>453</v>
      </c>
      <c r="Z116" s="10">
        <f t="shared" si="28"/>
        <v>453</v>
      </c>
      <c r="AA116" s="10">
        <f t="shared" si="28"/>
        <v>453</v>
      </c>
      <c r="AB116" s="10">
        <f t="shared" si="28"/>
        <v>453</v>
      </c>
      <c r="AC116" s="10">
        <f t="shared" si="28"/>
        <v>453</v>
      </c>
      <c r="AD116" s="10">
        <f t="shared" si="28"/>
        <v>453</v>
      </c>
      <c r="AE116" s="10">
        <f t="shared" si="28"/>
        <v>453</v>
      </c>
      <c r="AF116" s="10">
        <f t="shared" si="28"/>
        <v>453</v>
      </c>
      <c r="AG116" s="10">
        <f t="shared" si="28"/>
        <v>453</v>
      </c>
      <c r="AH116" s="10">
        <f t="shared" si="28"/>
        <v>453</v>
      </c>
      <c r="AI116" s="10">
        <f t="shared" si="28"/>
        <v>453</v>
      </c>
      <c r="AJ116" s="10">
        <f t="shared" si="28"/>
        <v>453</v>
      </c>
      <c r="AK116" s="10">
        <f t="shared" si="28"/>
        <v>453</v>
      </c>
      <c r="AL116" s="10"/>
      <c r="AM116" s="10"/>
    </row>
    <row r="117" spans="1:39" x14ac:dyDescent="0.35">
      <c r="C117" s="3"/>
      <c r="D117" s="3"/>
      <c r="E117" t="s">
        <v>74</v>
      </c>
      <c r="F117" t="s">
        <v>70</v>
      </c>
      <c r="H117">
        <f>H114*$G115</f>
        <v>0</v>
      </c>
      <c r="I117" s="10">
        <f t="shared" ref="I117:AK117" si="29">I114*$G115</f>
        <v>0</v>
      </c>
      <c r="J117" s="10">
        <f t="shared" si="29"/>
        <v>434</v>
      </c>
      <c r="K117" s="10">
        <f t="shared" si="29"/>
        <v>900</v>
      </c>
      <c r="L117" s="10">
        <f t="shared" si="29"/>
        <v>1377</v>
      </c>
      <c r="M117" s="10">
        <f t="shared" si="29"/>
        <v>1791</v>
      </c>
      <c r="N117" s="10">
        <f t="shared" si="29"/>
        <v>2244</v>
      </c>
      <c r="O117" s="10">
        <f t="shared" si="29"/>
        <v>2697</v>
      </c>
      <c r="P117" s="10">
        <f t="shared" si="29"/>
        <v>3150</v>
      </c>
      <c r="Q117" s="10">
        <f t="shared" si="29"/>
        <v>3603</v>
      </c>
      <c r="R117" s="10">
        <f t="shared" si="29"/>
        <v>4056</v>
      </c>
      <c r="S117" s="10">
        <f t="shared" si="29"/>
        <v>4509</v>
      </c>
      <c r="T117" s="10">
        <f t="shared" si="29"/>
        <v>4962</v>
      </c>
      <c r="U117" s="10">
        <f t="shared" si="29"/>
        <v>5415</v>
      </c>
      <c r="V117" s="10">
        <f t="shared" si="29"/>
        <v>5868</v>
      </c>
      <c r="W117" s="10">
        <f t="shared" si="29"/>
        <v>6321</v>
      </c>
      <c r="X117" s="10">
        <f t="shared" si="29"/>
        <v>6774</v>
      </c>
      <c r="Y117" s="10">
        <f t="shared" si="29"/>
        <v>7227</v>
      </c>
      <c r="Z117" s="10">
        <f t="shared" si="29"/>
        <v>7680</v>
      </c>
      <c r="AA117" s="10">
        <f t="shared" si="29"/>
        <v>8133</v>
      </c>
      <c r="AB117" s="10">
        <f t="shared" si="29"/>
        <v>8586</v>
      </c>
      <c r="AC117" s="10">
        <f t="shared" si="29"/>
        <v>9039</v>
      </c>
      <c r="AD117" s="10">
        <f t="shared" si="29"/>
        <v>9492</v>
      </c>
      <c r="AE117" s="10">
        <f t="shared" si="29"/>
        <v>9945</v>
      </c>
      <c r="AF117" s="10">
        <f t="shared" si="29"/>
        <v>10398</v>
      </c>
      <c r="AG117" s="10">
        <f t="shared" si="29"/>
        <v>10851</v>
      </c>
      <c r="AH117" s="10">
        <f t="shared" si="29"/>
        <v>11304</v>
      </c>
      <c r="AI117" s="10">
        <f t="shared" si="29"/>
        <v>11757</v>
      </c>
      <c r="AJ117" s="10">
        <f t="shared" si="29"/>
        <v>12210</v>
      </c>
      <c r="AK117" s="10">
        <f t="shared" si="29"/>
        <v>12663</v>
      </c>
      <c r="AL117" s="10"/>
      <c r="AM117" s="10"/>
    </row>
    <row r="118" spans="1:39" x14ac:dyDescent="0.35">
      <c r="A118" s="2">
        <v>22</v>
      </c>
      <c r="C118" s="3"/>
      <c r="D118" s="3"/>
      <c r="E118" t="s">
        <v>75</v>
      </c>
      <c r="F118" t="s">
        <v>76</v>
      </c>
      <c r="H118" s="6"/>
      <c r="I118" s="6"/>
      <c r="J118" s="6">
        <f>'[3]All Developments - Total'!J133</f>
        <v>121</v>
      </c>
      <c r="K118" s="6">
        <f>'[3]All Developments - Total'!K133</f>
        <v>121</v>
      </c>
      <c r="L118" s="6">
        <f>'[3]All Developments - Total'!L133</f>
        <v>121</v>
      </c>
      <c r="M118" s="6">
        <f>'[3]All Developments - Total'!M133</f>
        <v>121</v>
      </c>
      <c r="N118" s="6">
        <f>'[3]All Developments - Total'!N133</f>
        <v>121</v>
      </c>
      <c r="O118" s="6">
        <f>'[3]All Developments - Total'!O133</f>
        <v>121</v>
      </c>
      <c r="P118" s="6">
        <f>'[3]All Developments - Total'!P133</f>
        <v>121</v>
      </c>
      <c r="Q118" s="6">
        <f>'[3]All Developments - Total'!Q133</f>
        <v>121</v>
      </c>
      <c r="R118" s="6">
        <f>'[3]All Developments - Total'!R133</f>
        <v>121</v>
      </c>
      <c r="S118" s="6">
        <f>'[3]All Developments - Total'!S133</f>
        <v>121</v>
      </c>
      <c r="T118" s="6">
        <f>'[3]All Developments - Total'!T133</f>
        <v>121</v>
      </c>
      <c r="U118" s="6">
        <f>'[3]All Developments - Total'!U133</f>
        <v>121</v>
      </c>
      <c r="V118" s="6">
        <f>'[3]All Developments - Total'!V133</f>
        <v>121</v>
      </c>
      <c r="W118" s="6">
        <f>'[3]All Developments - Total'!W133</f>
        <v>121</v>
      </c>
      <c r="X118" s="6">
        <f>'[3]All Developments - Total'!X133</f>
        <v>121</v>
      </c>
      <c r="Y118" s="6">
        <f>'[3]All Developments - Total'!Y133</f>
        <v>121</v>
      </c>
      <c r="Z118" s="6">
        <f>'[3]All Developments - Total'!Z133</f>
        <v>121</v>
      </c>
      <c r="AA118" s="6">
        <f>'[3]All Developments - Total'!AA133</f>
        <v>121</v>
      </c>
      <c r="AB118" s="6">
        <f>'[3]All Developments - Total'!AB133</f>
        <v>121</v>
      </c>
      <c r="AC118" s="6">
        <f>'[3]All Developments - Total'!AC133</f>
        <v>121</v>
      </c>
      <c r="AD118" s="6">
        <f>'[3]All Developments - Total'!AD133</f>
        <v>121</v>
      </c>
      <c r="AE118" s="6">
        <f>'[3]All Developments - Total'!AE133</f>
        <v>121</v>
      </c>
      <c r="AF118" s="6">
        <f>'[3]All Developments - Total'!AF133</f>
        <v>121</v>
      </c>
      <c r="AG118" s="6">
        <f>'[3]All Developments - Total'!AG133</f>
        <v>121</v>
      </c>
      <c r="AH118" s="6">
        <f>'[3]All Developments - Total'!AH133</f>
        <v>121</v>
      </c>
      <c r="AI118" s="6">
        <f>'[3]All Developments - Total'!AI133</f>
        <v>121</v>
      </c>
      <c r="AJ118" s="6">
        <f>'[3]All Developments - Total'!AJ133</f>
        <v>121</v>
      </c>
      <c r="AK118" s="6">
        <f>'[3]All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0</v>
      </c>
      <c r="I121" s="10">
        <f t="shared" ref="I121:AK121" si="30">I114*I118</f>
        <v>0</v>
      </c>
      <c r="J121" s="10">
        <f t="shared" si="30"/>
        <v>52514</v>
      </c>
      <c r="K121" s="10">
        <f t="shared" si="30"/>
        <v>108900</v>
      </c>
      <c r="L121" s="10">
        <f t="shared" si="30"/>
        <v>166617</v>
      </c>
      <c r="M121" s="10">
        <f t="shared" si="30"/>
        <v>216711</v>
      </c>
      <c r="N121" s="10">
        <f t="shared" si="30"/>
        <v>271524</v>
      </c>
      <c r="O121" s="10">
        <f t="shared" si="30"/>
        <v>326337</v>
      </c>
      <c r="P121" s="10">
        <f t="shared" si="30"/>
        <v>381150</v>
      </c>
      <c r="Q121" s="10">
        <f t="shared" si="30"/>
        <v>435963</v>
      </c>
      <c r="R121" s="10">
        <f t="shared" si="30"/>
        <v>490776</v>
      </c>
      <c r="S121" s="10">
        <f t="shared" si="30"/>
        <v>545589</v>
      </c>
      <c r="T121" s="10">
        <f t="shared" si="30"/>
        <v>600402</v>
      </c>
      <c r="U121" s="10">
        <f t="shared" si="30"/>
        <v>655215</v>
      </c>
      <c r="V121" s="10">
        <f t="shared" si="30"/>
        <v>710028</v>
      </c>
      <c r="W121" s="10">
        <f t="shared" si="30"/>
        <v>764841</v>
      </c>
      <c r="X121" s="10">
        <f t="shared" si="30"/>
        <v>819654</v>
      </c>
      <c r="Y121" s="10">
        <f t="shared" si="30"/>
        <v>874467</v>
      </c>
      <c r="Z121" s="10">
        <f t="shared" si="30"/>
        <v>929280</v>
      </c>
      <c r="AA121" s="10">
        <f t="shared" si="30"/>
        <v>984093</v>
      </c>
      <c r="AB121" s="10">
        <f t="shared" si="30"/>
        <v>1038906</v>
      </c>
      <c r="AC121" s="10">
        <f t="shared" si="30"/>
        <v>1093719</v>
      </c>
      <c r="AD121" s="10">
        <f t="shared" si="30"/>
        <v>1148532</v>
      </c>
      <c r="AE121" s="10">
        <f t="shared" si="30"/>
        <v>1203345</v>
      </c>
      <c r="AF121" s="10">
        <f t="shared" si="30"/>
        <v>1258158</v>
      </c>
      <c r="AG121" s="10">
        <f t="shared" si="30"/>
        <v>1312971</v>
      </c>
      <c r="AH121" s="10">
        <f t="shared" si="30"/>
        <v>1367784</v>
      </c>
      <c r="AI121" s="10">
        <f t="shared" si="30"/>
        <v>1422597</v>
      </c>
      <c r="AJ121" s="10">
        <f t="shared" si="30"/>
        <v>1477410</v>
      </c>
      <c r="AK121" s="10">
        <f t="shared" si="30"/>
        <v>1532223</v>
      </c>
    </row>
    <row r="122" spans="1:39" x14ac:dyDescent="0.35">
      <c r="C122" s="3"/>
      <c r="D122" s="3"/>
      <c r="E122" t="s">
        <v>81</v>
      </c>
      <c r="F122" t="s">
        <v>80</v>
      </c>
      <c r="H122" s="10">
        <f>H114*H119</f>
        <v>0</v>
      </c>
      <c r="I122" s="10">
        <f t="shared" ref="I122:AK122" si="31">I114*I119</f>
        <v>0</v>
      </c>
      <c r="J122" s="10">
        <f t="shared" si="31"/>
        <v>0</v>
      </c>
      <c r="K122" s="10">
        <f t="shared" si="31"/>
        <v>0</v>
      </c>
      <c r="L122" s="10">
        <f t="shared" si="31"/>
        <v>0</v>
      </c>
      <c r="M122" s="10">
        <f t="shared" si="31"/>
        <v>0</v>
      </c>
      <c r="N122" s="10">
        <f t="shared" si="31"/>
        <v>0</v>
      </c>
      <c r="O122" s="10">
        <f t="shared" si="31"/>
        <v>0</v>
      </c>
      <c r="P122" s="10">
        <f t="shared" si="31"/>
        <v>0</v>
      </c>
      <c r="Q122" s="10">
        <f t="shared" si="31"/>
        <v>0</v>
      </c>
      <c r="R122" s="10">
        <f t="shared" si="31"/>
        <v>0</v>
      </c>
      <c r="S122" s="10">
        <f t="shared" si="31"/>
        <v>0</v>
      </c>
      <c r="T122" s="10">
        <f t="shared" si="31"/>
        <v>0</v>
      </c>
      <c r="U122" s="10">
        <f t="shared" si="31"/>
        <v>0</v>
      </c>
      <c r="V122" s="10">
        <f t="shared" si="31"/>
        <v>0</v>
      </c>
      <c r="W122" s="10">
        <f t="shared" si="31"/>
        <v>0</v>
      </c>
      <c r="X122" s="10">
        <f t="shared" si="31"/>
        <v>0</v>
      </c>
      <c r="Y122" s="10">
        <f t="shared" si="31"/>
        <v>0</v>
      </c>
      <c r="Z122" s="10">
        <f t="shared" si="31"/>
        <v>0</v>
      </c>
      <c r="AA122" s="10">
        <f t="shared" si="31"/>
        <v>0</v>
      </c>
      <c r="AB122" s="10">
        <f t="shared" si="31"/>
        <v>0</v>
      </c>
      <c r="AC122" s="10">
        <f t="shared" si="31"/>
        <v>0</v>
      </c>
      <c r="AD122" s="10">
        <f t="shared" si="31"/>
        <v>0</v>
      </c>
      <c r="AE122" s="10">
        <f t="shared" si="31"/>
        <v>0</v>
      </c>
      <c r="AF122" s="10">
        <f t="shared" si="31"/>
        <v>0</v>
      </c>
      <c r="AG122" s="10">
        <f t="shared" si="31"/>
        <v>0</v>
      </c>
      <c r="AH122" s="10">
        <f t="shared" si="31"/>
        <v>0</v>
      </c>
      <c r="AI122" s="10">
        <f t="shared" si="31"/>
        <v>0</v>
      </c>
      <c r="AJ122" s="10">
        <f t="shared" si="31"/>
        <v>0</v>
      </c>
      <c r="AK122" s="10">
        <f t="shared" si="31"/>
        <v>0</v>
      </c>
    </row>
    <row r="123" spans="1:39" x14ac:dyDescent="0.35">
      <c r="C123" s="3"/>
      <c r="D123" s="3"/>
      <c r="E123" t="s">
        <v>82</v>
      </c>
      <c r="F123" t="s">
        <v>80</v>
      </c>
      <c r="H123" s="10">
        <f>H114*H120</f>
        <v>0</v>
      </c>
      <c r="I123" s="10">
        <f t="shared" ref="I123:AK123" si="32">I114*I120</f>
        <v>0</v>
      </c>
      <c r="J123" s="10">
        <f t="shared" si="32"/>
        <v>0</v>
      </c>
      <c r="K123" s="10">
        <f t="shared" si="32"/>
        <v>0</v>
      </c>
      <c r="L123" s="10">
        <f t="shared" si="32"/>
        <v>0</v>
      </c>
      <c r="M123" s="10">
        <f t="shared" si="32"/>
        <v>0</v>
      </c>
      <c r="N123" s="10">
        <f t="shared" si="32"/>
        <v>0</v>
      </c>
      <c r="O123" s="10">
        <f t="shared" si="32"/>
        <v>0</v>
      </c>
      <c r="P123" s="10">
        <f t="shared" si="32"/>
        <v>0</v>
      </c>
      <c r="Q123" s="10">
        <f t="shared" si="32"/>
        <v>0</v>
      </c>
      <c r="R123" s="10">
        <f t="shared" si="32"/>
        <v>0</v>
      </c>
      <c r="S123" s="10">
        <f t="shared" si="32"/>
        <v>0</v>
      </c>
      <c r="T123" s="10">
        <f t="shared" si="32"/>
        <v>0</v>
      </c>
      <c r="U123" s="10">
        <f t="shared" si="32"/>
        <v>0</v>
      </c>
      <c r="V123" s="10">
        <f t="shared" si="32"/>
        <v>0</v>
      </c>
      <c r="W123" s="10">
        <f t="shared" si="32"/>
        <v>0</v>
      </c>
      <c r="X123" s="10">
        <f t="shared" si="32"/>
        <v>0</v>
      </c>
      <c r="Y123" s="10">
        <f t="shared" si="32"/>
        <v>0</v>
      </c>
      <c r="Z123" s="10">
        <f t="shared" si="32"/>
        <v>0</v>
      </c>
      <c r="AA123" s="10">
        <f t="shared" si="32"/>
        <v>0</v>
      </c>
      <c r="AB123" s="10">
        <f t="shared" si="32"/>
        <v>0</v>
      </c>
      <c r="AC123" s="10">
        <f t="shared" si="32"/>
        <v>0</v>
      </c>
      <c r="AD123" s="10">
        <f t="shared" si="32"/>
        <v>0</v>
      </c>
      <c r="AE123" s="10">
        <f t="shared" si="32"/>
        <v>0</v>
      </c>
      <c r="AF123" s="10">
        <f t="shared" si="32"/>
        <v>0</v>
      </c>
      <c r="AG123" s="10">
        <f t="shared" si="32"/>
        <v>0</v>
      </c>
      <c r="AH123" s="10">
        <f t="shared" si="32"/>
        <v>0</v>
      </c>
      <c r="AI123" s="10">
        <f t="shared" si="32"/>
        <v>0</v>
      </c>
      <c r="AJ123" s="10">
        <f t="shared" si="32"/>
        <v>0</v>
      </c>
      <c r="AK123" s="10">
        <f t="shared" si="32"/>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[3]Infill!$G$140</f>
        <v>328.1</v>
      </c>
      <c r="H125" s="14"/>
      <c r="I125" s="10"/>
      <c r="J125" s="10">
        <f t="shared" ref="J125:AK125" si="33">I125*(1+$G$16)*(1+J124)</f>
        <v>0</v>
      </c>
      <c r="K125" s="10">
        <f t="shared" si="33"/>
        <v>0</v>
      </c>
      <c r="L125" s="10">
        <f t="shared" si="33"/>
        <v>0</v>
      </c>
      <c r="M125" s="10">
        <f t="shared" si="33"/>
        <v>0</v>
      </c>
      <c r="N125" s="10">
        <f t="shared" si="33"/>
        <v>0</v>
      </c>
      <c r="O125" s="10">
        <f t="shared" si="33"/>
        <v>0</v>
      </c>
      <c r="P125" s="10">
        <f t="shared" si="33"/>
        <v>0</v>
      </c>
      <c r="Q125" s="10">
        <f t="shared" si="33"/>
        <v>0</v>
      </c>
      <c r="R125" s="10">
        <f t="shared" si="33"/>
        <v>0</v>
      </c>
      <c r="S125" s="10">
        <f t="shared" si="33"/>
        <v>0</v>
      </c>
      <c r="T125" s="10">
        <f t="shared" si="33"/>
        <v>0</v>
      </c>
      <c r="U125" s="10">
        <f t="shared" si="33"/>
        <v>0</v>
      </c>
      <c r="V125" s="10">
        <f t="shared" si="33"/>
        <v>0</v>
      </c>
      <c r="W125" s="10">
        <f t="shared" si="33"/>
        <v>0</v>
      </c>
      <c r="X125" s="10">
        <f t="shared" si="33"/>
        <v>0</v>
      </c>
      <c r="Y125" s="10">
        <f t="shared" si="33"/>
        <v>0</v>
      </c>
      <c r="Z125" s="10">
        <f t="shared" si="33"/>
        <v>0</v>
      </c>
      <c r="AA125" s="10">
        <f t="shared" si="33"/>
        <v>0</v>
      </c>
      <c r="AB125" s="10">
        <f t="shared" si="33"/>
        <v>0</v>
      </c>
      <c r="AC125" s="10">
        <f t="shared" si="33"/>
        <v>0</v>
      </c>
      <c r="AD125" s="10">
        <f t="shared" si="33"/>
        <v>0</v>
      </c>
      <c r="AE125" s="10">
        <f t="shared" si="33"/>
        <v>0</v>
      </c>
      <c r="AF125" s="10">
        <f t="shared" si="33"/>
        <v>0</v>
      </c>
      <c r="AG125" s="10">
        <f>AF125*(1+$G$16)*(1+AG124)</f>
        <v>0</v>
      </c>
      <c r="AH125" s="10">
        <f t="shared" si="33"/>
        <v>0</v>
      </c>
      <c r="AI125" s="10">
        <f t="shared" si="33"/>
        <v>0</v>
      </c>
      <c r="AJ125" s="10">
        <f t="shared" si="33"/>
        <v>0</v>
      </c>
      <c r="AK125" s="10">
        <f t="shared" si="33"/>
        <v>0</v>
      </c>
    </row>
    <row r="126" spans="1:39" x14ac:dyDescent="0.35">
      <c r="C126" s="3"/>
      <c r="D126" s="3"/>
      <c r="E126" t="s">
        <v>86</v>
      </c>
      <c r="F126" t="s">
        <v>87</v>
      </c>
      <c r="G126" s="12">
        <f>[3]Infill!$G$141</f>
        <v>1.9831000000000001</v>
      </c>
      <c r="H126" s="13"/>
      <c r="I126" s="13"/>
      <c r="J126" s="13">
        <f t="shared" ref="J126:AK126" si="34">I126*(1+$G$16)*(1+J124)</f>
        <v>0</v>
      </c>
      <c r="K126" s="13">
        <f t="shared" si="34"/>
        <v>0</v>
      </c>
      <c r="L126" s="13">
        <f t="shared" si="34"/>
        <v>0</v>
      </c>
      <c r="M126" s="13">
        <f t="shared" si="34"/>
        <v>0</v>
      </c>
      <c r="N126" s="13">
        <f t="shared" si="34"/>
        <v>0</v>
      </c>
      <c r="O126" s="13">
        <f t="shared" si="34"/>
        <v>0</v>
      </c>
      <c r="P126" s="13">
        <f t="shared" si="34"/>
        <v>0</v>
      </c>
      <c r="Q126" s="13">
        <f t="shared" si="34"/>
        <v>0</v>
      </c>
      <c r="R126" s="13">
        <f t="shared" si="34"/>
        <v>0</v>
      </c>
      <c r="S126" s="13">
        <f t="shared" si="34"/>
        <v>0</v>
      </c>
      <c r="T126" s="13">
        <f t="shared" si="34"/>
        <v>0</v>
      </c>
      <c r="U126" s="13">
        <f t="shared" si="34"/>
        <v>0</v>
      </c>
      <c r="V126" s="13">
        <f t="shared" si="34"/>
        <v>0</v>
      </c>
      <c r="W126" s="13">
        <f t="shared" si="34"/>
        <v>0</v>
      </c>
      <c r="X126" s="13">
        <f t="shared" si="34"/>
        <v>0</v>
      </c>
      <c r="Y126" s="13">
        <f t="shared" si="34"/>
        <v>0</v>
      </c>
      <c r="Z126" s="13">
        <f t="shared" si="34"/>
        <v>0</v>
      </c>
      <c r="AA126" s="13">
        <f t="shared" si="34"/>
        <v>0</v>
      </c>
      <c r="AB126" s="13">
        <f t="shared" si="34"/>
        <v>0</v>
      </c>
      <c r="AC126" s="13">
        <f t="shared" si="34"/>
        <v>0</v>
      </c>
      <c r="AD126" s="13">
        <f t="shared" si="34"/>
        <v>0</v>
      </c>
      <c r="AE126" s="13">
        <f t="shared" si="34"/>
        <v>0</v>
      </c>
      <c r="AF126" s="13">
        <f t="shared" si="34"/>
        <v>0</v>
      </c>
      <c r="AG126" s="13">
        <f>AF126*(1+$G$16)*(1+AG124)</f>
        <v>0</v>
      </c>
      <c r="AH126" s="13">
        <f t="shared" si="34"/>
        <v>0</v>
      </c>
      <c r="AI126" s="13">
        <f t="shared" si="34"/>
        <v>0</v>
      </c>
      <c r="AJ126" s="13">
        <f t="shared" si="34"/>
        <v>0</v>
      </c>
      <c r="AK126" s="13">
        <f t="shared" si="34"/>
        <v>0</v>
      </c>
    </row>
    <row r="127" spans="1:39" x14ac:dyDescent="0.35">
      <c r="C127" s="3"/>
      <c r="D127" s="3"/>
      <c r="E127" t="s">
        <v>88</v>
      </c>
      <c r="F127" t="s">
        <v>87</v>
      </c>
      <c r="G127" s="12"/>
      <c r="H127" s="13">
        <f>G127*(1+$G$16)*(1+H124)</f>
        <v>0</v>
      </c>
      <c r="I127" s="13">
        <f t="shared" ref="I127:AK127" si="35">H127*(1+$G$16)*(1+I124)</f>
        <v>0</v>
      </c>
      <c r="J127" s="13">
        <f t="shared" si="35"/>
        <v>0</v>
      </c>
      <c r="K127" s="13">
        <f t="shared" si="35"/>
        <v>0</v>
      </c>
      <c r="L127" s="13">
        <f t="shared" si="35"/>
        <v>0</v>
      </c>
      <c r="M127" s="13">
        <f t="shared" si="35"/>
        <v>0</v>
      </c>
      <c r="N127" s="13">
        <f t="shared" si="35"/>
        <v>0</v>
      </c>
      <c r="O127" s="13">
        <f t="shared" si="35"/>
        <v>0</v>
      </c>
      <c r="P127" s="13">
        <f t="shared" si="35"/>
        <v>0</v>
      </c>
      <c r="Q127" s="13">
        <f t="shared" si="35"/>
        <v>0</v>
      </c>
      <c r="R127" s="13">
        <f t="shared" si="35"/>
        <v>0</v>
      </c>
      <c r="S127" s="13">
        <f t="shared" si="35"/>
        <v>0</v>
      </c>
      <c r="T127" s="13">
        <f t="shared" si="35"/>
        <v>0</v>
      </c>
      <c r="U127" s="13">
        <f t="shared" si="35"/>
        <v>0</v>
      </c>
      <c r="V127" s="13">
        <f t="shared" si="35"/>
        <v>0</v>
      </c>
      <c r="W127" s="13">
        <f t="shared" si="35"/>
        <v>0</v>
      </c>
      <c r="X127" s="13">
        <f t="shared" si="35"/>
        <v>0</v>
      </c>
      <c r="Y127" s="13">
        <f t="shared" si="35"/>
        <v>0</v>
      </c>
      <c r="Z127" s="13">
        <f t="shared" si="35"/>
        <v>0</v>
      </c>
      <c r="AA127" s="13">
        <f t="shared" si="35"/>
        <v>0</v>
      </c>
      <c r="AB127" s="13">
        <f t="shared" si="35"/>
        <v>0</v>
      </c>
      <c r="AC127" s="13">
        <f t="shared" si="35"/>
        <v>0</v>
      </c>
      <c r="AD127" s="13">
        <f t="shared" si="35"/>
        <v>0</v>
      </c>
      <c r="AE127" s="13">
        <f t="shared" si="35"/>
        <v>0</v>
      </c>
      <c r="AF127" s="13">
        <f t="shared" si="35"/>
        <v>0</v>
      </c>
      <c r="AG127" s="13">
        <f>AF127*(1+$G$16)*(1+AG124)</f>
        <v>0</v>
      </c>
      <c r="AH127" s="13">
        <f t="shared" si="35"/>
        <v>0</v>
      </c>
      <c r="AI127" s="13">
        <f t="shared" si="35"/>
        <v>0</v>
      </c>
      <c r="AJ127" s="13">
        <f t="shared" si="35"/>
        <v>0</v>
      </c>
      <c r="AK127" s="13">
        <f t="shared" si="35"/>
        <v>0</v>
      </c>
    </row>
    <row r="128" spans="1:39" x14ac:dyDescent="0.35">
      <c r="C128" s="3"/>
      <c r="D128" s="3"/>
      <c r="E128" t="s">
        <v>89</v>
      </c>
      <c r="F128" t="s">
        <v>87</v>
      </c>
      <c r="G128" s="12"/>
      <c r="H128" s="13">
        <f>G128*(1+$G$16)*(1+H124)</f>
        <v>0</v>
      </c>
      <c r="I128" s="13">
        <f t="shared" ref="I128:AK128" si="36">H128*(1+$G$16)*(1+I124)</f>
        <v>0</v>
      </c>
      <c r="J128" s="13">
        <f t="shared" si="36"/>
        <v>0</v>
      </c>
      <c r="K128" s="13">
        <f t="shared" si="36"/>
        <v>0</v>
      </c>
      <c r="L128" s="13">
        <f t="shared" si="36"/>
        <v>0</v>
      </c>
      <c r="M128" s="13">
        <f t="shared" si="36"/>
        <v>0</v>
      </c>
      <c r="N128" s="13">
        <f t="shared" si="36"/>
        <v>0</v>
      </c>
      <c r="O128" s="13">
        <f t="shared" si="36"/>
        <v>0</v>
      </c>
      <c r="P128" s="13">
        <f t="shared" si="36"/>
        <v>0</v>
      </c>
      <c r="Q128" s="13">
        <f t="shared" si="36"/>
        <v>0</v>
      </c>
      <c r="R128" s="13">
        <f t="shared" si="36"/>
        <v>0</v>
      </c>
      <c r="S128" s="13">
        <f t="shared" si="36"/>
        <v>0</v>
      </c>
      <c r="T128" s="13">
        <f t="shared" si="36"/>
        <v>0</v>
      </c>
      <c r="U128" s="13">
        <f t="shared" si="36"/>
        <v>0</v>
      </c>
      <c r="V128" s="13">
        <f t="shared" si="36"/>
        <v>0</v>
      </c>
      <c r="W128" s="13">
        <f t="shared" si="36"/>
        <v>0</v>
      </c>
      <c r="X128" s="13">
        <f t="shared" si="36"/>
        <v>0</v>
      </c>
      <c r="Y128" s="13">
        <f t="shared" si="36"/>
        <v>0</v>
      </c>
      <c r="Z128" s="13">
        <f t="shared" si="36"/>
        <v>0</v>
      </c>
      <c r="AA128" s="13">
        <f t="shared" si="36"/>
        <v>0</v>
      </c>
      <c r="AB128" s="13">
        <f t="shared" si="36"/>
        <v>0</v>
      </c>
      <c r="AC128" s="13">
        <f t="shared" si="36"/>
        <v>0</v>
      </c>
      <c r="AD128" s="13">
        <f t="shared" si="36"/>
        <v>0</v>
      </c>
      <c r="AE128" s="13">
        <f t="shared" si="36"/>
        <v>0</v>
      </c>
      <c r="AF128" s="13">
        <f t="shared" si="36"/>
        <v>0</v>
      </c>
      <c r="AG128" s="13">
        <f>AF128*(1+$G$16)*(1+AG124)</f>
        <v>0</v>
      </c>
      <c r="AH128" s="13">
        <f t="shared" si="36"/>
        <v>0</v>
      </c>
      <c r="AI128" s="13">
        <f t="shared" si="36"/>
        <v>0</v>
      </c>
      <c r="AJ128" s="13">
        <f t="shared" si="36"/>
        <v>0</v>
      </c>
      <c r="AK128" s="13">
        <f t="shared" si="36"/>
        <v>0</v>
      </c>
    </row>
    <row r="129" spans="1:37" x14ac:dyDescent="0.35">
      <c r="C129" s="3"/>
      <c r="D129" s="3"/>
    </row>
    <row r="130" spans="1:37" x14ac:dyDescent="0.35">
      <c r="C130" s="3"/>
      <c r="D130" s="3"/>
      <c r="E130" t="s">
        <v>95</v>
      </c>
      <c r="F130" t="s">
        <v>91</v>
      </c>
      <c r="H130" s="10">
        <f>SUM(H121:H123)/1000</f>
        <v>0</v>
      </c>
      <c r="I130" s="10">
        <f t="shared" ref="I130:AK130" si="37">SUM(I121:I123)/1000</f>
        <v>0</v>
      </c>
      <c r="J130" s="10">
        <f t="shared" si="37"/>
        <v>52.514000000000003</v>
      </c>
      <c r="K130" s="10">
        <f t="shared" si="37"/>
        <v>108.9</v>
      </c>
      <c r="L130" s="10">
        <f t="shared" si="37"/>
        <v>166.61699999999999</v>
      </c>
      <c r="M130" s="10">
        <f t="shared" si="37"/>
        <v>216.71100000000001</v>
      </c>
      <c r="N130" s="10">
        <f t="shared" si="37"/>
        <v>271.524</v>
      </c>
      <c r="O130" s="10">
        <f t="shared" si="37"/>
        <v>326.33699999999999</v>
      </c>
      <c r="P130" s="10">
        <f t="shared" si="37"/>
        <v>381.15</v>
      </c>
      <c r="Q130" s="10">
        <f t="shared" si="37"/>
        <v>435.96300000000002</v>
      </c>
      <c r="R130" s="10">
        <f t="shared" si="37"/>
        <v>490.77600000000001</v>
      </c>
      <c r="S130" s="10">
        <f t="shared" si="37"/>
        <v>545.58900000000006</v>
      </c>
      <c r="T130" s="10">
        <f t="shared" si="37"/>
        <v>600.40200000000004</v>
      </c>
      <c r="U130" s="10">
        <f t="shared" si="37"/>
        <v>655.21500000000003</v>
      </c>
      <c r="V130" s="10">
        <f t="shared" si="37"/>
        <v>710.02800000000002</v>
      </c>
      <c r="W130" s="10">
        <f t="shared" si="37"/>
        <v>764.84100000000001</v>
      </c>
      <c r="X130" s="10">
        <f t="shared" si="37"/>
        <v>819.654</v>
      </c>
      <c r="Y130" s="10">
        <f t="shared" si="37"/>
        <v>874.46699999999998</v>
      </c>
      <c r="Z130" s="10">
        <f t="shared" si="37"/>
        <v>929.28</v>
      </c>
      <c r="AA130" s="10">
        <f t="shared" si="37"/>
        <v>984.09299999999996</v>
      </c>
      <c r="AB130" s="10">
        <f t="shared" si="37"/>
        <v>1038.9059999999999</v>
      </c>
      <c r="AC130" s="10">
        <f t="shared" si="37"/>
        <v>1093.7190000000001</v>
      </c>
      <c r="AD130" s="10">
        <f t="shared" si="37"/>
        <v>1148.5319999999999</v>
      </c>
      <c r="AE130" s="10">
        <f t="shared" si="37"/>
        <v>1203.345</v>
      </c>
      <c r="AF130" s="10">
        <f t="shared" si="37"/>
        <v>1258.1579999999999</v>
      </c>
      <c r="AG130" s="10">
        <f t="shared" si="37"/>
        <v>1312.971</v>
      </c>
      <c r="AH130" s="10">
        <f t="shared" si="37"/>
        <v>1367.7840000000001</v>
      </c>
      <c r="AI130" s="10">
        <f t="shared" si="37"/>
        <v>1422.597</v>
      </c>
      <c r="AJ130" s="10">
        <f t="shared" si="37"/>
        <v>1477.41</v>
      </c>
      <c r="AK130" s="10">
        <f t="shared" si="37"/>
        <v>1532.223</v>
      </c>
    </row>
    <row r="131" spans="1:37" x14ac:dyDescent="0.35">
      <c r="C131" s="3"/>
      <c r="D131" s="3"/>
      <c r="E131" t="s">
        <v>96</v>
      </c>
      <c r="F131" t="s">
        <v>53</v>
      </c>
      <c r="H131" s="10">
        <f>H114*H125+H121*H126+H122*H127+H123*H128</f>
        <v>0</v>
      </c>
      <c r="I131" s="10">
        <f t="shared" ref="I131:AK131" si="38">I114*I125+I121*I126+I122*I127+I123*I128</f>
        <v>0</v>
      </c>
      <c r="J131" s="10">
        <f t="shared" si="38"/>
        <v>0</v>
      </c>
      <c r="K131" s="10">
        <f t="shared" si="38"/>
        <v>0</v>
      </c>
      <c r="L131" s="10">
        <f t="shared" si="38"/>
        <v>0</v>
      </c>
      <c r="M131" s="10">
        <f t="shared" si="38"/>
        <v>0</v>
      </c>
      <c r="N131" s="10">
        <f t="shared" si="38"/>
        <v>0</v>
      </c>
      <c r="O131" s="10">
        <f t="shared" si="38"/>
        <v>0</v>
      </c>
      <c r="P131" s="10">
        <f t="shared" si="38"/>
        <v>0</v>
      </c>
      <c r="Q131" s="10">
        <f t="shared" si="38"/>
        <v>0</v>
      </c>
      <c r="R131" s="10">
        <f t="shared" si="38"/>
        <v>0</v>
      </c>
      <c r="S131" s="10">
        <f t="shared" si="38"/>
        <v>0</v>
      </c>
      <c r="T131" s="10">
        <f t="shared" si="38"/>
        <v>0</v>
      </c>
      <c r="U131" s="10">
        <f t="shared" si="38"/>
        <v>0</v>
      </c>
      <c r="V131" s="10">
        <f t="shared" si="38"/>
        <v>0</v>
      </c>
      <c r="W131" s="10">
        <f t="shared" si="38"/>
        <v>0</v>
      </c>
      <c r="X131" s="10">
        <f t="shared" si="38"/>
        <v>0</v>
      </c>
      <c r="Y131" s="10">
        <f t="shared" si="38"/>
        <v>0</v>
      </c>
      <c r="Z131" s="10">
        <f t="shared" si="38"/>
        <v>0</v>
      </c>
      <c r="AA131" s="10">
        <f t="shared" si="38"/>
        <v>0</v>
      </c>
      <c r="AB131" s="10">
        <f t="shared" si="38"/>
        <v>0</v>
      </c>
      <c r="AC131" s="10">
        <f t="shared" si="38"/>
        <v>0</v>
      </c>
      <c r="AD131" s="10">
        <f t="shared" si="38"/>
        <v>0</v>
      </c>
      <c r="AE131" s="10">
        <f t="shared" si="38"/>
        <v>0</v>
      </c>
      <c r="AF131" s="10">
        <f t="shared" si="38"/>
        <v>0</v>
      </c>
      <c r="AG131" s="10">
        <f t="shared" si="38"/>
        <v>0</v>
      </c>
      <c r="AH131" s="10">
        <f t="shared" si="38"/>
        <v>0</v>
      </c>
      <c r="AI131" s="10">
        <f t="shared" si="38"/>
        <v>0</v>
      </c>
      <c r="AJ131" s="10">
        <f t="shared" si="38"/>
        <v>0</v>
      </c>
      <c r="AK131" s="10">
        <f t="shared" si="38"/>
        <v>0</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39">H135+I134</f>
        <v>0</v>
      </c>
      <c r="J135" s="10">
        <f t="shared" si="39"/>
        <v>0</v>
      </c>
      <c r="K135" s="10">
        <f t="shared" si="39"/>
        <v>0</v>
      </c>
      <c r="L135" s="10">
        <f t="shared" si="39"/>
        <v>0</v>
      </c>
      <c r="M135" s="10">
        <f t="shared" si="39"/>
        <v>0</v>
      </c>
      <c r="N135" s="10">
        <f t="shared" si="39"/>
        <v>0</v>
      </c>
      <c r="O135" s="10">
        <f t="shared" si="39"/>
        <v>0</v>
      </c>
      <c r="P135" s="10">
        <f t="shared" si="39"/>
        <v>0</v>
      </c>
      <c r="Q135" s="10">
        <f t="shared" si="39"/>
        <v>0</v>
      </c>
      <c r="R135" s="10">
        <f t="shared" si="39"/>
        <v>0</v>
      </c>
      <c r="S135" s="10">
        <f t="shared" si="39"/>
        <v>0</v>
      </c>
      <c r="T135" s="10">
        <f t="shared" si="39"/>
        <v>0</v>
      </c>
      <c r="U135" s="10">
        <f t="shared" si="39"/>
        <v>0</v>
      </c>
      <c r="V135" s="10">
        <f t="shared" si="39"/>
        <v>0</v>
      </c>
      <c r="W135" s="10">
        <f t="shared" si="39"/>
        <v>0</v>
      </c>
      <c r="X135" s="10">
        <f t="shared" si="39"/>
        <v>0</v>
      </c>
      <c r="Y135" s="10">
        <f t="shared" si="39"/>
        <v>0</v>
      </c>
      <c r="Z135" s="10">
        <f t="shared" si="39"/>
        <v>0</v>
      </c>
      <c r="AA135" s="10">
        <f t="shared" si="39"/>
        <v>0</v>
      </c>
      <c r="AB135" s="10">
        <f t="shared" si="39"/>
        <v>0</v>
      </c>
      <c r="AC135" s="10">
        <f t="shared" si="39"/>
        <v>0</v>
      </c>
      <c r="AD135" s="10">
        <f t="shared" si="39"/>
        <v>0</v>
      </c>
      <c r="AE135" s="10">
        <f t="shared" si="39"/>
        <v>0</v>
      </c>
      <c r="AF135" s="10">
        <f t="shared" si="39"/>
        <v>0</v>
      </c>
      <c r="AG135" s="10">
        <f>AF135+AG134</f>
        <v>0</v>
      </c>
      <c r="AH135" s="10">
        <f t="shared" si="39"/>
        <v>0</v>
      </c>
      <c r="AI135" s="10">
        <f t="shared" si="39"/>
        <v>0</v>
      </c>
      <c r="AJ135" s="10">
        <f t="shared" si="39"/>
        <v>0</v>
      </c>
      <c r="AK135" s="10">
        <f t="shared" si="39"/>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0">I134*$G136</f>
        <v>0</v>
      </c>
      <c r="J137">
        <f t="shared" si="40"/>
        <v>0</v>
      </c>
      <c r="K137">
        <f t="shared" si="40"/>
        <v>0</v>
      </c>
      <c r="L137">
        <f t="shared" si="40"/>
        <v>0</v>
      </c>
      <c r="M137">
        <f t="shared" si="40"/>
        <v>0</v>
      </c>
      <c r="N137">
        <f t="shared" si="40"/>
        <v>0</v>
      </c>
      <c r="O137">
        <f t="shared" si="40"/>
        <v>0</v>
      </c>
      <c r="P137">
        <f t="shared" si="40"/>
        <v>0</v>
      </c>
      <c r="Q137">
        <f t="shared" si="40"/>
        <v>0</v>
      </c>
      <c r="R137">
        <f t="shared" si="40"/>
        <v>0</v>
      </c>
      <c r="S137">
        <f t="shared" si="40"/>
        <v>0</v>
      </c>
      <c r="T137">
        <f t="shared" si="40"/>
        <v>0</v>
      </c>
      <c r="U137">
        <f t="shared" si="40"/>
        <v>0</v>
      </c>
      <c r="V137">
        <f t="shared" si="40"/>
        <v>0</v>
      </c>
      <c r="W137">
        <f t="shared" si="40"/>
        <v>0</v>
      </c>
      <c r="X137">
        <f t="shared" si="40"/>
        <v>0</v>
      </c>
      <c r="Y137">
        <f t="shared" si="40"/>
        <v>0</v>
      </c>
      <c r="Z137">
        <f t="shared" si="40"/>
        <v>0</v>
      </c>
      <c r="AA137">
        <f t="shared" si="40"/>
        <v>0</v>
      </c>
      <c r="AB137">
        <f t="shared" si="40"/>
        <v>0</v>
      </c>
      <c r="AC137">
        <f t="shared" si="40"/>
        <v>0</v>
      </c>
      <c r="AD137">
        <f t="shared" si="40"/>
        <v>0</v>
      </c>
      <c r="AE137">
        <f t="shared" si="40"/>
        <v>0</v>
      </c>
      <c r="AF137">
        <f t="shared" si="40"/>
        <v>0</v>
      </c>
      <c r="AG137">
        <f t="shared" si="40"/>
        <v>0</v>
      </c>
      <c r="AH137">
        <f t="shared" si="40"/>
        <v>0</v>
      </c>
      <c r="AI137">
        <f t="shared" si="40"/>
        <v>0</v>
      </c>
      <c r="AJ137">
        <f t="shared" si="40"/>
        <v>0</v>
      </c>
      <c r="AK137">
        <f t="shared" si="40"/>
        <v>0</v>
      </c>
    </row>
    <row r="138" spans="1:37" x14ac:dyDescent="0.35">
      <c r="C138" s="3"/>
      <c r="D138" s="3"/>
      <c r="E138" t="s">
        <v>74</v>
      </c>
      <c r="F138" t="s">
        <v>70</v>
      </c>
      <c r="H138">
        <f>H135*$G136</f>
        <v>0</v>
      </c>
      <c r="I138">
        <f t="shared" ref="I138:AK138" si="41">I135*$G136</f>
        <v>0</v>
      </c>
      <c r="J138">
        <f t="shared" si="41"/>
        <v>0</v>
      </c>
      <c r="K138">
        <f t="shared" si="41"/>
        <v>0</v>
      </c>
      <c r="L138">
        <f t="shared" si="41"/>
        <v>0</v>
      </c>
      <c r="M138">
        <f t="shared" si="41"/>
        <v>0</v>
      </c>
      <c r="N138">
        <f t="shared" si="41"/>
        <v>0</v>
      </c>
      <c r="O138">
        <f t="shared" si="41"/>
        <v>0</v>
      </c>
      <c r="P138">
        <f t="shared" si="41"/>
        <v>0</v>
      </c>
      <c r="Q138">
        <f t="shared" si="41"/>
        <v>0</v>
      </c>
      <c r="R138">
        <f t="shared" si="41"/>
        <v>0</v>
      </c>
      <c r="S138">
        <f t="shared" si="41"/>
        <v>0</v>
      </c>
      <c r="T138">
        <f t="shared" si="41"/>
        <v>0</v>
      </c>
      <c r="U138">
        <f t="shared" si="41"/>
        <v>0</v>
      </c>
      <c r="V138">
        <f t="shared" si="41"/>
        <v>0</v>
      </c>
      <c r="W138">
        <f t="shared" si="41"/>
        <v>0</v>
      </c>
      <c r="X138">
        <f t="shared" si="41"/>
        <v>0</v>
      </c>
      <c r="Y138">
        <f t="shared" si="41"/>
        <v>0</v>
      </c>
      <c r="Z138">
        <f t="shared" si="41"/>
        <v>0</v>
      </c>
      <c r="AA138">
        <f t="shared" si="41"/>
        <v>0</v>
      </c>
      <c r="AB138">
        <f t="shared" si="41"/>
        <v>0</v>
      </c>
      <c r="AC138">
        <f t="shared" si="41"/>
        <v>0</v>
      </c>
      <c r="AD138">
        <f t="shared" si="41"/>
        <v>0</v>
      </c>
      <c r="AE138">
        <f t="shared" si="41"/>
        <v>0</v>
      </c>
      <c r="AF138">
        <f t="shared" si="41"/>
        <v>0</v>
      </c>
      <c r="AG138">
        <f t="shared" si="41"/>
        <v>0</v>
      </c>
      <c r="AH138">
        <f t="shared" si="41"/>
        <v>0</v>
      </c>
      <c r="AI138">
        <f t="shared" si="41"/>
        <v>0</v>
      </c>
      <c r="AJ138">
        <f t="shared" si="41"/>
        <v>0</v>
      </c>
      <c r="AK138">
        <f t="shared" si="41"/>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2">I135*I139</f>
        <v>0</v>
      </c>
      <c r="J142" s="10">
        <f t="shared" si="42"/>
        <v>0</v>
      </c>
      <c r="K142" s="10">
        <f t="shared" si="42"/>
        <v>0</v>
      </c>
      <c r="L142" s="10">
        <f t="shared" si="42"/>
        <v>0</v>
      </c>
      <c r="M142" s="10">
        <f t="shared" si="42"/>
        <v>0</v>
      </c>
      <c r="N142" s="10">
        <f t="shared" si="42"/>
        <v>0</v>
      </c>
      <c r="O142" s="10">
        <f t="shared" si="42"/>
        <v>0</v>
      </c>
      <c r="P142" s="10">
        <f t="shared" si="42"/>
        <v>0</v>
      </c>
      <c r="Q142" s="10">
        <f t="shared" si="42"/>
        <v>0</v>
      </c>
      <c r="R142" s="10">
        <f t="shared" si="42"/>
        <v>0</v>
      </c>
      <c r="S142" s="10">
        <f t="shared" si="42"/>
        <v>0</v>
      </c>
      <c r="T142" s="10">
        <f t="shared" si="42"/>
        <v>0</v>
      </c>
      <c r="U142" s="10">
        <f t="shared" si="42"/>
        <v>0</v>
      </c>
      <c r="V142" s="10">
        <f t="shared" si="42"/>
        <v>0</v>
      </c>
      <c r="W142" s="10">
        <f t="shared" si="42"/>
        <v>0</v>
      </c>
      <c r="X142" s="10">
        <f t="shared" si="42"/>
        <v>0</v>
      </c>
      <c r="Y142" s="10">
        <f t="shared" si="42"/>
        <v>0</v>
      </c>
      <c r="Z142" s="10">
        <f t="shared" si="42"/>
        <v>0</v>
      </c>
      <c r="AA142" s="10">
        <f t="shared" si="42"/>
        <v>0</v>
      </c>
      <c r="AB142" s="10">
        <f t="shared" si="42"/>
        <v>0</v>
      </c>
      <c r="AC142" s="10">
        <f t="shared" si="42"/>
        <v>0</v>
      </c>
      <c r="AD142" s="10">
        <f t="shared" si="42"/>
        <v>0</v>
      </c>
      <c r="AE142" s="10">
        <f t="shared" si="42"/>
        <v>0</v>
      </c>
      <c r="AF142" s="10">
        <f t="shared" si="42"/>
        <v>0</v>
      </c>
      <c r="AG142" s="10">
        <f t="shared" si="42"/>
        <v>0</v>
      </c>
      <c r="AH142" s="10">
        <f t="shared" si="42"/>
        <v>0</v>
      </c>
      <c r="AI142" s="10">
        <f t="shared" si="42"/>
        <v>0</v>
      </c>
      <c r="AJ142" s="10">
        <f t="shared" si="42"/>
        <v>0</v>
      </c>
      <c r="AK142" s="10">
        <f t="shared" si="42"/>
        <v>0</v>
      </c>
    </row>
    <row r="143" spans="1:37" x14ac:dyDescent="0.35">
      <c r="C143" s="3"/>
      <c r="D143" s="3"/>
      <c r="E143" t="s">
        <v>81</v>
      </c>
      <c r="F143" t="s">
        <v>80</v>
      </c>
      <c r="H143" s="10">
        <f>H135*H140</f>
        <v>0</v>
      </c>
      <c r="I143" s="10">
        <f t="shared" ref="I143:AK143" si="43">I135*I140</f>
        <v>0</v>
      </c>
      <c r="J143" s="10">
        <f t="shared" si="43"/>
        <v>0</v>
      </c>
      <c r="K143" s="10">
        <f t="shared" si="43"/>
        <v>0</v>
      </c>
      <c r="L143" s="10">
        <f t="shared" si="43"/>
        <v>0</v>
      </c>
      <c r="M143" s="10">
        <f t="shared" si="43"/>
        <v>0</v>
      </c>
      <c r="N143" s="10">
        <f t="shared" si="43"/>
        <v>0</v>
      </c>
      <c r="O143" s="10">
        <f t="shared" si="43"/>
        <v>0</v>
      </c>
      <c r="P143" s="10">
        <f t="shared" si="43"/>
        <v>0</v>
      </c>
      <c r="Q143" s="10">
        <f t="shared" si="43"/>
        <v>0</v>
      </c>
      <c r="R143" s="10">
        <f t="shared" si="43"/>
        <v>0</v>
      </c>
      <c r="S143" s="10">
        <f t="shared" si="43"/>
        <v>0</v>
      </c>
      <c r="T143" s="10">
        <f t="shared" si="43"/>
        <v>0</v>
      </c>
      <c r="U143" s="10">
        <f t="shared" si="43"/>
        <v>0</v>
      </c>
      <c r="V143" s="10">
        <f t="shared" si="43"/>
        <v>0</v>
      </c>
      <c r="W143" s="10">
        <f t="shared" si="43"/>
        <v>0</v>
      </c>
      <c r="X143" s="10">
        <f t="shared" si="43"/>
        <v>0</v>
      </c>
      <c r="Y143" s="10">
        <f t="shared" si="43"/>
        <v>0</v>
      </c>
      <c r="Z143" s="10">
        <f t="shared" si="43"/>
        <v>0</v>
      </c>
      <c r="AA143" s="10">
        <f t="shared" si="43"/>
        <v>0</v>
      </c>
      <c r="AB143" s="10">
        <f t="shared" si="43"/>
        <v>0</v>
      </c>
      <c r="AC143" s="10">
        <f t="shared" si="43"/>
        <v>0</v>
      </c>
      <c r="AD143" s="10">
        <f t="shared" si="43"/>
        <v>0</v>
      </c>
      <c r="AE143" s="10">
        <f t="shared" si="43"/>
        <v>0</v>
      </c>
      <c r="AF143" s="10">
        <f t="shared" si="43"/>
        <v>0</v>
      </c>
      <c r="AG143" s="10">
        <f t="shared" si="43"/>
        <v>0</v>
      </c>
      <c r="AH143" s="10">
        <f t="shared" si="43"/>
        <v>0</v>
      </c>
      <c r="AI143" s="10">
        <f t="shared" si="43"/>
        <v>0</v>
      </c>
      <c r="AJ143" s="10">
        <f t="shared" si="43"/>
        <v>0</v>
      </c>
      <c r="AK143" s="10">
        <f t="shared" si="43"/>
        <v>0</v>
      </c>
    </row>
    <row r="144" spans="1:37" x14ac:dyDescent="0.35">
      <c r="C144" s="3"/>
      <c r="D144" s="3"/>
      <c r="E144" t="s">
        <v>82</v>
      </c>
      <c r="F144" t="s">
        <v>80</v>
      </c>
      <c r="H144" s="10">
        <f>H135*H141</f>
        <v>0</v>
      </c>
      <c r="I144" s="10">
        <f t="shared" ref="I144:AK144" si="44">I135*I141</f>
        <v>0</v>
      </c>
      <c r="J144" s="10">
        <f t="shared" si="44"/>
        <v>0</v>
      </c>
      <c r="K144" s="10">
        <f t="shared" si="44"/>
        <v>0</v>
      </c>
      <c r="L144" s="10">
        <f t="shared" si="44"/>
        <v>0</v>
      </c>
      <c r="M144" s="10">
        <f t="shared" si="44"/>
        <v>0</v>
      </c>
      <c r="N144" s="10">
        <f t="shared" si="44"/>
        <v>0</v>
      </c>
      <c r="O144" s="10">
        <f t="shared" si="44"/>
        <v>0</v>
      </c>
      <c r="P144" s="10">
        <f t="shared" si="44"/>
        <v>0</v>
      </c>
      <c r="Q144" s="10">
        <f t="shared" si="44"/>
        <v>0</v>
      </c>
      <c r="R144" s="10">
        <f t="shared" si="44"/>
        <v>0</v>
      </c>
      <c r="S144" s="10">
        <f t="shared" si="44"/>
        <v>0</v>
      </c>
      <c r="T144" s="10">
        <f t="shared" si="44"/>
        <v>0</v>
      </c>
      <c r="U144" s="10">
        <f t="shared" si="44"/>
        <v>0</v>
      </c>
      <c r="V144" s="10">
        <f t="shared" si="44"/>
        <v>0</v>
      </c>
      <c r="W144" s="10">
        <f t="shared" si="44"/>
        <v>0</v>
      </c>
      <c r="X144" s="10">
        <f t="shared" si="44"/>
        <v>0</v>
      </c>
      <c r="Y144" s="10">
        <f t="shared" si="44"/>
        <v>0</v>
      </c>
      <c r="Z144" s="10">
        <f t="shared" si="44"/>
        <v>0</v>
      </c>
      <c r="AA144" s="10">
        <f t="shared" si="44"/>
        <v>0</v>
      </c>
      <c r="AB144" s="10">
        <f t="shared" si="44"/>
        <v>0</v>
      </c>
      <c r="AC144" s="10">
        <f t="shared" si="44"/>
        <v>0</v>
      </c>
      <c r="AD144" s="10">
        <f t="shared" si="44"/>
        <v>0</v>
      </c>
      <c r="AE144" s="10">
        <f t="shared" si="44"/>
        <v>0</v>
      </c>
      <c r="AF144" s="10">
        <f t="shared" si="44"/>
        <v>0</v>
      </c>
      <c r="AG144" s="10">
        <f t="shared" si="44"/>
        <v>0</v>
      </c>
      <c r="AH144" s="10">
        <f t="shared" si="44"/>
        <v>0</v>
      </c>
      <c r="AI144" s="10">
        <f t="shared" si="44"/>
        <v>0</v>
      </c>
      <c r="AJ144" s="10">
        <f t="shared" si="44"/>
        <v>0</v>
      </c>
      <c r="AK144" s="10">
        <f t="shared" si="44"/>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5">H146*(1+$G$16)*(1+I145)</f>
        <v>0</v>
      </c>
      <c r="J146" s="10">
        <f t="shared" si="45"/>
        <v>0</v>
      </c>
      <c r="K146" s="10">
        <f t="shared" si="45"/>
        <v>0</v>
      </c>
      <c r="L146" s="10">
        <f t="shared" si="45"/>
        <v>0</v>
      </c>
      <c r="M146" s="10">
        <f t="shared" si="45"/>
        <v>0</v>
      </c>
      <c r="N146" s="10">
        <f t="shared" si="45"/>
        <v>0</v>
      </c>
      <c r="O146" s="10">
        <f t="shared" si="45"/>
        <v>0</v>
      </c>
      <c r="P146" s="10">
        <f t="shared" si="45"/>
        <v>0</v>
      </c>
      <c r="Q146" s="10">
        <f t="shared" si="45"/>
        <v>0</v>
      </c>
      <c r="R146" s="10">
        <f t="shared" si="45"/>
        <v>0</v>
      </c>
      <c r="S146" s="10">
        <f t="shared" si="45"/>
        <v>0</v>
      </c>
      <c r="T146" s="10">
        <f t="shared" si="45"/>
        <v>0</v>
      </c>
      <c r="U146" s="10">
        <f t="shared" si="45"/>
        <v>0</v>
      </c>
      <c r="V146" s="10">
        <f t="shared" si="45"/>
        <v>0</v>
      </c>
      <c r="W146" s="10">
        <f t="shared" si="45"/>
        <v>0</v>
      </c>
      <c r="X146" s="10">
        <f t="shared" si="45"/>
        <v>0</v>
      </c>
      <c r="Y146" s="10">
        <f t="shared" si="45"/>
        <v>0</v>
      </c>
      <c r="Z146" s="10">
        <f t="shared" si="45"/>
        <v>0</v>
      </c>
      <c r="AA146" s="10">
        <f t="shared" si="45"/>
        <v>0</v>
      </c>
      <c r="AB146" s="10">
        <f t="shared" si="45"/>
        <v>0</v>
      </c>
      <c r="AC146" s="10">
        <f t="shared" si="45"/>
        <v>0</v>
      </c>
      <c r="AD146" s="10">
        <f t="shared" si="45"/>
        <v>0</v>
      </c>
      <c r="AE146" s="10">
        <f t="shared" si="45"/>
        <v>0</v>
      </c>
      <c r="AF146" s="10">
        <f t="shared" si="45"/>
        <v>0</v>
      </c>
      <c r="AG146" s="10">
        <f>AF146*(1+$G$16)*(1+AG145)</f>
        <v>0</v>
      </c>
      <c r="AH146" s="10">
        <f t="shared" si="45"/>
        <v>0</v>
      </c>
      <c r="AI146" s="10">
        <f t="shared" si="45"/>
        <v>0</v>
      </c>
      <c r="AJ146" s="10">
        <f t="shared" si="45"/>
        <v>0</v>
      </c>
      <c r="AK146" s="10">
        <f t="shared" si="45"/>
        <v>0</v>
      </c>
    </row>
    <row r="147" spans="1:37" x14ac:dyDescent="0.35">
      <c r="C147" s="3"/>
      <c r="D147" s="3"/>
      <c r="E147" t="s">
        <v>86</v>
      </c>
      <c r="F147" t="s">
        <v>87</v>
      </c>
      <c r="G147" s="12"/>
      <c r="H147" s="13">
        <f>G147*(1+$G$16)*(1+H145)</f>
        <v>0</v>
      </c>
      <c r="I147" s="13">
        <f t="shared" ref="I147:AK147" si="46">H147*(1+$G$16)*(1+I145)</f>
        <v>0</v>
      </c>
      <c r="J147" s="13">
        <f t="shared" si="46"/>
        <v>0</v>
      </c>
      <c r="K147" s="13">
        <f t="shared" si="46"/>
        <v>0</v>
      </c>
      <c r="L147" s="13">
        <f t="shared" si="46"/>
        <v>0</v>
      </c>
      <c r="M147" s="13">
        <f t="shared" si="46"/>
        <v>0</v>
      </c>
      <c r="N147" s="13">
        <f t="shared" si="46"/>
        <v>0</v>
      </c>
      <c r="O147" s="13">
        <f t="shared" si="46"/>
        <v>0</v>
      </c>
      <c r="P147" s="13">
        <f t="shared" si="46"/>
        <v>0</v>
      </c>
      <c r="Q147" s="13">
        <f t="shared" si="46"/>
        <v>0</v>
      </c>
      <c r="R147" s="13">
        <f t="shared" si="46"/>
        <v>0</v>
      </c>
      <c r="S147" s="13">
        <f t="shared" si="46"/>
        <v>0</v>
      </c>
      <c r="T147" s="13">
        <f t="shared" si="46"/>
        <v>0</v>
      </c>
      <c r="U147" s="13">
        <f t="shared" si="46"/>
        <v>0</v>
      </c>
      <c r="V147" s="13">
        <f t="shared" si="46"/>
        <v>0</v>
      </c>
      <c r="W147" s="13">
        <f t="shared" si="46"/>
        <v>0</v>
      </c>
      <c r="X147" s="13">
        <f t="shared" si="46"/>
        <v>0</v>
      </c>
      <c r="Y147" s="13">
        <f t="shared" si="46"/>
        <v>0</v>
      </c>
      <c r="Z147" s="13">
        <f t="shared" si="46"/>
        <v>0</v>
      </c>
      <c r="AA147" s="13">
        <f t="shared" si="46"/>
        <v>0</v>
      </c>
      <c r="AB147" s="13">
        <f t="shared" si="46"/>
        <v>0</v>
      </c>
      <c r="AC147" s="13">
        <f t="shared" si="46"/>
        <v>0</v>
      </c>
      <c r="AD147" s="13">
        <f t="shared" si="46"/>
        <v>0</v>
      </c>
      <c r="AE147" s="13">
        <f t="shared" si="46"/>
        <v>0</v>
      </c>
      <c r="AF147" s="13">
        <f t="shared" si="46"/>
        <v>0</v>
      </c>
      <c r="AG147" s="13">
        <f>AF147*(1+$G$16)*(1+AG145)</f>
        <v>0</v>
      </c>
      <c r="AH147" s="13">
        <f t="shared" si="46"/>
        <v>0</v>
      </c>
      <c r="AI147" s="13">
        <f t="shared" si="46"/>
        <v>0</v>
      </c>
      <c r="AJ147" s="13">
        <f t="shared" si="46"/>
        <v>0</v>
      </c>
      <c r="AK147" s="13">
        <f t="shared" si="46"/>
        <v>0</v>
      </c>
    </row>
    <row r="148" spans="1:37" x14ac:dyDescent="0.35">
      <c r="C148" s="3"/>
      <c r="D148" s="3"/>
      <c r="E148" t="s">
        <v>88</v>
      </c>
      <c r="F148" t="s">
        <v>87</v>
      </c>
      <c r="G148" s="12"/>
      <c r="H148" s="13">
        <f>G148*(1+$G$16)*(1+H145)</f>
        <v>0</v>
      </c>
      <c r="I148" s="13">
        <f t="shared" ref="I148:AK148" si="47">H148*(1+$G$16)*(1+I145)</f>
        <v>0</v>
      </c>
      <c r="J148" s="13">
        <f t="shared" si="47"/>
        <v>0</v>
      </c>
      <c r="K148" s="13">
        <f t="shared" si="47"/>
        <v>0</v>
      </c>
      <c r="L148" s="13">
        <f t="shared" si="47"/>
        <v>0</v>
      </c>
      <c r="M148" s="13">
        <f t="shared" si="47"/>
        <v>0</v>
      </c>
      <c r="N148" s="13">
        <f t="shared" si="47"/>
        <v>0</v>
      </c>
      <c r="O148" s="13">
        <f t="shared" si="47"/>
        <v>0</v>
      </c>
      <c r="P148" s="13">
        <f t="shared" si="47"/>
        <v>0</v>
      </c>
      <c r="Q148" s="13">
        <f t="shared" si="47"/>
        <v>0</v>
      </c>
      <c r="R148" s="13">
        <f t="shared" si="47"/>
        <v>0</v>
      </c>
      <c r="S148" s="13">
        <f t="shared" si="47"/>
        <v>0</v>
      </c>
      <c r="T148" s="13">
        <f t="shared" si="47"/>
        <v>0</v>
      </c>
      <c r="U148" s="13">
        <f t="shared" si="47"/>
        <v>0</v>
      </c>
      <c r="V148" s="13">
        <f t="shared" si="47"/>
        <v>0</v>
      </c>
      <c r="W148" s="13">
        <f t="shared" si="47"/>
        <v>0</v>
      </c>
      <c r="X148" s="13">
        <f t="shared" si="47"/>
        <v>0</v>
      </c>
      <c r="Y148" s="13">
        <f t="shared" si="47"/>
        <v>0</v>
      </c>
      <c r="Z148" s="13">
        <f t="shared" si="47"/>
        <v>0</v>
      </c>
      <c r="AA148" s="13">
        <f t="shared" si="47"/>
        <v>0</v>
      </c>
      <c r="AB148" s="13">
        <f t="shared" si="47"/>
        <v>0</v>
      </c>
      <c r="AC148" s="13">
        <f t="shared" si="47"/>
        <v>0</v>
      </c>
      <c r="AD148" s="13">
        <f t="shared" si="47"/>
        <v>0</v>
      </c>
      <c r="AE148" s="13">
        <f t="shared" si="47"/>
        <v>0</v>
      </c>
      <c r="AF148" s="13">
        <f t="shared" si="47"/>
        <v>0</v>
      </c>
      <c r="AG148" s="13">
        <f>AF148*(1+$G$16)*(1+AG145)</f>
        <v>0</v>
      </c>
      <c r="AH148" s="13">
        <f t="shared" si="47"/>
        <v>0</v>
      </c>
      <c r="AI148" s="13">
        <f t="shared" si="47"/>
        <v>0</v>
      </c>
      <c r="AJ148" s="13">
        <f t="shared" si="47"/>
        <v>0</v>
      </c>
      <c r="AK148" s="13">
        <f t="shared" si="47"/>
        <v>0</v>
      </c>
    </row>
    <row r="149" spans="1:37" x14ac:dyDescent="0.35">
      <c r="C149" s="3"/>
      <c r="D149" s="3"/>
      <c r="E149" t="s">
        <v>89</v>
      </c>
      <c r="F149" t="s">
        <v>87</v>
      </c>
      <c r="G149" s="12"/>
      <c r="H149" s="13">
        <f>G149*(1+$G$16)*(1+H145)</f>
        <v>0</v>
      </c>
      <c r="I149" s="13">
        <f t="shared" ref="I149:AK149" si="48">H149*(1+$G$16)*(1+I145)</f>
        <v>0</v>
      </c>
      <c r="J149" s="13">
        <f t="shared" si="48"/>
        <v>0</v>
      </c>
      <c r="K149" s="13">
        <f t="shared" si="48"/>
        <v>0</v>
      </c>
      <c r="L149" s="13">
        <f t="shared" si="48"/>
        <v>0</v>
      </c>
      <c r="M149" s="13">
        <f t="shared" si="48"/>
        <v>0</v>
      </c>
      <c r="N149" s="13">
        <f t="shared" si="48"/>
        <v>0</v>
      </c>
      <c r="O149" s="13">
        <f t="shared" si="48"/>
        <v>0</v>
      </c>
      <c r="P149" s="13">
        <f t="shared" si="48"/>
        <v>0</v>
      </c>
      <c r="Q149" s="13">
        <f t="shared" si="48"/>
        <v>0</v>
      </c>
      <c r="R149" s="13">
        <f t="shared" si="48"/>
        <v>0</v>
      </c>
      <c r="S149" s="13">
        <f t="shared" si="48"/>
        <v>0</v>
      </c>
      <c r="T149" s="13">
        <f t="shared" si="48"/>
        <v>0</v>
      </c>
      <c r="U149" s="13">
        <f t="shared" si="48"/>
        <v>0</v>
      </c>
      <c r="V149" s="13">
        <f t="shared" si="48"/>
        <v>0</v>
      </c>
      <c r="W149" s="13">
        <f t="shared" si="48"/>
        <v>0</v>
      </c>
      <c r="X149" s="13">
        <f t="shared" si="48"/>
        <v>0</v>
      </c>
      <c r="Y149" s="13">
        <f t="shared" si="48"/>
        <v>0</v>
      </c>
      <c r="Z149" s="13">
        <f t="shared" si="48"/>
        <v>0</v>
      </c>
      <c r="AA149" s="13">
        <f t="shared" si="48"/>
        <v>0</v>
      </c>
      <c r="AB149" s="13">
        <f t="shared" si="48"/>
        <v>0</v>
      </c>
      <c r="AC149" s="13">
        <f t="shared" si="48"/>
        <v>0</v>
      </c>
      <c r="AD149" s="13">
        <f t="shared" si="48"/>
        <v>0</v>
      </c>
      <c r="AE149" s="13">
        <f t="shared" si="48"/>
        <v>0</v>
      </c>
      <c r="AF149" s="13">
        <f t="shared" si="48"/>
        <v>0</v>
      </c>
      <c r="AG149" s="13">
        <f>AF149*(1+$G$16)*(1+AG145)</f>
        <v>0</v>
      </c>
      <c r="AH149" s="13">
        <f t="shared" si="48"/>
        <v>0</v>
      </c>
      <c r="AI149" s="13">
        <f t="shared" si="48"/>
        <v>0</v>
      </c>
      <c r="AJ149" s="13">
        <f t="shared" si="48"/>
        <v>0</v>
      </c>
      <c r="AK149" s="13">
        <f t="shared" si="48"/>
        <v>0</v>
      </c>
    </row>
    <row r="150" spans="1:37" x14ac:dyDescent="0.35">
      <c r="C150" s="3"/>
      <c r="D150" s="3"/>
    </row>
    <row r="151" spans="1:37" x14ac:dyDescent="0.35">
      <c r="C151" s="3"/>
      <c r="D151" s="3"/>
      <c r="E151" t="s">
        <v>98</v>
      </c>
      <c r="F151" t="s">
        <v>91</v>
      </c>
      <c r="H151" s="10">
        <f>SUM(H142:H144)/1000</f>
        <v>0</v>
      </c>
      <c r="I151" s="10">
        <f t="shared" ref="I151:AK151" si="49">SUM(I142:I144)/1000</f>
        <v>0</v>
      </c>
      <c r="J151" s="10">
        <f t="shared" si="49"/>
        <v>0</v>
      </c>
      <c r="K151" s="10">
        <f t="shared" si="49"/>
        <v>0</v>
      </c>
      <c r="L151" s="10">
        <f t="shared" si="49"/>
        <v>0</v>
      </c>
      <c r="M151" s="10">
        <f t="shared" si="49"/>
        <v>0</v>
      </c>
      <c r="N151" s="10">
        <f t="shared" si="49"/>
        <v>0</v>
      </c>
      <c r="O151" s="10">
        <f t="shared" si="49"/>
        <v>0</v>
      </c>
      <c r="P151" s="10">
        <f t="shared" si="49"/>
        <v>0</v>
      </c>
      <c r="Q151" s="10">
        <f t="shared" si="49"/>
        <v>0</v>
      </c>
      <c r="R151" s="10">
        <f t="shared" si="49"/>
        <v>0</v>
      </c>
      <c r="S151" s="10">
        <f t="shared" si="49"/>
        <v>0</v>
      </c>
      <c r="T151" s="10">
        <f t="shared" si="49"/>
        <v>0</v>
      </c>
      <c r="U151" s="10">
        <f t="shared" si="49"/>
        <v>0</v>
      </c>
      <c r="V151" s="10">
        <f t="shared" si="49"/>
        <v>0</v>
      </c>
      <c r="W151" s="10">
        <f t="shared" si="49"/>
        <v>0</v>
      </c>
      <c r="X151" s="10">
        <f t="shared" si="49"/>
        <v>0</v>
      </c>
      <c r="Y151" s="10">
        <f t="shared" si="49"/>
        <v>0</v>
      </c>
      <c r="Z151" s="10">
        <f t="shared" si="49"/>
        <v>0</v>
      </c>
      <c r="AA151" s="10">
        <f t="shared" si="49"/>
        <v>0</v>
      </c>
      <c r="AB151" s="10">
        <f t="shared" si="49"/>
        <v>0</v>
      </c>
      <c r="AC151" s="10">
        <f t="shared" si="49"/>
        <v>0</v>
      </c>
      <c r="AD151" s="10">
        <f t="shared" si="49"/>
        <v>0</v>
      </c>
      <c r="AE151" s="10">
        <f t="shared" si="49"/>
        <v>0</v>
      </c>
      <c r="AF151" s="10">
        <f t="shared" si="49"/>
        <v>0</v>
      </c>
      <c r="AG151" s="10">
        <f t="shared" si="49"/>
        <v>0</v>
      </c>
      <c r="AH151" s="10">
        <f t="shared" si="49"/>
        <v>0</v>
      </c>
      <c r="AI151" s="10">
        <f t="shared" si="49"/>
        <v>0</v>
      </c>
      <c r="AJ151" s="10">
        <f t="shared" si="49"/>
        <v>0</v>
      </c>
      <c r="AK151" s="10">
        <f t="shared" si="49"/>
        <v>0</v>
      </c>
    </row>
    <row r="152" spans="1:37" x14ac:dyDescent="0.35">
      <c r="C152" s="3"/>
      <c r="D152" s="3"/>
      <c r="E152" t="s">
        <v>99</v>
      </c>
      <c r="F152" t="s">
        <v>53</v>
      </c>
      <c r="H152" s="10">
        <f>H135*H146+H142*H147+H143*H148+H144*H149</f>
        <v>0</v>
      </c>
      <c r="I152" s="10">
        <f t="shared" ref="I152:AK152" si="50">I135*I146+I142*I147+I143*I148+I144*I149</f>
        <v>0</v>
      </c>
      <c r="J152" s="10">
        <f t="shared" si="50"/>
        <v>0</v>
      </c>
      <c r="K152" s="10">
        <f t="shared" si="50"/>
        <v>0</v>
      </c>
      <c r="L152" s="10">
        <f t="shared" si="50"/>
        <v>0</v>
      </c>
      <c r="M152" s="10">
        <f t="shared" si="50"/>
        <v>0</v>
      </c>
      <c r="N152" s="10">
        <f t="shared" si="50"/>
        <v>0</v>
      </c>
      <c r="O152" s="10">
        <f t="shared" si="50"/>
        <v>0</v>
      </c>
      <c r="P152" s="10">
        <f t="shared" si="50"/>
        <v>0</v>
      </c>
      <c r="Q152" s="10">
        <f t="shared" si="50"/>
        <v>0</v>
      </c>
      <c r="R152" s="10">
        <f t="shared" si="50"/>
        <v>0</v>
      </c>
      <c r="S152" s="10">
        <f t="shared" si="50"/>
        <v>0</v>
      </c>
      <c r="T152" s="10">
        <f t="shared" si="50"/>
        <v>0</v>
      </c>
      <c r="U152" s="10">
        <f t="shared" si="50"/>
        <v>0</v>
      </c>
      <c r="V152" s="10">
        <f t="shared" si="50"/>
        <v>0</v>
      </c>
      <c r="W152" s="10">
        <f t="shared" si="50"/>
        <v>0</v>
      </c>
      <c r="X152" s="10">
        <f t="shared" si="50"/>
        <v>0</v>
      </c>
      <c r="Y152" s="10">
        <f t="shared" si="50"/>
        <v>0</v>
      </c>
      <c r="Z152" s="10">
        <f t="shared" si="50"/>
        <v>0</v>
      </c>
      <c r="AA152" s="10">
        <f t="shared" si="50"/>
        <v>0</v>
      </c>
      <c r="AB152" s="10">
        <f t="shared" si="50"/>
        <v>0</v>
      </c>
      <c r="AC152" s="10">
        <f t="shared" si="50"/>
        <v>0</v>
      </c>
      <c r="AD152" s="10">
        <f t="shared" si="50"/>
        <v>0</v>
      </c>
      <c r="AE152" s="10">
        <f t="shared" si="50"/>
        <v>0</v>
      </c>
      <c r="AF152" s="10">
        <f t="shared" si="50"/>
        <v>0</v>
      </c>
      <c r="AG152" s="10">
        <f t="shared" si="50"/>
        <v>0</v>
      </c>
      <c r="AH152" s="10">
        <f t="shared" si="50"/>
        <v>0</v>
      </c>
      <c r="AI152" s="10">
        <f t="shared" si="50"/>
        <v>0</v>
      </c>
      <c r="AJ152" s="10">
        <f t="shared" si="50"/>
        <v>0</v>
      </c>
      <c r="AK152" s="10">
        <f t="shared" si="50"/>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1">H156+I155</f>
        <v>0</v>
      </c>
      <c r="J156" s="10">
        <f t="shared" si="51"/>
        <v>0</v>
      </c>
      <c r="K156" s="10">
        <f t="shared" si="51"/>
        <v>0</v>
      </c>
      <c r="L156" s="10">
        <f t="shared" si="51"/>
        <v>0</v>
      </c>
      <c r="M156" s="10">
        <f t="shared" si="51"/>
        <v>0</v>
      </c>
      <c r="N156" s="10">
        <f t="shared" si="51"/>
        <v>0</v>
      </c>
      <c r="O156" s="10">
        <f t="shared" si="51"/>
        <v>0</v>
      </c>
      <c r="P156" s="10">
        <f t="shared" si="51"/>
        <v>0</v>
      </c>
      <c r="Q156" s="10">
        <f t="shared" si="51"/>
        <v>0</v>
      </c>
      <c r="R156" s="10">
        <f t="shared" si="51"/>
        <v>0</v>
      </c>
      <c r="S156" s="10">
        <f t="shared" si="51"/>
        <v>0</v>
      </c>
      <c r="T156" s="10">
        <f t="shared" si="51"/>
        <v>0</v>
      </c>
      <c r="U156" s="10">
        <f t="shared" si="51"/>
        <v>0</v>
      </c>
      <c r="V156" s="10">
        <f t="shared" si="51"/>
        <v>0</v>
      </c>
      <c r="W156" s="10">
        <f t="shared" si="51"/>
        <v>0</v>
      </c>
      <c r="X156" s="10">
        <f t="shared" si="51"/>
        <v>0</v>
      </c>
      <c r="Y156" s="10">
        <f t="shared" si="51"/>
        <v>0</v>
      </c>
      <c r="Z156" s="10">
        <f t="shared" si="51"/>
        <v>0</v>
      </c>
      <c r="AA156" s="10">
        <f t="shared" si="51"/>
        <v>0</v>
      </c>
      <c r="AB156" s="10">
        <f t="shared" si="51"/>
        <v>0</v>
      </c>
      <c r="AC156" s="10">
        <f t="shared" si="51"/>
        <v>0</v>
      </c>
      <c r="AD156" s="10">
        <f t="shared" si="51"/>
        <v>0</v>
      </c>
      <c r="AE156" s="10">
        <f t="shared" si="51"/>
        <v>0</v>
      </c>
      <c r="AF156" s="10">
        <f t="shared" si="51"/>
        <v>0</v>
      </c>
      <c r="AG156" s="10">
        <f>AF156+AG155</f>
        <v>0</v>
      </c>
      <c r="AH156" s="10">
        <f t="shared" si="51"/>
        <v>0</v>
      </c>
      <c r="AI156" s="10">
        <f t="shared" si="51"/>
        <v>0</v>
      </c>
      <c r="AJ156" s="10">
        <f t="shared" si="51"/>
        <v>0</v>
      </c>
      <c r="AK156" s="10">
        <f t="shared" si="51"/>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2">I155*$G157</f>
        <v>0</v>
      </c>
      <c r="J158">
        <f t="shared" si="52"/>
        <v>0</v>
      </c>
      <c r="K158">
        <f t="shared" si="52"/>
        <v>0</v>
      </c>
      <c r="L158">
        <f t="shared" si="52"/>
        <v>0</v>
      </c>
      <c r="M158">
        <f t="shared" si="52"/>
        <v>0</v>
      </c>
      <c r="N158">
        <f t="shared" si="52"/>
        <v>0</v>
      </c>
      <c r="O158">
        <f t="shared" si="52"/>
        <v>0</v>
      </c>
      <c r="P158">
        <f t="shared" si="52"/>
        <v>0</v>
      </c>
      <c r="Q158">
        <f t="shared" si="52"/>
        <v>0</v>
      </c>
      <c r="R158">
        <f t="shared" si="52"/>
        <v>0</v>
      </c>
      <c r="S158">
        <f t="shared" si="52"/>
        <v>0</v>
      </c>
      <c r="T158">
        <f t="shared" si="52"/>
        <v>0</v>
      </c>
      <c r="U158">
        <f t="shared" si="52"/>
        <v>0</v>
      </c>
      <c r="V158">
        <f t="shared" si="52"/>
        <v>0</v>
      </c>
      <c r="W158">
        <f t="shared" si="52"/>
        <v>0</v>
      </c>
      <c r="X158">
        <f t="shared" si="52"/>
        <v>0</v>
      </c>
      <c r="Y158">
        <f t="shared" si="52"/>
        <v>0</v>
      </c>
      <c r="Z158">
        <f t="shared" si="52"/>
        <v>0</v>
      </c>
      <c r="AA158">
        <f t="shared" si="52"/>
        <v>0</v>
      </c>
      <c r="AB158">
        <f t="shared" si="52"/>
        <v>0</v>
      </c>
      <c r="AC158">
        <f t="shared" si="52"/>
        <v>0</v>
      </c>
      <c r="AD158">
        <f t="shared" si="52"/>
        <v>0</v>
      </c>
      <c r="AE158">
        <f t="shared" si="52"/>
        <v>0</v>
      </c>
      <c r="AF158">
        <f t="shared" si="52"/>
        <v>0</v>
      </c>
      <c r="AG158">
        <f t="shared" si="52"/>
        <v>0</v>
      </c>
      <c r="AH158">
        <f t="shared" si="52"/>
        <v>0</v>
      </c>
      <c r="AI158">
        <f t="shared" si="52"/>
        <v>0</v>
      </c>
      <c r="AJ158">
        <f t="shared" si="52"/>
        <v>0</v>
      </c>
      <c r="AK158">
        <f t="shared" si="52"/>
        <v>0</v>
      </c>
    </row>
    <row r="159" spans="1:37" x14ac:dyDescent="0.35">
      <c r="C159" s="3"/>
      <c r="D159" s="3"/>
      <c r="E159" t="s">
        <v>74</v>
      </c>
      <c r="F159" t="s">
        <v>70</v>
      </c>
      <c r="H159">
        <f>H156*$G157</f>
        <v>0</v>
      </c>
      <c r="I159">
        <f t="shared" ref="I159:AK159" si="53">I156*$G157</f>
        <v>0</v>
      </c>
      <c r="J159">
        <f t="shared" si="53"/>
        <v>0</v>
      </c>
      <c r="K159">
        <f t="shared" si="53"/>
        <v>0</v>
      </c>
      <c r="L159">
        <f t="shared" si="53"/>
        <v>0</v>
      </c>
      <c r="M159">
        <f t="shared" si="53"/>
        <v>0</v>
      </c>
      <c r="N159">
        <f t="shared" si="53"/>
        <v>0</v>
      </c>
      <c r="O159">
        <f t="shared" si="53"/>
        <v>0</v>
      </c>
      <c r="P159">
        <f t="shared" si="53"/>
        <v>0</v>
      </c>
      <c r="Q159">
        <f t="shared" si="53"/>
        <v>0</v>
      </c>
      <c r="R159">
        <f t="shared" si="53"/>
        <v>0</v>
      </c>
      <c r="S159">
        <f t="shared" si="53"/>
        <v>0</v>
      </c>
      <c r="T159">
        <f t="shared" si="53"/>
        <v>0</v>
      </c>
      <c r="U159">
        <f t="shared" si="53"/>
        <v>0</v>
      </c>
      <c r="V159">
        <f t="shared" si="53"/>
        <v>0</v>
      </c>
      <c r="W159">
        <f t="shared" si="53"/>
        <v>0</v>
      </c>
      <c r="X159">
        <f t="shared" si="53"/>
        <v>0</v>
      </c>
      <c r="Y159">
        <f t="shared" si="53"/>
        <v>0</v>
      </c>
      <c r="Z159">
        <f t="shared" si="53"/>
        <v>0</v>
      </c>
      <c r="AA159">
        <f t="shared" si="53"/>
        <v>0</v>
      </c>
      <c r="AB159">
        <f t="shared" si="53"/>
        <v>0</v>
      </c>
      <c r="AC159">
        <f t="shared" si="53"/>
        <v>0</v>
      </c>
      <c r="AD159">
        <f t="shared" si="53"/>
        <v>0</v>
      </c>
      <c r="AE159">
        <f t="shared" si="53"/>
        <v>0</v>
      </c>
      <c r="AF159">
        <f t="shared" si="53"/>
        <v>0</v>
      </c>
      <c r="AG159">
        <f t="shared" si="53"/>
        <v>0</v>
      </c>
      <c r="AH159">
        <f t="shared" si="53"/>
        <v>0</v>
      </c>
      <c r="AI159">
        <f t="shared" si="53"/>
        <v>0</v>
      </c>
      <c r="AJ159">
        <f t="shared" si="53"/>
        <v>0</v>
      </c>
      <c r="AK159">
        <f t="shared" si="53"/>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4">I156*I160</f>
        <v>0</v>
      </c>
      <c r="J163" s="10">
        <f t="shared" si="54"/>
        <v>0</v>
      </c>
      <c r="K163" s="10">
        <f t="shared" si="54"/>
        <v>0</v>
      </c>
      <c r="L163" s="10">
        <f t="shared" si="54"/>
        <v>0</v>
      </c>
      <c r="M163" s="10">
        <f t="shared" si="54"/>
        <v>0</v>
      </c>
      <c r="N163" s="10">
        <f t="shared" si="54"/>
        <v>0</v>
      </c>
      <c r="O163" s="10">
        <f t="shared" si="54"/>
        <v>0</v>
      </c>
      <c r="P163" s="10">
        <f t="shared" si="54"/>
        <v>0</v>
      </c>
      <c r="Q163" s="10">
        <f t="shared" si="54"/>
        <v>0</v>
      </c>
      <c r="R163" s="10">
        <f t="shared" si="54"/>
        <v>0</v>
      </c>
      <c r="S163" s="10">
        <f t="shared" si="54"/>
        <v>0</v>
      </c>
      <c r="T163" s="10">
        <f t="shared" si="54"/>
        <v>0</v>
      </c>
      <c r="U163" s="10">
        <f t="shared" si="54"/>
        <v>0</v>
      </c>
      <c r="V163" s="10">
        <f t="shared" si="54"/>
        <v>0</v>
      </c>
      <c r="W163" s="10">
        <f t="shared" si="54"/>
        <v>0</v>
      </c>
      <c r="X163" s="10">
        <f t="shared" si="54"/>
        <v>0</v>
      </c>
      <c r="Y163" s="10">
        <f t="shared" si="54"/>
        <v>0</v>
      </c>
      <c r="Z163" s="10">
        <f t="shared" si="54"/>
        <v>0</v>
      </c>
      <c r="AA163" s="10">
        <f t="shared" si="54"/>
        <v>0</v>
      </c>
      <c r="AB163" s="10">
        <f t="shared" si="54"/>
        <v>0</v>
      </c>
      <c r="AC163" s="10">
        <f t="shared" si="54"/>
        <v>0</v>
      </c>
      <c r="AD163" s="10">
        <f t="shared" si="54"/>
        <v>0</v>
      </c>
      <c r="AE163" s="10">
        <f t="shared" si="54"/>
        <v>0</v>
      </c>
      <c r="AF163" s="10">
        <f t="shared" si="54"/>
        <v>0</v>
      </c>
      <c r="AG163" s="10">
        <f t="shared" si="54"/>
        <v>0</v>
      </c>
      <c r="AH163" s="10">
        <f t="shared" si="54"/>
        <v>0</v>
      </c>
      <c r="AI163" s="10">
        <f t="shared" si="54"/>
        <v>0</v>
      </c>
      <c r="AJ163" s="10">
        <f t="shared" si="54"/>
        <v>0</v>
      </c>
      <c r="AK163" s="10">
        <f t="shared" si="54"/>
        <v>0</v>
      </c>
    </row>
    <row r="164" spans="1:38" x14ac:dyDescent="0.35">
      <c r="C164" s="3"/>
      <c r="D164" s="3"/>
      <c r="E164" t="s">
        <v>81</v>
      </c>
      <c r="F164" t="s">
        <v>80</v>
      </c>
      <c r="H164" s="10">
        <f>H156*H161</f>
        <v>0</v>
      </c>
      <c r="I164" s="10">
        <f t="shared" ref="I164:AK164" si="55">I156*I161</f>
        <v>0</v>
      </c>
      <c r="J164" s="10">
        <f t="shared" si="55"/>
        <v>0</v>
      </c>
      <c r="K164" s="10">
        <f t="shared" si="55"/>
        <v>0</v>
      </c>
      <c r="L164" s="10">
        <f t="shared" si="55"/>
        <v>0</v>
      </c>
      <c r="M164" s="10">
        <f t="shared" si="55"/>
        <v>0</v>
      </c>
      <c r="N164" s="10">
        <f t="shared" si="55"/>
        <v>0</v>
      </c>
      <c r="O164" s="10">
        <f t="shared" si="55"/>
        <v>0</v>
      </c>
      <c r="P164" s="10">
        <f t="shared" si="55"/>
        <v>0</v>
      </c>
      <c r="Q164" s="10">
        <f t="shared" si="55"/>
        <v>0</v>
      </c>
      <c r="R164" s="10">
        <f t="shared" si="55"/>
        <v>0</v>
      </c>
      <c r="S164" s="10">
        <f t="shared" si="55"/>
        <v>0</v>
      </c>
      <c r="T164" s="10">
        <f t="shared" si="55"/>
        <v>0</v>
      </c>
      <c r="U164" s="10">
        <f t="shared" si="55"/>
        <v>0</v>
      </c>
      <c r="V164" s="10">
        <f t="shared" si="55"/>
        <v>0</v>
      </c>
      <c r="W164" s="10">
        <f t="shared" si="55"/>
        <v>0</v>
      </c>
      <c r="X164" s="10">
        <f t="shared" si="55"/>
        <v>0</v>
      </c>
      <c r="Y164" s="10">
        <f t="shared" si="55"/>
        <v>0</v>
      </c>
      <c r="Z164" s="10">
        <f t="shared" si="55"/>
        <v>0</v>
      </c>
      <c r="AA164" s="10">
        <f t="shared" si="55"/>
        <v>0</v>
      </c>
      <c r="AB164" s="10">
        <f t="shared" si="55"/>
        <v>0</v>
      </c>
      <c r="AC164" s="10">
        <f t="shared" si="55"/>
        <v>0</v>
      </c>
      <c r="AD164" s="10">
        <f t="shared" si="55"/>
        <v>0</v>
      </c>
      <c r="AE164" s="10">
        <f t="shared" si="55"/>
        <v>0</v>
      </c>
      <c r="AF164" s="10">
        <f t="shared" si="55"/>
        <v>0</v>
      </c>
      <c r="AG164" s="10">
        <f t="shared" si="55"/>
        <v>0</v>
      </c>
      <c r="AH164" s="10">
        <f t="shared" si="55"/>
        <v>0</v>
      </c>
      <c r="AI164" s="10">
        <f t="shared" si="55"/>
        <v>0</v>
      </c>
      <c r="AJ164" s="10">
        <f t="shared" si="55"/>
        <v>0</v>
      </c>
      <c r="AK164" s="10">
        <f t="shared" si="55"/>
        <v>0</v>
      </c>
    </row>
    <row r="165" spans="1:38" x14ac:dyDescent="0.35">
      <c r="C165" s="3"/>
      <c r="D165" s="3"/>
      <c r="E165" t="s">
        <v>82</v>
      </c>
      <c r="F165" t="s">
        <v>80</v>
      </c>
      <c r="H165" s="10">
        <f>H156*H162</f>
        <v>0</v>
      </c>
      <c r="I165" s="10">
        <f t="shared" ref="I165:AK165" si="56">I156*I162</f>
        <v>0</v>
      </c>
      <c r="J165" s="10">
        <f t="shared" si="56"/>
        <v>0</v>
      </c>
      <c r="K165" s="10">
        <f t="shared" si="56"/>
        <v>0</v>
      </c>
      <c r="L165" s="10">
        <f t="shared" si="56"/>
        <v>0</v>
      </c>
      <c r="M165" s="10">
        <f t="shared" si="56"/>
        <v>0</v>
      </c>
      <c r="N165" s="10">
        <f t="shared" si="56"/>
        <v>0</v>
      </c>
      <c r="O165" s="10">
        <f t="shared" si="56"/>
        <v>0</v>
      </c>
      <c r="P165" s="10">
        <f t="shared" si="56"/>
        <v>0</v>
      </c>
      <c r="Q165" s="10">
        <f t="shared" si="56"/>
        <v>0</v>
      </c>
      <c r="R165" s="10">
        <f t="shared" si="56"/>
        <v>0</v>
      </c>
      <c r="S165" s="10">
        <f t="shared" si="56"/>
        <v>0</v>
      </c>
      <c r="T165" s="10">
        <f t="shared" si="56"/>
        <v>0</v>
      </c>
      <c r="U165" s="10">
        <f t="shared" si="56"/>
        <v>0</v>
      </c>
      <c r="V165" s="10">
        <f t="shared" si="56"/>
        <v>0</v>
      </c>
      <c r="W165" s="10">
        <f t="shared" si="56"/>
        <v>0</v>
      </c>
      <c r="X165" s="10">
        <f t="shared" si="56"/>
        <v>0</v>
      </c>
      <c r="Y165" s="10">
        <f t="shared" si="56"/>
        <v>0</v>
      </c>
      <c r="Z165" s="10">
        <f t="shared" si="56"/>
        <v>0</v>
      </c>
      <c r="AA165" s="10">
        <f t="shared" si="56"/>
        <v>0</v>
      </c>
      <c r="AB165" s="10">
        <f t="shared" si="56"/>
        <v>0</v>
      </c>
      <c r="AC165" s="10">
        <f t="shared" si="56"/>
        <v>0</v>
      </c>
      <c r="AD165" s="10">
        <f t="shared" si="56"/>
        <v>0</v>
      </c>
      <c r="AE165" s="10">
        <f t="shared" si="56"/>
        <v>0</v>
      </c>
      <c r="AF165" s="10">
        <f t="shared" si="56"/>
        <v>0</v>
      </c>
      <c r="AG165" s="10">
        <f t="shared" si="56"/>
        <v>0</v>
      </c>
      <c r="AH165" s="10">
        <f t="shared" si="56"/>
        <v>0</v>
      </c>
      <c r="AI165" s="10">
        <f t="shared" si="56"/>
        <v>0</v>
      </c>
      <c r="AJ165" s="10">
        <f t="shared" si="56"/>
        <v>0</v>
      </c>
      <c r="AK165" s="10">
        <f t="shared" si="56"/>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57">H167*(1+$G$16)*(1+I166)</f>
        <v>0</v>
      </c>
      <c r="J167" s="10">
        <f t="shared" si="57"/>
        <v>0</v>
      </c>
      <c r="K167" s="10">
        <f t="shared" si="57"/>
        <v>0</v>
      </c>
      <c r="L167" s="10">
        <f t="shared" si="57"/>
        <v>0</v>
      </c>
      <c r="M167" s="10">
        <f t="shared" si="57"/>
        <v>0</v>
      </c>
      <c r="N167" s="10">
        <f t="shared" si="57"/>
        <v>0</v>
      </c>
      <c r="O167" s="10">
        <f t="shared" si="57"/>
        <v>0</v>
      </c>
      <c r="P167" s="10">
        <f t="shared" si="57"/>
        <v>0</v>
      </c>
      <c r="Q167" s="10">
        <f t="shared" si="57"/>
        <v>0</v>
      </c>
      <c r="R167" s="10">
        <f t="shared" si="57"/>
        <v>0</v>
      </c>
      <c r="S167" s="10">
        <f t="shared" si="57"/>
        <v>0</v>
      </c>
      <c r="T167" s="10">
        <f t="shared" si="57"/>
        <v>0</v>
      </c>
      <c r="U167" s="10">
        <f t="shared" si="57"/>
        <v>0</v>
      </c>
      <c r="V167" s="10">
        <f t="shared" si="57"/>
        <v>0</v>
      </c>
      <c r="W167" s="10">
        <f t="shared" si="57"/>
        <v>0</v>
      </c>
      <c r="X167" s="10">
        <f t="shared" si="57"/>
        <v>0</v>
      </c>
      <c r="Y167" s="10">
        <f t="shared" si="57"/>
        <v>0</v>
      </c>
      <c r="Z167" s="10">
        <f t="shared" si="57"/>
        <v>0</v>
      </c>
      <c r="AA167" s="10">
        <f t="shared" si="57"/>
        <v>0</v>
      </c>
      <c r="AB167" s="10">
        <f t="shared" si="57"/>
        <v>0</v>
      </c>
      <c r="AC167" s="10">
        <f t="shared" si="57"/>
        <v>0</v>
      </c>
      <c r="AD167" s="10">
        <f t="shared" si="57"/>
        <v>0</v>
      </c>
      <c r="AE167" s="10">
        <f t="shared" si="57"/>
        <v>0</v>
      </c>
      <c r="AF167" s="10">
        <f t="shared" si="57"/>
        <v>0</v>
      </c>
      <c r="AG167" s="10">
        <f>AF167*(1+$G$16)*(1+AG166)</f>
        <v>0</v>
      </c>
      <c r="AH167" s="10">
        <f t="shared" si="57"/>
        <v>0</v>
      </c>
      <c r="AI167" s="10">
        <f t="shared" si="57"/>
        <v>0</v>
      </c>
      <c r="AJ167" s="10">
        <f t="shared" si="57"/>
        <v>0</v>
      </c>
      <c r="AK167" s="10">
        <f t="shared" si="57"/>
        <v>0</v>
      </c>
    </row>
    <row r="168" spans="1:38" x14ac:dyDescent="0.35">
      <c r="C168" s="3"/>
      <c r="D168" s="3"/>
      <c r="E168" t="s">
        <v>86</v>
      </c>
      <c r="F168" t="s">
        <v>87</v>
      </c>
      <c r="G168" s="12"/>
      <c r="H168" s="13">
        <f>G168*(1+$G$16)*(1+H166)</f>
        <v>0</v>
      </c>
      <c r="I168" s="13">
        <f t="shared" ref="I168:AK168" si="58">H168*(1+$G$16)*(1+I166)</f>
        <v>0</v>
      </c>
      <c r="J168" s="13">
        <f t="shared" si="58"/>
        <v>0</v>
      </c>
      <c r="K168" s="13">
        <f t="shared" si="58"/>
        <v>0</v>
      </c>
      <c r="L168" s="13">
        <f t="shared" si="58"/>
        <v>0</v>
      </c>
      <c r="M168" s="13">
        <f t="shared" si="58"/>
        <v>0</v>
      </c>
      <c r="N168" s="13">
        <f t="shared" si="58"/>
        <v>0</v>
      </c>
      <c r="O168" s="13">
        <f t="shared" si="58"/>
        <v>0</v>
      </c>
      <c r="P168" s="13">
        <f t="shared" si="58"/>
        <v>0</v>
      </c>
      <c r="Q168" s="13">
        <f t="shared" si="58"/>
        <v>0</v>
      </c>
      <c r="R168" s="13">
        <f t="shared" si="58"/>
        <v>0</v>
      </c>
      <c r="S168" s="13">
        <f t="shared" si="58"/>
        <v>0</v>
      </c>
      <c r="T168" s="13">
        <f t="shared" si="58"/>
        <v>0</v>
      </c>
      <c r="U168" s="13">
        <f t="shared" si="58"/>
        <v>0</v>
      </c>
      <c r="V168" s="13">
        <f t="shared" si="58"/>
        <v>0</v>
      </c>
      <c r="W168" s="13">
        <f t="shared" si="58"/>
        <v>0</v>
      </c>
      <c r="X168" s="13">
        <f t="shared" si="58"/>
        <v>0</v>
      </c>
      <c r="Y168" s="13">
        <f t="shared" si="58"/>
        <v>0</v>
      </c>
      <c r="Z168" s="13">
        <f t="shared" si="58"/>
        <v>0</v>
      </c>
      <c r="AA168" s="13">
        <f t="shared" si="58"/>
        <v>0</v>
      </c>
      <c r="AB168" s="13">
        <f t="shared" si="58"/>
        <v>0</v>
      </c>
      <c r="AC168" s="13">
        <f t="shared" si="58"/>
        <v>0</v>
      </c>
      <c r="AD168" s="13">
        <f t="shared" si="58"/>
        <v>0</v>
      </c>
      <c r="AE168" s="13">
        <f t="shared" si="58"/>
        <v>0</v>
      </c>
      <c r="AF168" s="13">
        <f t="shared" si="58"/>
        <v>0</v>
      </c>
      <c r="AG168" s="13">
        <f>AF168*(1+$G$16)*(1+AG166)</f>
        <v>0</v>
      </c>
      <c r="AH168" s="13">
        <f t="shared" si="58"/>
        <v>0</v>
      </c>
      <c r="AI168" s="13">
        <f t="shared" si="58"/>
        <v>0</v>
      </c>
      <c r="AJ168" s="13">
        <f t="shared" si="58"/>
        <v>0</v>
      </c>
      <c r="AK168" s="13">
        <f t="shared" si="58"/>
        <v>0</v>
      </c>
    </row>
    <row r="169" spans="1:38" x14ac:dyDescent="0.35">
      <c r="C169" s="3"/>
      <c r="D169" s="3"/>
      <c r="E169" t="s">
        <v>88</v>
      </c>
      <c r="F169" t="s">
        <v>87</v>
      </c>
      <c r="G169" s="12"/>
      <c r="H169" s="13">
        <f>G169*(1+$G$16)*(1+H166)</f>
        <v>0</v>
      </c>
      <c r="I169" s="13">
        <f t="shared" ref="I169:AK169" si="59">H169*(1+$G$16)*(1+I166)</f>
        <v>0</v>
      </c>
      <c r="J169" s="13">
        <f t="shared" si="59"/>
        <v>0</v>
      </c>
      <c r="K169" s="13">
        <f t="shared" si="59"/>
        <v>0</v>
      </c>
      <c r="L169" s="13">
        <f t="shared" si="59"/>
        <v>0</v>
      </c>
      <c r="M169" s="13">
        <f t="shared" si="59"/>
        <v>0</v>
      </c>
      <c r="N169" s="13">
        <f t="shared" si="59"/>
        <v>0</v>
      </c>
      <c r="O169" s="13">
        <f t="shared" si="59"/>
        <v>0</v>
      </c>
      <c r="P169" s="13">
        <f t="shared" si="59"/>
        <v>0</v>
      </c>
      <c r="Q169" s="13">
        <f t="shared" si="59"/>
        <v>0</v>
      </c>
      <c r="R169" s="13">
        <f t="shared" si="59"/>
        <v>0</v>
      </c>
      <c r="S169" s="13">
        <f t="shared" si="59"/>
        <v>0</v>
      </c>
      <c r="T169" s="13">
        <f t="shared" si="59"/>
        <v>0</v>
      </c>
      <c r="U169" s="13">
        <f t="shared" si="59"/>
        <v>0</v>
      </c>
      <c r="V169" s="13">
        <f t="shared" si="59"/>
        <v>0</v>
      </c>
      <c r="W169" s="13">
        <f t="shared" si="59"/>
        <v>0</v>
      </c>
      <c r="X169" s="13">
        <f t="shared" si="59"/>
        <v>0</v>
      </c>
      <c r="Y169" s="13">
        <f t="shared" si="59"/>
        <v>0</v>
      </c>
      <c r="Z169" s="13">
        <f t="shared" si="59"/>
        <v>0</v>
      </c>
      <c r="AA169" s="13">
        <f t="shared" si="59"/>
        <v>0</v>
      </c>
      <c r="AB169" s="13">
        <f t="shared" si="59"/>
        <v>0</v>
      </c>
      <c r="AC169" s="13">
        <f t="shared" si="59"/>
        <v>0</v>
      </c>
      <c r="AD169" s="13">
        <f t="shared" si="59"/>
        <v>0</v>
      </c>
      <c r="AE169" s="13">
        <f t="shared" si="59"/>
        <v>0</v>
      </c>
      <c r="AF169" s="13">
        <f t="shared" si="59"/>
        <v>0</v>
      </c>
      <c r="AG169" s="13">
        <f>AF169*(1+$G$16)*(1+AG166)</f>
        <v>0</v>
      </c>
      <c r="AH169" s="13">
        <f t="shared" si="59"/>
        <v>0</v>
      </c>
      <c r="AI169" s="13">
        <f t="shared" si="59"/>
        <v>0</v>
      </c>
      <c r="AJ169" s="13">
        <f t="shared" si="59"/>
        <v>0</v>
      </c>
      <c r="AK169" s="13">
        <f t="shared" si="59"/>
        <v>0</v>
      </c>
    </row>
    <row r="170" spans="1:38" x14ac:dyDescent="0.35">
      <c r="C170" s="3"/>
      <c r="D170" s="3"/>
      <c r="E170" t="s">
        <v>89</v>
      </c>
      <c r="F170" t="s">
        <v>87</v>
      </c>
      <c r="G170" s="12"/>
      <c r="H170" s="13">
        <f>G170*(1+$G$16)*(1+H166)</f>
        <v>0</v>
      </c>
      <c r="I170" s="13">
        <f t="shared" ref="I170:AK170" si="60">H170*(1+$G$16)*(1+I166)</f>
        <v>0</v>
      </c>
      <c r="J170" s="13">
        <f t="shared" si="60"/>
        <v>0</v>
      </c>
      <c r="K170" s="13">
        <f t="shared" si="60"/>
        <v>0</v>
      </c>
      <c r="L170" s="13">
        <f t="shared" si="60"/>
        <v>0</v>
      </c>
      <c r="M170" s="13">
        <f t="shared" si="60"/>
        <v>0</v>
      </c>
      <c r="N170" s="13">
        <f t="shared" si="60"/>
        <v>0</v>
      </c>
      <c r="O170" s="13">
        <f t="shared" si="60"/>
        <v>0</v>
      </c>
      <c r="P170" s="13">
        <f t="shared" si="60"/>
        <v>0</v>
      </c>
      <c r="Q170" s="13">
        <f t="shared" si="60"/>
        <v>0</v>
      </c>
      <c r="R170" s="13">
        <f t="shared" si="60"/>
        <v>0</v>
      </c>
      <c r="S170" s="13">
        <f t="shared" si="60"/>
        <v>0</v>
      </c>
      <c r="T170" s="13">
        <f t="shared" si="60"/>
        <v>0</v>
      </c>
      <c r="U170" s="13">
        <f t="shared" si="60"/>
        <v>0</v>
      </c>
      <c r="V170" s="13">
        <f t="shared" si="60"/>
        <v>0</v>
      </c>
      <c r="W170" s="13">
        <f t="shared" si="60"/>
        <v>0</v>
      </c>
      <c r="X170" s="13">
        <f t="shared" si="60"/>
        <v>0</v>
      </c>
      <c r="Y170" s="13">
        <f t="shared" si="60"/>
        <v>0</v>
      </c>
      <c r="Z170" s="13">
        <f t="shared" si="60"/>
        <v>0</v>
      </c>
      <c r="AA170" s="13">
        <f t="shared" si="60"/>
        <v>0</v>
      </c>
      <c r="AB170" s="13">
        <f t="shared" si="60"/>
        <v>0</v>
      </c>
      <c r="AC170" s="13">
        <f t="shared" si="60"/>
        <v>0</v>
      </c>
      <c r="AD170" s="13">
        <f t="shared" si="60"/>
        <v>0</v>
      </c>
      <c r="AE170" s="13">
        <f t="shared" si="60"/>
        <v>0</v>
      </c>
      <c r="AF170" s="13">
        <f t="shared" si="60"/>
        <v>0</v>
      </c>
      <c r="AG170" s="13">
        <f>AF170*(1+$G$16)*(1+AG166)</f>
        <v>0</v>
      </c>
      <c r="AH170" s="13">
        <f t="shared" si="60"/>
        <v>0</v>
      </c>
      <c r="AI170" s="13">
        <f t="shared" si="60"/>
        <v>0</v>
      </c>
      <c r="AJ170" s="13">
        <f t="shared" si="60"/>
        <v>0</v>
      </c>
      <c r="AK170" s="13">
        <f t="shared" si="60"/>
        <v>0</v>
      </c>
    </row>
    <row r="171" spans="1:38" x14ac:dyDescent="0.35">
      <c r="C171" s="3"/>
      <c r="D171" s="3"/>
    </row>
    <row r="172" spans="1:38" x14ac:dyDescent="0.35">
      <c r="C172" s="3"/>
      <c r="D172" s="3"/>
      <c r="E172" t="s">
        <v>101</v>
      </c>
      <c r="F172" t="s">
        <v>91</v>
      </c>
      <c r="H172" s="10">
        <f>SUM(H163:H165)/1000</f>
        <v>0</v>
      </c>
      <c r="I172" s="10">
        <f t="shared" ref="I172:AK172" si="61">SUM(I163:I165)/1000</f>
        <v>0</v>
      </c>
      <c r="J172" s="10">
        <f t="shared" si="61"/>
        <v>0</v>
      </c>
      <c r="K172" s="10">
        <f t="shared" si="61"/>
        <v>0</v>
      </c>
      <c r="L172" s="10">
        <f t="shared" si="61"/>
        <v>0</v>
      </c>
      <c r="M172" s="10">
        <f t="shared" si="61"/>
        <v>0</v>
      </c>
      <c r="N172" s="10">
        <f t="shared" si="61"/>
        <v>0</v>
      </c>
      <c r="O172" s="10">
        <f t="shared" si="61"/>
        <v>0</v>
      </c>
      <c r="P172" s="10">
        <f t="shared" si="61"/>
        <v>0</v>
      </c>
      <c r="Q172" s="10">
        <f t="shared" si="61"/>
        <v>0</v>
      </c>
      <c r="R172" s="10">
        <f t="shared" si="61"/>
        <v>0</v>
      </c>
      <c r="S172" s="10">
        <f t="shared" si="61"/>
        <v>0</v>
      </c>
      <c r="T172" s="10">
        <f t="shared" si="61"/>
        <v>0</v>
      </c>
      <c r="U172" s="10">
        <f t="shared" si="61"/>
        <v>0</v>
      </c>
      <c r="V172" s="10">
        <f t="shared" si="61"/>
        <v>0</v>
      </c>
      <c r="W172" s="10">
        <f t="shared" si="61"/>
        <v>0</v>
      </c>
      <c r="X172" s="10">
        <f t="shared" si="61"/>
        <v>0</v>
      </c>
      <c r="Y172" s="10">
        <f t="shared" si="61"/>
        <v>0</v>
      </c>
      <c r="Z172" s="10">
        <f t="shared" si="61"/>
        <v>0</v>
      </c>
      <c r="AA172" s="10">
        <f t="shared" si="61"/>
        <v>0</v>
      </c>
      <c r="AB172" s="10">
        <f t="shared" si="61"/>
        <v>0</v>
      </c>
      <c r="AC172" s="10">
        <f t="shared" si="61"/>
        <v>0</v>
      </c>
      <c r="AD172" s="10">
        <f t="shared" si="61"/>
        <v>0</v>
      </c>
      <c r="AE172" s="10">
        <f t="shared" si="61"/>
        <v>0</v>
      </c>
      <c r="AF172" s="10">
        <f t="shared" si="61"/>
        <v>0</v>
      </c>
      <c r="AG172" s="10">
        <f t="shared" si="61"/>
        <v>0</v>
      </c>
      <c r="AH172" s="10">
        <f t="shared" si="61"/>
        <v>0</v>
      </c>
      <c r="AI172" s="10">
        <f t="shared" si="61"/>
        <v>0</v>
      </c>
      <c r="AJ172" s="10">
        <f t="shared" si="61"/>
        <v>0</v>
      </c>
      <c r="AK172" s="10">
        <f t="shared" si="61"/>
        <v>0</v>
      </c>
    </row>
    <row r="173" spans="1:38" x14ac:dyDescent="0.35">
      <c r="C173" s="3"/>
      <c r="D173" s="3"/>
      <c r="E173" t="s">
        <v>102</v>
      </c>
      <c r="F173" t="s">
        <v>53</v>
      </c>
      <c r="H173" s="10">
        <f>H156*H167+H163*H168+H164*H169+H165*H170</f>
        <v>0</v>
      </c>
      <c r="I173" s="10">
        <f t="shared" ref="I173:AK173" si="62">I156*I167+I163*I168+I164*I169+I165*I170</f>
        <v>0</v>
      </c>
      <c r="J173" s="10">
        <f t="shared" si="62"/>
        <v>0</v>
      </c>
      <c r="K173" s="10">
        <f t="shared" si="62"/>
        <v>0</v>
      </c>
      <c r="L173" s="10">
        <f t="shared" si="62"/>
        <v>0</v>
      </c>
      <c r="M173" s="10">
        <f t="shared" si="62"/>
        <v>0</v>
      </c>
      <c r="N173" s="10">
        <f t="shared" si="62"/>
        <v>0</v>
      </c>
      <c r="O173" s="10">
        <f t="shared" si="62"/>
        <v>0</v>
      </c>
      <c r="P173" s="10">
        <f t="shared" si="62"/>
        <v>0</v>
      </c>
      <c r="Q173" s="10">
        <f t="shared" si="62"/>
        <v>0</v>
      </c>
      <c r="R173" s="10">
        <f t="shared" si="62"/>
        <v>0</v>
      </c>
      <c r="S173" s="10">
        <f t="shared" si="62"/>
        <v>0</v>
      </c>
      <c r="T173" s="10">
        <f t="shared" si="62"/>
        <v>0</v>
      </c>
      <c r="U173" s="10">
        <f t="shared" si="62"/>
        <v>0</v>
      </c>
      <c r="V173" s="10">
        <f t="shared" si="62"/>
        <v>0</v>
      </c>
      <c r="W173" s="10">
        <f t="shared" si="62"/>
        <v>0</v>
      </c>
      <c r="X173" s="10">
        <f t="shared" si="62"/>
        <v>0</v>
      </c>
      <c r="Y173" s="10">
        <f t="shared" si="62"/>
        <v>0</v>
      </c>
      <c r="Z173" s="10">
        <f t="shared" si="62"/>
        <v>0</v>
      </c>
      <c r="AA173" s="10">
        <f t="shared" si="62"/>
        <v>0</v>
      </c>
      <c r="AB173" s="10">
        <f t="shared" si="62"/>
        <v>0</v>
      </c>
      <c r="AC173" s="10">
        <f t="shared" si="62"/>
        <v>0</v>
      </c>
      <c r="AD173" s="10">
        <f t="shared" si="62"/>
        <v>0</v>
      </c>
      <c r="AE173" s="10">
        <f t="shared" si="62"/>
        <v>0</v>
      </c>
      <c r="AF173" s="10">
        <f t="shared" si="62"/>
        <v>0</v>
      </c>
      <c r="AG173" s="10">
        <f t="shared" si="62"/>
        <v>0</v>
      </c>
      <c r="AH173" s="10">
        <f t="shared" si="62"/>
        <v>0</v>
      </c>
      <c r="AI173" s="10">
        <f t="shared" si="62"/>
        <v>0</v>
      </c>
      <c r="AJ173" s="10">
        <f t="shared" si="62"/>
        <v>0</v>
      </c>
      <c r="AK173" s="10">
        <f t="shared" si="62"/>
        <v>0</v>
      </c>
    </row>
    <row r="174" spans="1:38" x14ac:dyDescent="0.35">
      <c r="C174" s="3"/>
      <c r="D174" s="3"/>
    </row>
    <row r="175" spans="1:38" x14ac:dyDescent="0.35">
      <c r="C175" s="3"/>
      <c r="D175" t="s">
        <v>103</v>
      </c>
    </row>
    <row r="176" spans="1:38" x14ac:dyDescent="0.35">
      <c r="C176" s="3"/>
      <c r="E176" t="s">
        <v>104</v>
      </c>
      <c r="F176" t="s">
        <v>70</v>
      </c>
      <c r="H176">
        <f t="shared" ref="H176:AK177" si="63">SUM(H95,H116,H137,H158)</f>
        <v>0</v>
      </c>
      <c r="I176" s="10">
        <f t="shared" si="63"/>
        <v>0</v>
      </c>
      <c r="J176" s="10">
        <f t="shared" si="63"/>
        <v>868</v>
      </c>
      <c r="K176" s="10">
        <f t="shared" si="63"/>
        <v>932</v>
      </c>
      <c r="L176" s="10">
        <f t="shared" si="63"/>
        <v>954</v>
      </c>
      <c r="M176" s="10">
        <f t="shared" si="63"/>
        <v>828</v>
      </c>
      <c r="N176" s="10">
        <f t="shared" si="63"/>
        <v>906</v>
      </c>
      <c r="O176" s="10">
        <f>SUM(O95,O116,O137,O158)</f>
        <v>906</v>
      </c>
      <c r="P176" s="10">
        <f t="shared" si="63"/>
        <v>906</v>
      </c>
      <c r="Q176" s="10">
        <f t="shared" si="63"/>
        <v>906</v>
      </c>
      <c r="R176" s="10">
        <f t="shared" si="63"/>
        <v>906</v>
      </c>
      <c r="S176" s="10">
        <f t="shared" si="63"/>
        <v>906</v>
      </c>
      <c r="T176" s="10">
        <f t="shared" si="63"/>
        <v>906</v>
      </c>
      <c r="U176" s="10">
        <f t="shared" si="63"/>
        <v>906</v>
      </c>
      <c r="V176" s="10">
        <f t="shared" si="63"/>
        <v>906</v>
      </c>
      <c r="W176" s="10">
        <f t="shared" si="63"/>
        <v>906</v>
      </c>
      <c r="X176" s="10">
        <f t="shared" si="63"/>
        <v>906</v>
      </c>
      <c r="Y176" s="10">
        <f t="shared" si="63"/>
        <v>906</v>
      </c>
      <c r="Z176" s="10">
        <f t="shared" si="63"/>
        <v>906</v>
      </c>
      <c r="AA176" s="10">
        <f t="shared" si="63"/>
        <v>906</v>
      </c>
      <c r="AB176" s="10">
        <f t="shared" si="63"/>
        <v>906</v>
      </c>
      <c r="AC176" s="10">
        <f t="shared" si="63"/>
        <v>906</v>
      </c>
      <c r="AD176" s="10">
        <f t="shared" si="63"/>
        <v>906</v>
      </c>
      <c r="AE176" s="10">
        <f t="shared" si="63"/>
        <v>906</v>
      </c>
      <c r="AF176" s="10">
        <f t="shared" si="63"/>
        <v>906</v>
      </c>
      <c r="AG176" s="10">
        <f t="shared" si="63"/>
        <v>906</v>
      </c>
      <c r="AH176" s="10">
        <f t="shared" si="63"/>
        <v>906</v>
      </c>
      <c r="AI176" s="10">
        <f t="shared" si="63"/>
        <v>906</v>
      </c>
      <c r="AJ176" s="10">
        <f t="shared" si="63"/>
        <v>906</v>
      </c>
      <c r="AK176" s="10">
        <f t="shared" si="63"/>
        <v>906</v>
      </c>
      <c r="AL176" s="10"/>
    </row>
    <row r="177" spans="1:38" x14ac:dyDescent="0.35">
      <c r="C177" s="3"/>
      <c r="D177" s="3"/>
      <c r="E177" t="s">
        <v>105</v>
      </c>
      <c r="F177" t="s">
        <v>70</v>
      </c>
      <c r="H177">
        <f t="shared" si="63"/>
        <v>0</v>
      </c>
      <c r="I177" s="10">
        <f t="shared" si="63"/>
        <v>0</v>
      </c>
      <c r="J177" s="10">
        <f t="shared" si="63"/>
        <v>868</v>
      </c>
      <c r="K177" s="10">
        <f t="shared" si="63"/>
        <v>1800</v>
      </c>
      <c r="L177" s="10">
        <f t="shared" si="63"/>
        <v>2754</v>
      </c>
      <c r="M177" s="10">
        <f t="shared" si="63"/>
        <v>3582</v>
      </c>
      <c r="N177" s="10">
        <f t="shared" si="63"/>
        <v>4488</v>
      </c>
      <c r="O177" s="10">
        <f>SUM(O96,O117,O138,O159)</f>
        <v>5394</v>
      </c>
      <c r="P177" s="10">
        <f t="shared" si="63"/>
        <v>6300</v>
      </c>
      <c r="Q177" s="10">
        <f t="shared" si="63"/>
        <v>7206</v>
      </c>
      <c r="R177" s="10">
        <f t="shared" si="63"/>
        <v>8112</v>
      </c>
      <c r="S177" s="10">
        <f t="shared" si="63"/>
        <v>9018</v>
      </c>
      <c r="T177" s="10">
        <f t="shared" si="63"/>
        <v>9924</v>
      </c>
      <c r="U177" s="10">
        <f t="shared" si="63"/>
        <v>10830</v>
      </c>
      <c r="V177" s="10">
        <f t="shared" si="63"/>
        <v>11736</v>
      </c>
      <c r="W177" s="10">
        <f t="shared" si="63"/>
        <v>12642</v>
      </c>
      <c r="X177" s="10">
        <f t="shared" si="63"/>
        <v>13548</v>
      </c>
      <c r="Y177" s="10">
        <f t="shared" si="63"/>
        <v>14454</v>
      </c>
      <c r="Z177" s="10">
        <f t="shared" si="63"/>
        <v>15360</v>
      </c>
      <c r="AA177" s="10">
        <f t="shared" si="63"/>
        <v>16266</v>
      </c>
      <c r="AB177" s="10">
        <f t="shared" si="63"/>
        <v>17172</v>
      </c>
      <c r="AC177" s="10">
        <f t="shared" si="63"/>
        <v>18078</v>
      </c>
      <c r="AD177" s="10">
        <f t="shared" si="63"/>
        <v>18984</v>
      </c>
      <c r="AE177" s="10">
        <f t="shared" si="63"/>
        <v>19890</v>
      </c>
      <c r="AF177" s="10">
        <f t="shared" si="63"/>
        <v>20796</v>
      </c>
      <c r="AG177" s="10">
        <f t="shared" si="63"/>
        <v>21702</v>
      </c>
      <c r="AH177" s="10">
        <f t="shared" si="63"/>
        <v>22608</v>
      </c>
      <c r="AI177" s="10">
        <f t="shared" si="63"/>
        <v>23514</v>
      </c>
      <c r="AJ177" s="10">
        <f t="shared" si="63"/>
        <v>24420</v>
      </c>
      <c r="AK177" s="10">
        <f t="shared" si="63"/>
        <v>25326</v>
      </c>
      <c r="AL177" s="10"/>
    </row>
    <row r="178" spans="1:38" x14ac:dyDescent="0.35">
      <c r="C178" s="3"/>
      <c r="D178" s="3"/>
      <c r="E178" t="s">
        <v>106</v>
      </c>
      <c r="F178" t="s">
        <v>91</v>
      </c>
      <c r="H178" s="10">
        <f t="shared" ref="H178:AK179" si="64">SUM(H109,H130,H151,H172)</f>
        <v>0</v>
      </c>
      <c r="I178" s="10">
        <f t="shared" si="64"/>
        <v>0</v>
      </c>
      <c r="J178" s="10">
        <f t="shared" si="64"/>
        <v>52.514000000000003</v>
      </c>
      <c r="K178" s="10">
        <f t="shared" si="64"/>
        <v>108.9</v>
      </c>
      <c r="L178" s="10">
        <f t="shared" si="64"/>
        <v>166.61699999999999</v>
      </c>
      <c r="M178" s="10">
        <f t="shared" si="64"/>
        <v>216.71100000000001</v>
      </c>
      <c r="N178" s="10">
        <f t="shared" si="64"/>
        <v>271.524</v>
      </c>
      <c r="O178" s="10">
        <f t="shared" si="64"/>
        <v>326.33699999999999</v>
      </c>
      <c r="P178" s="10">
        <f t="shared" si="64"/>
        <v>381.15</v>
      </c>
      <c r="Q178" s="10">
        <f t="shared" si="64"/>
        <v>435.96300000000002</v>
      </c>
      <c r="R178" s="10">
        <f t="shared" si="64"/>
        <v>490.77600000000001</v>
      </c>
      <c r="S178" s="10">
        <f t="shared" si="64"/>
        <v>545.58900000000006</v>
      </c>
      <c r="T178" s="10">
        <f t="shared" si="64"/>
        <v>600.40200000000004</v>
      </c>
      <c r="U178" s="10">
        <f t="shared" si="64"/>
        <v>655.21500000000003</v>
      </c>
      <c r="V178" s="10">
        <f t="shared" si="64"/>
        <v>710.02800000000002</v>
      </c>
      <c r="W178" s="10">
        <f t="shared" si="64"/>
        <v>764.84100000000001</v>
      </c>
      <c r="X178" s="10">
        <f t="shared" si="64"/>
        <v>819.654</v>
      </c>
      <c r="Y178" s="10">
        <f t="shared" si="64"/>
        <v>874.46699999999998</v>
      </c>
      <c r="Z178" s="10">
        <f t="shared" si="64"/>
        <v>929.28</v>
      </c>
      <c r="AA178" s="10">
        <f t="shared" si="64"/>
        <v>984.09299999999996</v>
      </c>
      <c r="AB178" s="10">
        <f t="shared" si="64"/>
        <v>1038.9059999999999</v>
      </c>
      <c r="AC178" s="10">
        <f t="shared" si="64"/>
        <v>1093.7190000000001</v>
      </c>
      <c r="AD178" s="10">
        <f t="shared" si="64"/>
        <v>1148.5319999999999</v>
      </c>
      <c r="AE178" s="10">
        <f t="shared" si="64"/>
        <v>1203.345</v>
      </c>
      <c r="AF178" s="10">
        <f t="shared" si="64"/>
        <v>1258.1579999999999</v>
      </c>
      <c r="AG178" s="10">
        <f t="shared" si="64"/>
        <v>1312.971</v>
      </c>
      <c r="AH178" s="10">
        <f t="shared" si="64"/>
        <v>1367.7840000000001</v>
      </c>
      <c r="AI178" s="10">
        <f t="shared" si="64"/>
        <v>1422.597</v>
      </c>
      <c r="AJ178" s="10">
        <f t="shared" si="64"/>
        <v>1477.41</v>
      </c>
      <c r="AK178" s="10">
        <f t="shared" si="64"/>
        <v>1532.223</v>
      </c>
    </row>
    <row r="179" spans="1:38" x14ac:dyDescent="0.35">
      <c r="C179" s="3"/>
      <c r="D179" s="3"/>
      <c r="E179" t="s">
        <v>107</v>
      </c>
      <c r="F179" t="s">
        <v>53</v>
      </c>
      <c r="H179" s="10">
        <f t="shared" si="64"/>
        <v>0</v>
      </c>
      <c r="I179" s="10">
        <f t="shared" si="64"/>
        <v>0</v>
      </c>
      <c r="J179" s="10">
        <f t="shared" si="64"/>
        <v>0</v>
      </c>
      <c r="K179" s="10">
        <f t="shared" si="64"/>
        <v>0</v>
      </c>
      <c r="L179" s="10">
        <f t="shared" si="64"/>
        <v>0</v>
      </c>
      <c r="M179" s="10">
        <f t="shared" si="64"/>
        <v>0</v>
      </c>
      <c r="N179" s="10">
        <f t="shared" si="64"/>
        <v>0</v>
      </c>
      <c r="O179" s="10">
        <f t="shared" si="64"/>
        <v>0</v>
      </c>
      <c r="P179" s="10">
        <f t="shared" si="64"/>
        <v>0</v>
      </c>
      <c r="Q179" s="10">
        <f t="shared" si="64"/>
        <v>0</v>
      </c>
      <c r="R179" s="10">
        <f t="shared" si="64"/>
        <v>0</v>
      </c>
      <c r="S179" s="10">
        <f t="shared" si="64"/>
        <v>0</v>
      </c>
      <c r="T179" s="10">
        <f t="shared" si="64"/>
        <v>0</v>
      </c>
      <c r="U179" s="10">
        <f t="shared" si="64"/>
        <v>0</v>
      </c>
      <c r="V179" s="10">
        <f t="shared" si="64"/>
        <v>0</v>
      </c>
      <c r="W179" s="10">
        <f t="shared" si="64"/>
        <v>0</v>
      </c>
      <c r="X179" s="10">
        <f t="shared" si="64"/>
        <v>0</v>
      </c>
      <c r="Y179" s="10">
        <f t="shared" si="64"/>
        <v>0</v>
      </c>
      <c r="Z179" s="10">
        <f t="shared" si="64"/>
        <v>0</v>
      </c>
      <c r="AA179" s="10">
        <f t="shared" si="64"/>
        <v>0</v>
      </c>
      <c r="AB179" s="10">
        <f t="shared" si="64"/>
        <v>0</v>
      </c>
      <c r="AC179" s="10">
        <f t="shared" si="64"/>
        <v>0</v>
      </c>
      <c r="AD179" s="10">
        <f t="shared" si="64"/>
        <v>0</v>
      </c>
      <c r="AE179" s="10">
        <f t="shared" si="64"/>
        <v>0</v>
      </c>
      <c r="AF179" s="10">
        <f t="shared" si="64"/>
        <v>0</v>
      </c>
      <c r="AG179" s="10">
        <f t="shared" si="64"/>
        <v>0</v>
      </c>
      <c r="AH179" s="10">
        <f t="shared" si="64"/>
        <v>0</v>
      </c>
      <c r="AI179" s="10">
        <f t="shared" si="64"/>
        <v>0</v>
      </c>
      <c r="AJ179" s="10">
        <f t="shared" si="64"/>
        <v>0</v>
      </c>
      <c r="AK179" s="10">
        <f t="shared" si="64"/>
        <v>0</v>
      </c>
    </row>
    <row r="180" spans="1:38" x14ac:dyDescent="0.35">
      <c r="C180" s="3"/>
      <c r="D180" s="3"/>
    </row>
    <row r="181" spans="1:38" x14ac:dyDescent="0.35">
      <c r="C181" s="3"/>
      <c r="D181" s="3"/>
      <c r="E181" s="15" t="s">
        <v>108</v>
      </c>
      <c r="F181" s="15" t="s">
        <v>109</v>
      </c>
      <c r="G181" s="15"/>
      <c r="H181" s="16" t="e">
        <f>H178*1000/H177</f>
        <v>#DIV/0!</v>
      </c>
      <c r="I181" s="16" t="e">
        <f t="shared" ref="I181:AK181" si="65">I178*1000/I177</f>
        <v>#DIV/0!</v>
      </c>
      <c r="J181" s="16">
        <f t="shared" si="65"/>
        <v>60.5</v>
      </c>
      <c r="K181" s="16">
        <f t="shared" si="65"/>
        <v>60.5</v>
      </c>
      <c r="L181" s="16">
        <f t="shared" si="65"/>
        <v>60.5</v>
      </c>
      <c r="M181" s="16">
        <f t="shared" si="65"/>
        <v>60.5</v>
      </c>
      <c r="N181" s="16">
        <f t="shared" si="65"/>
        <v>60.5</v>
      </c>
      <c r="O181" s="16">
        <f t="shared" si="65"/>
        <v>60.5</v>
      </c>
      <c r="P181" s="16">
        <f t="shared" si="65"/>
        <v>60.5</v>
      </c>
      <c r="Q181" s="16">
        <f t="shared" si="65"/>
        <v>60.5</v>
      </c>
      <c r="R181" s="16">
        <f t="shared" si="65"/>
        <v>60.5</v>
      </c>
      <c r="S181" s="16">
        <f t="shared" si="65"/>
        <v>60.5</v>
      </c>
      <c r="T181" s="16">
        <f t="shared" si="65"/>
        <v>60.5</v>
      </c>
      <c r="U181" s="16">
        <f t="shared" si="65"/>
        <v>60.5</v>
      </c>
      <c r="V181" s="16">
        <f t="shared" si="65"/>
        <v>60.5</v>
      </c>
      <c r="W181" s="16">
        <f t="shared" si="65"/>
        <v>60.5</v>
      </c>
      <c r="X181" s="16">
        <f t="shared" si="65"/>
        <v>60.5</v>
      </c>
      <c r="Y181" s="16">
        <f t="shared" si="65"/>
        <v>60.5</v>
      </c>
      <c r="Z181" s="16">
        <f t="shared" si="65"/>
        <v>60.5</v>
      </c>
      <c r="AA181" s="16">
        <f t="shared" si="65"/>
        <v>60.5</v>
      </c>
      <c r="AB181" s="16">
        <f t="shared" si="65"/>
        <v>60.5</v>
      </c>
      <c r="AC181" s="16">
        <f t="shared" si="65"/>
        <v>60.5</v>
      </c>
      <c r="AD181" s="16">
        <f t="shared" si="65"/>
        <v>60.5</v>
      </c>
      <c r="AE181" s="16">
        <f t="shared" si="65"/>
        <v>60.5</v>
      </c>
      <c r="AF181" s="16">
        <f t="shared" si="65"/>
        <v>60.5</v>
      </c>
      <c r="AG181" s="16">
        <f t="shared" si="65"/>
        <v>60.5</v>
      </c>
      <c r="AH181" s="16">
        <f t="shared" si="65"/>
        <v>60.5</v>
      </c>
      <c r="AI181" s="16">
        <f t="shared" si="65"/>
        <v>60.5</v>
      </c>
      <c r="AJ181" s="16">
        <f t="shared" si="65"/>
        <v>60.5</v>
      </c>
      <c r="AK181" s="16">
        <f t="shared" si="65"/>
        <v>60.5</v>
      </c>
    </row>
    <row r="182" spans="1:38" x14ac:dyDescent="0.35">
      <c r="C182" s="3"/>
      <c r="D182" s="3"/>
      <c r="E182" s="15" t="s">
        <v>110</v>
      </c>
      <c r="F182" s="15" t="s">
        <v>111</v>
      </c>
      <c r="G182" s="15"/>
      <c r="H182" s="16" t="e">
        <f>H179/H177</f>
        <v>#DIV/0!</v>
      </c>
      <c r="I182" s="16" t="e">
        <f t="shared" ref="I182:AK182" si="66">I179/I177</f>
        <v>#DIV/0!</v>
      </c>
      <c r="J182" s="16">
        <f t="shared" si="66"/>
        <v>0</v>
      </c>
      <c r="K182" s="16">
        <f t="shared" si="66"/>
        <v>0</v>
      </c>
      <c r="L182" s="16">
        <f t="shared" si="66"/>
        <v>0</v>
      </c>
      <c r="M182" s="16">
        <f t="shared" si="66"/>
        <v>0</v>
      </c>
      <c r="N182" s="16">
        <f t="shared" si="66"/>
        <v>0</v>
      </c>
      <c r="O182" s="16">
        <f t="shared" si="66"/>
        <v>0</v>
      </c>
      <c r="P182" s="16">
        <f t="shared" si="66"/>
        <v>0</v>
      </c>
      <c r="Q182" s="16">
        <f t="shared" si="66"/>
        <v>0</v>
      </c>
      <c r="R182" s="16">
        <f t="shared" si="66"/>
        <v>0</v>
      </c>
      <c r="S182" s="16">
        <f t="shared" si="66"/>
        <v>0</v>
      </c>
      <c r="T182" s="16">
        <f t="shared" si="66"/>
        <v>0</v>
      </c>
      <c r="U182" s="16">
        <f t="shared" si="66"/>
        <v>0</v>
      </c>
      <c r="V182" s="16">
        <f t="shared" si="66"/>
        <v>0</v>
      </c>
      <c r="W182" s="16">
        <f t="shared" si="66"/>
        <v>0</v>
      </c>
      <c r="X182" s="16">
        <f t="shared" si="66"/>
        <v>0</v>
      </c>
      <c r="Y182" s="16">
        <f t="shared" si="66"/>
        <v>0</v>
      </c>
      <c r="Z182" s="16">
        <f t="shared" si="66"/>
        <v>0</v>
      </c>
      <c r="AA182" s="16">
        <f t="shared" si="66"/>
        <v>0</v>
      </c>
      <c r="AB182" s="16">
        <f t="shared" si="66"/>
        <v>0</v>
      </c>
      <c r="AC182" s="16">
        <f t="shared" si="66"/>
        <v>0</v>
      </c>
      <c r="AD182" s="16">
        <f t="shared" si="66"/>
        <v>0</v>
      </c>
      <c r="AE182" s="16">
        <f t="shared" si="66"/>
        <v>0</v>
      </c>
      <c r="AF182" s="16">
        <f t="shared" si="66"/>
        <v>0</v>
      </c>
      <c r="AG182" s="16">
        <f t="shared" si="66"/>
        <v>0</v>
      </c>
      <c r="AH182" s="16">
        <f t="shared" si="66"/>
        <v>0</v>
      </c>
      <c r="AI182" s="16">
        <f t="shared" si="66"/>
        <v>0</v>
      </c>
      <c r="AJ182" s="16">
        <f t="shared" si="66"/>
        <v>0</v>
      </c>
      <c r="AK182" s="16">
        <f t="shared" si="66"/>
        <v>0</v>
      </c>
    </row>
    <row r="183" spans="1:38" x14ac:dyDescent="0.35">
      <c r="C183" s="3"/>
      <c r="D183" s="3"/>
      <c r="E183" s="15" t="s">
        <v>112</v>
      </c>
      <c r="F183" s="15" t="s">
        <v>113</v>
      </c>
      <c r="G183" s="15"/>
      <c r="H183" s="16" t="e">
        <f>G183*(1+$G$5)*(1+H$182)</f>
        <v>#DIV/0!</v>
      </c>
      <c r="I183" s="16" t="e">
        <f t="shared" ref="I183:AK183" si="67">H183*(1+$G$5)*(1+I$182)</f>
        <v>#DIV/0!</v>
      </c>
      <c r="J183" s="16" t="e">
        <f t="shared" si="67"/>
        <v>#DIV/0!</v>
      </c>
      <c r="K183" s="16" t="e">
        <f t="shared" si="67"/>
        <v>#DIV/0!</v>
      </c>
      <c r="L183" s="16" t="e">
        <f t="shared" si="67"/>
        <v>#DIV/0!</v>
      </c>
      <c r="M183" s="16" t="e">
        <f t="shared" si="67"/>
        <v>#DIV/0!</v>
      </c>
      <c r="N183" s="16" t="e">
        <f t="shared" si="67"/>
        <v>#DIV/0!</v>
      </c>
      <c r="O183" s="16" t="e">
        <f t="shared" si="67"/>
        <v>#DIV/0!</v>
      </c>
      <c r="P183" s="16" t="e">
        <f t="shared" si="67"/>
        <v>#DIV/0!</v>
      </c>
      <c r="Q183" s="16" t="e">
        <f t="shared" si="67"/>
        <v>#DIV/0!</v>
      </c>
      <c r="R183" s="16" t="e">
        <f t="shared" si="67"/>
        <v>#DIV/0!</v>
      </c>
      <c r="S183" s="16" t="e">
        <f t="shared" si="67"/>
        <v>#DIV/0!</v>
      </c>
      <c r="T183" s="16" t="e">
        <f t="shared" si="67"/>
        <v>#DIV/0!</v>
      </c>
      <c r="U183" s="16" t="e">
        <f t="shared" si="67"/>
        <v>#DIV/0!</v>
      </c>
      <c r="V183" s="16" t="e">
        <f t="shared" si="67"/>
        <v>#DIV/0!</v>
      </c>
      <c r="W183" s="16" t="e">
        <f t="shared" si="67"/>
        <v>#DIV/0!</v>
      </c>
      <c r="X183" s="16" t="e">
        <f t="shared" si="67"/>
        <v>#DIV/0!</v>
      </c>
      <c r="Y183" s="16" t="e">
        <f t="shared" si="67"/>
        <v>#DIV/0!</v>
      </c>
      <c r="Z183" s="16" t="e">
        <f t="shared" si="67"/>
        <v>#DIV/0!</v>
      </c>
      <c r="AA183" s="16" t="e">
        <f t="shared" si="67"/>
        <v>#DIV/0!</v>
      </c>
      <c r="AB183" s="16" t="e">
        <f t="shared" si="67"/>
        <v>#DIV/0!</v>
      </c>
      <c r="AC183" s="16" t="e">
        <f t="shared" si="67"/>
        <v>#DIV/0!</v>
      </c>
      <c r="AD183" s="16" t="e">
        <f t="shared" si="67"/>
        <v>#DIV/0!</v>
      </c>
      <c r="AE183" s="16" t="e">
        <f t="shared" si="67"/>
        <v>#DIV/0!</v>
      </c>
      <c r="AF183" s="16" t="e">
        <f t="shared" si="67"/>
        <v>#DIV/0!</v>
      </c>
      <c r="AG183" s="16" t="e">
        <f t="shared" si="67"/>
        <v>#DIV/0!</v>
      </c>
      <c r="AH183" s="16" t="e">
        <f t="shared" si="67"/>
        <v>#DIV/0!</v>
      </c>
      <c r="AI183" s="16" t="e">
        <f t="shared" si="67"/>
        <v>#DIV/0!</v>
      </c>
      <c r="AJ183" s="16" t="e">
        <f t="shared" si="67"/>
        <v>#DIV/0!</v>
      </c>
      <c r="AK183" s="16" t="e">
        <f t="shared" si="67"/>
        <v>#DIV/0!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68">G187*(1+$G$16)*(1+H186)</f>
        <v>0</v>
      </c>
      <c r="I187" s="10">
        <f t="shared" si="68"/>
        <v>0</v>
      </c>
      <c r="J187" s="10">
        <f t="shared" si="68"/>
        <v>0</v>
      </c>
      <c r="K187" s="10">
        <f t="shared" si="68"/>
        <v>0</v>
      </c>
      <c r="L187" s="10">
        <f t="shared" si="68"/>
        <v>0</v>
      </c>
      <c r="M187" s="10">
        <f t="shared" si="68"/>
        <v>0</v>
      </c>
      <c r="N187" s="10">
        <f t="shared" si="68"/>
        <v>0</v>
      </c>
      <c r="O187" s="10">
        <f t="shared" si="68"/>
        <v>0</v>
      </c>
      <c r="P187" s="10">
        <f t="shared" si="68"/>
        <v>0</v>
      </c>
      <c r="Q187" s="10">
        <f t="shared" si="68"/>
        <v>0</v>
      </c>
      <c r="R187" s="10">
        <f t="shared" si="68"/>
        <v>0</v>
      </c>
      <c r="S187" s="10">
        <f t="shared" si="68"/>
        <v>0</v>
      </c>
      <c r="T187" s="10">
        <f t="shared" si="68"/>
        <v>0</v>
      </c>
      <c r="U187" s="10">
        <f t="shared" si="68"/>
        <v>0</v>
      </c>
      <c r="V187" s="10">
        <f t="shared" si="68"/>
        <v>0</v>
      </c>
      <c r="W187" s="10">
        <f t="shared" si="68"/>
        <v>0</v>
      </c>
      <c r="X187" s="10">
        <f t="shared" si="68"/>
        <v>0</v>
      </c>
      <c r="Y187" s="10">
        <f t="shared" si="68"/>
        <v>0</v>
      </c>
      <c r="Z187" s="10">
        <f t="shared" si="68"/>
        <v>0</v>
      </c>
      <c r="AA187" s="10">
        <f t="shared" si="68"/>
        <v>0</v>
      </c>
      <c r="AB187" s="10">
        <f t="shared" si="68"/>
        <v>0</v>
      </c>
      <c r="AC187" s="10">
        <f t="shared" si="68"/>
        <v>0</v>
      </c>
      <c r="AD187" s="10">
        <f t="shared" si="68"/>
        <v>0</v>
      </c>
      <c r="AE187" s="10">
        <f t="shared" si="68"/>
        <v>0</v>
      </c>
      <c r="AF187" s="10">
        <f t="shared" si="68"/>
        <v>0</v>
      </c>
      <c r="AG187" s="10">
        <f>AF187*(1+$G$16)*(1+AG186)</f>
        <v>0</v>
      </c>
      <c r="AH187" s="10">
        <f t="shared" si="68"/>
        <v>0</v>
      </c>
      <c r="AI187" s="10">
        <f t="shared" si="68"/>
        <v>0</v>
      </c>
      <c r="AJ187" s="10">
        <f t="shared" si="68"/>
        <v>0</v>
      </c>
      <c r="AK187" s="10">
        <f t="shared" si="68"/>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69">I187*I178+I188</f>
        <v>0</v>
      </c>
      <c r="J189" s="10">
        <f t="shared" si="69"/>
        <v>0</v>
      </c>
      <c r="K189" s="10">
        <f t="shared" si="69"/>
        <v>0</v>
      </c>
      <c r="L189" s="10">
        <f t="shared" si="69"/>
        <v>0</v>
      </c>
      <c r="M189" s="10">
        <f t="shared" si="69"/>
        <v>0</v>
      </c>
      <c r="N189" s="10">
        <f t="shared" si="69"/>
        <v>0</v>
      </c>
      <c r="O189" s="10">
        <f t="shared" si="69"/>
        <v>0</v>
      </c>
      <c r="P189" s="10">
        <f t="shared" si="69"/>
        <v>0</v>
      </c>
      <c r="Q189" s="10">
        <f t="shared" si="69"/>
        <v>0</v>
      </c>
      <c r="R189" s="10">
        <f t="shared" si="69"/>
        <v>0</v>
      </c>
      <c r="S189" s="10">
        <f t="shared" si="69"/>
        <v>0</v>
      </c>
      <c r="T189" s="10">
        <f t="shared" si="69"/>
        <v>0</v>
      </c>
      <c r="U189" s="10">
        <f t="shared" si="69"/>
        <v>0</v>
      </c>
      <c r="V189" s="10">
        <f t="shared" si="69"/>
        <v>0</v>
      </c>
      <c r="W189" s="10">
        <f t="shared" si="69"/>
        <v>0</v>
      </c>
      <c r="X189" s="10">
        <f t="shared" si="69"/>
        <v>0</v>
      </c>
      <c r="Y189" s="10">
        <f t="shared" si="69"/>
        <v>0</v>
      </c>
      <c r="Z189" s="10">
        <f t="shared" si="69"/>
        <v>0</v>
      </c>
      <c r="AA189" s="10">
        <f t="shared" si="69"/>
        <v>0</v>
      </c>
      <c r="AB189" s="10">
        <f t="shared" si="69"/>
        <v>0</v>
      </c>
      <c r="AC189" s="10">
        <f t="shared" si="69"/>
        <v>0</v>
      </c>
      <c r="AD189" s="10">
        <f t="shared" si="69"/>
        <v>0</v>
      </c>
      <c r="AE189" s="10">
        <f t="shared" si="69"/>
        <v>0</v>
      </c>
      <c r="AF189" s="10">
        <f t="shared" si="69"/>
        <v>0</v>
      </c>
      <c r="AG189" s="10">
        <f t="shared" si="69"/>
        <v>0</v>
      </c>
      <c r="AH189" s="10">
        <f t="shared" si="69"/>
        <v>0</v>
      </c>
      <c r="AI189" s="10">
        <f t="shared" si="69"/>
        <v>0</v>
      </c>
      <c r="AJ189" s="10">
        <f t="shared" si="69"/>
        <v>0</v>
      </c>
      <c r="AK189" s="10">
        <f t="shared" si="69"/>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'[3]All Developments - Total'!$G$209</f>
        <v>479</v>
      </c>
      <c r="H194" s="10"/>
      <c r="I194" s="10"/>
      <c r="J194" s="10">
        <f t="shared" ref="J194:Y195" si="70">I194*(1+$G$16)*(1+J$193)</f>
        <v>0</v>
      </c>
      <c r="K194" s="10">
        <f t="shared" si="70"/>
        <v>0</v>
      </c>
      <c r="L194" s="10">
        <f t="shared" si="70"/>
        <v>0</v>
      </c>
      <c r="M194" s="10">
        <f>L194*(1+$G$16)*(1+M$193)</f>
        <v>0</v>
      </c>
      <c r="N194" s="10">
        <f t="shared" si="70"/>
        <v>0</v>
      </c>
      <c r="O194" s="10">
        <f t="shared" si="70"/>
        <v>0</v>
      </c>
      <c r="P194" s="10">
        <f t="shared" si="70"/>
        <v>0</v>
      </c>
      <c r="Q194" s="10">
        <f t="shared" si="70"/>
        <v>0</v>
      </c>
      <c r="R194" s="10">
        <f t="shared" si="70"/>
        <v>0</v>
      </c>
      <c r="S194" s="10">
        <f t="shared" si="70"/>
        <v>0</v>
      </c>
      <c r="T194" s="10">
        <f t="shared" si="70"/>
        <v>0</v>
      </c>
      <c r="U194" s="10">
        <f t="shared" si="70"/>
        <v>0</v>
      </c>
      <c r="V194" s="10">
        <f t="shared" si="70"/>
        <v>0</v>
      </c>
      <c r="W194" s="10">
        <f t="shared" si="70"/>
        <v>0</v>
      </c>
      <c r="X194" s="10">
        <f t="shared" si="70"/>
        <v>0</v>
      </c>
      <c r="Y194" s="10">
        <f t="shared" si="70"/>
        <v>0</v>
      </c>
      <c r="Z194" s="10">
        <f t="shared" ref="Z194:AK195" si="71">Y194*(1+$G$16)*(1+Z$193)</f>
        <v>0</v>
      </c>
      <c r="AA194" s="10">
        <f t="shared" si="71"/>
        <v>0</v>
      </c>
      <c r="AB194" s="10">
        <f t="shared" si="71"/>
        <v>0</v>
      </c>
      <c r="AC194" s="10">
        <f t="shared" si="71"/>
        <v>0</v>
      </c>
      <c r="AD194" s="10">
        <f t="shared" si="71"/>
        <v>0</v>
      </c>
      <c r="AE194" s="10">
        <f t="shared" si="71"/>
        <v>0</v>
      </c>
      <c r="AF194" s="10">
        <f t="shared" si="71"/>
        <v>0</v>
      </c>
      <c r="AG194" s="10">
        <f t="shared" si="71"/>
        <v>0</v>
      </c>
      <c r="AH194" s="10">
        <f t="shared" si="71"/>
        <v>0</v>
      </c>
      <c r="AI194" s="10">
        <f t="shared" si="71"/>
        <v>0</v>
      </c>
      <c r="AJ194" s="10">
        <f t="shared" si="71"/>
        <v>0</v>
      </c>
      <c r="AK194" s="10">
        <f t="shared" si="71"/>
        <v>0</v>
      </c>
    </row>
    <row r="195" spans="1:39" x14ac:dyDescent="0.35">
      <c r="A195" s="2">
        <v>42</v>
      </c>
      <c r="E195" t="s">
        <v>122</v>
      </c>
      <c r="F195" t="s">
        <v>113</v>
      </c>
      <c r="G195" s="6"/>
      <c r="H195" s="10">
        <f>G195*(1+$G$16)*(1+H$193)</f>
        <v>0</v>
      </c>
      <c r="I195" s="10">
        <f t="shared" ref="I195:W195" si="72">H195*(1+$G$16)*(1+I$193)</f>
        <v>0</v>
      </c>
      <c r="J195" s="10">
        <f t="shared" si="72"/>
        <v>0</v>
      </c>
      <c r="K195" s="10">
        <f t="shared" si="72"/>
        <v>0</v>
      </c>
      <c r="L195" s="10">
        <f t="shared" si="72"/>
        <v>0</v>
      </c>
      <c r="M195" s="10">
        <f t="shared" si="72"/>
        <v>0</v>
      </c>
      <c r="N195" s="10">
        <f t="shared" si="72"/>
        <v>0</v>
      </c>
      <c r="O195" s="10">
        <f t="shared" si="72"/>
        <v>0</v>
      </c>
      <c r="P195" s="10">
        <f t="shared" si="72"/>
        <v>0</v>
      </c>
      <c r="Q195" s="10">
        <f t="shared" si="72"/>
        <v>0</v>
      </c>
      <c r="R195" s="10">
        <f t="shared" si="72"/>
        <v>0</v>
      </c>
      <c r="S195" s="10">
        <f t="shared" si="72"/>
        <v>0</v>
      </c>
      <c r="T195" s="10">
        <f t="shared" si="72"/>
        <v>0</v>
      </c>
      <c r="U195" s="10">
        <f t="shared" si="72"/>
        <v>0</v>
      </c>
      <c r="V195" s="10">
        <f t="shared" si="72"/>
        <v>0</v>
      </c>
      <c r="W195" s="10">
        <f t="shared" si="72"/>
        <v>0</v>
      </c>
      <c r="X195" s="10">
        <f t="shared" si="70"/>
        <v>0</v>
      </c>
      <c r="Y195" s="10">
        <f t="shared" si="70"/>
        <v>0</v>
      </c>
      <c r="Z195" s="10">
        <f t="shared" si="71"/>
        <v>0</v>
      </c>
      <c r="AA195" s="10">
        <f t="shared" si="71"/>
        <v>0</v>
      </c>
      <c r="AB195" s="10">
        <f t="shared" si="71"/>
        <v>0</v>
      </c>
      <c r="AC195" s="10">
        <f t="shared" si="71"/>
        <v>0</v>
      </c>
      <c r="AD195" s="10">
        <f t="shared" si="71"/>
        <v>0</v>
      </c>
      <c r="AE195" s="10">
        <f t="shared" si="71"/>
        <v>0</v>
      </c>
      <c r="AF195" s="10">
        <f t="shared" si="71"/>
        <v>0</v>
      </c>
      <c r="AG195" s="10">
        <f>AF195*(1+$G$16)*(1+AG$193)</f>
        <v>0</v>
      </c>
      <c r="AH195" s="10">
        <f t="shared" si="71"/>
        <v>0</v>
      </c>
      <c r="AI195" s="10">
        <f t="shared" si="71"/>
        <v>0</v>
      </c>
      <c r="AJ195" s="10">
        <f t="shared" si="71"/>
        <v>0</v>
      </c>
      <c r="AK195" s="10">
        <f t="shared" si="71"/>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0</v>
      </c>
      <c r="I202" s="10">
        <f t="shared" ref="I202:AK202" si="73">I194*I177+(I195+I199)*I178+I196+I200</f>
        <v>0</v>
      </c>
      <c r="J202" s="10">
        <f t="shared" si="73"/>
        <v>0</v>
      </c>
      <c r="K202" s="10">
        <f t="shared" si="73"/>
        <v>0</v>
      </c>
      <c r="L202" s="10">
        <f t="shared" si="73"/>
        <v>0</v>
      </c>
      <c r="M202" s="10">
        <f t="shared" si="73"/>
        <v>0</v>
      </c>
      <c r="N202" s="10">
        <f t="shared" si="73"/>
        <v>0</v>
      </c>
      <c r="O202" s="10">
        <f t="shared" si="73"/>
        <v>0</v>
      </c>
      <c r="P202" s="10">
        <f t="shared" si="73"/>
        <v>0</v>
      </c>
      <c r="Q202" s="10">
        <f t="shared" si="73"/>
        <v>0</v>
      </c>
      <c r="R202" s="10">
        <f t="shared" si="73"/>
        <v>0</v>
      </c>
      <c r="S202" s="10">
        <f t="shared" si="73"/>
        <v>0</v>
      </c>
      <c r="T202" s="10">
        <f t="shared" si="73"/>
        <v>0</v>
      </c>
      <c r="U202" s="10">
        <f t="shared" si="73"/>
        <v>0</v>
      </c>
      <c r="V202" s="10">
        <f t="shared" si="73"/>
        <v>0</v>
      </c>
      <c r="W202" s="10">
        <f t="shared" si="73"/>
        <v>0</v>
      </c>
      <c r="X202" s="10">
        <f t="shared" si="73"/>
        <v>0</v>
      </c>
      <c r="Y202" s="10">
        <f t="shared" si="73"/>
        <v>0</v>
      </c>
      <c r="Z202" s="10">
        <f t="shared" si="73"/>
        <v>0</v>
      </c>
      <c r="AA202" s="10">
        <f t="shared" si="73"/>
        <v>0</v>
      </c>
      <c r="AB202" s="10">
        <f t="shared" si="73"/>
        <v>0</v>
      </c>
      <c r="AC202" s="10">
        <f t="shared" si="73"/>
        <v>0</v>
      </c>
      <c r="AD202" s="10">
        <f t="shared" si="73"/>
        <v>0</v>
      </c>
      <c r="AE202" s="10">
        <f t="shared" si="73"/>
        <v>0</v>
      </c>
      <c r="AF202" s="10">
        <f t="shared" si="73"/>
        <v>0</v>
      </c>
      <c r="AG202" s="10">
        <f t="shared" si="73"/>
        <v>0</v>
      </c>
      <c r="AH202" s="10">
        <f t="shared" si="73"/>
        <v>0</v>
      </c>
      <c r="AI202" s="10">
        <f t="shared" si="73"/>
        <v>0</v>
      </c>
      <c r="AJ202" s="10">
        <f t="shared" si="73"/>
        <v>0</v>
      </c>
      <c r="AK202" s="10">
        <f t="shared" si="73"/>
        <v>0</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4">SUM(I205:I208)</f>
        <v>0</v>
      </c>
      <c r="J209" s="10">
        <f t="shared" si="74"/>
        <v>0</v>
      </c>
      <c r="K209" s="10">
        <f t="shared" si="74"/>
        <v>0</v>
      </c>
      <c r="L209" s="10">
        <f t="shared" si="74"/>
        <v>0</v>
      </c>
      <c r="M209" s="10">
        <f t="shared" si="74"/>
        <v>0</v>
      </c>
      <c r="N209" s="10">
        <f t="shared" si="74"/>
        <v>0</v>
      </c>
      <c r="O209" s="10">
        <f t="shared" si="74"/>
        <v>0</v>
      </c>
      <c r="P209" s="10">
        <f t="shared" si="74"/>
        <v>0</v>
      </c>
      <c r="Q209" s="10">
        <f t="shared" si="74"/>
        <v>0</v>
      </c>
      <c r="R209" s="10">
        <f t="shared" si="74"/>
        <v>0</v>
      </c>
      <c r="S209" s="10">
        <f t="shared" si="74"/>
        <v>0</v>
      </c>
      <c r="T209" s="10">
        <f t="shared" si="74"/>
        <v>0</v>
      </c>
      <c r="U209" s="10">
        <f t="shared" si="74"/>
        <v>0</v>
      </c>
      <c r="V209" s="10">
        <f t="shared" si="74"/>
        <v>0</v>
      </c>
      <c r="W209" s="10">
        <f t="shared" si="74"/>
        <v>0</v>
      </c>
      <c r="X209" s="10">
        <f t="shared" si="74"/>
        <v>0</v>
      </c>
      <c r="Y209" s="10">
        <f t="shared" si="74"/>
        <v>0</v>
      </c>
      <c r="Z209" s="10">
        <f t="shared" si="74"/>
        <v>0</v>
      </c>
      <c r="AA209" s="10">
        <f t="shared" si="74"/>
        <v>0</v>
      </c>
      <c r="AB209" s="10">
        <f t="shared" si="74"/>
        <v>0</v>
      </c>
      <c r="AC209" s="10">
        <f t="shared" si="74"/>
        <v>0</v>
      </c>
      <c r="AD209" s="10">
        <f t="shared" si="74"/>
        <v>0</v>
      </c>
      <c r="AE209" s="10">
        <f t="shared" si="74"/>
        <v>0</v>
      </c>
      <c r="AF209" s="10">
        <f t="shared" si="74"/>
        <v>0</v>
      </c>
      <c r="AG209" s="10">
        <f t="shared" si="74"/>
        <v>0</v>
      </c>
      <c r="AH209" s="10">
        <f t="shared" si="74"/>
        <v>0</v>
      </c>
      <c r="AI209" s="10">
        <f t="shared" si="74"/>
        <v>0</v>
      </c>
      <c r="AJ209" s="10">
        <f t="shared" si="74"/>
        <v>0</v>
      </c>
      <c r="AK209" s="10">
        <f t="shared" si="74"/>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5">SUM(I212:I215)</f>
        <v>0</v>
      </c>
      <c r="J216" s="10">
        <f t="shared" si="75"/>
        <v>0</v>
      </c>
      <c r="K216" s="10">
        <f t="shared" si="75"/>
        <v>0</v>
      </c>
      <c r="L216" s="10">
        <f t="shared" si="75"/>
        <v>0</v>
      </c>
      <c r="M216" s="10">
        <f t="shared" si="75"/>
        <v>0</v>
      </c>
      <c r="N216" s="10">
        <f t="shared" si="75"/>
        <v>0</v>
      </c>
      <c r="O216" s="10">
        <f t="shared" si="75"/>
        <v>0</v>
      </c>
      <c r="P216" s="10">
        <f t="shared" si="75"/>
        <v>0</v>
      </c>
      <c r="Q216" s="10">
        <f t="shared" si="75"/>
        <v>0</v>
      </c>
      <c r="R216" s="10">
        <f t="shared" si="75"/>
        <v>0</v>
      </c>
      <c r="S216" s="10">
        <f t="shared" si="75"/>
        <v>0</v>
      </c>
      <c r="T216" s="10">
        <f t="shared" si="75"/>
        <v>0</v>
      </c>
      <c r="U216" s="10">
        <f t="shared" si="75"/>
        <v>0</v>
      </c>
      <c r="V216" s="10">
        <f t="shared" si="75"/>
        <v>0</v>
      </c>
      <c r="W216" s="10">
        <f t="shared" si="75"/>
        <v>0</v>
      </c>
      <c r="X216" s="10">
        <f t="shared" si="75"/>
        <v>0</v>
      </c>
      <c r="Y216" s="10">
        <f t="shared" si="75"/>
        <v>0</v>
      </c>
      <c r="Z216" s="10">
        <f t="shared" si="75"/>
        <v>0</v>
      </c>
      <c r="AA216" s="10">
        <f t="shared" si="75"/>
        <v>0</v>
      </c>
      <c r="AB216" s="10">
        <f t="shared" si="75"/>
        <v>0</v>
      </c>
      <c r="AC216" s="10">
        <f t="shared" si="75"/>
        <v>0</v>
      </c>
      <c r="AD216" s="10">
        <f t="shared" si="75"/>
        <v>0</v>
      </c>
      <c r="AE216" s="10">
        <f t="shared" si="75"/>
        <v>0</v>
      </c>
      <c r="AF216" s="10">
        <f t="shared" si="75"/>
        <v>0</v>
      </c>
      <c r="AG216" s="10">
        <f t="shared" si="75"/>
        <v>0</v>
      </c>
      <c r="AH216" s="10">
        <f t="shared" si="75"/>
        <v>0</v>
      </c>
      <c r="AI216" s="10">
        <f t="shared" si="75"/>
        <v>0</v>
      </c>
      <c r="AJ216" s="10">
        <f t="shared" si="75"/>
        <v>0</v>
      </c>
      <c r="AK216" s="10">
        <f t="shared" si="75"/>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13274.74501188302</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6">H176</f>
        <v>0</v>
      </c>
      <c r="I219" s="10">
        <f t="shared" si="76"/>
        <v>0</v>
      </c>
      <c r="J219" s="10">
        <f t="shared" si="76"/>
        <v>868</v>
      </c>
      <c r="K219" s="10">
        <f t="shared" si="76"/>
        <v>932</v>
      </c>
      <c r="L219" s="10">
        <f t="shared" si="76"/>
        <v>954</v>
      </c>
      <c r="M219" s="10">
        <f t="shared" si="76"/>
        <v>828</v>
      </c>
      <c r="N219" s="10">
        <f t="shared" si="76"/>
        <v>906</v>
      </c>
      <c r="O219" s="10">
        <f t="shared" si="76"/>
        <v>906</v>
      </c>
      <c r="P219" s="10">
        <f t="shared" si="76"/>
        <v>906</v>
      </c>
      <c r="Q219" s="10">
        <f t="shared" si="76"/>
        <v>906</v>
      </c>
      <c r="R219" s="10">
        <f t="shared" si="76"/>
        <v>906</v>
      </c>
      <c r="S219" s="10">
        <f t="shared" si="76"/>
        <v>906</v>
      </c>
      <c r="T219" s="10">
        <f t="shared" si="76"/>
        <v>906</v>
      </c>
      <c r="U219" s="10">
        <f t="shared" si="76"/>
        <v>906</v>
      </c>
      <c r="V219" s="10">
        <f t="shared" si="76"/>
        <v>906</v>
      </c>
      <c r="W219" s="10">
        <f t="shared" si="76"/>
        <v>906</v>
      </c>
      <c r="X219" s="10">
        <f t="shared" si="76"/>
        <v>906</v>
      </c>
      <c r="Y219" s="10">
        <f t="shared" si="76"/>
        <v>906</v>
      </c>
      <c r="Z219" s="10">
        <f t="shared" si="76"/>
        <v>906</v>
      </c>
      <c r="AA219" s="10">
        <f t="shared" si="76"/>
        <v>906</v>
      </c>
      <c r="AB219" s="10">
        <f t="shared" si="76"/>
        <v>906</v>
      </c>
      <c r="AC219" s="10">
        <f t="shared" si="76"/>
        <v>906</v>
      </c>
      <c r="AD219" s="10">
        <f t="shared" si="76"/>
        <v>906</v>
      </c>
      <c r="AE219" s="10">
        <f t="shared" si="76"/>
        <v>906</v>
      </c>
      <c r="AF219" s="10">
        <f t="shared" si="76"/>
        <v>906</v>
      </c>
      <c r="AG219" s="10">
        <f t="shared" si="76"/>
        <v>906</v>
      </c>
      <c r="AH219" s="10">
        <f t="shared" si="76"/>
        <v>906</v>
      </c>
      <c r="AI219" s="10">
        <f t="shared" si="76"/>
        <v>906</v>
      </c>
      <c r="AJ219" s="10">
        <f t="shared" si="76"/>
        <v>906</v>
      </c>
      <c r="AK219" s="10">
        <f t="shared" si="76"/>
        <v>906</v>
      </c>
    </row>
    <row r="220" spans="1:37" x14ac:dyDescent="0.35">
      <c r="E220" t="s">
        <v>138</v>
      </c>
      <c r="F220" t="s">
        <v>111</v>
      </c>
      <c r="G220" s="20">
        <v>9158.82402796311</v>
      </c>
      <c r="H220" s="10">
        <f>G220*(1+$G$16)</f>
        <v>9624.9219428721735</v>
      </c>
      <c r="I220" s="10">
        <f t="shared" ref="I220:AK220" si="77">H220*(1+$G$16)</f>
        <v>10114.73985345091</v>
      </c>
      <c r="J220" s="10">
        <f>I220*(1+$G$16)</f>
        <v>10629.48488416088</v>
      </c>
      <c r="K220" s="10">
        <f t="shared" si="77"/>
        <v>11170.425590733952</v>
      </c>
      <c r="L220" s="10">
        <f t="shared" si="77"/>
        <v>11738.895086445604</v>
      </c>
      <c r="M220" s="10">
        <f t="shared" si="77"/>
        <v>12336.294327486092</v>
      </c>
      <c r="N220" s="10">
        <f t="shared" si="77"/>
        <v>12964.095565526097</v>
      </c>
      <c r="O220" s="10">
        <f t="shared" si="77"/>
        <v>13623.84597598544</v>
      </c>
      <c r="P220" s="10">
        <f t="shared" si="77"/>
        <v>14317.17147094653</v>
      </c>
      <c r="Q220" s="10">
        <f t="shared" si="77"/>
        <v>15045.780706109204</v>
      </c>
      <c r="R220" s="10">
        <f t="shared" si="77"/>
        <v>15811.469291661835</v>
      </c>
      <c r="S220" s="10">
        <f t="shared" si="77"/>
        <v>16616.124217446151</v>
      </c>
      <c r="T220" s="10">
        <f t="shared" si="77"/>
        <v>17461.728503321272</v>
      </c>
      <c r="U220" s="10">
        <f t="shared" si="77"/>
        <v>18350.366086187496</v>
      </c>
      <c r="V220" s="10">
        <f t="shared" si="77"/>
        <v>19284.226955713577</v>
      </c>
      <c r="W220" s="10">
        <f t="shared" si="77"/>
        <v>20265.61255142419</v>
      </c>
      <c r="X220" s="10">
        <f t="shared" si="77"/>
        <v>21296.941434448323</v>
      </c>
      <c r="Y220" s="10">
        <f t="shared" si="77"/>
        <v>22380.755247906254</v>
      </c>
      <c r="Z220" s="10">
        <f t="shared" si="77"/>
        <v>23519.724980624131</v>
      </c>
      <c r="AA220" s="10">
        <f t="shared" si="77"/>
        <v>24716.657549612635</v>
      </c>
      <c r="AB220" s="10">
        <f t="shared" si="77"/>
        <v>25974.502717531854</v>
      </c>
      <c r="AC220" s="10">
        <f t="shared" si="77"/>
        <v>27296.360362189964</v>
      </c>
      <c r="AD220" s="10">
        <f t="shared" si="77"/>
        <v>28685.488115990978</v>
      </c>
      <c r="AE220" s="10">
        <f t="shared" si="77"/>
        <v>30145.309394158459</v>
      </c>
      <c r="AF220" s="10">
        <f t="shared" si="77"/>
        <v>31679.421831520212</v>
      </c>
      <c r="AG220" s="10">
        <f>AF220*(1+$G$16)</f>
        <v>33291.606148645922</v>
      </c>
      <c r="AH220" s="10">
        <f t="shared" si="77"/>
        <v>34985.835469187703</v>
      </c>
      <c r="AI220" s="10">
        <f t="shared" si="77"/>
        <v>36766.28511138555</v>
      </c>
      <c r="AJ220" s="10">
        <f t="shared" si="77"/>
        <v>38637.342877868279</v>
      </c>
      <c r="AK220" s="10">
        <f t="shared" si="77"/>
        <v>40603.619869108399</v>
      </c>
    </row>
    <row r="221" spans="1:37" x14ac:dyDescent="0.35">
      <c r="E221" t="s">
        <v>139</v>
      </c>
      <c r="F221" t="s">
        <v>53</v>
      </c>
      <c r="H221" s="10">
        <f>H220*H219</f>
        <v>0</v>
      </c>
      <c r="I221" s="10">
        <f>I220*I219</f>
        <v>0</v>
      </c>
      <c r="J221" s="10">
        <f t="shared" ref="J221:AK221" si="78">J220*J219</f>
        <v>9226392.8794516437</v>
      </c>
      <c r="K221" s="10">
        <f t="shared" si="78"/>
        <v>10410836.650564043</v>
      </c>
      <c r="L221" s="10">
        <f t="shared" si="78"/>
        <v>11198905.912469106</v>
      </c>
      <c r="M221" s="10">
        <f t="shared" si="78"/>
        <v>10214451.703158485</v>
      </c>
      <c r="N221" s="10">
        <f t="shared" si="78"/>
        <v>11745470.582366643</v>
      </c>
      <c r="O221" s="10">
        <f t="shared" si="78"/>
        <v>12343204.454242809</v>
      </c>
      <c r="P221" s="10">
        <f t="shared" si="78"/>
        <v>12971357.352677556</v>
      </c>
      <c r="Q221" s="10">
        <f t="shared" si="78"/>
        <v>13631477.319734938</v>
      </c>
      <c r="R221" s="10">
        <f t="shared" si="78"/>
        <v>14325191.178245623</v>
      </c>
      <c r="S221" s="10">
        <f t="shared" si="78"/>
        <v>15054208.541006213</v>
      </c>
      <c r="T221" s="10">
        <f t="shared" si="78"/>
        <v>15820326.024009073</v>
      </c>
      <c r="U221" s="10">
        <f t="shared" si="78"/>
        <v>16625431.674085872</v>
      </c>
      <c r="V221" s="10">
        <f t="shared" si="78"/>
        <v>17471509.621876501</v>
      </c>
      <c r="W221" s="10">
        <f t="shared" si="78"/>
        <v>18360644.971590318</v>
      </c>
      <c r="X221" s="10">
        <f t="shared" si="78"/>
        <v>19295028.93961018</v>
      </c>
      <c r="Y221" s="10">
        <f t="shared" si="78"/>
        <v>20276964.254603066</v>
      </c>
      <c r="Z221" s="10">
        <f t="shared" si="78"/>
        <v>21308870.832445461</v>
      </c>
      <c r="AA221" s="10">
        <f t="shared" si="78"/>
        <v>22393291.739949048</v>
      </c>
      <c r="AB221" s="10">
        <f t="shared" si="78"/>
        <v>23532899.462083861</v>
      </c>
      <c r="AC221" s="10">
        <f t="shared" si="78"/>
        <v>24730502.488144107</v>
      </c>
      <c r="AD221" s="10">
        <f t="shared" si="78"/>
        <v>25989052.233087827</v>
      </c>
      <c r="AE221" s="10">
        <f t="shared" si="78"/>
        <v>27311650.311107565</v>
      </c>
      <c r="AF221" s="10">
        <f t="shared" si="78"/>
        <v>28701556.179357313</v>
      </c>
      <c r="AG221" s="10">
        <f t="shared" si="78"/>
        <v>30162195.170673206</v>
      </c>
      <c r="AH221" s="10">
        <f t="shared" si="78"/>
        <v>31697166.93508406</v>
      </c>
      <c r="AI221" s="10">
        <f t="shared" si="78"/>
        <v>33310254.31091531</v>
      </c>
      <c r="AJ221" s="10">
        <f t="shared" si="78"/>
        <v>35005432.647348657</v>
      </c>
      <c r="AK221" s="10">
        <f t="shared" si="78"/>
        <v>36786879.601412207</v>
      </c>
    </row>
    <row r="223" spans="1:37" x14ac:dyDescent="0.35">
      <c r="D223" t="s">
        <v>140</v>
      </c>
    </row>
    <row r="224" spans="1:37" x14ac:dyDescent="0.35">
      <c r="E224" t="s">
        <v>57</v>
      </c>
      <c r="F224" t="s">
        <v>53</v>
      </c>
      <c r="G224" s="10">
        <f t="shared" ref="G224:AK224" si="79">G44</f>
        <v>0</v>
      </c>
      <c r="H224" s="10">
        <f t="shared" si="79"/>
        <v>0</v>
      </c>
      <c r="I224" s="10">
        <f t="shared" si="79"/>
        <v>0</v>
      </c>
      <c r="J224" s="10">
        <f t="shared" si="79"/>
        <v>3786015.9385158177</v>
      </c>
      <c r="K224" s="10">
        <f t="shared" si="79"/>
        <v>4598927.3384508733</v>
      </c>
      <c r="L224" s="10">
        <f t="shared" si="79"/>
        <v>5147622.5504659051</v>
      </c>
      <c r="M224" s="10">
        <f t="shared" si="79"/>
        <v>3979015.7998537263</v>
      </c>
      <c r="N224" s="10">
        <f t="shared" si="79"/>
        <v>4907370.082629622</v>
      </c>
      <c r="O224" s="10">
        <f t="shared" si="79"/>
        <v>4483790.3419831889</v>
      </c>
      <c r="P224" s="10">
        <f t="shared" si="79"/>
        <v>4577949.939164836</v>
      </c>
      <c r="Q224" s="10">
        <f t="shared" si="79"/>
        <v>4674086.8878872972</v>
      </c>
      <c r="R224" s="10">
        <f t="shared" si="79"/>
        <v>4772242.7125329301</v>
      </c>
      <c r="S224" s="10">
        <f t="shared" si="79"/>
        <v>4872459.8094961215</v>
      </c>
      <c r="T224" s="10">
        <f t="shared" si="79"/>
        <v>4974781.4654955398</v>
      </c>
      <c r="U224" s="10">
        <f t="shared" si="79"/>
        <v>5079251.8762709461</v>
      </c>
      <c r="V224" s="10">
        <f t="shared" si="79"/>
        <v>5185916.1656726357</v>
      </c>
      <c r="W224" s="10">
        <f t="shared" si="79"/>
        <v>5294820.4051517611</v>
      </c>
      <c r="X224" s="10">
        <f t="shared" si="79"/>
        <v>5406011.6336599477</v>
      </c>
      <c r="Y224" s="10">
        <f t="shared" si="79"/>
        <v>5519537.8779668063</v>
      </c>
      <c r="Z224" s="10">
        <f t="shared" si="79"/>
        <v>5635448.1734041097</v>
      </c>
      <c r="AA224" s="10">
        <f t="shared" si="79"/>
        <v>5753792.5850455957</v>
      </c>
      <c r="AB224" s="10">
        <f t="shared" si="79"/>
        <v>5874622.229331553</v>
      </c>
      <c r="AC224" s="10">
        <f t="shared" si="79"/>
        <v>5997989.296147516</v>
      </c>
      <c r="AD224" s="10">
        <f t="shared" si="79"/>
        <v>6123947.0713666137</v>
      </c>
      <c r="AE224" s="10">
        <f t="shared" si="79"/>
        <v>6252549.959865313</v>
      </c>
      <c r="AF224" s="10">
        <f t="shared" si="79"/>
        <v>6383853.5090224845</v>
      </c>
      <c r="AG224" s="10">
        <f t="shared" si="79"/>
        <v>6517914.432711957</v>
      </c>
      <c r="AH224" s="10">
        <f t="shared" si="79"/>
        <v>6654790.6357989078</v>
      </c>
      <c r="AI224" s="10">
        <f t="shared" si="79"/>
        <v>6794541.2391506853</v>
      </c>
      <c r="AJ224" s="10">
        <f t="shared" si="79"/>
        <v>6937226.6051728493</v>
      </c>
      <c r="AK224" s="10">
        <f t="shared" si="79"/>
        <v>7082908.363881479</v>
      </c>
    </row>
    <row r="225" spans="4:38" x14ac:dyDescent="0.35">
      <c r="E225" t="s">
        <v>141</v>
      </c>
      <c r="F225" t="s">
        <v>53</v>
      </c>
      <c r="G225" s="10">
        <f t="shared" ref="G225:AK225" si="80">G179</f>
        <v>0</v>
      </c>
      <c r="H225" s="10">
        <f t="shared" si="80"/>
        <v>0</v>
      </c>
      <c r="I225" s="10">
        <f t="shared" si="80"/>
        <v>0</v>
      </c>
      <c r="J225" s="10">
        <f t="shared" si="80"/>
        <v>0</v>
      </c>
      <c r="K225" s="10">
        <f t="shared" si="80"/>
        <v>0</v>
      </c>
      <c r="L225" s="10">
        <f t="shared" si="80"/>
        <v>0</v>
      </c>
      <c r="M225" s="10">
        <f t="shared" si="80"/>
        <v>0</v>
      </c>
      <c r="N225" s="10">
        <f t="shared" si="80"/>
        <v>0</v>
      </c>
      <c r="O225" s="10">
        <f t="shared" si="80"/>
        <v>0</v>
      </c>
      <c r="P225" s="10">
        <f t="shared" si="80"/>
        <v>0</v>
      </c>
      <c r="Q225" s="10">
        <f t="shared" si="80"/>
        <v>0</v>
      </c>
      <c r="R225" s="10">
        <f t="shared" si="80"/>
        <v>0</v>
      </c>
      <c r="S225" s="10">
        <f t="shared" si="80"/>
        <v>0</v>
      </c>
      <c r="T225" s="10">
        <f t="shared" si="80"/>
        <v>0</v>
      </c>
      <c r="U225" s="10">
        <f t="shared" si="80"/>
        <v>0</v>
      </c>
      <c r="V225" s="10">
        <f t="shared" si="80"/>
        <v>0</v>
      </c>
      <c r="W225" s="10">
        <f t="shared" si="80"/>
        <v>0</v>
      </c>
      <c r="X225" s="10">
        <f t="shared" si="80"/>
        <v>0</v>
      </c>
      <c r="Y225" s="10">
        <f t="shared" si="80"/>
        <v>0</v>
      </c>
      <c r="Z225" s="10">
        <f t="shared" si="80"/>
        <v>0</v>
      </c>
      <c r="AA225" s="10">
        <f t="shared" si="80"/>
        <v>0</v>
      </c>
      <c r="AB225" s="10">
        <f t="shared" si="80"/>
        <v>0</v>
      </c>
      <c r="AC225" s="10">
        <f t="shared" si="80"/>
        <v>0</v>
      </c>
      <c r="AD225" s="10">
        <f t="shared" si="80"/>
        <v>0</v>
      </c>
      <c r="AE225" s="10">
        <f t="shared" si="80"/>
        <v>0</v>
      </c>
      <c r="AF225" s="10">
        <f t="shared" si="80"/>
        <v>0</v>
      </c>
      <c r="AG225" s="10">
        <f t="shared" si="80"/>
        <v>0</v>
      </c>
      <c r="AH225" s="10">
        <f t="shared" si="80"/>
        <v>0</v>
      </c>
      <c r="AI225" s="10">
        <f t="shared" si="80"/>
        <v>0</v>
      </c>
      <c r="AJ225" s="10">
        <f t="shared" si="80"/>
        <v>0</v>
      </c>
      <c r="AK225" s="10">
        <f t="shared" si="80"/>
        <v>0</v>
      </c>
    </row>
    <row r="226" spans="4:38" x14ac:dyDescent="0.35">
      <c r="E226" t="s">
        <v>117</v>
      </c>
      <c r="F226" t="s">
        <v>53</v>
      </c>
      <c r="G226" s="10">
        <f t="shared" ref="G226:AK226" si="81">-G189</f>
        <v>0</v>
      </c>
      <c r="H226" s="10">
        <f t="shared" si="81"/>
        <v>0</v>
      </c>
      <c r="I226" s="10">
        <f t="shared" si="81"/>
        <v>0</v>
      </c>
      <c r="J226" s="10">
        <f t="shared" si="81"/>
        <v>0</v>
      </c>
      <c r="K226" s="10">
        <f t="shared" si="81"/>
        <v>0</v>
      </c>
      <c r="L226" s="10">
        <f t="shared" si="81"/>
        <v>0</v>
      </c>
      <c r="M226" s="10">
        <f t="shared" si="81"/>
        <v>0</v>
      </c>
      <c r="N226" s="10">
        <f t="shared" si="81"/>
        <v>0</v>
      </c>
      <c r="O226" s="10">
        <f t="shared" si="81"/>
        <v>0</v>
      </c>
      <c r="P226" s="10">
        <f t="shared" si="81"/>
        <v>0</v>
      </c>
      <c r="Q226" s="10">
        <f t="shared" si="81"/>
        <v>0</v>
      </c>
      <c r="R226" s="10">
        <f t="shared" si="81"/>
        <v>0</v>
      </c>
      <c r="S226" s="10">
        <f t="shared" si="81"/>
        <v>0</v>
      </c>
      <c r="T226" s="10">
        <f t="shared" si="81"/>
        <v>0</v>
      </c>
      <c r="U226" s="10">
        <f t="shared" si="81"/>
        <v>0</v>
      </c>
      <c r="V226" s="10">
        <f t="shared" si="81"/>
        <v>0</v>
      </c>
      <c r="W226" s="10">
        <f t="shared" si="81"/>
        <v>0</v>
      </c>
      <c r="X226" s="10">
        <f t="shared" si="81"/>
        <v>0</v>
      </c>
      <c r="Y226" s="10">
        <f t="shared" si="81"/>
        <v>0</v>
      </c>
      <c r="Z226" s="10">
        <f t="shared" si="81"/>
        <v>0</v>
      </c>
      <c r="AA226" s="10">
        <f t="shared" si="81"/>
        <v>0</v>
      </c>
      <c r="AB226" s="10">
        <f t="shared" si="81"/>
        <v>0</v>
      </c>
      <c r="AC226" s="10">
        <f t="shared" si="81"/>
        <v>0</v>
      </c>
      <c r="AD226" s="10">
        <f t="shared" si="81"/>
        <v>0</v>
      </c>
      <c r="AE226" s="10">
        <f t="shared" si="81"/>
        <v>0</v>
      </c>
      <c r="AF226" s="10">
        <f t="shared" si="81"/>
        <v>0</v>
      </c>
      <c r="AG226" s="10">
        <f t="shared" si="81"/>
        <v>0</v>
      </c>
      <c r="AH226" s="10">
        <f t="shared" si="81"/>
        <v>0</v>
      </c>
      <c r="AI226" s="10">
        <f t="shared" si="81"/>
        <v>0</v>
      </c>
      <c r="AJ226" s="10">
        <f t="shared" si="81"/>
        <v>0</v>
      </c>
      <c r="AK226" s="10">
        <f t="shared" si="81"/>
        <v>0</v>
      </c>
    </row>
    <row r="227" spans="4:38" x14ac:dyDescent="0.35">
      <c r="E227" t="s">
        <v>118</v>
      </c>
      <c r="F227" t="s">
        <v>53</v>
      </c>
      <c r="G227" s="10">
        <f t="shared" ref="G227:AK227" si="82">-G202</f>
        <v>0</v>
      </c>
      <c r="H227" s="10">
        <f t="shared" si="82"/>
        <v>0</v>
      </c>
      <c r="I227" s="10">
        <f t="shared" si="82"/>
        <v>0</v>
      </c>
      <c r="J227" s="10">
        <f t="shared" si="82"/>
        <v>0</v>
      </c>
      <c r="K227" s="10">
        <f t="shared" si="82"/>
        <v>0</v>
      </c>
      <c r="L227" s="10">
        <f t="shared" si="82"/>
        <v>0</v>
      </c>
      <c r="M227" s="10">
        <f t="shared" si="82"/>
        <v>0</v>
      </c>
      <c r="N227" s="10">
        <f t="shared" si="82"/>
        <v>0</v>
      </c>
      <c r="O227" s="10">
        <f t="shared" si="82"/>
        <v>0</v>
      </c>
      <c r="P227" s="10">
        <f t="shared" si="82"/>
        <v>0</v>
      </c>
      <c r="Q227" s="10">
        <f t="shared" si="82"/>
        <v>0</v>
      </c>
      <c r="R227" s="10">
        <f t="shared" si="82"/>
        <v>0</v>
      </c>
      <c r="S227" s="10">
        <f t="shared" si="82"/>
        <v>0</v>
      </c>
      <c r="T227" s="10">
        <f t="shared" si="82"/>
        <v>0</v>
      </c>
      <c r="U227" s="10">
        <f t="shared" si="82"/>
        <v>0</v>
      </c>
      <c r="V227" s="10">
        <f t="shared" si="82"/>
        <v>0</v>
      </c>
      <c r="W227" s="10">
        <f t="shared" si="82"/>
        <v>0</v>
      </c>
      <c r="X227" s="10">
        <f t="shared" si="82"/>
        <v>0</v>
      </c>
      <c r="Y227" s="10">
        <f t="shared" si="82"/>
        <v>0</v>
      </c>
      <c r="Z227" s="10">
        <f t="shared" si="82"/>
        <v>0</v>
      </c>
      <c r="AA227" s="10">
        <f t="shared" si="82"/>
        <v>0</v>
      </c>
      <c r="AB227" s="10">
        <f t="shared" si="82"/>
        <v>0</v>
      </c>
      <c r="AC227" s="10">
        <f t="shared" si="82"/>
        <v>0</v>
      </c>
      <c r="AD227" s="10">
        <f t="shared" si="82"/>
        <v>0</v>
      </c>
      <c r="AE227" s="10">
        <f t="shared" si="82"/>
        <v>0</v>
      </c>
      <c r="AF227" s="10">
        <f t="shared" si="82"/>
        <v>0</v>
      </c>
      <c r="AG227" s="10">
        <f t="shared" si="82"/>
        <v>0</v>
      </c>
      <c r="AH227" s="10">
        <f t="shared" si="82"/>
        <v>0</v>
      </c>
      <c r="AI227" s="10">
        <f t="shared" si="82"/>
        <v>0</v>
      </c>
      <c r="AJ227" s="10">
        <f t="shared" si="82"/>
        <v>0</v>
      </c>
      <c r="AK227" s="10">
        <f t="shared" si="82"/>
        <v>0</v>
      </c>
    </row>
    <row r="228" spans="4:38" x14ac:dyDescent="0.35">
      <c r="E228" t="s">
        <v>142</v>
      </c>
      <c r="F228" t="s">
        <v>53</v>
      </c>
      <c r="G228" s="10">
        <f t="shared" ref="G228:AK228" si="83">-G36-G52-G87</f>
        <v>0</v>
      </c>
      <c r="H228" s="10">
        <f t="shared" si="83"/>
        <v>0</v>
      </c>
      <c r="I228" s="10">
        <f t="shared" si="83"/>
        <v>0</v>
      </c>
      <c r="J228" s="10">
        <f t="shared" si="83"/>
        <v>-352625.84191753634</v>
      </c>
      <c r="K228" s="10">
        <f t="shared" si="83"/>
        <v>-839323.02132817893</v>
      </c>
      <c r="L228" s="10">
        <f t="shared" si="83"/>
        <v>-1133743.7113694104</v>
      </c>
      <c r="M228" s="10">
        <f t="shared" si="83"/>
        <v>-1290804.8194830744</v>
      </c>
      <c r="N228" s="10">
        <f t="shared" si="83"/>
        <v>-1483548.4969197274</v>
      </c>
      <c r="O228" s="10">
        <f t="shared" si="83"/>
        <v>-2868716.8442677157</v>
      </c>
      <c r="P228" s="10">
        <f t="shared" si="83"/>
        <v>-3237067.8618053347</v>
      </c>
      <c r="Q228" s="10">
        <f t="shared" si="83"/>
        <v>-3688236.2845918955</v>
      </c>
      <c r="R228" s="10">
        <f t="shared" si="83"/>
        <v>-4364997.8973580152</v>
      </c>
      <c r="S228" s="10">
        <f t="shared" si="83"/>
        <v>-5261267.4518760787</v>
      </c>
      <c r="T228" s="10">
        <f t="shared" si="83"/>
        <v>-5682036.8241050616</v>
      </c>
      <c r="U228" s="10">
        <f t="shared" si="83"/>
        <v>-5811265.5267264834</v>
      </c>
      <c r="V228" s="10">
        <f t="shared" si="83"/>
        <v>-5923757.1578931063</v>
      </c>
      <c r="W228" s="10">
        <f t="shared" si="83"/>
        <v>-6371704.0701272599</v>
      </c>
      <c r="X228" s="10">
        <f t="shared" si="83"/>
        <v>-6827337.2178616403</v>
      </c>
      <c r="Y228" s="10">
        <f t="shared" si="83"/>
        <v>-7290703.3014122201</v>
      </c>
      <c r="Z228" s="10">
        <f t="shared" si="83"/>
        <v>-7761850.0018016091</v>
      </c>
      <c r="AA228" s="10">
        <f t="shared" si="83"/>
        <v>-8240826.0013538925</v>
      </c>
      <c r="AB228" s="10">
        <f t="shared" si="83"/>
        <v>-8727681.0047219563</v>
      </c>
      <c r="AC228" s="10">
        <f t="shared" si="83"/>
        <v>-9222465.7603564039</v>
      </c>
      <c r="AD228" s="10">
        <f t="shared" si="83"/>
        <v>-9725232.0824252963</v>
      </c>
      <c r="AE228" s="10">
        <f t="shared" si="83"/>
        <v>-10236032.873194227</v>
      </c>
      <c r="AF228" s="10">
        <f t="shared" si="83"/>
        <v>-10754922.145876363</v>
      </c>
      <c r="AG228" s="10">
        <f t="shared" si="83"/>
        <v>-11281955.047962353</v>
      </c>
      <c r="AH228" s="10">
        <f t="shared" si="83"/>
        <v>-11817187.885040144</v>
      </c>
      <c r="AI228" s="10">
        <f t="shared" si="83"/>
        <v>-12165012.377815034</v>
      </c>
      <c r="AJ228" s="10">
        <f t="shared" si="83"/>
        <v>-12520052.03101662</v>
      </c>
      <c r="AK228" s="10">
        <f t="shared" si="83"/>
        <v>-12933122.450330831</v>
      </c>
    </row>
    <row r="229" spans="4:38" x14ac:dyDescent="0.35">
      <c r="E229" t="s">
        <v>125</v>
      </c>
      <c r="F229" t="s">
        <v>53</v>
      </c>
      <c r="G229" s="10">
        <f t="shared" ref="G229:AK229" si="84">G209</f>
        <v>0</v>
      </c>
      <c r="H229" s="10">
        <f t="shared" si="84"/>
        <v>0</v>
      </c>
      <c r="I229" s="10">
        <f t="shared" si="84"/>
        <v>0</v>
      </c>
      <c r="J229" s="10">
        <f t="shared" si="84"/>
        <v>0</v>
      </c>
      <c r="K229" s="10">
        <f t="shared" si="84"/>
        <v>0</v>
      </c>
      <c r="L229" s="10">
        <f t="shared" si="84"/>
        <v>0</v>
      </c>
      <c r="M229" s="10">
        <f t="shared" si="84"/>
        <v>0</v>
      </c>
      <c r="N229" s="10">
        <f t="shared" si="84"/>
        <v>0</v>
      </c>
      <c r="O229" s="10">
        <f t="shared" si="84"/>
        <v>0</v>
      </c>
      <c r="P229" s="10">
        <f t="shared" si="84"/>
        <v>0</v>
      </c>
      <c r="Q229" s="10">
        <f t="shared" si="84"/>
        <v>0</v>
      </c>
      <c r="R229" s="10">
        <f t="shared" si="84"/>
        <v>0</v>
      </c>
      <c r="S229" s="10">
        <f t="shared" si="84"/>
        <v>0</v>
      </c>
      <c r="T229" s="10">
        <f t="shared" si="84"/>
        <v>0</v>
      </c>
      <c r="U229" s="10">
        <f t="shared" si="84"/>
        <v>0</v>
      </c>
      <c r="V229" s="10">
        <f t="shared" si="84"/>
        <v>0</v>
      </c>
      <c r="W229" s="10">
        <f t="shared" si="84"/>
        <v>0</v>
      </c>
      <c r="X229" s="10">
        <f t="shared" si="84"/>
        <v>0</v>
      </c>
      <c r="Y229" s="10">
        <f t="shared" si="84"/>
        <v>0</v>
      </c>
      <c r="Z229" s="10">
        <f t="shared" si="84"/>
        <v>0</v>
      </c>
      <c r="AA229" s="10">
        <f t="shared" si="84"/>
        <v>0</v>
      </c>
      <c r="AB229" s="10">
        <f t="shared" si="84"/>
        <v>0</v>
      </c>
      <c r="AC229" s="10">
        <f t="shared" si="84"/>
        <v>0</v>
      </c>
      <c r="AD229" s="10">
        <f t="shared" si="84"/>
        <v>0</v>
      </c>
      <c r="AE229" s="10">
        <f t="shared" si="84"/>
        <v>0</v>
      </c>
      <c r="AF229" s="10">
        <f t="shared" si="84"/>
        <v>0</v>
      </c>
      <c r="AG229" s="10">
        <f t="shared" si="84"/>
        <v>0</v>
      </c>
      <c r="AH229" s="10">
        <f t="shared" si="84"/>
        <v>0</v>
      </c>
      <c r="AI229" s="10">
        <f t="shared" si="84"/>
        <v>0</v>
      </c>
      <c r="AJ229" s="10">
        <f t="shared" si="84"/>
        <v>0</v>
      </c>
      <c r="AK229" s="10">
        <f t="shared" si="84"/>
        <v>0</v>
      </c>
    </row>
    <row r="230" spans="4:38" x14ac:dyDescent="0.35">
      <c r="E230" t="s">
        <v>143</v>
      </c>
      <c r="F230" t="s">
        <v>53</v>
      </c>
      <c r="H230" s="10">
        <f t="shared" ref="H230:AK230" si="85">H221</f>
        <v>0</v>
      </c>
      <c r="I230" s="10">
        <f t="shared" si="85"/>
        <v>0</v>
      </c>
      <c r="J230" s="10">
        <f t="shared" si="85"/>
        <v>9226392.8794516437</v>
      </c>
      <c r="K230" s="10">
        <f t="shared" si="85"/>
        <v>10410836.650564043</v>
      </c>
      <c r="L230" s="10">
        <f t="shared" si="85"/>
        <v>11198905.912469106</v>
      </c>
      <c r="M230" s="10">
        <f t="shared" si="85"/>
        <v>10214451.703158485</v>
      </c>
      <c r="N230" s="10">
        <f t="shared" si="85"/>
        <v>11745470.582366643</v>
      </c>
      <c r="O230" s="10">
        <f t="shared" si="85"/>
        <v>12343204.454242809</v>
      </c>
      <c r="P230" s="10">
        <f t="shared" si="85"/>
        <v>12971357.352677556</v>
      </c>
      <c r="Q230" s="10">
        <f t="shared" si="85"/>
        <v>13631477.319734938</v>
      </c>
      <c r="R230" s="10">
        <f t="shared" si="85"/>
        <v>14325191.178245623</v>
      </c>
      <c r="S230" s="10">
        <f t="shared" si="85"/>
        <v>15054208.541006213</v>
      </c>
      <c r="T230" s="10">
        <f t="shared" si="85"/>
        <v>15820326.024009073</v>
      </c>
      <c r="U230" s="10">
        <f t="shared" si="85"/>
        <v>16625431.674085872</v>
      </c>
      <c r="V230" s="10">
        <f t="shared" si="85"/>
        <v>17471509.621876501</v>
      </c>
      <c r="W230" s="10">
        <f t="shared" si="85"/>
        <v>18360644.971590318</v>
      </c>
      <c r="X230" s="10">
        <f t="shared" si="85"/>
        <v>19295028.93961018</v>
      </c>
      <c r="Y230" s="10">
        <f t="shared" si="85"/>
        <v>20276964.254603066</v>
      </c>
      <c r="Z230" s="10">
        <f t="shared" si="85"/>
        <v>21308870.832445461</v>
      </c>
      <c r="AA230" s="10">
        <f t="shared" si="85"/>
        <v>22393291.739949048</v>
      </c>
      <c r="AB230" s="10">
        <f t="shared" si="85"/>
        <v>23532899.462083861</v>
      </c>
      <c r="AC230" s="10">
        <f t="shared" si="85"/>
        <v>24730502.488144107</v>
      </c>
      <c r="AD230" s="10">
        <f t="shared" si="85"/>
        <v>25989052.233087827</v>
      </c>
      <c r="AE230" s="10">
        <f t="shared" si="85"/>
        <v>27311650.311107565</v>
      </c>
      <c r="AF230" s="10">
        <f t="shared" si="85"/>
        <v>28701556.179357313</v>
      </c>
      <c r="AG230" s="10">
        <f t="shared" si="85"/>
        <v>30162195.170673206</v>
      </c>
      <c r="AH230" s="10">
        <f t="shared" si="85"/>
        <v>31697166.93508406</v>
      </c>
      <c r="AI230" s="10">
        <f t="shared" si="85"/>
        <v>33310254.31091531</v>
      </c>
      <c r="AJ230" s="10">
        <f t="shared" si="85"/>
        <v>35005432.647348657</v>
      </c>
      <c r="AK230" s="10">
        <f t="shared" si="85"/>
        <v>36786879.601412207</v>
      </c>
    </row>
    <row r="232" spans="4:38" x14ac:dyDescent="0.35">
      <c r="E232" t="s">
        <v>144</v>
      </c>
      <c r="F232" t="s">
        <v>53</v>
      </c>
      <c r="G232" s="10">
        <f t="shared" ref="G232:AK232" si="86">SUM(G224:G230)</f>
        <v>0</v>
      </c>
      <c r="H232" s="10">
        <f t="shared" si="86"/>
        <v>0</v>
      </c>
      <c r="I232" s="10">
        <f t="shared" si="86"/>
        <v>0</v>
      </c>
      <c r="J232" s="10">
        <f t="shared" si="86"/>
        <v>12659782.976049926</v>
      </c>
      <c r="K232" s="10">
        <f t="shared" si="86"/>
        <v>14170440.967686737</v>
      </c>
      <c r="L232" s="10">
        <f t="shared" si="86"/>
        <v>15212784.751565602</v>
      </c>
      <c r="M232" s="10">
        <f t="shared" si="86"/>
        <v>12902662.683529137</v>
      </c>
      <c r="N232" s="10">
        <f t="shared" si="86"/>
        <v>15169292.168076538</v>
      </c>
      <c r="O232" s="10">
        <f t="shared" si="86"/>
        <v>13958277.951958282</v>
      </c>
      <c r="P232" s="10">
        <f t="shared" si="86"/>
        <v>14312239.430037057</v>
      </c>
      <c r="Q232" s="10">
        <f t="shared" si="86"/>
        <v>14617327.923030339</v>
      </c>
      <c r="R232" s="10">
        <f t="shared" si="86"/>
        <v>14732435.993420538</v>
      </c>
      <c r="S232" s="10">
        <f t="shared" si="86"/>
        <v>14665400.898626257</v>
      </c>
      <c r="T232" s="10">
        <f t="shared" si="86"/>
        <v>15113070.665399551</v>
      </c>
      <c r="U232" s="10">
        <f t="shared" si="86"/>
        <v>15893418.023630336</v>
      </c>
      <c r="V232" s="10">
        <f t="shared" si="86"/>
        <v>16733668.62965603</v>
      </c>
      <c r="W232" s="10">
        <f t="shared" si="86"/>
        <v>17283761.30661482</v>
      </c>
      <c r="X232" s="10">
        <f t="shared" si="86"/>
        <v>17873703.355408486</v>
      </c>
      <c r="Y232" s="10">
        <f t="shared" si="86"/>
        <v>18505798.831157651</v>
      </c>
      <c r="Z232" s="10">
        <f t="shared" si="86"/>
        <v>19182469.00404796</v>
      </c>
      <c r="AA232" s="10">
        <f t="shared" si="86"/>
        <v>19906258.323640749</v>
      </c>
      <c r="AB232" s="10">
        <f t="shared" si="86"/>
        <v>20679840.68669346</v>
      </c>
      <c r="AC232" s="10">
        <f t="shared" si="86"/>
        <v>21506026.023935221</v>
      </c>
      <c r="AD232" s="10">
        <f t="shared" si="86"/>
        <v>22387767.222029142</v>
      </c>
      <c r="AE232" s="10">
        <f t="shared" si="86"/>
        <v>23328167.397778653</v>
      </c>
      <c r="AF232" s="10">
        <f t="shared" si="86"/>
        <v>24330487.542503435</v>
      </c>
      <c r="AG232" s="10">
        <f t="shared" si="86"/>
        <v>25398154.555422813</v>
      </c>
      <c r="AH232" s="10">
        <f t="shared" si="86"/>
        <v>26534769.685842823</v>
      </c>
      <c r="AI232" s="10">
        <f t="shared" si="86"/>
        <v>27939783.17225096</v>
      </c>
      <c r="AJ232" s="10">
        <f t="shared" si="86"/>
        <v>29422607.221504886</v>
      </c>
      <c r="AK232" s="10">
        <f t="shared" si="86"/>
        <v>30936665.514962856</v>
      </c>
    </row>
    <row r="233" spans="4:38" x14ac:dyDescent="0.35">
      <c r="E233" t="s">
        <v>145</v>
      </c>
      <c r="F233" t="s">
        <v>53</v>
      </c>
      <c r="G233" s="10">
        <f>-G232*G$20</f>
        <v>0</v>
      </c>
      <c r="H233" s="10">
        <f t="shared" ref="H233:AK233" si="87">-H232*H$20</f>
        <v>0</v>
      </c>
      <c r="I233" s="10">
        <f t="shared" si="87"/>
        <v>0</v>
      </c>
      <c r="J233" s="10">
        <f t="shared" si="87"/>
        <v>0</v>
      </c>
      <c r="K233" s="10">
        <f t="shared" si="87"/>
        <v>0</v>
      </c>
      <c r="L233" s="10">
        <f t="shared" si="87"/>
        <v>0</v>
      </c>
      <c r="M233" s="10">
        <f t="shared" si="87"/>
        <v>0</v>
      </c>
      <c r="N233" s="10">
        <f t="shared" si="87"/>
        <v>0</v>
      </c>
      <c r="O233" s="10">
        <f t="shared" si="87"/>
        <v>0</v>
      </c>
      <c r="P233" s="10">
        <f t="shared" si="87"/>
        <v>0</v>
      </c>
      <c r="Q233" s="10">
        <f t="shared" si="87"/>
        <v>0</v>
      </c>
      <c r="R233" s="10">
        <f t="shared" si="87"/>
        <v>0</v>
      </c>
      <c r="S233" s="10">
        <f t="shared" si="87"/>
        <v>0</v>
      </c>
      <c r="T233" s="10">
        <f t="shared" si="87"/>
        <v>0</v>
      </c>
      <c r="U233" s="10">
        <f t="shared" si="87"/>
        <v>0</v>
      </c>
      <c r="V233" s="10">
        <f t="shared" si="87"/>
        <v>0</v>
      </c>
      <c r="W233" s="10">
        <f t="shared" si="87"/>
        <v>0</v>
      </c>
      <c r="X233" s="10">
        <f t="shared" si="87"/>
        <v>0</v>
      </c>
      <c r="Y233" s="10">
        <f t="shared" si="87"/>
        <v>0</v>
      </c>
      <c r="Z233" s="10">
        <f t="shared" si="87"/>
        <v>0</v>
      </c>
      <c r="AA233" s="10">
        <f t="shared" si="87"/>
        <v>0</v>
      </c>
      <c r="AB233" s="10">
        <f t="shared" si="87"/>
        <v>0</v>
      </c>
      <c r="AC233" s="10">
        <f t="shared" si="87"/>
        <v>0</v>
      </c>
      <c r="AD233" s="10">
        <f t="shared" si="87"/>
        <v>0</v>
      </c>
      <c r="AE233" s="10">
        <f t="shared" si="87"/>
        <v>0</v>
      </c>
      <c r="AF233" s="10">
        <f t="shared" si="87"/>
        <v>0</v>
      </c>
      <c r="AG233" s="10">
        <f t="shared" si="87"/>
        <v>0</v>
      </c>
      <c r="AH233" s="10">
        <f t="shared" si="87"/>
        <v>0</v>
      </c>
      <c r="AI233" s="10">
        <f t="shared" si="87"/>
        <v>0</v>
      </c>
      <c r="AJ233" s="10">
        <f t="shared" si="87"/>
        <v>0</v>
      </c>
      <c r="AK233" s="10">
        <f t="shared" si="87"/>
        <v>0</v>
      </c>
    </row>
    <row r="235" spans="4:38" x14ac:dyDescent="0.35">
      <c r="D235" t="s">
        <v>146</v>
      </c>
    </row>
    <row r="236" spans="4:38" x14ac:dyDescent="0.35">
      <c r="E236" t="s">
        <v>51</v>
      </c>
      <c r="F236" t="s">
        <v>53</v>
      </c>
      <c r="G236" s="10">
        <f>-G28</f>
        <v>0</v>
      </c>
      <c r="H236" s="10">
        <f t="shared" ref="H236:AK236" si="88">-H28</f>
        <v>0</v>
      </c>
      <c r="I236" s="10">
        <f t="shared" si="88"/>
        <v>0</v>
      </c>
      <c r="J236" s="10">
        <f t="shared" si="88"/>
        <v>-8953631.9748609979</v>
      </c>
      <c r="K236" s="10">
        <f t="shared" si="88"/>
        <v>-14816763.503986044</v>
      </c>
      <c r="L236" s="10">
        <f t="shared" si="88"/>
        <v>-5895611.8237101641</v>
      </c>
      <c r="M236" s="10">
        <f t="shared" si="88"/>
        <v>-3765371.2819813695</v>
      </c>
      <c r="N236" s="10">
        <f t="shared" si="88"/>
        <v>-3967030.0734917778</v>
      </c>
      <c r="O236" s="10">
        <f t="shared" si="88"/>
        <v>-33543785.550435688</v>
      </c>
      <c r="P236" s="10">
        <f t="shared" si="88"/>
        <v>-8056640.7966997046</v>
      </c>
      <c r="Q236" s="10">
        <f t="shared" si="88"/>
        <v>-10260620.160198603</v>
      </c>
      <c r="R236" s="10">
        <f t="shared" si="88"/>
        <v>-20330753.185707778</v>
      </c>
      <c r="S236" s="10">
        <f t="shared" si="88"/>
        <v>-26882278.803058125</v>
      </c>
      <c r="T236" s="10">
        <f t="shared" si="88"/>
        <v>-16063687.145953603</v>
      </c>
      <c r="U236" s="10">
        <f t="shared" si="88"/>
        <v>-1086357.5711182612</v>
      </c>
      <c r="V236" s="10">
        <f t="shared" si="88"/>
        <v>-438665.39265850774</v>
      </c>
      <c r="W236" s="10">
        <f t="shared" si="88"/>
        <v>-11081042.409346089</v>
      </c>
      <c r="X236" s="10">
        <f t="shared" si="88"/>
        <v>-11258002.263058521</v>
      </c>
      <c r="Y236" s="10">
        <f t="shared" si="88"/>
        <v>-11434962.116770953</v>
      </c>
      <c r="Z236" s="10">
        <f t="shared" si="88"/>
        <v>-11611921.970483381</v>
      </c>
      <c r="AA236" s="10">
        <f t="shared" si="88"/>
        <v>-11788881.824195813</v>
      </c>
      <c r="AB236" s="10">
        <f t="shared" si="88"/>
        <v>-11965841.677908245</v>
      </c>
      <c r="AC236" s="10">
        <f t="shared" si="88"/>
        <v>-12142801.531620678</v>
      </c>
      <c r="AD236" s="10">
        <f t="shared" si="88"/>
        <v>-12319761.385333106</v>
      </c>
      <c r="AE236" s="10">
        <f t="shared" si="88"/>
        <v>-12496721.239045538</v>
      </c>
      <c r="AF236" s="10">
        <f t="shared" si="88"/>
        <v>-12673681.09275797</v>
      </c>
      <c r="AG236" s="10">
        <f t="shared" si="88"/>
        <v>-12850640.946470398</v>
      </c>
      <c r="AH236" s="10">
        <f t="shared" si="88"/>
        <v>-13027600.800182831</v>
      </c>
      <c r="AI236" s="10">
        <f t="shared" si="88"/>
        <v>-13204560.653895263</v>
      </c>
      <c r="AJ236" s="10">
        <f t="shared" si="88"/>
        <v>-13381520.507607695</v>
      </c>
      <c r="AK236" s="10">
        <f t="shared" si="88"/>
        <v>-13558480.361320123</v>
      </c>
    </row>
    <row r="237" spans="4:38" x14ac:dyDescent="0.35">
      <c r="E237" t="s">
        <v>147</v>
      </c>
      <c r="F237" t="s">
        <v>53</v>
      </c>
      <c r="G237" s="10">
        <f t="shared" ref="G237:AK237" si="89">G86</f>
        <v>0</v>
      </c>
      <c r="H237" s="10">
        <f t="shared" si="89"/>
        <v>0</v>
      </c>
      <c r="I237" s="10">
        <f t="shared" si="89"/>
        <v>0</v>
      </c>
      <c r="J237" s="10">
        <f t="shared" si="89"/>
        <v>0</v>
      </c>
      <c r="K237" s="10">
        <f t="shared" si="89"/>
        <v>0</v>
      </c>
      <c r="L237" s="10">
        <f t="shared" si="89"/>
        <v>0</v>
      </c>
      <c r="M237" s="10">
        <f t="shared" si="89"/>
        <v>0</v>
      </c>
      <c r="N237" s="10">
        <f t="shared" si="89"/>
        <v>0</v>
      </c>
      <c r="O237" s="10">
        <f t="shared" si="89"/>
        <v>0</v>
      </c>
      <c r="P237" s="10">
        <f t="shared" si="89"/>
        <v>0</v>
      </c>
      <c r="Q237" s="10">
        <f t="shared" si="89"/>
        <v>0</v>
      </c>
      <c r="R237" s="10">
        <f t="shared" si="89"/>
        <v>0</v>
      </c>
      <c r="S237" s="10">
        <f t="shared" si="89"/>
        <v>0</v>
      </c>
      <c r="T237" s="10">
        <f t="shared" si="89"/>
        <v>0</v>
      </c>
      <c r="U237" s="10">
        <f t="shared" si="89"/>
        <v>0</v>
      </c>
      <c r="V237" s="10">
        <f t="shared" si="89"/>
        <v>0</v>
      </c>
      <c r="W237" s="10">
        <f t="shared" si="89"/>
        <v>0</v>
      </c>
      <c r="X237" s="10">
        <f t="shared" si="89"/>
        <v>0</v>
      </c>
      <c r="Y237" s="10">
        <f t="shared" si="89"/>
        <v>0</v>
      </c>
      <c r="Z237" s="10">
        <f t="shared" si="89"/>
        <v>0</v>
      </c>
      <c r="AA237" s="10">
        <f t="shared" si="89"/>
        <v>0</v>
      </c>
      <c r="AB237" s="10">
        <f t="shared" si="89"/>
        <v>0</v>
      </c>
      <c r="AC237" s="10">
        <f t="shared" si="89"/>
        <v>0</v>
      </c>
      <c r="AD237" s="10">
        <f t="shared" si="89"/>
        <v>0</v>
      </c>
      <c r="AE237" s="10">
        <f t="shared" si="89"/>
        <v>0</v>
      </c>
      <c r="AF237" s="10">
        <f t="shared" si="89"/>
        <v>0</v>
      </c>
      <c r="AG237" s="10">
        <f t="shared" si="89"/>
        <v>0</v>
      </c>
      <c r="AH237" s="10">
        <f t="shared" si="89"/>
        <v>0</v>
      </c>
      <c r="AI237" s="10">
        <f t="shared" si="89"/>
        <v>0</v>
      </c>
      <c r="AJ237" s="10">
        <f t="shared" si="89"/>
        <v>0</v>
      </c>
      <c r="AK237" s="10">
        <f t="shared" si="89"/>
        <v>0</v>
      </c>
    </row>
    <row r="238" spans="4:38" x14ac:dyDescent="0.35">
      <c r="E238" t="s">
        <v>60</v>
      </c>
      <c r="F238" t="s">
        <v>53</v>
      </c>
      <c r="G238" s="10">
        <f t="shared" ref="G238:AK238" si="90">G55</f>
        <v>0</v>
      </c>
      <c r="H238" s="10">
        <f t="shared" si="90"/>
        <v>0</v>
      </c>
      <c r="I238" s="10">
        <f t="shared" si="90"/>
        <v>0</v>
      </c>
      <c r="J238" s="10">
        <f t="shared" si="90"/>
        <v>0</v>
      </c>
      <c r="K238" s="10">
        <f t="shared" si="90"/>
        <v>0</v>
      </c>
      <c r="L238" s="10">
        <f t="shared" si="90"/>
        <v>0</v>
      </c>
      <c r="M238" s="10">
        <f t="shared" si="90"/>
        <v>0</v>
      </c>
      <c r="N238" s="10">
        <f t="shared" si="90"/>
        <v>0</v>
      </c>
      <c r="O238" s="10">
        <f t="shared" si="90"/>
        <v>0</v>
      </c>
      <c r="P238" s="10">
        <f t="shared" si="90"/>
        <v>0</v>
      </c>
      <c r="Q238" s="10">
        <f t="shared" si="90"/>
        <v>0</v>
      </c>
      <c r="R238" s="10">
        <f t="shared" si="90"/>
        <v>0</v>
      </c>
      <c r="S238" s="10">
        <f t="shared" si="90"/>
        <v>0</v>
      </c>
      <c r="T238" s="10">
        <f t="shared" si="90"/>
        <v>0</v>
      </c>
      <c r="U238" s="10">
        <f t="shared" si="90"/>
        <v>0</v>
      </c>
      <c r="V238" s="10">
        <f t="shared" si="90"/>
        <v>0</v>
      </c>
      <c r="W238" s="10">
        <f t="shared" si="90"/>
        <v>0</v>
      </c>
      <c r="X238" s="10">
        <f t="shared" si="90"/>
        <v>0</v>
      </c>
      <c r="Y238" s="10">
        <f t="shared" si="90"/>
        <v>0</v>
      </c>
      <c r="Z238" s="10">
        <f t="shared" si="90"/>
        <v>0</v>
      </c>
      <c r="AA238" s="10">
        <f t="shared" si="90"/>
        <v>0</v>
      </c>
      <c r="AB238" s="10">
        <f t="shared" si="90"/>
        <v>0</v>
      </c>
      <c r="AC238" s="10">
        <f t="shared" si="90"/>
        <v>0</v>
      </c>
      <c r="AD238" s="10">
        <f t="shared" si="90"/>
        <v>0</v>
      </c>
      <c r="AE238" s="10">
        <f t="shared" si="90"/>
        <v>0</v>
      </c>
      <c r="AF238" s="10">
        <f t="shared" si="90"/>
        <v>0</v>
      </c>
      <c r="AG238" s="10">
        <f t="shared" si="90"/>
        <v>0</v>
      </c>
      <c r="AH238" s="10">
        <f t="shared" si="90"/>
        <v>0</v>
      </c>
      <c r="AI238" s="10">
        <f t="shared" si="90"/>
        <v>0</v>
      </c>
      <c r="AJ238" s="10">
        <f t="shared" si="90"/>
        <v>0</v>
      </c>
      <c r="AK238" s="10">
        <f t="shared" si="90"/>
        <v>0</v>
      </c>
    </row>
    <row r="239" spans="4:38" x14ac:dyDescent="0.35">
      <c r="E239" t="s">
        <v>141</v>
      </c>
      <c r="F239" t="s">
        <v>53</v>
      </c>
      <c r="G239" s="10">
        <f t="shared" ref="G239:AK239" si="91">G179</f>
        <v>0</v>
      </c>
      <c r="H239" s="10">
        <f t="shared" si="91"/>
        <v>0</v>
      </c>
      <c r="I239" s="10">
        <f t="shared" si="91"/>
        <v>0</v>
      </c>
      <c r="J239" s="10">
        <f t="shared" si="91"/>
        <v>0</v>
      </c>
      <c r="K239" s="10">
        <f t="shared" si="91"/>
        <v>0</v>
      </c>
      <c r="L239" s="10">
        <f t="shared" si="91"/>
        <v>0</v>
      </c>
      <c r="M239" s="10">
        <f t="shared" si="91"/>
        <v>0</v>
      </c>
      <c r="N239" s="10">
        <f t="shared" si="91"/>
        <v>0</v>
      </c>
      <c r="O239" s="10">
        <f t="shared" si="91"/>
        <v>0</v>
      </c>
      <c r="P239" s="10">
        <f t="shared" si="91"/>
        <v>0</v>
      </c>
      <c r="Q239" s="10">
        <f t="shared" si="91"/>
        <v>0</v>
      </c>
      <c r="R239" s="10">
        <f t="shared" si="91"/>
        <v>0</v>
      </c>
      <c r="S239" s="10">
        <f t="shared" si="91"/>
        <v>0</v>
      </c>
      <c r="T239" s="10">
        <f t="shared" si="91"/>
        <v>0</v>
      </c>
      <c r="U239" s="10">
        <f t="shared" si="91"/>
        <v>0</v>
      </c>
      <c r="V239" s="10">
        <f t="shared" si="91"/>
        <v>0</v>
      </c>
      <c r="W239" s="10">
        <f t="shared" si="91"/>
        <v>0</v>
      </c>
      <c r="X239" s="10">
        <f t="shared" si="91"/>
        <v>0</v>
      </c>
      <c r="Y239" s="10">
        <f t="shared" si="91"/>
        <v>0</v>
      </c>
      <c r="Z239" s="10">
        <f t="shared" si="91"/>
        <v>0</v>
      </c>
      <c r="AA239" s="10">
        <f t="shared" si="91"/>
        <v>0</v>
      </c>
      <c r="AB239" s="10">
        <f t="shared" si="91"/>
        <v>0</v>
      </c>
      <c r="AC239" s="10">
        <f t="shared" si="91"/>
        <v>0</v>
      </c>
      <c r="AD239" s="10">
        <f t="shared" si="91"/>
        <v>0</v>
      </c>
      <c r="AE239" s="10">
        <f t="shared" si="91"/>
        <v>0</v>
      </c>
      <c r="AF239" s="10">
        <f t="shared" si="91"/>
        <v>0</v>
      </c>
      <c r="AG239" s="10">
        <f t="shared" si="91"/>
        <v>0</v>
      </c>
      <c r="AH239" s="10">
        <f t="shared" si="91"/>
        <v>0</v>
      </c>
      <c r="AI239" s="10">
        <f t="shared" si="91"/>
        <v>0</v>
      </c>
      <c r="AJ239" s="10">
        <f t="shared" si="91"/>
        <v>0</v>
      </c>
      <c r="AK239" s="10">
        <f t="shared" si="91"/>
        <v>0</v>
      </c>
      <c r="AL239" s="10">
        <f t="shared" ref="AL239:AL243" si="92">IF(AF239=0,0,IF($G$17&gt;(AK239/AF239)^(1/5)-1+2%,AK239*(AK239/AF239)^(1/5)/($G$17-((AK239/AF239)^(1/5)-1)),AK239*(1+$G$16)/$G$18))</f>
        <v>0</v>
      </c>
    </row>
    <row r="240" spans="4:38" x14ac:dyDescent="0.35">
      <c r="E240" t="s">
        <v>117</v>
      </c>
      <c r="F240" t="s">
        <v>53</v>
      </c>
      <c r="G240" s="10">
        <f t="shared" ref="G240:AK240" si="93">G226</f>
        <v>0</v>
      </c>
      <c r="H240" s="10">
        <f t="shared" si="93"/>
        <v>0</v>
      </c>
      <c r="I240" s="10">
        <f t="shared" si="93"/>
        <v>0</v>
      </c>
      <c r="J240" s="10">
        <f t="shared" si="93"/>
        <v>0</v>
      </c>
      <c r="K240" s="10">
        <f t="shared" si="93"/>
        <v>0</v>
      </c>
      <c r="L240" s="10">
        <f t="shared" si="93"/>
        <v>0</v>
      </c>
      <c r="M240" s="10">
        <f t="shared" si="93"/>
        <v>0</v>
      </c>
      <c r="N240" s="10">
        <f t="shared" si="93"/>
        <v>0</v>
      </c>
      <c r="O240" s="10">
        <f t="shared" si="93"/>
        <v>0</v>
      </c>
      <c r="P240" s="10">
        <f t="shared" si="93"/>
        <v>0</v>
      </c>
      <c r="Q240" s="10">
        <f t="shared" si="93"/>
        <v>0</v>
      </c>
      <c r="R240" s="10">
        <f t="shared" si="93"/>
        <v>0</v>
      </c>
      <c r="S240" s="10">
        <f t="shared" si="93"/>
        <v>0</v>
      </c>
      <c r="T240" s="10">
        <f t="shared" si="93"/>
        <v>0</v>
      </c>
      <c r="U240" s="10">
        <f t="shared" si="93"/>
        <v>0</v>
      </c>
      <c r="V240" s="10">
        <f t="shared" si="93"/>
        <v>0</v>
      </c>
      <c r="W240" s="10">
        <f t="shared" si="93"/>
        <v>0</v>
      </c>
      <c r="X240" s="10">
        <f t="shared" si="93"/>
        <v>0</v>
      </c>
      <c r="Y240" s="10">
        <f t="shared" si="93"/>
        <v>0</v>
      </c>
      <c r="Z240" s="10">
        <f t="shared" si="93"/>
        <v>0</v>
      </c>
      <c r="AA240" s="10">
        <f t="shared" si="93"/>
        <v>0</v>
      </c>
      <c r="AB240" s="10">
        <f t="shared" si="93"/>
        <v>0</v>
      </c>
      <c r="AC240" s="10">
        <f t="shared" si="93"/>
        <v>0</v>
      </c>
      <c r="AD240" s="10">
        <f t="shared" si="93"/>
        <v>0</v>
      </c>
      <c r="AE240" s="10">
        <f t="shared" si="93"/>
        <v>0</v>
      </c>
      <c r="AF240" s="10">
        <f t="shared" si="93"/>
        <v>0</v>
      </c>
      <c r="AG240" s="10">
        <f t="shared" si="93"/>
        <v>0</v>
      </c>
      <c r="AH240" s="10">
        <f t="shared" si="93"/>
        <v>0</v>
      </c>
      <c r="AI240" s="10">
        <f t="shared" si="93"/>
        <v>0</v>
      </c>
      <c r="AJ240" s="10">
        <f t="shared" si="93"/>
        <v>0</v>
      </c>
      <c r="AK240" s="10">
        <f t="shared" si="93"/>
        <v>0</v>
      </c>
      <c r="AL240" s="10">
        <f t="shared" si="92"/>
        <v>0</v>
      </c>
    </row>
    <row r="241" spans="3:40" x14ac:dyDescent="0.35">
      <c r="E241" t="s">
        <v>118</v>
      </c>
      <c r="F241" t="s">
        <v>53</v>
      </c>
      <c r="G241" s="10">
        <f t="shared" ref="G241:AK241" si="94">-G202</f>
        <v>0</v>
      </c>
      <c r="H241" s="10">
        <f t="shared" si="94"/>
        <v>0</v>
      </c>
      <c r="I241" s="10">
        <f t="shared" si="94"/>
        <v>0</v>
      </c>
      <c r="J241" s="10">
        <f t="shared" si="94"/>
        <v>0</v>
      </c>
      <c r="K241" s="10">
        <f t="shared" si="94"/>
        <v>0</v>
      </c>
      <c r="L241" s="10">
        <f t="shared" si="94"/>
        <v>0</v>
      </c>
      <c r="M241" s="10">
        <f t="shared" si="94"/>
        <v>0</v>
      </c>
      <c r="N241" s="10">
        <f t="shared" si="94"/>
        <v>0</v>
      </c>
      <c r="O241" s="10">
        <f t="shared" si="94"/>
        <v>0</v>
      </c>
      <c r="P241" s="10">
        <f t="shared" si="94"/>
        <v>0</v>
      </c>
      <c r="Q241" s="10">
        <f t="shared" si="94"/>
        <v>0</v>
      </c>
      <c r="R241" s="10">
        <f t="shared" si="94"/>
        <v>0</v>
      </c>
      <c r="S241" s="10">
        <f t="shared" si="94"/>
        <v>0</v>
      </c>
      <c r="T241" s="10">
        <f t="shared" si="94"/>
        <v>0</v>
      </c>
      <c r="U241" s="10">
        <f t="shared" si="94"/>
        <v>0</v>
      </c>
      <c r="V241" s="10">
        <f t="shared" si="94"/>
        <v>0</v>
      </c>
      <c r="W241" s="10">
        <f t="shared" si="94"/>
        <v>0</v>
      </c>
      <c r="X241" s="10">
        <f t="shared" si="94"/>
        <v>0</v>
      </c>
      <c r="Y241" s="10">
        <f t="shared" si="94"/>
        <v>0</v>
      </c>
      <c r="Z241" s="10">
        <f t="shared" si="94"/>
        <v>0</v>
      </c>
      <c r="AA241" s="10">
        <f t="shared" si="94"/>
        <v>0</v>
      </c>
      <c r="AB241" s="10">
        <f t="shared" si="94"/>
        <v>0</v>
      </c>
      <c r="AC241" s="10">
        <f t="shared" si="94"/>
        <v>0</v>
      </c>
      <c r="AD241" s="10">
        <f t="shared" si="94"/>
        <v>0</v>
      </c>
      <c r="AE241" s="10">
        <f t="shared" si="94"/>
        <v>0</v>
      </c>
      <c r="AF241" s="10">
        <f t="shared" si="94"/>
        <v>0</v>
      </c>
      <c r="AG241" s="10">
        <f t="shared" si="94"/>
        <v>0</v>
      </c>
      <c r="AH241" s="10">
        <f t="shared" si="94"/>
        <v>0</v>
      </c>
      <c r="AI241" s="10">
        <f t="shared" si="94"/>
        <v>0</v>
      </c>
      <c r="AJ241" s="10">
        <f t="shared" si="94"/>
        <v>0</v>
      </c>
      <c r="AK241" s="10">
        <f t="shared" si="94"/>
        <v>0</v>
      </c>
      <c r="AL241" s="10">
        <f t="shared" si="92"/>
        <v>0</v>
      </c>
    </row>
    <row r="242" spans="3:40" x14ac:dyDescent="0.35">
      <c r="E242" t="s">
        <v>125</v>
      </c>
      <c r="F242" t="s">
        <v>53</v>
      </c>
      <c r="G242" s="10">
        <f t="shared" ref="G242:AK242" si="95">G209</f>
        <v>0</v>
      </c>
      <c r="H242" s="10">
        <f t="shared" si="95"/>
        <v>0</v>
      </c>
      <c r="I242" s="10">
        <f t="shared" si="95"/>
        <v>0</v>
      </c>
      <c r="J242" s="10">
        <f t="shared" si="95"/>
        <v>0</v>
      </c>
      <c r="K242" s="10">
        <f t="shared" si="95"/>
        <v>0</v>
      </c>
      <c r="L242" s="10">
        <f t="shared" si="95"/>
        <v>0</v>
      </c>
      <c r="M242" s="10">
        <f t="shared" si="95"/>
        <v>0</v>
      </c>
      <c r="N242" s="10">
        <f t="shared" si="95"/>
        <v>0</v>
      </c>
      <c r="O242" s="10">
        <f t="shared" si="95"/>
        <v>0</v>
      </c>
      <c r="P242" s="10">
        <f t="shared" si="95"/>
        <v>0</v>
      </c>
      <c r="Q242" s="10">
        <f t="shared" si="95"/>
        <v>0</v>
      </c>
      <c r="R242" s="10">
        <f t="shared" si="95"/>
        <v>0</v>
      </c>
      <c r="S242" s="10">
        <f t="shared" si="95"/>
        <v>0</v>
      </c>
      <c r="T242" s="10">
        <f t="shared" si="95"/>
        <v>0</v>
      </c>
      <c r="U242" s="10">
        <f t="shared" si="95"/>
        <v>0</v>
      </c>
      <c r="V242" s="10">
        <f t="shared" si="95"/>
        <v>0</v>
      </c>
      <c r="W242" s="10">
        <f t="shared" si="95"/>
        <v>0</v>
      </c>
      <c r="X242" s="10">
        <f t="shared" si="95"/>
        <v>0</v>
      </c>
      <c r="Y242" s="10">
        <f t="shared" si="95"/>
        <v>0</v>
      </c>
      <c r="Z242" s="10">
        <f t="shared" si="95"/>
        <v>0</v>
      </c>
      <c r="AA242" s="10">
        <f t="shared" si="95"/>
        <v>0</v>
      </c>
      <c r="AB242" s="10">
        <f t="shared" si="95"/>
        <v>0</v>
      </c>
      <c r="AC242" s="10">
        <f t="shared" si="95"/>
        <v>0</v>
      </c>
      <c r="AD242" s="10">
        <f t="shared" si="95"/>
        <v>0</v>
      </c>
      <c r="AE242" s="10">
        <f t="shared" si="95"/>
        <v>0</v>
      </c>
      <c r="AF242" s="10">
        <f t="shared" si="95"/>
        <v>0</v>
      </c>
      <c r="AG242" s="10">
        <f t="shared" si="95"/>
        <v>0</v>
      </c>
      <c r="AH242" s="10">
        <f t="shared" si="95"/>
        <v>0</v>
      </c>
      <c r="AI242" s="10">
        <f t="shared" si="95"/>
        <v>0</v>
      </c>
      <c r="AJ242" s="10">
        <f t="shared" si="95"/>
        <v>0</v>
      </c>
      <c r="AK242" s="10">
        <f t="shared" si="95"/>
        <v>0</v>
      </c>
      <c r="AL242" s="10">
        <f t="shared" si="92"/>
        <v>0</v>
      </c>
    </row>
    <row r="243" spans="3:40" x14ac:dyDescent="0.35">
      <c r="E243" t="s">
        <v>131</v>
      </c>
      <c r="F243" t="s">
        <v>53</v>
      </c>
      <c r="G243" s="10">
        <f t="shared" ref="G243:AK243" si="96">G216</f>
        <v>0</v>
      </c>
      <c r="H243" s="10">
        <f t="shared" si="96"/>
        <v>0</v>
      </c>
      <c r="I243" s="10">
        <f t="shared" si="96"/>
        <v>0</v>
      </c>
      <c r="J243" s="10">
        <f t="shared" si="96"/>
        <v>0</v>
      </c>
      <c r="K243" s="10">
        <f t="shared" si="96"/>
        <v>0</v>
      </c>
      <c r="L243" s="10">
        <f t="shared" si="96"/>
        <v>0</v>
      </c>
      <c r="M243" s="10">
        <f t="shared" si="96"/>
        <v>0</v>
      </c>
      <c r="N243" s="10">
        <f t="shared" si="96"/>
        <v>0</v>
      </c>
      <c r="O243" s="10">
        <f t="shared" si="96"/>
        <v>0</v>
      </c>
      <c r="P243" s="10">
        <f t="shared" si="96"/>
        <v>0</v>
      </c>
      <c r="Q243" s="10">
        <f t="shared" si="96"/>
        <v>0</v>
      </c>
      <c r="R243" s="10">
        <f t="shared" si="96"/>
        <v>0</v>
      </c>
      <c r="S243" s="10">
        <f t="shared" si="96"/>
        <v>0</v>
      </c>
      <c r="T243" s="10">
        <f t="shared" si="96"/>
        <v>0</v>
      </c>
      <c r="U243" s="10">
        <f t="shared" si="96"/>
        <v>0</v>
      </c>
      <c r="V243" s="10">
        <f t="shared" si="96"/>
        <v>0</v>
      </c>
      <c r="W243" s="10">
        <f t="shared" si="96"/>
        <v>0</v>
      </c>
      <c r="X243" s="10">
        <f t="shared" si="96"/>
        <v>0</v>
      </c>
      <c r="Y243" s="10">
        <f t="shared" si="96"/>
        <v>0</v>
      </c>
      <c r="Z243" s="10">
        <f t="shared" si="96"/>
        <v>0</v>
      </c>
      <c r="AA243" s="10">
        <f t="shared" si="96"/>
        <v>0</v>
      </c>
      <c r="AB243" s="10">
        <f t="shared" si="96"/>
        <v>0</v>
      </c>
      <c r="AC243" s="10">
        <f t="shared" si="96"/>
        <v>0</v>
      </c>
      <c r="AD243" s="10">
        <f t="shared" si="96"/>
        <v>0</v>
      </c>
      <c r="AE243" s="10">
        <f t="shared" si="96"/>
        <v>0</v>
      </c>
      <c r="AF243" s="10">
        <f t="shared" si="96"/>
        <v>0</v>
      </c>
      <c r="AG243" s="10">
        <f t="shared" si="96"/>
        <v>0</v>
      </c>
      <c r="AH243" s="10">
        <f t="shared" si="96"/>
        <v>0</v>
      </c>
      <c r="AI243" s="10">
        <f t="shared" si="96"/>
        <v>0</v>
      </c>
      <c r="AJ243" s="10">
        <f t="shared" si="96"/>
        <v>0</v>
      </c>
      <c r="AK243" s="10">
        <f t="shared" si="96"/>
        <v>0</v>
      </c>
      <c r="AL243" s="10">
        <f t="shared" si="92"/>
        <v>0</v>
      </c>
    </row>
    <row r="244" spans="3:40" x14ac:dyDescent="0.35">
      <c r="E244" t="s">
        <v>148</v>
      </c>
      <c r="F244" t="s">
        <v>53</v>
      </c>
      <c r="G244" s="10">
        <f t="shared" ref="G244:AK244" si="97">G233</f>
        <v>0</v>
      </c>
      <c r="H244" s="10">
        <f t="shared" si="97"/>
        <v>0</v>
      </c>
      <c r="I244" s="10">
        <f t="shared" si="97"/>
        <v>0</v>
      </c>
      <c r="J244" s="10">
        <f t="shared" si="97"/>
        <v>0</v>
      </c>
      <c r="K244" s="10">
        <f t="shared" si="97"/>
        <v>0</v>
      </c>
      <c r="L244" s="10">
        <f t="shared" si="97"/>
        <v>0</v>
      </c>
      <c r="M244" s="10">
        <f t="shared" si="97"/>
        <v>0</v>
      </c>
      <c r="N244" s="10">
        <f t="shared" si="97"/>
        <v>0</v>
      </c>
      <c r="O244" s="10">
        <f t="shared" si="97"/>
        <v>0</v>
      </c>
      <c r="P244" s="10">
        <f t="shared" si="97"/>
        <v>0</v>
      </c>
      <c r="Q244" s="10">
        <f t="shared" si="97"/>
        <v>0</v>
      </c>
      <c r="R244" s="10">
        <f t="shared" si="97"/>
        <v>0</v>
      </c>
      <c r="S244" s="10">
        <f t="shared" si="97"/>
        <v>0</v>
      </c>
      <c r="T244" s="10">
        <f t="shared" si="97"/>
        <v>0</v>
      </c>
      <c r="U244" s="10">
        <f t="shared" si="97"/>
        <v>0</v>
      </c>
      <c r="V244" s="10">
        <f t="shared" si="97"/>
        <v>0</v>
      </c>
      <c r="W244" s="10">
        <f t="shared" si="97"/>
        <v>0</v>
      </c>
      <c r="X244" s="10">
        <f t="shared" si="97"/>
        <v>0</v>
      </c>
      <c r="Y244" s="10">
        <f t="shared" si="97"/>
        <v>0</v>
      </c>
      <c r="Z244" s="10">
        <f t="shared" si="97"/>
        <v>0</v>
      </c>
      <c r="AA244" s="10">
        <f t="shared" si="97"/>
        <v>0</v>
      </c>
      <c r="AB244" s="10">
        <f t="shared" si="97"/>
        <v>0</v>
      </c>
      <c r="AC244" s="10">
        <f t="shared" si="97"/>
        <v>0</v>
      </c>
      <c r="AD244" s="10">
        <f t="shared" si="97"/>
        <v>0</v>
      </c>
      <c r="AE244" s="10">
        <f t="shared" si="97"/>
        <v>0</v>
      </c>
      <c r="AF244" s="10">
        <f t="shared" si="97"/>
        <v>0</v>
      </c>
      <c r="AG244" s="10">
        <f t="shared" si="97"/>
        <v>0</v>
      </c>
      <c r="AH244" s="10">
        <f t="shared" si="97"/>
        <v>0</v>
      </c>
      <c r="AI244" s="10">
        <f t="shared" si="97"/>
        <v>0</v>
      </c>
      <c r="AJ244" s="10">
        <f t="shared" si="97"/>
        <v>0</v>
      </c>
      <c r="AK244" s="10">
        <f t="shared" si="97"/>
        <v>0</v>
      </c>
      <c r="AL244" s="10">
        <f>IF(AF244=0,0,IF($G$17&gt;(AK244/AF244)^(1/5)-1+2%,AK244*(AK244/AF244)^(1/5)/($G$17-((AK244/AF244)^(1/5)-1)),AK244*(1+$G$16)/$G$18))</f>
        <v>0</v>
      </c>
      <c r="AN244" s="8"/>
    </row>
    <row r="245" spans="3:40" x14ac:dyDescent="0.35">
      <c r="E245" t="s">
        <v>149</v>
      </c>
      <c r="F245" t="s">
        <v>53</v>
      </c>
      <c r="G245" s="10">
        <f>-$G$19*G244</f>
        <v>0</v>
      </c>
      <c r="H245" s="10">
        <f t="shared" ref="H245:AK245" si="98">-$G$19*H244</f>
        <v>0</v>
      </c>
      <c r="I245" s="10">
        <f t="shared" si="98"/>
        <v>0</v>
      </c>
      <c r="J245" s="10">
        <f t="shared" si="98"/>
        <v>0</v>
      </c>
      <c r="K245" s="10">
        <f t="shared" si="98"/>
        <v>0</v>
      </c>
      <c r="L245" s="10">
        <f t="shared" si="98"/>
        <v>0</v>
      </c>
      <c r="M245" s="10">
        <f t="shared" si="98"/>
        <v>0</v>
      </c>
      <c r="N245" s="10">
        <f t="shared" si="98"/>
        <v>0</v>
      </c>
      <c r="O245" s="10">
        <f t="shared" si="98"/>
        <v>0</v>
      </c>
      <c r="P245" s="10">
        <f t="shared" si="98"/>
        <v>0</v>
      </c>
      <c r="Q245" s="10">
        <f t="shared" si="98"/>
        <v>0</v>
      </c>
      <c r="R245" s="10">
        <f t="shared" si="98"/>
        <v>0</v>
      </c>
      <c r="S245" s="10">
        <f t="shared" si="98"/>
        <v>0</v>
      </c>
      <c r="T245" s="10">
        <f t="shared" si="98"/>
        <v>0</v>
      </c>
      <c r="U245" s="10">
        <f t="shared" si="98"/>
        <v>0</v>
      </c>
      <c r="V245" s="10">
        <f t="shared" si="98"/>
        <v>0</v>
      </c>
      <c r="W245" s="10">
        <f t="shared" si="98"/>
        <v>0</v>
      </c>
      <c r="X245" s="10">
        <f t="shared" si="98"/>
        <v>0</v>
      </c>
      <c r="Y245" s="10">
        <f t="shared" si="98"/>
        <v>0</v>
      </c>
      <c r="Z245" s="10">
        <f t="shared" si="98"/>
        <v>0</v>
      </c>
      <c r="AA245" s="10">
        <f t="shared" si="98"/>
        <v>0</v>
      </c>
      <c r="AB245" s="10">
        <f t="shared" si="98"/>
        <v>0</v>
      </c>
      <c r="AC245" s="10">
        <f t="shared" si="98"/>
        <v>0</v>
      </c>
      <c r="AD245" s="10">
        <f t="shared" si="98"/>
        <v>0</v>
      </c>
      <c r="AE245" s="10">
        <f t="shared" si="98"/>
        <v>0</v>
      </c>
      <c r="AF245" s="10">
        <f t="shared" si="98"/>
        <v>0</v>
      </c>
      <c r="AG245" s="10">
        <f t="shared" si="98"/>
        <v>0</v>
      </c>
      <c r="AH245" s="10">
        <f t="shared" si="98"/>
        <v>0</v>
      </c>
      <c r="AI245" s="10">
        <f t="shared" si="98"/>
        <v>0</v>
      </c>
      <c r="AJ245" s="10">
        <f t="shared" si="98"/>
        <v>0</v>
      </c>
      <c r="AK245" s="10">
        <f t="shared" si="98"/>
        <v>0</v>
      </c>
      <c r="AL245" s="10">
        <f t="shared" ref="AL245" si="99">IF(AF245=0,0,IF($G$17&gt;(AK245/AF245)^(1/5)-1+2%,AK245*(AK245/AF245)^(1/5)/($G$17-((AK245/AF245)^(1/5)-1)),AK245*(1+$G$16)/$G$18))</f>
        <v>0</v>
      </c>
    </row>
    <row r="246" spans="3:40" x14ac:dyDescent="0.35">
      <c r="E246" t="s">
        <v>150</v>
      </c>
      <c r="F246" t="s">
        <v>53</v>
      </c>
      <c r="G246" s="10">
        <f>SUM(G236:G245)</f>
        <v>0</v>
      </c>
      <c r="H246" s="10">
        <f t="shared" ref="H246:AL246" si="100">SUM(H236:H245)</f>
        <v>0</v>
      </c>
      <c r="I246" s="10">
        <f t="shared" si="100"/>
        <v>0</v>
      </c>
      <c r="J246" s="10">
        <f t="shared" si="100"/>
        <v>-8953631.9748609979</v>
      </c>
      <c r="K246" s="10">
        <f t="shared" si="100"/>
        <v>-14816763.503986044</v>
      </c>
      <c r="L246" s="10">
        <f t="shared" si="100"/>
        <v>-5895611.8237101641</v>
      </c>
      <c r="M246" s="10">
        <f t="shared" si="100"/>
        <v>-3765371.2819813695</v>
      </c>
      <c r="N246" s="10">
        <f t="shared" si="100"/>
        <v>-3967030.0734917778</v>
      </c>
      <c r="O246" s="10">
        <f t="shared" si="100"/>
        <v>-33543785.550435688</v>
      </c>
      <c r="P246" s="10">
        <f t="shared" si="100"/>
        <v>-8056640.7966997046</v>
      </c>
      <c r="Q246" s="10">
        <f t="shared" si="100"/>
        <v>-10260620.160198603</v>
      </c>
      <c r="R246" s="10">
        <f t="shared" si="100"/>
        <v>-20330753.185707778</v>
      </c>
      <c r="S246" s="10">
        <f t="shared" si="100"/>
        <v>-26882278.803058125</v>
      </c>
      <c r="T246" s="10">
        <f t="shared" si="100"/>
        <v>-16063687.145953603</v>
      </c>
      <c r="U246" s="10">
        <f t="shared" si="100"/>
        <v>-1086357.5711182612</v>
      </c>
      <c r="V246" s="10">
        <f t="shared" si="100"/>
        <v>-438665.39265850774</v>
      </c>
      <c r="W246" s="10">
        <f t="shared" si="100"/>
        <v>-11081042.409346089</v>
      </c>
      <c r="X246" s="10">
        <f t="shared" si="100"/>
        <v>-11258002.263058521</v>
      </c>
      <c r="Y246" s="10">
        <f t="shared" si="100"/>
        <v>-11434962.116770953</v>
      </c>
      <c r="Z246" s="10">
        <f t="shared" si="100"/>
        <v>-11611921.970483381</v>
      </c>
      <c r="AA246" s="10">
        <f t="shared" si="100"/>
        <v>-11788881.824195813</v>
      </c>
      <c r="AB246" s="10">
        <f t="shared" si="100"/>
        <v>-11965841.677908245</v>
      </c>
      <c r="AC246" s="10">
        <f t="shared" si="100"/>
        <v>-12142801.531620678</v>
      </c>
      <c r="AD246" s="10">
        <f t="shared" si="100"/>
        <v>-12319761.385333106</v>
      </c>
      <c r="AE246" s="10">
        <f t="shared" si="100"/>
        <v>-12496721.239045538</v>
      </c>
      <c r="AF246" s="10">
        <f t="shared" si="100"/>
        <v>-12673681.09275797</v>
      </c>
      <c r="AG246" s="10">
        <f t="shared" si="100"/>
        <v>-12850640.946470398</v>
      </c>
      <c r="AH246" s="10">
        <f t="shared" si="100"/>
        <v>-13027600.800182831</v>
      </c>
      <c r="AI246" s="10">
        <f t="shared" si="100"/>
        <v>-13204560.653895263</v>
      </c>
      <c r="AJ246" s="10">
        <f t="shared" si="100"/>
        <v>-13381520.507607695</v>
      </c>
      <c r="AK246" s="10">
        <f t="shared" si="100"/>
        <v>-13558480.361320123</v>
      </c>
      <c r="AL246" s="10">
        <f t="shared" si="100"/>
        <v>0</v>
      </c>
    </row>
    <row r="247" spans="3:40" x14ac:dyDescent="0.35">
      <c r="E247" t="s">
        <v>151</v>
      </c>
      <c r="F247" t="s">
        <v>53</v>
      </c>
      <c r="G247" s="10">
        <f>NPV($G$17,H246:AL246)+G246</f>
        <v>-212247283.51111498</v>
      </c>
    </row>
    <row r="249" spans="3:40" x14ac:dyDescent="0.35">
      <c r="E249" t="s">
        <v>143</v>
      </c>
      <c r="F249" t="s">
        <v>53</v>
      </c>
      <c r="H249" s="10">
        <f>H221</f>
        <v>0</v>
      </c>
      <c r="I249" s="10">
        <f t="shared" ref="I249:AK249" si="101">I221</f>
        <v>0</v>
      </c>
      <c r="J249" s="10">
        <f t="shared" si="101"/>
        <v>9226392.8794516437</v>
      </c>
      <c r="K249" s="10">
        <f t="shared" si="101"/>
        <v>10410836.650564043</v>
      </c>
      <c r="L249" s="10">
        <f t="shared" si="101"/>
        <v>11198905.912469106</v>
      </c>
      <c r="M249" s="10">
        <f t="shared" si="101"/>
        <v>10214451.703158485</v>
      </c>
      <c r="N249" s="10">
        <f t="shared" si="101"/>
        <v>11745470.582366643</v>
      </c>
      <c r="O249" s="10">
        <f t="shared" si="101"/>
        <v>12343204.454242809</v>
      </c>
      <c r="P249" s="10">
        <f t="shared" si="101"/>
        <v>12971357.352677556</v>
      </c>
      <c r="Q249" s="10">
        <f t="shared" si="101"/>
        <v>13631477.319734938</v>
      </c>
      <c r="R249" s="10">
        <f t="shared" si="101"/>
        <v>14325191.178245623</v>
      </c>
      <c r="S249" s="10">
        <f t="shared" si="101"/>
        <v>15054208.541006213</v>
      </c>
      <c r="T249" s="10">
        <f t="shared" si="101"/>
        <v>15820326.024009073</v>
      </c>
      <c r="U249" s="10">
        <f t="shared" si="101"/>
        <v>16625431.674085872</v>
      </c>
      <c r="V249" s="10">
        <f t="shared" si="101"/>
        <v>17471509.621876501</v>
      </c>
      <c r="W249" s="10">
        <f t="shared" si="101"/>
        <v>18360644.971590318</v>
      </c>
      <c r="X249" s="10">
        <f t="shared" si="101"/>
        <v>19295028.93961018</v>
      </c>
      <c r="Y249" s="10">
        <f t="shared" si="101"/>
        <v>20276964.254603066</v>
      </c>
      <c r="Z249" s="10">
        <f t="shared" si="101"/>
        <v>21308870.832445461</v>
      </c>
      <c r="AA249" s="10">
        <f t="shared" si="101"/>
        <v>22393291.739949048</v>
      </c>
      <c r="AB249" s="10">
        <f t="shared" si="101"/>
        <v>23532899.462083861</v>
      </c>
      <c r="AC249" s="10">
        <f t="shared" si="101"/>
        <v>24730502.488144107</v>
      </c>
      <c r="AD249" s="10">
        <f t="shared" si="101"/>
        <v>25989052.233087827</v>
      </c>
      <c r="AE249" s="10">
        <f t="shared" si="101"/>
        <v>27311650.311107565</v>
      </c>
      <c r="AF249" s="10">
        <f t="shared" si="101"/>
        <v>28701556.179357313</v>
      </c>
      <c r="AG249" s="10">
        <f t="shared" si="101"/>
        <v>30162195.170673206</v>
      </c>
      <c r="AH249" s="10">
        <f t="shared" si="101"/>
        <v>31697166.93508406</v>
      </c>
      <c r="AI249" s="10">
        <f t="shared" si="101"/>
        <v>33310254.31091531</v>
      </c>
      <c r="AJ249" s="10">
        <f t="shared" si="101"/>
        <v>35005432.647348657</v>
      </c>
      <c r="AK249" s="10">
        <f t="shared" si="101"/>
        <v>36786879.601412207</v>
      </c>
    </row>
    <row r="250" spans="3:40" x14ac:dyDescent="0.35">
      <c r="E250" t="s">
        <v>152</v>
      </c>
      <c r="F250" t="s">
        <v>53</v>
      </c>
      <c r="G250" s="10">
        <f>NPV($G$17,H249:AL249)+G249</f>
        <v>327443386.23029363</v>
      </c>
    </row>
    <row r="251" spans="3:40" x14ac:dyDescent="0.35">
      <c r="E251" s="15" t="s">
        <v>153</v>
      </c>
      <c r="F251" s="15"/>
      <c r="G251" s="18" t="str">
        <f>IF(G247&gt;0,"N/A",IF(ABS(G247+G250)&gt;1,"Error","OK"))</f>
        <v>Error</v>
      </c>
    </row>
    <row r="253" spans="3:40" x14ac:dyDescent="0.35">
      <c r="C253" s="3" t="s">
        <v>154</v>
      </c>
      <c r="D253" s="3"/>
      <c r="G253" s="10">
        <f>MAX(0,-G281)</f>
        <v>212247283.51111498</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02">G224</f>
        <v>0</v>
      </c>
      <c r="H258" s="10">
        <f t="shared" si="102"/>
        <v>0</v>
      </c>
      <c r="I258" s="10">
        <f t="shared" si="102"/>
        <v>0</v>
      </c>
      <c r="J258" s="10">
        <f t="shared" si="102"/>
        <v>3786015.9385158177</v>
      </c>
      <c r="K258" s="10">
        <f t="shared" si="102"/>
        <v>4598927.3384508733</v>
      </c>
      <c r="L258" s="10">
        <f t="shared" si="102"/>
        <v>5147622.5504659051</v>
      </c>
      <c r="M258" s="10">
        <f t="shared" si="102"/>
        <v>3979015.7998537263</v>
      </c>
      <c r="N258" s="10">
        <f t="shared" si="102"/>
        <v>4907370.082629622</v>
      </c>
      <c r="O258" s="10">
        <f t="shared" si="102"/>
        <v>4483790.3419831889</v>
      </c>
      <c r="P258" s="10">
        <f t="shared" si="102"/>
        <v>4577949.939164836</v>
      </c>
      <c r="Q258" s="10">
        <f t="shared" si="102"/>
        <v>4674086.8878872972</v>
      </c>
      <c r="R258" s="10">
        <f t="shared" si="102"/>
        <v>4772242.7125329301</v>
      </c>
      <c r="S258" s="10">
        <f t="shared" si="102"/>
        <v>4872459.8094961215</v>
      </c>
      <c r="T258" s="10">
        <f t="shared" si="102"/>
        <v>4974781.4654955398</v>
      </c>
      <c r="U258" s="10">
        <f t="shared" si="102"/>
        <v>5079251.8762709461</v>
      </c>
      <c r="V258" s="10">
        <f t="shared" si="102"/>
        <v>5185916.1656726357</v>
      </c>
      <c r="W258" s="10">
        <f t="shared" si="102"/>
        <v>5294820.4051517611</v>
      </c>
      <c r="X258" s="10">
        <f t="shared" si="102"/>
        <v>5406011.6336599477</v>
      </c>
      <c r="Y258" s="10">
        <f t="shared" si="102"/>
        <v>5519537.8779668063</v>
      </c>
      <c r="Z258" s="10">
        <f t="shared" si="102"/>
        <v>5635448.1734041097</v>
      </c>
      <c r="AA258" s="10">
        <f t="shared" si="102"/>
        <v>5753792.5850455957</v>
      </c>
      <c r="AB258" s="10">
        <f t="shared" si="102"/>
        <v>5874622.229331553</v>
      </c>
      <c r="AC258" s="10">
        <f t="shared" si="102"/>
        <v>5997989.296147516</v>
      </c>
      <c r="AD258" s="10">
        <f t="shared" si="102"/>
        <v>6123947.0713666137</v>
      </c>
      <c r="AE258" s="10">
        <f t="shared" si="102"/>
        <v>6252549.959865313</v>
      </c>
      <c r="AF258" s="10">
        <f t="shared" si="102"/>
        <v>6383853.5090224845</v>
      </c>
      <c r="AG258" s="10">
        <f t="shared" si="102"/>
        <v>6517914.432711957</v>
      </c>
      <c r="AH258" s="10">
        <f t="shared" si="102"/>
        <v>6654790.6357989078</v>
      </c>
      <c r="AI258" s="10">
        <f t="shared" si="102"/>
        <v>6794541.2391506853</v>
      </c>
      <c r="AJ258" s="10">
        <f t="shared" si="102"/>
        <v>6937226.6051728493</v>
      </c>
      <c r="AK258" s="10">
        <f t="shared" si="102"/>
        <v>7082908.363881479</v>
      </c>
    </row>
    <row r="259" spans="4:37" x14ac:dyDescent="0.35">
      <c r="E259" t="s">
        <v>141</v>
      </c>
      <c r="F259" t="s">
        <v>53</v>
      </c>
      <c r="G259" s="10">
        <f t="shared" si="102"/>
        <v>0</v>
      </c>
      <c r="H259" s="10">
        <f t="shared" si="102"/>
        <v>0</v>
      </c>
      <c r="I259" s="10">
        <f t="shared" si="102"/>
        <v>0</v>
      </c>
      <c r="J259" s="10">
        <f t="shared" si="102"/>
        <v>0</v>
      </c>
      <c r="K259" s="10">
        <f t="shared" si="102"/>
        <v>0</v>
      </c>
      <c r="L259" s="10">
        <f t="shared" si="102"/>
        <v>0</v>
      </c>
      <c r="M259" s="10">
        <f t="shared" si="102"/>
        <v>0</v>
      </c>
      <c r="N259" s="10">
        <f t="shared" si="102"/>
        <v>0</v>
      </c>
      <c r="O259" s="10">
        <f t="shared" si="102"/>
        <v>0</v>
      </c>
      <c r="P259" s="10">
        <f t="shared" si="102"/>
        <v>0</v>
      </c>
      <c r="Q259" s="10">
        <f t="shared" si="102"/>
        <v>0</v>
      </c>
      <c r="R259" s="10">
        <f t="shared" si="102"/>
        <v>0</v>
      </c>
      <c r="S259" s="10">
        <f t="shared" si="102"/>
        <v>0</v>
      </c>
      <c r="T259" s="10">
        <f t="shared" si="102"/>
        <v>0</v>
      </c>
      <c r="U259" s="10">
        <f t="shared" si="102"/>
        <v>0</v>
      </c>
      <c r="V259" s="10">
        <f t="shared" si="102"/>
        <v>0</v>
      </c>
      <c r="W259" s="10">
        <f t="shared" si="102"/>
        <v>0</v>
      </c>
      <c r="X259" s="10">
        <f t="shared" si="102"/>
        <v>0</v>
      </c>
      <c r="Y259" s="10">
        <f t="shared" si="102"/>
        <v>0</v>
      </c>
      <c r="Z259" s="10">
        <f t="shared" si="102"/>
        <v>0</v>
      </c>
      <c r="AA259" s="10">
        <f t="shared" si="102"/>
        <v>0</v>
      </c>
      <c r="AB259" s="10">
        <f t="shared" si="102"/>
        <v>0</v>
      </c>
      <c r="AC259" s="10">
        <f t="shared" si="102"/>
        <v>0</v>
      </c>
      <c r="AD259" s="10">
        <f t="shared" si="102"/>
        <v>0</v>
      </c>
      <c r="AE259" s="10">
        <f t="shared" si="102"/>
        <v>0</v>
      </c>
      <c r="AF259" s="10">
        <f t="shared" si="102"/>
        <v>0</v>
      </c>
      <c r="AG259" s="10">
        <f t="shared" si="102"/>
        <v>0</v>
      </c>
      <c r="AH259" s="10">
        <f t="shared" si="102"/>
        <v>0</v>
      </c>
      <c r="AI259" s="10">
        <f t="shared" si="102"/>
        <v>0</v>
      </c>
      <c r="AJ259" s="10">
        <f t="shared" si="102"/>
        <v>0</v>
      </c>
      <c r="AK259" s="10">
        <f t="shared" si="102"/>
        <v>0</v>
      </c>
    </row>
    <row r="260" spans="4:37" x14ac:dyDescent="0.35">
      <c r="E260" t="s">
        <v>117</v>
      </c>
      <c r="F260" t="s">
        <v>53</v>
      </c>
      <c r="G260" s="10">
        <f t="shared" si="102"/>
        <v>0</v>
      </c>
      <c r="H260" s="10">
        <f t="shared" si="102"/>
        <v>0</v>
      </c>
      <c r="I260" s="10">
        <f t="shared" si="102"/>
        <v>0</v>
      </c>
      <c r="J260" s="10">
        <f t="shared" si="102"/>
        <v>0</v>
      </c>
      <c r="K260" s="10">
        <f t="shared" si="102"/>
        <v>0</v>
      </c>
      <c r="L260" s="10">
        <f t="shared" si="102"/>
        <v>0</v>
      </c>
      <c r="M260" s="10">
        <f t="shared" si="102"/>
        <v>0</v>
      </c>
      <c r="N260" s="10">
        <f t="shared" si="102"/>
        <v>0</v>
      </c>
      <c r="O260" s="10">
        <f t="shared" si="102"/>
        <v>0</v>
      </c>
      <c r="P260" s="10">
        <f t="shared" si="102"/>
        <v>0</v>
      </c>
      <c r="Q260" s="10">
        <f t="shared" si="102"/>
        <v>0</v>
      </c>
      <c r="R260" s="10">
        <f t="shared" si="102"/>
        <v>0</v>
      </c>
      <c r="S260" s="10">
        <f t="shared" si="102"/>
        <v>0</v>
      </c>
      <c r="T260" s="10">
        <f t="shared" si="102"/>
        <v>0</v>
      </c>
      <c r="U260" s="10">
        <f t="shared" si="102"/>
        <v>0</v>
      </c>
      <c r="V260" s="10">
        <f t="shared" si="102"/>
        <v>0</v>
      </c>
      <c r="W260" s="10">
        <f t="shared" si="102"/>
        <v>0</v>
      </c>
      <c r="X260" s="10">
        <f t="shared" si="102"/>
        <v>0</v>
      </c>
      <c r="Y260" s="10">
        <f t="shared" si="102"/>
        <v>0</v>
      </c>
      <c r="Z260" s="10">
        <f t="shared" si="102"/>
        <v>0</v>
      </c>
      <c r="AA260" s="10">
        <f t="shared" si="102"/>
        <v>0</v>
      </c>
      <c r="AB260" s="10">
        <f t="shared" si="102"/>
        <v>0</v>
      </c>
      <c r="AC260" s="10">
        <f t="shared" si="102"/>
        <v>0</v>
      </c>
      <c r="AD260" s="10">
        <f t="shared" si="102"/>
        <v>0</v>
      </c>
      <c r="AE260" s="10">
        <f t="shared" si="102"/>
        <v>0</v>
      </c>
      <c r="AF260" s="10">
        <f t="shared" si="102"/>
        <v>0</v>
      </c>
      <c r="AG260" s="10">
        <f t="shared" si="102"/>
        <v>0</v>
      </c>
      <c r="AH260" s="10">
        <f t="shared" si="102"/>
        <v>0</v>
      </c>
      <c r="AI260" s="10">
        <f t="shared" si="102"/>
        <v>0</v>
      </c>
      <c r="AJ260" s="10">
        <f t="shared" si="102"/>
        <v>0</v>
      </c>
      <c r="AK260" s="10">
        <f t="shared" si="102"/>
        <v>0</v>
      </c>
    </row>
    <row r="261" spans="4:37" x14ac:dyDescent="0.35">
      <c r="E261" t="s">
        <v>118</v>
      </c>
      <c r="F261" t="s">
        <v>53</v>
      </c>
      <c r="G261" s="10">
        <f t="shared" si="102"/>
        <v>0</v>
      </c>
      <c r="H261" s="10">
        <f t="shared" si="102"/>
        <v>0</v>
      </c>
      <c r="I261" s="10">
        <f t="shared" si="102"/>
        <v>0</v>
      </c>
      <c r="J261" s="10">
        <f t="shared" si="102"/>
        <v>0</v>
      </c>
      <c r="K261" s="10">
        <f t="shared" si="102"/>
        <v>0</v>
      </c>
      <c r="L261" s="10">
        <f t="shared" si="102"/>
        <v>0</v>
      </c>
      <c r="M261" s="10">
        <f t="shared" si="102"/>
        <v>0</v>
      </c>
      <c r="N261" s="10">
        <f t="shared" si="102"/>
        <v>0</v>
      </c>
      <c r="O261" s="10">
        <f t="shared" si="102"/>
        <v>0</v>
      </c>
      <c r="P261" s="10">
        <f t="shared" si="102"/>
        <v>0</v>
      </c>
      <c r="Q261" s="10">
        <f t="shared" si="102"/>
        <v>0</v>
      </c>
      <c r="R261" s="10">
        <f t="shared" si="102"/>
        <v>0</v>
      </c>
      <c r="S261" s="10">
        <f t="shared" si="102"/>
        <v>0</v>
      </c>
      <c r="T261" s="10">
        <f t="shared" si="102"/>
        <v>0</v>
      </c>
      <c r="U261" s="10">
        <f t="shared" si="102"/>
        <v>0</v>
      </c>
      <c r="V261" s="10">
        <f t="shared" si="102"/>
        <v>0</v>
      </c>
      <c r="W261" s="10">
        <f t="shared" si="102"/>
        <v>0</v>
      </c>
      <c r="X261" s="10">
        <f t="shared" si="102"/>
        <v>0</v>
      </c>
      <c r="Y261" s="10">
        <f t="shared" si="102"/>
        <v>0</v>
      </c>
      <c r="Z261" s="10">
        <f t="shared" si="102"/>
        <v>0</v>
      </c>
      <c r="AA261" s="10">
        <f t="shared" si="102"/>
        <v>0</v>
      </c>
      <c r="AB261" s="10">
        <f t="shared" si="102"/>
        <v>0</v>
      </c>
      <c r="AC261" s="10">
        <f t="shared" si="102"/>
        <v>0</v>
      </c>
      <c r="AD261" s="10">
        <f t="shared" si="102"/>
        <v>0</v>
      </c>
      <c r="AE261" s="10">
        <f t="shared" si="102"/>
        <v>0</v>
      </c>
      <c r="AF261" s="10">
        <f t="shared" si="102"/>
        <v>0</v>
      </c>
      <c r="AG261" s="10">
        <f t="shared" si="102"/>
        <v>0</v>
      </c>
      <c r="AH261" s="10">
        <f t="shared" si="102"/>
        <v>0</v>
      </c>
      <c r="AI261" s="10">
        <f t="shared" si="102"/>
        <v>0</v>
      </c>
      <c r="AJ261" s="10">
        <f t="shared" si="102"/>
        <v>0</v>
      </c>
      <c r="AK261" s="10">
        <f t="shared" si="102"/>
        <v>0</v>
      </c>
    </row>
    <row r="262" spans="4:37" x14ac:dyDescent="0.35">
      <c r="E262" t="s">
        <v>142</v>
      </c>
      <c r="F262" t="s">
        <v>53</v>
      </c>
      <c r="G262" s="10">
        <f t="shared" si="102"/>
        <v>0</v>
      </c>
      <c r="H262" s="10">
        <f t="shared" si="102"/>
        <v>0</v>
      </c>
      <c r="I262" s="10">
        <f t="shared" si="102"/>
        <v>0</v>
      </c>
      <c r="J262" s="10">
        <f t="shared" si="102"/>
        <v>-352625.84191753634</v>
      </c>
      <c r="K262" s="10">
        <f t="shared" si="102"/>
        <v>-839323.02132817893</v>
      </c>
      <c r="L262" s="10">
        <f t="shared" si="102"/>
        <v>-1133743.7113694104</v>
      </c>
      <c r="M262" s="10">
        <f t="shared" si="102"/>
        <v>-1290804.8194830744</v>
      </c>
      <c r="N262" s="10">
        <f t="shared" si="102"/>
        <v>-1483548.4969197274</v>
      </c>
      <c r="O262" s="10">
        <f t="shared" si="102"/>
        <v>-2868716.8442677157</v>
      </c>
      <c r="P262" s="10">
        <f t="shared" si="102"/>
        <v>-3237067.8618053347</v>
      </c>
      <c r="Q262" s="10">
        <f t="shared" si="102"/>
        <v>-3688236.2845918955</v>
      </c>
      <c r="R262" s="10">
        <f t="shared" si="102"/>
        <v>-4364997.8973580152</v>
      </c>
      <c r="S262" s="10">
        <f t="shared" si="102"/>
        <v>-5261267.4518760787</v>
      </c>
      <c r="T262" s="10">
        <f t="shared" si="102"/>
        <v>-5682036.8241050616</v>
      </c>
      <c r="U262" s="10">
        <f t="shared" si="102"/>
        <v>-5811265.5267264834</v>
      </c>
      <c r="V262" s="10">
        <f t="shared" si="102"/>
        <v>-5923757.1578931063</v>
      </c>
      <c r="W262" s="10">
        <f t="shared" si="102"/>
        <v>-6371704.0701272599</v>
      </c>
      <c r="X262" s="10">
        <f t="shared" si="102"/>
        <v>-6827337.2178616403</v>
      </c>
      <c r="Y262" s="10">
        <f t="shared" si="102"/>
        <v>-7290703.3014122201</v>
      </c>
      <c r="Z262" s="10">
        <f t="shared" si="102"/>
        <v>-7761850.0018016091</v>
      </c>
      <c r="AA262" s="10">
        <f t="shared" si="102"/>
        <v>-8240826.0013538925</v>
      </c>
      <c r="AB262" s="10">
        <f t="shared" si="102"/>
        <v>-8727681.0047219563</v>
      </c>
      <c r="AC262" s="10">
        <f t="shared" si="102"/>
        <v>-9222465.7603564039</v>
      </c>
      <c r="AD262" s="10">
        <f t="shared" si="102"/>
        <v>-9725232.0824252963</v>
      </c>
      <c r="AE262" s="10">
        <f t="shared" si="102"/>
        <v>-10236032.873194227</v>
      </c>
      <c r="AF262" s="10">
        <f t="shared" si="102"/>
        <v>-10754922.145876363</v>
      </c>
      <c r="AG262" s="10">
        <f t="shared" si="102"/>
        <v>-11281955.047962353</v>
      </c>
      <c r="AH262" s="10">
        <f t="shared" si="102"/>
        <v>-11817187.885040144</v>
      </c>
      <c r="AI262" s="10">
        <f t="shared" si="102"/>
        <v>-12165012.377815034</v>
      </c>
      <c r="AJ262" s="10">
        <f t="shared" si="102"/>
        <v>-12520052.03101662</v>
      </c>
      <c r="AK262" s="10">
        <f t="shared" si="102"/>
        <v>-12933122.450330831</v>
      </c>
    </row>
    <row r="263" spans="4:37" x14ac:dyDescent="0.35">
      <c r="E263" t="s">
        <v>125</v>
      </c>
      <c r="F263" t="s">
        <v>53</v>
      </c>
      <c r="G263" s="10">
        <f t="shared" si="102"/>
        <v>0</v>
      </c>
      <c r="H263" s="10">
        <f t="shared" si="102"/>
        <v>0</v>
      </c>
      <c r="I263" s="10">
        <f t="shared" si="102"/>
        <v>0</v>
      </c>
      <c r="J263" s="10">
        <f t="shared" si="102"/>
        <v>0</v>
      </c>
      <c r="K263" s="10">
        <f t="shared" si="102"/>
        <v>0</v>
      </c>
      <c r="L263" s="10">
        <f t="shared" si="102"/>
        <v>0</v>
      </c>
      <c r="M263" s="10">
        <f t="shared" si="102"/>
        <v>0</v>
      </c>
      <c r="N263" s="10">
        <f t="shared" si="102"/>
        <v>0</v>
      </c>
      <c r="O263" s="10">
        <f t="shared" si="102"/>
        <v>0</v>
      </c>
      <c r="P263" s="10">
        <f t="shared" si="102"/>
        <v>0</v>
      </c>
      <c r="Q263" s="10">
        <f t="shared" si="102"/>
        <v>0</v>
      </c>
      <c r="R263" s="10">
        <f t="shared" si="102"/>
        <v>0</v>
      </c>
      <c r="S263" s="10">
        <f t="shared" si="102"/>
        <v>0</v>
      </c>
      <c r="T263" s="10">
        <f t="shared" si="102"/>
        <v>0</v>
      </c>
      <c r="U263" s="10">
        <f t="shared" si="102"/>
        <v>0</v>
      </c>
      <c r="V263" s="10">
        <f t="shared" si="102"/>
        <v>0</v>
      </c>
      <c r="W263" s="10">
        <f t="shared" si="102"/>
        <v>0</v>
      </c>
      <c r="X263" s="10">
        <f t="shared" si="102"/>
        <v>0</v>
      </c>
      <c r="Y263" s="10">
        <f t="shared" si="102"/>
        <v>0</v>
      </c>
      <c r="Z263" s="10">
        <f t="shared" si="102"/>
        <v>0</v>
      </c>
      <c r="AA263" s="10">
        <f t="shared" si="102"/>
        <v>0</v>
      </c>
      <c r="AB263" s="10">
        <f t="shared" si="102"/>
        <v>0</v>
      </c>
      <c r="AC263" s="10">
        <f t="shared" si="102"/>
        <v>0</v>
      </c>
      <c r="AD263" s="10">
        <f t="shared" si="102"/>
        <v>0</v>
      </c>
      <c r="AE263" s="10">
        <f t="shared" si="102"/>
        <v>0</v>
      </c>
      <c r="AF263" s="10">
        <f t="shared" si="102"/>
        <v>0</v>
      </c>
      <c r="AG263" s="10">
        <f t="shared" si="102"/>
        <v>0</v>
      </c>
      <c r="AH263" s="10">
        <f t="shared" si="102"/>
        <v>0</v>
      </c>
      <c r="AI263" s="10">
        <f t="shared" si="102"/>
        <v>0</v>
      </c>
      <c r="AJ263" s="10">
        <f t="shared" si="102"/>
        <v>0</v>
      </c>
      <c r="AK263" s="10">
        <f t="shared" si="102"/>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3">SUM(G258:G264)</f>
        <v>95086698</v>
      </c>
      <c r="H266" s="10">
        <f t="shared" si="103"/>
        <v>0</v>
      </c>
      <c r="I266" s="10">
        <f t="shared" si="103"/>
        <v>0</v>
      </c>
      <c r="J266" s="10">
        <f t="shared" si="103"/>
        <v>3433390.0965982815</v>
      </c>
      <c r="K266" s="10">
        <f t="shared" si="103"/>
        <v>3759604.3171226941</v>
      </c>
      <c r="L266" s="10">
        <f t="shared" si="103"/>
        <v>4013878.839096495</v>
      </c>
      <c r="M266" s="10">
        <f t="shared" si="103"/>
        <v>2688210.9803706519</v>
      </c>
      <c r="N266" s="10">
        <f t="shared" si="103"/>
        <v>3423821.5857098945</v>
      </c>
      <c r="O266" s="10">
        <f t="shared" si="103"/>
        <v>1615073.4977154732</v>
      </c>
      <c r="P266" s="10">
        <f t="shared" si="103"/>
        <v>1340882.0773595013</v>
      </c>
      <c r="Q266" s="10">
        <f t="shared" si="103"/>
        <v>985850.60329540167</v>
      </c>
      <c r="R266" s="10">
        <f t="shared" si="103"/>
        <v>407244.8151749149</v>
      </c>
      <c r="S266" s="10">
        <f t="shared" si="103"/>
        <v>-388807.64237995725</v>
      </c>
      <c r="T266" s="10">
        <f t="shared" si="103"/>
        <v>-707255.35860952176</v>
      </c>
      <c r="U266" s="10">
        <f t="shared" si="103"/>
        <v>-732013.65045553725</v>
      </c>
      <c r="V266" s="10">
        <f t="shared" si="103"/>
        <v>-737840.99222047068</v>
      </c>
      <c r="W266" s="10">
        <f t="shared" si="103"/>
        <v>-1076883.6649754988</v>
      </c>
      <c r="X266" s="10">
        <f t="shared" si="103"/>
        <v>-1421325.5842016926</v>
      </c>
      <c r="Y266" s="10">
        <f t="shared" si="103"/>
        <v>-1771165.4234454138</v>
      </c>
      <c r="Z266" s="10">
        <f t="shared" si="103"/>
        <v>-2126401.8283974994</v>
      </c>
      <c r="AA266" s="10">
        <f t="shared" si="103"/>
        <v>-2487033.4163082968</v>
      </c>
      <c r="AB266" s="10">
        <f t="shared" si="103"/>
        <v>-2853058.7753904033</v>
      </c>
      <c r="AC266" s="10">
        <f t="shared" si="103"/>
        <v>-3224476.4642088879</v>
      </c>
      <c r="AD266" s="10">
        <f t="shared" si="103"/>
        <v>-3601285.0110586826</v>
      </c>
      <c r="AE266" s="10">
        <f t="shared" si="103"/>
        <v>-3983482.913328914</v>
      </c>
      <c r="AF266" s="10">
        <f t="shared" si="103"/>
        <v>-4371068.6368538784</v>
      </c>
      <c r="AG266" s="10">
        <f t="shared" si="103"/>
        <v>-4764040.6152503956</v>
      </c>
      <c r="AH266" s="10">
        <f t="shared" si="103"/>
        <v>-5162397.2492412357</v>
      </c>
      <c r="AI266" s="10">
        <f t="shared" si="103"/>
        <v>-5370471.138664349</v>
      </c>
      <c r="AJ266" s="10">
        <f t="shared" si="103"/>
        <v>-5582825.4258437706</v>
      </c>
      <c r="AK266" s="10">
        <f t="shared" si="103"/>
        <v>-5850214.0864493521</v>
      </c>
    </row>
    <row r="267" spans="4:37" x14ac:dyDescent="0.35">
      <c r="E267" t="s">
        <v>145</v>
      </c>
      <c r="F267" t="s">
        <v>53</v>
      </c>
      <c r="G267" s="10">
        <f>-G266*G$20</f>
        <v>0</v>
      </c>
      <c r="H267" s="10">
        <f t="shared" ref="H267:AK267" si="104">-H266*H$20</f>
        <v>0</v>
      </c>
      <c r="I267" s="10">
        <f t="shared" si="104"/>
        <v>0</v>
      </c>
      <c r="J267" s="10">
        <f t="shared" si="104"/>
        <v>0</v>
      </c>
      <c r="K267" s="10">
        <f t="shared" si="104"/>
        <v>0</v>
      </c>
      <c r="L267" s="10">
        <f t="shared" si="104"/>
        <v>0</v>
      </c>
      <c r="M267" s="10">
        <f t="shared" si="104"/>
        <v>0</v>
      </c>
      <c r="N267" s="10">
        <f t="shared" si="104"/>
        <v>0</v>
      </c>
      <c r="O267" s="10">
        <f t="shared" si="104"/>
        <v>0</v>
      </c>
      <c r="P267" s="10">
        <f t="shared" si="104"/>
        <v>0</v>
      </c>
      <c r="Q267" s="10">
        <f t="shared" si="104"/>
        <v>0</v>
      </c>
      <c r="R267" s="10">
        <f t="shared" si="104"/>
        <v>0</v>
      </c>
      <c r="S267" s="10">
        <f t="shared" si="104"/>
        <v>0</v>
      </c>
      <c r="T267" s="10">
        <f t="shared" si="104"/>
        <v>0</v>
      </c>
      <c r="U267" s="10">
        <f t="shared" si="104"/>
        <v>0</v>
      </c>
      <c r="V267" s="10">
        <f t="shared" si="104"/>
        <v>0</v>
      </c>
      <c r="W267" s="10">
        <f t="shared" si="104"/>
        <v>0</v>
      </c>
      <c r="X267" s="10">
        <f t="shared" si="104"/>
        <v>0</v>
      </c>
      <c r="Y267" s="10">
        <f t="shared" si="104"/>
        <v>0</v>
      </c>
      <c r="Z267" s="10">
        <f t="shared" si="104"/>
        <v>0</v>
      </c>
      <c r="AA267" s="10">
        <f t="shared" si="104"/>
        <v>0</v>
      </c>
      <c r="AB267" s="10">
        <f t="shared" si="104"/>
        <v>0</v>
      </c>
      <c r="AC267" s="10">
        <f t="shared" si="104"/>
        <v>0</v>
      </c>
      <c r="AD267" s="10">
        <f t="shared" si="104"/>
        <v>0</v>
      </c>
      <c r="AE267" s="10">
        <f t="shared" si="104"/>
        <v>0</v>
      </c>
      <c r="AF267" s="10">
        <f t="shared" si="104"/>
        <v>0</v>
      </c>
      <c r="AG267" s="10">
        <f t="shared" si="104"/>
        <v>0</v>
      </c>
      <c r="AH267" s="10">
        <f t="shared" si="104"/>
        <v>0</v>
      </c>
      <c r="AI267" s="10">
        <f t="shared" si="104"/>
        <v>0</v>
      </c>
      <c r="AJ267" s="10">
        <f t="shared" si="104"/>
        <v>0</v>
      </c>
      <c r="AK267" s="10">
        <f t="shared" si="104"/>
        <v>0</v>
      </c>
    </row>
    <row r="269" spans="4:37" x14ac:dyDescent="0.35">
      <c r="D269" t="s">
        <v>146</v>
      </c>
    </row>
    <row r="270" spans="4:37" x14ac:dyDescent="0.35">
      <c r="E270" t="s">
        <v>51</v>
      </c>
      <c r="F270" t="s">
        <v>53</v>
      </c>
      <c r="G270" s="10">
        <f t="shared" ref="G270:AK277" si="105">G236</f>
        <v>0</v>
      </c>
      <c r="H270" s="10">
        <f t="shared" si="105"/>
        <v>0</v>
      </c>
      <c r="I270" s="10">
        <f t="shared" si="105"/>
        <v>0</v>
      </c>
      <c r="J270" s="10">
        <f t="shared" si="105"/>
        <v>-8953631.9748609979</v>
      </c>
      <c r="K270" s="10">
        <f t="shared" si="105"/>
        <v>-14816763.503986044</v>
      </c>
      <c r="L270" s="10">
        <f t="shared" si="105"/>
        <v>-5895611.8237101641</v>
      </c>
      <c r="M270" s="10">
        <f t="shared" si="105"/>
        <v>-3765371.2819813695</v>
      </c>
      <c r="N270" s="10">
        <f t="shared" si="105"/>
        <v>-3967030.0734917778</v>
      </c>
      <c r="O270" s="10">
        <f t="shared" si="105"/>
        <v>-33543785.550435688</v>
      </c>
      <c r="P270" s="10">
        <f t="shared" si="105"/>
        <v>-8056640.7966997046</v>
      </c>
      <c r="Q270" s="10">
        <f t="shared" si="105"/>
        <v>-10260620.160198603</v>
      </c>
      <c r="R270" s="10">
        <f t="shared" si="105"/>
        <v>-20330753.185707778</v>
      </c>
      <c r="S270" s="10">
        <f t="shared" si="105"/>
        <v>-26882278.803058125</v>
      </c>
      <c r="T270" s="10">
        <f t="shared" si="105"/>
        <v>-16063687.145953603</v>
      </c>
      <c r="U270" s="10">
        <f t="shared" si="105"/>
        <v>-1086357.5711182612</v>
      </c>
      <c r="V270" s="10">
        <f t="shared" si="105"/>
        <v>-438665.39265850774</v>
      </c>
      <c r="W270" s="10">
        <f t="shared" si="105"/>
        <v>-11081042.409346089</v>
      </c>
      <c r="X270" s="10">
        <f t="shared" si="105"/>
        <v>-11258002.263058521</v>
      </c>
      <c r="Y270" s="10">
        <f t="shared" si="105"/>
        <v>-11434962.116770953</v>
      </c>
      <c r="Z270" s="10">
        <f t="shared" si="105"/>
        <v>-11611921.970483381</v>
      </c>
      <c r="AA270" s="10">
        <f t="shared" si="105"/>
        <v>-11788881.824195813</v>
      </c>
      <c r="AB270" s="10">
        <f t="shared" si="105"/>
        <v>-11965841.677908245</v>
      </c>
      <c r="AC270" s="10">
        <f t="shared" si="105"/>
        <v>-12142801.531620678</v>
      </c>
      <c r="AD270" s="10">
        <f t="shared" si="105"/>
        <v>-12319761.385333106</v>
      </c>
      <c r="AE270" s="10">
        <f t="shared" si="105"/>
        <v>-12496721.239045538</v>
      </c>
      <c r="AF270" s="10">
        <f t="shared" si="105"/>
        <v>-12673681.09275797</v>
      </c>
      <c r="AG270" s="10">
        <f t="shared" si="105"/>
        <v>-12850640.946470398</v>
      </c>
      <c r="AH270" s="10">
        <f t="shared" si="105"/>
        <v>-13027600.800182831</v>
      </c>
      <c r="AI270" s="10">
        <f t="shared" si="105"/>
        <v>-13204560.653895263</v>
      </c>
      <c r="AJ270" s="10">
        <f t="shared" si="105"/>
        <v>-13381520.507607695</v>
      </c>
      <c r="AK270" s="10">
        <f t="shared" si="105"/>
        <v>-13558480.361320123</v>
      </c>
    </row>
    <row r="271" spans="4:37" x14ac:dyDescent="0.35">
      <c r="E271" t="s">
        <v>147</v>
      </c>
      <c r="F271" t="s">
        <v>53</v>
      </c>
      <c r="G271" s="10">
        <f t="shared" si="105"/>
        <v>0</v>
      </c>
      <c r="H271" s="10">
        <f t="shared" si="105"/>
        <v>0</v>
      </c>
      <c r="I271" s="10">
        <f t="shared" si="105"/>
        <v>0</v>
      </c>
      <c r="J271" s="10">
        <f t="shared" si="105"/>
        <v>0</v>
      </c>
      <c r="K271" s="10">
        <f t="shared" si="105"/>
        <v>0</v>
      </c>
      <c r="L271" s="10">
        <f t="shared" si="105"/>
        <v>0</v>
      </c>
      <c r="M271" s="10">
        <f t="shared" si="105"/>
        <v>0</v>
      </c>
      <c r="N271" s="10">
        <f t="shared" si="105"/>
        <v>0</v>
      </c>
      <c r="O271" s="10">
        <f t="shared" si="105"/>
        <v>0</v>
      </c>
      <c r="P271" s="10">
        <f t="shared" si="105"/>
        <v>0</v>
      </c>
      <c r="Q271" s="10">
        <f t="shared" si="105"/>
        <v>0</v>
      </c>
      <c r="R271" s="10">
        <f t="shared" si="105"/>
        <v>0</v>
      </c>
      <c r="S271" s="10">
        <f t="shared" si="105"/>
        <v>0</v>
      </c>
      <c r="T271" s="10">
        <f t="shared" si="105"/>
        <v>0</v>
      </c>
      <c r="U271" s="10">
        <f t="shared" si="105"/>
        <v>0</v>
      </c>
      <c r="V271" s="10">
        <f t="shared" si="105"/>
        <v>0</v>
      </c>
      <c r="W271" s="10">
        <f t="shared" si="105"/>
        <v>0</v>
      </c>
      <c r="X271" s="10">
        <f t="shared" si="105"/>
        <v>0</v>
      </c>
      <c r="Y271" s="10">
        <f t="shared" si="105"/>
        <v>0</v>
      </c>
      <c r="Z271" s="10">
        <f t="shared" si="105"/>
        <v>0</v>
      </c>
      <c r="AA271" s="10">
        <f t="shared" si="105"/>
        <v>0</v>
      </c>
      <c r="AB271" s="10">
        <f t="shared" si="105"/>
        <v>0</v>
      </c>
      <c r="AC271" s="10">
        <f t="shared" si="105"/>
        <v>0</v>
      </c>
      <c r="AD271" s="10">
        <f t="shared" si="105"/>
        <v>0</v>
      </c>
      <c r="AE271" s="10">
        <f t="shared" si="105"/>
        <v>0</v>
      </c>
      <c r="AF271" s="10">
        <f t="shared" si="105"/>
        <v>0</v>
      </c>
      <c r="AG271" s="10">
        <f t="shared" si="105"/>
        <v>0</v>
      </c>
      <c r="AH271" s="10">
        <f t="shared" si="105"/>
        <v>0</v>
      </c>
      <c r="AI271" s="10">
        <f t="shared" si="105"/>
        <v>0</v>
      </c>
      <c r="AJ271" s="10">
        <f t="shared" si="105"/>
        <v>0</v>
      </c>
      <c r="AK271" s="10">
        <f t="shared" si="105"/>
        <v>0</v>
      </c>
    </row>
    <row r="272" spans="4:37" x14ac:dyDescent="0.35">
      <c r="E272" t="s">
        <v>60</v>
      </c>
      <c r="F272" t="s">
        <v>53</v>
      </c>
      <c r="G272" s="10">
        <f t="shared" si="105"/>
        <v>0</v>
      </c>
      <c r="H272" s="10">
        <f t="shared" si="105"/>
        <v>0</v>
      </c>
      <c r="I272" s="10">
        <f t="shared" si="105"/>
        <v>0</v>
      </c>
      <c r="J272" s="10">
        <f t="shared" si="105"/>
        <v>0</v>
      </c>
      <c r="K272" s="10">
        <f t="shared" si="105"/>
        <v>0</v>
      </c>
      <c r="L272" s="10">
        <f t="shared" si="105"/>
        <v>0</v>
      </c>
      <c r="M272" s="10">
        <f t="shared" si="105"/>
        <v>0</v>
      </c>
      <c r="N272" s="10">
        <f t="shared" si="105"/>
        <v>0</v>
      </c>
      <c r="O272" s="10">
        <f t="shared" si="105"/>
        <v>0</v>
      </c>
      <c r="P272" s="10">
        <f t="shared" si="105"/>
        <v>0</v>
      </c>
      <c r="Q272" s="10">
        <f t="shared" si="105"/>
        <v>0</v>
      </c>
      <c r="R272" s="10">
        <f t="shared" si="105"/>
        <v>0</v>
      </c>
      <c r="S272" s="10">
        <f t="shared" si="105"/>
        <v>0</v>
      </c>
      <c r="T272" s="10">
        <f t="shared" si="105"/>
        <v>0</v>
      </c>
      <c r="U272" s="10">
        <f t="shared" si="105"/>
        <v>0</v>
      </c>
      <c r="V272" s="10">
        <f t="shared" si="105"/>
        <v>0</v>
      </c>
      <c r="W272" s="10">
        <f t="shared" si="105"/>
        <v>0</v>
      </c>
      <c r="X272" s="10">
        <f t="shared" si="105"/>
        <v>0</v>
      </c>
      <c r="Y272" s="10">
        <f t="shared" si="105"/>
        <v>0</v>
      </c>
      <c r="Z272" s="10">
        <f t="shared" si="105"/>
        <v>0</v>
      </c>
      <c r="AA272" s="10">
        <f t="shared" si="105"/>
        <v>0</v>
      </c>
      <c r="AB272" s="10">
        <f t="shared" si="105"/>
        <v>0</v>
      </c>
      <c r="AC272" s="10">
        <f t="shared" si="105"/>
        <v>0</v>
      </c>
      <c r="AD272" s="10">
        <f t="shared" si="105"/>
        <v>0</v>
      </c>
      <c r="AE272" s="10">
        <f t="shared" si="105"/>
        <v>0</v>
      </c>
      <c r="AF272" s="10">
        <f t="shared" si="105"/>
        <v>0</v>
      </c>
      <c r="AG272" s="10">
        <f t="shared" si="105"/>
        <v>0</v>
      </c>
      <c r="AH272" s="10">
        <f t="shared" si="105"/>
        <v>0</v>
      </c>
      <c r="AI272" s="10">
        <f t="shared" si="105"/>
        <v>0</v>
      </c>
      <c r="AJ272" s="10">
        <f t="shared" si="105"/>
        <v>0</v>
      </c>
      <c r="AK272" s="10">
        <f t="shared" si="105"/>
        <v>0</v>
      </c>
    </row>
    <row r="273" spans="1:38" x14ac:dyDescent="0.35">
      <c r="E273" t="s">
        <v>141</v>
      </c>
      <c r="F273" t="s">
        <v>53</v>
      </c>
      <c r="G273" s="10">
        <f t="shared" si="105"/>
        <v>0</v>
      </c>
      <c r="H273" s="10">
        <f t="shared" si="105"/>
        <v>0</v>
      </c>
      <c r="I273" s="10">
        <f t="shared" si="105"/>
        <v>0</v>
      </c>
      <c r="J273" s="10">
        <f t="shared" si="105"/>
        <v>0</v>
      </c>
      <c r="K273" s="10">
        <f t="shared" si="105"/>
        <v>0</v>
      </c>
      <c r="L273" s="10">
        <f t="shared" si="105"/>
        <v>0</v>
      </c>
      <c r="M273" s="10">
        <f t="shared" si="105"/>
        <v>0</v>
      </c>
      <c r="N273" s="10">
        <f t="shared" si="105"/>
        <v>0</v>
      </c>
      <c r="O273" s="10">
        <f t="shared" si="105"/>
        <v>0</v>
      </c>
      <c r="P273" s="10">
        <f t="shared" si="105"/>
        <v>0</v>
      </c>
      <c r="Q273" s="10">
        <f t="shared" si="105"/>
        <v>0</v>
      </c>
      <c r="R273" s="10">
        <f t="shared" si="105"/>
        <v>0</v>
      </c>
      <c r="S273" s="10">
        <f t="shared" si="105"/>
        <v>0</v>
      </c>
      <c r="T273" s="10">
        <f t="shared" si="105"/>
        <v>0</v>
      </c>
      <c r="U273" s="10">
        <f t="shared" si="105"/>
        <v>0</v>
      </c>
      <c r="V273" s="10">
        <f t="shared" si="105"/>
        <v>0</v>
      </c>
      <c r="W273" s="10">
        <f t="shared" si="105"/>
        <v>0</v>
      </c>
      <c r="X273" s="10">
        <f t="shared" si="105"/>
        <v>0</v>
      </c>
      <c r="Y273" s="10">
        <f t="shared" si="105"/>
        <v>0</v>
      </c>
      <c r="Z273" s="10">
        <f t="shared" si="105"/>
        <v>0</v>
      </c>
      <c r="AA273" s="10">
        <f t="shared" si="105"/>
        <v>0</v>
      </c>
      <c r="AB273" s="10">
        <f t="shared" si="105"/>
        <v>0</v>
      </c>
      <c r="AC273" s="10">
        <f t="shared" si="105"/>
        <v>0</v>
      </c>
      <c r="AD273" s="10">
        <f t="shared" si="105"/>
        <v>0</v>
      </c>
      <c r="AE273" s="10">
        <f t="shared" si="105"/>
        <v>0</v>
      </c>
      <c r="AF273" s="10">
        <f t="shared" si="105"/>
        <v>0</v>
      </c>
      <c r="AG273" s="10">
        <f t="shared" si="105"/>
        <v>0</v>
      </c>
      <c r="AH273" s="10">
        <f t="shared" si="105"/>
        <v>0</v>
      </c>
      <c r="AI273" s="10">
        <f t="shared" si="105"/>
        <v>0</v>
      </c>
      <c r="AJ273" s="10">
        <f t="shared" si="105"/>
        <v>0</v>
      </c>
      <c r="AK273" s="10">
        <f t="shared" si="105"/>
        <v>0</v>
      </c>
      <c r="AL273" s="10">
        <f t="shared" ref="AL273:AL277" si="106">IF(AF273=0,0,IF($G$17&gt;(AK273/AF273)^(1/5)-1+2%,AK273*(AK273/AF273)^(1/5)/($G$17-((AK273/AF273)^(1/5)-1)),AK273*(1+$G$16)/$G$18))</f>
        <v>0</v>
      </c>
    </row>
    <row r="274" spans="1:38" x14ac:dyDescent="0.35">
      <c r="E274" t="s">
        <v>117</v>
      </c>
      <c r="F274" t="s">
        <v>53</v>
      </c>
      <c r="G274" s="10">
        <f t="shared" si="105"/>
        <v>0</v>
      </c>
      <c r="H274" s="10">
        <f t="shared" si="105"/>
        <v>0</v>
      </c>
      <c r="I274" s="10">
        <f t="shared" si="105"/>
        <v>0</v>
      </c>
      <c r="J274" s="10">
        <f t="shared" si="105"/>
        <v>0</v>
      </c>
      <c r="K274" s="10">
        <f t="shared" si="105"/>
        <v>0</v>
      </c>
      <c r="L274" s="10">
        <f t="shared" si="105"/>
        <v>0</v>
      </c>
      <c r="M274" s="10">
        <f t="shared" si="105"/>
        <v>0</v>
      </c>
      <c r="N274" s="10">
        <f t="shared" si="105"/>
        <v>0</v>
      </c>
      <c r="O274" s="10">
        <f t="shared" si="105"/>
        <v>0</v>
      </c>
      <c r="P274" s="10">
        <f t="shared" si="105"/>
        <v>0</v>
      </c>
      <c r="Q274" s="10">
        <f t="shared" si="105"/>
        <v>0</v>
      </c>
      <c r="R274" s="10">
        <f t="shared" si="105"/>
        <v>0</v>
      </c>
      <c r="S274" s="10">
        <f t="shared" si="105"/>
        <v>0</v>
      </c>
      <c r="T274" s="10">
        <f t="shared" si="105"/>
        <v>0</v>
      </c>
      <c r="U274" s="10">
        <f t="shared" si="105"/>
        <v>0</v>
      </c>
      <c r="V274" s="10">
        <f t="shared" si="105"/>
        <v>0</v>
      </c>
      <c r="W274" s="10">
        <f t="shared" si="105"/>
        <v>0</v>
      </c>
      <c r="X274" s="10">
        <f t="shared" si="105"/>
        <v>0</v>
      </c>
      <c r="Y274" s="10">
        <f t="shared" si="105"/>
        <v>0</v>
      </c>
      <c r="Z274" s="10">
        <f t="shared" si="105"/>
        <v>0</v>
      </c>
      <c r="AA274" s="10">
        <f t="shared" si="105"/>
        <v>0</v>
      </c>
      <c r="AB274" s="10">
        <f t="shared" si="105"/>
        <v>0</v>
      </c>
      <c r="AC274" s="10">
        <f t="shared" si="105"/>
        <v>0</v>
      </c>
      <c r="AD274" s="10">
        <f t="shared" si="105"/>
        <v>0</v>
      </c>
      <c r="AE274" s="10">
        <f t="shared" si="105"/>
        <v>0</v>
      </c>
      <c r="AF274" s="10">
        <f t="shared" si="105"/>
        <v>0</v>
      </c>
      <c r="AG274" s="10">
        <f t="shared" si="105"/>
        <v>0</v>
      </c>
      <c r="AH274" s="10">
        <f t="shared" si="105"/>
        <v>0</v>
      </c>
      <c r="AI274" s="10">
        <f t="shared" si="105"/>
        <v>0</v>
      </c>
      <c r="AJ274" s="10">
        <f t="shared" si="105"/>
        <v>0</v>
      </c>
      <c r="AK274" s="10">
        <f t="shared" si="105"/>
        <v>0</v>
      </c>
      <c r="AL274" s="10">
        <f t="shared" si="106"/>
        <v>0</v>
      </c>
    </row>
    <row r="275" spans="1:38" x14ac:dyDescent="0.35">
      <c r="E275" t="s">
        <v>118</v>
      </c>
      <c r="F275" t="s">
        <v>53</v>
      </c>
      <c r="G275" s="10">
        <f t="shared" si="105"/>
        <v>0</v>
      </c>
      <c r="H275" s="10">
        <f t="shared" si="105"/>
        <v>0</v>
      </c>
      <c r="I275" s="10">
        <f t="shared" si="105"/>
        <v>0</v>
      </c>
      <c r="J275" s="10">
        <f t="shared" si="105"/>
        <v>0</v>
      </c>
      <c r="K275" s="10">
        <f t="shared" si="105"/>
        <v>0</v>
      </c>
      <c r="L275" s="10">
        <f t="shared" si="105"/>
        <v>0</v>
      </c>
      <c r="M275" s="10">
        <f t="shared" si="105"/>
        <v>0</v>
      </c>
      <c r="N275" s="10">
        <f t="shared" si="105"/>
        <v>0</v>
      </c>
      <c r="O275" s="10">
        <f t="shared" si="105"/>
        <v>0</v>
      </c>
      <c r="P275" s="10">
        <f t="shared" si="105"/>
        <v>0</v>
      </c>
      <c r="Q275" s="10">
        <f t="shared" si="105"/>
        <v>0</v>
      </c>
      <c r="R275" s="10">
        <f t="shared" si="105"/>
        <v>0</v>
      </c>
      <c r="S275" s="10">
        <f t="shared" si="105"/>
        <v>0</v>
      </c>
      <c r="T275" s="10">
        <f t="shared" si="105"/>
        <v>0</v>
      </c>
      <c r="U275" s="10">
        <f t="shared" si="105"/>
        <v>0</v>
      </c>
      <c r="V275" s="10">
        <f t="shared" si="105"/>
        <v>0</v>
      </c>
      <c r="W275" s="10">
        <f t="shared" si="105"/>
        <v>0</v>
      </c>
      <c r="X275" s="10">
        <f t="shared" si="105"/>
        <v>0</v>
      </c>
      <c r="Y275" s="10">
        <f t="shared" si="105"/>
        <v>0</v>
      </c>
      <c r="Z275" s="10">
        <f t="shared" si="105"/>
        <v>0</v>
      </c>
      <c r="AA275" s="10">
        <f t="shared" si="105"/>
        <v>0</v>
      </c>
      <c r="AB275" s="10">
        <f t="shared" si="105"/>
        <v>0</v>
      </c>
      <c r="AC275" s="10">
        <f t="shared" si="105"/>
        <v>0</v>
      </c>
      <c r="AD275" s="10">
        <f t="shared" si="105"/>
        <v>0</v>
      </c>
      <c r="AE275" s="10">
        <f t="shared" si="105"/>
        <v>0</v>
      </c>
      <c r="AF275" s="10">
        <f t="shared" si="105"/>
        <v>0</v>
      </c>
      <c r="AG275" s="10">
        <f t="shared" si="105"/>
        <v>0</v>
      </c>
      <c r="AH275" s="10">
        <f t="shared" si="105"/>
        <v>0</v>
      </c>
      <c r="AI275" s="10">
        <f t="shared" si="105"/>
        <v>0</v>
      </c>
      <c r="AJ275" s="10">
        <f t="shared" si="105"/>
        <v>0</v>
      </c>
      <c r="AK275" s="10">
        <f t="shared" si="105"/>
        <v>0</v>
      </c>
      <c r="AL275" s="10">
        <f t="shared" si="106"/>
        <v>0</v>
      </c>
    </row>
    <row r="276" spans="1:38" x14ac:dyDescent="0.35">
      <c r="E276" t="s">
        <v>125</v>
      </c>
      <c r="F276" t="s">
        <v>53</v>
      </c>
      <c r="G276" s="10">
        <f t="shared" si="105"/>
        <v>0</v>
      </c>
      <c r="H276" s="10">
        <f t="shared" si="105"/>
        <v>0</v>
      </c>
      <c r="I276" s="10">
        <f t="shared" si="105"/>
        <v>0</v>
      </c>
      <c r="J276" s="10">
        <f t="shared" si="105"/>
        <v>0</v>
      </c>
      <c r="K276" s="10">
        <f t="shared" si="105"/>
        <v>0</v>
      </c>
      <c r="L276" s="10">
        <f t="shared" si="105"/>
        <v>0</v>
      </c>
      <c r="M276" s="10">
        <f t="shared" si="105"/>
        <v>0</v>
      </c>
      <c r="N276" s="10">
        <f t="shared" si="105"/>
        <v>0</v>
      </c>
      <c r="O276" s="10">
        <f t="shared" si="105"/>
        <v>0</v>
      </c>
      <c r="P276" s="10">
        <f t="shared" si="105"/>
        <v>0</v>
      </c>
      <c r="Q276" s="10">
        <f t="shared" si="105"/>
        <v>0</v>
      </c>
      <c r="R276" s="10">
        <f t="shared" si="105"/>
        <v>0</v>
      </c>
      <c r="S276" s="10">
        <f t="shared" si="105"/>
        <v>0</v>
      </c>
      <c r="T276" s="10">
        <f t="shared" si="105"/>
        <v>0</v>
      </c>
      <c r="U276" s="10">
        <f t="shared" si="105"/>
        <v>0</v>
      </c>
      <c r="V276" s="10">
        <f t="shared" si="105"/>
        <v>0</v>
      </c>
      <c r="W276" s="10">
        <f t="shared" si="105"/>
        <v>0</v>
      </c>
      <c r="X276" s="10">
        <f t="shared" si="105"/>
        <v>0</v>
      </c>
      <c r="Y276" s="10">
        <f t="shared" si="105"/>
        <v>0</v>
      </c>
      <c r="Z276" s="10">
        <f t="shared" si="105"/>
        <v>0</v>
      </c>
      <c r="AA276" s="10">
        <f t="shared" si="105"/>
        <v>0</v>
      </c>
      <c r="AB276" s="10">
        <f t="shared" si="105"/>
        <v>0</v>
      </c>
      <c r="AC276" s="10">
        <f t="shared" si="105"/>
        <v>0</v>
      </c>
      <c r="AD276" s="10">
        <f t="shared" si="105"/>
        <v>0</v>
      </c>
      <c r="AE276" s="10">
        <f t="shared" si="105"/>
        <v>0</v>
      </c>
      <c r="AF276" s="10">
        <f t="shared" si="105"/>
        <v>0</v>
      </c>
      <c r="AG276" s="10">
        <f t="shared" si="105"/>
        <v>0</v>
      </c>
      <c r="AH276" s="10">
        <f t="shared" si="105"/>
        <v>0</v>
      </c>
      <c r="AI276" s="10">
        <f t="shared" si="105"/>
        <v>0</v>
      </c>
      <c r="AJ276" s="10">
        <f t="shared" si="105"/>
        <v>0</v>
      </c>
      <c r="AK276" s="10">
        <f t="shared" si="105"/>
        <v>0</v>
      </c>
      <c r="AL276" s="10">
        <f t="shared" si="106"/>
        <v>0</v>
      </c>
    </row>
    <row r="277" spans="1:38" x14ac:dyDescent="0.35">
      <c r="E277" t="s">
        <v>131</v>
      </c>
      <c r="F277" t="s">
        <v>53</v>
      </c>
      <c r="G277" s="10">
        <f t="shared" si="105"/>
        <v>0</v>
      </c>
      <c r="H277" s="10">
        <f t="shared" si="105"/>
        <v>0</v>
      </c>
      <c r="I277" s="10">
        <f t="shared" si="105"/>
        <v>0</v>
      </c>
      <c r="J277" s="10">
        <f t="shared" si="105"/>
        <v>0</v>
      </c>
      <c r="K277" s="10">
        <f t="shared" si="105"/>
        <v>0</v>
      </c>
      <c r="L277" s="10">
        <f t="shared" si="105"/>
        <v>0</v>
      </c>
      <c r="M277" s="10">
        <f t="shared" si="105"/>
        <v>0</v>
      </c>
      <c r="N277" s="10">
        <f t="shared" si="105"/>
        <v>0</v>
      </c>
      <c r="O277" s="10">
        <f t="shared" si="105"/>
        <v>0</v>
      </c>
      <c r="P277" s="10">
        <f t="shared" si="105"/>
        <v>0</v>
      </c>
      <c r="Q277" s="10">
        <f t="shared" si="105"/>
        <v>0</v>
      </c>
      <c r="R277" s="10">
        <f t="shared" si="105"/>
        <v>0</v>
      </c>
      <c r="S277" s="10">
        <f t="shared" si="105"/>
        <v>0</v>
      </c>
      <c r="T277" s="10">
        <f t="shared" si="105"/>
        <v>0</v>
      </c>
      <c r="U277" s="10">
        <f t="shared" si="105"/>
        <v>0</v>
      </c>
      <c r="V277" s="10">
        <f t="shared" si="105"/>
        <v>0</v>
      </c>
      <c r="W277" s="10">
        <f t="shared" si="105"/>
        <v>0</v>
      </c>
      <c r="X277" s="10">
        <f t="shared" si="105"/>
        <v>0</v>
      </c>
      <c r="Y277" s="10">
        <f t="shared" si="105"/>
        <v>0</v>
      </c>
      <c r="Z277" s="10">
        <f t="shared" si="105"/>
        <v>0</v>
      </c>
      <c r="AA277" s="10">
        <f t="shared" si="105"/>
        <v>0</v>
      </c>
      <c r="AB277" s="10">
        <f t="shared" si="105"/>
        <v>0</v>
      </c>
      <c r="AC277" s="10">
        <f t="shared" si="105"/>
        <v>0</v>
      </c>
      <c r="AD277" s="10">
        <f t="shared" si="105"/>
        <v>0</v>
      </c>
      <c r="AE277" s="10">
        <f t="shared" si="105"/>
        <v>0</v>
      </c>
      <c r="AF277" s="10">
        <f t="shared" si="105"/>
        <v>0</v>
      </c>
      <c r="AG277" s="10">
        <f t="shared" si="105"/>
        <v>0</v>
      </c>
      <c r="AH277" s="10">
        <f t="shared" si="105"/>
        <v>0</v>
      </c>
      <c r="AI277" s="10">
        <f t="shared" si="105"/>
        <v>0</v>
      </c>
      <c r="AJ277" s="10">
        <f t="shared" si="105"/>
        <v>0</v>
      </c>
      <c r="AK277" s="10">
        <f t="shared" si="105"/>
        <v>0</v>
      </c>
      <c r="AL277" s="10">
        <f t="shared" si="106"/>
        <v>0</v>
      </c>
    </row>
    <row r="278" spans="1:38" x14ac:dyDescent="0.35">
      <c r="E278" t="s">
        <v>148</v>
      </c>
      <c r="F278" t="s">
        <v>53</v>
      </c>
      <c r="G278" s="10">
        <f t="shared" ref="G278:AK278" si="107">G267</f>
        <v>0</v>
      </c>
      <c r="H278" s="10">
        <f t="shared" si="107"/>
        <v>0</v>
      </c>
      <c r="I278" s="10">
        <f t="shared" si="107"/>
        <v>0</v>
      </c>
      <c r="J278" s="10">
        <f t="shared" si="107"/>
        <v>0</v>
      </c>
      <c r="K278" s="10">
        <f t="shared" si="107"/>
        <v>0</v>
      </c>
      <c r="L278" s="10">
        <f t="shared" si="107"/>
        <v>0</v>
      </c>
      <c r="M278" s="10">
        <f t="shared" si="107"/>
        <v>0</v>
      </c>
      <c r="N278" s="10">
        <f t="shared" si="107"/>
        <v>0</v>
      </c>
      <c r="O278" s="10">
        <f t="shared" si="107"/>
        <v>0</v>
      </c>
      <c r="P278" s="10">
        <f t="shared" si="107"/>
        <v>0</v>
      </c>
      <c r="Q278" s="10">
        <f t="shared" si="107"/>
        <v>0</v>
      </c>
      <c r="R278" s="10">
        <f t="shared" si="107"/>
        <v>0</v>
      </c>
      <c r="S278" s="10">
        <f t="shared" si="107"/>
        <v>0</v>
      </c>
      <c r="T278" s="10">
        <f t="shared" si="107"/>
        <v>0</v>
      </c>
      <c r="U278" s="10">
        <f t="shared" si="107"/>
        <v>0</v>
      </c>
      <c r="V278" s="10">
        <f t="shared" si="107"/>
        <v>0</v>
      </c>
      <c r="W278" s="10">
        <f t="shared" si="107"/>
        <v>0</v>
      </c>
      <c r="X278" s="10">
        <f t="shared" si="107"/>
        <v>0</v>
      </c>
      <c r="Y278" s="10">
        <f t="shared" si="107"/>
        <v>0</v>
      </c>
      <c r="Z278" s="10">
        <f t="shared" si="107"/>
        <v>0</v>
      </c>
      <c r="AA278" s="10">
        <f t="shared" si="107"/>
        <v>0</v>
      </c>
      <c r="AB278" s="10">
        <f t="shared" si="107"/>
        <v>0</v>
      </c>
      <c r="AC278" s="10">
        <f t="shared" si="107"/>
        <v>0</v>
      </c>
      <c r="AD278" s="10">
        <f t="shared" si="107"/>
        <v>0</v>
      </c>
      <c r="AE278" s="10">
        <f t="shared" si="107"/>
        <v>0</v>
      </c>
      <c r="AF278" s="10">
        <f t="shared" si="107"/>
        <v>0</v>
      </c>
      <c r="AG278" s="10">
        <f t="shared" si="107"/>
        <v>0</v>
      </c>
      <c r="AH278" s="10">
        <f t="shared" si="107"/>
        <v>0</v>
      </c>
      <c r="AI278" s="10">
        <f t="shared" si="107"/>
        <v>0</v>
      </c>
      <c r="AJ278" s="10">
        <f t="shared" si="107"/>
        <v>0</v>
      </c>
      <c r="AK278" s="10">
        <f t="shared" si="107"/>
        <v>0</v>
      </c>
      <c r="AL278" s="10">
        <f>IF(AF278=0,0,IF($G$17&gt;(AK278/AF278)^(1/5)-1+2%,AK278*(AK278/AF278)^(1/5)/($G$17-((AK278/AF278)^(1/5)-1)),AK278*(1+$G$16)/$G$18))</f>
        <v>0</v>
      </c>
    </row>
    <row r="279" spans="1:38" x14ac:dyDescent="0.35">
      <c r="E279" t="s">
        <v>149</v>
      </c>
      <c r="F279" t="s">
        <v>53</v>
      </c>
      <c r="G279" s="10">
        <f>-$G$19*G278</f>
        <v>0</v>
      </c>
      <c r="H279" s="10">
        <f t="shared" ref="H279:AK279" si="108">-$G$19*H278</f>
        <v>0</v>
      </c>
      <c r="I279" s="10">
        <f t="shared" si="108"/>
        <v>0</v>
      </c>
      <c r="J279" s="10">
        <f t="shared" si="108"/>
        <v>0</v>
      </c>
      <c r="K279" s="10">
        <f t="shared" si="108"/>
        <v>0</v>
      </c>
      <c r="L279" s="10">
        <f t="shared" si="108"/>
        <v>0</v>
      </c>
      <c r="M279" s="10">
        <f t="shared" si="108"/>
        <v>0</v>
      </c>
      <c r="N279" s="10">
        <f t="shared" si="108"/>
        <v>0</v>
      </c>
      <c r="O279" s="10">
        <f t="shared" si="108"/>
        <v>0</v>
      </c>
      <c r="P279" s="10">
        <f t="shared" si="108"/>
        <v>0</v>
      </c>
      <c r="Q279" s="10">
        <f t="shared" si="108"/>
        <v>0</v>
      </c>
      <c r="R279" s="10">
        <f t="shared" si="108"/>
        <v>0</v>
      </c>
      <c r="S279" s="10">
        <f t="shared" si="108"/>
        <v>0</v>
      </c>
      <c r="T279" s="10">
        <f t="shared" si="108"/>
        <v>0</v>
      </c>
      <c r="U279" s="10">
        <f t="shared" si="108"/>
        <v>0</v>
      </c>
      <c r="V279" s="10">
        <f t="shared" si="108"/>
        <v>0</v>
      </c>
      <c r="W279" s="10">
        <f t="shared" si="108"/>
        <v>0</v>
      </c>
      <c r="X279" s="10">
        <f t="shared" si="108"/>
        <v>0</v>
      </c>
      <c r="Y279" s="10">
        <f t="shared" si="108"/>
        <v>0</v>
      </c>
      <c r="Z279" s="10">
        <f t="shared" si="108"/>
        <v>0</v>
      </c>
      <c r="AA279" s="10">
        <f t="shared" si="108"/>
        <v>0</v>
      </c>
      <c r="AB279" s="10">
        <f t="shared" si="108"/>
        <v>0</v>
      </c>
      <c r="AC279" s="10">
        <f t="shared" si="108"/>
        <v>0</v>
      </c>
      <c r="AD279" s="10">
        <f t="shared" si="108"/>
        <v>0</v>
      </c>
      <c r="AE279" s="10">
        <f t="shared" si="108"/>
        <v>0</v>
      </c>
      <c r="AF279" s="10">
        <f t="shared" si="108"/>
        <v>0</v>
      </c>
      <c r="AG279" s="10">
        <f t="shared" si="108"/>
        <v>0</v>
      </c>
      <c r="AH279" s="10">
        <f t="shared" si="108"/>
        <v>0</v>
      </c>
      <c r="AI279" s="10">
        <f t="shared" si="108"/>
        <v>0</v>
      </c>
      <c r="AJ279" s="10">
        <f t="shared" si="108"/>
        <v>0</v>
      </c>
      <c r="AK279" s="10">
        <f t="shared" si="108"/>
        <v>0</v>
      </c>
      <c r="AL279" s="10">
        <f t="shared" ref="AL279" si="109">IF(AF279=0,0,IF($G$17&gt;(AK279/AF279)^(1/5)-1+2%,AK279*(AK279/AF279)^(1/5)/($G$17-((AK279/AF279)^(1/5)-1)),AK279*(1+$G$16)/$G$18))</f>
        <v>0</v>
      </c>
    </row>
    <row r="280" spans="1:38" x14ac:dyDescent="0.35">
      <c r="E280" t="s">
        <v>150</v>
      </c>
      <c r="F280" t="s">
        <v>53</v>
      </c>
      <c r="G280" s="10">
        <f t="shared" ref="G280:AL280" si="110">SUM(G270:G279)</f>
        <v>0</v>
      </c>
      <c r="H280" s="10">
        <f t="shared" si="110"/>
        <v>0</v>
      </c>
      <c r="I280" s="10">
        <f t="shared" si="110"/>
        <v>0</v>
      </c>
      <c r="J280" s="10">
        <f t="shared" si="110"/>
        <v>-8953631.9748609979</v>
      </c>
      <c r="K280" s="10">
        <f t="shared" si="110"/>
        <v>-14816763.503986044</v>
      </c>
      <c r="L280" s="10">
        <f t="shared" si="110"/>
        <v>-5895611.8237101641</v>
      </c>
      <c r="M280" s="10">
        <f t="shared" si="110"/>
        <v>-3765371.2819813695</v>
      </c>
      <c r="N280" s="10">
        <f t="shared" si="110"/>
        <v>-3967030.0734917778</v>
      </c>
      <c r="O280" s="10">
        <f t="shared" si="110"/>
        <v>-33543785.550435688</v>
      </c>
      <c r="P280" s="10">
        <f t="shared" si="110"/>
        <v>-8056640.7966997046</v>
      </c>
      <c r="Q280" s="10">
        <f t="shared" si="110"/>
        <v>-10260620.160198603</v>
      </c>
      <c r="R280" s="10">
        <f t="shared" si="110"/>
        <v>-20330753.185707778</v>
      </c>
      <c r="S280" s="10">
        <f t="shared" si="110"/>
        <v>-26882278.803058125</v>
      </c>
      <c r="T280" s="10">
        <f t="shared" si="110"/>
        <v>-16063687.145953603</v>
      </c>
      <c r="U280" s="10">
        <f t="shared" si="110"/>
        <v>-1086357.5711182612</v>
      </c>
      <c r="V280" s="10">
        <f t="shared" si="110"/>
        <v>-438665.39265850774</v>
      </c>
      <c r="W280" s="10">
        <f t="shared" si="110"/>
        <v>-11081042.409346089</v>
      </c>
      <c r="X280" s="10">
        <f t="shared" si="110"/>
        <v>-11258002.263058521</v>
      </c>
      <c r="Y280" s="10">
        <f t="shared" si="110"/>
        <v>-11434962.116770953</v>
      </c>
      <c r="Z280" s="10">
        <f t="shared" si="110"/>
        <v>-11611921.970483381</v>
      </c>
      <c r="AA280" s="10">
        <f t="shared" si="110"/>
        <v>-11788881.824195813</v>
      </c>
      <c r="AB280" s="10">
        <f t="shared" si="110"/>
        <v>-11965841.677908245</v>
      </c>
      <c r="AC280" s="10">
        <f t="shared" si="110"/>
        <v>-12142801.531620678</v>
      </c>
      <c r="AD280" s="10">
        <f t="shared" si="110"/>
        <v>-12319761.385333106</v>
      </c>
      <c r="AE280" s="10">
        <f t="shared" si="110"/>
        <v>-12496721.239045538</v>
      </c>
      <c r="AF280" s="10">
        <f t="shared" si="110"/>
        <v>-12673681.09275797</v>
      </c>
      <c r="AG280" s="10">
        <f t="shared" si="110"/>
        <v>-12850640.946470398</v>
      </c>
      <c r="AH280" s="10">
        <f t="shared" si="110"/>
        <v>-13027600.800182831</v>
      </c>
      <c r="AI280" s="10">
        <f t="shared" si="110"/>
        <v>-13204560.653895263</v>
      </c>
      <c r="AJ280" s="10">
        <f t="shared" si="110"/>
        <v>-13381520.507607695</v>
      </c>
      <c r="AK280" s="10">
        <f t="shared" si="110"/>
        <v>-13558480.361320123</v>
      </c>
      <c r="AL280" s="10">
        <f t="shared" si="110"/>
        <v>0</v>
      </c>
    </row>
    <row r="281" spans="1:38" x14ac:dyDescent="0.35">
      <c r="E281" t="s">
        <v>151</v>
      </c>
      <c r="F281" t="s">
        <v>53</v>
      </c>
      <c r="G281" s="10">
        <f>NPV($G$17,H280:AL280)+G280</f>
        <v>-212247283.51111498</v>
      </c>
    </row>
    <row r="282" spans="1:38" x14ac:dyDescent="0.35">
      <c r="E282" s="15" t="s">
        <v>153</v>
      </c>
      <c r="F282" s="15"/>
      <c r="G282" s="18" t="str">
        <f>IF(G281&gt;0,"N/A",IF(ABS(G281+G255)&gt;1,"Error","OK"))</f>
        <v>Error</v>
      </c>
    </row>
    <row r="284" spans="1:38" x14ac:dyDescent="0.35">
      <c r="C284" s="3" t="s">
        <v>155</v>
      </c>
      <c r="D284" s="3"/>
      <c r="G284">
        <f>MAX(0,-G313/(NPV($G$18,H285:AA285)+G285))</f>
        <v>38039143.702419363</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1">G286*(1+$G$16)</f>
        <v>18093881.438829519</v>
      </c>
      <c r="I286" s="10">
        <f t="shared" si="111"/>
        <v>19014689.654546034</v>
      </c>
      <c r="J286" s="10">
        <f t="shared" si="111"/>
        <v>19982358.339255754</v>
      </c>
      <c r="K286" s="10">
        <f t="shared" si="111"/>
        <v>20999272.249650449</v>
      </c>
      <c r="L286" s="10">
        <f t="shared" si="111"/>
        <v>22067937.504085585</v>
      </c>
      <c r="M286" s="10">
        <f t="shared" si="111"/>
        <v>23190987.75874643</v>
      </c>
      <c r="N286" s="10">
        <f t="shared" si="111"/>
        <v>24371190.69812284</v>
      </c>
      <c r="O286" s="10">
        <f t="shared" si="111"/>
        <v>25611454.855788127</v>
      </c>
      <c r="P286" s="10">
        <f t="shared" si="111"/>
        <v>26914836.782291338</v>
      </c>
      <c r="Q286" s="10">
        <f t="shared" si="111"/>
        <v>28284548.577827793</v>
      </c>
      <c r="R286" s="10">
        <f t="shared" si="111"/>
        <v>29723965.808251601</v>
      </c>
      <c r="S286" s="10">
        <f t="shared" si="111"/>
        <v>31236635.823938705</v>
      </c>
      <c r="T286" s="10">
        <f t="shared" si="111"/>
        <v>32826286.502001744</v>
      </c>
      <c r="U286" s="10">
        <f t="shared" si="111"/>
        <v>34496835.433401324</v>
      </c>
      <c r="V286" s="10">
        <f t="shared" si="111"/>
        <v>36252399.577594779</v>
      </c>
      <c r="W286" s="10">
        <f t="shared" si="111"/>
        <v>38097305.408515632</v>
      </c>
      <c r="X286" s="10">
        <f t="shared" si="111"/>
        <v>40036099.576887928</v>
      </c>
      <c r="Y286" s="10">
        <f t="shared" si="111"/>
        <v>42073560.115151942</v>
      </c>
      <c r="Z286" s="10">
        <f t="shared" si="111"/>
        <v>44214708.212615147</v>
      </c>
      <c r="AA286" s="10">
        <f t="shared" si="111"/>
        <v>46464820.589847468</v>
      </c>
      <c r="AB286" s="10">
        <f t="shared" si="111"/>
        <v>48829442.502816804</v>
      </c>
      <c r="AC286" s="10">
        <f t="shared" si="111"/>
        <v>51314401.408812568</v>
      </c>
      <c r="AD286" s="10">
        <f t="shared" si="111"/>
        <v>53925821.327836111</v>
      </c>
      <c r="AE286" s="10">
        <f t="shared" si="111"/>
        <v>56670137.93485067</v>
      </c>
      <c r="AF286" s="10">
        <f t="shared" si="111"/>
        <v>59554114.420084804</v>
      </c>
      <c r="AG286" s="10">
        <f>AF286*(1+$G$16)</f>
        <v>62584858.156475887</v>
      </c>
      <c r="AH286" s="10">
        <f t="shared" si="111"/>
        <v>65769838.215329625</v>
      </c>
      <c r="AI286" s="10">
        <f t="shared" si="111"/>
        <v>69116903.773361668</v>
      </c>
      <c r="AJ286" s="10">
        <f t="shared" si="111"/>
        <v>72634303.456484407</v>
      </c>
      <c r="AK286" s="10">
        <f t="shared" si="111"/>
        <v>76330705.668010339</v>
      </c>
    </row>
    <row r="287" spans="1:38" x14ac:dyDescent="0.35">
      <c r="E287" t="s">
        <v>139</v>
      </c>
      <c r="F287" t="s">
        <v>53</v>
      </c>
      <c r="G287" s="10">
        <f>G285*G286</f>
        <v>17217664.420000002</v>
      </c>
      <c r="H287" s="10">
        <f t="shared" ref="H287:AK287" si="112">H285*H286</f>
        <v>18093881.438829519</v>
      </c>
      <c r="I287" s="10">
        <f t="shared" si="112"/>
        <v>19014689.654546034</v>
      </c>
      <c r="J287" s="10">
        <f t="shared" si="112"/>
        <v>19982358.339255754</v>
      </c>
      <c r="K287" s="10">
        <f t="shared" si="112"/>
        <v>20999272.249650449</v>
      </c>
      <c r="L287" s="10">
        <f t="shared" si="112"/>
        <v>22067937.504085585</v>
      </c>
      <c r="M287" s="10">
        <f t="shared" si="112"/>
        <v>0</v>
      </c>
      <c r="N287" s="10">
        <f t="shared" si="112"/>
        <v>0</v>
      </c>
      <c r="O287" s="10">
        <f t="shared" si="112"/>
        <v>0</v>
      </c>
      <c r="P287" s="10">
        <f t="shared" si="112"/>
        <v>0</v>
      </c>
      <c r="Q287" s="10">
        <f t="shared" si="112"/>
        <v>0</v>
      </c>
      <c r="R287" s="10">
        <f t="shared" si="112"/>
        <v>0</v>
      </c>
      <c r="S287" s="10">
        <f t="shared" si="112"/>
        <v>0</v>
      </c>
      <c r="T287" s="10">
        <f t="shared" si="112"/>
        <v>0</v>
      </c>
      <c r="U287" s="10">
        <f t="shared" si="112"/>
        <v>0</v>
      </c>
      <c r="V287" s="10">
        <f t="shared" si="112"/>
        <v>0</v>
      </c>
      <c r="W287" s="10">
        <f t="shared" si="112"/>
        <v>0</v>
      </c>
      <c r="X287" s="10">
        <f t="shared" si="112"/>
        <v>0</v>
      </c>
      <c r="Y287" s="10">
        <f t="shared" si="112"/>
        <v>0</v>
      </c>
      <c r="Z287" s="10">
        <f t="shared" si="112"/>
        <v>0</v>
      </c>
      <c r="AA287" s="10">
        <f t="shared" si="112"/>
        <v>0</v>
      </c>
      <c r="AB287" s="10">
        <f t="shared" si="112"/>
        <v>0</v>
      </c>
      <c r="AC287" s="10">
        <f t="shared" si="112"/>
        <v>0</v>
      </c>
      <c r="AD287" s="10">
        <f t="shared" si="112"/>
        <v>0</v>
      </c>
      <c r="AE287" s="10">
        <f t="shared" si="112"/>
        <v>0</v>
      </c>
      <c r="AF287" s="10">
        <f t="shared" si="112"/>
        <v>0</v>
      </c>
      <c r="AG287" s="10">
        <f t="shared" si="112"/>
        <v>0</v>
      </c>
      <c r="AH287" s="10">
        <f t="shared" si="112"/>
        <v>0</v>
      </c>
      <c r="AI287" s="10">
        <f t="shared" si="112"/>
        <v>0</v>
      </c>
      <c r="AJ287" s="10">
        <f t="shared" si="112"/>
        <v>0</v>
      </c>
      <c r="AK287" s="10">
        <f t="shared" si="112"/>
        <v>0</v>
      </c>
    </row>
    <row r="289" spans="4:37" x14ac:dyDescent="0.35">
      <c r="D289" t="s">
        <v>140</v>
      </c>
    </row>
    <row r="290" spans="4:37" x14ac:dyDescent="0.35">
      <c r="E290" t="s">
        <v>57</v>
      </c>
      <c r="F290" t="s">
        <v>53</v>
      </c>
      <c r="G290" s="10">
        <f t="shared" ref="G290:AK295" si="113">G224</f>
        <v>0</v>
      </c>
      <c r="H290" s="10">
        <f t="shared" si="113"/>
        <v>0</v>
      </c>
      <c r="I290" s="10">
        <f t="shared" si="113"/>
        <v>0</v>
      </c>
      <c r="J290" s="10">
        <f t="shared" si="113"/>
        <v>3786015.9385158177</v>
      </c>
      <c r="K290" s="10">
        <f t="shared" si="113"/>
        <v>4598927.3384508733</v>
      </c>
      <c r="L290" s="10">
        <f t="shared" si="113"/>
        <v>5147622.5504659051</v>
      </c>
      <c r="M290" s="10">
        <f t="shared" si="113"/>
        <v>3979015.7998537263</v>
      </c>
      <c r="N290" s="10">
        <f t="shared" si="113"/>
        <v>4907370.082629622</v>
      </c>
      <c r="O290" s="10">
        <f t="shared" si="113"/>
        <v>4483790.3419831889</v>
      </c>
      <c r="P290" s="10">
        <f t="shared" si="113"/>
        <v>4577949.939164836</v>
      </c>
      <c r="Q290" s="10">
        <f t="shared" si="113"/>
        <v>4674086.8878872972</v>
      </c>
      <c r="R290" s="10">
        <f t="shared" si="113"/>
        <v>4772242.7125329301</v>
      </c>
      <c r="S290" s="10">
        <f t="shared" si="113"/>
        <v>4872459.8094961215</v>
      </c>
      <c r="T290" s="10">
        <f t="shared" si="113"/>
        <v>4974781.4654955398</v>
      </c>
      <c r="U290" s="10">
        <f t="shared" si="113"/>
        <v>5079251.8762709461</v>
      </c>
      <c r="V290" s="10">
        <f t="shared" si="113"/>
        <v>5185916.1656726357</v>
      </c>
      <c r="W290" s="10">
        <f t="shared" si="113"/>
        <v>5294820.4051517611</v>
      </c>
      <c r="X290" s="10">
        <f t="shared" si="113"/>
        <v>5406011.6336599477</v>
      </c>
      <c r="Y290" s="10">
        <f t="shared" si="113"/>
        <v>5519537.8779668063</v>
      </c>
      <c r="Z290" s="10">
        <f t="shared" si="113"/>
        <v>5635448.1734041097</v>
      </c>
      <c r="AA290" s="10">
        <f t="shared" si="113"/>
        <v>5753792.5850455957</v>
      </c>
      <c r="AB290" s="10">
        <f t="shared" si="113"/>
        <v>5874622.229331553</v>
      </c>
      <c r="AC290" s="10">
        <f t="shared" si="113"/>
        <v>5997989.296147516</v>
      </c>
      <c r="AD290" s="10">
        <f t="shared" si="113"/>
        <v>6123947.0713666137</v>
      </c>
      <c r="AE290" s="10">
        <f t="shared" si="113"/>
        <v>6252549.959865313</v>
      </c>
      <c r="AF290" s="10">
        <f t="shared" si="113"/>
        <v>6383853.5090224845</v>
      </c>
      <c r="AG290" s="10">
        <f t="shared" si="113"/>
        <v>6517914.432711957</v>
      </c>
      <c r="AH290" s="10">
        <f t="shared" si="113"/>
        <v>6654790.6357989078</v>
      </c>
      <c r="AI290" s="10">
        <f t="shared" si="113"/>
        <v>6794541.2391506853</v>
      </c>
      <c r="AJ290" s="10">
        <f t="shared" si="113"/>
        <v>6937226.6051728493</v>
      </c>
      <c r="AK290" s="10">
        <f t="shared" si="113"/>
        <v>7082908.363881479</v>
      </c>
    </row>
    <row r="291" spans="4:37" x14ac:dyDescent="0.35">
      <c r="E291" t="s">
        <v>141</v>
      </c>
      <c r="F291" t="s">
        <v>53</v>
      </c>
      <c r="G291" s="10">
        <f t="shared" si="113"/>
        <v>0</v>
      </c>
      <c r="H291" s="10">
        <f t="shared" si="113"/>
        <v>0</v>
      </c>
      <c r="I291" s="10">
        <f t="shared" si="113"/>
        <v>0</v>
      </c>
      <c r="J291" s="10">
        <f t="shared" si="113"/>
        <v>0</v>
      </c>
      <c r="K291" s="10">
        <f t="shared" si="113"/>
        <v>0</v>
      </c>
      <c r="L291" s="10">
        <f t="shared" si="113"/>
        <v>0</v>
      </c>
      <c r="M291" s="10">
        <f t="shared" si="113"/>
        <v>0</v>
      </c>
      <c r="N291" s="10">
        <f t="shared" si="113"/>
        <v>0</v>
      </c>
      <c r="O291" s="10">
        <f t="shared" si="113"/>
        <v>0</v>
      </c>
      <c r="P291" s="10">
        <f t="shared" si="113"/>
        <v>0</v>
      </c>
      <c r="Q291" s="10">
        <f t="shared" si="113"/>
        <v>0</v>
      </c>
      <c r="R291" s="10">
        <f t="shared" si="113"/>
        <v>0</v>
      </c>
      <c r="S291" s="10">
        <f t="shared" si="113"/>
        <v>0</v>
      </c>
      <c r="T291" s="10">
        <f t="shared" si="113"/>
        <v>0</v>
      </c>
      <c r="U291" s="10">
        <f t="shared" si="113"/>
        <v>0</v>
      </c>
      <c r="V291" s="10">
        <f t="shared" si="113"/>
        <v>0</v>
      </c>
      <c r="W291" s="10">
        <f t="shared" si="113"/>
        <v>0</v>
      </c>
      <c r="X291" s="10">
        <f t="shared" si="113"/>
        <v>0</v>
      </c>
      <c r="Y291" s="10">
        <f t="shared" si="113"/>
        <v>0</v>
      </c>
      <c r="Z291" s="10">
        <f t="shared" si="113"/>
        <v>0</v>
      </c>
      <c r="AA291" s="10">
        <f t="shared" si="113"/>
        <v>0</v>
      </c>
      <c r="AB291" s="10">
        <f t="shared" si="113"/>
        <v>0</v>
      </c>
      <c r="AC291" s="10">
        <f t="shared" si="113"/>
        <v>0</v>
      </c>
      <c r="AD291" s="10">
        <f t="shared" si="113"/>
        <v>0</v>
      </c>
      <c r="AE291" s="10">
        <f t="shared" si="113"/>
        <v>0</v>
      </c>
      <c r="AF291" s="10">
        <f t="shared" si="113"/>
        <v>0</v>
      </c>
      <c r="AG291" s="10">
        <f t="shared" si="113"/>
        <v>0</v>
      </c>
      <c r="AH291" s="10">
        <f t="shared" si="113"/>
        <v>0</v>
      </c>
      <c r="AI291" s="10">
        <f t="shared" si="113"/>
        <v>0</v>
      </c>
      <c r="AJ291" s="10">
        <f t="shared" si="113"/>
        <v>0</v>
      </c>
      <c r="AK291" s="10">
        <f t="shared" si="113"/>
        <v>0</v>
      </c>
    </row>
    <row r="292" spans="4:37" x14ac:dyDescent="0.35">
      <c r="E292" t="s">
        <v>117</v>
      </c>
      <c r="F292" t="s">
        <v>53</v>
      </c>
      <c r="G292" s="10">
        <f t="shared" si="113"/>
        <v>0</v>
      </c>
      <c r="H292" s="10">
        <f t="shared" si="113"/>
        <v>0</v>
      </c>
      <c r="I292" s="10">
        <f t="shared" si="113"/>
        <v>0</v>
      </c>
      <c r="J292" s="10">
        <f t="shared" si="113"/>
        <v>0</v>
      </c>
      <c r="K292" s="10">
        <f t="shared" si="113"/>
        <v>0</v>
      </c>
      <c r="L292" s="10">
        <f t="shared" si="113"/>
        <v>0</v>
      </c>
      <c r="M292" s="10">
        <f t="shared" si="113"/>
        <v>0</v>
      </c>
      <c r="N292" s="10">
        <f t="shared" si="113"/>
        <v>0</v>
      </c>
      <c r="O292" s="10">
        <f t="shared" si="113"/>
        <v>0</v>
      </c>
      <c r="P292" s="10">
        <f t="shared" si="113"/>
        <v>0</v>
      </c>
      <c r="Q292" s="10">
        <f t="shared" si="113"/>
        <v>0</v>
      </c>
      <c r="R292" s="10">
        <f t="shared" si="113"/>
        <v>0</v>
      </c>
      <c r="S292" s="10">
        <f t="shared" si="113"/>
        <v>0</v>
      </c>
      <c r="T292" s="10">
        <f t="shared" si="113"/>
        <v>0</v>
      </c>
      <c r="U292" s="10">
        <f t="shared" si="113"/>
        <v>0</v>
      </c>
      <c r="V292" s="10">
        <f t="shared" si="113"/>
        <v>0</v>
      </c>
      <c r="W292" s="10">
        <f t="shared" si="113"/>
        <v>0</v>
      </c>
      <c r="X292" s="10">
        <f t="shared" si="113"/>
        <v>0</v>
      </c>
      <c r="Y292" s="10">
        <f t="shared" si="113"/>
        <v>0</v>
      </c>
      <c r="Z292" s="10">
        <f t="shared" si="113"/>
        <v>0</v>
      </c>
      <c r="AA292" s="10">
        <f t="shared" si="113"/>
        <v>0</v>
      </c>
      <c r="AB292" s="10">
        <f t="shared" si="113"/>
        <v>0</v>
      </c>
      <c r="AC292" s="10">
        <f t="shared" si="113"/>
        <v>0</v>
      </c>
      <c r="AD292" s="10">
        <f t="shared" si="113"/>
        <v>0</v>
      </c>
      <c r="AE292" s="10">
        <f t="shared" si="113"/>
        <v>0</v>
      </c>
      <c r="AF292" s="10">
        <f t="shared" si="113"/>
        <v>0</v>
      </c>
      <c r="AG292" s="10">
        <f t="shared" si="113"/>
        <v>0</v>
      </c>
      <c r="AH292" s="10">
        <f t="shared" si="113"/>
        <v>0</v>
      </c>
      <c r="AI292" s="10">
        <f t="shared" si="113"/>
        <v>0</v>
      </c>
      <c r="AJ292" s="10">
        <f t="shared" si="113"/>
        <v>0</v>
      </c>
      <c r="AK292" s="10">
        <f t="shared" si="113"/>
        <v>0</v>
      </c>
    </row>
    <row r="293" spans="4:37" x14ac:dyDescent="0.35">
      <c r="E293" t="s">
        <v>118</v>
      </c>
      <c r="F293" t="s">
        <v>53</v>
      </c>
      <c r="G293" s="10">
        <f t="shared" si="113"/>
        <v>0</v>
      </c>
      <c r="H293" s="10">
        <f t="shared" si="113"/>
        <v>0</v>
      </c>
      <c r="I293" s="10">
        <f t="shared" si="113"/>
        <v>0</v>
      </c>
      <c r="J293" s="10">
        <f t="shared" si="113"/>
        <v>0</v>
      </c>
      <c r="K293" s="10">
        <f t="shared" si="113"/>
        <v>0</v>
      </c>
      <c r="L293" s="10">
        <f t="shared" si="113"/>
        <v>0</v>
      </c>
      <c r="M293" s="10">
        <f t="shared" si="113"/>
        <v>0</v>
      </c>
      <c r="N293" s="10">
        <f t="shared" si="113"/>
        <v>0</v>
      </c>
      <c r="O293" s="10">
        <f t="shared" si="113"/>
        <v>0</v>
      </c>
      <c r="P293" s="10">
        <f t="shared" si="113"/>
        <v>0</v>
      </c>
      <c r="Q293" s="10">
        <f t="shared" si="113"/>
        <v>0</v>
      </c>
      <c r="R293" s="10">
        <f t="shared" si="113"/>
        <v>0</v>
      </c>
      <c r="S293" s="10">
        <f t="shared" si="113"/>
        <v>0</v>
      </c>
      <c r="T293" s="10">
        <f t="shared" si="113"/>
        <v>0</v>
      </c>
      <c r="U293" s="10">
        <f t="shared" si="113"/>
        <v>0</v>
      </c>
      <c r="V293" s="10">
        <f t="shared" si="113"/>
        <v>0</v>
      </c>
      <c r="W293" s="10">
        <f t="shared" si="113"/>
        <v>0</v>
      </c>
      <c r="X293" s="10">
        <f t="shared" si="113"/>
        <v>0</v>
      </c>
      <c r="Y293" s="10">
        <f t="shared" si="113"/>
        <v>0</v>
      </c>
      <c r="Z293" s="10">
        <f t="shared" si="113"/>
        <v>0</v>
      </c>
      <c r="AA293" s="10">
        <f t="shared" si="113"/>
        <v>0</v>
      </c>
      <c r="AB293" s="10">
        <f t="shared" si="113"/>
        <v>0</v>
      </c>
      <c r="AC293" s="10">
        <f t="shared" si="113"/>
        <v>0</v>
      </c>
      <c r="AD293" s="10">
        <f t="shared" si="113"/>
        <v>0</v>
      </c>
      <c r="AE293" s="10">
        <f t="shared" si="113"/>
        <v>0</v>
      </c>
      <c r="AF293" s="10">
        <f t="shared" si="113"/>
        <v>0</v>
      </c>
      <c r="AG293" s="10">
        <f t="shared" si="113"/>
        <v>0</v>
      </c>
      <c r="AH293" s="10">
        <f t="shared" si="113"/>
        <v>0</v>
      </c>
      <c r="AI293" s="10">
        <f t="shared" si="113"/>
        <v>0</v>
      </c>
      <c r="AJ293" s="10">
        <f t="shared" si="113"/>
        <v>0</v>
      </c>
      <c r="AK293" s="10">
        <f t="shared" si="113"/>
        <v>0</v>
      </c>
    </row>
    <row r="294" spans="4:37" x14ac:dyDescent="0.35">
      <c r="E294" t="s">
        <v>142</v>
      </c>
      <c r="F294" t="s">
        <v>53</v>
      </c>
      <c r="G294" s="10">
        <f t="shared" si="113"/>
        <v>0</v>
      </c>
      <c r="H294" s="10">
        <f t="shared" si="113"/>
        <v>0</v>
      </c>
      <c r="I294" s="10">
        <f t="shared" si="113"/>
        <v>0</v>
      </c>
      <c r="J294" s="10">
        <f t="shared" si="113"/>
        <v>-352625.84191753634</v>
      </c>
      <c r="K294" s="10">
        <f t="shared" si="113"/>
        <v>-839323.02132817893</v>
      </c>
      <c r="L294" s="10">
        <f t="shared" si="113"/>
        <v>-1133743.7113694104</v>
      </c>
      <c r="M294" s="10">
        <f t="shared" si="113"/>
        <v>-1290804.8194830744</v>
      </c>
      <c r="N294" s="10">
        <f t="shared" si="113"/>
        <v>-1483548.4969197274</v>
      </c>
      <c r="O294" s="10">
        <f t="shared" si="113"/>
        <v>-2868716.8442677157</v>
      </c>
      <c r="P294" s="10">
        <f t="shared" si="113"/>
        <v>-3237067.8618053347</v>
      </c>
      <c r="Q294" s="10">
        <f t="shared" si="113"/>
        <v>-3688236.2845918955</v>
      </c>
      <c r="R294" s="10">
        <f t="shared" si="113"/>
        <v>-4364997.8973580152</v>
      </c>
      <c r="S294" s="10">
        <f t="shared" si="113"/>
        <v>-5261267.4518760787</v>
      </c>
      <c r="T294" s="10">
        <f t="shared" si="113"/>
        <v>-5682036.8241050616</v>
      </c>
      <c r="U294" s="10">
        <f t="shared" si="113"/>
        <v>-5811265.5267264834</v>
      </c>
      <c r="V294" s="10">
        <f t="shared" si="113"/>
        <v>-5923757.1578931063</v>
      </c>
      <c r="W294" s="10">
        <f t="shared" si="113"/>
        <v>-6371704.0701272599</v>
      </c>
      <c r="X294" s="10">
        <f t="shared" si="113"/>
        <v>-6827337.2178616403</v>
      </c>
      <c r="Y294" s="10">
        <f t="shared" si="113"/>
        <v>-7290703.3014122201</v>
      </c>
      <c r="Z294" s="10">
        <f t="shared" si="113"/>
        <v>-7761850.0018016091</v>
      </c>
      <c r="AA294" s="10">
        <f t="shared" si="113"/>
        <v>-8240826.0013538925</v>
      </c>
      <c r="AB294" s="10">
        <f t="shared" si="113"/>
        <v>-8727681.0047219563</v>
      </c>
      <c r="AC294" s="10">
        <f t="shared" si="113"/>
        <v>-9222465.7603564039</v>
      </c>
      <c r="AD294" s="10">
        <f t="shared" si="113"/>
        <v>-9725232.0824252963</v>
      </c>
      <c r="AE294" s="10">
        <f t="shared" si="113"/>
        <v>-10236032.873194227</v>
      </c>
      <c r="AF294" s="10">
        <f t="shared" si="113"/>
        <v>-10754922.145876363</v>
      </c>
      <c r="AG294" s="10">
        <f t="shared" si="113"/>
        <v>-11281955.047962353</v>
      </c>
      <c r="AH294" s="10">
        <f t="shared" si="113"/>
        <v>-11817187.885040144</v>
      </c>
      <c r="AI294" s="10">
        <f t="shared" si="113"/>
        <v>-12165012.377815034</v>
      </c>
      <c r="AJ294" s="10">
        <f t="shared" si="113"/>
        <v>-12520052.03101662</v>
      </c>
      <c r="AK294" s="10">
        <f t="shared" si="113"/>
        <v>-12933122.450330831</v>
      </c>
    </row>
    <row r="295" spans="4:37" x14ac:dyDescent="0.35">
      <c r="E295" t="s">
        <v>125</v>
      </c>
      <c r="F295" t="s">
        <v>53</v>
      </c>
      <c r="G295" s="10">
        <f t="shared" si="113"/>
        <v>0</v>
      </c>
      <c r="H295" s="10">
        <f t="shared" si="113"/>
        <v>0</v>
      </c>
      <c r="I295" s="10">
        <f t="shared" si="113"/>
        <v>0</v>
      </c>
      <c r="J295" s="10">
        <f t="shared" si="113"/>
        <v>0</v>
      </c>
      <c r="K295" s="10">
        <f t="shared" si="113"/>
        <v>0</v>
      </c>
      <c r="L295" s="10">
        <f t="shared" si="113"/>
        <v>0</v>
      </c>
      <c r="M295" s="10">
        <f t="shared" si="113"/>
        <v>0</v>
      </c>
      <c r="N295" s="10">
        <f t="shared" si="113"/>
        <v>0</v>
      </c>
      <c r="O295" s="10">
        <f t="shared" si="113"/>
        <v>0</v>
      </c>
      <c r="P295" s="10">
        <f t="shared" si="113"/>
        <v>0</v>
      </c>
      <c r="Q295" s="10">
        <f t="shared" si="113"/>
        <v>0</v>
      </c>
      <c r="R295" s="10">
        <f t="shared" si="113"/>
        <v>0</v>
      </c>
      <c r="S295" s="10">
        <f t="shared" si="113"/>
        <v>0</v>
      </c>
      <c r="T295" s="10">
        <f t="shared" si="113"/>
        <v>0</v>
      </c>
      <c r="U295" s="10">
        <f t="shared" si="113"/>
        <v>0</v>
      </c>
      <c r="V295" s="10">
        <f t="shared" si="113"/>
        <v>0</v>
      </c>
      <c r="W295" s="10">
        <f t="shared" si="113"/>
        <v>0</v>
      </c>
      <c r="X295" s="10">
        <f t="shared" si="113"/>
        <v>0</v>
      </c>
      <c r="Y295" s="10">
        <f t="shared" si="113"/>
        <v>0</v>
      </c>
      <c r="Z295" s="10">
        <f t="shared" si="113"/>
        <v>0</v>
      </c>
      <c r="AA295" s="10">
        <f t="shared" si="113"/>
        <v>0</v>
      </c>
      <c r="AB295" s="10">
        <f t="shared" si="113"/>
        <v>0</v>
      </c>
      <c r="AC295" s="10">
        <f t="shared" si="113"/>
        <v>0</v>
      </c>
      <c r="AD295" s="10">
        <f t="shared" si="113"/>
        <v>0</v>
      </c>
      <c r="AE295" s="10">
        <f t="shared" si="113"/>
        <v>0</v>
      </c>
      <c r="AF295" s="10">
        <f t="shared" si="113"/>
        <v>0</v>
      </c>
      <c r="AG295" s="10">
        <f t="shared" si="113"/>
        <v>0</v>
      </c>
      <c r="AH295" s="10">
        <f t="shared" si="113"/>
        <v>0</v>
      </c>
      <c r="AI295" s="10">
        <f t="shared" si="113"/>
        <v>0</v>
      </c>
      <c r="AJ295" s="10">
        <f t="shared" si="113"/>
        <v>0</v>
      </c>
      <c r="AK295" s="10">
        <f t="shared" si="113"/>
        <v>0</v>
      </c>
    </row>
    <row r="296" spans="4:37" x14ac:dyDescent="0.35">
      <c r="E296" t="s">
        <v>143</v>
      </c>
      <c r="F296" t="s">
        <v>53</v>
      </c>
      <c r="G296" s="10">
        <f t="shared" ref="G296:AK296" si="114">G287</f>
        <v>17217664.420000002</v>
      </c>
      <c r="H296" s="10">
        <f t="shared" si="114"/>
        <v>18093881.438829519</v>
      </c>
      <c r="I296" s="10">
        <f t="shared" si="114"/>
        <v>19014689.654546034</v>
      </c>
      <c r="J296" s="10">
        <f t="shared" si="114"/>
        <v>19982358.339255754</v>
      </c>
      <c r="K296" s="10">
        <f t="shared" si="114"/>
        <v>20999272.249650449</v>
      </c>
      <c r="L296" s="10">
        <f t="shared" si="114"/>
        <v>22067937.504085585</v>
      </c>
      <c r="M296" s="10">
        <f t="shared" si="114"/>
        <v>0</v>
      </c>
      <c r="N296" s="10">
        <f t="shared" si="114"/>
        <v>0</v>
      </c>
      <c r="O296" s="10">
        <f t="shared" si="114"/>
        <v>0</v>
      </c>
      <c r="P296" s="10">
        <f t="shared" si="114"/>
        <v>0</v>
      </c>
      <c r="Q296" s="10">
        <f t="shared" si="114"/>
        <v>0</v>
      </c>
      <c r="R296" s="10">
        <f t="shared" si="114"/>
        <v>0</v>
      </c>
      <c r="S296" s="10">
        <f t="shared" si="114"/>
        <v>0</v>
      </c>
      <c r="T296" s="10">
        <f t="shared" si="114"/>
        <v>0</v>
      </c>
      <c r="U296" s="10">
        <f t="shared" si="114"/>
        <v>0</v>
      </c>
      <c r="V296" s="10">
        <f t="shared" si="114"/>
        <v>0</v>
      </c>
      <c r="W296" s="10">
        <f t="shared" si="114"/>
        <v>0</v>
      </c>
      <c r="X296" s="10">
        <f t="shared" si="114"/>
        <v>0</v>
      </c>
      <c r="Y296" s="10">
        <f t="shared" si="114"/>
        <v>0</v>
      </c>
      <c r="Z296" s="10">
        <f t="shared" si="114"/>
        <v>0</v>
      </c>
      <c r="AA296" s="10">
        <f t="shared" si="114"/>
        <v>0</v>
      </c>
      <c r="AB296" s="10">
        <f t="shared" si="114"/>
        <v>0</v>
      </c>
      <c r="AC296" s="10">
        <f t="shared" si="114"/>
        <v>0</v>
      </c>
      <c r="AD296" s="10">
        <f t="shared" si="114"/>
        <v>0</v>
      </c>
      <c r="AE296" s="10">
        <f t="shared" si="114"/>
        <v>0</v>
      </c>
      <c r="AF296" s="10">
        <f t="shared" si="114"/>
        <v>0</v>
      </c>
      <c r="AG296" s="10">
        <f t="shared" si="114"/>
        <v>0</v>
      </c>
      <c r="AH296" s="10">
        <f t="shared" si="114"/>
        <v>0</v>
      </c>
      <c r="AI296" s="10">
        <f t="shared" si="114"/>
        <v>0</v>
      </c>
      <c r="AJ296" s="10">
        <f t="shared" si="114"/>
        <v>0</v>
      </c>
      <c r="AK296" s="10">
        <f t="shared" si="114"/>
        <v>0</v>
      </c>
    </row>
    <row r="298" spans="4:37" x14ac:dyDescent="0.35">
      <c r="E298" t="s">
        <v>144</v>
      </c>
      <c r="F298" t="s">
        <v>53</v>
      </c>
      <c r="G298" s="10">
        <f t="shared" ref="G298:AK298" si="115">SUM(G290:G296)</f>
        <v>17217664.420000002</v>
      </c>
      <c r="H298" s="10">
        <f t="shared" si="115"/>
        <v>18093881.438829519</v>
      </c>
      <c r="I298" s="10">
        <f t="shared" si="115"/>
        <v>19014689.654546034</v>
      </c>
      <c r="J298" s="10">
        <f t="shared" si="115"/>
        <v>23415748.435854036</v>
      </c>
      <c r="K298" s="10">
        <f t="shared" si="115"/>
        <v>24758876.566773143</v>
      </c>
      <c r="L298" s="10">
        <f t="shared" si="115"/>
        <v>26081816.343182079</v>
      </c>
      <c r="M298" s="10">
        <f t="shared" si="115"/>
        <v>2688210.9803706519</v>
      </c>
      <c r="N298" s="10">
        <f t="shared" si="115"/>
        <v>3423821.5857098945</v>
      </c>
      <c r="O298" s="10">
        <f t="shared" si="115"/>
        <v>1615073.4977154732</v>
      </c>
      <c r="P298" s="10">
        <f t="shared" si="115"/>
        <v>1340882.0773595013</v>
      </c>
      <c r="Q298" s="10">
        <f t="shared" si="115"/>
        <v>985850.60329540167</v>
      </c>
      <c r="R298" s="10">
        <f t="shared" si="115"/>
        <v>407244.8151749149</v>
      </c>
      <c r="S298" s="10">
        <f t="shared" si="115"/>
        <v>-388807.64237995725</v>
      </c>
      <c r="T298" s="10">
        <f t="shared" si="115"/>
        <v>-707255.35860952176</v>
      </c>
      <c r="U298" s="10">
        <f t="shared" si="115"/>
        <v>-732013.65045553725</v>
      </c>
      <c r="V298" s="10">
        <f t="shared" si="115"/>
        <v>-737840.99222047068</v>
      </c>
      <c r="W298" s="10">
        <f t="shared" si="115"/>
        <v>-1076883.6649754988</v>
      </c>
      <c r="X298" s="10">
        <f t="shared" si="115"/>
        <v>-1421325.5842016926</v>
      </c>
      <c r="Y298" s="10">
        <f t="shared" si="115"/>
        <v>-1771165.4234454138</v>
      </c>
      <c r="Z298" s="10">
        <f t="shared" si="115"/>
        <v>-2126401.8283974994</v>
      </c>
      <c r="AA298" s="10">
        <f t="shared" si="115"/>
        <v>-2487033.4163082968</v>
      </c>
      <c r="AB298" s="10">
        <f t="shared" si="115"/>
        <v>-2853058.7753904033</v>
      </c>
      <c r="AC298" s="10">
        <f t="shared" si="115"/>
        <v>-3224476.4642088879</v>
      </c>
      <c r="AD298" s="10">
        <f t="shared" si="115"/>
        <v>-3601285.0110586826</v>
      </c>
      <c r="AE298" s="10">
        <f t="shared" si="115"/>
        <v>-3983482.913328914</v>
      </c>
      <c r="AF298" s="10">
        <f t="shared" si="115"/>
        <v>-4371068.6368538784</v>
      </c>
      <c r="AG298" s="10">
        <f t="shared" si="115"/>
        <v>-4764040.6152503956</v>
      </c>
      <c r="AH298" s="10">
        <f t="shared" si="115"/>
        <v>-5162397.2492412357</v>
      </c>
      <c r="AI298" s="10">
        <f t="shared" si="115"/>
        <v>-5370471.138664349</v>
      </c>
      <c r="AJ298" s="10">
        <f t="shared" si="115"/>
        <v>-5582825.4258437706</v>
      </c>
      <c r="AK298" s="10">
        <f t="shared" si="115"/>
        <v>-5850214.0864493521</v>
      </c>
    </row>
    <row r="299" spans="4:37" x14ac:dyDescent="0.35">
      <c r="E299" t="s">
        <v>145</v>
      </c>
      <c r="F299" t="s">
        <v>53</v>
      </c>
      <c r="G299" s="10">
        <f t="shared" ref="G299:AK299" si="116">-G298*G$20</f>
        <v>0</v>
      </c>
      <c r="H299" s="10">
        <f t="shared" si="116"/>
        <v>0</v>
      </c>
      <c r="I299" s="10">
        <f t="shared" si="116"/>
        <v>0</v>
      </c>
      <c r="J299" s="10">
        <f t="shared" si="116"/>
        <v>0</v>
      </c>
      <c r="K299" s="10">
        <f t="shared" si="116"/>
        <v>0</v>
      </c>
      <c r="L299" s="10">
        <f t="shared" si="116"/>
        <v>0</v>
      </c>
      <c r="M299" s="10">
        <f t="shared" si="116"/>
        <v>0</v>
      </c>
      <c r="N299" s="10">
        <f t="shared" si="116"/>
        <v>0</v>
      </c>
      <c r="O299" s="10">
        <f t="shared" si="116"/>
        <v>0</v>
      </c>
      <c r="P299" s="10">
        <f t="shared" si="116"/>
        <v>0</v>
      </c>
      <c r="Q299" s="10">
        <f t="shared" si="116"/>
        <v>0</v>
      </c>
      <c r="R299" s="10">
        <f t="shared" si="116"/>
        <v>0</v>
      </c>
      <c r="S299" s="10">
        <f t="shared" si="116"/>
        <v>0</v>
      </c>
      <c r="T299" s="10">
        <f t="shared" si="116"/>
        <v>0</v>
      </c>
      <c r="U299" s="10">
        <f t="shared" si="116"/>
        <v>0</v>
      </c>
      <c r="V299" s="10">
        <f t="shared" si="116"/>
        <v>0</v>
      </c>
      <c r="W299" s="10">
        <f t="shared" si="116"/>
        <v>0</v>
      </c>
      <c r="X299" s="10">
        <f t="shared" si="116"/>
        <v>0</v>
      </c>
      <c r="Y299" s="10">
        <f t="shared" si="116"/>
        <v>0</v>
      </c>
      <c r="Z299" s="10">
        <f t="shared" si="116"/>
        <v>0</v>
      </c>
      <c r="AA299" s="10">
        <f t="shared" si="116"/>
        <v>0</v>
      </c>
      <c r="AB299" s="10">
        <f t="shared" si="116"/>
        <v>0</v>
      </c>
      <c r="AC299" s="10">
        <f t="shared" si="116"/>
        <v>0</v>
      </c>
      <c r="AD299" s="10">
        <f t="shared" si="116"/>
        <v>0</v>
      </c>
      <c r="AE299" s="10">
        <f t="shared" si="116"/>
        <v>0</v>
      </c>
      <c r="AF299" s="10">
        <f t="shared" si="116"/>
        <v>0</v>
      </c>
      <c r="AG299" s="10">
        <f t="shared" si="116"/>
        <v>0</v>
      </c>
      <c r="AH299" s="10">
        <f t="shared" si="116"/>
        <v>0</v>
      </c>
      <c r="AI299" s="10">
        <f t="shared" si="116"/>
        <v>0</v>
      </c>
      <c r="AJ299" s="10">
        <f t="shared" si="116"/>
        <v>0</v>
      </c>
      <c r="AK299" s="10">
        <f t="shared" si="116"/>
        <v>0</v>
      </c>
    </row>
    <row r="301" spans="4:37" x14ac:dyDescent="0.35">
      <c r="D301" t="s">
        <v>146</v>
      </c>
    </row>
    <row r="302" spans="4:37" x14ac:dyDescent="0.35">
      <c r="E302" t="s">
        <v>51</v>
      </c>
      <c r="F302" t="s">
        <v>53</v>
      </c>
      <c r="G302" s="10">
        <f t="shared" ref="G302:AK309" si="117">G236</f>
        <v>0</v>
      </c>
      <c r="H302" s="10">
        <f t="shared" si="117"/>
        <v>0</v>
      </c>
      <c r="I302" s="10">
        <f t="shared" si="117"/>
        <v>0</v>
      </c>
      <c r="J302" s="10">
        <f t="shared" si="117"/>
        <v>-8953631.9748609979</v>
      </c>
      <c r="K302" s="10">
        <f t="shared" si="117"/>
        <v>-14816763.503986044</v>
      </c>
      <c r="L302" s="10">
        <f t="shared" si="117"/>
        <v>-5895611.8237101641</v>
      </c>
      <c r="M302" s="10">
        <f t="shared" si="117"/>
        <v>-3765371.2819813695</v>
      </c>
      <c r="N302" s="10">
        <f t="shared" si="117"/>
        <v>-3967030.0734917778</v>
      </c>
      <c r="O302" s="10">
        <f t="shared" si="117"/>
        <v>-33543785.550435688</v>
      </c>
      <c r="P302" s="10">
        <f t="shared" si="117"/>
        <v>-8056640.7966997046</v>
      </c>
      <c r="Q302" s="10">
        <f t="shared" si="117"/>
        <v>-10260620.160198603</v>
      </c>
      <c r="R302" s="10">
        <f t="shared" si="117"/>
        <v>-20330753.185707778</v>
      </c>
      <c r="S302" s="10">
        <f t="shared" si="117"/>
        <v>-26882278.803058125</v>
      </c>
      <c r="T302" s="10">
        <f t="shared" si="117"/>
        <v>-16063687.145953603</v>
      </c>
      <c r="U302" s="10">
        <f t="shared" si="117"/>
        <v>-1086357.5711182612</v>
      </c>
      <c r="V302" s="10">
        <f t="shared" si="117"/>
        <v>-438665.39265850774</v>
      </c>
      <c r="W302" s="10">
        <f t="shared" si="117"/>
        <v>-11081042.409346089</v>
      </c>
      <c r="X302" s="10">
        <f t="shared" si="117"/>
        <v>-11258002.263058521</v>
      </c>
      <c r="Y302" s="10">
        <f t="shared" si="117"/>
        <v>-11434962.116770953</v>
      </c>
      <c r="Z302" s="10">
        <f t="shared" si="117"/>
        <v>-11611921.970483381</v>
      </c>
      <c r="AA302" s="10">
        <f t="shared" si="117"/>
        <v>-11788881.824195813</v>
      </c>
      <c r="AB302" s="10">
        <f t="shared" si="117"/>
        <v>-11965841.677908245</v>
      </c>
      <c r="AC302" s="10">
        <f t="shared" si="117"/>
        <v>-12142801.531620678</v>
      </c>
      <c r="AD302" s="10">
        <f t="shared" si="117"/>
        <v>-12319761.385333106</v>
      </c>
      <c r="AE302" s="10">
        <f t="shared" si="117"/>
        <v>-12496721.239045538</v>
      </c>
      <c r="AF302" s="10">
        <f t="shared" si="117"/>
        <v>-12673681.09275797</v>
      </c>
      <c r="AG302" s="10">
        <f t="shared" si="117"/>
        <v>-12850640.946470398</v>
      </c>
      <c r="AH302" s="10">
        <f t="shared" si="117"/>
        <v>-13027600.800182831</v>
      </c>
      <c r="AI302" s="10">
        <f t="shared" si="117"/>
        <v>-13204560.653895263</v>
      </c>
      <c r="AJ302" s="10">
        <f t="shared" si="117"/>
        <v>-13381520.507607695</v>
      </c>
      <c r="AK302" s="10">
        <f t="shared" si="117"/>
        <v>-13558480.361320123</v>
      </c>
    </row>
    <row r="303" spans="4:37" x14ac:dyDescent="0.35">
      <c r="E303" t="s">
        <v>147</v>
      </c>
      <c r="F303" t="s">
        <v>53</v>
      </c>
      <c r="G303" s="10">
        <f t="shared" si="117"/>
        <v>0</v>
      </c>
      <c r="H303" s="10">
        <f t="shared" si="117"/>
        <v>0</v>
      </c>
      <c r="I303" s="10">
        <f t="shared" si="117"/>
        <v>0</v>
      </c>
      <c r="J303" s="10">
        <f t="shared" si="117"/>
        <v>0</v>
      </c>
      <c r="K303" s="10">
        <f t="shared" si="117"/>
        <v>0</v>
      </c>
      <c r="L303" s="10">
        <f t="shared" si="117"/>
        <v>0</v>
      </c>
      <c r="M303" s="10">
        <f t="shared" si="117"/>
        <v>0</v>
      </c>
      <c r="N303" s="10">
        <f t="shared" si="117"/>
        <v>0</v>
      </c>
      <c r="O303" s="10">
        <f t="shared" si="117"/>
        <v>0</v>
      </c>
      <c r="P303" s="10">
        <f t="shared" si="117"/>
        <v>0</v>
      </c>
      <c r="Q303" s="10">
        <f t="shared" si="117"/>
        <v>0</v>
      </c>
      <c r="R303" s="10">
        <f t="shared" si="117"/>
        <v>0</v>
      </c>
      <c r="S303" s="10">
        <f t="shared" si="117"/>
        <v>0</v>
      </c>
      <c r="T303" s="10">
        <f t="shared" si="117"/>
        <v>0</v>
      </c>
      <c r="U303" s="10">
        <f t="shared" si="117"/>
        <v>0</v>
      </c>
      <c r="V303" s="10">
        <f t="shared" si="117"/>
        <v>0</v>
      </c>
      <c r="W303" s="10">
        <f t="shared" si="117"/>
        <v>0</v>
      </c>
      <c r="X303" s="10">
        <f t="shared" si="117"/>
        <v>0</v>
      </c>
      <c r="Y303" s="10">
        <f t="shared" si="117"/>
        <v>0</v>
      </c>
      <c r="Z303" s="10">
        <f t="shared" si="117"/>
        <v>0</v>
      </c>
      <c r="AA303" s="10">
        <f t="shared" si="117"/>
        <v>0</v>
      </c>
      <c r="AB303" s="10">
        <f t="shared" si="117"/>
        <v>0</v>
      </c>
      <c r="AC303" s="10">
        <f t="shared" si="117"/>
        <v>0</v>
      </c>
      <c r="AD303" s="10">
        <f t="shared" si="117"/>
        <v>0</v>
      </c>
      <c r="AE303" s="10">
        <f t="shared" si="117"/>
        <v>0</v>
      </c>
      <c r="AF303" s="10">
        <f t="shared" si="117"/>
        <v>0</v>
      </c>
      <c r="AG303" s="10">
        <f t="shared" si="117"/>
        <v>0</v>
      </c>
      <c r="AH303" s="10">
        <f t="shared" si="117"/>
        <v>0</v>
      </c>
      <c r="AI303" s="10">
        <f t="shared" si="117"/>
        <v>0</v>
      </c>
      <c r="AJ303" s="10">
        <f t="shared" si="117"/>
        <v>0</v>
      </c>
      <c r="AK303" s="10">
        <f t="shared" si="117"/>
        <v>0</v>
      </c>
    </row>
    <row r="304" spans="4:37" x14ac:dyDescent="0.35">
      <c r="E304" t="s">
        <v>60</v>
      </c>
      <c r="F304" t="s">
        <v>53</v>
      </c>
      <c r="G304" s="10">
        <f t="shared" si="117"/>
        <v>0</v>
      </c>
      <c r="H304" s="10">
        <f t="shared" si="117"/>
        <v>0</v>
      </c>
      <c r="I304" s="10">
        <f t="shared" si="117"/>
        <v>0</v>
      </c>
      <c r="J304" s="10">
        <f t="shared" si="117"/>
        <v>0</v>
      </c>
      <c r="K304" s="10">
        <f t="shared" si="117"/>
        <v>0</v>
      </c>
      <c r="L304" s="10">
        <f t="shared" si="117"/>
        <v>0</v>
      </c>
      <c r="M304" s="10">
        <f t="shared" si="117"/>
        <v>0</v>
      </c>
      <c r="N304" s="10">
        <f t="shared" si="117"/>
        <v>0</v>
      </c>
      <c r="O304" s="10">
        <f t="shared" si="117"/>
        <v>0</v>
      </c>
      <c r="P304" s="10">
        <f t="shared" si="117"/>
        <v>0</v>
      </c>
      <c r="Q304" s="10">
        <f t="shared" si="117"/>
        <v>0</v>
      </c>
      <c r="R304" s="10">
        <f t="shared" si="117"/>
        <v>0</v>
      </c>
      <c r="S304" s="10">
        <f t="shared" si="117"/>
        <v>0</v>
      </c>
      <c r="T304" s="10">
        <f t="shared" si="117"/>
        <v>0</v>
      </c>
      <c r="U304" s="10">
        <f t="shared" si="117"/>
        <v>0</v>
      </c>
      <c r="V304" s="10">
        <f t="shared" si="117"/>
        <v>0</v>
      </c>
      <c r="W304" s="10">
        <f t="shared" si="117"/>
        <v>0</v>
      </c>
      <c r="X304" s="10">
        <f t="shared" si="117"/>
        <v>0</v>
      </c>
      <c r="Y304" s="10">
        <f t="shared" si="117"/>
        <v>0</v>
      </c>
      <c r="Z304" s="10">
        <f t="shared" si="117"/>
        <v>0</v>
      </c>
      <c r="AA304" s="10">
        <f t="shared" si="117"/>
        <v>0</v>
      </c>
      <c r="AB304" s="10">
        <f t="shared" si="117"/>
        <v>0</v>
      </c>
      <c r="AC304" s="10">
        <f t="shared" si="117"/>
        <v>0</v>
      </c>
      <c r="AD304" s="10">
        <f t="shared" si="117"/>
        <v>0</v>
      </c>
      <c r="AE304" s="10">
        <f t="shared" si="117"/>
        <v>0</v>
      </c>
      <c r="AF304" s="10">
        <f t="shared" si="117"/>
        <v>0</v>
      </c>
      <c r="AG304" s="10">
        <f t="shared" si="117"/>
        <v>0</v>
      </c>
      <c r="AH304" s="10">
        <f t="shared" si="117"/>
        <v>0</v>
      </c>
      <c r="AI304" s="10">
        <f t="shared" si="117"/>
        <v>0</v>
      </c>
      <c r="AJ304" s="10">
        <f t="shared" si="117"/>
        <v>0</v>
      </c>
      <c r="AK304" s="10">
        <f t="shared" si="117"/>
        <v>0</v>
      </c>
    </row>
    <row r="305" spans="3:38" x14ac:dyDescent="0.35">
      <c r="E305" t="s">
        <v>141</v>
      </c>
      <c r="F305" t="s">
        <v>53</v>
      </c>
      <c r="G305" s="10">
        <f t="shared" si="117"/>
        <v>0</v>
      </c>
      <c r="H305" s="10">
        <f t="shared" si="117"/>
        <v>0</v>
      </c>
      <c r="I305" s="10">
        <f t="shared" si="117"/>
        <v>0</v>
      </c>
      <c r="J305" s="10">
        <f t="shared" si="117"/>
        <v>0</v>
      </c>
      <c r="K305" s="10">
        <f t="shared" si="117"/>
        <v>0</v>
      </c>
      <c r="L305" s="10">
        <f t="shared" si="117"/>
        <v>0</v>
      </c>
      <c r="M305" s="10">
        <f t="shared" si="117"/>
        <v>0</v>
      </c>
      <c r="N305" s="10">
        <f t="shared" si="117"/>
        <v>0</v>
      </c>
      <c r="O305" s="10">
        <f t="shared" si="117"/>
        <v>0</v>
      </c>
      <c r="P305" s="10">
        <f t="shared" si="117"/>
        <v>0</v>
      </c>
      <c r="Q305" s="10">
        <f t="shared" si="117"/>
        <v>0</v>
      </c>
      <c r="R305" s="10">
        <f t="shared" si="117"/>
        <v>0</v>
      </c>
      <c r="S305" s="10">
        <f t="shared" si="117"/>
        <v>0</v>
      </c>
      <c r="T305" s="10">
        <f t="shared" si="117"/>
        <v>0</v>
      </c>
      <c r="U305" s="10">
        <f t="shared" si="117"/>
        <v>0</v>
      </c>
      <c r="V305" s="10">
        <f t="shared" si="117"/>
        <v>0</v>
      </c>
      <c r="W305" s="10">
        <f t="shared" si="117"/>
        <v>0</v>
      </c>
      <c r="X305" s="10">
        <f t="shared" si="117"/>
        <v>0</v>
      </c>
      <c r="Y305" s="10">
        <f t="shared" si="117"/>
        <v>0</v>
      </c>
      <c r="Z305" s="10">
        <f t="shared" si="117"/>
        <v>0</v>
      </c>
      <c r="AA305" s="10">
        <f t="shared" si="117"/>
        <v>0</v>
      </c>
      <c r="AB305" s="10">
        <f t="shared" si="117"/>
        <v>0</v>
      </c>
      <c r="AC305" s="10">
        <f t="shared" si="117"/>
        <v>0</v>
      </c>
      <c r="AD305" s="10">
        <f t="shared" si="117"/>
        <v>0</v>
      </c>
      <c r="AE305" s="10">
        <f t="shared" si="117"/>
        <v>0</v>
      </c>
      <c r="AF305" s="10">
        <f t="shared" si="117"/>
        <v>0</v>
      </c>
      <c r="AG305" s="10">
        <f t="shared" si="117"/>
        <v>0</v>
      </c>
      <c r="AH305" s="10">
        <f t="shared" si="117"/>
        <v>0</v>
      </c>
      <c r="AI305" s="10">
        <f t="shared" si="117"/>
        <v>0</v>
      </c>
      <c r="AJ305" s="10">
        <f t="shared" si="117"/>
        <v>0</v>
      </c>
      <c r="AK305" s="10">
        <f t="shared" si="117"/>
        <v>0</v>
      </c>
      <c r="AL305" s="10">
        <f t="shared" ref="AL305:AL309" si="118">IF(AF305=0,0,IF($G$17&gt;(AK305/AF305)^(1/5)-1+2%,AK305*(AK305/AF305)^(1/5)/($G$17-((AK305/AF305)^(1/5)-1)),AK305*(1+$G$16)/$G$18))</f>
        <v>0</v>
      </c>
    </row>
    <row r="306" spans="3:38" x14ac:dyDescent="0.35">
      <c r="E306" t="s">
        <v>117</v>
      </c>
      <c r="F306" t="s">
        <v>53</v>
      </c>
      <c r="G306" s="10">
        <f t="shared" si="117"/>
        <v>0</v>
      </c>
      <c r="H306" s="10">
        <f t="shared" si="117"/>
        <v>0</v>
      </c>
      <c r="I306" s="10">
        <f t="shared" si="117"/>
        <v>0</v>
      </c>
      <c r="J306" s="10">
        <f t="shared" si="117"/>
        <v>0</v>
      </c>
      <c r="K306" s="10">
        <f t="shared" si="117"/>
        <v>0</v>
      </c>
      <c r="L306" s="10">
        <f t="shared" si="117"/>
        <v>0</v>
      </c>
      <c r="M306" s="10">
        <f t="shared" si="117"/>
        <v>0</v>
      </c>
      <c r="N306" s="10">
        <f t="shared" si="117"/>
        <v>0</v>
      </c>
      <c r="O306" s="10">
        <f t="shared" si="117"/>
        <v>0</v>
      </c>
      <c r="P306" s="10">
        <f t="shared" si="117"/>
        <v>0</v>
      </c>
      <c r="Q306" s="10">
        <f t="shared" si="117"/>
        <v>0</v>
      </c>
      <c r="R306" s="10">
        <f t="shared" si="117"/>
        <v>0</v>
      </c>
      <c r="S306" s="10">
        <f t="shared" si="117"/>
        <v>0</v>
      </c>
      <c r="T306" s="10">
        <f t="shared" si="117"/>
        <v>0</v>
      </c>
      <c r="U306" s="10">
        <f t="shared" si="117"/>
        <v>0</v>
      </c>
      <c r="V306" s="10">
        <f t="shared" si="117"/>
        <v>0</v>
      </c>
      <c r="W306" s="10">
        <f t="shared" si="117"/>
        <v>0</v>
      </c>
      <c r="X306" s="10">
        <f t="shared" si="117"/>
        <v>0</v>
      </c>
      <c r="Y306" s="10">
        <f t="shared" si="117"/>
        <v>0</v>
      </c>
      <c r="Z306" s="10">
        <f t="shared" si="117"/>
        <v>0</v>
      </c>
      <c r="AA306" s="10">
        <f t="shared" si="117"/>
        <v>0</v>
      </c>
      <c r="AB306" s="10">
        <f t="shared" si="117"/>
        <v>0</v>
      </c>
      <c r="AC306" s="10">
        <f t="shared" si="117"/>
        <v>0</v>
      </c>
      <c r="AD306" s="10">
        <f t="shared" si="117"/>
        <v>0</v>
      </c>
      <c r="AE306" s="10">
        <f t="shared" si="117"/>
        <v>0</v>
      </c>
      <c r="AF306" s="10">
        <f t="shared" si="117"/>
        <v>0</v>
      </c>
      <c r="AG306" s="10">
        <f t="shared" si="117"/>
        <v>0</v>
      </c>
      <c r="AH306" s="10">
        <f t="shared" si="117"/>
        <v>0</v>
      </c>
      <c r="AI306" s="10">
        <f t="shared" si="117"/>
        <v>0</v>
      </c>
      <c r="AJ306" s="10">
        <f t="shared" si="117"/>
        <v>0</v>
      </c>
      <c r="AK306" s="10">
        <f t="shared" si="117"/>
        <v>0</v>
      </c>
      <c r="AL306" s="10">
        <f t="shared" si="118"/>
        <v>0</v>
      </c>
    </row>
    <row r="307" spans="3:38" x14ac:dyDescent="0.35">
      <c r="E307" t="s">
        <v>118</v>
      </c>
      <c r="F307" t="s">
        <v>53</v>
      </c>
      <c r="G307" s="10">
        <f t="shared" si="117"/>
        <v>0</v>
      </c>
      <c r="H307" s="10">
        <f t="shared" si="117"/>
        <v>0</v>
      </c>
      <c r="I307" s="10">
        <f t="shared" si="117"/>
        <v>0</v>
      </c>
      <c r="J307" s="10">
        <f t="shared" si="117"/>
        <v>0</v>
      </c>
      <c r="K307" s="10">
        <f t="shared" si="117"/>
        <v>0</v>
      </c>
      <c r="L307" s="10">
        <f t="shared" si="117"/>
        <v>0</v>
      </c>
      <c r="M307" s="10">
        <f t="shared" si="117"/>
        <v>0</v>
      </c>
      <c r="N307" s="10">
        <f t="shared" si="117"/>
        <v>0</v>
      </c>
      <c r="O307" s="10">
        <f t="shared" si="117"/>
        <v>0</v>
      </c>
      <c r="P307" s="10">
        <f t="shared" si="117"/>
        <v>0</v>
      </c>
      <c r="Q307" s="10">
        <f t="shared" si="117"/>
        <v>0</v>
      </c>
      <c r="R307" s="10">
        <f t="shared" si="117"/>
        <v>0</v>
      </c>
      <c r="S307" s="10">
        <f t="shared" si="117"/>
        <v>0</v>
      </c>
      <c r="T307" s="10">
        <f t="shared" si="117"/>
        <v>0</v>
      </c>
      <c r="U307" s="10">
        <f t="shared" si="117"/>
        <v>0</v>
      </c>
      <c r="V307" s="10">
        <f t="shared" si="117"/>
        <v>0</v>
      </c>
      <c r="W307" s="10">
        <f t="shared" si="117"/>
        <v>0</v>
      </c>
      <c r="X307" s="10">
        <f t="shared" si="117"/>
        <v>0</v>
      </c>
      <c r="Y307" s="10">
        <f t="shared" si="117"/>
        <v>0</v>
      </c>
      <c r="Z307" s="10">
        <f t="shared" si="117"/>
        <v>0</v>
      </c>
      <c r="AA307" s="10">
        <f t="shared" si="117"/>
        <v>0</v>
      </c>
      <c r="AB307" s="10">
        <f t="shared" si="117"/>
        <v>0</v>
      </c>
      <c r="AC307" s="10">
        <f t="shared" si="117"/>
        <v>0</v>
      </c>
      <c r="AD307" s="10">
        <f t="shared" si="117"/>
        <v>0</v>
      </c>
      <c r="AE307" s="10">
        <f t="shared" si="117"/>
        <v>0</v>
      </c>
      <c r="AF307" s="10">
        <f t="shared" si="117"/>
        <v>0</v>
      </c>
      <c r="AG307" s="10">
        <f t="shared" si="117"/>
        <v>0</v>
      </c>
      <c r="AH307" s="10">
        <f t="shared" si="117"/>
        <v>0</v>
      </c>
      <c r="AI307" s="10">
        <f t="shared" si="117"/>
        <v>0</v>
      </c>
      <c r="AJ307" s="10">
        <f t="shared" si="117"/>
        <v>0</v>
      </c>
      <c r="AK307" s="10">
        <f t="shared" si="117"/>
        <v>0</v>
      </c>
      <c r="AL307" s="10">
        <f t="shared" si="118"/>
        <v>0</v>
      </c>
    </row>
    <row r="308" spans="3:38" x14ac:dyDescent="0.35">
      <c r="E308" t="s">
        <v>125</v>
      </c>
      <c r="F308" t="s">
        <v>53</v>
      </c>
      <c r="G308" s="10">
        <f t="shared" si="117"/>
        <v>0</v>
      </c>
      <c r="H308" s="10">
        <f t="shared" si="117"/>
        <v>0</v>
      </c>
      <c r="I308" s="10">
        <f t="shared" si="117"/>
        <v>0</v>
      </c>
      <c r="J308" s="10">
        <f t="shared" si="117"/>
        <v>0</v>
      </c>
      <c r="K308" s="10">
        <f t="shared" si="117"/>
        <v>0</v>
      </c>
      <c r="L308" s="10">
        <f t="shared" si="117"/>
        <v>0</v>
      </c>
      <c r="M308" s="10">
        <f t="shared" si="117"/>
        <v>0</v>
      </c>
      <c r="N308" s="10">
        <f t="shared" si="117"/>
        <v>0</v>
      </c>
      <c r="O308" s="10">
        <f t="shared" si="117"/>
        <v>0</v>
      </c>
      <c r="P308" s="10">
        <f t="shared" si="117"/>
        <v>0</v>
      </c>
      <c r="Q308" s="10">
        <f t="shared" si="117"/>
        <v>0</v>
      </c>
      <c r="R308" s="10">
        <f t="shared" si="117"/>
        <v>0</v>
      </c>
      <c r="S308" s="10">
        <f t="shared" si="117"/>
        <v>0</v>
      </c>
      <c r="T308" s="10">
        <f t="shared" si="117"/>
        <v>0</v>
      </c>
      <c r="U308" s="10">
        <f t="shared" si="117"/>
        <v>0</v>
      </c>
      <c r="V308" s="10">
        <f t="shared" si="117"/>
        <v>0</v>
      </c>
      <c r="W308" s="10">
        <f t="shared" si="117"/>
        <v>0</v>
      </c>
      <c r="X308" s="10">
        <f t="shared" si="117"/>
        <v>0</v>
      </c>
      <c r="Y308" s="10">
        <f t="shared" si="117"/>
        <v>0</v>
      </c>
      <c r="Z308" s="10">
        <f t="shared" si="117"/>
        <v>0</v>
      </c>
      <c r="AA308" s="10">
        <f t="shared" si="117"/>
        <v>0</v>
      </c>
      <c r="AB308" s="10">
        <f t="shared" si="117"/>
        <v>0</v>
      </c>
      <c r="AC308" s="10">
        <f t="shared" si="117"/>
        <v>0</v>
      </c>
      <c r="AD308" s="10">
        <f t="shared" si="117"/>
        <v>0</v>
      </c>
      <c r="AE308" s="10">
        <f t="shared" si="117"/>
        <v>0</v>
      </c>
      <c r="AF308" s="10">
        <f t="shared" si="117"/>
        <v>0</v>
      </c>
      <c r="AG308" s="10">
        <f t="shared" si="117"/>
        <v>0</v>
      </c>
      <c r="AH308" s="10">
        <f t="shared" si="117"/>
        <v>0</v>
      </c>
      <c r="AI308" s="10">
        <f t="shared" si="117"/>
        <v>0</v>
      </c>
      <c r="AJ308" s="10">
        <f t="shared" si="117"/>
        <v>0</v>
      </c>
      <c r="AK308" s="10">
        <f t="shared" si="117"/>
        <v>0</v>
      </c>
      <c r="AL308" s="10">
        <f t="shared" si="118"/>
        <v>0</v>
      </c>
    </row>
    <row r="309" spans="3:38" x14ac:dyDescent="0.35">
      <c r="E309" t="s">
        <v>131</v>
      </c>
      <c r="F309" t="s">
        <v>53</v>
      </c>
      <c r="G309" s="10">
        <f t="shared" si="117"/>
        <v>0</v>
      </c>
      <c r="H309" s="10">
        <f t="shared" si="117"/>
        <v>0</v>
      </c>
      <c r="I309" s="10">
        <f t="shared" si="117"/>
        <v>0</v>
      </c>
      <c r="J309" s="10">
        <f t="shared" si="117"/>
        <v>0</v>
      </c>
      <c r="K309" s="10">
        <f t="shared" si="117"/>
        <v>0</v>
      </c>
      <c r="L309" s="10">
        <f t="shared" si="117"/>
        <v>0</v>
      </c>
      <c r="M309" s="10">
        <f t="shared" si="117"/>
        <v>0</v>
      </c>
      <c r="N309" s="10">
        <f t="shared" si="117"/>
        <v>0</v>
      </c>
      <c r="O309" s="10">
        <f t="shared" si="117"/>
        <v>0</v>
      </c>
      <c r="P309" s="10">
        <f t="shared" si="117"/>
        <v>0</v>
      </c>
      <c r="Q309" s="10">
        <f t="shared" si="117"/>
        <v>0</v>
      </c>
      <c r="R309" s="10">
        <f t="shared" si="117"/>
        <v>0</v>
      </c>
      <c r="S309" s="10">
        <f t="shared" si="117"/>
        <v>0</v>
      </c>
      <c r="T309" s="10">
        <f t="shared" si="117"/>
        <v>0</v>
      </c>
      <c r="U309" s="10">
        <f t="shared" si="117"/>
        <v>0</v>
      </c>
      <c r="V309" s="10">
        <f t="shared" si="117"/>
        <v>0</v>
      </c>
      <c r="W309" s="10">
        <f t="shared" si="117"/>
        <v>0</v>
      </c>
      <c r="X309" s="10">
        <f t="shared" si="117"/>
        <v>0</v>
      </c>
      <c r="Y309" s="10">
        <f t="shared" si="117"/>
        <v>0</v>
      </c>
      <c r="Z309" s="10">
        <f t="shared" si="117"/>
        <v>0</v>
      </c>
      <c r="AA309" s="10">
        <f t="shared" si="117"/>
        <v>0</v>
      </c>
      <c r="AB309" s="10">
        <f t="shared" si="117"/>
        <v>0</v>
      </c>
      <c r="AC309" s="10">
        <f t="shared" si="117"/>
        <v>0</v>
      </c>
      <c r="AD309" s="10">
        <f t="shared" si="117"/>
        <v>0</v>
      </c>
      <c r="AE309" s="10">
        <f t="shared" si="117"/>
        <v>0</v>
      </c>
      <c r="AF309" s="10">
        <f t="shared" si="117"/>
        <v>0</v>
      </c>
      <c r="AG309" s="10">
        <f t="shared" si="117"/>
        <v>0</v>
      </c>
      <c r="AH309" s="10">
        <f t="shared" si="117"/>
        <v>0</v>
      </c>
      <c r="AI309" s="10">
        <f t="shared" si="117"/>
        <v>0</v>
      </c>
      <c r="AJ309" s="10">
        <f t="shared" si="117"/>
        <v>0</v>
      </c>
      <c r="AK309" s="10">
        <f t="shared" si="117"/>
        <v>0</v>
      </c>
      <c r="AL309" s="10">
        <f t="shared" si="118"/>
        <v>0</v>
      </c>
    </row>
    <row r="310" spans="3:38" x14ac:dyDescent="0.35">
      <c r="E310" t="s">
        <v>148</v>
      </c>
      <c r="F310" t="s">
        <v>53</v>
      </c>
      <c r="G310" s="10">
        <f t="shared" ref="G310:AK310" si="119">G299</f>
        <v>0</v>
      </c>
      <c r="H310" s="10">
        <f t="shared" si="119"/>
        <v>0</v>
      </c>
      <c r="I310" s="10">
        <f t="shared" si="119"/>
        <v>0</v>
      </c>
      <c r="J310" s="10">
        <f t="shared" si="119"/>
        <v>0</v>
      </c>
      <c r="K310" s="10">
        <f t="shared" si="119"/>
        <v>0</v>
      </c>
      <c r="L310" s="10">
        <f t="shared" si="119"/>
        <v>0</v>
      </c>
      <c r="M310" s="10">
        <f t="shared" si="119"/>
        <v>0</v>
      </c>
      <c r="N310" s="10">
        <f t="shared" si="119"/>
        <v>0</v>
      </c>
      <c r="O310" s="10">
        <f t="shared" si="119"/>
        <v>0</v>
      </c>
      <c r="P310" s="10">
        <f t="shared" si="119"/>
        <v>0</v>
      </c>
      <c r="Q310" s="10">
        <f t="shared" si="119"/>
        <v>0</v>
      </c>
      <c r="R310" s="10">
        <f t="shared" si="119"/>
        <v>0</v>
      </c>
      <c r="S310" s="10">
        <f t="shared" si="119"/>
        <v>0</v>
      </c>
      <c r="T310" s="10">
        <f t="shared" si="119"/>
        <v>0</v>
      </c>
      <c r="U310" s="10">
        <f t="shared" si="119"/>
        <v>0</v>
      </c>
      <c r="V310" s="10">
        <f t="shared" si="119"/>
        <v>0</v>
      </c>
      <c r="W310" s="10">
        <f t="shared" si="119"/>
        <v>0</v>
      </c>
      <c r="X310" s="10">
        <f t="shared" si="119"/>
        <v>0</v>
      </c>
      <c r="Y310" s="10">
        <f t="shared" si="119"/>
        <v>0</v>
      </c>
      <c r="Z310" s="10">
        <f t="shared" si="119"/>
        <v>0</v>
      </c>
      <c r="AA310" s="10">
        <f t="shared" si="119"/>
        <v>0</v>
      </c>
      <c r="AB310" s="10">
        <f t="shared" si="119"/>
        <v>0</v>
      </c>
      <c r="AC310" s="10">
        <f t="shared" si="119"/>
        <v>0</v>
      </c>
      <c r="AD310" s="10">
        <f t="shared" si="119"/>
        <v>0</v>
      </c>
      <c r="AE310" s="10">
        <f t="shared" si="119"/>
        <v>0</v>
      </c>
      <c r="AF310" s="10">
        <f t="shared" si="119"/>
        <v>0</v>
      </c>
      <c r="AG310" s="10">
        <f t="shared" si="119"/>
        <v>0</v>
      </c>
      <c r="AH310" s="10">
        <f t="shared" si="119"/>
        <v>0</v>
      </c>
      <c r="AI310" s="10">
        <f t="shared" si="119"/>
        <v>0</v>
      </c>
      <c r="AJ310" s="10">
        <f t="shared" si="119"/>
        <v>0</v>
      </c>
      <c r="AK310" s="10">
        <f t="shared" si="119"/>
        <v>0</v>
      </c>
      <c r="AL310" s="10">
        <f>IF(AF310=0,0,IF($G$17&gt;(AK310/AF310)^(1/5)-1+2%,AK310*(AK310/AF310)^(1/5)/($G$17-((AK310/AF310)^(1/5)-1)),AK310*(1+$G$16)/$G$18))</f>
        <v>0</v>
      </c>
    </row>
    <row r="311" spans="3:38" x14ac:dyDescent="0.35">
      <c r="E311" t="s">
        <v>149</v>
      </c>
      <c r="F311" t="s">
        <v>53</v>
      </c>
      <c r="G311" s="10">
        <f>-$G$19*G310</f>
        <v>0</v>
      </c>
      <c r="H311" s="10">
        <f t="shared" ref="H311:AK311" si="120">-$G$19*H310</f>
        <v>0</v>
      </c>
      <c r="I311" s="10">
        <f t="shared" si="120"/>
        <v>0</v>
      </c>
      <c r="J311" s="10">
        <f t="shared" si="120"/>
        <v>0</v>
      </c>
      <c r="K311" s="10">
        <f t="shared" si="120"/>
        <v>0</v>
      </c>
      <c r="L311" s="10">
        <f t="shared" si="120"/>
        <v>0</v>
      </c>
      <c r="M311" s="10">
        <f t="shared" si="120"/>
        <v>0</v>
      </c>
      <c r="N311" s="10">
        <f t="shared" si="120"/>
        <v>0</v>
      </c>
      <c r="O311" s="10">
        <f t="shared" si="120"/>
        <v>0</v>
      </c>
      <c r="P311" s="10">
        <f t="shared" si="120"/>
        <v>0</v>
      </c>
      <c r="Q311" s="10">
        <f t="shared" si="120"/>
        <v>0</v>
      </c>
      <c r="R311" s="10">
        <f t="shared" si="120"/>
        <v>0</v>
      </c>
      <c r="S311" s="10">
        <f t="shared" si="120"/>
        <v>0</v>
      </c>
      <c r="T311" s="10">
        <f t="shared" si="120"/>
        <v>0</v>
      </c>
      <c r="U311" s="10">
        <f t="shared" si="120"/>
        <v>0</v>
      </c>
      <c r="V311" s="10">
        <f t="shared" si="120"/>
        <v>0</v>
      </c>
      <c r="W311" s="10">
        <f t="shared" si="120"/>
        <v>0</v>
      </c>
      <c r="X311" s="10">
        <f t="shared" si="120"/>
        <v>0</v>
      </c>
      <c r="Y311" s="10">
        <f t="shared" si="120"/>
        <v>0</v>
      </c>
      <c r="Z311" s="10">
        <f t="shared" si="120"/>
        <v>0</v>
      </c>
      <c r="AA311" s="10">
        <f t="shared" si="120"/>
        <v>0</v>
      </c>
      <c r="AB311" s="10">
        <f t="shared" si="120"/>
        <v>0</v>
      </c>
      <c r="AC311" s="10">
        <f t="shared" si="120"/>
        <v>0</v>
      </c>
      <c r="AD311" s="10">
        <f t="shared" si="120"/>
        <v>0</v>
      </c>
      <c r="AE311" s="10">
        <f t="shared" si="120"/>
        <v>0</v>
      </c>
      <c r="AF311" s="10">
        <f t="shared" si="120"/>
        <v>0</v>
      </c>
      <c r="AG311" s="10">
        <f t="shared" si="120"/>
        <v>0</v>
      </c>
      <c r="AH311" s="10">
        <f t="shared" si="120"/>
        <v>0</v>
      </c>
      <c r="AI311" s="10">
        <f t="shared" si="120"/>
        <v>0</v>
      </c>
      <c r="AJ311" s="10">
        <f t="shared" si="120"/>
        <v>0</v>
      </c>
      <c r="AK311" s="10">
        <f t="shared" si="120"/>
        <v>0</v>
      </c>
      <c r="AL311" s="10">
        <f t="shared" ref="AL311" si="121">IF(AF311=0,0,IF($G$17&gt;(AK311/AF311)^(1/5)-1+2%,AK311*(AK311/AF311)^(1/5)/($G$17-((AK311/AF311)^(1/5)-1)),AK311*(1+$G$16)/$G$18))</f>
        <v>0</v>
      </c>
    </row>
    <row r="312" spans="3:38" x14ac:dyDescent="0.35">
      <c r="E312" t="s">
        <v>150</v>
      </c>
      <c r="F312" t="s">
        <v>53</v>
      </c>
      <c r="G312" s="10">
        <f t="shared" ref="G312:AL312" si="122">SUM(G302:G311)</f>
        <v>0</v>
      </c>
      <c r="H312" s="10">
        <f t="shared" si="122"/>
        <v>0</v>
      </c>
      <c r="I312" s="10">
        <f t="shared" si="122"/>
        <v>0</v>
      </c>
      <c r="J312" s="10">
        <f t="shared" si="122"/>
        <v>-8953631.9748609979</v>
      </c>
      <c r="K312" s="10">
        <f t="shared" si="122"/>
        <v>-14816763.503986044</v>
      </c>
      <c r="L312" s="10">
        <f t="shared" si="122"/>
        <v>-5895611.8237101641</v>
      </c>
      <c r="M312" s="10">
        <f t="shared" si="122"/>
        <v>-3765371.2819813695</v>
      </c>
      <c r="N312" s="10">
        <f t="shared" si="122"/>
        <v>-3967030.0734917778</v>
      </c>
      <c r="O312" s="10">
        <f t="shared" si="122"/>
        <v>-33543785.550435688</v>
      </c>
      <c r="P312" s="10">
        <f t="shared" si="122"/>
        <v>-8056640.7966997046</v>
      </c>
      <c r="Q312" s="10">
        <f t="shared" si="122"/>
        <v>-10260620.160198603</v>
      </c>
      <c r="R312" s="10">
        <f t="shared" si="122"/>
        <v>-20330753.185707778</v>
      </c>
      <c r="S312" s="10">
        <f t="shared" si="122"/>
        <v>-26882278.803058125</v>
      </c>
      <c r="T312" s="10">
        <f t="shared" si="122"/>
        <v>-16063687.145953603</v>
      </c>
      <c r="U312" s="10">
        <f t="shared" si="122"/>
        <v>-1086357.5711182612</v>
      </c>
      <c r="V312" s="10">
        <f t="shared" si="122"/>
        <v>-438665.39265850774</v>
      </c>
      <c r="W312" s="10">
        <f t="shared" si="122"/>
        <v>-11081042.409346089</v>
      </c>
      <c r="X312" s="10">
        <f t="shared" si="122"/>
        <v>-11258002.263058521</v>
      </c>
      <c r="Y312" s="10">
        <f t="shared" si="122"/>
        <v>-11434962.116770953</v>
      </c>
      <c r="Z312" s="10">
        <f t="shared" si="122"/>
        <v>-11611921.970483381</v>
      </c>
      <c r="AA312" s="10">
        <f t="shared" si="122"/>
        <v>-11788881.824195813</v>
      </c>
      <c r="AB312" s="10">
        <f t="shared" si="122"/>
        <v>-11965841.677908245</v>
      </c>
      <c r="AC312" s="10">
        <f t="shared" si="122"/>
        <v>-12142801.531620678</v>
      </c>
      <c r="AD312" s="10">
        <f t="shared" si="122"/>
        <v>-12319761.385333106</v>
      </c>
      <c r="AE312" s="10">
        <f t="shared" si="122"/>
        <v>-12496721.239045538</v>
      </c>
      <c r="AF312" s="10">
        <f t="shared" si="122"/>
        <v>-12673681.09275797</v>
      </c>
      <c r="AG312" s="10">
        <f t="shared" si="122"/>
        <v>-12850640.946470398</v>
      </c>
      <c r="AH312" s="10">
        <f t="shared" si="122"/>
        <v>-13027600.800182831</v>
      </c>
      <c r="AI312" s="10">
        <f t="shared" si="122"/>
        <v>-13204560.653895263</v>
      </c>
      <c r="AJ312" s="10">
        <f t="shared" si="122"/>
        <v>-13381520.507607695</v>
      </c>
      <c r="AK312" s="10">
        <f t="shared" si="122"/>
        <v>-13558480.361320123</v>
      </c>
      <c r="AL312" s="10">
        <f t="shared" si="122"/>
        <v>0</v>
      </c>
    </row>
    <row r="313" spans="3:38" x14ac:dyDescent="0.35">
      <c r="E313" t="s">
        <v>151</v>
      </c>
      <c r="F313" t="s">
        <v>53</v>
      </c>
      <c r="G313" s="10">
        <f>NPV($G$17,H312:AL312)+G312</f>
        <v>-212247283.51111498</v>
      </c>
    </row>
    <row r="315" spans="3:38" x14ac:dyDescent="0.35">
      <c r="E315" t="s">
        <v>143</v>
      </c>
      <c r="F315" t="s">
        <v>53</v>
      </c>
      <c r="G315" s="10">
        <f t="shared" ref="G315:AK315" si="123">G287</f>
        <v>17217664.420000002</v>
      </c>
      <c r="H315" s="10">
        <f t="shared" si="123"/>
        <v>18093881.438829519</v>
      </c>
      <c r="I315" s="10">
        <f t="shared" si="123"/>
        <v>19014689.654546034</v>
      </c>
      <c r="J315" s="10">
        <f t="shared" si="123"/>
        <v>19982358.339255754</v>
      </c>
      <c r="K315" s="10">
        <f t="shared" si="123"/>
        <v>20999272.249650449</v>
      </c>
      <c r="L315" s="10">
        <f t="shared" si="123"/>
        <v>22067937.504085585</v>
      </c>
      <c r="M315" s="10">
        <f t="shared" si="123"/>
        <v>0</v>
      </c>
      <c r="N315" s="10">
        <f t="shared" si="123"/>
        <v>0</v>
      </c>
      <c r="O315" s="10">
        <f t="shared" si="123"/>
        <v>0</v>
      </c>
      <c r="P315" s="10">
        <f t="shared" si="123"/>
        <v>0</v>
      </c>
      <c r="Q315" s="10">
        <f t="shared" si="123"/>
        <v>0</v>
      </c>
      <c r="R315" s="10">
        <f t="shared" si="123"/>
        <v>0</v>
      </c>
      <c r="S315" s="10">
        <f t="shared" si="123"/>
        <v>0</v>
      </c>
      <c r="T315" s="10">
        <f t="shared" si="123"/>
        <v>0</v>
      </c>
      <c r="U315" s="10">
        <f t="shared" si="123"/>
        <v>0</v>
      </c>
      <c r="V315" s="10">
        <f t="shared" si="123"/>
        <v>0</v>
      </c>
      <c r="W315" s="10">
        <f t="shared" si="123"/>
        <v>0</v>
      </c>
      <c r="X315" s="10">
        <f t="shared" si="123"/>
        <v>0</v>
      </c>
      <c r="Y315" s="10">
        <f t="shared" si="123"/>
        <v>0</v>
      </c>
      <c r="Z315" s="10">
        <f t="shared" si="123"/>
        <v>0</v>
      </c>
      <c r="AA315" s="10">
        <f t="shared" si="123"/>
        <v>0</v>
      </c>
      <c r="AB315" s="10">
        <f t="shared" si="123"/>
        <v>0</v>
      </c>
      <c r="AC315" s="10">
        <f t="shared" si="123"/>
        <v>0</v>
      </c>
      <c r="AD315" s="10">
        <f t="shared" si="123"/>
        <v>0</v>
      </c>
      <c r="AE315" s="10">
        <f t="shared" si="123"/>
        <v>0</v>
      </c>
      <c r="AF315" s="10">
        <f t="shared" si="123"/>
        <v>0</v>
      </c>
      <c r="AG315" s="10">
        <f t="shared" si="123"/>
        <v>0</v>
      </c>
      <c r="AH315" s="10">
        <f t="shared" si="123"/>
        <v>0</v>
      </c>
      <c r="AI315" s="10">
        <f t="shared" si="123"/>
        <v>0</v>
      </c>
      <c r="AJ315" s="10">
        <f t="shared" si="123"/>
        <v>0</v>
      </c>
      <c r="AK315" s="10">
        <f t="shared" si="123"/>
        <v>0</v>
      </c>
    </row>
    <row r="316" spans="3:38" x14ac:dyDescent="0.35">
      <c r="E316" t="s">
        <v>152</v>
      </c>
      <c r="F316" t="s">
        <v>53</v>
      </c>
      <c r="G316" s="10">
        <f>NPV($G$17,H315:AK315)+G315</f>
        <v>108687975.00726333</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disablePrompts="1" count="1">
    <dataValidation type="list" showInputMessage="1" showErrorMessage="1" sqref="G6" xr:uid="{572DB6EB-FFF9-4AEB-8EB6-3A92CF690A23}">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A802-3382-4426-8553-B59FE79D34FC}">
  <sheetPr>
    <tabColor rgb="FF7030A0"/>
    <pageSetUpPr fitToPage="1"/>
  </sheetPr>
  <dimension ref="A1:AN324"/>
  <sheetViews>
    <sheetView zoomScale="85" zoomScaleNormal="85" workbookViewId="0">
      <pane xSplit="6" ySplit="4" topLeftCell="G235"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6112.7898451496249</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37" x14ac:dyDescent="0.35">
      <c r="A17" s="2">
        <v>7</v>
      </c>
      <c r="E17" t="s">
        <v>45</v>
      </c>
      <c r="F17" t="s">
        <v>44</v>
      </c>
      <c r="G17" s="24">
        <f>((1+G16)*(1+G18))-1</f>
        <v>5.2548899999999898E-2</v>
      </c>
    </row>
    <row r="18" spans="1:37" x14ac:dyDescent="0.35">
      <c r="E18" t="s">
        <v>46</v>
      </c>
      <c r="F18" t="s">
        <v>44</v>
      </c>
      <c r="G18" s="8">
        <v>3.09E-2</v>
      </c>
      <c r="H18" s="8"/>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37"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37"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7"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7"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7"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7"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7"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AVERAGE($H$14:$N$14)*O22</f>
        <v>7424000.6091839196</v>
      </c>
      <c r="P28" s="23">
        <f>AVERAGE($H$14:$N$14)*P22</f>
        <v>7646720.6274594376</v>
      </c>
      <c r="Q28" s="23">
        <f t="shared" ref="Q28:AK28" si="4">AVERAGE($H$14:$N$14)*Q22</f>
        <v>7876122.2462832211</v>
      </c>
      <c r="R28" s="23">
        <f t="shared" si="4"/>
        <v>8112405.913671718</v>
      </c>
      <c r="S28" s="23">
        <f t="shared" si="4"/>
        <v>8355778.0910818689</v>
      </c>
      <c r="T28" s="23">
        <f t="shared" si="4"/>
        <v>8486345.2473496981</v>
      </c>
      <c r="U28" s="23">
        <f t="shared" si="4"/>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row>
    <row r="29" spans="1:37" x14ac:dyDescent="0.35">
      <c r="G29" s="10"/>
      <c r="H29" s="10"/>
      <c r="I29" s="10"/>
      <c r="J29" s="10"/>
      <c r="K29" s="10"/>
      <c r="L29" s="10"/>
      <c r="M29" s="10"/>
      <c r="N29" s="10"/>
      <c r="O29" s="10"/>
      <c r="P29" s="13"/>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37"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7"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7"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7" x14ac:dyDescent="0.35">
      <c r="G35" s="10"/>
      <c r="H35" s="10"/>
      <c r="I35" s="10"/>
      <c r="J35" s="10"/>
      <c r="K35" s="10"/>
      <c r="L35" s="10"/>
      <c r="M35" s="10"/>
      <c r="N35" s="10"/>
      <c r="O35" s="10"/>
      <c r="P35" s="10"/>
      <c r="Q35" s="10"/>
    </row>
    <row r="36" spans="1:37"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2.1000000000000001E-2</v>
      </c>
    </row>
    <row r="39" spans="1:37"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7"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7"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7"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7"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7"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row>
    <row r="94" spans="1:37" x14ac:dyDescent="0.35">
      <c r="A94" s="2">
        <v>16</v>
      </c>
      <c r="C94" s="3"/>
      <c r="D94" s="3"/>
      <c r="E94" t="s">
        <v>72</v>
      </c>
      <c r="F94" t="s">
        <v>70</v>
      </c>
      <c r="G94" s="6">
        <v>1</v>
      </c>
    </row>
    <row r="95" spans="1:37"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7"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7"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7"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7"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7" x14ac:dyDescent="0.35">
      <c r="A103" s="2">
        <v>18</v>
      </c>
      <c r="C103" s="3"/>
      <c r="D103" s="3"/>
      <c r="E103" t="s">
        <v>83</v>
      </c>
      <c r="F103" t="s">
        <v>44</v>
      </c>
      <c r="H103" s="9">
        <v>0</v>
      </c>
      <c r="I103" s="9">
        <v>0.02</v>
      </c>
      <c r="J103" s="9">
        <v>0.02</v>
      </c>
      <c r="K103" s="9">
        <v>0</v>
      </c>
      <c r="L103" s="9">
        <v>0</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[5]Infill!$G$119</f>
        <v>509.2</v>
      </c>
      <c r="H104" s="10">
        <f>[5]Infill!$H$119</f>
        <v>512.44000000000005</v>
      </c>
      <c r="I104" s="10">
        <f t="shared" ref="I104:AK104" si="24">H104*(1+$G$16)*(1+I103)</f>
        <v>533.66526480000005</v>
      </c>
      <c r="J104" s="10">
        <f t="shared" si="24"/>
        <v>555.76968006801599</v>
      </c>
      <c r="K104" s="10">
        <f t="shared" si="24"/>
        <v>567.44084334944432</v>
      </c>
      <c r="L104" s="10">
        <f t="shared" si="24"/>
        <v>579.35710105978262</v>
      </c>
      <c r="M104" s="10">
        <f t="shared" si="24"/>
        <v>591.52360018203797</v>
      </c>
      <c r="N104" s="10">
        <f t="shared" si="24"/>
        <v>603.94559578586075</v>
      </c>
      <c r="O104" s="10">
        <f t="shared" si="24"/>
        <v>616.62845329736376</v>
      </c>
      <c r="P104" s="10">
        <f t="shared" si="24"/>
        <v>629.5776508166083</v>
      </c>
      <c r="Q104" s="10">
        <f t="shared" si="24"/>
        <v>642.79878148375701</v>
      </c>
      <c r="R104" s="10">
        <f t="shared" si="24"/>
        <v>656.29755589491583</v>
      </c>
      <c r="S104" s="10">
        <f t="shared" si="24"/>
        <v>670.07980456870905</v>
      </c>
      <c r="T104" s="10">
        <f t="shared" si="24"/>
        <v>684.15148046465185</v>
      </c>
      <c r="U104" s="10">
        <f t="shared" si="24"/>
        <v>698.5186615544095</v>
      </c>
      <c r="V104" s="10">
        <f t="shared" si="24"/>
        <v>713.1875534470521</v>
      </c>
      <c r="W104" s="10">
        <f t="shared" si="24"/>
        <v>728.16449206944014</v>
      </c>
      <c r="X104" s="10">
        <f t="shared" si="24"/>
        <v>743.45594640289835</v>
      </c>
      <c r="Y104" s="10">
        <f t="shared" si="24"/>
        <v>759.0685212773592</v>
      </c>
      <c r="Z104" s="10">
        <f t="shared" si="24"/>
        <v>775.00896022418362</v>
      </c>
      <c r="AA104" s="10">
        <f t="shared" si="24"/>
        <v>791.28414838889137</v>
      </c>
      <c r="AB104" s="10">
        <f t="shared" si="24"/>
        <v>807.90111550505799</v>
      </c>
      <c r="AC104" s="10">
        <f t="shared" si="24"/>
        <v>824.86703893066408</v>
      </c>
      <c r="AD104" s="10">
        <f t="shared" si="24"/>
        <v>842.18924674820789</v>
      </c>
      <c r="AE104" s="10">
        <f t="shared" si="24"/>
        <v>859.87522092992015</v>
      </c>
      <c r="AF104" s="10">
        <f t="shared" si="24"/>
        <v>877.93260056944837</v>
      </c>
      <c r="AG104" s="10">
        <f>AF104*(1+$G$16)*(1+AG103)</f>
        <v>896.36918518140669</v>
      </c>
      <c r="AH104" s="10">
        <f t="shared" si="24"/>
        <v>915.1929380702162</v>
      </c>
      <c r="AI104" s="10">
        <f t="shared" si="24"/>
        <v>934.41198976969065</v>
      </c>
      <c r="AJ104" s="10">
        <f t="shared" si="24"/>
        <v>954.03464155485403</v>
      </c>
      <c r="AK104" s="10">
        <f t="shared" si="24"/>
        <v>974.0693690275059</v>
      </c>
    </row>
    <row r="105" spans="1:37"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7"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7"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7" x14ac:dyDescent="0.35">
      <c r="C108" s="3"/>
      <c r="D108" s="3"/>
    </row>
    <row r="109" spans="1:37"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7" x14ac:dyDescent="0.35">
      <c r="C110" s="3"/>
      <c r="D110" s="3"/>
      <c r="E110" t="s">
        <v>92</v>
      </c>
      <c r="F110" t="s">
        <v>53</v>
      </c>
      <c r="H110" s="10">
        <f>H93*H104+H100*H105+H101*H106+H102*H107</f>
        <v>248020.96000000002</v>
      </c>
      <c r="I110" s="10">
        <f t="shared" ref="I110:AK110" si="29">I93*I104+I100*I105+I101*I106+I102*I107</f>
        <v>486702.72149760003</v>
      </c>
      <c r="J110" s="10">
        <f t="shared" si="29"/>
        <v>748065.98937154957</v>
      </c>
      <c r="K110" s="10">
        <f t="shared" si="29"/>
        <v>1028202.8081491931</v>
      </c>
      <c r="L110" s="10">
        <f t="shared" si="29"/>
        <v>1326148.4043258424</v>
      </c>
      <c r="M110" s="10">
        <f t="shared" si="29"/>
        <v>1598888.2912920485</v>
      </c>
      <c r="N110" s="10">
        <f t="shared" si="29"/>
        <v>1906052.3003001765</v>
      </c>
      <c r="O110" s="10">
        <f t="shared" si="29"/>
        <v>2225412.0879501859</v>
      </c>
      <c r="P110" s="10">
        <f t="shared" si="29"/>
        <v>2557344.417617063</v>
      </c>
      <c r="Q110" s="10">
        <f t="shared" si="29"/>
        <v>2902236.4983991631</v>
      </c>
      <c r="R110" s="10">
        <f t="shared" si="29"/>
        <v>3260486.2576859416</v>
      </c>
      <c r="S110" s="10">
        <f t="shared" si="29"/>
        <v>3632502.6205669716</v>
      </c>
      <c r="T110" s="10">
        <f t="shared" si="29"/>
        <v>4018705.796249365</v>
      </c>
      <c r="U110" s="10">
        <f t="shared" si="29"/>
        <v>4419527.5716547491</v>
      </c>
      <c r="V110" s="10">
        <f t="shared" si="29"/>
        <v>4835411.6123710135</v>
      </c>
      <c r="W110" s="10">
        <f t="shared" si="29"/>
        <v>5266813.7711382601</v>
      </c>
      <c r="X110" s="10">
        <f t="shared" si="29"/>
        <v>5714202.4040526766</v>
      </c>
      <c r="Y110" s="10">
        <f t="shared" si="29"/>
        <v>6178058.6946764262</v>
      </c>
      <c r="Z110" s="10">
        <f t="shared" si="29"/>
        <v>6658876.9862461854</v>
      </c>
      <c r="AA110" s="10">
        <f t="shared" si="29"/>
        <v>7157165.1221775226</v>
      </c>
      <c r="AB110" s="10">
        <f t="shared" si="29"/>
        <v>7673444.7950670412</v>
      </c>
      <c r="AC110" s="10">
        <f t="shared" si="29"/>
        <v>8208251.9043990383</v>
      </c>
      <c r="AD110" s="10">
        <f t="shared" si="29"/>
        <v>8762136.9231683556</v>
      </c>
      <c r="AE110" s="10">
        <f t="shared" si="29"/>
        <v>9335665.2736361437</v>
      </c>
      <c r="AF110" s="10">
        <f t="shared" si="29"/>
        <v>9929417.7124404609</v>
      </c>
      <c r="AG110" s="10">
        <f t="shared" si="29"/>
        <v>10543990.725288887</v>
      </c>
      <c r="AH110" s="10">
        <f t="shared" si="29"/>
        <v>11179996.931465762</v>
      </c>
      <c r="AI110" s="10">
        <f t="shared" si="29"/>
        <v>11838065.498392211</v>
      </c>
      <c r="AJ110" s="10">
        <f t="shared" si="29"/>
        <v>12518842.566482795</v>
      </c>
      <c r="AK110" s="10">
        <f t="shared" si="29"/>
        <v>13222991.684548393</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H125*(1+$G$16)*(1+I124)</f>
        <v>343.8664698</v>
      </c>
      <c r="J125" s="10">
        <f t="shared" ref="J125:AK125" si="36">I125*(1+$G$16)*(1+J124)</f>
        <v>358.10941897911601</v>
      </c>
      <c r="K125" s="10">
        <f t="shared" si="36"/>
        <v>365.6297167776774</v>
      </c>
      <c r="L125" s="10">
        <f t="shared" si="36"/>
        <v>373.30794083000859</v>
      </c>
      <c r="M125" s="10">
        <f t="shared" si="36"/>
        <v>381.14740758743875</v>
      </c>
      <c r="N125" s="10">
        <f t="shared" si="36"/>
        <v>389.15150314677493</v>
      </c>
      <c r="O125" s="10">
        <f t="shared" si="36"/>
        <v>397.32368471285719</v>
      </c>
      <c r="P125" s="10">
        <f t="shared" si="36"/>
        <v>405.66748209182714</v>
      </c>
      <c r="Q125" s="10">
        <f t="shared" si="36"/>
        <v>414.18649921575548</v>
      </c>
      <c r="R125" s="10">
        <f t="shared" si="36"/>
        <v>422.88441569928631</v>
      </c>
      <c r="S125" s="10">
        <f t="shared" si="36"/>
        <v>431.76498842897126</v>
      </c>
      <c r="T125" s="10">
        <f t="shared" si="36"/>
        <v>440.83205318597965</v>
      </c>
      <c r="U125" s="10">
        <f t="shared" si="36"/>
        <v>450.08952630288519</v>
      </c>
      <c r="V125" s="10">
        <f t="shared" si="36"/>
        <v>459.54140635524573</v>
      </c>
      <c r="W125" s="10">
        <f t="shared" si="36"/>
        <v>469.19177588870582</v>
      </c>
      <c r="X125" s="10">
        <f t="shared" si="36"/>
        <v>479.04480318236858</v>
      </c>
      <c r="Y125" s="10">
        <f t="shared" si="36"/>
        <v>489.1047440491983</v>
      </c>
      <c r="Z125" s="10">
        <f t="shared" si="36"/>
        <v>499.37594367423139</v>
      </c>
      <c r="AA125" s="10">
        <f t="shared" si="36"/>
        <v>509.86283849139022</v>
      </c>
      <c r="AB125" s="10">
        <f t="shared" si="36"/>
        <v>520.56995809970942</v>
      </c>
      <c r="AC125" s="10">
        <f t="shared" si="36"/>
        <v>531.50192721980329</v>
      </c>
      <c r="AD125" s="10">
        <f t="shared" si="36"/>
        <v>542.6634676914191</v>
      </c>
      <c r="AE125" s="10">
        <f t="shared" si="36"/>
        <v>554.05940051293885</v>
      </c>
      <c r="AF125" s="10">
        <f t="shared" si="36"/>
        <v>565.69464792371048</v>
      </c>
      <c r="AG125" s="10">
        <f>AF125*(1+$G$16)*(1+AG124)</f>
        <v>577.57423553010835</v>
      </c>
      <c r="AH125" s="10">
        <f t="shared" si="36"/>
        <v>589.70329447624056</v>
      </c>
      <c r="AI125" s="10">
        <f t="shared" si="36"/>
        <v>602.0870636602416</v>
      </c>
      <c r="AJ125" s="10">
        <f t="shared" si="36"/>
        <v>614.7308919971066</v>
      </c>
      <c r="AK125" s="10">
        <f t="shared" si="36"/>
        <v>627.64024072904579</v>
      </c>
    </row>
    <row r="126" spans="1:39" x14ac:dyDescent="0.35">
      <c r="C126" s="3"/>
      <c r="D126" s="3"/>
      <c r="E126" t="s">
        <v>86</v>
      </c>
      <c r="F126" t="s">
        <v>87</v>
      </c>
      <c r="G126" s="12">
        <f>[5]Infill!$G$141</f>
        <v>1.9831000000000001</v>
      </c>
      <c r="H126" s="13">
        <f>[5]Infill!$H$141</f>
        <v>2.0347</v>
      </c>
      <c r="I126" s="13">
        <f>H126*(1+$G$16)*(1+I124)</f>
        <v>2.1189772739999997</v>
      </c>
      <c r="J126" s="13">
        <f t="shared" ref="J126:AK126" si="37">I126*(1+$G$16)*(1+J124)</f>
        <v>2.2067453126890797</v>
      </c>
      <c r="K126" s="13">
        <f t="shared" si="37"/>
        <v>2.2530869642555502</v>
      </c>
      <c r="L126" s="13">
        <f t="shared" si="37"/>
        <v>2.3004017905049166</v>
      </c>
      <c r="M126" s="13">
        <f t="shared" si="37"/>
        <v>2.3487102281055194</v>
      </c>
      <c r="N126" s="13">
        <f t="shared" si="37"/>
        <v>2.3980331428957351</v>
      </c>
      <c r="O126" s="13">
        <f t="shared" si="37"/>
        <v>2.4483918388965451</v>
      </c>
      <c r="P126" s="13">
        <f t="shared" si="37"/>
        <v>2.4998080675133725</v>
      </c>
      <c r="Q126" s="13">
        <f t="shared" si="37"/>
        <v>2.5523040369311532</v>
      </c>
      <c r="R126" s="13">
        <f t="shared" si="37"/>
        <v>2.6059024217067073</v>
      </c>
      <c r="S126" s="13">
        <f t="shared" si="37"/>
        <v>2.6606263725625481</v>
      </c>
      <c r="T126" s="13">
        <f t="shared" si="37"/>
        <v>2.7164995263863614</v>
      </c>
      <c r="U126" s="13">
        <f t="shared" si="37"/>
        <v>2.7735460164404748</v>
      </c>
      <c r="V126" s="13">
        <f t="shared" si="37"/>
        <v>2.8317904827857245</v>
      </c>
      <c r="W126" s="13">
        <f t="shared" si="37"/>
        <v>2.8912580829242245</v>
      </c>
      <c r="X126" s="13">
        <f t="shared" si="37"/>
        <v>2.951974502665633</v>
      </c>
      <c r="Y126" s="13">
        <f t="shared" si="37"/>
        <v>3.013965967221611</v>
      </c>
      <c r="Z126" s="13">
        <f t="shared" si="37"/>
        <v>3.0772592525332647</v>
      </c>
      <c r="AA126" s="13">
        <f t="shared" si="37"/>
        <v>3.1418816968364629</v>
      </c>
      <c r="AB126" s="13">
        <f t="shared" si="37"/>
        <v>3.2078612124700285</v>
      </c>
      <c r="AC126" s="13">
        <f t="shared" si="37"/>
        <v>3.2752262979318987</v>
      </c>
      <c r="AD126" s="13">
        <f t="shared" si="37"/>
        <v>3.3440060501884683</v>
      </c>
      <c r="AE126" s="13">
        <f t="shared" si="37"/>
        <v>3.4142301772424259</v>
      </c>
      <c r="AF126" s="13">
        <f t="shared" si="37"/>
        <v>3.4859290109645165</v>
      </c>
      <c r="AG126" s="13">
        <f>AF126*(1+$G$16)*(1+AG124)</f>
        <v>3.5591335201947709</v>
      </c>
      <c r="AH126" s="13">
        <f t="shared" si="37"/>
        <v>3.6338753241188608</v>
      </c>
      <c r="AI126" s="13">
        <f t="shared" si="37"/>
        <v>3.7101867059253566</v>
      </c>
      <c r="AJ126" s="13">
        <f t="shared" si="37"/>
        <v>3.7881006267497885</v>
      </c>
      <c r="AK126" s="13">
        <f t="shared" si="37"/>
        <v>3.8676507399115336</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7" x14ac:dyDescent="0.35">
      <c r="C129" s="3"/>
      <c r="D129" s="3"/>
    </row>
    <row r="130" spans="1:37"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7" x14ac:dyDescent="0.35">
      <c r="C131" s="3"/>
      <c r="D131" s="3"/>
      <c r="E131" t="s">
        <v>96</v>
      </c>
      <c r="F131" t="s">
        <v>53</v>
      </c>
      <c r="H131" s="10">
        <f>H114*H125+H121*H126+H122*H127+H123*H128</f>
        <v>278972.13079999998</v>
      </c>
      <c r="I131" s="10">
        <f t="shared" ref="I131:AK131" si="41">I114*I125+I121*I126+I122*I127+I123*I128</f>
        <v>547439.60059804795</v>
      </c>
      <c r="J131" s="10">
        <f t="shared" si="41"/>
        <v>841419.06004230981</v>
      </c>
      <c r="K131" s="10">
        <f t="shared" si="41"/>
        <v>1156514.8698881094</v>
      </c>
      <c r="L131" s="10">
        <f t="shared" si="41"/>
        <v>1491641.8600742458</v>
      </c>
      <c r="M131" s="10">
        <f t="shared" si="41"/>
        <v>1798417.6560437225</v>
      </c>
      <c r="N131" s="10">
        <f t="shared" si="41"/>
        <v>2143913.4484076733</v>
      </c>
      <c r="O131" s="10">
        <f t="shared" si="41"/>
        <v>2503126.9618645953</v>
      </c>
      <c r="P131" s="10">
        <f t="shared" si="41"/>
        <v>2876481.9770559594</v>
      </c>
      <c r="Q131" s="10">
        <f t="shared" si="41"/>
        <v>3264414.0238951789</v>
      </c>
      <c r="R131" s="10">
        <f t="shared" si="41"/>
        <v>3667370.6881497642</v>
      </c>
      <c r="S131" s="10">
        <f t="shared" si="41"/>
        <v>4085811.925718504</v>
      </c>
      <c r="T131" s="10">
        <f t="shared" si="41"/>
        <v>4520210.3847916564</v>
      </c>
      <c r="U131" s="10">
        <f t="shared" si="41"/>
        <v>4971051.7360866396</v>
      </c>
      <c r="V131" s="10">
        <f t="shared" si="41"/>
        <v>5438835.0113563184</v>
      </c>
      <c r="W131" s="10">
        <f t="shared" si="41"/>
        <v>5924072.9503717106</v>
      </c>
      <c r="X131" s="10">
        <f t="shared" si="41"/>
        <v>6427292.3565857392</v>
      </c>
      <c r="Y131" s="10">
        <f t="shared" si="41"/>
        <v>6949034.4616896445</v>
      </c>
      <c r="Z131" s="10">
        <f t="shared" si="41"/>
        <v>7489855.2992786588</v>
      </c>
      <c r="AA131" s="10">
        <f t="shared" si="41"/>
        <v>8050326.0878488068</v>
      </c>
      <c r="AB131" s="10">
        <f t="shared" si="41"/>
        <v>8631033.6233519204</v>
      </c>
      <c r="AC131" s="10">
        <f t="shared" si="41"/>
        <v>9232580.6815414224</v>
      </c>
      <c r="AD131" s="10">
        <f t="shared" si="41"/>
        <v>9855586.4303469844</v>
      </c>
      <c r="AE131" s="10">
        <f t="shared" si="41"/>
        <v>10500686.852521822</v>
      </c>
      <c r="AF131" s="10">
        <f t="shared" si="41"/>
        <v>11168535.178812217</v>
      </c>
      <c r="AG131" s="10">
        <f t="shared" si="41"/>
        <v>11859802.331904847</v>
      </c>
      <c r="AH131" s="10">
        <f t="shared" si="41"/>
        <v>12575177.381413512</v>
      </c>
      <c r="AI131" s="10">
        <f t="shared" si="41"/>
        <v>13315368.010173172</v>
      </c>
      <c r="AJ131" s="10">
        <f t="shared" si="41"/>
        <v>14081100.992115531</v>
      </c>
      <c r="AK131" s="10">
        <f t="shared" si="41"/>
        <v>14873122.682006983</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7"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7"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7"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 t="shared" ref="H176:AK177" si="66">SUM(H95,H116,H137,H158)</f>
        <v>968</v>
      </c>
      <c r="I176" s="10">
        <f t="shared" si="66"/>
        <v>856</v>
      </c>
      <c r="J176" s="10">
        <f t="shared" si="66"/>
        <v>868</v>
      </c>
      <c r="K176" s="10">
        <f t="shared" si="66"/>
        <v>932</v>
      </c>
      <c r="L176" s="10">
        <f t="shared" si="66"/>
        <v>954</v>
      </c>
      <c r="M176" s="10">
        <f t="shared" si="66"/>
        <v>828</v>
      </c>
      <c r="N176" s="10">
        <f t="shared" si="66"/>
        <v>906</v>
      </c>
      <c r="O176" s="10">
        <f>SUM(O95,O116,O137,O158)</f>
        <v>906</v>
      </c>
      <c r="P176" s="10">
        <f t="shared" si="66"/>
        <v>906</v>
      </c>
      <c r="Q176" s="10">
        <f t="shared" si="66"/>
        <v>906</v>
      </c>
      <c r="R176" s="10">
        <f t="shared" si="66"/>
        <v>906</v>
      </c>
      <c r="S176" s="10">
        <f t="shared" si="66"/>
        <v>906</v>
      </c>
      <c r="T176" s="10">
        <f t="shared" si="66"/>
        <v>906</v>
      </c>
      <c r="U176" s="10">
        <f t="shared" si="66"/>
        <v>906</v>
      </c>
      <c r="V176" s="10">
        <f t="shared" si="66"/>
        <v>906</v>
      </c>
      <c r="W176" s="10">
        <f t="shared" si="66"/>
        <v>906</v>
      </c>
      <c r="X176" s="10">
        <f t="shared" si="66"/>
        <v>906</v>
      </c>
      <c r="Y176" s="10">
        <f t="shared" si="66"/>
        <v>906</v>
      </c>
      <c r="Z176" s="10">
        <f t="shared" si="66"/>
        <v>906</v>
      </c>
      <c r="AA176" s="10">
        <f t="shared" si="66"/>
        <v>906</v>
      </c>
      <c r="AB176" s="10">
        <f t="shared" si="66"/>
        <v>906</v>
      </c>
      <c r="AC176" s="10">
        <f t="shared" si="66"/>
        <v>906</v>
      </c>
      <c r="AD176" s="10">
        <f t="shared" si="66"/>
        <v>906</v>
      </c>
      <c r="AE176" s="10">
        <f t="shared" si="66"/>
        <v>906</v>
      </c>
      <c r="AF176" s="10">
        <f t="shared" si="66"/>
        <v>906</v>
      </c>
      <c r="AG176" s="10">
        <f t="shared" si="66"/>
        <v>906</v>
      </c>
      <c r="AH176" s="10">
        <f t="shared" si="66"/>
        <v>906</v>
      </c>
      <c r="AI176" s="10">
        <f t="shared" si="66"/>
        <v>906</v>
      </c>
      <c r="AJ176" s="10">
        <f t="shared" si="66"/>
        <v>906</v>
      </c>
      <c r="AK176" s="10">
        <f t="shared" si="66"/>
        <v>906</v>
      </c>
      <c r="AL176" s="10"/>
    </row>
    <row r="177" spans="1:38" x14ac:dyDescent="0.35">
      <c r="C177" s="3"/>
      <c r="D177" s="3"/>
      <c r="E177" t="s">
        <v>105</v>
      </c>
      <c r="F177" t="s">
        <v>70</v>
      </c>
      <c r="H177">
        <f t="shared" si="66"/>
        <v>968</v>
      </c>
      <c r="I177" s="10">
        <f t="shared" si="66"/>
        <v>1824</v>
      </c>
      <c r="J177" s="10">
        <f t="shared" si="66"/>
        <v>2692</v>
      </c>
      <c r="K177" s="10">
        <f t="shared" si="66"/>
        <v>3624</v>
      </c>
      <c r="L177" s="10">
        <f t="shared" si="66"/>
        <v>4578</v>
      </c>
      <c r="M177" s="10">
        <f t="shared" si="66"/>
        <v>5406</v>
      </c>
      <c r="N177" s="10">
        <f t="shared" si="66"/>
        <v>6312</v>
      </c>
      <c r="O177" s="10">
        <f>SUM(O96,O117,O138,O159)</f>
        <v>7218</v>
      </c>
      <c r="P177" s="10">
        <f t="shared" si="66"/>
        <v>8124</v>
      </c>
      <c r="Q177" s="10">
        <f t="shared" si="66"/>
        <v>9030</v>
      </c>
      <c r="R177" s="10">
        <f t="shared" si="66"/>
        <v>9936</v>
      </c>
      <c r="S177" s="10">
        <f t="shared" si="66"/>
        <v>10842</v>
      </c>
      <c r="T177" s="10">
        <f t="shared" si="66"/>
        <v>11748</v>
      </c>
      <c r="U177" s="10">
        <f t="shared" si="66"/>
        <v>12654</v>
      </c>
      <c r="V177" s="10">
        <f t="shared" si="66"/>
        <v>13560</v>
      </c>
      <c r="W177" s="10">
        <f t="shared" si="66"/>
        <v>14466</v>
      </c>
      <c r="X177" s="10">
        <f t="shared" si="66"/>
        <v>15372</v>
      </c>
      <c r="Y177" s="10">
        <f t="shared" si="66"/>
        <v>16278</v>
      </c>
      <c r="Z177" s="10">
        <f t="shared" si="66"/>
        <v>17184</v>
      </c>
      <c r="AA177" s="10">
        <f t="shared" si="66"/>
        <v>18090</v>
      </c>
      <c r="AB177" s="10">
        <f t="shared" si="66"/>
        <v>18996</v>
      </c>
      <c r="AC177" s="10">
        <f t="shared" si="66"/>
        <v>19902</v>
      </c>
      <c r="AD177" s="10">
        <f t="shared" si="66"/>
        <v>20808</v>
      </c>
      <c r="AE177" s="10">
        <f t="shared" si="66"/>
        <v>21714</v>
      </c>
      <c r="AF177" s="10">
        <f t="shared" si="66"/>
        <v>22620</v>
      </c>
      <c r="AG177" s="10">
        <f t="shared" si="66"/>
        <v>23526</v>
      </c>
      <c r="AH177" s="10">
        <f t="shared" si="66"/>
        <v>24432</v>
      </c>
      <c r="AI177" s="10">
        <f t="shared" si="66"/>
        <v>25338</v>
      </c>
      <c r="AJ177" s="10">
        <f t="shared" si="66"/>
        <v>26244</v>
      </c>
      <c r="AK177" s="10">
        <f t="shared" si="66"/>
        <v>27150</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1034142.3220956479</v>
      </c>
      <c r="J179" s="10">
        <f t="shared" si="67"/>
        <v>1589485.0494138594</v>
      </c>
      <c r="K179" s="10">
        <f t="shared" si="67"/>
        <v>2184717.6780373026</v>
      </c>
      <c r="L179" s="10">
        <f t="shared" si="67"/>
        <v>2817790.2644000882</v>
      </c>
      <c r="M179" s="10">
        <f t="shared" si="67"/>
        <v>3397305.9473357713</v>
      </c>
      <c r="N179" s="10">
        <f t="shared" si="67"/>
        <v>4049965.7487078495</v>
      </c>
      <c r="O179" s="10">
        <f t="shared" si="67"/>
        <v>4728539.0498147812</v>
      </c>
      <c r="P179" s="10">
        <f t="shared" si="67"/>
        <v>5433826.3946730224</v>
      </c>
      <c r="Q179" s="10">
        <f t="shared" si="67"/>
        <v>6166650.5222943425</v>
      </c>
      <c r="R179" s="10">
        <f t="shared" si="67"/>
        <v>6927856.9458357058</v>
      </c>
      <c r="S179" s="10">
        <f t="shared" si="67"/>
        <v>7718314.5462854756</v>
      </c>
      <c r="T179" s="10">
        <f t="shared" si="67"/>
        <v>8538916.1810410209</v>
      </c>
      <c r="U179" s="10">
        <f t="shared" si="67"/>
        <v>9390579.3077413887</v>
      </c>
      <c r="V179" s="10">
        <f t="shared" si="67"/>
        <v>10274246.623727333</v>
      </c>
      <c r="W179" s="10">
        <f t="shared" si="67"/>
        <v>11190886.721509971</v>
      </c>
      <c r="X179" s="10">
        <f t="shared" si="67"/>
        <v>12141494.760638416</v>
      </c>
      <c r="Y179" s="10">
        <f t="shared" si="67"/>
        <v>13127093.156366071</v>
      </c>
      <c r="Z179" s="10">
        <f t="shared" si="67"/>
        <v>14148732.285524845</v>
      </c>
      <c r="AA179" s="10">
        <f t="shared" si="67"/>
        <v>15207491.210026329</v>
      </c>
      <c r="AB179" s="10">
        <f t="shared" si="67"/>
        <v>16304478.418418963</v>
      </c>
      <c r="AC179" s="10">
        <f t="shared" si="67"/>
        <v>17440832.585940462</v>
      </c>
      <c r="AD179" s="10">
        <f t="shared" si="67"/>
        <v>18617723.353515342</v>
      </c>
      <c r="AE179" s="10">
        <f t="shared" si="67"/>
        <v>19836352.126157966</v>
      </c>
      <c r="AF179" s="10">
        <f t="shared" si="67"/>
        <v>21097952.891252678</v>
      </c>
      <c r="AG179" s="10">
        <f t="shared" si="67"/>
        <v>22403793.057193734</v>
      </c>
      <c r="AH179" s="10">
        <f t="shared" si="67"/>
        <v>23755174.312879272</v>
      </c>
      <c r="AI179" s="10">
        <f t="shared" si="67"/>
        <v>25153433.508565381</v>
      </c>
      <c r="AJ179" s="10">
        <f t="shared" si="67"/>
        <v>26599943.558598325</v>
      </c>
      <c r="AK179" s="10">
        <f t="shared" si="67"/>
        <v>28096114.366555378</v>
      </c>
    </row>
    <row r="180" spans="1:38" x14ac:dyDescent="0.35">
      <c r="C180" s="3"/>
      <c r="D180" s="3"/>
    </row>
    <row r="181" spans="1:38" x14ac:dyDescent="0.35">
      <c r="C181" s="3"/>
      <c r="D181" s="3"/>
      <c r="E181" s="15" t="s">
        <v>108</v>
      </c>
      <c r="F181" s="15" t="s">
        <v>109</v>
      </c>
      <c r="G181" s="15"/>
      <c r="H181" s="16">
        <f>H178*1000/H177</f>
        <v>60.5</v>
      </c>
      <c r="I181" s="16">
        <f t="shared" ref="I181:AK181" si="68">I178*1000/I177</f>
        <v>60.5</v>
      </c>
      <c r="J181" s="16">
        <f t="shared" si="68"/>
        <v>60.5</v>
      </c>
      <c r="K181" s="16">
        <f t="shared" si="68"/>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f t="shared" si="68"/>
        <v>60.5</v>
      </c>
      <c r="AE181" s="16">
        <f t="shared" si="68"/>
        <v>60.5</v>
      </c>
      <c r="AF181" s="16">
        <f t="shared" si="68"/>
        <v>60.5</v>
      </c>
      <c r="AG181" s="16">
        <f t="shared" si="68"/>
        <v>60.5</v>
      </c>
      <c r="AH181" s="16">
        <f t="shared" si="68"/>
        <v>60.5</v>
      </c>
      <c r="AI181" s="16">
        <f t="shared" si="68"/>
        <v>60.5</v>
      </c>
      <c r="AJ181" s="16">
        <f t="shared" si="68"/>
        <v>60.5</v>
      </c>
      <c r="AK181" s="16">
        <f t="shared" si="68"/>
        <v>60.5</v>
      </c>
    </row>
    <row r="182" spans="1:38" x14ac:dyDescent="0.35">
      <c r="C182" s="3"/>
      <c r="D182" s="3"/>
      <c r="E182" s="15" t="s">
        <v>110</v>
      </c>
      <c r="F182" s="15" t="s">
        <v>111</v>
      </c>
      <c r="G182" s="15"/>
      <c r="H182" s="16">
        <f>H179/H177</f>
        <v>544.41435000000001</v>
      </c>
      <c r="I182" s="16">
        <f t="shared" ref="I182:AK182" si="69">I179/I177</f>
        <v>566.96399237699995</v>
      </c>
      <c r="J182" s="16">
        <f t="shared" si="69"/>
        <v>590.44764094125537</v>
      </c>
      <c r="K182" s="16">
        <f t="shared" si="69"/>
        <v>602.84704140102167</v>
      </c>
      <c r="L182" s="16">
        <f t="shared" si="69"/>
        <v>615.50682927044306</v>
      </c>
      <c r="M182" s="16">
        <f t="shared" si="69"/>
        <v>628.43247268512232</v>
      </c>
      <c r="N182" s="16">
        <f t="shared" si="69"/>
        <v>641.62955461150977</v>
      </c>
      <c r="O182" s="16">
        <f t="shared" si="69"/>
        <v>655.10377525835156</v>
      </c>
      <c r="P182" s="16">
        <f t="shared" si="69"/>
        <v>668.86095453877681</v>
      </c>
      <c r="Q182" s="16">
        <f t="shared" si="69"/>
        <v>682.90703458409109</v>
      </c>
      <c r="R182" s="16">
        <f t="shared" si="69"/>
        <v>697.24808231035684</v>
      </c>
      <c r="S182" s="16">
        <f t="shared" si="69"/>
        <v>711.89029203887435</v>
      </c>
      <c r="T182" s="16">
        <f t="shared" si="69"/>
        <v>726.83998817169061</v>
      </c>
      <c r="U182" s="16">
        <f t="shared" si="69"/>
        <v>742.10362792329613</v>
      </c>
      <c r="V182" s="16">
        <f t="shared" si="69"/>
        <v>757.68780410968532</v>
      </c>
      <c r="W182" s="16">
        <f t="shared" si="69"/>
        <v>773.59924799598855</v>
      </c>
      <c r="X182" s="16">
        <f t="shared" si="69"/>
        <v>789.84483220390428</v>
      </c>
      <c r="Y182" s="16">
        <f t="shared" si="69"/>
        <v>806.43157368018615</v>
      </c>
      <c r="Z182" s="16">
        <f t="shared" si="69"/>
        <v>823.36663672747</v>
      </c>
      <c r="AA182" s="16">
        <f t="shared" si="69"/>
        <v>840.65733609874678</v>
      </c>
      <c r="AB182" s="16">
        <f t="shared" si="69"/>
        <v>858.31114015682056</v>
      </c>
      <c r="AC182" s="16">
        <f t="shared" si="69"/>
        <v>876.33567410011369</v>
      </c>
      <c r="AD182" s="16">
        <f t="shared" si="69"/>
        <v>894.73872325621596</v>
      </c>
      <c r="AE182" s="16">
        <f t="shared" si="69"/>
        <v>913.52823644459636</v>
      </c>
      <c r="AF182" s="16">
        <f t="shared" si="69"/>
        <v>932.71232940993275</v>
      </c>
      <c r="AG182" s="16">
        <f t="shared" si="69"/>
        <v>952.29928832754115</v>
      </c>
      <c r="AH182" s="16">
        <f t="shared" si="69"/>
        <v>972.29757338241939</v>
      </c>
      <c r="AI182" s="16">
        <f t="shared" si="69"/>
        <v>992.71582242345016</v>
      </c>
      <c r="AJ182" s="16">
        <f t="shared" si="69"/>
        <v>1013.5628546943425</v>
      </c>
      <c r="AK182" s="16">
        <f t="shared" si="69"/>
        <v>1034.8476746429237</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73">I194*(1+$G$16)*(1+J$193)</f>
        <v>509.81515301899987</v>
      </c>
      <c r="K194" s="10">
        <f t="shared" si="73"/>
        <v>520.52127123239882</v>
      </c>
      <c r="L194" s="10">
        <f t="shared" si="73"/>
        <v>531.4522179282792</v>
      </c>
      <c r="M194" s="10">
        <f>L194*(1+$G$16)*(1+M$193)</f>
        <v>542.61271450477307</v>
      </c>
      <c r="N194" s="10">
        <f t="shared" si="73"/>
        <v>554.00758150937327</v>
      </c>
      <c r="O194" s="10">
        <f t="shared" si="73"/>
        <v>565.64174072107005</v>
      </c>
      <c r="P194" s="10">
        <f t="shared" si="73"/>
        <v>577.52021727621252</v>
      </c>
      <c r="Q194" s="10">
        <f t="shared" si="73"/>
        <v>589.64814183901296</v>
      </c>
      <c r="R194" s="10">
        <f t="shared" si="73"/>
        <v>602.03075281763222</v>
      </c>
      <c r="S194" s="10">
        <f t="shared" si="73"/>
        <v>614.6733986268024</v>
      </c>
      <c r="T194" s="10">
        <f t="shared" si="73"/>
        <v>627.58153999796514</v>
      </c>
      <c r="U194" s="10">
        <f t="shared" si="73"/>
        <v>640.76075233792233</v>
      </c>
      <c r="V194" s="10">
        <f t="shared" si="73"/>
        <v>654.21672813701866</v>
      </c>
      <c r="W194" s="10">
        <f t="shared" si="73"/>
        <v>667.95527942789602</v>
      </c>
      <c r="X194" s="10">
        <f t="shared" si="73"/>
        <v>681.98234029588173</v>
      </c>
      <c r="Y194" s="10">
        <f t="shared" si="73"/>
        <v>696.30396944209519</v>
      </c>
      <c r="Z194" s="10">
        <f t="shared" ref="Z194:AK195" si="74">Y194*(1+$G$16)*(1+Z$193)</f>
        <v>710.92635280037916</v>
      </c>
      <c r="AA194" s="10">
        <f t="shared" si="74"/>
        <v>725.85580620918711</v>
      </c>
      <c r="AB194" s="10">
        <f t="shared" si="74"/>
        <v>741.09877813957996</v>
      </c>
      <c r="AC194" s="10">
        <f t="shared" si="74"/>
        <v>756.66185248051113</v>
      </c>
      <c r="AD194" s="10">
        <f t="shared" si="74"/>
        <v>772.55175138260176</v>
      </c>
      <c r="AE194" s="10">
        <f t="shared" si="74"/>
        <v>788.77533816163634</v>
      </c>
      <c r="AF194" s="10">
        <f t="shared" si="74"/>
        <v>805.33962026303061</v>
      </c>
      <c r="AG194" s="10">
        <f t="shared" si="74"/>
        <v>822.25175228855414</v>
      </c>
      <c r="AH194" s="10">
        <f t="shared" si="74"/>
        <v>839.5190390866137</v>
      </c>
      <c r="AI194" s="10">
        <f t="shared" si="74"/>
        <v>857.14893890743247</v>
      </c>
      <c r="AJ194" s="10">
        <f t="shared" si="74"/>
        <v>875.14906662448846</v>
      </c>
      <c r="AK194" s="10">
        <f t="shared" si="74"/>
        <v>893.52719702360264</v>
      </c>
    </row>
    <row r="195" spans="1:39" x14ac:dyDescent="0.35">
      <c r="A195" s="2">
        <v>42</v>
      </c>
      <c r="E195" t="s">
        <v>122</v>
      </c>
      <c r="F195" t="s">
        <v>113</v>
      </c>
      <c r="G195" s="6"/>
      <c r="H195" s="10">
        <f>G195*(1+$G$16)*(1+H$193)</f>
        <v>0</v>
      </c>
      <c r="I195" s="10">
        <f t="shared" ref="I195:W195" si="75">H195*(1+$G$16)*(1+I$193)</f>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3"/>
        <v>0</v>
      </c>
      <c r="Y195" s="10">
        <f t="shared" si="73"/>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6">I194*I177+(I195+I199)*I178+I196+I200</f>
        <v>910776.53193599987</v>
      </c>
      <c r="J202" s="10">
        <f t="shared" si="76"/>
        <v>1372422.3919271477</v>
      </c>
      <c r="K202" s="10">
        <f t="shared" si="76"/>
        <v>1886369.0869462134</v>
      </c>
      <c r="L202" s="10">
        <f t="shared" si="76"/>
        <v>2432988.253675662</v>
      </c>
      <c r="M202" s="10">
        <f t="shared" si="76"/>
        <v>2933364.3346128031</v>
      </c>
      <c r="N202" s="10">
        <f t="shared" si="76"/>
        <v>3496895.8544871639</v>
      </c>
      <c r="O202" s="10">
        <f t="shared" si="76"/>
        <v>4082802.0845246837</v>
      </c>
      <c r="P202" s="10">
        <f t="shared" si="76"/>
        <v>4691774.245151951</v>
      </c>
      <c r="Q202" s="10">
        <f t="shared" si="76"/>
        <v>5324522.7208062867</v>
      </c>
      <c r="R202" s="10">
        <f t="shared" si="76"/>
        <v>5981777.559995994</v>
      </c>
      <c r="S202" s="10">
        <f t="shared" si="76"/>
        <v>6664288.9879117915</v>
      </c>
      <c r="T202" s="10">
        <f t="shared" si="76"/>
        <v>7372827.9318960942</v>
      </c>
      <c r="U202" s="10">
        <f t="shared" si="76"/>
        <v>8108186.5600840691</v>
      </c>
      <c r="V202" s="10">
        <f t="shared" si="76"/>
        <v>8871178.8335379735</v>
      </c>
      <c r="W202" s="10">
        <f t="shared" si="76"/>
        <v>9662641.0722039435</v>
      </c>
      <c r="X202" s="10">
        <f t="shared" si="76"/>
        <v>10483432.535028294</v>
      </c>
      <c r="Y202" s="10">
        <f t="shared" si="76"/>
        <v>11334436.014578426</v>
      </c>
      <c r="Z202" s="10">
        <f t="shared" si="76"/>
        <v>12216558.446521716</v>
      </c>
      <c r="AA202" s="10">
        <f t="shared" si="76"/>
        <v>13130731.534324195</v>
      </c>
      <c r="AB202" s="10">
        <f t="shared" si="76"/>
        <v>14077912.389539462</v>
      </c>
      <c r="AC202" s="10">
        <f t="shared" si="76"/>
        <v>15059084.188067133</v>
      </c>
      <c r="AD202" s="10">
        <f t="shared" si="76"/>
        <v>16075256.842769178</v>
      </c>
      <c r="AE202" s="10">
        <f t="shared" si="76"/>
        <v>17127467.692841772</v>
      </c>
      <c r="AF202" s="10">
        <f t="shared" si="76"/>
        <v>18216782.210349753</v>
      </c>
      <c r="AG202" s="10">
        <f t="shared" si="76"/>
        <v>19344294.724340525</v>
      </c>
      <c r="AH202" s="10">
        <f t="shared" si="76"/>
        <v>20511129.162964147</v>
      </c>
      <c r="AI202" s="10">
        <f t="shared" si="76"/>
        <v>21718439.814036522</v>
      </c>
      <c r="AJ202" s="10">
        <f t="shared" si="76"/>
        <v>22967412.104493074</v>
      </c>
      <c r="AK202" s="10">
        <f t="shared" si="76"/>
        <v>24259263.399190813</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7">SUM(I205:I208)</f>
        <v>0</v>
      </c>
      <c r="J209" s="10">
        <f t="shared" si="77"/>
        <v>0</v>
      </c>
      <c r="K209" s="10">
        <f t="shared" si="77"/>
        <v>0</v>
      </c>
      <c r="L209" s="10">
        <f t="shared" si="77"/>
        <v>0</v>
      </c>
      <c r="M209" s="10">
        <f t="shared" si="77"/>
        <v>0</v>
      </c>
      <c r="N209" s="10">
        <f t="shared" si="77"/>
        <v>0</v>
      </c>
      <c r="O209" s="10">
        <f t="shared" si="77"/>
        <v>0</v>
      </c>
      <c r="P209" s="10">
        <f t="shared" si="77"/>
        <v>0</v>
      </c>
      <c r="Q209" s="10">
        <f t="shared" si="77"/>
        <v>0</v>
      </c>
      <c r="R209" s="10">
        <f t="shared" si="77"/>
        <v>0</v>
      </c>
      <c r="S209" s="10">
        <f t="shared" si="77"/>
        <v>0</v>
      </c>
      <c r="T209" s="10">
        <f t="shared" si="77"/>
        <v>0</v>
      </c>
      <c r="U209" s="10">
        <f t="shared" si="77"/>
        <v>0</v>
      </c>
      <c r="V209" s="10">
        <f t="shared" si="77"/>
        <v>0</v>
      </c>
      <c r="W209" s="10">
        <f t="shared" si="77"/>
        <v>0</v>
      </c>
      <c r="X209" s="10">
        <f t="shared" si="77"/>
        <v>0</v>
      </c>
      <c r="Y209" s="10">
        <f t="shared" si="77"/>
        <v>0</v>
      </c>
      <c r="Z209" s="10">
        <f t="shared" si="77"/>
        <v>0</v>
      </c>
      <c r="AA209" s="10">
        <f t="shared" si="77"/>
        <v>0</v>
      </c>
      <c r="AB209" s="10">
        <f t="shared" si="77"/>
        <v>0</v>
      </c>
      <c r="AC209" s="10">
        <f t="shared" si="77"/>
        <v>0</v>
      </c>
      <c r="AD209" s="10">
        <f t="shared" si="77"/>
        <v>0</v>
      </c>
      <c r="AE209" s="10">
        <f t="shared" si="77"/>
        <v>0</v>
      </c>
      <c r="AF209" s="10">
        <f t="shared" si="77"/>
        <v>0</v>
      </c>
      <c r="AG209" s="10">
        <f t="shared" si="77"/>
        <v>0</v>
      </c>
      <c r="AH209" s="10">
        <f t="shared" si="77"/>
        <v>0</v>
      </c>
      <c r="AI209" s="10">
        <f t="shared" si="77"/>
        <v>0</v>
      </c>
      <c r="AJ209" s="10">
        <f t="shared" si="77"/>
        <v>0</v>
      </c>
      <c r="AK209" s="10">
        <f t="shared" si="7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8">SUM(I212:I215)</f>
        <v>0</v>
      </c>
      <c r="J216" s="10">
        <f t="shared" si="78"/>
        <v>0</v>
      </c>
      <c r="K216" s="10">
        <f t="shared" si="78"/>
        <v>0</v>
      </c>
      <c r="L216" s="10">
        <f t="shared" si="78"/>
        <v>0</v>
      </c>
      <c r="M216" s="10">
        <f t="shared" si="78"/>
        <v>0</v>
      </c>
      <c r="N216" s="10">
        <f t="shared" si="78"/>
        <v>0</v>
      </c>
      <c r="O216" s="10">
        <f t="shared" si="78"/>
        <v>0</v>
      </c>
      <c r="P216" s="10">
        <f t="shared" si="78"/>
        <v>0</v>
      </c>
      <c r="Q216" s="10">
        <f t="shared" si="78"/>
        <v>0</v>
      </c>
      <c r="R216" s="10">
        <f t="shared" si="78"/>
        <v>0</v>
      </c>
      <c r="S216" s="10">
        <f t="shared" si="78"/>
        <v>0</v>
      </c>
      <c r="T216" s="10">
        <f t="shared" si="78"/>
        <v>0</v>
      </c>
      <c r="U216" s="10">
        <f t="shared" si="78"/>
        <v>0</v>
      </c>
      <c r="V216" s="10">
        <f t="shared" si="78"/>
        <v>0</v>
      </c>
      <c r="W216" s="10">
        <f t="shared" si="78"/>
        <v>0</v>
      </c>
      <c r="X216" s="10">
        <f t="shared" si="78"/>
        <v>0</v>
      </c>
      <c r="Y216" s="10">
        <f t="shared" si="78"/>
        <v>0</v>
      </c>
      <c r="Z216" s="10">
        <f t="shared" si="78"/>
        <v>0</v>
      </c>
      <c r="AA216" s="10">
        <f t="shared" si="78"/>
        <v>0</v>
      </c>
      <c r="AB216" s="10">
        <f t="shared" si="78"/>
        <v>0</v>
      </c>
      <c r="AC216" s="10">
        <f t="shared" si="78"/>
        <v>0</v>
      </c>
      <c r="AD216" s="10">
        <f t="shared" si="78"/>
        <v>0</v>
      </c>
      <c r="AE216" s="10">
        <f t="shared" si="78"/>
        <v>0</v>
      </c>
      <c r="AF216" s="10">
        <f t="shared" si="78"/>
        <v>0</v>
      </c>
      <c r="AG216" s="10">
        <f t="shared" si="78"/>
        <v>0</v>
      </c>
      <c r="AH216" s="10">
        <f t="shared" si="78"/>
        <v>0</v>
      </c>
      <c r="AI216" s="10">
        <f t="shared" si="78"/>
        <v>0</v>
      </c>
      <c r="AJ216" s="10">
        <f t="shared" si="78"/>
        <v>0</v>
      </c>
      <c r="AK216" s="10">
        <f t="shared" si="7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6377.9104649690134</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9">H176</f>
        <v>968</v>
      </c>
      <c r="I219" s="10">
        <f t="shared" si="79"/>
        <v>856</v>
      </c>
      <c r="J219" s="10">
        <f t="shared" si="79"/>
        <v>868</v>
      </c>
      <c r="K219" s="10">
        <f t="shared" si="79"/>
        <v>932</v>
      </c>
      <c r="L219" s="10">
        <f t="shared" si="79"/>
        <v>954</v>
      </c>
      <c r="M219" s="10">
        <f t="shared" si="79"/>
        <v>828</v>
      </c>
      <c r="N219" s="10">
        <f t="shared" si="79"/>
        <v>906</v>
      </c>
      <c r="O219" s="10">
        <f t="shared" si="79"/>
        <v>906</v>
      </c>
      <c r="P219" s="10">
        <f t="shared" si="79"/>
        <v>906</v>
      </c>
      <c r="Q219" s="10">
        <f t="shared" si="79"/>
        <v>906</v>
      </c>
      <c r="R219" s="10">
        <f t="shared" si="79"/>
        <v>906</v>
      </c>
      <c r="S219" s="10">
        <f t="shared" si="79"/>
        <v>906</v>
      </c>
      <c r="T219" s="10">
        <f t="shared" si="79"/>
        <v>906</v>
      </c>
      <c r="U219" s="10">
        <f t="shared" si="79"/>
        <v>906</v>
      </c>
      <c r="V219" s="10">
        <f t="shared" si="79"/>
        <v>906</v>
      </c>
      <c r="W219" s="10">
        <f t="shared" si="79"/>
        <v>906</v>
      </c>
      <c r="X219" s="10">
        <f t="shared" si="79"/>
        <v>906</v>
      </c>
      <c r="Y219" s="10">
        <f t="shared" si="79"/>
        <v>906</v>
      </c>
      <c r="Z219" s="10">
        <f t="shared" si="79"/>
        <v>906</v>
      </c>
      <c r="AA219" s="10">
        <f t="shared" si="79"/>
        <v>906</v>
      </c>
      <c r="AB219" s="10">
        <f t="shared" si="79"/>
        <v>906</v>
      </c>
      <c r="AC219" s="10">
        <f t="shared" si="79"/>
        <v>906</v>
      </c>
      <c r="AD219" s="10">
        <f t="shared" si="79"/>
        <v>906</v>
      </c>
      <c r="AE219" s="10">
        <f t="shared" si="79"/>
        <v>906</v>
      </c>
      <c r="AF219" s="10">
        <f t="shared" si="79"/>
        <v>906</v>
      </c>
      <c r="AG219" s="10">
        <f t="shared" si="79"/>
        <v>906</v>
      </c>
      <c r="AH219" s="10">
        <f t="shared" si="79"/>
        <v>906</v>
      </c>
      <c r="AI219" s="10">
        <f t="shared" si="79"/>
        <v>906</v>
      </c>
      <c r="AJ219" s="10">
        <f t="shared" si="79"/>
        <v>906</v>
      </c>
      <c r="AK219" s="10">
        <f t="shared" si="79"/>
        <v>906</v>
      </c>
    </row>
    <row r="220" spans="1:37" x14ac:dyDescent="0.35">
      <c r="E220" t="s">
        <v>138</v>
      </c>
      <c r="F220" t="s">
        <v>111</v>
      </c>
      <c r="G220" s="20">
        <v>6112.7898451496249</v>
      </c>
      <c r="H220" s="10">
        <f>G220*(1+$G$16)</f>
        <v>6241.1584318977666</v>
      </c>
      <c r="I220" s="10">
        <f t="shared" ref="I220:AK220" si="80">H220*(1+$G$16)</f>
        <v>6372.2227589676195</v>
      </c>
      <c r="J220" s="10">
        <f>I220*(1+$G$16)</f>
        <v>6506.0394369059386</v>
      </c>
      <c r="K220" s="10">
        <f t="shared" si="80"/>
        <v>6642.6662650809631</v>
      </c>
      <c r="L220" s="10">
        <f t="shared" si="80"/>
        <v>6782.1622566476626</v>
      </c>
      <c r="M220" s="10">
        <f t="shared" si="80"/>
        <v>6924.5876640372626</v>
      </c>
      <c r="N220" s="10">
        <f t="shared" si="80"/>
        <v>7070.0040049820445</v>
      </c>
      <c r="O220" s="10">
        <f t="shared" si="80"/>
        <v>7218.4740890866669</v>
      </c>
      <c r="P220" s="10">
        <f t="shared" si="80"/>
        <v>7370.0620449574863</v>
      </c>
      <c r="Q220" s="10">
        <f t="shared" si="80"/>
        <v>7524.8333479015928</v>
      </c>
      <c r="R220" s="10">
        <f t="shared" si="80"/>
        <v>7682.8548482075257</v>
      </c>
      <c r="S220" s="10">
        <f t="shared" si="80"/>
        <v>7844.1948000198827</v>
      </c>
      <c r="T220" s="10">
        <f t="shared" si="80"/>
        <v>8008.9228908202995</v>
      </c>
      <c r="U220" s="10">
        <f t="shared" si="80"/>
        <v>8177.1102715275247</v>
      </c>
      <c r="V220" s="10">
        <f t="shared" si="80"/>
        <v>8348.8295872296021</v>
      </c>
      <c r="W220" s="10">
        <f t="shared" si="80"/>
        <v>8524.1550085614235</v>
      </c>
      <c r="X220" s="10">
        <f t="shared" si="80"/>
        <v>8703.1622637412129</v>
      </c>
      <c r="Y220" s="10">
        <f t="shared" si="80"/>
        <v>8885.9286712797784</v>
      </c>
      <c r="Z220" s="10">
        <f t="shared" si="80"/>
        <v>9072.5331733766525</v>
      </c>
      <c r="AA220" s="10">
        <f t="shared" si="80"/>
        <v>9263.0563700175608</v>
      </c>
      <c r="AB220" s="10">
        <f t="shared" si="80"/>
        <v>9457.5805537879278</v>
      </c>
      <c r="AC220" s="10">
        <f t="shared" si="80"/>
        <v>9656.1897454174741</v>
      </c>
      <c r="AD220" s="10">
        <f t="shared" si="80"/>
        <v>9858.9697300712396</v>
      </c>
      <c r="AE220" s="10">
        <f t="shared" si="80"/>
        <v>10066.008094402734</v>
      </c>
      <c r="AF220" s="10">
        <f t="shared" si="80"/>
        <v>10277.39426438519</v>
      </c>
      <c r="AG220" s="10">
        <f>AF220*(1+$G$16)</f>
        <v>10493.219543937277</v>
      </c>
      <c r="AH220" s="10">
        <f t="shared" si="80"/>
        <v>10713.577154359959</v>
      </c>
      <c r="AI220" s="10">
        <f t="shared" si="80"/>
        <v>10938.562274601516</v>
      </c>
      <c r="AJ220" s="10">
        <f t="shared" si="80"/>
        <v>11168.272082368147</v>
      </c>
      <c r="AK220" s="10">
        <f t="shared" si="80"/>
        <v>11402.805796097877</v>
      </c>
    </row>
    <row r="221" spans="1:37" x14ac:dyDescent="0.35">
      <c r="E221" t="s">
        <v>139</v>
      </c>
      <c r="F221" t="s">
        <v>53</v>
      </c>
      <c r="H221" s="10">
        <f>H220*H219</f>
        <v>6041441.3620770378</v>
      </c>
      <c r="I221" s="10">
        <f>I220*I219</f>
        <v>5454622.6816762825</v>
      </c>
      <c r="J221" s="10">
        <f t="shared" ref="J221:AK221" si="81">J220*J219</f>
        <v>5647242.2312343549</v>
      </c>
      <c r="K221" s="10">
        <f t="shared" si="81"/>
        <v>6190964.9590554573</v>
      </c>
      <c r="L221" s="10">
        <f t="shared" si="81"/>
        <v>6470182.7928418703</v>
      </c>
      <c r="M221" s="10">
        <f t="shared" si="81"/>
        <v>5733558.5858228533</v>
      </c>
      <c r="N221" s="10">
        <f t="shared" si="81"/>
        <v>6405423.628513732</v>
      </c>
      <c r="O221" s="10">
        <f t="shared" si="81"/>
        <v>6539937.5247125207</v>
      </c>
      <c r="P221" s="10">
        <f t="shared" si="81"/>
        <v>6677276.2127314825</v>
      </c>
      <c r="Q221" s="10">
        <f t="shared" si="81"/>
        <v>6817499.0131988432</v>
      </c>
      <c r="R221" s="10">
        <f t="shared" si="81"/>
        <v>6960666.4924760181</v>
      </c>
      <c r="S221" s="10">
        <f t="shared" si="81"/>
        <v>7106840.488818014</v>
      </c>
      <c r="T221" s="10">
        <f t="shared" si="81"/>
        <v>7256084.1390831918</v>
      </c>
      <c r="U221" s="10">
        <f t="shared" si="81"/>
        <v>7408461.9060039371</v>
      </c>
      <c r="V221" s="10">
        <f t="shared" si="81"/>
        <v>7564039.6060300199</v>
      </c>
      <c r="W221" s="10">
        <f t="shared" si="81"/>
        <v>7722884.4377566501</v>
      </c>
      <c r="X221" s="10">
        <f t="shared" si="81"/>
        <v>7885065.010949539</v>
      </c>
      <c r="Y221" s="10">
        <f t="shared" si="81"/>
        <v>8050651.3761794791</v>
      </c>
      <c r="Z221" s="10">
        <f t="shared" si="81"/>
        <v>8219715.0550792469</v>
      </c>
      <c r="AA221" s="10">
        <f t="shared" si="81"/>
        <v>8392329.0712359101</v>
      </c>
      <c r="AB221" s="10">
        <f t="shared" si="81"/>
        <v>8568567.9817318618</v>
      </c>
      <c r="AC221" s="10">
        <f t="shared" si="81"/>
        <v>8748507.9093482308</v>
      </c>
      <c r="AD221" s="10">
        <f t="shared" si="81"/>
        <v>8932226.5754445437</v>
      </c>
      <c r="AE221" s="10">
        <f t="shared" si="81"/>
        <v>9119803.3335288763</v>
      </c>
      <c r="AF221" s="10">
        <f t="shared" si="81"/>
        <v>9311319.2035329826</v>
      </c>
      <c r="AG221" s="10">
        <f t="shared" si="81"/>
        <v>9506856.906807173</v>
      </c>
      <c r="AH221" s="10">
        <f t="shared" si="81"/>
        <v>9706500.901850123</v>
      </c>
      <c r="AI221" s="10">
        <f t="shared" si="81"/>
        <v>9910337.4207889736</v>
      </c>
      <c r="AJ221" s="10">
        <f t="shared" si="81"/>
        <v>10118454.506625541</v>
      </c>
      <c r="AK221" s="10">
        <f t="shared" si="81"/>
        <v>10330942.051264677</v>
      </c>
    </row>
    <row r="223" spans="1:37" x14ac:dyDescent="0.35">
      <c r="D223" t="s">
        <v>140</v>
      </c>
    </row>
    <row r="224" spans="1:37" x14ac:dyDescent="0.35">
      <c r="E224" t="s">
        <v>57</v>
      </c>
      <c r="F224" t="s">
        <v>53</v>
      </c>
      <c r="G224" s="10">
        <f t="shared" ref="G224:AK224" si="82">G44</f>
        <v>6232586.4000000004</v>
      </c>
      <c r="H224" s="10">
        <f t="shared" si="82"/>
        <v>4176296</v>
      </c>
      <c r="I224" s="10">
        <f t="shared" si="82"/>
        <v>4176296</v>
      </c>
      <c r="J224" s="10">
        <f t="shared" si="82"/>
        <v>3786015.9385158177</v>
      </c>
      <c r="K224" s="10">
        <f t="shared" si="82"/>
        <v>4598927.3384508733</v>
      </c>
      <c r="L224" s="10">
        <f t="shared" si="82"/>
        <v>5147622.5504659051</v>
      </c>
      <c r="M224" s="10">
        <f t="shared" si="82"/>
        <v>3979015.7998537263</v>
      </c>
      <c r="N224" s="10">
        <f t="shared" si="82"/>
        <v>4907370.082629622</v>
      </c>
      <c r="O224" s="10">
        <f t="shared" si="82"/>
        <v>4483790.3419831889</v>
      </c>
      <c r="P224" s="10">
        <f t="shared" si="82"/>
        <v>4577949.939164836</v>
      </c>
      <c r="Q224" s="10">
        <f t="shared" si="82"/>
        <v>4674086.8878872972</v>
      </c>
      <c r="R224" s="10">
        <f t="shared" si="82"/>
        <v>4772242.7125329301</v>
      </c>
      <c r="S224" s="10">
        <f t="shared" si="82"/>
        <v>4872459.8094961215</v>
      </c>
      <c r="T224" s="10">
        <f t="shared" si="82"/>
        <v>4974781.4654955398</v>
      </c>
      <c r="U224" s="10">
        <f t="shared" si="82"/>
        <v>5079251.8762709461</v>
      </c>
      <c r="V224" s="10">
        <f t="shared" si="82"/>
        <v>5185916.1656726357</v>
      </c>
      <c r="W224" s="10">
        <f t="shared" si="82"/>
        <v>5294820.4051517611</v>
      </c>
      <c r="X224" s="10">
        <f t="shared" si="82"/>
        <v>5406011.6336599477</v>
      </c>
      <c r="Y224" s="10">
        <f t="shared" si="82"/>
        <v>5519537.8779668063</v>
      </c>
      <c r="Z224" s="10">
        <f t="shared" si="82"/>
        <v>5635448.1734041097</v>
      </c>
      <c r="AA224" s="10">
        <f t="shared" si="82"/>
        <v>5753792.5850455957</v>
      </c>
      <c r="AB224" s="10">
        <f t="shared" si="82"/>
        <v>5874622.229331553</v>
      </c>
      <c r="AC224" s="10">
        <f t="shared" si="82"/>
        <v>5997989.296147516</v>
      </c>
      <c r="AD224" s="10">
        <f t="shared" si="82"/>
        <v>6123947.0713666137</v>
      </c>
      <c r="AE224" s="10">
        <f t="shared" si="82"/>
        <v>6252549.959865313</v>
      </c>
      <c r="AF224" s="10">
        <f t="shared" si="82"/>
        <v>6383853.5090224845</v>
      </c>
      <c r="AG224" s="10">
        <f t="shared" si="82"/>
        <v>6517914.432711957</v>
      </c>
      <c r="AH224" s="10">
        <f t="shared" si="82"/>
        <v>6654790.6357989078</v>
      </c>
      <c r="AI224" s="10">
        <f t="shared" si="82"/>
        <v>6794541.2391506853</v>
      </c>
      <c r="AJ224" s="10">
        <f t="shared" si="82"/>
        <v>6937226.6051728493</v>
      </c>
      <c r="AK224" s="10">
        <f t="shared" si="82"/>
        <v>7082908.363881479</v>
      </c>
    </row>
    <row r="225" spans="4:38" x14ac:dyDescent="0.35">
      <c r="E225" t="s">
        <v>141</v>
      </c>
      <c r="F225" t="s">
        <v>53</v>
      </c>
      <c r="G225" s="10">
        <f t="shared" ref="G225:AK225" si="83">G179</f>
        <v>0</v>
      </c>
      <c r="H225" s="10">
        <f t="shared" si="83"/>
        <v>526993.09080000001</v>
      </c>
      <c r="I225" s="10">
        <f t="shared" si="83"/>
        <v>1034142.3220956479</v>
      </c>
      <c r="J225" s="10">
        <f t="shared" si="83"/>
        <v>1589485.0494138594</v>
      </c>
      <c r="K225" s="10">
        <f t="shared" si="83"/>
        <v>2184717.6780373026</v>
      </c>
      <c r="L225" s="10">
        <f t="shared" si="83"/>
        <v>2817790.2644000882</v>
      </c>
      <c r="M225" s="10">
        <f t="shared" si="83"/>
        <v>3397305.9473357713</v>
      </c>
      <c r="N225" s="10">
        <f t="shared" si="83"/>
        <v>4049965.7487078495</v>
      </c>
      <c r="O225" s="10">
        <f t="shared" si="83"/>
        <v>4728539.0498147812</v>
      </c>
      <c r="P225" s="10">
        <f t="shared" si="83"/>
        <v>5433826.3946730224</v>
      </c>
      <c r="Q225" s="10">
        <f t="shared" si="83"/>
        <v>6166650.5222943425</v>
      </c>
      <c r="R225" s="10">
        <f t="shared" si="83"/>
        <v>6927856.9458357058</v>
      </c>
      <c r="S225" s="10">
        <f t="shared" si="83"/>
        <v>7718314.5462854756</v>
      </c>
      <c r="T225" s="10">
        <f t="shared" si="83"/>
        <v>8538916.1810410209</v>
      </c>
      <c r="U225" s="10">
        <f t="shared" si="83"/>
        <v>9390579.3077413887</v>
      </c>
      <c r="V225" s="10">
        <f t="shared" si="83"/>
        <v>10274246.623727333</v>
      </c>
      <c r="W225" s="10">
        <f t="shared" si="83"/>
        <v>11190886.721509971</v>
      </c>
      <c r="X225" s="10">
        <f t="shared" si="83"/>
        <v>12141494.760638416</v>
      </c>
      <c r="Y225" s="10">
        <f t="shared" si="83"/>
        <v>13127093.156366071</v>
      </c>
      <c r="Z225" s="10">
        <f t="shared" si="83"/>
        <v>14148732.285524845</v>
      </c>
      <c r="AA225" s="10">
        <f t="shared" si="83"/>
        <v>15207491.210026329</v>
      </c>
      <c r="AB225" s="10">
        <f t="shared" si="83"/>
        <v>16304478.418418963</v>
      </c>
      <c r="AC225" s="10">
        <f t="shared" si="83"/>
        <v>17440832.585940462</v>
      </c>
      <c r="AD225" s="10">
        <f t="shared" si="83"/>
        <v>18617723.353515342</v>
      </c>
      <c r="AE225" s="10">
        <f t="shared" si="83"/>
        <v>19836352.126157966</v>
      </c>
      <c r="AF225" s="10">
        <f t="shared" si="83"/>
        <v>21097952.891252678</v>
      </c>
      <c r="AG225" s="10">
        <f t="shared" si="83"/>
        <v>22403793.057193734</v>
      </c>
      <c r="AH225" s="10">
        <f t="shared" si="83"/>
        <v>23755174.312879272</v>
      </c>
      <c r="AI225" s="10">
        <f t="shared" si="83"/>
        <v>25153433.508565381</v>
      </c>
      <c r="AJ225" s="10">
        <f t="shared" si="83"/>
        <v>26599943.558598325</v>
      </c>
      <c r="AK225" s="10">
        <f t="shared" si="83"/>
        <v>28096114.366555378</v>
      </c>
    </row>
    <row r="226" spans="4:38" x14ac:dyDescent="0.35">
      <c r="E226" t="s">
        <v>117</v>
      </c>
      <c r="F226" t="s">
        <v>53</v>
      </c>
      <c r="G226" s="10">
        <f t="shared" ref="G226:AK226" si="84">-G189</f>
        <v>0</v>
      </c>
      <c r="H226" s="10">
        <f t="shared" si="84"/>
        <v>0</v>
      </c>
      <c r="I226" s="10">
        <f t="shared" si="84"/>
        <v>0</v>
      </c>
      <c r="J226" s="10">
        <f t="shared" si="84"/>
        <v>0</v>
      </c>
      <c r="K226" s="10">
        <f t="shared" si="84"/>
        <v>0</v>
      </c>
      <c r="L226" s="10">
        <f t="shared" si="84"/>
        <v>0</v>
      </c>
      <c r="M226" s="10">
        <f t="shared" si="84"/>
        <v>0</v>
      </c>
      <c r="N226" s="10">
        <f t="shared" si="84"/>
        <v>0</v>
      </c>
      <c r="O226" s="10">
        <f t="shared" si="84"/>
        <v>0</v>
      </c>
      <c r="P226" s="10">
        <f t="shared" si="84"/>
        <v>0</v>
      </c>
      <c r="Q226" s="10">
        <f t="shared" si="84"/>
        <v>0</v>
      </c>
      <c r="R226" s="10">
        <f t="shared" si="84"/>
        <v>0</v>
      </c>
      <c r="S226" s="10">
        <f t="shared" si="84"/>
        <v>0</v>
      </c>
      <c r="T226" s="10">
        <f t="shared" si="84"/>
        <v>0</v>
      </c>
      <c r="U226" s="10">
        <f t="shared" si="84"/>
        <v>0</v>
      </c>
      <c r="V226" s="10">
        <f t="shared" si="84"/>
        <v>0</v>
      </c>
      <c r="W226" s="10">
        <f t="shared" si="84"/>
        <v>0</v>
      </c>
      <c r="X226" s="10">
        <f t="shared" si="84"/>
        <v>0</v>
      </c>
      <c r="Y226" s="10">
        <f t="shared" si="84"/>
        <v>0</v>
      </c>
      <c r="Z226" s="10">
        <f t="shared" si="84"/>
        <v>0</v>
      </c>
      <c r="AA226" s="10">
        <f t="shared" si="84"/>
        <v>0</v>
      </c>
      <c r="AB226" s="10">
        <f t="shared" si="84"/>
        <v>0</v>
      </c>
      <c r="AC226" s="10">
        <f t="shared" si="84"/>
        <v>0</v>
      </c>
      <c r="AD226" s="10">
        <f t="shared" si="84"/>
        <v>0</v>
      </c>
      <c r="AE226" s="10">
        <f t="shared" si="84"/>
        <v>0</v>
      </c>
      <c r="AF226" s="10">
        <f t="shared" si="84"/>
        <v>0</v>
      </c>
      <c r="AG226" s="10">
        <f t="shared" si="84"/>
        <v>0</v>
      </c>
      <c r="AH226" s="10">
        <f t="shared" si="84"/>
        <v>0</v>
      </c>
      <c r="AI226" s="10">
        <f t="shared" si="84"/>
        <v>0</v>
      </c>
      <c r="AJ226" s="10">
        <f t="shared" si="84"/>
        <v>0</v>
      </c>
      <c r="AK226" s="10">
        <f t="shared" si="84"/>
        <v>0</v>
      </c>
    </row>
    <row r="227" spans="4:38" x14ac:dyDescent="0.35">
      <c r="E227" t="s">
        <v>118</v>
      </c>
      <c r="F227" t="s">
        <v>53</v>
      </c>
      <c r="G227" s="10">
        <f t="shared" ref="G227:AK227" si="85">-G202</f>
        <v>0</v>
      </c>
      <c r="H227" s="10">
        <f t="shared" si="85"/>
        <v>-473409.11199999996</v>
      </c>
      <c r="I227" s="10">
        <f t="shared" si="85"/>
        <v>-910776.53193599987</v>
      </c>
      <c r="J227" s="10">
        <f t="shared" si="85"/>
        <v>-1372422.3919271477</v>
      </c>
      <c r="K227" s="10">
        <f t="shared" si="85"/>
        <v>-1886369.0869462134</v>
      </c>
      <c r="L227" s="10">
        <f t="shared" si="85"/>
        <v>-2432988.253675662</v>
      </c>
      <c r="M227" s="10">
        <f t="shared" si="85"/>
        <v>-2933364.3346128031</v>
      </c>
      <c r="N227" s="10">
        <f t="shared" si="85"/>
        <v>-3496895.8544871639</v>
      </c>
      <c r="O227" s="10">
        <f t="shared" si="85"/>
        <v>-4082802.0845246837</v>
      </c>
      <c r="P227" s="10">
        <f t="shared" si="85"/>
        <v>-4691774.245151951</v>
      </c>
      <c r="Q227" s="10">
        <f t="shared" si="85"/>
        <v>-5324522.7208062867</v>
      </c>
      <c r="R227" s="10">
        <f t="shared" si="85"/>
        <v>-5981777.559995994</v>
      </c>
      <c r="S227" s="10">
        <f t="shared" si="85"/>
        <v>-6664288.9879117915</v>
      </c>
      <c r="T227" s="10">
        <f t="shared" si="85"/>
        <v>-7372827.9318960942</v>
      </c>
      <c r="U227" s="10">
        <f t="shared" si="85"/>
        <v>-8108186.5600840691</v>
      </c>
      <c r="V227" s="10">
        <f t="shared" si="85"/>
        <v>-8871178.8335379735</v>
      </c>
      <c r="W227" s="10">
        <f t="shared" si="85"/>
        <v>-9662641.0722039435</v>
      </c>
      <c r="X227" s="10">
        <f t="shared" si="85"/>
        <v>-10483432.535028294</v>
      </c>
      <c r="Y227" s="10">
        <f t="shared" si="85"/>
        <v>-11334436.014578426</v>
      </c>
      <c r="Z227" s="10">
        <f t="shared" si="85"/>
        <v>-12216558.446521716</v>
      </c>
      <c r="AA227" s="10">
        <f t="shared" si="85"/>
        <v>-13130731.534324195</v>
      </c>
      <c r="AB227" s="10">
        <f t="shared" si="85"/>
        <v>-14077912.389539462</v>
      </c>
      <c r="AC227" s="10">
        <f t="shared" si="85"/>
        <v>-15059084.188067133</v>
      </c>
      <c r="AD227" s="10">
        <f t="shared" si="85"/>
        <v>-16075256.842769178</v>
      </c>
      <c r="AE227" s="10">
        <f t="shared" si="85"/>
        <v>-17127467.692841772</v>
      </c>
      <c r="AF227" s="10">
        <f t="shared" si="85"/>
        <v>-18216782.210349753</v>
      </c>
      <c r="AG227" s="10">
        <f t="shared" si="85"/>
        <v>-19344294.724340525</v>
      </c>
      <c r="AH227" s="10">
        <f t="shared" si="85"/>
        <v>-20511129.162964147</v>
      </c>
      <c r="AI227" s="10">
        <f t="shared" si="85"/>
        <v>-21718439.814036522</v>
      </c>
      <c r="AJ227" s="10">
        <f t="shared" si="85"/>
        <v>-22967412.104493074</v>
      </c>
      <c r="AK227" s="10">
        <f t="shared" si="85"/>
        <v>-24259263.399190813</v>
      </c>
    </row>
    <row r="228" spans="4:38" x14ac:dyDescent="0.35">
      <c r="E228" t="s">
        <v>142</v>
      </c>
      <c r="F228" t="s">
        <v>53</v>
      </c>
      <c r="G228" s="10">
        <f t="shared" ref="G228:AK228" si="86">-G36-G52-G87</f>
        <v>-2197616.1825999999</v>
      </c>
      <c r="H228" s="10">
        <f t="shared" si="86"/>
        <v>-2338304.2137968307</v>
      </c>
      <c r="I228" s="10">
        <f t="shared" si="86"/>
        <v>-2710520.8808911005</v>
      </c>
      <c r="J228" s="10">
        <f t="shared" si="86"/>
        <v>-3063146.7228086372</v>
      </c>
      <c r="K228" s="10">
        <f t="shared" si="86"/>
        <v>-3549843.9022192797</v>
      </c>
      <c r="L228" s="10">
        <f t="shared" si="86"/>
        <v>-3844264.5922605116</v>
      </c>
      <c r="M228" s="10">
        <f t="shared" si="86"/>
        <v>-4001325.7003741753</v>
      </c>
      <c r="N228" s="10">
        <f t="shared" si="86"/>
        <v>-4194069.3778108284</v>
      </c>
      <c r="O228" s="10">
        <f t="shared" si="86"/>
        <v>-4485177.1546153165</v>
      </c>
      <c r="P228" s="10">
        <f t="shared" si="86"/>
        <v>-4782398.1947326986</v>
      </c>
      <c r="Q228" s="10">
        <f t="shared" si="86"/>
        <v>-5085860.8766925465</v>
      </c>
      <c r="R228" s="10">
        <f t="shared" si="86"/>
        <v>-5395696.2749735508</v>
      </c>
      <c r="S228" s="10">
        <f t="shared" si="86"/>
        <v>-5712038.2166184559</v>
      </c>
      <c r="T228" s="10">
        <f t="shared" si="86"/>
        <v>-6034160.7541327896</v>
      </c>
      <c r="U228" s="10">
        <f t="shared" si="86"/>
        <v>-6362106.8626120714</v>
      </c>
      <c r="V228" s="10">
        <f t="shared" si="86"/>
        <v>-6695920.419628826</v>
      </c>
      <c r="W228" s="10">
        <f t="shared" si="86"/>
        <v>-7035646.2241846044</v>
      </c>
      <c r="X228" s="10">
        <f t="shared" si="86"/>
        <v>-7381330.0160599854</v>
      </c>
      <c r="Y228" s="10">
        <f t="shared" si="86"/>
        <v>-7733018.4955709428</v>
      </c>
      <c r="Z228" s="10">
        <f t="shared" si="86"/>
        <v>-8090759.3437400861</v>
      </c>
      <c r="AA228" s="10">
        <f t="shared" si="86"/>
        <v>-8454601.2428914998</v>
      </c>
      <c r="AB228" s="10">
        <f t="shared" si="86"/>
        <v>-8824593.8976780735</v>
      </c>
      <c r="AC228" s="10">
        <f t="shared" si="86"/>
        <v>-9200788.0565504059</v>
      </c>
      <c r="AD228" s="10">
        <f t="shared" si="86"/>
        <v>-9583235.5336765591</v>
      </c>
      <c r="AE228" s="10">
        <f t="shared" si="86"/>
        <v>-9971989.2313221265</v>
      </c>
      <c r="AF228" s="10">
        <f t="shared" si="86"/>
        <v>-8812036.1753002778</v>
      </c>
      <c r="AG228" s="10">
        <f t="shared" si="86"/>
        <v>-9179186.4141452238</v>
      </c>
      <c r="AH228" s="10">
        <f t="shared" si="86"/>
        <v>-9309862.4135577846</v>
      </c>
      <c r="AI228" s="10">
        <f t="shared" si="86"/>
        <v>-9528726.8204868194</v>
      </c>
      <c r="AJ228" s="10">
        <f t="shared" si="86"/>
        <v>-9753078.1396619268</v>
      </c>
      <c r="AK228" s="10">
        <f t="shared" si="86"/>
        <v>-10033731.976769038</v>
      </c>
    </row>
    <row r="229" spans="4:38" x14ac:dyDescent="0.35">
      <c r="E229" t="s">
        <v>125</v>
      </c>
      <c r="F229" t="s">
        <v>53</v>
      </c>
      <c r="G229" s="10">
        <f t="shared" ref="G229:AK229" si="87">G209</f>
        <v>0</v>
      </c>
      <c r="H229" s="10">
        <f t="shared" si="87"/>
        <v>0</v>
      </c>
      <c r="I229" s="10">
        <f t="shared" si="87"/>
        <v>0</v>
      </c>
      <c r="J229" s="10">
        <f t="shared" si="87"/>
        <v>0</v>
      </c>
      <c r="K229" s="10">
        <f t="shared" si="87"/>
        <v>0</v>
      </c>
      <c r="L229" s="10">
        <f t="shared" si="87"/>
        <v>0</v>
      </c>
      <c r="M229" s="10">
        <f t="shared" si="87"/>
        <v>0</v>
      </c>
      <c r="N229" s="10">
        <f t="shared" si="87"/>
        <v>0</v>
      </c>
      <c r="O229" s="10">
        <f t="shared" si="87"/>
        <v>0</v>
      </c>
      <c r="P229" s="10">
        <f t="shared" si="87"/>
        <v>0</v>
      </c>
      <c r="Q229" s="10">
        <f t="shared" si="87"/>
        <v>0</v>
      </c>
      <c r="R229" s="10">
        <f t="shared" si="87"/>
        <v>0</v>
      </c>
      <c r="S229" s="10">
        <f t="shared" si="87"/>
        <v>0</v>
      </c>
      <c r="T229" s="10">
        <f t="shared" si="87"/>
        <v>0</v>
      </c>
      <c r="U229" s="10">
        <f t="shared" si="87"/>
        <v>0</v>
      </c>
      <c r="V229" s="10">
        <f t="shared" si="87"/>
        <v>0</v>
      </c>
      <c r="W229" s="10">
        <f t="shared" si="87"/>
        <v>0</v>
      </c>
      <c r="X229" s="10">
        <f t="shared" si="87"/>
        <v>0</v>
      </c>
      <c r="Y229" s="10">
        <f t="shared" si="87"/>
        <v>0</v>
      </c>
      <c r="Z229" s="10">
        <f t="shared" si="87"/>
        <v>0</v>
      </c>
      <c r="AA229" s="10">
        <f t="shared" si="87"/>
        <v>0</v>
      </c>
      <c r="AB229" s="10">
        <f t="shared" si="87"/>
        <v>0</v>
      </c>
      <c r="AC229" s="10">
        <f t="shared" si="87"/>
        <v>0</v>
      </c>
      <c r="AD229" s="10">
        <f t="shared" si="87"/>
        <v>0</v>
      </c>
      <c r="AE229" s="10">
        <f t="shared" si="87"/>
        <v>0</v>
      </c>
      <c r="AF229" s="10">
        <f t="shared" si="87"/>
        <v>0</v>
      </c>
      <c r="AG229" s="10">
        <f t="shared" si="87"/>
        <v>0</v>
      </c>
      <c r="AH229" s="10">
        <f t="shared" si="87"/>
        <v>0</v>
      </c>
      <c r="AI229" s="10">
        <f t="shared" si="87"/>
        <v>0</v>
      </c>
      <c r="AJ229" s="10">
        <f t="shared" si="87"/>
        <v>0</v>
      </c>
      <c r="AK229" s="10">
        <f t="shared" si="87"/>
        <v>0</v>
      </c>
    </row>
    <row r="230" spans="4:38" x14ac:dyDescent="0.35">
      <c r="E230" t="s">
        <v>143</v>
      </c>
      <c r="F230" t="s">
        <v>53</v>
      </c>
      <c r="H230" s="10">
        <f t="shared" ref="H230:AK230" si="88">H221</f>
        <v>6041441.3620770378</v>
      </c>
      <c r="I230" s="10">
        <f t="shared" si="88"/>
        <v>5454622.6816762825</v>
      </c>
      <c r="J230" s="10">
        <f t="shared" si="88"/>
        <v>5647242.2312343549</v>
      </c>
      <c r="K230" s="10">
        <f t="shared" si="88"/>
        <v>6190964.9590554573</v>
      </c>
      <c r="L230" s="10">
        <f t="shared" si="88"/>
        <v>6470182.7928418703</v>
      </c>
      <c r="M230" s="10">
        <f t="shared" si="88"/>
        <v>5733558.5858228533</v>
      </c>
      <c r="N230" s="10">
        <f t="shared" si="88"/>
        <v>6405423.628513732</v>
      </c>
      <c r="O230" s="10">
        <f t="shared" si="88"/>
        <v>6539937.5247125207</v>
      </c>
      <c r="P230" s="10">
        <f t="shared" si="88"/>
        <v>6677276.2127314825</v>
      </c>
      <c r="Q230" s="10">
        <f t="shared" si="88"/>
        <v>6817499.0131988432</v>
      </c>
      <c r="R230" s="10">
        <f t="shared" si="88"/>
        <v>6960666.4924760181</v>
      </c>
      <c r="S230" s="10">
        <f t="shared" si="88"/>
        <v>7106840.488818014</v>
      </c>
      <c r="T230" s="10">
        <f t="shared" si="88"/>
        <v>7256084.1390831918</v>
      </c>
      <c r="U230" s="10">
        <f t="shared" si="88"/>
        <v>7408461.9060039371</v>
      </c>
      <c r="V230" s="10">
        <f t="shared" si="88"/>
        <v>7564039.6060300199</v>
      </c>
      <c r="W230" s="10">
        <f t="shared" si="88"/>
        <v>7722884.4377566501</v>
      </c>
      <c r="X230" s="10">
        <f t="shared" si="88"/>
        <v>7885065.010949539</v>
      </c>
      <c r="Y230" s="10">
        <f t="shared" si="88"/>
        <v>8050651.3761794791</v>
      </c>
      <c r="Z230" s="10">
        <f t="shared" si="88"/>
        <v>8219715.0550792469</v>
      </c>
      <c r="AA230" s="10">
        <f t="shared" si="88"/>
        <v>8392329.0712359101</v>
      </c>
      <c r="AB230" s="10">
        <f t="shared" si="88"/>
        <v>8568567.9817318618</v>
      </c>
      <c r="AC230" s="10">
        <f t="shared" si="88"/>
        <v>8748507.9093482308</v>
      </c>
      <c r="AD230" s="10">
        <f t="shared" si="88"/>
        <v>8932226.5754445437</v>
      </c>
      <c r="AE230" s="10">
        <f t="shared" si="88"/>
        <v>9119803.3335288763</v>
      </c>
      <c r="AF230" s="10">
        <f t="shared" si="88"/>
        <v>9311319.2035329826</v>
      </c>
      <c r="AG230" s="10">
        <f t="shared" si="88"/>
        <v>9506856.906807173</v>
      </c>
      <c r="AH230" s="10">
        <f t="shared" si="88"/>
        <v>9706500.901850123</v>
      </c>
      <c r="AI230" s="10">
        <f t="shared" si="88"/>
        <v>9910337.4207889736</v>
      </c>
      <c r="AJ230" s="10">
        <f t="shared" si="88"/>
        <v>10118454.506625541</v>
      </c>
      <c r="AK230" s="10">
        <f t="shared" si="88"/>
        <v>10330942.051264677</v>
      </c>
    </row>
    <row r="232" spans="4:38" x14ac:dyDescent="0.35">
      <c r="E232" t="s">
        <v>144</v>
      </c>
      <c r="F232" t="s">
        <v>53</v>
      </c>
      <c r="G232" s="10">
        <f t="shared" ref="G232:AK232" si="89">SUM(G224:G230)</f>
        <v>4034970.2174000004</v>
      </c>
      <c r="H232" s="10">
        <f t="shared" si="89"/>
        <v>7933017.1270802077</v>
      </c>
      <c r="I232" s="10">
        <f t="shared" si="89"/>
        <v>7043763.5909448294</v>
      </c>
      <c r="J232" s="10">
        <f t="shared" si="89"/>
        <v>6587174.1044282475</v>
      </c>
      <c r="K232" s="10">
        <f t="shared" si="89"/>
        <v>7538396.9863781398</v>
      </c>
      <c r="L232" s="10">
        <f t="shared" si="89"/>
        <v>8158342.7617716901</v>
      </c>
      <c r="M232" s="10">
        <f t="shared" si="89"/>
        <v>6175190.2980253715</v>
      </c>
      <c r="N232" s="10">
        <f t="shared" si="89"/>
        <v>7671794.2275532102</v>
      </c>
      <c r="O232" s="10">
        <f t="shared" si="89"/>
        <v>7184287.6773704914</v>
      </c>
      <c r="P232" s="10">
        <f t="shared" si="89"/>
        <v>7214880.1066846922</v>
      </c>
      <c r="Q232" s="10">
        <f t="shared" si="89"/>
        <v>7247852.8258816497</v>
      </c>
      <c r="R232" s="10">
        <f t="shared" si="89"/>
        <v>7283292.3158751093</v>
      </c>
      <c r="S232" s="10">
        <f t="shared" si="89"/>
        <v>7321287.6400693627</v>
      </c>
      <c r="T232" s="10">
        <f t="shared" si="89"/>
        <v>7362793.0995908687</v>
      </c>
      <c r="U232" s="10">
        <f t="shared" si="89"/>
        <v>7407999.6673201313</v>
      </c>
      <c r="V232" s="10">
        <f t="shared" si="89"/>
        <v>7457103.142263189</v>
      </c>
      <c r="W232" s="10">
        <f t="shared" si="89"/>
        <v>7510304.2680298351</v>
      </c>
      <c r="X232" s="10">
        <f t="shared" si="89"/>
        <v>7567808.8541596234</v>
      </c>
      <c r="Y232" s="10">
        <f t="shared" si="89"/>
        <v>7629827.9003629889</v>
      </c>
      <c r="Z232" s="10">
        <f t="shared" si="89"/>
        <v>7696577.7237463985</v>
      </c>
      <c r="AA232" s="10">
        <f t="shared" si="89"/>
        <v>7768280.089092141</v>
      </c>
      <c r="AB232" s="10">
        <f t="shared" si="89"/>
        <v>7845162.3422648422</v>
      </c>
      <c r="AC232" s="10">
        <f t="shared" si="89"/>
        <v>7927457.546818668</v>
      </c>
      <c r="AD232" s="10">
        <f t="shared" si="89"/>
        <v>8015404.6238807645</v>
      </c>
      <c r="AE232" s="10">
        <f t="shared" si="89"/>
        <v>8109248.4953882564</v>
      </c>
      <c r="AF232" s="10">
        <f t="shared" si="89"/>
        <v>9764307.2181581147</v>
      </c>
      <c r="AG232" s="10">
        <f t="shared" si="89"/>
        <v>9905083.2582271174</v>
      </c>
      <c r="AH232" s="10">
        <f t="shared" si="89"/>
        <v>10295474.274006372</v>
      </c>
      <c r="AI232" s="10">
        <f t="shared" si="89"/>
        <v>10611145.533981698</v>
      </c>
      <c r="AJ232" s="10">
        <f t="shared" si="89"/>
        <v>10935134.426241715</v>
      </c>
      <c r="AK232" s="10">
        <f t="shared" si="89"/>
        <v>11216969.40574168</v>
      </c>
    </row>
    <row r="233" spans="4:38" x14ac:dyDescent="0.35">
      <c r="E233" t="s">
        <v>145</v>
      </c>
      <c r="F233" t="s">
        <v>53</v>
      </c>
      <c r="G233" s="10">
        <f>-G232*G$20</f>
        <v>0</v>
      </c>
      <c r="H233" s="10">
        <f t="shared" ref="H233:AK233" si="90">-H232*H$20</f>
        <v>0</v>
      </c>
      <c r="I233" s="10">
        <f t="shared" si="90"/>
        <v>0</v>
      </c>
      <c r="J233" s="10">
        <f t="shared" si="90"/>
        <v>0</v>
      </c>
      <c r="K233" s="10">
        <f t="shared" si="90"/>
        <v>0</v>
      </c>
      <c r="L233" s="10">
        <f t="shared" si="90"/>
        <v>0</v>
      </c>
      <c r="M233" s="10">
        <f t="shared" si="90"/>
        <v>0</v>
      </c>
      <c r="N233" s="10">
        <f t="shared" si="90"/>
        <v>0</v>
      </c>
      <c r="O233" s="10">
        <f t="shared" si="90"/>
        <v>0</v>
      </c>
      <c r="P233" s="10">
        <f t="shared" si="90"/>
        <v>0</v>
      </c>
      <c r="Q233" s="10">
        <f t="shared" si="90"/>
        <v>0</v>
      </c>
      <c r="R233" s="10">
        <f t="shared" si="90"/>
        <v>0</v>
      </c>
      <c r="S233" s="10">
        <f t="shared" si="90"/>
        <v>0</v>
      </c>
      <c r="T233" s="10">
        <f t="shared" si="90"/>
        <v>0</v>
      </c>
      <c r="U233" s="10">
        <f t="shared" si="90"/>
        <v>0</v>
      </c>
      <c r="V233" s="10">
        <f t="shared" si="90"/>
        <v>0</v>
      </c>
      <c r="W233" s="10">
        <f t="shared" si="90"/>
        <v>0</v>
      </c>
      <c r="X233" s="10">
        <f t="shared" si="90"/>
        <v>0</v>
      </c>
      <c r="Y233" s="10">
        <f t="shared" si="90"/>
        <v>0</v>
      </c>
      <c r="Z233" s="10">
        <f t="shared" si="90"/>
        <v>0</v>
      </c>
      <c r="AA233" s="10">
        <f t="shared" si="90"/>
        <v>0</v>
      </c>
      <c r="AB233" s="10">
        <f t="shared" si="90"/>
        <v>0</v>
      </c>
      <c r="AC233" s="10">
        <f t="shared" si="90"/>
        <v>0</v>
      </c>
      <c r="AD233" s="10">
        <f t="shared" si="90"/>
        <v>0</v>
      </c>
      <c r="AE233" s="10">
        <f t="shared" si="90"/>
        <v>0</v>
      </c>
      <c r="AF233" s="10">
        <f t="shared" si="90"/>
        <v>0</v>
      </c>
      <c r="AG233" s="10">
        <f t="shared" si="90"/>
        <v>0</v>
      </c>
      <c r="AH233" s="10">
        <f t="shared" si="90"/>
        <v>0</v>
      </c>
      <c r="AI233" s="10">
        <f t="shared" si="90"/>
        <v>0</v>
      </c>
      <c r="AJ233" s="10">
        <f t="shared" si="90"/>
        <v>0</v>
      </c>
      <c r="AK233" s="10">
        <f t="shared" si="90"/>
        <v>0</v>
      </c>
    </row>
    <row r="235" spans="4:38" x14ac:dyDescent="0.35">
      <c r="D235" t="s">
        <v>146</v>
      </c>
    </row>
    <row r="236" spans="4:38" x14ac:dyDescent="0.35">
      <c r="E236" t="s">
        <v>51</v>
      </c>
      <c r="F236" t="s">
        <v>53</v>
      </c>
      <c r="G236" s="10">
        <f>-G28</f>
        <v>-64771548.044999994</v>
      </c>
      <c r="H236" s="10">
        <f t="shared" ref="H236:AK236" si="91">-H28</f>
        <v>-1998628.7159307459</v>
      </c>
      <c r="I236" s="10">
        <f t="shared" si="91"/>
        <v>-7501412.3547134995</v>
      </c>
      <c r="J236" s="10">
        <f t="shared" si="91"/>
        <v>-8953631.9748609979</v>
      </c>
      <c r="K236" s="10">
        <f t="shared" si="91"/>
        <v>-14816763.503986044</v>
      </c>
      <c r="L236" s="10">
        <f t="shared" si="91"/>
        <v>-5895611.8237101641</v>
      </c>
      <c r="M236" s="10">
        <f t="shared" si="91"/>
        <v>-3765371.2819813695</v>
      </c>
      <c r="N236" s="10">
        <f t="shared" si="91"/>
        <v>-3967030.0734917778</v>
      </c>
      <c r="O236" s="10">
        <f t="shared" si="91"/>
        <v>-7424000.6091839196</v>
      </c>
      <c r="P236" s="10">
        <f t="shared" si="91"/>
        <v>-7646720.6274594376</v>
      </c>
      <c r="Q236" s="10">
        <f t="shared" si="91"/>
        <v>-7876122.2462832211</v>
      </c>
      <c r="R236" s="10">
        <f t="shared" si="91"/>
        <v>-8112405.913671718</v>
      </c>
      <c r="S236" s="10">
        <f t="shared" si="91"/>
        <v>-8355778.0910818689</v>
      </c>
      <c r="T236" s="10">
        <f t="shared" si="91"/>
        <v>-8486345.2473496981</v>
      </c>
      <c r="U236" s="10">
        <f t="shared" si="91"/>
        <v>-8616912.4036175255</v>
      </c>
      <c r="V236" s="10">
        <f t="shared" si="91"/>
        <v>-8747479.5598853547</v>
      </c>
      <c r="W236" s="10">
        <f t="shared" si="91"/>
        <v>-8878046.716153184</v>
      </c>
      <c r="X236" s="10">
        <f t="shared" si="91"/>
        <v>-9008613.8724210113</v>
      </c>
      <c r="Y236" s="10">
        <f t="shared" si="91"/>
        <v>-9139181.0286888406</v>
      </c>
      <c r="Z236" s="10">
        <f t="shared" si="91"/>
        <v>-9269748.1849566698</v>
      </c>
      <c r="AA236" s="10">
        <f t="shared" si="91"/>
        <v>-9400315.3412244972</v>
      </c>
      <c r="AB236" s="10">
        <f t="shared" si="91"/>
        <v>-9530882.4974923264</v>
      </c>
      <c r="AC236" s="10">
        <f t="shared" si="91"/>
        <v>-9661449.6537601557</v>
      </c>
      <c r="AD236" s="10">
        <f t="shared" si="91"/>
        <v>-9792016.8100279849</v>
      </c>
      <c r="AE236" s="10">
        <f t="shared" si="91"/>
        <v>-9922583.9662958123</v>
      </c>
      <c r="AF236" s="10">
        <f t="shared" si="91"/>
        <v>-10053151.122563642</v>
      </c>
      <c r="AG236" s="10">
        <f t="shared" si="91"/>
        <v>-10183718.278831471</v>
      </c>
      <c r="AH236" s="10">
        <f t="shared" si="91"/>
        <v>-10314285.435099298</v>
      </c>
      <c r="AI236" s="10">
        <f t="shared" si="91"/>
        <v>-10444852.591367127</v>
      </c>
      <c r="AJ236" s="10">
        <f t="shared" si="91"/>
        <v>-10575419.747634957</v>
      </c>
      <c r="AK236" s="10">
        <f t="shared" si="91"/>
        <v>-10705986.903902784</v>
      </c>
    </row>
    <row r="237" spans="4:38" x14ac:dyDescent="0.35">
      <c r="E237" t="s">
        <v>147</v>
      </c>
      <c r="F237" t="s">
        <v>53</v>
      </c>
      <c r="G237" s="10">
        <f t="shared" ref="G237:AK237" si="92">G86</f>
        <v>0</v>
      </c>
      <c r="H237" s="10">
        <f t="shared" si="92"/>
        <v>0</v>
      </c>
      <c r="I237" s="10">
        <f t="shared" si="92"/>
        <v>0</v>
      </c>
      <c r="J237" s="10">
        <f t="shared" si="92"/>
        <v>0</v>
      </c>
      <c r="K237" s="10">
        <f t="shared" si="92"/>
        <v>0</v>
      </c>
      <c r="L237" s="10">
        <f t="shared" si="92"/>
        <v>0</v>
      </c>
      <c r="M237" s="10">
        <f t="shared" si="92"/>
        <v>0</v>
      </c>
      <c r="N237" s="10">
        <f t="shared" si="92"/>
        <v>0</v>
      </c>
      <c r="O237" s="10">
        <f t="shared" si="92"/>
        <v>0</v>
      </c>
      <c r="P237" s="10">
        <f t="shared" si="92"/>
        <v>0</v>
      </c>
      <c r="Q237" s="10">
        <f t="shared" si="92"/>
        <v>0</v>
      </c>
      <c r="R237" s="10">
        <f t="shared" si="92"/>
        <v>0</v>
      </c>
      <c r="S237" s="10">
        <f t="shared" si="92"/>
        <v>0</v>
      </c>
      <c r="T237" s="10">
        <f t="shared" si="92"/>
        <v>0</v>
      </c>
      <c r="U237" s="10">
        <f t="shared" si="92"/>
        <v>0</v>
      </c>
      <c r="V237" s="10">
        <f t="shared" si="92"/>
        <v>0</v>
      </c>
      <c r="W237" s="10">
        <f t="shared" si="92"/>
        <v>0</v>
      </c>
      <c r="X237" s="10">
        <f t="shared" si="92"/>
        <v>0</v>
      </c>
      <c r="Y237" s="10">
        <f t="shared" si="92"/>
        <v>0</v>
      </c>
      <c r="Z237" s="10">
        <f t="shared" si="92"/>
        <v>0</v>
      </c>
      <c r="AA237" s="10">
        <f t="shared" si="92"/>
        <v>0</v>
      </c>
      <c r="AB237" s="10">
        <f t="shared" si="92"/>
        <v>0</v>
      </c>
      <c r="AC237" s="10">
        <f t="shared" si="92"/>
        <v>0</v>
      </c>
      <c r="AD237" s="10">
        <f t="shared" si="92"/>
        <v>0</v>
      </c>
      <c r="AE237" s="10">
        <f t="shared" si="92"/>
        <v>0</v>
      </c>
      <c r="AF237" s="10">
        <f t="shared" si="92"/>
        <v>0</v>
      </c>
      <c r="AG237" s="10">
        <f t="shared" si="92"/>
        <v>0</v>
      </c>
      <c r="AH237" s="10">
        <f t="shared" si="92"/>
        <v>0</v>
      </c>
      <c r="AI237" s="10">
        <f t="shared" si="92"/>
        <v>0</v>
      </c>
      <c r="AJ237" s="10">
        <f t="shared" si="92"/>
        <v>0</v>
      </c>
      <c r="AK237" s="10">
        <f t="shared" si="92"/>
        <v>0</v>
      </c>
    </row>
    <row r="238" spans="4:38" x14ac:dyDescent="0.35">
      <c r="E238" t="s">
        <v>60</v>
      </c>
      <c r="F238" t="s">
        <v>53</v>
      </c>
      <c r="G238" s="10">
        <f t="shared" ref="G238:AK238" si="93">G55</f>
        <v>30007000</v>
      </c>
      <c r="H238" s="10">
        <f t="shared" si="93"/>
        <v>0</v>
      </c>
      <c r="I238" s="10">
        <f t="shared" si="93"/>
        <v>0</v>
      </c>
      <c r="J238" s="10">
        <f t="shared" si="93"/>
        <v>0</v>
      </c>
      <c r="K238" s="10">
        <f t="shared" si="93"/>
        <v>0</v>
      </c>
      <c r="L238" s="10">
        <f t="shared" si="93"/>
        <v>0</v>
      </c>
      <c r="M238" s="10">
        <f t="shared" si="93"/>
        <v>0</v>
      </c>
      <c r="N238" s="10">
        <f t="shared" si="93"/>
        <v>0</v>
      </c>
      <c r="O238" s="10">
        <f t="shared" si="93"/>
        <v>0</v>
      </c>
      <c r="P238" s="10">
        <f t="shared" si="93"/>
        <v>0</v>
      </c>
      <c r="Q238" s="10">
        <f t="shared" si="93"/>
        <v>0</v>
      </c>
      <c r="R238" s="10">
        <f t="shared" si="93"/>
        <v>0</v>
      </c>
      <c r="S238" s="10">
        <f t="shared" si="93"/>
        <v>0</v>
      </c>
      <c r="T238" s="10">
        <f t="shared" si="93"/>
        <v>0</v>
      </c>
      <c r="U238" s="10">
        <f t="shared" si="93"/>
        <v>0</v>
      </c>
      <c r="V238" s="10">
        <f t="shared" si="93"/>
        <v>0</v>
      </c>
      <c r="W238" s="10">
        <f t="shared" si="93"/>
        <v>0</v>
      </c>
      <c r="X238" s="10">
        <f t="shared" si="93"/>
        <v>0</v>
      </c>
      <c r="Y238" s="10">
        <f t="shared" si="93"/>
        <v>0</v>
      </c>
      <c r="Z238" s="10">
        <f t="shared" si="93"/>
        <v>0</v>
      </c>
      <c r="AA238" s="10">
        <f t="shared" si="93"/>
        <v>0</v>
      </c>
      <c r="AB238" s="10">
        <f t="shared" si="93"/>
        <v>0</v>
      </c>
      <c r="AC238" s="10">
        <f t="shared" si="93"/>
        <v>0</v>
      </c>
      <c r="AD238" s="10">
        <f t="shared" si="93"/>
        <v>0</v>
      </c>
      <c r="AE238" s="10">
        <f t="shared" si="93"/>
        <v>0</v>
      </c>
      <c r="AF238" s="10">
        <f t="shared" si="93"/>
        <v>0</v>
      </c>
      <c r="AG238" s="10">
        <f t="shared" si="93"/>
        <v>0</v>
      </c>
      <c r="AH238" s="10">
        <f t="shared" si="93"/>
        <v>0</v>
      </c>
      <c r="AI238" s="10">
        <f t="shared" si="93"/>
        <v>0</v>
      </c>
      <c r="AJ238" s="10">
        <f t="shared" si="93"/>
        <v>0</v>
      </c>
      <c r="AK238" s="10">
        <f t="shared" si="93"/>
        <v>0</v>
      </c>
    </row>
    <row r="239" spans="4:38" x14ac:dyDescent="0.35">
      <c r="E239" t="s">
        <v>141</v>
      </c>
      <c r="F239" t="s">
        <v>53</v>
      </c>
      <c r="G239" s="10">
        <f t="shared" ref="G239:AK239" si="94">G179</f>
        <v>0</v>
      </c>
      <c r="H239" s="10">
        <f t="shared" si="94"/>
        <v>526993.09080000001</v>
      </c>
      <c r="I239" s="10">
        <f t="shared" si="94"/>
        <v>1034142.3220956479</v>
      </c>
      <c r="J239" s="10">
        <f t="shared" si="94"/>
        <v>1589485.0494138594</v>
      </c>
      <c r="K239" s="10">
        <f t="shared" si="94"/>
        <v>2184717.6780373026</v>
      </c>
      <c r="L239" s="10">
        <f t="shared" si="94"/>
        <v>2817790.2644000882</v>
      </c>
      <c r="M239" s="10">
        <f t="shared" si="94"/>
        <v>3397305.9473357713</v>
      </c>
      <c r="N239" s="10">
        <f t="shared" si="94"/>
        <v>4049965.7487078495</v>
      </c>
      <c r="O239" s="10">
        <f t="shared" si="94"/>
        <v>4728539.0498147812</v>
      </c>
      <c r="P239" s="10">
        <f t="shared" si="94"/>
        <v>5433826.3946730224</v>
      </c>
      <c r="Q239" s="10">
        <f t="shared" si="94"/>
        <v>6166650.5222943425</v>
      </c>
      <c r="R239" s="10">
        <f t="shared" si="94"/>
        <v>6927856.9458357058</v>
      </c>
      <c r="S239" s="10">
        <f t="shared" si="94"/>
        <v>7718314.5462854756</v>
      </c>
      <c r="T239" s="10">
        <f t="shared" si="94"/>
        <v>8538916.1810410209</v>
      </c>
      <c r="U239" s="10">
        <f t="shared" si="94"/>
        <v>9390579.3077413887</v>
      </c>
      <c r="V239" s="10">
        <f t="shared" si="94"/>
        <v>10274246.623727333</v>
      </c>
      <c r="W239" s="10">
        <f t="shared" si="94"/>
        <v>11190886.721509971</v>
      </c>
      <c r="X239" s="10">
        <f t="shared" si="94"/>
        <v>12141494.760638416</v>
      </c>
      <c r="Y239" s="10">
        <f t="shared" si="94"/>
        <v>13127093.156366071</v>
      </c>
      <c r="Z239" s="10">
        <f t="shared" si="94"/>
        <v>14148732.285524845</v>
      </c>
      <c r="AA239" s="10">
        <f t="shared" si="94"/>
        <v>15207491.210026329</v>
      </c>
      <c r="AB239" s="10">
        <f t="shared" si="94"/>
        <v>16304478.418418963</v>
      </c>
      <c r="AC239" s="10">
        <f t="shared" si="94"/>
        <v>17440832.585940462</v>
      </c>
      <c r="AD239" s="10">
        <f t="shared" si="94"/>
        <v>18617723.353515342</v>
      </c>
      <c r="AE239" s="10">
        <f t="shared" si="94"/>
        <v>19836352.126157966</v>
      </c>
      <c r="AF239" s="10">
        <f t="shared" si="94"/>
        <v>21097952.891252678</v>
      </c>
      <c r="AG239" s="10">
        <f t="shared" si="94"/>
        <v>22403793.057193734</v>
      </c>
      <c r="AH239" s="10">
        <f t="shared" si="94"/>
        <v>23755174.312879272</v>
      </c>
      <c r="AI239" s="10">
        <f t="shared" si="94"/>
        <v>25153433.508565381</v>
      </c>
      <c r="AJ239" s="10">
        <f t="shared" si="94"/>
        <v>26599943.558598325</v>
      </c>
      <c r="AK239" s="10">
        <f t="shared" si="94"/>
        <v>28096114.366555378</v>
      </c>
      <c r="AL239" s="10">
        <f t="shared" ref="AL239:AL243" si="95">IF(AF239=0,0,IF($G$17&gt;(AK239/AF239)^(1/5)-1+2%,AK239*(AK239/AF239)^(1/5)/($G$17-((AK239/AF239)^(1/5)-1)),AK239*(1+$G$16)/$G$18))</f>
        <v>928353811.27032495</v>
      </c>
    </row>
    <row r="240" spans="4:38" x14ac:dyDescent="0.35">
      <c r="E240" t="s">
        <v>117</v>
      </c>
      <c r="F240" t="s">
        <v>53</v>
      </c>
      <c r="G240" s="10">
        <f t="shared" ref="G240:AK240" si="96">G226</f>
        <v>0</v>
      </c>
      <c r="H240" s="10">
        <f t="shared" si="96"/>
        <v>0</v>
      </c>
      <c r="I240" s="10">
        <f t="shared" si="96"/>
        <v>0</v>
      </c>
      <c r="J240" s="10">
        <f t="shared" si="96"/>
        <v>0</v>
      </c>
      <c r="K240" s="10">
        <f t="shared" si="96"/>
        <v>0</v>
      </c>
      <c r="L240" s="10">
        <f t="shared" si="96"/>
        <v>0</v>
      </c>
      <c r="M240" s="10">
        <f t="shared" si="96"/>
        <v>0</v>
      </c>
      <c r="N240" s="10">
        <f t="shared" si="96"/>
        <v>0</v>
      </c>
      <c r="O240" s="10">
        <f t="shared" si="96"/>
        <v>0</v>
      </c>
      <c r="P240" s="10">
        <f t="shared" si="96"/>
        <v>0</v>
      </c>
      <c r="Q240" s="10">
        <f t="shared" si="96"/>
        <v>0</v>
      </c>
      <c r="R240" s="10">
        <f t="shared" si="96"/>
        <v>0</v>
      </c>
      <c r="S240" s="10">
        <f t="shared" si="96"/>
        <v>0</v>
      </c>
      <c r="T240" s="10">
        <f t="shared" si="96"/>
        <v>0</v>
      </c>
      <c r="U240" s="10">
        <f t="shared" si="96"/>
        <v>0</v>
      </c>
      <c r="V240" s="10">
        <f t="shared" si="96"/>
        <v>0</v>
      </c>
      <c r="W240" s="10">
        <f t="shared" si="96"/>
        <v>0</v>
      </c>
      <c r="X240" s="10">
        <f t="shared" si="96"/>
        <v>0</v>
      </c>
      <c r="Y240" s="10">
        <f t="shared" si="96"/>
        <v>0</v>
      </c>
      <c r="Z240" s="10">
        <f t="shared" si="96"/>
        <v>0</v>
      </c>
      <c r="AA240" s="10">
        <f t="shared" si="96"/>
        <v>0</v>
      </c>
      <c r="AB240" s="10">
        <f t="shared" si="96"/>
        <v>0</v>
      </c>
      <c r="AC240" s="10">
        <f t="shared" si="96"/>
        <v>0</v>
      </c>
      <c r="AD240" s="10">
        <f t="shared" si="96"/>
        <v>0</v>
      </c>
      <c r="AE240" s="10">
        <f t="shared" si="96"/>
        <v>0</v>
      </c>
      <c r="AF240" s="10">
        <f t="shared" si="96"/>
        <v>0</v>
      </c>
      <c r="AG240" s="10">
        <f t="shared" si="96"/>
        <v>0</v>
      </c>
      <c r="AH240" s="10">
        <f t="shared" si="96"/>
        <v>0</v>
      </c>
      <c r="AI240" s="10">
        <f t="shared" si="96"/>
        <v>0</v>
      </c>
      <c r="AJ240" s="10">
        <f t="shared" si="96"/>
        <v>0</v>
      </c>
      <c r="AK240" s="10">
        <f t="shared" si="96"/>
        <v>0</v>
      </c>
      <c r="AL240" s="10">
        <f t="shared" si="95"/>
        <v>0</v>
      </c>
    </row>
    <row r="241" spans="3:40" x14ac:dyDescent="0.35">
      <c r="E241" t="s">
        <v>118</v>
      </c>
      <c r="F241" t="s">
        <v>53</v>
      </c>
      <c r="G241" s="10">
        <f t="shared" ref="G241:AK241" si="97">-G202</f>
        <v>0</v>
      </c>
      <c r="H241" s="10">
        <f t="shared" si="97"/>
        <v>-473409.11199999996</v>
      </c>
      <c r="I241" s="10">
        <f t="shared" si="97"/>
        <v>-910776.53193599987</v>
      </c>
      <c r="J241" s="10">
        <f t="shared" si="97"/>
        <v>-1372422.3919271477</v>
      </c>
      <c r="K241" s="10">
        <f t="shared" si="97"/>
        <v>-1886369.0869462134</v>
      </c>
      <c r="L241" s="10">
        <f t="shared" si="97"/>
        <v>-2432988.253675662</v>
      </c>
      <c r="M241" s="10">
        <f t="shared" si="97"/>
        <v>-2933364.3346128031</v>
      </c>
      <c r="N241" s="10">
        <f t="shared" si="97"/>
        <v>-3496895.8544871639</v>
      </c>
      <c r="O241" s="10">
        <f t="shared" si="97"/>
        <v>-4082802.0845246837</v>
      </c>
      <c r="P241" s="10">
        <f t="shared" si="97"/>
        <v>-4691774.245151951</v>
      </c>
      <c r="Q241" s="10">
        <f t="shared" si="97"/>
        <v>-5324522.7208062867</v>
      </c>
      <c r="R241" s="10">
        <f t="shared" si="97"/>
        <v>-5981777.559995994</v>
      </c>
      <c r="S241" s="10">
        <f t="shared" si="97"/>
        <v>-6664288.9879117915</v>
      </c>
      <c r="T241" s="10">
        <f t="shared" si="97"/>
        <v>-7372827.9318960942</v>
      </c>
      <c r="U241" s="10">
        <f t="shared" si="97"/>
        <v>-8108186.5600840691</v>
      </c>
      <c r="V241" s="10">
        <f t="shared" si="97"/>
        <v>-8871178.8335379735</v>
      </c>
      <c r="W241" s="10">
        <f t="shared" si="97"/>
        <v>-9662641.0722039435</v>
      </c>
      <c r="X241" s="10">
        <f t="shared" si="97"/>
        <v>-10483432.535028294</v>
      </c>
      <c r="Y241" s="10">
        <f t="shared" si="97"/>
        <v>-11334436.014578426</v>
      </c>
      <c r="Z241" s="10">
        <f t="shared" si="97"/>
        <v>-12216558.446521716</v>
      </c>
      <c r="AA241" s="10">
        <f t="shared" si="97"/>
        <v>-13130731.534324195</v>
      </c>
      <c r="AB241" s="10">
        <f t="shared" si="97"/>
        <v>-14077912.389539462</v>
      </c>
      <c r="AC241" s="10">
        <f t="shared" si="97"/>
        <v>-15059084.188067133</v>
      </c>
      <c r="AD241" s="10">
        <f t="shared" si="97"/>
        <v>-16075256.842769178</v>
      </c>
      <c r="AE241" s="10">
        <f t="shared" si="97"/>
        <v>-17127467.692841772</v>
      </c>
      <c r="AF241" s="10">
        <f t="shared" si="97"/>
        <v>-18216782.210349753</v>
      </c>
      <c r="AG241" s="10">
        <f t="shared" si="97"/>
        <v>-19344294.724340525</v>
      </c>
      <c r="AH241" s="10">
        <f t="shared" si="97"/>
        <v>-20511129.162964147</v>
      </c>
      <c r="AI241" s="10">
        <f t="shared" si="97"/>
        <v>-21718439.814036522</v>
      </c>
      <c r="AJ241" s="10">
        <f t="shared" si="97"/>
        <v>-22967412.104493074</v>
      </c>
      <c r="AK241" s="10">
        <f t="shared" si="97"/>
        <v>-24259263.399190813</v>
      </c>
      <c r="AL241" s="10">
        <f t="shared" si="95"/>
        <v>-801576308.43280959</v>
      </c>
    </row>
    <row r="242" spans="3:40" x14ac:dyDescent="0.35">
      <c r="E242" t="s">
        <v>125</v>
      </c>
      <c r="F242" t="s">
        <v>53</v>
      </c>
      <c r="G242" s="10">
        <f t="shared" ref="G242:AK242" si="98">G209</f>
        <v>0</v>
      </c>
      <c r="H242" s="10">
        <f t="shared" si="98"/>
        <v>0</v>
      </c>
      <c r="I242" s="10">
        <f t="shared" si="98"/>
        <v>0</v>
      </c>
      <c r="J242" s="10">
        <f t="shared" si="98"/>
        <v>0</v>
      </c>
      <c r="K242" s="10">
        <f t="shared" si="98"/>
        <v>0</v>
      </c>
      <c r="L242" s="10">
        <f t="shared" si="98"/>
        <v>0</v>
      </c>
      <c r="M242" s="10">
        <f t="shared" si="98"/>
        <v>0</v>
      </c>
      <c r="N242" s="10">
        <f t="shared" si="98"/>
        <v>0</v>
      </c>
      <c r="O242" s="10">
        <f t="shared" si="98"/>
        <v>0</v>
      </c>
      <c r="P242" s="10">
        <f t="shared" si="98"/>
        <v>0</v>
      </c>
      <c r="Q242" s="10">
        <f t="shared" si="98"/>
        <v>0</v>
      </c>
      <c r="R242" s="10">
        <f t="shared" si="98"/>
        <v>0</v>
      </c>
      <c r="S242" s="10">
        <f t="shared" si="98"/>
        <v>0</v>
      </c>
      <c r="T242" s="10">
        <f t="shared" si="98"/>
        <v>0</v>
      </c>
      <c r="U242" s="10">
        <f t="shared" si="98"/>
        <v>0</v>
      </c>
      <c r="V242" s="10">
        <f t="shared" si="98"/>
        <v>0</v>
      </c>
      <c r="W242" s="10">
        <f t="shared" si="98"/>
        <v>0</v>
      </c>
      <c r="X242" s="10">
        <f t="shared" si="98"/>
        <v>0</v>
      </c>
      <c r="Y242" s="10">
        <f t="shared" si="98"/>
        <v>0</v>
      </c>
      <c r="Z242" s="10">
        <f t="shared" si="98"/>
        <v>0</v>
      </c>
      <c r="AA242" s="10">
        <f t="shared" si="98"/>
        <v>0</v>
      </c>
      <c r="AB242" s="10">
        <f t="shared" si="98"/>
        <v>0</v>
      </c>
      <c r="AC242" s="10">
        <f t="shared" si="98"/>
        <v>0</v>
      </c>
      <c r="AD242" s="10">
        <f t="shared" si="98"/>
        <v>0</v>
      </c>
      <c r="AE242" s="10">
        <f t="shared" si="98"/>
        <v>0</v>
      </c>
      <c r="AF242" s="10">
        <f t="shared" si="98"/>
        <v>0</v>
      </c>
      <c r="AG242" s="10">
        <f t="shared" si="98"/>
        <v>0</v>
      </c>
      <c r="AH242" s="10">
        <f t="shared" si="98"/>
        <v>0</v>
      </c>
      <c r="AI242" s="10">
        <f t="shared" si="98"/>
        <v>0</v>
      </c>
      <c r="AJ242" s="10">
        <f t="shared" si="98"/>
        <v>0</v>
      </c>
      <c r="AK242" s="10">
        <f t="shared" si="98"/>
        <v>0</v>
      </c>
      <c r="AL242" s="10">
        <f t="shared" si="95"/>
        <v>0</v>
      </c>
    </row>
    <row r="243" spans="3:40" x14ac:dyDescent="0.35">
      <c r="E243" t="s">
        <v>131</v>
      </c>
      <c r="F243" t="s">
        <v>53</v>
      </c>
      <c r="G243" s="10">
        <f t="shared" ref="G243:AK243" si="99">G216</f>
        <v>0</v>
      </c>
      <c r="H243" s="10">
        <f t="shared" si="99"/>
        <v>0</v>
      </c>
      <c r="I243" s="10">
        <f t="shared" si="99"/>
        <v>0</v>
      </c>
      <c r="J243" s="10">
        <f t="shared" si="99"/>
        <v>0</v>
      </c>
      <c r="K243" s="10">
        <f t="shared" si="99"/>
        <v>0</v>
      </c>
      <c r="L243" s="10">
        <f t="shared" si="99"/>
        <v>0</v>
      </c>
      <c r="M243" s="10">
        <f t="shared" si="99"/>
        <v>0</v>
      </c>
      <c r="N243" s="10">
        <f t="shared" si="99"/>
        <v>0</v>
      </c>
      <c r="O243" s="10">
        <f t="shared" si="99"/>
        <v>0</v>
      </c>
      <c r="P243" s="10">
        <f t="shared" si="99"/>
        <v>0</v>
      </c>
      <c r="Q243" s="10">
        <f t="shared" si="99"/>
        <v>0</v>
      </c>
      <c r="R243" s="10">
        <f t="shared" si="99"/>
        <v>0</v>
      </c>
      <c r="S243" s="10">
        <f t="shared" si="99"/>
        <v>0</v>
      </c>
      <c r="T243" s="10">
        <f t="shared" si="99"/>
        <v>0</v>
      </c>
      <c r="U243" s="10">
        <f t="shared" si="99"/>
        <v>0</v>
      </c>
      <c r="V243" s="10">
        <f t="shared" si="99"/>
        <v>0</v>
      </c>
      <c r="W243" s="10">
        <f t="shared" si="99"/>
        <v>0</v>
      </c>
      <c r="X243" s="10">
        <f t="shared" si="99"/>
        <v>0</v>
      </c>
      <c r="Y243" s="10">
        <f t="shared" si="99"/>
        <v>0</v>
      </c>
      <c r="Z243" s="10">
        <f t="shared" si="99"/>
        <v>0</v>
      </c>
      <c r="AA243" s="10">
        <f t="shared" si="99"/>
        <v>0</v>
      </c>
      <c r="AB243" s="10">
        <f t="shared" si="99"/>
        <v>0</v>
      </c>
      <c r="AC243" s="10">
        <f t="shared" si="99"/>
        <v>0</v>
      </c>
      <c r="AD243" s="10">
        <f t="shared" si="99"/>
        <v>0</v>
      </c>
      <c r="AE243" s="10">
        <f t="shared" si="99"/>
        <v>0</v>
      </c>
      <c r="AF243" s="10">
        <f t="shared" si="99"/>
        <v>0</v>
      </c>
      <c r="AG243" s="10">
        <f t="shared" si="99"/>
        <v>0</v>
      </c>
      <c r="AH243" s="10">
        <f t="shared" si="99"/>
        <v>0</v>
      </c>
      <c r="AI243" s="10">
        <f t="shared" si="99"/>
        <v>0</v>
      </c>
      <c r="AJ243" s="10">
        <f t="shared" si="99"/>
        <v>0</v>
      </c>
      <c r="AK243" s="10">
        <f t="shared" si="99"/>
        <v>0</v>
      </c>
      <c r="AL243" s="10">
        <f t="shared" si="95"/>
        <v>0</v>
      </c>
    </row>
    <row r="244" spans="3:40" x14ac:dyDescent="0.35">
      <c r="E244" t="s">
        <v>148</v>
      </c>
      <c r="F244" t="s">
        <v>53</v>
      </c>
      <c r="G244" s="10">
        <f t="shared" ref="G244:AK244" si="100">G233</f>
        <v>0</v>
      </c>
      <c r="H244" s="10">
        <f t="shared" si="100"/>
        <v>0</v>
      </c>
      <c r="I244" s="10">
        <f t="shared" si="100"/>
        <v>0</v>
      </c>
      <c r="J244" s="10">
        <f t="shared" si="100"/>
        <v>0</v>
      </c>
      <c r="K244" s="10">
        <f t="shared" si="100"/>
        <v>0</v>
      </c>
      <c r="L244" s="10">
        <f t="shared" si="100"/>
        <v>0</v>
      </c>
      <c r="M244" s="10">
        <f t="shared" si="100"/>
        <v>0</v>
      </c>
      <c r="N244" s="10">
        <f t="shared" si="100"/>
        <v>0</v>
      </c>
      <c r="O244" s="10">
        <f t="shared" si="100"/>
        <v>0</v>
      </c>
      <c r="P244" s="10">
        <f t="shared" si="100"/>
        <v>0</v>
      </c>
      <c r="Q244" s="10">
        <f t="shared" si="100"/>
        <v>0</v>
      </c>
      <c r="R244" s="10">
        <f t="shared" si="100"/>
        <v>0</v>
      </c>
      <c r="S244" s="10">
        <f t="shared" si="100"/>
        <v>0</v>
      </c>
      <c r="T244" s="10">
        <f t="shared" si="100"/>
        <v>0</v>
      </c>
      <c r="U244" s="10">
        <f t="shared" si="100"/>
        <v>0</v>
      </c>
      <c r="V244" s="10">
        <f t="shared" si="100"/>
        <v>0</v>
      </c>
      <c r="W244" s="10">
        <f t="shared" si="100"/>
        <v>0</v>
      </c>
      <c r="X244" s="10">
        <f t="shared" si="100"/>
        <v>0</v>
      </c>
      <c r="Y244" s="10">
        <f t="shared" si="100"/>
        <v>0</v>
      </c>
      <c r="Z244" s="10">
        <f t="shared" si="100"/>
        <v>0</v>
      </c>
      <c r="AA244" s="10">
        <f t="shared" si="100"/>
        <v>0</v>
      </c>
      <c r="AB244" s="10">
        <f t="shared" si="100"/>
        <v>0</v>
      </c>
      <c r="AC244" s="10">
        <f t="shared" si="100"/>
        <v>0</v>
      </c>
      <c r="AD244" s="10">
        <f t="shared" si="100"/>
        <v>0</v>
      </c>
      <c r="AE244" s="10">
        <f t="shared" si="100"/>
        <v>0</v>
      </c>
      <c r="AF244" s="10">
        <f t="shared" si="100"/>
        <v>0</v>
      </c>
      <c r="AG244" s="10">
        <f t="shared" si="100"/>
        <v>0</v>
      </c>
      <c r="AH244" s="10">
        <f t="shared" si="100"/>
        <v>0</v>
      </c>
      <c r="AI244" s="10">
        <f t="shared" si="100"/>
        <v>0</v>
      </c>
      <c r="AJ244" s="10">
        <f t="shared" si="100"/>
        <v>0</v>
      </c>
      <c r="AK244" s="10">
        <f t="shared" si="100"/>
        <v>0</v>
      </c>
      <c r="AL244" s="10">
        <f>IF(AF244=0,0,IF($G$17&gt;(AK244/AF244)^(1/5)-1+2%,AK244*(AK244/AF244)^(1/5)/($G$17-((AK244/AF244)^(1/5)-1)),AK244*(1+$G$16)/$G$18))</f>
        <v>0</v>
      </c>
      <c r="AN244" s="8"/>
    </row>
    <row r="245" spans="3:40" x14ac:dyDescent="0.35">
      <c r="E245" t="s">
        <v>149</v>
      </c>
      <c r="F245" t="s">
        <v>53</v>
      </c>
      <c r="G245" s="10">
        <f>-$G$19*G244</f>
        <v>0</v>
      </c>
      <c r="H245" s="10">
        <f t="shared" ref="H245:AK245" si="101">-$G$19*H244</f>
        <v>0</v>
      </c>
      <c r="I245" s="10">
        <f t="shared" si="101"/>
        <v>0</v>
      </c>
      <c r="J245" s="10">
        <f t="shared" si="101"/>
        <v>0</v>
      </c>
      <c r="K245" s="10">
        <f t="shared" si="101"/>
        <v>0</v>
      </c>
      <c r="L245" s="10">
        <f t="shared" si="101"/>
        <v>0</v>
      </c>
      <c r="M245" s="10">
        <f t="shared" si="101"/>
        <v>0</v>
      </c>
      <c r="N245" s="10">
        <f t="shared" si="101"/>
        <v>0</v>
      </c>
      <c r="O245" s="10">
        <f t="shared" si="101"/>
        <v>0</v>
      </c>
      <c r="P245" s="10">
        <f t="shared" si="101"/>
        <v>0</v>
      </c>
      <c r="Q245" s="10">
        <f t="shared" si="101"/>
        <v>0</v>
      </c>
      <c r="R245" s="10">
        <f t="shared" si="101"/>
        <v>0</v>
      </c>
      <c r="S245" s="10">
        <f t="shared" si="101"/>
        <v>0</v>
      </c>
      <c r="T245" s="10">
        <f t="shared" si="101"/>
        <v>0</v>
      </c>
      <c r="U245" s="10">
        <f t="shared" si="101"/>
        <v>0</v>
      </c>
      <c r="V245" s="10">
        <f t="shared" si="101"/>
        <v>0</v>
      </c>
      <c r="W245" s="10">
        <f t="shared" si="101"/>
        <v>0</v>
      </c>
      <c r="X245" s="10">
        <f t="shared" si="101"/>
        <v>0</v>
      </c>
      <c r="Y245" s="10">
        <f t="shared" si="101"/>
        <v>0</v>
      </c>
      <c r="Z245" s="10">
        <f t="shared" si="101"/>
        <v>0</v>
      </c>
      <c r="AA245" s="10">
        <f t="shared" si="101"/>
        <v>0</v>
      </c>
      <c r="AB245" s="10">
        <f t="shared" si="101"/>
        <v>0</v>
      </c>
      <c r="AC245" s="10">
        <f t="shared" si="101"/>
        <v>0</v>
      </c>
      <c r="AD245" s="10">
        <f t="shared" si="101"/>
        <v>0</v>
      </c>
      <c r="AE245" s="10">
        <f t="shared" si="101"/>
        <v>0</v>
      </c>
      <c r="AF245" s="10">
        <f t="shared" si="101"/>
        <v>0</v>
      </c>
      <c r="AG245" s="10">
        <f t="shared" si="101"/>
        <v>0</v>
      </c>
      <c r="AH245" s="10">
        <f t="shared" si="101"/>
        <v>0</v>
      </c>
      <c r="AI245" s="10">
        <f t="shared" si="101"/>
        <v>0</v>
      </c>
      <c r="AJ245" s="10">
        <f t="shared" si="101"/>
        <v>0</v>
      </c>
      <c r="AK245" s="10">
        <f t="shared" si="101"/>
        <v>0</v>
      </c>
      <c r="AL245" s="10">
        <f t="shared" ref="AL245" si="102">IF(AF245=0,0,IF($G$17&gt;(AK245/AF245)^(1/5)-1+2%,AK245*(AK245/AF245)^(1/5)/($G$17-((AK245/AF245)^(1/5)-1)),AK245*(1+$G$16)/$G$18))</f>
        <v>0</v>
      </c>
    </row>
    <row r="246" spans="3:40" x14ac:dyDescent="0.35">
      <c r="E246" t="s">
        <v>150</v>
      </c>
      <c r="F246" t="s">
        <v>53</v>
      </c>
      <c r="G246" s="10">
        <f>SUM(G236:G245)</f>
        <v>-34764548.044999994</v>
      </c>
      <c r="H246" s="10">
        <f t="shared" ref="H246:AL246" si="103">SUM(H236:H245)</f>
        <v>-1945044.737130746</v>
      </c>
      <c r="I246" s="10">
        <f t="shared" si="103"/>
        <v>-7378046.5645538522</v>
      </c>
      <c r="J246" s="10">
        <f t="shared" si="103"/>
        <v>-8736569.3173742853</v>
      </c>
      <c r="K246" s="10">
        <f t="shared" si="103"/>
        <v>-14518414.912894955</v>
      </c>
      <c r="L246" s="10">
        <f t="shared" si="103"/>
        <v>-5510809.8129857378</v>
      </c>
      <c r="M246" s="10">
        <f t="shared" si="103"/>
        <v>-3301429.6692584013</v>
      </c>
      <c r="N246" s="10">
        <f t="shared" si="103"/>
        <v>-3413960.1792710922</v>
      </c>
      <c r="O246" s="10">
        <f t="shared" si="103"/>
        <v>-6778263.6438938221</v>
      </c>
      <c r="P246" s="10">
        <f t="shared" si="103"/>
        <v>-6904668.4779383661</v>
      </c>
      <c r="Q246" s="10">
        <f t="shared" si="103"/>
        <v>-7033994.4447951652</v>
      </c>
      <c r="R246" s="10">
        <f t="shared" si="103"/>
        <v>-7166326.5278320061</v>
      </c>
      <c r="S246" s="10">
        <f t="shared" si="103"/>
        <v>-7301752.5327081848</v>
      </c>
      <c r="T246" s="10">
        <f t="shared" si="103"/>
        <v>-7320256.9982047714</v>
      </c>
      <c r="U246" s="10">
        <f t="shared" si="103"/>
        <v>-7334519.6559602059</v>
      </c>
      <c r="V246" s="10">
        <f t="shared" si="103"/>
        <v>-7344411.7696959954</v>
      </c>
      <c r="W246" s="10">
        <f t="shared" si="103"/>
        <v>-7349801.0668471567</v>
      </c>
      <c r="X246" s="10">
        <f t="shared" si="103"/>
        <v>-7350551.6468108892</v>
      </c>
      <c r="Y246" s="10">
        <f t="shared" si="103"/>
        <v>-7346523.8869011961</v>
      </c>
      <c r="Z246" s="10">
        <f t="shared" si="103"/>
        <v>-7337574.3459535409</v>
      </c>
      <c r="AA246" s="10">
        <f t="shared" si="103"/>
        <v>-7323555.665522363</v>
      </c>
      <c r="AB246" s="10">
        <f t="shared" si="103"/>
        <v>-7304316.4686128255</v>
      </c>
      <c r="AC246" s="10">
        <f t="shared" si="103"/>
        <v>-7279701.2558868267</v>
      </c>
      <c r="AD246" s="10">
        <f t="shared" si="103"/>
        <v>-7249550.2992818207</v>
      </c>
      <c r="AE246" s="10">
        <f t="shared" si="103"/>
        <v>-7213699.5329796188</v>
      </c>
      <c r="AF246" s="10">
        <f t="shared" si="103"/>
        <v>-7171980.4416607171</v>
      </c>
      <c r="AG246" s="10">
        <f t="shared" si="103"/>
        <v>-7124219.9459782615</v>
      </c>
      <c r="AH246" s="10">
        <f t="shared" si="103"/>
        <v>-7070240.2851841729</v>
      </c>
      <c r="AI246" s="10">
        <f t="shared" si="103"/>
        <v>-7009858.8968382683</v>
      </c>
      <c r="AJ246" s="10">
        <f t="shared" si="103"/>
        <v>-6942888.2935297061</v>
      </c>
      <c r="AK246" s="10">
        <f t="shared" si="103"/>
        <v>-6869135.9365382195</v>
      </c>
      <c r="AL246" s="10">
        <f t="shared" si="103"/>
        <v>126777502.83751535</v>
      </c>
    </row>
    <row r="247" spans="3:40" x14ac:dyDescent="0.35">
      <c r="E247" t="s">
        <v>151</v>
      </c>
      <c r="F247" t="s">
        <v>53</v>
      </c>
      <c r="G247" s="10">
        <f>NPV($G$17,H246:AL246)+G246</f>
        <v>-111810191.12258589</v>
      </c>
    </row>
    <row r="249" spans="3:40" x14ac:dyDescent="0.35">
      <c r="E249" t="s">
        <v>143</v>
      </c>
      <c r="F249" t="s">
        <v>53</v>
      </c>
      <c r="H249" s="10">
        <f>H221</f>
        <v>6041441.3620770378</v>
      </c>
      <c r="I249" s="10">
        <f t="shared" ref="I249:AK249" si="104">I221</f>
        <v>5454622.6816762825</v>
      </c>
      <c r="J249" s="10">
        <f t="shared" si="104"/>
        <v>5647242.2312343549</v>
      </c>
      <c r="K249" s="10">
        <f t="shared" si="104"/>
        <v>6190964.9590554573</v>
      </c>
      <c r="L249" s="10">
        <f t="shared" si="104"/>
        <v>6470182.7928418703</v>
      </c>
      <c r="M249" s="10">
        <f t="shared" si="104"/>
        <v>5733558.5858228533</v>
      </c>
      <c r="N249" s="10">
        <f t="shared" si="104"/>
        <v>6405423.628513732</v>
      </c>
      <c r="O249" s="10">
        <f t="shared" si="104"/>
        <v>6539937.5247125207</v>
      </c>
      <c r="P249" s="10">
        <f t="shared" si="104"/>
        <v>6677276.2127314825</v>
      </c>
      <c r="Q249" s="10">
        <f t="shared" si="104"/>
        <v>6817499.0131988432</v>
      </c>
      <c r="R249" s="10">
        <f t="shared" si="104"/>
        <v>6960666.4924760181</v>
      </c>
      <c r="S249" s="10">
        <f t="shared" si="104"/>
        <v>7106840.488818014</v>
      </c>
      <c r="T249" s="10">
        <f t="shared" si="104"/>
        <v>7256084.1390831918</v>
      </c>
      <c r="U249" s="10">
        <f t="shared" si="104"/>
        <v>7408461.9060039371</v>
      </c>
      <c r="V249" s="10">
        <f t="shared" si="104"/>
        <v>7564039.6060300199</v>
      </c>
      <c r="W249" s="10">
        <f t="shared" si="104"/>
        <v>7722884.4377566501</v>
      </c>
      <c r="X249" s="10">
        <f t="shared" si="104"/>
        <v>7885065.010949539</v>
      </c>
      <c r="Y249" s="10">
        <f t="shared" si="104"/>
        <v>8050651.3761794791</v>
      </c>
      <c r="Z249" s="10">
        <f t="shared" si="104"/>
        <v>8219715.0550792469</v>
      </c>
      <c r="AA249" s="10">
        <f t="shared" si="104"/>
        <v>8392329.0712359101</v>
      </c>
      <c r="AB249" s="10">
        <f t="shared" si="104"/>
        <v>8568567.9817318618</v>
      </c>
      <c r="AC249" s="10">
        <f t="shared" si="104"/>
        <v>8748507.9093482308</v>
      </c>
      <c r="AD249" s="10">
        <f t="shared" si="104"/>
        <v>8932226.5754445437</v>
      </c>
      <c r="AE249" s="10">
        <f t="shared" si="104"/>
        <v>9119803.3335288763</v>
      </c>
      <c r="AF249" s="10">
        <f t="shared" si="104"/>
        <v>9311319.2035329826</v>
      </c>
      <c r="AG249" s="10">
        <f t="shared" si="104"/>
        <v>9506856.906807173</v>
      </c>
      <c r="AH249" s="10">
        <f t="shared" si="104"/>
        <v>9706500.901850123</v>
      </c>
      <c r="AI249" s="10">
        <f t="shared" si="104"/>
        <v>9910337.4207889736</v>
      </c>
      <c r="AJ249" s="10">
        <f t="shared" si="104"/>
        <v>10118454.506625541</v>
      </c>
      <c r="AK249" s="10">
        <f t="shared" si="104"/>
        <v>10330942.051264677</v>
      </c>
    </row>
    <row r="250" spans="3:40" x14ac:dyDescent="0.35">
      <c r="E250" t="s">
        <v>152</v>
      </c>
      <c r="F250" t="s">
        <v>53</v>
      </c>
      <c r="G250" s="10">
        <f>NPV($G$17,H249:AL249)+G249</f>
        <v>107162401.32757996</v>
      </c>
    </row>
    <row r="251" spans="3:40" x14ac:dyDescent="0.35">
      <c r="E251" s="15" t="s">
        <v>153</v>
      </c>
      <c r="F251" s="15"/>
      <c r="G251" s="18" t="str">
        <f>IF(G247&gt;0,"N/A",IF(ABS(G247+G250)&gt;1,"Error","OK"))</f>
        <v>Error</v>
      </c>
    </row>
    <row r="253" spans="3:40" x14ac:dyDescent="0.35">
      <c r="C253" s="3" t="s">
        <v>154</v>
      </c>
      <c r="D253" s="3"/>
      <c r="G253" s="10">
        <f>MAX(0,-G281)</f>
        <v>111810191.12258589</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05">G224</f>
        <v>6232586.4000000004</v>
      </c>
      <c r="H258" s="10">
        <f t="shared" si="105"/>
        <v>4176296</v>
      </c>
      <c r="I258" s="10">
        <f t="shared" si="105"/>
        <v>4176296</v>
      </c>
      <c r="J258" s="10">
        <f t="shared" si="105"/>
        <v>3786015.9385158177</v>
      </c>
      <c r="K258" s="10">
        <f t="shared" si="105"/>
        <v>4598927.3384508733</v>
      </c>
      <c r="L258" s="10">
        <f t="shared" si="105"/>
        <v>5147622.5504659051</v>
      </c>
      <c r="M258" s="10">
        <f t="shared" si="105"/>
        <v>3979015.7998537263</v>
      </c>
      <c r="N258" s="10">
        <f t="shared" si="105"/>
        <v>4907370.082629622</v>
      </c>
      <c r="O258" s="10">
        <f t="shared" si="105"/>
        <v>4483790.3419831889</v>
      </c>
      <c r="P258" s="10">
        <f t="shared" si="105"/>
        <v>4577949.939164836</v>
      </c>
      <c r="Q258" s="10">
        <f t="shared" si="105"/>
        <v>4674086.8878872972</v>
      </c>
      <c r="R258" s="10">
        <f t="shared" si="105"/>
        <v>4772242.7125329301</v>
      </c>
      <c r="S258" s="10">
        <f t="shared" si="105"/>
        <v>4872459.8094961215</v>
      </c>
      <c r="T258" s="10">
        <f t="shared" si="105"/>
        <v>4974781.4654955398</v>
      </c>
      <c r="U258" s="10">
        <f t="shared" si="105"/>
        <v>5079251.8762709461</v>
      </c>
      <c r="V258" s="10">
        <f t="shared" si="105"/>
        <v>5185916.1656726357</v>
      </c>
      <c r="W258" s="10">
        <f t="shared" si="105"/>
        <v>5294820.4051517611</v>
      </c>
      <c r="X258" s="10">
        <f t="shared" si="105"/>
        <v>5406011.6336599477</v>
      </c>
      <c r="Y258" s="10">
        <f t="shared" si="105"/>
        <v>5519537.8779668063</v>
      </c>
      <c r="Z258" s="10">
        <f t="shared" si="105"/>
        <v>5635448.1734041097</v>
      </c>
      <c r="AA258" s="10">
        <f t="shared" si="105"/>
        <v>5753792.5850455957</v>
      </c>
      <c r="AB258" s="10">
        <f t="shared" si="105"/>
        <v>5874622.229331553</v>
      </c>
      <c r="AC258" s="10">
        <f t="shared" si="105"/>
        <v>5997989.296147516</v>
      </c>
      <c r="AD258" s="10">
        <f t="shared" si="105"/>
        <v>6123947.0713666137</v>
      </c>
      <c r="AE258" s="10">
        <f t="shared" si="105"/>
        <v>6252549.959865313</v>
      </c>
      <c r="AF258" s="10">
        <f t="shared" si="105"/>
        <v>6383853.5090224845</v>
      </c>
      <c r="AG258" s="10">
        <f t="shared" si="105"/>
        <v>6517914.432711957</v>
      </c>
      <c r="AH258" s="10">
        <f t="shared" si="105"/>
        <v>6654790.6357989078</v>
      </c>
      <c r="AI258" s="10">
        <f t="shared" si="105"/>
        <v>6794541.2391506853</v>
      </c>
      <c r="AJ258" s="10">
        <f t="shared" si="105"/>
        <v>6937226.6051728493</v>
      </c>
      <c r="AK258" s="10">
        <f t="shared" si="105"/>
        <v>7082908.363881479</v>
      </c>
    </row>
    <row r="259" spans="4:37" x14ac:dyDescent="0.35">
      <c r="E259" t="s">
        <v>141</v>
      </c>
      <c r="F259" t="s">
        <v>53</v>
      </c>
      <c r="G259" s="10">
        <f t="shared" si="105"/>
        <v>0</v>
      </c>
      <c r="H259" s="10">
        <f t="shared" si="105"/>
        <v>526993.09080000001</v>
      </c>
      <c r="I259" s="10">
        <f t="shared" si="105"/>
        <v>1034142.3220956479</v>
      </c>
      <c r="J259" s="10">
        <f t="shared" si="105"/>
        <v>1589485.0494138594</v>
      </c>
      <c r="K259" s="10">
        <f t="shared" si="105"/>
        <v>2184717.6780373026</v>
      </c>
      <c r="L259" s="10">
        <f t="shared" si="105"/>
        <v>2817790.2644000882</v>
      </c>
      <c r="M259" s="10">
        <f t="shared" si="105"/>
        <v>3397305.9473357713</v>
      </c>
      <c r="N259" s="10">
        <f t="shared" si="105"/>
        <v>4049965.7487078495</v>
      </c>
      <c r="O259" s="10">
        <f t="shared" si="105"/>
        <v>4728539.0498147812</v>
      </c>
      <c r="P259" s="10">
        <f t="shared" si="105"/>
        <v>5433826.3946730224</v>
      </c>
      <c r="Q259" s="10">
        <f t="shared" si="105"/>
        <v>6166650.5222943425</v>
      </c>
      <c r="R259" s="10">
        <f t="shared" si="105"/>
        <v>6927856.9458357058</v>
      </c>
      <c r="S259" s="10">
        <f t="shared" si="105"/>
        <v>7718314.5462854756</v>
      </c>
      <c r="T259" s="10">
        <f t="shared" si="105"/>
        <v>8538916.1810410209</v>
      </c>
      <c r="U259" s="10">
        <f t="shared" si="105"/>
        <v>9390579.3077413887</v>
      </c>
      <c r="V259" s="10">
        <f t="shared" si="105"/>
        <v>10274246.623727333</v>
      </c>
      <c r="W259" s="10">
        <f t="shared" si="105"/>
        <v>11190886.721509971</v>
      </c>
      <c r="X259" s="10">
        <f t="shared" si="105"/>
        <v>12141494.760638416</v>
      </c>
      <c r="Y259" s="10">
        <f t="shared" si="105"/>
        <v>13127093.156366071</v>
      </c>
      <c r="Z259" s="10">
        <f t="shared" si="105"/>
        <v>14148732.285524845</v>
      </c>
      <c r="AA259" s="10">
        <f t="shared" si="105"/>
        <v>15207491.210026329</v>
      </c>
      <c r="AB259" s="10">
        <f t="shared" si="105"/>
        <v>16304478.418418963</v>
      </c>
      <c r="AC259" s="10">
        <f t="shared" si="105"/>
        <v>17440832.585940462</v>
      </c>
      <c r="AD259" s="10">
        <f t="shared" si="105"/>
        <v>18617723.353515342</v>
      </c>
      <c r="AE259" s="10">
        <f t="shared" si="105"/>
        <v>19836352.126157966</v>
      </c>
      <c r="AF259" s="10">
        <f t="shared" si="105"/>
        <v>21097952.891252678</v>
      </c>
      <c r="AG259" s="10">
        <f t="shared" si="105"/>
        <v>22403793.057193734</v>
      </c>
      <c r="AH259" s="10">
        <f t="shared" si="105"/>
        <v>23755174.312879272</v>
      </c>
      <c r="AI259" s="10">
        <f t="shared" si="105"/>
        <v>25153433.508565381</v>
      </c>
      <c r="AJ259" s="10">
        <f t="shared" si="105"/>
        <v>26599943.558598325</v>
      </c>
      <c r="AK259" s="10">
        <f t="shared" si="105"/>
        <v>28096114.366555378</v>
      </c>
    </row>
    <row r="260" spans="4:37" x14ac:dyDescent="0.35">
      <c r="E260" t="s">
        <v>117</v>
      </c>
      <c r="F260" t="s">
        <v>53</v>
      </c>
      <c r="G260" s="10">
        <f t="shared" si="105"/>
        <v>0</v>
      </c>
      <c r="H260" s="10">
        <f t="shared" si="105"/>
        <v>0</v>
      </c>
      <c r="I260" s="10">
        <f t="shared" si="105"/>
        <v>0</v>
      </c>
      <c r="J260" s="10">
        <f t="shared" si="105"/>
        <v>0</v>
      </c>
      <c r="K260" s="10">
        <f t="shared" si="105"/>
        <v>0</v>
      </c>
      <c r="L260" s="10">
        <f t="shared" si="105"/>
        <v>0</v>
      </c>
      <c r="M260" s="10">
        <f t="shared" si="105"/>
        <v>0</v>
      </c>
      <c r="N260" s="10">
        <f t="shared" si="105"/>
        <v>0</v>
      </c>
      <c r="O260" s="10">
        <f t="shared" si="105"/>
        <v>0</v>
      </c>
      <c r="P260" s="10">
        <f t="shared" si="105"/>
        <v>0</v>
      </c>
      <c r="Q260" s="10">
        <f t="shared" si="105"/>
        <v>0</v>
      </c>
      <c r="R260" s="10">
        <f t="shared" si="105"/>
        <v>0</v>
      </c>
      <c r="S260" s="10">
        <f t="shared" si="105"/>
        <v>0</v>
      </c>
      <c r="T260" s="10">
        <f t="shared" si="105"/>
        <v>0</v>
      </c>
      <c r="U260" s="10">
        <f t="shared" si="105"/>
        <v>0</v>
      </c>
      <c r="V260" s="10">
        <f t="shared" si="105"/>
        <v>0</v>
      </c>
      <c r="W260" s="10">
        <f t="shared" si="105"/>
        <v>0</v>
      </c>
      <c r="X260" s="10">
        <f t="shared" si="105"/>
        <v>0</v>
      </c>
      <c r="Y260" s="10">
        <f t="shared" si="105"/>
        <v>0</v>
      </c>
      <c r="Z260" s="10">
        <f t="shared" si="105"/>
        <v>0</v>
      </c>
      <c r="AA260" s="10">
        <f t="shared" si="105"/>
        <v>0</v>
      </c>
      <c r="AB260" s="10">
        <f t="shared" si="105"/>
        <v>0</v>
      </c>
      <c r="AC260" s="10">
        <f t="shared" si="105"/>
        <v>0</v>
      </c>
      <c r="AD260" s="10">
        <f t="shared" si="105"/>
        <v>0</v>
      </c>
      <c r="AE260" s="10">
        <f t="shared" si="105"/>
        <v>0</v>
      </c>
      <c r="AF260" s="10">
        <f t="shared" si="105"/>
        <v>0</v>
      </c>
      <c r="AG260" s="10">
        <f t="shared" si="105"/>
        <v>0</v>
      </c>
      <c r="AH260" s="10">
        <f t="shared" si="105"/>
        <v>0</v>
      </c>
      <c r="AI260" s="10">
        <f t="shared" si="105"/>
        <v>0</v>
      </c>
      <c r="AJ260" s="10">
        <f t="shared" si="105"/>
        <v>0</v>
      </c>
      <c r="AK260" s="10">
        <f t="shared" si="105"/>
        <v>0</v>
      </c>
    </row>
    <row r="261" spans="4:37" x14ac:dyDescent="0.35">
      <c r="E261" t="s">
        <v>118</v>
      </c>
      <c r="F261" t="s">
        <v>53</v>
      </c>
      <c r="G261" s="10">
        <f t="shared" si="105"/>
        <v>0</v>
      </c>
      <c r="H261" s="10">
        <f t="shared" si="105"/>
        <v>-473409.11199999996</v>
      </c>
      <c r="I261" s="10">
        <f t="shared" si="105"/>
        <v>-910776.53193599987</v>
      </c>
      <c r="J261" s="10">
        <f t="shared" si="105"/>
        <v>-1372422.3919271477</v>
      </c>
      <c r="K261" s="10">
        <f t="shared" si="105"/>
        <v>-1886369.0869462134</v>
      </c>
      <c r="L261" s="10">
        <f t="shared" si="105"/>
        <v>-2432988.253675662</v>
      </c>
      <c r="M261" s="10">
        <f t="shared" si="105"/>
        <v>-2933364.3346128031</v>
      </c>
      <c r="N261" s="10">
        <f t="shared" si="105"/>
        <v>-3496895.8544871639</v>
      </c>
      <c r="O261" s="10">
        <f t="shared" si="105"/>
        <v>-4082802.0845246837</v>
      </c>
      <c r="P261" s="10">
        <f t="shared" si="105"/>
        <v>-4691774.245151951</v>
      </c>
      <c r="Q261" s="10">
        <f t="shared" si="105"/>
        <v>-5324522.7208062867</v>
      </c>
      <c r="R261" s="10">
        <f t="shared" si="105"/>
        <v>-5981777.559995994</v>
      </c>
      <c r="S261" s="10">
        <f t="shared" si="105"/>
        <v>-6664288.9879117915</v>
      </c>
      <c r="T261" s="10">
        <f t="shared" si="105"/>
        <v>-7372827.9318960942</v>
      </c>
      <c r="U261" s="10">
        <f t="shared" si="105"/>
        <v>-8108186.5600840691</v>
      </c>
      <c r="V261" s="10">
        <f t="shared" si="105"/>
        <v>-8871178.8335379735</v>
      </c>
      <c r="W261" s="10">
        <f t="shared" si="105"/>
        <v>-9662641.0722039435</v>
      </c>
      <c r="X261" s="10">
        <f t="shared" si="105"/>
        <v>-10483432.535028294</v>
      </c>
      <c r="Y261" s="10">
        <f t="shared" si="105"/>
        <v>-11334436.014578426</v>
      </c>
      <c r="Z261" s="10">
        <f t="shared" si="105"/>
        <v>-12216558.446521716</v>
      </c>
      <c r="AA261" s="10">
        <f t="shared" si="105"/>
        <v>-13130731.534324195</v>
      </c>
      <c r="AB261" s="10">
        <f t="shared" si="105"/>
        <v>-14077912.389539462</v>
      </c>
      <c r="AC261" s="10">
        <f t="shared" si="105"/>
        <v>-15059084.188067133</v>
      </c>
      <c r="AD261" s="10">
        <f t="shared" si="105"/>
        <v>-16075256.842769178</v>
      </c>
      <c r="AE261" s="10">
        <f t="shared" si="105"/>
        <v>-17127467.692841772</v>
      </c>
      <c r="AF261" s="10">
        <f t="shared" si="105"/>
        <v>-18216782.210349753</v>
      </c>
      <c r="AG261" s="10">
        <f t="shared" si="105"/>
        <v>-19344294.724340525</v>
      </c>
      <c r="AH261" s="10">
        <f t="shared" si="105"/>
        <v>-20511129.162964147</v>
      </c>
      <c r="AI261" s="10">
        <f t="shared" si="105"/>
        <v>-21718439.814036522</v>
      </c>
      <c r="AJ261" s="10">
        <f t="shared" si="105"/>
        <v>-22967412.104493074</v>
      </c>
      <c r="AK261" s="10">
        <f t="shared" si="105"/>
        <v>-24259263.399190813</v>
      </c>
    </row>
    <row r="262" spans="4:37" x14ac:dyDescent="0.35">
      <c r="E262" t="s">
        <v>142</v>
      </c>
      <c r="F262" t="s">
        <v>53</v>
      </c>
      <c r="G262" s="10">
        <f t="shared" si="105"/>
        <v>-2197616.1825999999</v>
      </c>
      <c r="H262" s="10">
        <f t="shared" si="105"/>
        <v>-2338304.2137968307</v>
      </c>
      <c r="I262" s="10">
        <f t="shared" si="105"/>
        <v>-2710520.8808911005</v>
      </c>
      <c r="J262" s="10">
        <f t="shared" si="105"/>
        <v>-3063146.7228086372</v>
      </c>
      <c r="K262" s="10">
        <f t="shared" si="105"/>
        <v>-3549843.9022192797</v>
      </c>
      <c r="L262" s="10">
        <f t="shared" si="105"/>
        <v>-3844264.5922605116</v>
      </c>
      <c r="M262" s="10">
        <f t="shared" si="105"/>
        <v>-4001325.7003741753</v>
      </c>
      <c r="N262" s="10">
        <f t="shared" si="105"/>
        <v>-4194069.3778108284</v>
      </c>
      <c r="O262" s="10">
        <f t="shared" si="105"/>
        <v>-4485177.1546153165</v>
      </c>
      <c r="P262" s="10">
        <f t="shared" si="105"/>
        <v>-4782398.1947326986</v>
      </c>
      <c r="Q262" s="10">
        <f t="shared" si="105"/>
        <v>-5085860.8766925465</v>
      </c>
      <c r="R262" s="10">
        <f t="shared" si="105"/>
        <v>-5395696.2749735508</v>
      </c>
      <c r="S262" s="10">
        <f t="shared" si="105"/>
        <v>-5712038.2166184559</v>
      </c>
      <c r="T262" s="10">
        <f t="shared" si="105"/>
        <v>-6034160.7541327896</v>
      </c>
      <c r="U262" s="10">
        <f t="shared" si="105"/>
        <v>-6362106.8626120714</v>
      </c>
      <c r="V262" s="10">
        <f t="shared" si="105"/>
        <v>-6695920.419628826</v>
      </c>
      <c r="W262" s="10">
        <f t="shared" si="105"/>
        <v>-7035646.2241846044</v>
      </c>
      <c r="X262" s="10">
        <f t="shared" si="105"/>
        <v>-7381330.0160599854</v>
      </c>
      <c r="Y262" s="10">
        <f t="shared" si="105"/>
        <v>-7733018.4955709428</v>
      </c>
      <c r="Z262" s="10">
        <f t="shared" si="105"/>
        <v>-8090759.3437400861</v>
      </c>
      <c r="AA262" s="10">
        <f t="shared" si="105"/>
        <v>-8454601.2428914998</v>
      </c>
      <c r="AB262" s="10">
        <f t="shared" si="105"/>
        <v>-8824593.8976780735</v>
      </c>
      <c r="AC262" s="10">
        <f t="shared" si="105"/>
        <v>-9200788.0565504059</v>
      </c>
      <c r="AD262" s="10">
        <f t="shared" si="105"/>
        <v>-9583235.5336765591</v>
      </c>
      <c r="AE262" s="10">
        <f t="shared" si="105"/>
        <v>-9971989.2313221265</v>
      </c>
      <c r="AF262" s="10">
        <f t="shared" si="105"/>
        <v>-8812036.1753002778</v>
      </c>
      <c r="AG262" s="10">
        <f t="shared" si="105"/>
        <v>-9179186.4141452238</v>
      </c>
      <c r="AH262" s="10">
        <f t="shared" si="105"/>
        <v>-9309862.4135577846</v>
      </c>
      <c r="AI262" s="10">
        <f t="shared" si="105"/>
        <v>-9528726.8204868194</v>
      </c>
      <c r="AJ262" s="10">
        <f t="shared" si="105"/>
        <v>-9753078.1396619268</v>
      </c>
      <c r="AK262" s="10">
        <f t="shared" si="105"/>
        <v>-10033731.976769038</v>
      </c>
    </row>
    <row r="263" spans="4:37" x14ac:dyDescent="0.35">
      <c r="E263" t="s">
        <v>125</v>
      </c>
      <c r="F263" t="s">
        <v>53</v>
      </c>
      <c r="G263" s="10">
        <f t="shared" si="105"/>
        <v>0</v>
      </c>
      <c r="H263" s="10">
        <f t="shared" si="105"/>
        <v>0</v>
      </c>
      <c r="I263" s="10">
        <f t="shared" si="105"/>
        <v>0</v>
      </c>
      <c r="J263" s="10">
        <f t="shared" si="105"/>
        <v>0</v>
      </c>
      <c r="K263" s="10">
        <f t="shared" si="105"/>
        <v>0</v>
      </c>
      <c r="L263" s="10">
        <f t="shared" si="105"/>
        <v>0</v>
      </c>
      <c r="M263" s="10">
        <f t="shared" si="105"/>
        <v>0</v>
      </c>
      <c r="N263" s="10">
        <f t="shared" si="105"/>
        <v>0</v>
      </c>
      <c r="O263" s="10">
        <f t="shared" si="105"/>
        <v>0</v>
      </c>
      <c r="P263" s="10">
        <f t="shared" si="105"/>
        <v>0</v>
      </c>
      <c r="Q263" s="10">
        <f t="shared" si="105"/>
        <v>0</v>
      </c>
      <c r="R263" s="10">
        <f t="shared" si="105"/>
        <v>0</v>
      </c>
      <c r="S263" s="10">
        <f t="shared" si="105"/>
        <v>0</v>
      </c>
      <c r="T263" s="10">
        <f t="shared" si="105"/>
        <v>0</v>
      </c>
      <c r="U263" s="10">
        <f t="shared" si="105"/>
        <v>0</v>
      </c>
      <c r="V263" s="10">
        <f t="shared" si="105"/>
        <v>0</v>
      </c>
      <c r="W263" s="10">
        <f t="shared" si="105"/>
        <v>0</v>
      </c>
      <c r="X263" s="10">
        <f t="shared" si="105"/>
        <v>0</v>
      </c>
      <c r="Y263" s="10">
        <f t="shared" si="105"/>
        <v>0</v>
      </c>
      <c r="Z263" s="10">
        <f t="shared" si="105"/>
        <v>0</v>
      </c>
      <c r="AA263" s="10">
        <f t="shared" si="105"/>
        <v>0</v>
      </c>
      <c r="AB263" s="10">
        <f t="shared" si="105"/>
        <v>0</v>
      </c>
      <c r="AC263" s="10">
        <f t="shared" si="105"/>
        <v>0</v>
      </c>
      <c r="AD263" s="10">
        <f t="shared" si="105"/>
        <v>0</v>
      </c>
      <c r="AE263" s="10">
        <f t="shared" si="105"/>
        <v>0</v>
      </c>
      <c r="AF263" s="10">
        <f t="shared" si="105"/>
        <v>0</v>
      </c>
      <c r="AG263" s="10">
        <f t="shared" si="105"/>
        <v>0</v>
      </c>
      <c r="AH263" s="10">
        <f t="shared" si="105"/>
        <v>0</v>
      </c>
      <c r="AI263" s="10">
        <f t="shared" si="105"/>
        <v>0</v>
      </c>
      <c r="AJ263" s="10">
        <f t="shared" si="105"/>
        <v>0</v>
      </c>
      <c r="AK263" s="10">
        <f t="shared" si="105"/>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6">SUM(G258:G264)</f>
        <v>99121668.217399999</v>
      </c>
      <c r="H266" s="10">
        <f t="shared" si="106"/>
        <v>1891575.7650031699</v>
      </c>
      <c r="I266" s="10">
        <f t="shared" si="106"/>
        <v>1589140.9092685468</v>
      </c>
      <c r="J266" s="10">
        <f t="shared" si="106"/>
        <v>939931.87319389265</v>
      </c>
      <c r="K266" s="10">
        <f t="shared" si="106"/>
        <v>1347432.0273226826</v>
      </c>
      <c r="L266" s="10">
        <f t="shared" si="106"/>
        <v>1688159.9689298198</v>
      </c>
      <c r="M266" s="10">
        <f t="shared" si="106"/>
        <v>441631.71220251871</v>
      </c>
      <c r="N266" s="10">
        <f t="shared" si="106"/>
        <v>1266370.5990394782</v>
      </c>
      <c r="O266" s="10">
        <f t="shared" si="106"/>
        <v>644350.15265797079</v>
      </c>
      <c r="P266" s="10">
        <f t="shared" si="106"/>
        <v>537603.89395320974</v>
      </c>
      <c r="Q266" s="10">
        <f t="shared" si="106"/>
        <v>430353.81268280651</v>
      </c>
      <c r="R266" s="10">
        <f t="shared" si="106"/>
        <v>322625.82339909114</v>
      </c>
      <c r="S266" s="10">
        <f t="shared" si="106"/>
        <v>214447.15125134867</v>
      </c>
      <c r="T266" s="10">
        <f t="shared" si="106"/>
        <v>106708.96050767694</v>
      </c>
      <c r="U266" s="10">
        <f t="shared" si="106"/>
        <v>-462.23868380580097</v>
      </c>
      <c r="V266" s="10">
        <f t="shared" si="106"/>
        <v>-106936.46376683097</v>
      </c>
      <c r="W266" s="10">
        <f t="shared" si="106"/>
        <v>-212580.16972681507</v>
      </c>
      <c r="X266" s="10">
        <f t="shared" si="106"/>
        <v>-317256.15678991564</v>
      </c>
      <c r="Y266" s="10">
        <f t="shared" si="106"/>
        <v>-420823.47581649013</v>
      </c>
      <c r="Z266" s="10">
        <f t="shared" si="106"/>
        <v>-523137.33133284841</v>
      </c>
      <c r="AA266" s="10">
        <f t="shared" si="106"/>
        <v>-624048.98214376904</v>
      </c>
      <c r="AB266" s="10">
        <f t="shared" si="106"/>
        <v>-723405.63946701959</v>
      </c>
      <c r="AC266" s="10">
        <f t="shared" si="106"/>
        <v>-821050.36252956279</v>
      </c>
      <c r="AD266" s="10">
        <f t="shared" si="106"/>
        <v>-916821.95156377926</v>
      </c>
      <c r="AE266" s="10">
        <f t="shared" si="106"/>
        <v>-1010554.8381406199</v>
      </c>
      <c r="AF266" s="10">
        <f t="shared" si="106"/>
        <v>452988.01462513208</v>
      </c>
      <c r="AG266" s="10">
        <f t="shared" si="106"/>
        <v>398226.35141994432</v>
      </c>
      <c r="AH266" s="10">
        <f t="shared" si="106"/>
        <v>588973.37215624936</v>
      </c>
      <c r="AI266" s="10">
        <f t="shared" si="106"/>
        <v>700808.11319272406</v>
      </c>
      <c r="AJ266" s="10">
        <f t="shared" si="106"/>
        <v>816679.91961617395</v>
      </c>
      <c r="AK266" s="10">
        <f t="shared" si="106"/>
        <v>886027.35447700322</v>
      </c>
    </row>
    <row r="267" spans="4:37" x14ac:dyDescent="0.35">
      <c r="E267" t="s">
        <v>145</v>
      </c>
      <c r="F267" t="s">
        <v>53</v>
      </c>
      <c r="G267" s="10">
        <f>-G266*G$20</f>
        <v>0</v>
      </c>
      <c r="H267" s="10">
        <f t="shared" ref="H267:AK267" si="107">-H266*H$20</f>
        <v>0</v>
      </c>
      <c r="I267" s="10">
        <f t="shared" si="107"/>
        <v>0</v>
      </c>
      <c r="J267" s="10">
        <f t="shared" si="107"/>
        <v>0</v>
      </c>
      <c r="K267" s="10">
        <f t="shared" si="107"/>
        <v>0</v>
      </c>
      <c r="L267" s="10">
        <f t="shared" si="107"/>
        <v>0</v>
      </c>
      <c r="M267" s="10">
        <f t="shared" si="107"/>
        <v>0</v>
      </c>
      <c r="N267" s="10">
        <f t="shared" si="107"/>
        <v>0</v>
      </c>
      <c r="O267" s="10">
        <f t="shared" si="107"/>
        <v>0</v>
      </c>
      <c r="P267" s="10">
        <f t="shared" si="107"/>
        <v>0</v>
      </c>
      <c r="Q267" s="10">
        <f t="shared" si="107"/>
        <v>0</v>
      </c>
      <c r="R267" s="10">
        <f t="shared" si="107"/>
        <v>0</v>
      </c>
      <c r="S267" s="10">
        <f t="shared" si="107"/>
        <v>0</v>
      </c>
      <c r="T267" s="10">
        <f t="shared" si="107"/>
        <v>0</v>
      </c>
      <c r="U267" s="10">
        <f t="shared" si="107"/>
        <v>0</v>
      </c>
      <c r="V267" s="10">
        <f t="shared" si="107"/>
        <v>0</v>
      </c>
      <c r="W267" s="10">
        <f t="shared" si="107"/>
        <v>0</v>
      </c>
      <c r="X267" s="10">
        <f t="shared" si="107"/>
        <v>0</v>
      </c>
      <c r="Y267" s="10">
        <f t="shared" si="107"/>
        <v>0</v>
      </c>
      <c r="Z267" s="10">
        <f t="shared" si="107"/>
        <v>0</v>
      </c>
      <c r="AA267" s="10">
        <f t="shared" si="107"/>
        <v>0</v>
      </c>
      <c r="AB267" s="10">
        <f t="shared" si="107"/>
        <v>0</v>
      </c>
      <c r="AC267" s="10">
        <f t="shared" si="107"/>
        <v>0</v>
      </c>
      <c r="AD267" s="10">
        <f t="shared" si="107"/>
        <v>0</v>
      </c>
      <c r="AE267" s="10">
        <f t="shared" si="107"/>
        <v>0</v>
      </c>
      <c r="AF267" s="10">
        <f t="shared" si="107"/>
        <v>0</v>
      </c>
      <c r="AG267" s="10">
        <f t="shared" si="107"/>
        <v>0</v>
      </c>
      <c r="AH267" s="10">
        <f t="shared" si="107"/>
        <v>0</v>
      </c>
      <c r="AI267" s="10">
        <f t="shared" si="107"/>
        <v>0</v>
      </c>
      <c r="AJ267" s="10">
        <f t="shared" si="107"/>
        <v>0</v>
      </c>
      <c r="AK267" s="10">
        <f t="shared" si="107"/>
        <v>0</v>
      </c>
    </row>
    <row r="269" spans="4:37" x14ac:dyDescent="0.35">
      <c r="D269" t="s">
        <v>146</v>
      </c>
    </row>
    <row r="270" spans="4:37" x14ac:dyDescent="0.35">
      <c r="E270" t="s">
        <v>51</v>
      </c>
      <c r="F270" t="s">
        <v>53</v>
      </c>
      <c r="G270" s="10">
        <f t="shared" ref="G270:AK277" si="108">G236</f>
        <v>-64771548.044999994</v>
      </c>
      <c r="H270" s="10">
        <f t="shared" si="108"/>
        <v>-1998628.7159307459</v>
      </c>
      <c r="I270" s="10">
        <f t="shared" si="108"/>
        <v>-7501412.3547134995</v>
      </c>
      <c r="J270" s="10">
        <f t="shared" si="108"/>
        <v>-8953631.9748609979</v>
      </c>
      <c r="K270" s="10">
        <f t="shared" si="108"/>
        <v>-14816763.503986044</v>
      </c>
      <c r="L270" s="10">
        <f t="shared" si="108"/>
        <v>-5895611.8237101641</v>
      </c>
      <c r="M270" s="10">
        <f t="shared" si="108"/>
        <v>-3765371.2819813695</v>
      </c>
      <c r="N270" s="10">
        <f t="shared" si="108"/>
        <v>-3967030.0734917778</v>
      </c>
      <c r="O270" s="10">
        <f t="shared" si="108"/>
        <v>-7424000.6091839196</v>
      </c>
      <c r="P270" s="10">
        <f t="shared" si="108"/>
        <v>-7646720.6274594376</v>
      </c>
      <c r="Q270" s="10">
        <f t="shared" si="108"/>
        <v>-7876122.2462832211</v>
      </c>
      <c r="R270" s="10">
        <f t="shared" si="108"/>
        <v>-8112405.913671718</v>
      </c>
      <c r="S270" s="10">
        <f t="shared" si="108"/>
        <v>-8355778.0910818689</v>
      </c>
      <c r="T270" s="10">
        <f t="shared" si="108"/>
        <v>-8486345.2473496981</v>
      </c>
      <c r="U270" s="10">
        <f t="shared" si="108"/>
        <v>-8616912.4036175255</v>
      </c>
      <c r="V270" s="10">
        <f t="shared" si="108"/>
        <v>-8747479.5598853547</v>
      </c>
      <c r="W270" s="10">
        <f t="shared" si="108"/>
        <v>-8878046.716153184</v>
      </c>
      <c r="X270" s="10">
        <f t="shared" si="108"/>
        <v>-9008613.8724210113</v>
      </c>
      <c r="Y270" s="10">
        <f t="shared" si="108"/>
        <v>-9139181.0286888406</v>
      </c>
      <c r="Z270" s="10">
        <f t="shared" si="108"/>
        <v>-9269748.1849566698</v>
      </c>
      <c r="AA270" s="10">
        <f t="shared" si="108"/>
        <v>-9400315.3412244972</v>
      </c>
      <c r="AB270" s="10">
        <f t="shared" si="108"/>
        <v>-9530882.4974923264</v>
      </c>
      <c r="AC270" s="10">
        <f t="shared" si="108"/>
        <v>-9661449.6537601557</v>
      </c>
      <c r="AD270" s="10">
        <f t="shared" si="108"/>
        <v>-9792016.8100279849</v>
      </c>
      <c r="AE270" s="10">
        <f t="shared" si="108"/>
        <v>-9922583.9662958123</v>
      </c>
      <c r="AF270" s="10">
        <f t="shared" si="108"/>
        <v>-10053151.122563642</v>
      </c>
      <c r="AG270" s="10">
        <f t="shared" si="108"/>
        <v>-10183718.278831471</v>
      </c>
      <c r="AH270" s="10">
        <f t="shared" si="108"/>
        <v>-10314285.435099298</v>
      </c>
      <c r="AI270" s="10">
        <f t="shared" si="108"/>
        <v>-10444852.591367127</v>
      </c>
      <c r="AJ270" s="10">
        <f t="shared" si="108"/>
        <v>-10575419.747634957</v>
      </c>
      <c r="AK270" s="10">
        <f t="shared" si="108"/>
        <v>-10705986.903902784</v>
      </c>
    </row>
    <row r="271" spans="4:37" x14ac:dyDescent="0.35">
      <c r="E271" t="s">
        <v>147</v>
      </c>
      <c r="F271" t="s">
        <v>53</v>
      </c>
      <c r="G271" s="10">
        <f t="shared" si="108"/>
        <v>0</v>
      </c>
      <c r="H271" s="10">
        <f t="shared" si="108"/>
        <v>0</v>
      </c>
      <c r="I271" s="10">
        <f t="shared" si="108"/>
        <v>0</v>
      </c>
      <c r="J271" s="10">
        <f t="shared" si="108"/>
        <v>0</v>
      </c>
      <c r="K271" s="10">
        <f t="shared" si="108"/>
        <v>0</v>
      </c>
      <c r="L271" s="10">
        <f t="shared" si="108"/>
        <v>0</v>
      </c>
      <c r="M271" s="10">
        <f t="shared" si="108"/>
        <v>0</v>
      </c>
      <c r="N271" s="10">
        <f t="shared" si="108"/>
        <v>0</v>
      </c>
      <c r="O271" s="10">
        <f t="shared" si="108"/>
        <v>0</v>
      </c>
      <c r="P271" s="10">
        <f t="shared" si="108"/>
        <v>0</v>
      </c>
      <c r="Q271" s="10">
        <f t="shared" si="108"/>
        <v>0</v>
      </c>
      <c r="R271" s="10">
        <f t="shared" si="108"/>
        <v>0</v>
      </c>
      <c r="S271" s="10">
        <f t="shared" si="108"/>
        <v>0</v>
      </c>
      <c r="T271" s="10">
        <f t="shared" si="108"/>
        <v>0</v>
      </c>
      <c r="U271" s="10">
        <f t="shared" si="108"/>
        <v>0</v>
      </c>
      <c r="V271" s="10">
        <f t="shared" si="108"/>
        <v>0</v>
      </c>
      <c r="W271" s="10">
        <f t="shared" si="108"/>
        <v>0</v>
      </c>
      <c r="X271" s="10">
        <f t="shared" si="108"/>
        <v>0</v>
      </c>
      <c r="Y271" s="10">
        <f t="shared" si="108"/>
        <v>0</v>
      </c>
      <c r="Z271" s="10">
        <f t="shared" si="108"/>
        <v>0</v>
      </c>
      <c r="AA271" s="10">
        <f t="shared" si="108"/>
        <v>0</v>
      </c>
      <c r="AB271" s="10">
        <f t="shared" si="108"/>
        <v>0</v>
      </c>
      <c r="AC271" s="10">
        <f t="shared" si="108"/>
        <v>0</v>
      </c>
      <c r="AD271" s="10">
        <f t="shared" si="108"/>
        <v>0</v>
      </c>
      <c r="AE271" s="10">
        <f t="shared" si="108"/>
        <v>0</v>
      </c>
      <c r="AF271" s="10">
        <f t="shared" si="108"/>
        <v>0</v>
      </c>
      <c r="AG271" s="10">
        <f t="shared" si="108"/>
        <v>0</v>
      </c>
      <c r="AH271" s="10">
        <f t="shared" si="108"/>
        <v>0</v>
      </c>
      <c r="AI271" s="10">
        <f t="shared" si="108"/>
        <v>0</v>
      </c>
      <c r="AJ271" s="10">
        <f t="shared" si="108"/>
        <v>0</v>
      </c>
      <c r="AK271" s="10">
        <f t="shared" si="108"/>
        <v>0</v>
      </c>
    </row>
    <row r="272" spans="4:37" x14ac:dyDescent="0.35">
      <c r="E272" t="s">
        <v>60</v>
      </c>
      <c r="F272" t="s">
        <v>53</v>
      </c>
      <c r="G272" s="10">
        <f t="shared" si="108"/>
        <v>30007000</v>
      </c>
      <c r="H272" s="10">
        <f t="shared" si="108"/>
        <v>0</v>
      </c>
      <c r="I272" s="10">
        <f t="shared" si="108"/>
        <v>0</v>
      </c>
      <c r="J272" s="10">
        <f t="shared" si="108"/>
        <v>0</v>
      </c>
      <c r="K272" s="10">
        <f t="shared" si="108"/>
        <v>0</v>
      </c>
      <c r="L272" s="10">
        <f t="shared" si="108"/>
        <v>0</v>
      </c>
      <c r="M272" s="10">
        <f t="shared" si="108"/>
        <v>0</v>
      </c>
      <c r="N272" s="10">
        <f t="shared" si="108"/>
        <v>0</v>
      </c>
      <c r="O272" s="10">
        <f t="shared" si="108"/>
        <v>0</v>
      </c>
      <c r="P272" s="10">
        <f t="shared" si="108"/>
        <v>0</v>
      </c>
      <c r="Q272" s="10">
        <f t="shared" si="108"/>
        <v>0</v>
      </c>
      <c r="R272" s="10">
        <f t="shared" si="108"/>
        <v>0</v>
      </c>
      <c r="S272" s="10">
        <f t="shared" si="108"/>
        <v>0</v>
      </c>
      <c r="T272" s="10">
        <f t="shared" si="108"/>
        <v>0</v>
      </c>
      <c r="U272" s="10">
        <f t="shared" si="108"/>
        <v>0</v>
      </c>
      <c r="V272" s="10">
        <f t="shared" si="108"/>
        <v>0</v>
      </c>
      <c r="W272" s="10">
        <f t="shared" si="108"/>
        <v>0</v>
      </c>
      <c r="X272" s="10">
        <f t="shared" si="108"/>
        <v>0</v>
      </c>
      <c r="Y272" s="10">
        <f t="shared" si="108"/>
        <v>0</v>
      </c>
      <c r="Z272" s="10">
        <f t="shared" si="108"/>
        <v>0</v>
      </c>
      <c r="AA272" s="10">
        <f t="shared" si="108"/>
        <v>0</v>
      </c>
      <c r="AB272" s="10">
        <f t="shared" si="108"/>
        <v>0</v>
      </c>
      <c r="AC272" s="10">
        <f t="shared" si="108"/>
        <v>0</v>
      </c>
      <c r="AD272" s="10">
        <f t="shared" si="108"/>
        <v>0</v>
      </c>
      <c r="AE272" s="10">
        <f t="shared" si="108"/>
        <v>0</v>
      </c>
      <c r="AF272" s="10">
        <f t="shared" si="108"/>
        <v>0</v>
      </c>
      <c r="AG272" s="10">
        <f t="shared" si="108"/>
        <v>0</v>
      </c>
      <c r="AH272" s="10">
        <f t="shared" si="108"/>
        <v>0</v>
      </c>
      <c r="AI272" s="10">
        <f t="shared" si="108"/>
        <v>0</v>
      </c>
      <c r="AJ272" s="10">
        <f t="shared" si="108"/>
        <v>0</v>
      </c>
      <c r="AK272" s="10">
        <f t="shared" si="108"/>
        <v>0</v>
      </c>
    </row>
    <row r="273" spans="1:38" x14ac:dyDescent="0.35">
      <c r="E273" t="s">
        <v>141</v>
      </c>
      <c r="F273" t="s">
        <v>53</v>
      </c>
      <c r="G273" s="10">
        <f t="shared" si="108"/>
        <v>0</v>
      </c>
      <c r="H273" s="10">
        <f t="shared" si="108"/>
        <v>526993.09080000001</v>
      </c>
      <c r="I273" s="10">
        <f t="shared" si="108"/>
        <v>1034142.3220956479</v>
      </c>
      <c r="J273" s="10">
        <f t="shared" si="108"/>
        <v>1589485.0494138594</v>
      </c>
      <c r="K273" s="10">
        <f t="shared" si="108"/>
        <v>2184717.6780373026</v>
      </c>
      <c r="L273" s="10">
        <f t="shared" si="108"/>
        <v>2817790.2644000882</v>
      </c>
      <c r="M273" s="10">
        <f t="shared" si="108"/>
        <v>3397305.9473357713</v>
      </c>
      <c r="N273" s="10">
        <f t="shared" si="108"/>
        <v>4049965.7487078495</v>
      </c>
      <c r="O273" s="10">
        <f t="shared" si="108"/>
        <v>4728539.0498147812</v>
      </c>
      <c r="P273" s="10">
        <f t="shared" si="108"/>
        <v>5433826.3946730224</v>
      </c>
      <c r="Q273" s="10">
        <f t="shared" si="108"/>
        <v>6166650.5222943425</v>
      </c>
      <c r="R273" s="10">
        <f t="shared" si="108"/>
        <v>6927856.9458357058</v>
      </c>
      <c r="S273" s="10">
        <f t="shared" si="108"/>
        <v>7718314.5462854756</v>
      </c>
      <c r="T273" s="10">
        <f t="shared" si="108"/>
        <v>8538916.1810410209</v>
      </c>
      <c r="U273" s="10">
        <f t="shared" si="108"/>
        <v>9390579.3077413887</v>
      </c>
      <c r="V273" s="10">
        <f t="shared" si="108"/>
        <v>10274246.623727333</v>
      </c>
      <c r="W273" s="10">
        <f t="shared" si="108"/>
        <v>11190886.721509971</v>
      </c>
      <c r="X273" s="10">
        <f t="shared" si="108"/>
        <v>12141494.760638416</v>
      </c>
      <c r="Y273" s="10">
        <f t="shared" si="108"/>
        <v>13127093.156366071</v>
      </c>
      <c r="Z273" s="10">
        <f t="shared" si="108"/>
        <v>14148732.285524845</v>
      </c>
      <c r="AA273" s="10">
        <f t="shared" si="108"/>
        <v>15207491.210026329</v>
      </c>
      <c r="AB273" s="10">
        <f t="shared" si="108"/>
        <v>16304478.418418963</v>
      </c>
      <c r="AC273" s="10">
        <f t="shared" si="108"/>
        <v>17440832.585940462</v>
      </c>
      <c r="AD273" s="10">
        <f t="shared" si="108"/>
        <v>18617723.353515342</v>
      </c>
      <c r="AE273" s="10">
        <f t="shared" si="108"/>
        <v>19836352.126157966</v>
      </c>
      <c r="AF273" s="10">
        <f t="shared" si="108"/>
        <v>21097952.891252678</v>
      </c>
      <c r="AG273" s="10">
        <f t="shared" si="108"/>
        <v>22403793.057193734</v>
      </c>
      <c r="AH273" s="10">
        <f t="shared" si="108"/>
        <v>23755174.312879272</v>
      </c>
      <c r="AI273" s="10">
        <f t="shared" si="108"/>
        <v>25153433.508565381</v>
      </c>
      <c r="AJ273" s="10">
        <f t="shared" si="108"/>
        <v>26599943.558598325</v>
      </c>
      <c r="AK273" s="10">
        <f t="shared" si="108"/>
        <v>28096114.366555378</v>
      </c>
      <c r="AL273" s="10">
        <f t="shared" ref="AL273:AL277" si="109">IF(AF273=0,0,IF($G$17&gt;(AK273/AF273)^(1/5)-1+2%,AK273*(AK273/AF273)^(1/5)/($G$17-((AK273/AF273)^(1/5)-1)),AK273*(1+$G$16)/$G$18))</f>
        <v>928353811.27032495</v>
      </c>
    </row>
    <row r="274" spans="1:38" x14ac:dyDescent="0.35">
      <c r="E274" t="s">
        <v>117</v>
      </c>
      <c r="F274" t="s">
        <v>53</v>
      </c>
      <c r="G274" s="10">
        <f t="shared" si="108"/>
        <v>0</v>
      </c>
      <c r="H274" s="10">
        <f t="shared" si="108"/>
        <v>0</v>
      </c>
      <c r="I274" s="10">
        <f t="shared" si="108"/>
        <v>0</v>
      </c>
      <c r="J274" s="10">
        <f t="shared" si="108"/>
        <v>0</v>
      </c>
      <c r="K274" s="10">
        <f t="shared" si="108"/>
        <v>0</v>
      </c>
      <c r="L274" s="10">
        <f t="shared" si="108"/>
        <v>0</v>
      </c>
      <c r="M274" s="10">
        <f t="shared" si="108"/>
        <v>0</v>
      </c>
      <c r="N274" s="10">
        <f t="shared" si="108"/>
        <v>0</v>
      </c>
      <c r="O274" s="10">
        <f t="shared" si="108"/>
        <v>0</v>
      </c>
      <c r="P274" s="10">
        <f t="shared" si="108"/>
        <v>0</v>
      </c>
      <c r="Q274" s="10">
        <f t="shared" si="108"/>
        <v>0</v>
      </c>
      <c r="R274" s="10">
        <f t="shared" si="108"/>
        <v>0</v>
      </c>
      <c r="S274" s="10">
        <f t="shared" si="108"/>
        <v>0</v>
      </c>
      <c r="T274" s="10">
        <f t="shared" si="108"/>
        <v>0</v>
      </c>
      <c r="U274" s="10">
        <f t="shared" si="108"/>
        <v>0</v>
      </c>
      <c r="V274" s="10">
        <f t="shared" si="108"/>
        <v>0</v>
      </c>
      <c r="W274" s="10">
        <f t="shared" si="108"/>
        <v>0</v>
      </c>
      <c r="X274" s="10">
        <f t="shared" si="108"/>
        <v>0</v>
      </c>
      <c r="Y274" s="10">
        <f t="shared" si="108"/>
        <v>0</v>
      </c>
      <c r="Z274" s="10">
        <f t="shared" si="108"/>
        <v>0</v>
      </c>
      <c r="AA274" s="10">
        <f t="shared" si="108"/>
        <v>0</v>
      </c>
      <c r="AB274" s="10">
        <f t="shared" si="108"/>
        <v>0</v>
      </c>
      <c r="AC274" s="10">
        <f t="shared" si="108"/>
        <v>0</v>
      </c>
      <c r="AD274" s="10">
        <f t="shared" si="108"/>
        <v>0</v>
      </c>
      <c r="AE274" s="10">
        <f t="shared" si="108"/>
        <v>0</v>
      </c>
      <c r="AF274" s="10">
        <f t="shared" si="108"/>
        <v>0</v>
      </c>
      <c r="AG274" s="10">
        <f t="shared" si="108"/>
        <v>0</v>
      </c>
      <c r="AH274" s="10">
        <f t="shared" si="108"/>
        <v>0</v>
      </c>
      <c r="AI274" s="10">
        <f t="shared" si="108"/>
        <v>0</v>
      </c>
      <c r="AJ274" s="10">
        <f t="shared" si="108"/>
        <v>0</v>
      </c>
      <c r="AK274" s="10">
        <f t="shared" si="108"/>
        <v>0</v>
      </c>
      <c r="AL274" s="10">
        <f t="shared" si="109"/>
        <v>0</v>
      </c>
    </row>
    <row r="275" spans="1:38" x14ac:dyDescent="0.35">
      <c r="E275" t="s">
        <v>118</v>
      </c>
      <c r="F275" t="s">
        <v>53</v>
      </c>
      <c r="G275" s="10">
        <f t="shared" si="108"/>
        <v>0</v>
      </c>
      <c r="H275" s="10">
        <f t="shared" si="108"/>
        <v>-473409.11199999996</v>
      </c>
      <c r="I275" s="10">
        <f t="shared" si="108"/>
        <v>-910776.53193599987</v>
      </c>
      <c r="J275" s="10">
        <f t="shared" si="108"/>
        <v>-1372422.3919271477</v>
      </c>
      <c r="K275" s="10">
        <f t="shared" si="108"/>
        <v>-1886369.0869462134</v>
      </c>
      <c r="L275" s="10">
        <f t="shared" si="108"/>
        <v>-2432988.253675662</v>
      </c>
      <c r="M275" s="10">
        <f t="shared" si="108"/>
        <v>-2933364.3346128031</v>
      </c>
      <c r="N275" s="10">
        <f t="shared" si="108"/>
        <v>-3496895.8544871639</v>
      </c>
      <c r="O275" s="10">
        <f t="shared" si="108"/>
        <v>-4082802.0845246837</v>
      </c>
      <c r="P275" s="10">
        <f t="shared" si="108"/>
        <v>-4691774.245151951</v>
      </c>
      <c r="Q275" s="10">
        <f t="shared" si="108"/>
        <v>-5324522.7208062867</v>
      </c>
      <c r="R275" s="10">
        <f t="shared" si="108"/>
        <v>-5981777.559995994</v>
      </c>
      <c r="S275" s="10">
        <f t="shared" si="108"/>
        <v>-6664288.9879117915</v>
      </c>
      <c r="T275" s="10">
        <f t="shared" si="108"/>
        <v>-7372827.9318960942</v>
      </c>
      <c r="U275" s="10">
        <f t="shared" si="108"/>
        <v>-8108186.5600840691</v>
      </c>
      <c r="V275" s="10">
        <f t="shared" si="108"/>
        <v>-8871178.8335379735</v>
      </c>
      <c r="W275" s="10">
        <f t="shared" si="108"/>
        <v>-9662641.0722039435</v>
      </c>
      <c r="X275" s="10">
        <f t="shared" si="108"/>
        <v>-10483432.535028294</v>
      </c>
      <c r="Y275" s="10">
        <f t="shared" si="108"/>
        <v>-11334436.014578426</v>
      </c>
      <c r="Z275" s="10">
        <f t="shared" si="108"/>
        <v>-12216558.446521716</v>
      </c>
      <c r="AA275" s="10">
        <f t="shared" si="108"/>
        <v>-13130731.534324195</v>
      </c>
      <c r="AB275" s="10">
        <f t="shared" si="108"/>
        <v>-14077912.389539462</v>
      </c>
      <c r="AC275" s="10">
        <f t="shared" si="108"/>
        <v>-15059084.188067133</v>
      </c>
      <c r="AD275" s="10">
        <f t="shared" si="108"/>
        <v>-16075256.842769178</v>
      </c>
      <c r="AE275" s="10">
        <f t="shared" si="108"/>
        <v>-17127467.692841772</v>
      </c>
      <c r="AF275" s="10">
        <f t="shared" si="108"/>
        <v>-18216782.210349753</v>
      </c>
      <c r="AG275" s="10">
        <f t="shared" si="108"/>
        <v>-19344294.724340525</v>
      </c>
      <c r="AH275" s="10">
        <f t="shared" si="108"/>
        <v>-20511129.162964147</v>
      </c>
      <c r="AI275" s="10">
        <f t="shared" si="108"/>
        <v>-21718439.814036522</v>
      </c>
      <c r="AJ275" s="10">
        <f t="shared" si="108"/>
        <v>-22967412.104493074</v>
      </c>
      <c r="AK275" s="10">
        <f t="shared" si="108"/>
        <v>-24259263.399190813</v>
      </c>
      <c r="AL275" s="10">
        <f t="shared" si="109"/>
        <v>-801576308.43280959</v>
      </c>
    </row>
    <row r="276" spans="1:38" x14ac:dyDescent="0.35">
      <c r="E276" t="s">
        <v>125</v>
      </c>
      <c r="F276" t="s">
        <v>53</v>
      </c>
      <c r="G276" s="10">
        <f t="shared" si="108"/>
        <v>0</v>
      </c>
      <c r="H276" s="10">
        <f t="shared" si="108"/>
        <v>0</v>
      </c>
      <c r="I276" s="10">
        <f t="shared" si="108"/>
        <v>0</v>
      </c>
      <c r="J276" s="10">
        <f t="shared" si="108"/>
        <v>0</v>
      </c>
      <c r="K276" s="10">
        <f t="shared" si="108"/>
        <v>0</v>
      </c>
      <c r="L276" s="10">
        <f t="shared" si="108"/>
        <v>0</v>
      </c>
      <c r="M276" s="10">
        <f t="shared" si="108"/>
        <v>0</v>
      </c>
      <c r="N276" s="10">
        <f t="shared" si="108"/>
        <v>0</v>
      </c>
      <c r="O276" s="10">
        <f t="shared" si="108"/>
        <v>0</v>
      </c>
      <c r="P276" s="10">
        <f t="shared" si="108"/>
        <v>0</v>
      </c>
      <c r="Q276" s="10">
        <f t="shared" si="108"/>
        <v>0</v>
      </c>
      <c r="R276" s="10">
        <f t="shared" si="108"/>
        <v>0</v>
      </c>
      <c r="S276" s="10">
        <f t="shared" si="108"/>
        <v>0</v>
      </c>
      <c r="T276" s="10">
        <f t="shared" si="108"/>
        <v>0</v>
      </c>
      <c r="U276" s="10">
        <f t="shared" si="108"/>
        <v>0</v>
      </c>
      <c r="V276" s="10">
        <f t="shared" si="108"/>
        <v>0</v>
      </c>
      <c r="W276" s="10">
        <f t="shared" si="108"/>
        <v>0</v>
      </c>
      <c r="X276" s="10">
        <f t="shared" si="108"/>
        <v>0</v>
      </c>
      <c r="Y276" s="10">
        <f t="shared" si="108"/>
        <v>0</v>
      </c>
      <c r="Z276" s="10">
        <f t="shared" si="108"/>
        <v>0</v>
      </c>
      <c r="AA276" s="10">
        <f t="shared" si="108"/>
        <v>0</v>
      </c>
      <c r="AB276" s="10">
        <f t="shared" si="108"/>
        <v>0</v>
      </c>
      <c r="AC276" s="10">
        <f t="shared" si="108"/>
        <v>0</v>
      </c>
      <c r="AD276" s="10">
        <f t="shared" si="108"/>
        <v>0</v>
      </c>
      <c r="AE276" s="10">
        <f t="shared" si="108"/>
        <v>0</v>
      </c>
      <c r="AF276" s="10">
        <f t="shared" si="108"/>
        <v>0</v>
      </c>
      <c r="AG276" s="10">
        <f t="shared" si="108"/>
        <v>0</v>
      </c>
      <c r="AH276" s="10">
        <f t="shared" si="108"/>
        <v>0</v>
      </c>
      <c r="AI276" s="10">
        <f t="shared" si="108"/>
        <v>0</v>
      </c>
      <c r="AJ276" s="10">
        <f t="shared" si="108"/>
        <v>0</v>
      </c>
      <c r="AK276" s="10">
        <f t="shared" si="108"/>
        <v>0</v>
      </c>
      <c r="AL276" s="10">
        <f t="shared" si="109"/>
        <v>0</v>
      </c>
    </row>
    <row r="277" spans="1:38" x14ac:dyDescent="0.35">
      <c r="E277" t="s">
        <v>131</v>
      </c>
      <c r="F277" t="s">
        <v>53</v>
      </c>
      <c r="G277" s="10">
        <f t="shared" si="108"/>
        <v>0</v>
      </c>
      <c r="H277" s="10">
        <f t="shared" si="108"/>
        <v>0</v>
      </c>
      <c r="I277" s="10">
        <f t="shared" si="108"/>
        <v>0</v>
      </c>
      <c r="J277" s="10">
        <f t="shared" si="108"/>
        <v>0</v>
      </c>
      <c r="K277" s="10">
        <f t="shared" si="108"/>
        <v>0</v>
      </c>
      <c r="L277" s="10">
        <f t="shared" si="108"/>
        <v>0</v>
      </c>
      <c r="M277" s="10">
        <f t="shared" si="108"/>
        <v>0</v>
      </c>
      <c r="N277" s="10">
        <f t="shared" si="108"/>
        <v>0</v>
      </c>
      <c r="O277" s="10">
        <f t="shared" si="108"/>
        <v>0</v>
      </c>
      <c r="P277" s="10">
        <f t="shared" si="108"/>
        <v>0</v>
      </c>
      <c r="Q277" s="10">
        <f t="shared" si="108"/>
        <v>0</v>
      </c>
      <c r="R277" s="10">
        <f t="shared" si="108"/>
        <v>0</v>
      </c>
      <c r="S277" s="10">
        <f t="shared" si="108"/>
        <v>0</v>
      </c>
      <c r="T277" s="10">
        <f t="shared" si="108"/>
        <v>0</v>
      </c>
      <c r="U277" s="10">
        <f t="shared" si="108"/>
        <v>0</v>
      </c>
      <c r="V277" s="10">
        <f t="shared" si="108"/>
        <v>0</v>
      </c>
      <c r="W277" s="10">
        <f t="shared" si="108"/>
        <v>0</v>
      </c>
      <c r="X277" s="10">
        <f t="shared" si="108"/>
        <v>0</v>
      </c>
      <c r="Y277" s="10">
        <f t="shared" si="108"/>
        <v>0</v>
      </c>
      <c r="Z277" s="10">
        <f t="shared" si="108"/>
        <v>0</v>
      </c>
      <c r="AA277" s="10">
        <f t="shared" si="108"/>
        <v>0</v>
      </c>
      <c r="AB277" s="10">
        <f t="shared" si="108"/>
        <v>0</v>
      </c>
      <c r="AC277" s="10">
        <f t="shared" si="108"/>
        <v>0</v>
      </c>
      <c r="AD277" s="10">
        <f t="shared" si="108"/>
        <v>0</v>
      </c>
      <c r="AE277" s="10">
        <f t="shared" si="108"/>
        <v>0</v>
      </c>
      <c r="AF277" s="10">
        <f t="shared" si="108"/>
        <v>0</v>
      </c>
      <c r="AG277" s="10">
        <f t="shared" si="108"/>
        <v>0</v>
      </c>
      <c r="AH277" s="10">
        <f t="shared" si="108"/>
        <v>0</v>
      </c>
      <c r="AI277" s="10">
        <f t="shared" si="108"/>
        <v>0</v>
      </c>
      <c r="AJ277" s="10">
        <f t="shared" si="108"/>
        <v>0</v>
      </c>
      <c r="AK277" s="10">
        <f t="shared" si="108"/>
        <v>0</v>
      </c>
      <c r="AL277" s="10">
        <f t="shared" si="109"/>
        <v>0</v>
      </c>
    </row>
    <row r="278" spans="1:38" x14ac:dyDescent="0.35">
      <c r="E278" t="s">
        <v>148</v>
      </c>
      <c r="F278" t="s">
        <v>53</v>
      </c>
      <c r="G278" s="10">
        <f t="shared" ref="G278:AK278" si="110">G267</f>
        <v>0</v>
      </c>
      <c r="H278" s="10">
        <f t="shared" si="110"/>
        <v>0</v>
      </c>
      <c r="I278" s="10">
        <f t="shared" si="110"/>
        <v>0</v>
      </c>
      <c r="J278" s="10">
        <f t="shared" si="110"/>
        <v>0</v>
      </c>
      <c r="K278" s="10">
        <f t="shared" si="110"/>
        <v>0</v>
      </c>
      <c r="L278" s="10">
        <f t="shared" si="110"/>
        <v>0</v>
      </c>
      <c r="M278" s="10">
        <f t="shared" si="110"/>
        <v>0</v>
      </c>
      <c r="N278" s="10">
        <f t="shared" si="110"/>
        <v>0</v>
      </c>
      <c r="O278" s="10">
        <f t="shared" si="110"/>
        <v>0</v>
      </c>
      <c r="P278" s="10">
        <f t="shared" si="110"/>
        <v>0</v>
      </c>
      <c r="Q278" s="10">
        <f t="shared" si="110"/>
        <v>0</v>
      </c>
      <c r="R278" s="10">
        <f t="shared" si="110"/>
        <v>0</v>
      </c>
      <c r="S278" s="10">
        <f t="shared" si="110"/>
        <v>0</v>
      </c>
      <c r="T278" s="10">
        <f t="shared" si="110"/>
        <v>0</v>
      </c>
      <c r="U278" s="10">
        <f t="shared" si="110"/>
        <v>0</v>
      </c>
      <c r="V278" s="10">
        <f t="shared" si="110"/>
        <v>0</v>
      </c>
      <c r="W278" s="10">
        <f t="shared" si="110"/>
        <v>0</v>
      </c>
      <c r="X278" s="10">
        <f t="shared" si="110"/>
        <v>0</v>
      </c>
      <c r="Y278" s="10">
        <f t="shared" si="110"/>
        <v>0</v>
      </c>
      <c r="Z278" s="10">
        <f t="shared" si="110"/>
        <v>0</v>
      </c>
      <c r="AA278" s="10">
        <f t="shared" si="110"/>
        <v>0</v>
      </c>
      <c r="AB278" s="10">
        <f t="shared" si="110"/>
        <v>0</v>
      </c>
      <c r="AC278" s="10">
        <f t="shared" si="110"/>
        <v>0</v>
      </c>
      <c r="AD278" s="10">
        <f t="shared" si="110"/>
        <v>0</v>
      </c>
      <c r="AE278" s="10">
        <f t="shared" si="110"/>
        <v>0</v>
      </c>
      <c r="AF278" s="10">
        <f t="shared" si="110"/>
        <v>0</v>
      </c>
      <c r="AG278" s="10">
        <f t="shared" si="110"/>
        <v>0</v>
      </c>
      <c r="AH278" s="10">
        <f t="shared" si="110"/>
        <v>0</v>
      </c>
      <c r="AI278" s="10">
        <f t="shared" si="110"/>
        <v>0</v>
      </c>
      <c r="AJ278" s="10">
        <f t="shared" si="110"/>
        <v>0</v>
      </c>
      <c r="AK278" s="10">
        <f t="shared" si="110"/>
        <v>0</v>
      </c>
      <c r="AL278" s="10">
        <f>IF(AF278=0,0,IF($G$17&gt;(AK278/AF278)^(1/5)-1+2%,AK278*(AK278/AF278)^(1/5)/($G$17-((AK278/AF278)^(1/5)-1)),AK278*(1+$G$16)/$G$18))</f>
        <v>0</v>
      </c>
    </row>
    <row r="279" spans="1:38" x14ac:dyDescent="0.35">
      <c r="E279" t="s">
        <v>149</v>
      </c>
      <c r="F279" t="s">
        <v>53</v>
      </c>
      <c r="G279" s="10">
        <f>-$G$19*G278</f>
        <v>0</v>
      </c>
      <c r="H279" s="10">
        <f t="shared" ref="H279:AK279" si="111">-$G$19*H278</f>
        <v>0</v>
      </c>
      <c r="I279" s="10">
        <f t="shared" si="111"/>
        <v>0</v>
      </c>
      <c r="J279" s="10">
        <f t="shared" si="111"/>
        <v>0</v>
      </c>
      <c r="K279" s="10">
        <f t="shared" si="111"/>
        <v>0</v>
      </c>
      <c r="L279" s="10">
        <f t="shared" si="111"/>
        <v>0</v>
      </c>
      <c r="M279" s="10">
        <f t="shared" si="111"/>
        <v>0</v>
      </c>
      <c r="N279" s="10">
        <f t="shared" si="111"/>
        <v>0</v>
      </c>
      <c r="O279" s="10">
        <f t="shared" si="111"/>
        <v>0</v>
      </c>
      <c r="P279" s="10">
        <f t="shared" si="111"/>
        <v>0</v>
      </c>
      <c r="Q279" s="10">
        <f t="shared" si="111"/>
        <v>0</v>
      </c>
      <c r="R279" s="10">
        <f t="shared" si="111"/>
        <v>0</v>
      </c>
      <c r="S279" s="10">
        <f t="shared" si="111"/>
        <v>0</v>
      </c>
      <c r="T279" s="10">
        <f t="shared" si="111"/>
        <v>0</v>
      </c>
      <c r="U279" s="10">
        <f t="shared" si="111"/>
        <v>0</v>
      </c>
      <c r="V279" s="10">
        <f t="shared" si="111"/>
        <v>0</v>
      </c>
      <c r="W279" s="10">
        <f t="shared" si="111"/>
        <v>0</v>
      </c>
      <c r="X279" s="10">
        <f t="shared" si="111"/>
        <v>0</v>
      </c>
      <c r="Y279" s="10">
        <f t="shared" si="111"/>
        <v>0</v>
      </c>
      <c r="Z279" s="10">
        <f t="shared" si="111"/>
        <v>0</v>
      </c>
      <c r="AA279" s="10">
        <f t="shared" si="111"/>
        <v>0</v>
      </c>
      <c r="AB279" s="10">
        <f t="shared" si="111"/>
        <v>0</v>
      </c>
      <c r="AC279" s="10">
        <f t="shared" si="111"/>
        <v>0</v>
      </c>
      <c r="AD279" s="10">
        <f t="shared" si="111"/>
        <v>0</v>
      </c>
      <c r="AE279" s="10">
        <f t="shared" si="111"/>
        <v>0</v>
      </c>
      <c r="AF279" s="10">
        <f t="shared" si="111"/>
        <v>0</v>
      </c>
      <c r="AG279" s="10">
        <f t="shared" si="111"/>
        <v>0</v>
      </c>
      <c r="AH279" s="10">
        <f t="shared" si="111"/>
        <v>0</v>
      </c>
      <c r="AI279" s="10">
        <f t="shared" si="111"/>
        <v>0</v>
      </c>
      <c r="AJ279" s="10">
        <f t="shared" si="111"/>
        <v>0</v>
      </c>
      <c r="AK279" s="10">
        <f t="shared" si="111"/>
        <v>0</v>
      </c>
      <c r="AL279" s="10">
        <f t="shared" ref="AL279" si="112">IF(AF279=0,0,IF($G$17&gt;(AK279/AF279)^(1/5)-1+2%,AK279*(AK279/AF279)^(1/5)/($G$17-((AK279/AF279)^(1/5)-1)),AK279*(1+$G$16)/$G$18))</f>
        <v>0</v>
      </c>
    </row>
    <row r="280" spans="1:38" x14ac:dyDescent="0.35">
      <c r="E280" t="s">
        <v>150</v>
      </c>
      <c r="F280" t="s">
        <v>53</v>
      </c>
      <c r="G280" s="10">
        <f t="shared" ref="G280:AL280" si="113">SUM(G270:G279)</f>
        <v>-34764548.044999994</v>
      </c>
      <c r="H280" s="10">
        <f t="shared" si="113"/>
        <v>-1945044.737130746</v>
      </c>
      <c r="I280" s="10">
        <f t="shared" si="113"/>
        <v>-7378046.5645538522</v>
      </c>
      <c r="J280" s="10">
        <f t="shared" si="113"/>
        <v>-8736569.3173742853</v>
      </c>
      <c r="K280" s="10">
        <f t="shared" si="113"/>
        <v>-14518414.912894955</v>
      </c>
      <c r="L280" s="10">
        <f t="shared" si="113"/>
        <v>-5510809.8129857378</v>
      </c>
      <c r="M280" s="10">
        <f t="shared" si="113"/>
        <v>-3301429.6692584013</v>
      </c>
      <c r="N280" s="10">
        <f t="shared" si="113"/>
        <v>-3413960.1792710922</v>
      </c>
      <c r="O280" s="10">
        <f t="shared" si="113"/>
        <v>-6778263.6438938221</v>
      </c>
      <c r="P280" s="10">
        <f t="shared" si="113"/>
        <v>-6904668.4779383661</v>
      </c>
      <c r="Q280" s="10">
        <f t="shared" si="113"/>
        <v>-7033994.4447951652</v>
      </c>
      <c r="R280" s="10">
        <f t="shared" si="113"/>
        <v>-7166326.5278320061</v>
      </c>
      <c r="S280" s="10">
        <f t="shared" si="113"/>
        <v>-7301752.5327081848</v>
      </c>
      <c r="T280" s="10">
        <f t="shared" si="113"/>
        <v>-7320256.9982047714</v>
      </c>
      <c r="U280" s="10">
        <f t="shared" si="113"/>
        <v>-7334519.6559602059</v>
      </c>
      <c r="V280" s="10">
        <f t="shared" si="113"/>
        <v>-7344411.7696959954</v>
      </c>
      <c r="W280" s="10">
        <f t="shared" si="113"/>
        <v>-7349801.0668471567</v>
      </c>
      <c r="X280" s="10">
        <f t="shared" si="113"/>
        <v>-7350551.6468108892</v>
      </c>
      <c r="Y280" s="10">
        <f t="shared" si="113"/>
        <v>-7346523.8869011961</v>
      </c>
      <c r="Z280" s="10">
        <f t="shared" si="113"/>
        <v>-7337574.3459535409</v>
      </c>
      <c r="AA280" s="10">
        <f t="shared" si="113"/>
        <v>-7323555.665522363</v>
      </c>
      <c r="AB280" s="10">
        <f t="shared" si="113"/>
        <v>-7304316.4686128255</v>
      </c>
      <c r="AC280" s="10">
        <f t="shared" si="113"/>
        <v>-7279701.2558868267</v>
      </c>
      <c r="AD280" s="10">
        <f t="shared" si="113"/>
        <v>-7249550.2992818207</v>
      </c>
      <c r="AE280" s="10">
        <f t="shared" si="113"/>
        <v>-7213699.5329796188</v>
      </c>
      <c r="AF280" s="10">
        <f t="shared" si="113"/>
        <v>-7171980.4416607171</v>
      </c>
      <c r="AG280" s="10">
        <f t="shared" si="113"/>
        <v>-7124219.9459782615</v>
      </c>
      <c r="AH280" s="10">
        <f t="shared" si="113"/>
        <v>-7070240.2851841729</v>
      </c>
      <c r="AI280" s="10">
        <f t="shared" si="113"/>
        <v>-7009858.8968382683</v>
      </c>
      <c r="AJ280" s="10">
        <f t="shared" si="113"/>
        <v>-6942888.2935297061</v>
      </c>
      <c r="AK280" s="10">
        <f t="shared" si="113"/>
        <v>-6869135.9365382195</v>
      </c>
      <c r="AL280" s="10">
        <f t="shared" si="113"/>
        <v>126777502.83751535</v>
      </c>
    </row>
    <row r="281" spans="1:38" x14ac:dyDescent="0.35">
      <c r="E281" t="s">
        <v>151</v>
      </c>
      <c r="F281" t="s">
        <v>53</v>
      </c>
      <c r="G281" s="10">
        <f>NPV($G$17,H280:AL280)+G280</f>
        <v>-111810191.12258589</v>
      </c>
    </row>
    <row r="282" spans="1:38" x14ac:dyDescent="0.35">
      <c r="E282" s="15" t="s">
        <v>153</v>
      </c>
      <c r="F282" s="15"/>
      <c r="G282" s="18" t="str">
        <f>IF(G281&gt;0,"N/A",IF(ABS(G281+G255)&gt;1,"Error","OK"))</f>
        <v>Error</v>
      </c>
    </row>
    <row r="284" spans="1:38" x14ac:dyDescent="0.35">
      <c r="C284" s="3" t="s">
        <v>155</v>
      </c>
      <c r="D284" s="3"/>
      <c r="G284">
        <f>MAX(0,-G313/(NPV($G$18,H285:AA285)+G285))</f>
        <v>20080989.168692674</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4">G286*(1+$G$16)</f>
        <v>17579235.372820001</v>
      </c>
      <c r="I286" s="10">
        <f t="shared" si="114"/>
        <v>17948399.315649219</v>
      </c>
      <c r="J286" s="10">
        <f t="shared" si="114"/>
        <v>18325315.701277852</v>
      </c>
      <c r="K286" s="10">
        <f t="shared" si="114"/>
        <v>18710147.331004687</v>
      </c>
      <c r="L286" s="10">
        <f t="shared" si="114"/>
        <v>19103060.424955782</v>
      </c>
      <c r="M286" s="10">
        <f t="shared" si="114"/>
        <v>19504224.69387985</v>
      </c>
      <c r="N286" s="10">
        <f t="shared" si="114"/>
        <v>19913813.412451327</v>
      </c>
      <c r="O286" s="10">
        <f t="shared" si="114"/>
        <v>20332003.494112805</v>
      </c>
      <c r="P286" s="10">
        <f t="shared" si="114"/>
        <v>20758975.567489173</v>
      </c>
      <c r="Q286" s="10">
        <f t="shared" si="114"/>
        <v>21194914.054406445</v>
      </c>
      <c r="R286" s="10">
        <f t="shared" si="114"/>
        <v>21640007.249548979</v>
      </c>
      <c r="S286" s="10">
        <f t="shared" si="114"/>
        <v>22094447.401789505</v>
      </c>
      <c r="T286" s="10">
        <f t="shared" si="114"/>
        <v>22558430.797227081</v>
      </c>
      <c r="U286" s="10">
        <f t="shared" si="114"/>
        <v>23032157.843968846</v>
      </c>
      <c r="V286" s="10">
        <f t="shared" si="114"/>
        <v>23515833.158692189</v>
      </c>
      <c r="W286" s="10">
        <f t="shared" si="114"/>
        <v>24009665.655024722</v>
      </c>
      <c r="X286" s="10">
        <f t="shared" si="114"/>
        <v>24513868.633780241</v>
      </c>
      <c r="Y286" s="10">
        <f t="shared" si="114"/>
        <v>25028659.875089623</v>
      </c>
      <c r="Z286" s="10">
        <f t="shared" si="114"/>
        <v>25554261.732466504</v>
      </c>
      <c r="AA286" s="10">
        <f t="shared" si="114"/>
        <v>26090901.228848297</v>
      </c>
      <c r="AB286" s="10">
        <f t="shared" si="114"/>
        <v>26638810.154654108</v>
      </c>
      <c r="AC286" s="10">
        <f t="shared" si="114"/>
        <v>27198225.16790184</v>
      </c>
      <c r="AD286" s="10">
        <f t="shared" si="114"/>
        <v>27769387.896427777</v>
      </c>
      <c r="AE286" s="10">
        <f t="shared" si="114"/>
        <v>28352545.042252757</v>
      </c>
      <c r="AF286" s="10">
        <f t="shared" si="114"/>
        <v>28947948.488140061</v>
      </c>
      <c r="AG286" s="10">
        <f>AF286*(1+$G$16)</f>
        <v>29555855.406390999</v>
      </c>
      <c r="AH286" s="10">
        <f t="shared" si="114"/>
        <v>30176528.369925208</v>
      </c>
      <c r="AI286" s="10">
        <f t="shared" si="114"/>
        <v>30810235.465693634</v>
      </c>
      <c r="AJ286" s="10">
        <f t="shared" si="114"/>
        <v>31457250.410473198</v>
      </c>
      <c r="AK286" s="10">
        <f t="shared" si="114"/>
        <v>32117852.669093132</v>
      </c>
    </row>
    <row r="287" spans="1:38" x14ac:dyDescent="0.35">
      <c r="E287" t="s">
        <v>139</v>
      </c>
      <c r="F287" t="s">
        <v>53</v>
      </c>
      <c r="G287" s="10">
        <f>G285*G286</f>
        <v>17217664.420000002</v>
      </c>
      <c r="H287" s="10">
        <f t="shared" ref="H287:AK287" si="115">H285*H286</f>
        <v>17579235.372820001</v>
      </c>
      <c r="I287" s="10">
        <f t="shared" si="115"/>
        <v>17948399.315649219</v>
      </c>
      <c r="J287" s="10">
        <f t="shared" si="115"/>
        <v>18325315.701277852</v>
      </c>
      <c r="K287" s="10">
        <f t="shared" si="115"/>
        <v>18710147.331004687</v>
      </c>
      <c r="L287" s="10">
        <f t="shared" si="115"/>
        <v>19103060.424955782</v>
      </c>
      <c r="M287" s="10">
        <f t="shared" si="115"/>
        <v>0</v>
      </c>
      <c r="N287" s="10">
        <f t="shared" si="115"/>
        <v>0</v>
      </c>
      <c r="O287" s="10">
        <f t="shared" si="115"/>
        <v>0</v>
      </c>
      <c r="P287" s="10">
        <f t="shared" si="115"/>
        <v>0</v>
      </c>
      <c r="Q287" s="10">
        <f t="shared" si="115"/>
        <v>0</v>
      </c>
      <c r="R287" s="10">
        <f t="shared" si="115"/>
        <v>0</v>
      </c>
      <c r="S287" s="10">
        <f t="shared" si="115"/>
        <v>0</v>
      </c>
      <c r="T287" s="10">
        <f t="shared" si="115"/>
        <v>0</v>
      </c>
      <c r="U287" s="10">
        <f t="shared" si="115"/>
        <v>0</v>
      </c>
      <c r="V287" s="10">
        <f t="shared" si="115"/>
        <v>0</v>
      </c>
      <c r="W287" s="10">
        <f t="shared" si="115"/>
        <v>0</v>
      </c>
      <c r="X287" s="10">
        <f t="shared" si="115"/>
        <v>0</v>
      </c>
      <c r="Y287" s="10">
        <f t="shared" si="115"/>
        <v>0</v>
      </c>
      <c r="Z287" s="10">
        <f t="shared" si="115"/>
        <v>0</v>
      </c>
      <c r="AA287" s="10">
        <f t="shared" si="115"/>
        <v>0</v>
      </c>
      <c r="AB287" s="10">
        <f t="shared" si="115"/>
        <v>0</v>
      </c>
      <c r="AC287" s="10">
        <f t="shared" si="115"/>
        <v>0</v>
      </c>
      <c r="AD287" s="10">
        <f t="shared" si="115"/>
        <v>0</v>
      </c>
      <c r="AE287" s="10">
        <f t="shared" si="115"/>
        <v>0</v>
      </c>
      <c r="AF287" s="10">
        <f t="shared" si="115"/>
        <v>0</v>
      </c>
      <c r="AG287" s="10">
        <f t="shared" si="115"/>
        <v>0</v>
      </c>
      <c r="AH287" s="10">
        <f t="shared" si="115"/>
        <v>0</v>
      </c>
      <c r="AI287" s="10">
        <f t="shared" si="115"/>
        <v>0</v>
      </c>
      <c r="AJ287" s="10">
        <f t="shared" si="115"/>
        <v>0</v>
      </c>
      <c r="AK287" s="10">
        <f t="shared" si="115"/>
        <v>0</v>
      </c>
    </row>
    <row r="289" spans="4:37" x14ac:dyDescent="0.35">
      <c r="D289" t="s">
        <v>140</v>
      </c>
    </row>
    <row r="290" spans="4:37" x14ac:dyDescent="0.35">
      <c r="E290" t="s">
        <v>57</v>
      </c>
      <c r="F290" t="s">
        <v>53</v>
      </c>
      <c r="G290" s="10">
        <f t="shared" ref="G290:AK295" si="116">G224</f>
        <v>6232586.4000000004</v>
      </c>
      <c r="H290" s="10">
        <f t="shared" si="116"/>
        <v>4176296</v>
      </c>
      <c r="I290" s="10">
        <f t="shared" si="116"/>
        <v>4176296</v>
      </c>
      <c r="J290" s="10">
        <f t="shared" si="116"/>
        <v>3786015.9385158177</v>
      </c>
      <c r="K290" s="10">
        <f t="shared" si="116"/>
        <v>4598927.3384508733</v>
      </c>
      <c r="L290" s="10">
        <f t="shared" si="116"/>
        <v>5147622.5504659051</v>
      </c>
      <c r="M290" s="10">
        <f t="shared" si="116"/>
        <v>3979015.7998537263</v>
      </c>
      <c r="N290" s="10">
        <f t="shared" si="116"/>
        <v>4907370.082629622</v>
      </c>
      <c r="O290" s="10">
        <f t="shared" si="116"/>
        <v>4483790.3419831889</v>
      </c>
      <c r="P290" s="10">
        <f t="shared" si="116"/>
        <v>4577949.939164836</v>
      </c>
      <c r="Q290" s="10">
        <f t="shared" si="116"/>
        <v>4674086.8878872972</v>
      </c>
      <c r="R290" s="10">
        <f t="shared" si="116"/>
        <v>4772242.7125329301</v>
      </c>
      <c r="S290" s="10">
        <f t="shared" si="116"/>
        <v>4872459.8094961215</v>
      </c>
      <c r="T290" s="10">
        <f t="shared" si="116"/>
        <v>4974781.4654955398</v>
      </c>
      <c r="U290" s="10">
        <f t="shared" si="116"/>
        <v>5079251.8762709461</v>
      </c>
      <c r="V290" s="10">
        <f t="shared" si="116"/>
        <v>5185916.1656726357</v>
      </c>
      <c r="W290" s="10">
        <f t="shared" si="116"/>
        <v>5294820.4051517611</v>
      </c>
      <c r="X290" s="10">
        <f t="shared" si="116"/>
        <v>5406011.6336599477</v>
      </c>
      <c r="Y290" s="10">
        <f t="shared" si="116"/>
        <v>5519537.8779668063</v>
      </c>
      <c r="Z290" s="10">
        <f t="shared" si="116"/>
        <v>5635448.1734041097</v>
      </c>
      <c r="AA290" s="10">
        <f t="shared" si="116"/>
        <v>5753792.5850455957</v>
      </c>
      <c r="AB290" s="10">
        <f t="shared" si="116"/>
        <v>5874622.229331553</v>
      </c>
      <c r="AC290" s="10">
        <f t="shared" si="116"/>
        <v>5997989.296147516</v>
      </c>
      <c r="AD290" s="10">
        <f t="shared" si="116"/>
        <v>6123947.0713666137</v>
      </c>
      <c r="AE290" s="10">
        <f t="shared" si="116"/>
        <v>6252549.959865313</v>
      </c>
      <c r="AF290" s="10">
        <f t="shared" si="116"/>
        <v>6383853.5090224845</v>
      </c>
      <c r="AG290" s="10">
        <f t="shared" si="116"/>
        <v>6517914.432711957</v>
      </c>
      <c r="AH290" s="10">
        <f t="shared" si="116"/>
        <v>6654790.6357989078</v>
      </c>
      <c r="AI290" s="10">
        <f t="shared" si="116"/>
        <v>6794541.2391506853</v>
      </c>
      <c r="AJ290" s="10">
        <f t="shared" si="116"/>
        <v>6937226.6051728493</v>
      </c>
      <c r="AK290" s="10">
        <f t="shared" si="116"/>
        <v>7082908.363881479</v>
      </c>
    </row>
    <row r="291" spans="4:37" x14ac:dyDescent="0.35">
      <c r="E291" t="s">
        <v>141</v>
      </c>
      <c r="F291" t="s">
        <v>53</v>
      </c>
      <c r="G291" s="10">
        <f t="shared" si="116"/>
        <v>0</v>
      </c>
      <c r="H291" s="10">
        <f t="shared" si="116"/>
        <v>526993.09080000001</v>
      </c>
      <c r="I291" s="10">
        <f t="shared" si="116"/>
        <v>1034142.3220956479</v>
      </c>
      <c r="J291" s="10">
        <f t="shared" si="116"/>
        <v>1589485.0494138594</v>
      </c>
      <c r="K291" s="10">
        <f t="shared" si="116"/>
        <v>2184717.6780373026</v>
      </c>
      <c r="L291" s="10">
        <f t="shared" si="116"/>
        <v>2817790.2644000882</v>
      </c>
      <c r="M291" s="10">
        <f t="shared" si="116"/>
        <v>3397305.9473357713</v>
      </c>
      <c r="N291" s="10">
        <f t="shared" si="116"/>
        <v>4049965.7487078495</v>
      </c>
      <c r="O291" s="10">
        <f t="shared" si="116"/>
        <v>4728539.0498147812</v>
      </c>
      <c r="P291" s="10">
        <f t="shared" si="116"/>
        <v>5433826.3946730224</v>
      </c>
      <c r="Q291" s="10">
        <f t="shared" si="116"/>
        <v>6166650.5222943425</v>
      </c>
      <c r="R291" s="10">
        <f t="shared" si="116"/>
        <v>6927856.9458357058</v>
      </c>
      <c r="S291" s="10">
        <f t="shared" si="116"/>
        <v>7718314.5462854756</v>
      </c>
      <c r="T291" s="10">
        <f t="shared" si="116"/>
        <v>8538916.1810410209</v>
      </c>
      <c r="U291" s="10">
        <f t="shared" si="116"/>
        <v>9390579.3077413887</v>
      </c>
      <c r="V291" s="10">
        <f t="shared" si="116"/>
        <v>10274246.623727333</v>
      </c>
      <c r="W291" s="10">
        <f t="shared" si="116"/>
        <v>11190886.721509971</v>
      </c>
      <c r="X291" s="10">
        <f t="shared" si="116"/>
        <v>12141494.760638416</v>
      </c>
      <c r="Y291" s="10">
        <f t="shared" si="116"/>
        <v>13127093.156366071</v>
      </c>
      <c r="Z291" s="10">
        <f t="shared" si="116"/>
        <v>14148732.285524845</v>
      </c>
      <c r="AA291" s="10">
        <f t="shared" si="116"/>
        <v>15207491.210026329</v>
      </c>
      <c r="AB291" s="10">
        <f t="shared" si="116"/>
        <v>16304478.418418963</v>
      </c>
      <c r="AC291" s="10">
        <f t="shared" si="116"/>
        <v>17440832.585940462</v>
      </c>
      <c r="AD291" s="10">
        <f t="shared" si="116"/>
        <v>18617723.353515342</v>
      </c>
      <c r="AE291" s="10">
        <f t="shared" si="116"/>
        <v>19836352.126157966</v>
      </c>
      <c r="AF291" s="10">
        <f t="shared" si="116"/>
        <v>21097952.891252678</v>
      </c>
      <c r="AG291" s="10">
        <f t="shared" si="116"/>
        <v>22403793.057193734</v>
      </c>
      <c r="AH291" s="10">
        <f t="shared" si="116"/>
        <v>23755174.312879272</v>
      </c>
      <c r="AI291" s="10">
        <f t="shared" si="116"/>
        <v>25153433.508565381</v>
      </c>
      <c r="AJ291" s="10">
        <f t="shared" si="116"/>
        <v>26599943.558598325</v>
      </c>
      <c r="AK291" s="10">
        <f t="shared" si="116"/>
        <v>28096114.366555378</v>
      </c>
    </row>
    <row r="292" spans="4:37" x14ac:dyDescent="0.35">
      <c r="E292" t="s">
        <v>117</v>
      </c>
      <c r="F292" t="s">
        <v>53</v>
      </c>
      <c r="G292" s="10">
        <f t="shared" si="116"/>
        <v>0</v>
      </c>
      <c r="H292" s="10">
        <f t="shared" si="116"/>
        <v>0</v>
      </c>
      <c r="I292" s="10">
        <f t="shared" si="116"/>
        <v>0</v>
      </c>
      <c r="J292" s="10">
        <f t="shared" si="116"/>
        <v>0</v>
      </c>
      <c r="K292" s="10">
        <f t="shared" si="116"/>
        <v>0</v>
      </c>
      <c r="L292" s="10">
        <f t="shared" si="116"/>
        <v>0</v>
      </c>
      <c r="M292" s="10">
        <f t="shared" si="116"/>
        <v>0</v>
      </c>
      <c r="N292" s="10">
        <f t="shared" si="116"/>
        <v>0</v>
      </c>
      <c r="O292" s="10">
        <f t="shared" si="116"/>
        <v>0</v>
      </c>
      <c r="P292" s="10">
        <f t="shared" si="116"/>
        <v>0</v>
      </c>
      <c r="Q292" s="10">
        <f t="shared" si="116"/>
        <v>0</v>
      </c>
      <c r="R292" s="10">
        <f t="shared" si="116"/>
        <v>0</v>
      </c>
      <c r="S292" s="10">
        <f t="shared" si="116"/>
        <v>0</v>
      </c>
      <c r="T292" s="10">
        <f t="shared" si="116"/>
        <v>0</v>
      </c>
      <c r="U292" s="10">
        <f t="shared" si="116"/>
        <v>0</v>
      </c>
      <c r="V292" s="10">
        <f t="shared" si="116"/>
        <v>0</v>
      </c>
      <c r="W292" s="10">
        <f t="shared" si="116"/>
        <v>0</v>
      </c>
      <c r="X292" s="10">
        <f t="shared" si="116"/>
        <v>0</v>
      </c>
      <c r="Y292" s="10">
        <f t="shared" si="116"/>
        <v>0</v>
      </c>
      <c r="Z292" s="10">
        <f t="shared" si="116"/>
        <v>0</v>
      </c>
      <c r="AA292" s="10">
        <f t="shared" si="116"/>
        <v>0</v>
      </c>
      <c r="AB292" s="10">
        <f t="shared" si="116"/>
        <v>0</v>
      </c>
      <c r="AC292" s="10">
        <f t="shared" si="116"/>
        <v>0</v>
      </c>
      <c r="AD292" s="10">
        <f t="shared" si="116"/>
        <v>0</v>
      </c>
      <c r="AE292" s="10">
        <f t="shared" si="116"/>
        <v>0</v>
      </c>
      <c r="AF292" s="10">
        <f t="shared" si="116"/>
        <v>0</v>
      </c>
      <c r="AG292" s="10">
        <f t="shared" si="116"/>
        <v>0</v>
      </c>
      <c r="AH292" s="10">
        <f t="shared" si="116"/>
        <v>0</v>
      </c>
      <c r="AI292" s="10">
        <f t="shared" si="116"/>
        <v>0</v>
      </c>
      <c r="AJ292" s="10">
        <f t="shared" si="116"/>
        <v>0</v>
      </c>
      <c r="AK292" s="10">
        <f t="shared" si="116"/>
        <v>0</v>
      </c>
    </row>
    <row r="293" spans="4:37" x14ac:dyDescent="0.35">
      <c r="E293" t="s">
        <v>118</v>
      </c>
      <c r="F293" t="s">
        <v>53</v>
      </c>
      <c r="G293" s="10">
        <f t="shared" si="116"/>
        <v>0</v>
      </c>
      <c r="H293" s="10">
        <f t="shared" si="116"/>
        <v>-473409.11199999996</v>
      </c>
      <c r="I293" s="10">
        <f t="shared" si="116"/>
        <v>-910776.53193599987</v>
      </c>
      <c r="J293" s="10">
        <f t="shared" si="116"/>
        <v>-1372422.3919271477</v>
      </c>
      <c r="K293" s="10">
        <f t="shared" si="116"/>
        <v>-1886369.0869462134</v>
      </c>
      <c r="L293" s="10">
        <f t="shared" si="116"/>
        <v>-2432988.253675662</v>
      </c>
      <c r="M293" s="10">
        <f t="shared" si="116"/>
        <v>-2933364.3346128031</v>
      </c>
      <c r="N293" s="10">
        <f t="shared" si="116"/>
        <v>-3496895.8544871639</v>
      </c>
      <c r="O293" s="10">
        <f t="shared" si="116"/>
        <v>-4082802.0845246837</v>
      </c>
      <c r="P293" s="10">
        <f t="shared" si="116"/>
        <v>-4691774.245151951</v>
      </c>
      <c r="Q293" s="10">
        <f t="shared" si="116"/>
        <v>-5324522.7208062867</v>
      </c>
      <c r="R293" s="10">
        <f t="shared" si="116"/>
        <v>-5981777.559995994</v>
      </c>
      <c r="S293" s="10">
        <f t="shared" si="116"/>
        <v>-6664288.9879117915</v>
      </c>
      <c r="T293" s="10">
        <f t="shared" si="116"/>
        <v>-7372827.9318960942</v>
      </c>
      <c r="U293" s="10">
        <f t="shared" si="116"/>
        <v>-8108186.5600840691</v>
      </c>
      <c r="V293" s="10">
        <f t="shared" si="116"/>
        <v>-8871178.8335379735</v>
      </c>
      <c r="W293" s="10">
        <f t="shared" si="116"/>
        <v>-9662641.0722039435</v>
      </c>
      <c r="X293" s="10">
        <f t="shared" si="116"/>
        <v>-10483432.535028294</v>
      </c>
      <c r="Y293" s="10">
        <f t="shared" si="116"/>
        <v>-11334436.014578426</v>
      </c>
      <c r="Z293" s="10">
        <f t="shared" si="116"/>
        <v>-12216558.446521716</v>
      </c>
      <c r="AA293" s="10">
        <f t="shared" si="116"/>
        <v>-13130731.534324195</v>
      </c>
      <c r="AB293" s="10">
        <f t="shared" si="116"/>
        <v>-14077912.389539462</v>
      </c>
      <c r="AC293" s="10">
        <f t="shared" si="116"/>
        <v>-15059084.188067133</v>
      </c>
      <c r="AD293" s="10">
        <f t="shared" si="116"/>
        <v>-16075256.842769178</v>
      </c>
      <c r="AE293" s="10">
        <f t="shared" si="116"/>
        <v>-17127467.692841772</v>
      </c>
      <c r="AF293" s="10">
        <f t="shared" si="116"/>
        <v>-18216782.210349753</v>
      </c>
      <c r="AG293" s="10">
        <f t="shared" si="116"/>
        <v>-19344294.724340525</v>
      </c>
      <c r="AH293" s="10">
        <f t="shared" si="116"/>
        <v>-20511129.162964147</v>
      </c>
      <c r="AI293" s="10">
        <f t="shared" si="116"/>
        <v>-21718439.814036522</v>
      </c>
      <c r="AJ293" s="10">
        <f t="shared" si="116"/>
        <v>-22967412.104493074</v>
      </c>
      <c r="AK293" s="10">
        <f t="shared" si="116"/>
        <v>-24259263.399190813</v>
      </c>
    </row>
    <row r="294" spans="4:37" x14ac:dyDescent="0.35">
      <c r="E294" t="s">
        <v>142</v>
      </c>
      <c r="F294" t="s">
        <v>53</v>
      </c>
      <c r="G294" s="10">
        <f t="shared" si="116"/>
        <v>-2197616.1825999999</v>
      </c>
      <c r="H294" s="10">
        <f t="shared" si="116"/>
        <v>-2338304.2137968307</v>
      </c>
      <c r="I294" s="10">
        <f t="shared" si="116"/>
        <v>-2710520.8808911005</v>
      </c>
      <c r="J294" s="10">
        <f t="shared" si="116"/>
        <v>-3063146.7228086372</v>
      </c>
      <c r="K294" s="10">
        <f t="shared" si="116"/>
        <v>-3549843.9022192797</v>
      </c>
      <c r="L294" s="10">
        <f t="shared" si="116"/>
        <v>-3844264.5922605116</v>
      </c>
      <c r="M294" s="10">
        <f t="shared" si="116"/>
        <v>-4001325.7003741753</v>
      </c>
      <c r="N294" s="10">
        <f t="shared" si="116"/>
        <v>-4194069.3778108284</v>
      </c>
      <c r="O294" s="10">
        <f t="shared" si="116"/>
        <v>-4485177.1546153165</v>
      </c>
      <c r="P294" s="10">
        <f t="shared" si="116"/>
        <v>-4782398.1947326986</v>
      </c>
      <c r="Q294" s="10">
        <f t="shared" si="116"/>
        <v>-5085860.8766925465</v>
      </c>
      <c r="R294" s="10">
        <f t="shared" si="116"/>
        <v>-5395696.2749735508</v>
      </c>
      <c r="S294" s="10">
        <f t="shared" si="116"/>
        <v>-5712038.2166184559</v>
      </c>
      <c r="T294" s="10">
        <f t="shared" si="116"/>
        <v>-6034160.7541327896</v>
      </c>
      <c r="U294" s="10">
        <f t="shared" si="116"/>
        <v>-6362106.8626120714</v>
      </c>
      <c r="V294" s="10">
        <f t="shared" si="116"/>
        <v>-6695920.419628826</v>
      </c>
      <c r="W294" s="10">
        <f t="shared" si="116"/>
        <v>-7035646.2241846044</v>
      </c>
      <c r="X294" s="10">
        <f t="shared" si="116"/>
        <v>-7381330.0160599854</v>
      </c>
      <c r="Y294" s="10">
        <f t="shared" si="116"/>
        <v>-7733018.4955709428</v>
      </c>
      <c r="Z294" s="10">
        <f t="shared" si="116"/>
        <v>-8090759.3437400861</v>
      </c>
      <c r="AA294" s="10">
        <f t="shared" si="116"/>
        <v>-8454601.2428914998</v>
      </c>
      <c r="AB294" s="10">
        <f t="shared" si="116"/>
        <v>-8824593.8976780735</v>
      </c>
      <c r="AC294" s="10">
        <f t="shared" si="116"/>
        <v>-9200788.0565504059</v>
      </c>
      <c r="AD294" s="10">
        <f t="shared" si="116"/>
        <v>-9583235.5336765591</v>
      </c>
      <c r="AE294" s="10">
        <f t="shared" si="116"/>
        <v>-9971989.2313221265</v>
      </c>
      <c r="AF294" s="10">
        <f t="shared" si="116"/>
        <v>-8812036.1753002778</v>
      </c>
      <c r="AG294" s="10">
        <f t="shared" si="116"/>
        <v>-9179186.4141452238</v>
      </c>
      <c r="AH294" s="10">
        <f t="shared" si="116"/>
        <v>-9309862.4135577846</v>
      </c>
      <c r="AI294" s="10">
        <f t="shared" si="116"/>
        <v>-9528726.8204868194</v>
      </c>
      <c r="AJ294" s="10">
        <f t="shared" si="116"/>
        <v>-9753078.1396619268</v>
      </c>
      <c r="AK294" s="10">
        <f t="shared" si="116"/>
        <v>-10033731.976769038</v>
      </c>
    </row>
    <row r="295" spans="4:37" x14ac:dyDescent="0.35">
      <c r="E295" t="s">
        <v>125</v>
      </c>
      <c r="F295" t="s">
        <v>53</v>
      </c>
      <c r="G295" s="10">
        <f t="shared" si="116"/>
        <v>0</v>
      </c>
      <c r="H295" s="10">
        <f t="shared" si="116"/>
        <v>0</v>
      </c>
      <c r="I295" s="10">
        <f t="shared" si="116"/>
        <v>0</v>
      </c>
      <c r="J295" s="10">
        <f t="shared" si="116"/>
        <v>0</v>
      </c>
      <c r="K295" s="10">
        <f t="shared" si="116"/>
        <v>0</v>
      </c>
      <c r="L295" s="10">
        <f t="shared" si="116"/>
        <v>0</v>
      </c>
      <c r="M295" s="10">
        <f t="shared" si="116"/>
        <v>0</v>
      </c>
      <c r="N295" s="10">
        <f t="shared" si="116"/>
        <v>0</v>
      </c>
      <c r="O295" s="10">
        <f t="shared" si="116"/>
        <v>0</v>
      </c>
      <c r="P295" s="10">
        <f t="shared" si="116"/>
        <v>0</v>
      </c>
      <c r="Q295" s="10">
        <f t="shared" si="116"/>
        <v>0</v>
      </c>
      <c r="R295" s="10">
        <f t="shared" si="116"/>
        <v>0</v>
      </c>
      <c r="S295" s="10">
        <f t="shared" si="116"/>
        <v>0</v>
      </c>
      <c r="T295" s="10">
        <f t="shared" si="116"/>
        <v>0</v>
      </c>
      <c r="U295" s="10">
        <f t="shared" si="116"/>
        <v>0</v>
      </c>
      <c r="V295" s="10">
        <f t="shared" si="116"/>
        <v>0</v>
      </c>
      <c r="W295" s="10">
        <f t="shared" si="116"/>
        <v>0</v>
      </c>
      <c r="X295" s="10">
        <f t="shared" si="116"/>
        <v>0</v>
      </c>
      <c r="Y295" s="10">
        <f t="shared" si="116"/>
        <v>0</v>
      </c>
      <c r="Z295" s="10">
        <f t="shared" si="116"/>
        <v>0</v>
      </c>
      <c r="AA295" s="10">
        <f t="shared" si="116"/>
        <v>0</v>
      </c>
      <c r="AB295" s="10">
        <f t="shared" si="116"/>
        <v>0</v>
      </c>
      <c r="AC295" s="10">
        <f t="shared" si="116"/>
        <v>0</v>
      </c>
      <c r="AD295" s="10">
        <f t="shared" si="116"/>
        <v>0</v>
      </c>
      <c r="AE295" s="10">
        <f t="shared" si="116"/>
        <v>0</v>
      </c>
      <c r="AF295" s="10">
        <f t="shared" si="116"/>
        <v>0</v>
      </c>
      <c r="AG295" s="10">
        <f t="shared" si="116"/>
        <v>0</v>
      </c>
      <c r="AH295" s="10">
        <f t="shared" si="116"/>
        <v>0</v>
      </c>
      <c r="AI295" s="10">
        <f t="shared" si="116"/>
        <v>0</v>
      </c>
      <c r="AJ295" s="10">
        <f t="shared" si="116"/>
        <v>0</v>
      </c>
      <c r="AK295" s="10">
        <f t="shared" si="116"/>
        <v>0</v>
      </c>
    </row>
    <row r="296" spans="4:37" x14ac:dyDescent="0.35">
      <c r="E296" t="s">
        <v>143</v>
      </c>
      <c r="F296" t="s">
        <v>53</v>
      </c>
      <c r="G296" s="10">
        <f t="shared" ref="G296:AK296" si="117">G287</f>
        <v>17217664.420000002</v>
      </c>
      <c r="H296" s="10">
        <f t="shared" si="117"/>
        <v>17579235.372820001</v>
      </c>
      <c r="I296" s="10">
        <f t="shared" si="117"/>
        <v>17948399.315649219</v>
      </c>
      <c r="J296" s="10">
        <f t="shared" si="117"/>
        <v>18325315.701277852</v>
      </c>
      <c r="K296" s="10">
        <f t="shared" si="117"/>
        <v>18710147.331004687</v>
      </c>
      <c r="L296" s="10">
        <f t="shared" si="117"/>
        <v>19103060.424955782</v>
      </c>
      <c r="M296" s="10">
        <f t="shared" si="117"/>
        <v>0</v>
      </c>
      <c r="N296" s="10">
        <f t="shared" si="117"/>
        <v>0</v>
      </c>
      <c r="O296" s="10">
        <f t="shared" si="117"/>
        <v>0</v>
      </c>
      <c r="P296" s="10">
        <f t="shared" si="117"/>
        <v>0</v>
      </c>
      <c r="Q296" s="10">
        <f t="shared" si="117"/>
        <v>0</v>
      </c>
      <c r="R296" s="10">
        <f t="shared" si="117"/>
        <v>0</v>
      </c>
      <c r="S296" s="10">
        <f t="shared" si="117"/>
        <v>0</v>
      </c>
      <c r="T296" s="10">
        <f t="shared" si="117"/>
        <v>0</v>
      </c>
      <c r="U296" s="10">
        <f t="shared" si="117"/>
        <v>0</v>
      </c>
      <c r="V296" s="10">
        <f t="shared" si="117"/>
        <v>0</v>
      </c>
      <c r="W296" s="10">
        <f t="shared" si="117"/>
        <v>0</v>
      </c>
      <c r="X296" s="10">
        <f t="shared" si="117"/>
        <v>0</v>
      </c>
      <c r="Y296" s="10">
        <f t="shared" si="117"/>
        <v>0</v>
      </c>
      <c r="Z296" s="10">
        <f t="shared" si="117"/>
        <v>0</v>
      </c>
      <c r="AA296" s="10">
        <f t="shared" si="117"/>
        <v>0</v>
      </c>
      <c r="AB296" s="10">
        <f t="shared" si="117"/>
        <v>0</v>
      </c>
      <c r="AC296" s="10">
        <f t="shared" si="117"/>
        <v>0</v>
      </c>
      <c r="AD296" s="10">
        <f t="shared" si="117"/>
        <v>0</v>
      </c>
      <c r="AE296" s="10">
        <f t="shared" si="117"/>
        <v>0</v>
      </c>
      <c r="AF296" s="10">
        <f t="shared" si="117"/>
        <v>0</v>
      </c>
      <c r="AG296" s="10">
        <f t="shared" si="117"/>
        <v>0</v>
      </c>
      <c r="AH296" s="10">
        <f t="shared" si="117"/>
        <v>0</v>
      </c>
      <c r="AI296" s="10">
        <f t="shared" si="117"/>
        <v>0</v>
      </c>
      <c r="AJ296" s="10">
        <f t="shared" si="117"/>
        <v>0</v>
      </c>
      <c r="AK296" s="10">
        <f t="shared" si="117"/>
        <v>0</v>
      </c>
    </row>
    <row r="298" spans="4:37" x14ac:dyDescent="0.35">
      <c r="E298" t="s">
        <v>144</v>
      </c>
      <c r="F298" t="s">
        <v>53</v>
      </c>
      <c r="G298" s="10">
        <f t="shared" ref="G298:AK298" si="118">SUM(G290:G296)</f>
        <v>21252634.637400001</v>
      </c>
      <c r="H298" s="10">
        <f t="shared" si="118"/>
        <v>19470811.137823172</v>
      </c>
      <c r="I298" s="10">
        <f t="shared" si="118"/>
        <v>19537540.224917766</v>
      </c>
      <c r="J298" s="10">
        <f t="shared" si="118"/>
        <v>19265247.574471746</v>
      </c>
      <c r="K298" s="10">
        <f t="shared" si="118"/>
        <v>20057579.35832737</v>
      </c>
      <c r="L298" s="10">
        <f t="shared" si="118"/>
        <v>20791220.393885601</v>
      </c>
      <c r="M298" s="10">
        <f t="shared" si="118"/>
        <v>441631.71220251871</v>
      </c>
      <c r="N298" s="10">
        <f t="shared" si="118"/>
        <v>1266370.5990394782</v>
      </c>
      <c r="O298" s="10">
        <f t="shared" si="118"/>
        <v>644350.15265797079</v>
      </c>
      <c r="P298" s="10">
        <f t="shared" si="118"/>
        <v>537603.89395320974</v>
      </c>
      <c r="Q298" s="10">
        <f t="shared" si="118"/>
        <v>430353.81268280651</v>
      </c>
      <c r="R298" s="10">
        <f t="shared" si="118"/>
        <v>322625.82339909114</v>
      </c>
      <c r="S298" s="10">
        <f t="shared" si="118"/>
        <v>214447.15125134867</v>
      </c>
      <c r="T298" s="10">
        <f t="shared" si="118"/>
        <v>106708.96050767694</v>
      </c>
      <c r="U298" s="10">
        <f t="shared" si="118"/>
        <v>-462.23868380580097</v>
      </c>
      <c r="V298" s="10">
        <f t="shared" si="118"/>
        <v>-106936.46376683097</v>
      </c>
      <c r="W298" s="10">
        <f t="shared" si="118"/>
        <v>-212580.16972681507</v>
      </c>
      <c r="X298" s="10">
        <f t="shared" si="118"/>
        <v>-317256.15678991564</v>
      </c>
      <c r="Y298" s="10">
        <f t="shared" si="118"/>
        <v>-420823.47581649013</v>
      </c>
      <c r="Z298" s="10">
        <f t="shared" si="118"/>
        <v>-523137.33133284841</v>
      </c>
      <c r="AA298" s="10">
        <f t="shared" si="118"/>
        <v>-624048.98214376904</v>
      </c>
      <c r="AB298" s="10">
        <f t="shared" si="118"/>
        <v>-723405.63946701959</v>
      </c>
      <c r="AC298" s="10">
        <f t="shared" si="118"/>
        <v>-821050.36252956279</v>
      </c>
      <c r="AD298" s="10">
        <f t="shared" si="118"/>
        <v>-916821.95156377926</v>
      </c>
      <c r="AE298" s="10">
        <f t="shared" si="118"/>
        <v>-1010554.8381406199</v>
      </c>
      <c r="AF298" s="10">
        <f t="shared" si="118"/>
        <v>452988.01462513208</v>
      </c>
      <c r="AG298" s="10">
        <f t="shared" si="118"/>
        <v>398226.35141994432</v>
      </c>
      <c r="AH298" s="10">
        <f t="shared" si="118"/>
        <v>588973.37215624936</v>
      </c>
      <c r="AI298" s="10">
        <f t="shared" si="118"/>
        <v>700808.11319272406</v>
      </c>
      <c r="AJ298" s="10">
        <f t="shared" si="118"/>
        <v>816679.91961617395</v>
      </c>
      <c r="AK298" s="10">
        <f t="shared" si="118"/>
        <v>886027.35447700322</v>
      </c>
    </row>
    <row r="299" spans="4:37" x14ac:dyDescent="0.35">
      <c r="E299" t="s">
        <v>145</v>
      </c>
      <c r="F299" t="s">
        <v>53</v>
      </c>
      <c r="G299" s="10">
        <f t="shared" ref="G299:AK299" si="119">-G298*G$20</f>
        <v>0</v>
      </c>
      <c r="H299" s="10">
        <f t="shared" si="119"/>
        <v>0</v>
      </c>
      <c r="I299" s="10">
        <f t="shared" si="119"/>
        <v>0</v>
      </c>
      <c r="J299" s="10">
        <f t="shared" si="119"/>
        <v>0</v>
      </c>
      <c r="K299" s="10">
        <f t="shared" si="119"/>
        <v>0</v>
      </c>
      <c r="L299" s="10">
        <f t="shared" si="119"/>
        <v>0</v>
      </c>
      <c r="M299" s="10">
        <f t="shared" si="119"/>
        <v>0</v>
      </c>
      <c r="N299" s="10">
        <f t="shared" si="119"/>
        <v>0</v>
      </c>
      <c r="O299" s="10">
        <f t="shared" si="119"/>
        <v>0</v>
      </c>
      <c r="P299" s="10">
        <f t="shared" si="119"/>
        <v>0</v>
      </c>
      <c r="Q299" s="10">
        <f t="shared" si="119"/>
        <v>0</v>
      </c>
      <c r="R299" s="10">
        <f t="shared" si="119"/>
        <v>0</v>
      </c>
      <c r="S299" s="10">
        <f t="shared" si="119"/>
        <v>0</v>
      </c>
      <c r="T299" s="10">
        <f t="shared" si="119"/>
        <v>0</v>
      </c>
      <c r="U299" s="10">
        <f t="shared" si="119"/>
        <v>0</v>
      </c>
      <c r="V299" s="10">
        <f t="shared" si="119"/>
        <v>0</v>
      </c>
      <c r="W299" s="10">
        <f t="shared" si="119"/>
        <v>0</v>
      </c>
      <c r="X299" s="10">
        <f t="shared" si="119"/>
        <v>0</v>
      </c>
      <c r="Y299" s="10">
        <f t="shared" si="119"/>
        <v>0</v>
      </c>
      <c r="Z299" s="10">
        <f t="shared" si="119"/>
        <v>0</v>
      </c>
      <c r="AA299" s="10">
        <f t="shared" si="119"/>
        <v>0</v>
      </c>
      <c r="AB299" s="10">
        <f t="shared" si="119"/>
        <v>0</v>
      </c>
      <c r="AC299" s="10">
        <f t="shared" si="119"/>
        <v>0</v>
      </c>
      <c r="AD299" s="10">
        <f t="shared" si="119"/>
        <v>0</v>
      </c>
      <c r="AE299" s="10">
        <f t="shared" si="119"/>
        <v>0</v>
      </c>
      <c r="AF299" s="10">
        <f t="shared" si="119"/>
        <v>0</v>
      </c>
      <c r="AG299" s="10">
        <f t="shared" si="119"/>
        <v>0</v>
      </c>
      <c r="AH299" s="10">
        <f t="shared" si="119"/>
        <v>0</v>
      </c>
      <c r="AI299" s="10">
        <f t="shared" si="119"/>
        <v>0</v>
      </c>
      <c r="AJ299" s="10">
        <f t="shared" si="119"/>
        <v>0</v>
      </c>
      <c r="AK299" s="10">
        <f t="shared" si="119"/>
        <v>0</v>
      </c>
    </row>
    <row r="301" spans="4:37" x14ac:dyDescent="0.35">
      <c r="D301" t="s">
        <v>146</v>
      </c>
    </row>
    <row r="302" spans="4:37" x14ac:dyDescent="0.35">
      <c r="E302" t="s">
        <v>51</v>
      </c>
      <c r="F302" t="s">
        <v>53</v>
      </c>
      <c r="G302" s="10">
        <f t="shared" ref="G302:AK309" si="120">G236</f>
        <v>-64771548.044999994</v>
      </c>
      <c r="H302" s="10">
        <f t="shared" si="120"/>
        <v>-1998628.7159307459</v>
      </c>
      <c r="I302" s="10">
        <f t="shared" si="120"/>
        <v>-7501412.3547134995</v>
      </c>
      <c r="J302" s="10">
        <f t="shared" si="120"/>
        <v>-8953631.9748609979</v>
      </c>
      <c r="K302" s="10">
        <f t="shared" si="120"/>
        <v>-14816763.503986044</v>
      </c>
      <c r="L302" s="10">
        <f t="shared" si="120"/>
        <v>-5895611.8237101641</v>
      </c>
      <c r="M302" s="10">
        <f t="shared" si="120"/>
        <v>-3765371.2819813695</v>
      </c>
      <c r="N302" s="10">
        <f t="shared" si="120"/>
        <v>-3967030.0734917778</v>
      </c>
      <c r="O302" s="10">
        <f t="shared" si="120"/>
        <v>-7424000.6091839196</v>
      </c>
      <c r="P302" s="10">
        <f t="shared" si="120"/>
        <v>-7646720.6274594376</v>
      </c>
      <c r="Q302" s="10">
        <f t="shared" si="120"/>
        <v>-7876122.2462832211</v>
      </c>
      <c r="R302" s="10">
        <f t="shared" si="120"/>
        <v>-8112405.913671718</v>
      </c>
      <c r="S302" s="10">
        <f t="shared" si="120"/>
        <v>-8355778.0910818689</v>
      </c>
      <c r="T302" s="10">
        <f t="shared" si="120"/>
        <v>-8486345.2473496981</v>
      </c>
      <c r="U302" s="10">
        <f t="shared" si="120"/>
        <v>-8616912.4036175255</v>
      </c>
      <c r="V302" s="10">
        <f t="shared" si="120"/>
        <v>-8747479.5598853547</v>
      </c>
      <c r="W302" s="10">
        <f t="shared" si="120"/>
        <v>-8878046.716153184</v>
      </c>
      <c r="X302" s="10">
        <f t="shared" si="120"/>
        <v>-9008613.8724210113</v>
      </c>
      <c r="Y302" s="10">
        <f t="shared" si="120"/>
        <v>-9139181.0286888406</v>
      </c>
      <c r="Z302" s="10">
        <f t="shared" si="120"/>
        <v>-9269748.1849566698</v>
      </c>
      <c r="AA302" s="10">
        <f t="shared" si="120"/>
        <v>-9400315.3412244972</v>
      </c>
      <c r="AB302" s="10">
        <f t="shared" si="120"/>
        <v>-9530882.4974923264</v>
      </c>
      <c r="AC302" s="10">
        <f t="shared" si="120"/>
        <v>-9661449.6537601557</v>
      </c>
      <c r="AD302" s="10">
        <f t="shared" si="120"/>
        <v>-9792016.8100279849</v>
      </c>
      <c r="AE302" s="10">
        <f t="shared" si="120"/>
        <v>-9922583.9662958123</v>
      </c>
      <c r="AF302" s="10">
        <f t="shared" si="120"/>
        <v>-10053151.122563642</v>
      </c>
      <c r="AG302" s="10">
        <f t="shared" si="120"/>
        <v>-10183718.278831471</v>
      </c>
      <c r="AH302" s="10">
        <f t="shared" si="120"/>
        <v>-10314285.435099298</v>
      </c>
      <c r="AI302" s="10">
        <f t="shared" si="120"/>
        <v>-10444852.591367127</v>
      </c>
      <c r="AJ302" s="10">
        <f t="shared" si="120"/>
        <v>-10575419.747634957</v>
      </c>
      <c r="AK302" s="10">
        <f t="shared" si="120"/>
        <v>-10705986.903902784</v>
      </c>
    </row>
    <row r="303" spans="4:37" x14ac:dyDescent="0.35">
      <c r="E303" t="s">
        <v>147</v>
      </c>
      <c r="F303" t="s">
        <v>53</v>
      </c>
      <c r="G303" s="10">
        <f t="shared" si="120"/>
        <v>0</v>
      </c>
      <c r="H303" s="10">
        <f t="shared" si="120"/>
        <v>0</v>
      </c>
      <c r="I303" s="10">
        <f t="shared" si="120"/>
        <v>0</v>
      </c>
      <c r="J303" s="10">
        <f t="shared" si="120"/>
        <v>0</v>
      </c>
      <c r="K303" s="10">
        <f t="shared" si="120"/>
        <v>0</v>
      </c>
      <c r="L303" s="10">
        <f t="shared" si="120"/>
        <v>0</v>
      </c>
      <c r="M303" s="10">
        <f t="shared" si="120"/>
        <v>0</v>
      </c>
      <c r="N303" s="10">
        <f t="shared" si="120"/>
        <v>0</v>
      </c>
      <c r="O303" s="10">
        <f t="shared" si="120"/>
        <v>0</v>
      </c>
      <c r="P303" s="10">
        <f t="shared" si="120"/>
        <v>0</v>
      </c>
      <c r="Q303" s="10">
        <f t="shared" si="120"/>
        <v>0</v>
      </c>
      <c r="R303" s="10">
        <f t="shared" si="120"/>
        <v>0</v>
      </c>
      <c r="S303" s="10">
        <f t="shared" si="120"/>
        <v>0</v>
      </c>
      <c r="T303" s="10">
        <f t="shared" si="120"/>
        <v>0</v>
      </c>
      <c r="U303" s="10">
        <f t="shared" si="120"/>
        <v>0</v>
      </c>
      <c r="V303" s="10">
        <f t="shared" si="120"/>
        <v>0</v>
      </c>
      <c r="W303" s="10">
        <f t="shared" si="120"/>
        <v>0</v>
      </c>
      <c r="X303" s="10">
        <f t="shared" si="120"/>
        <v>0</v>
      </c>
      <c r="Y303" s="10">
        <f t="shared" si="120"/>
        <v>0</v>
      </c>
      <c r="Z303" s="10">
        <f t="shared" si="120"/>
        <v>0</v>
      </c>
      <c r="AA303" s="10">
        <f t="shared" si="120"/>
        <v>0</v>
      </c>
      <c r="AB303" s="10">
        <f t="shared" si="120"/>
        <v>0</v>
      </c>
      <c r="AC303" s="10">
        <f t="shared" si="120"/>
        <v>0</v>
      </c>
      <c r="AD303" s="10">
        <f t="shared" si="120"/>
        <v>0</v>
      </c>
      <c r="AE303" s="10">
        <f t="shared" si="120"/>
        <v>0</v>
      </c>
      <c r="AF303" s="10">
        <f t="shared" si="120"/>
        <v>0</v>
      </c>
      <c r="AG303" s="10">
        <f t="shared" si="120"/>
        <v>0</v>
      </c>
      <c r="AH303" s="10">
        <f t="shared" si="120"/>
        <v>0</v>
      </c>
      <c r="AI303" s="10">
        <f t="shared" si="120"/>
        <v>0</v>
      </c>
      <c r="AJ303" s="10">
        <f t="shared" si="120"/>
        <v>0</v>
      </c>
      <c r="AK303" s="10">
        <f t="shared" si="120"/>
        <v>0</v>
      </c>
    </row>
    <row r="304" spans="4:37" x14ac:dyDescent="0.35">
      <c r="E304" t="s">
        <v>60</v>
      </c>
      <c r="F304" t="s">
        <v>53</v>
      </c>
      <c r="G304" s="10">
        <f t="shared" si="120"/>
        <v>30007000</v>
      </c>
      <c r="H304" s="10">
        <f t="shared" si="120"/>
        <v>0</v>
      </c>
      <c r="I304" s="10">
        <f t="shared" si="120"/>
        <v>0</v>
      </c>
      <c r="J304" s="10">
        <f t="shared" si="120"/>
        <v>0</v>
      </c>
      <c r="K304" s="10">
        <f t="shared" si="120"/>
        <v>0</v>
      </c>
      <c r="L304" s="10">
        <f t="shared" si="120"/>
        <v>0</v>
      </c>
      <c r="M304" s="10">
        <f t="shared" si="120"/>
        <v>0</v>
      </c>
      <c r="N304" s="10">
        <f t="shared" si="120"/>
        <v>0</v>
      </c>
      <c r="O304" s="10">
        <f t="shared" si="120"/>
        <v>0</v>
      </c>
      <c r="P304" s="10">
        <f t="shared" si="120"/>
        <v>0</v>
      </c>
      <c r="Q304" s="10">
        <f t="shared" si="120"/>
        <v>0</v>
      </c>
      <c r="R304" s="10">
        <f t="shared" si="120"/>
        <v>0</v>
      </c>
      <c r="S304" s="10">
        <f t="shared" si="120"/>
        <v>0</v>
      </c>
      <c r="T304" s="10">
        <f t="shared" si="120"/>
        <v>0</v>
      </c>
      <c r="U304" s="10">
        <f t="shared" si="120"/>
        <v>0</v>
      </c>
      <c r="V304" s="10">
        <f t="shared" si="120"/>
        <v>0</v>
      </c>
      <c r="W304" s="10">
        <f t="shared" si="120"/>
        <v>0</v>
      </c>
      <c r="X304" s="10">
        <f t="shared" si="120"/>
        <v>0</v>
      </c>
      <c r="Y304" s="10">
        <f t="shared" si="120"/>
        <v>0</v>
      </c>
      <c r="Z304" s="10">
        <f t="shared" si="120"/>
        <v>0</v>
      </c>
      <c r="AA304" s="10">
        <f t="shared" si="120"/>
        <v>0</v>
      </c>
      <c r="AB304" s="10">
        <f t="shared" si="120"/>
        <v>0</v>
      </c>
      <c r="AC304" s="10">
        <f t="shared" si="120"/>
        <v>0</v>
      </c>
      <c r="AD304" s="10">
        <f t="shared" si="120"/>
        <v>0</v>
      </c>
      <c r="AE304" s="10">
        <f t="shared" si="120"/>
        <v>0</v>
      </c>
      <c r="AF304" s="10">
        <f t="shared" si="120"/>
        <v>0</v>
      </c>
      <c r="AG304" s="10">
        <f t="shared" si="120"/>
        <v>0</v>
      </c>
      <c r="AH304" s="10">
        <f t="shared" si="120"/>
        <v>0</v>
      </c>
      <c r="AI304" s="10">
        <f t="shared" si="120"/>
        <v>0</v>
      </c>
      <c r="AJ304" s="10">
        <f t="shared" si="120"/>
        <v>0</v>
      </c>
      <c r="AK304" s="10">
        <f t="shared" si="120"/>
        <v>0</v>
      </c>
    </row>
    <row r="305" spans="3:38" x14ac:dyDescent="0.35">
      <c r="E305" t="s">
        <v>141</v>
      </c>
      <c r="F305" t="s">
        <v>53</v>
      </c>
      <c r="G305" s="10">
        <f t="shared" si="120"/>
        <v>0</v>
      </c>
      <c r="H305" s="10">
        <f t="shared" si="120"/>
        <v>526993.09080000001</v>
      </c>
      <c r="I305" s="10">
        <f t="shared" si="120"/>
        <v>1034142.3220956479</v>
      </c>
      <c r="J305" s="10">
        <f t="shared" si="120"/>
        <v>1589485.0494138594</v>
      </c>
      <c r="K305" s="10">
        <f t="shared" si="120"/>
        <v>2184717.6780373026</v>
      </c>
      <c r="L305" s="10">
        <f t="shared" si="120"/>
        <v>2817790.2644000882</v>
      </c>
      <c r="M305" s="10">
        <f t="shared" si="120"/>
        <v>3397305.9473357713</v>
      </c>
      <c r="N305" s="10">
        <f t="shared" si="120"/>
        <v>4049965.7487078495</v>
      </c>
      <c r="O305" s="10">
        <f t="shared" si="120"/>
        <v>4728539.0498147812</v>
      </c>
      <c r="P305" s="10">
        <f t="shared" si="120"/>
        <v>5433826.3946730224</v>
      </c>
      <c r="Q305" s="10">
        <f t="shared" si="120"/>
        <v>6166650.5222943425</v>
      </c>
      <c r="R305" s="10">
        <f t="shared" si="120"/>
        <v>6927856.9458357058</v>
      </c>
      <c r="S305" s="10">
        <f t="shared" si="120"/>
        <v>7718314.5462854756</v>
      </c>
      <c r="T305" s="10">
        <f t="shared" si="120"/>
        <v>8538916.1810410209</v>
      </c>
      <c r="U305" s="10">
        <f t="shared" si="120"/>
        <v>9390579.3077413887</v>
      </c>
      <c r="V305" s="10">
        <f t="shared" si="120"/>
        <v>10274246.623727333</v>
      </c>
      <c r="W305" s="10">
        <f t="shared" si="120"/>
        <v>11190886.721509971</v>
      </c>
      <c r="X305" s="10">
        <f t="shared" si="120"/>
        <v>12141494.760638416</v>
      </c>
      <c r="Y305" s="10">
        <f t="shared" si="120"/>
        <v>13127093.156366071</v>
      </c>
      <c r="Z305" s="10">
        <f t="shared" si="120"/>
        <v>14148732.285524845</v>
      </c>
      <c r="AA305" s="10">
        <f t="shared" si="120"/>
        <v>15207491.210026329</v>
      </c>
      <c r="AB305" s="10">
        <f t="shared" si="120"/>
        <v>16304478.418418963</v>
      </c>
      <c r="AC305" s="10">
        <f t="shared" si="120"/>
        <v>17440832.585940462</v>
      </c>
      <c r="AD305" s="10">
        <f t="shared" si="120"/>
        <v>18617723.353515342</v>
      </c>
      <c r="AE305" s="10">
        <f t="shared" si="120"/>
        <v>19836352.126157966</v>
      </c>
      <c r="AF305" s="10">
        <f t="shared" si="120"/>
        <v>21097952.891252678</v>
      </c>
      <c r="AG305" s="10">
        <f t="shared" si="120"/>
        <v>22403793.057193734</v>
      </c>
      <c r="AH305" s="10">
        <f t="shared" si="120"/>
        <v>23755174.312879272</v>
      </c>
      <c r="AI305" s="10">
        <f t="shared" si="120"/>
        <v>25153433.508565381</v>
      </c>
      <c r="AJ305" s="10">
        <f t="shared" si="120"/>
        <v>26599943.558598325</v>
      </c>
      <c r="AK305" s="10">
        <f t="shared" si="120"/>
        <v>28096114.366555378</v>
      </c>
      <c r="AL305" s="10">
        <f t="shared" ref="AL305:AL309" si="121">IF(AF305=0,0,IF($G$17&gt;(AK305/AF305)^(1/5)-1+2%,AK305*(AK305/AF305)^(1/5)/($G$17-((AK305/AF305)^(1/5)-1)),AK305*(1+$G$16)/$G$18))</f>
        <v>928353811.27032495</v>
      </c>
    </row>
    <row r="306" spans="3:38" x14ac:dyDescent="0.35">
      <c r="E306" t="s">
        <v>117</v>
      </c>
      <c r="F306" t="s">
        <v>53</v>
      </c>
      <c r="G306" s="10">
        <f t="shared" si="120"/>
        <v>0</v>
      </c>
      <c r="H306" s="10">
        <f t="shared" si="120"/>
        <v>0</v>
      </c>
      <c r="I306" s="10">
        <f t="shared" si="120"/>
        <v>0</v>
      </c>
      <c r="J306" s="10">
        <f t="shared" si="120"/>
        <v>0</v>
      </c>
      <c r="K306" s="10">
        <f t="shared" si="120"/>
        <v>0</v>
      </c>
      <c r="L306" s="10">
        <f t="shared" si="120"/>
        <v>0</v>
      </c>
      <c r="M306" s="10">
        <f t="shared" si="120"/>
        <v>0</v>
      </c>
      <c r="N306" s="10">
        <f t="shared" si="120"/>
        <v>0</v>
      </c>
      <c r="O306" s="10">
        <f t="shared" si="120"/>
        <v>0</v>
      </c>
      <c r="P306" s="10">
        <f t="shared" si="120"/>
        <v>0</v>
      </c>
      <c r="Q306" s="10">
        <f t="shared" si="120"/>
        <v>0</v>
      </c>
      <c r="R306" s="10">
        <f t="shared" si="120"/>
        <v>0</v>
      </c>
      <c r="S306" s="10">
        <f t="shared" si="120"/>
        <v>0</v>
      </c>
      <c r="T306" s="10">
        <f t="shared" si="120"/>
        <v>0</v>
      </c>
      <c r="U306" s="10">
        <f t="shared" si="120"/>
        <v>0</v>
      </c>
      <c r="V306" s="10">
        <f t="shared" si="120"/>
        <v>0</v>
      </c>
      <c r="W306" s="10">
        <f t="shared" si="120"/>
        <v>0</v>
      </c>
      <c r="X306" s="10">
        <f t="shared" si="120"/>
        <v>0</v>
      </c>
      <c r="Y306" s="10">
        <f t="shared" si="120"/>
        <v>0</v>
      </c>
      <c r="Z306" s="10">
        <f t="shared" si="120"/>
        <v>0</v>
      </c>
      <c r="AA306" s="10">
        <f t="shared" si="120"/>
        <v>0</v>
      </c>
      <c r="AB306" s="10">
        <f t="shared" si="120"/>
        <v>0</v>
      </c>
      <c r="AC306" s="10">
        <f t="shared" si="120"/>
        <v>0</v>
      </c>
      <c r="AD306" s="10">
        <f t="shared" si="120"/>
        <v>0</v>
      </c>
      <c r="AE306" s="10">
        <f t="shared" si="120"/>
        <v>0</v>
      </c>
      <c r="AF306" s="10">
        <f t="shared" si="120"/>
        <v>0</v>
      </c>
      <c r="AG306" s="10">
        <f t="shared" si="120"/>
        <v>0</v>
      </c>
      <c r="AH306" s="10">
        <f t="shared" si="120"/>
        <v>0</v>
      </c>
      <c r="AI306" s="10">
        <f t="shared" si="120"/>
        <v>0</v>
      </c>
      <c r="AJ306" s="10">
        <f t="shared" si="120"/>
        <v>0</v>
      </c>
      <c r="AK306" s="10">
        <f t="shared" si="120"/>
        <v>0</v>
      </c>
      <c r="AL306" s="10">
        <f t="shared" si="121"/>
        <v>0</v>
      </c>
    </row>
    <row r="307" spans="3:38" x14ac:dyDescent="0.35">
      <c r="E307" t="s">
        <v>118</v>
      </c>
      <c r="F307" t="s">
        <v>53</v>
      </c>
      <c r="G307" s="10">
        <f t="shared" si="120"/>
        <v>0</v>
      </c>
      <c r="H307" s="10">
        <f t="shared" si="120"/>
        <v>-473409.11199999996</v>
      </c>
      <c r="I307" s="10">
        <f t="shared" si="120"/>
        <v>-910776.53193599987</v>
      </c>
      <c r="J307" s="10">
        <f t="shared" si="120"/>
        <v>-1372422.3919271477</v>
      </c>
      <c r="K307" s="10">
        <f t="shared" si="120"/>
        <v>-1886369.0869462134</v>
      </c>
      <c r="L307" s="10">
        <f t="shared" si="120"/>
        <v>-2432988.253675662</v>
      </c>
      <c r="M307" s="10">
        <f t="shared" si="120"/>
        <v>-2933364.3346128031</v>
      </c>
      <c r="N307" s="10">
        <f t="shared" si="120"/>
        <v>-3496895.8544871639</v>
      </c>
      <c r="O307" s="10">
        <f t="shared" si="120"/>
        <v>-4082802.0845246837</v>
      </c>
      <c r="P307" s="10">
        <f t="shared" si="120"/>
        <v>-4691774.245151951</v>
      </c>
      <c r="Q307" s="10">
        <f t="shared" si="120"/>
        <v>-5324522.7208062867</v>
      </c>
      <c r="R307" s="10">
        <f t="shared" si="120"/>
        <v>-5981777.559995994</v>
      </c>
      <c r="S307" s="10">
        <f t="shared" si="120"/>
        <v>-6664288.9879117915</v>
      </c>
      <c r="T307" s="10">
        <f t="shared" si="120"/>
        <v>-7372827.9318960942</v>
      </c>
      <c r="U307" s="10">
        <f t="shared" si="120"/>
        <v>-8108186.5600840691</v>
      </c>
      <c r="V307" s="10">
        <f t="shared" si="120"/>
        <v>-8871178.8335379735</v>
      </c>
      <c r="W307" s="10">
        <f t="shared" si="120"/>
        <v>-9662641.0722039435</v>
      </c>
      <c r="X307" s="10">
        <f t="shared" si="120"/>
        <v>-10483432.535028294</v>
      </c>
      <c r="Y307" s="10">
        <f t="shared" si="120"/>
        <v>-11334436.014578426</v>
      </c>
      <c r="Z307" s="10">
        <f t="shared" si="120"/>
        <v>-12216558.446521716</v>
      </c>
      <c r="AA307" s="10">
        <f t="shared" si="120"/>
        <v>-13130731.534324195</v>
      </c>
      <c r="AB307" s="10">
        <f t="shared" si="120"/>
        <v>-14077912.389539462</v>
      </c>
      <c r="AC307" s="10">
        <f t="shared" si="120"/>
        <v>-15059084.188067133</v>
      </c>
      <c r="AD307" s="10">
        <f t="shared" si="120"/>
        <v>-16075256.842769178</v>
      </c>
      <c r="AE307" s="10">
        <f t="shared" si="120"/>
        <v>-17127467.692841772</v>
      </c>
      <c r="AF307" s="10">
        <f t="shared" si="120"/>
        <v>-18216782.210349753</v>
      </c>
      <c r="AG307" s="10">
        <f t="shared" si="120"/>
        <v>-19344294.724340525</v>
      </c>
      <c r="AH307" s="10">
        <f t="shared" si="120"/>
        <v>-20511129.162964147</v>
      </c>
      <c r="AI307" s="10">
        <f t="shared" si="120"/>
        <v>-21718439.814036522</v>
      </c>
      <c r="AJ307" s="10">
        <f t="shared" si="120"/>
        <v>-22967412.104493074</v>
      </c>
      <c r="AK307" s="10">
        <f t="shared" si="120"/>
        <v>-24259263.399190813</v>
      </c>
      <c r="AL307" s="10">
        <f t="shared" si="121"/>
        <v>-801576308.43280959</v>
      </c>
    </row>
    <row r="308" spans="3:38" x14ac:dyDescent="0.35">
      <c r="E308" t="s">
        <v>125</v>
      </c>
      <c r="F308" t="s">
        <v>53</v>
      </c>
      <c r="G308" s="10">
        <f t="shared" si="120"/>
        <v>0</v>
      </c>
      <c r="H308" s="10">
        <f t="shared" si="120"/>
        <v>0</v>
      </c>
      <c r="I308" s="10">
        <f t="shared" si="120"/>
        <v>0</v>
      </c>
      <c r="J308" s="10">
        <f t="shared" si="120"/>
        <v>0</v>
      </c>
      <c r="K308" s="10">
        <f t="shared" si="120"/>
        <v>0</v>
      </c>
      <c r="L308" s="10">
        <f t="shared" si="120"/>
        <v>0</v>
      </c>
      <c r="M308" s="10">
        <f t="shared" si="120"/>
        <v>0</v>
      </c>
      <c r="N308" s="10">
        <f t="shared" si="120"/>
        <v>0</v>
      </c>
      <c r="O308" s="10">
        <f t="shared" si="120"/>
        <v>0</v>
      </c>
      <c r="P308" s="10">
        <f t="shared" si="120"/>
        <v>0</v>
      </c>
      <c r="Q308" s="10">
        <f t="shared" si="120"/>
        <v>0</v>
      </c>
      <c r="R308" s="10">
        <f t="shared" si="120"/>
        <v>0</v>
      </c>
      <c r="S308" s="10">
        <f t="shared" si="120"/>
        <v>0</v>
      </c>
      <c r="T308" s="10">
        <f t="shared" si="120"/>
        <v>0</v>
      </c>
      <c r="U308" s="10">
        <f t="shared" si="120"/>
        <v>0</v>
      </c>
      <c r="V308" s="10">
        <f t="shared" si="120"/>
        <v>0</v>
      </c>
      <c r="W308" s="10">
        <f t="shared" si="120"/>
        <v>0</v>
      </c>
      <c r="X308" s="10">
        <f t="shared" si="120"/>
        <v>0</v>
      </c>
      <c r="Y308" s="10">
        <f t="shared" si="120"/>
        <v>0</v>
      </c>
      <c r="Z308" s="10">
        <f t="shared" si="120"/>
        <v>0</v>
      </c>
      <c r="AA308" s="10">
        <f t="shared" si="120"/>
        <v>0</v>
      </c>
      <c r="AB308" s="10">
        <f t="shared" si="120"/>
        <v>0</v>
      </c>
      <c r="AC308" s="10">
        <f t="shared" si="120"/>
        <v>0</v>
      </c>
      <c r="AD308" s="10">
        <f t="shared" si="120"/>
        <v>0</v>
      </c>
      <c r="AE308" s="10">
        <f t="shared" si="120"/>
        <v>0</v>
      </c>
      <c r="AF308" s="10">
        <f t="shared" si="120"/>
        <v>0</v>
      </c>
      <c r="AG308" s="10">
        <f t="shared" si="120"/>
        <v>0</v>
      </c>
      <c r="AH308" s="10">
        <f t="shared" si="120"/>
        <v>0</v>
      </c>
      <c r="AI308" s="10">
        <f t="shared" si="120"/>
        <v>0</v>
      </c>
      <c r="AJ308" s="10">
        <f t="shared" si="120"/>
        <v>0</v>
      </c>
      <c r="AK308" s="10">
        <f t="shared" si="120"/>
        <v>0</v>
      </c>
      <c r="AL308" s="10">
        <f t="shared" si="121"/>
        <v>0</v>
      </c>
    </row>
    <row r="309" spans="3:38" x14ac:dyDescent="0.35">
      <c r="E309" t="s">
        <v>131</v>
      </c>
      <c r="F309" t="s">
        <v>53</v>
      </c>
      <c r="G309" s="10">
        <f t="shared" si="120"/>
        <v>0</v>
      </c>
      <c r="H309" s="10">
        <f t="shared" si="120"/>
        <v>0</v>
      </c>
      <c r="I309" s="10">
        <f t="shared" si="120"/>
        <v>0</v>
      </c>
      <c r="J309" s="10">
        <f t="shared" si="120"/>
        <v>0</v>
      </c>
      <c r="K309" s="10">
        <f t="shared" si="120"/>
        <v>0</v>
      </c>
      <c r="L309" s="10">
        <f t="shared" si="120"/>
        <v>0</v>
      </c>
      <c r="M309" s="10">
        <f t="shared" si="120"/>
        <v>0</v>
      </c>
      <c r="N309" s="10">
        <f t="shared" si="120"/>
        <v>0</v>
      </c>
      <c r="O309" s="10">
        <f t="shared" si="120"/>
        <v>0</v>
      </c>
      <c r="P309" s="10">
        <f t="shared" si="120"/>
        <v>0</v>
      </c>
      <c r="Q309" s="10">
        <f t="shared" si="120"/>
        <v>0</v>
      </c>
      <c r="R309" s="10">
        <f t="shared" si="120"/>
        <v>0</v>
      </c>
      <c r="S309" s="10">
        <f t="shared" si="120"/>
        <v>0</v>
      </c>
      <c r="T309" s="10">
        <f t="shared" si="120"/>
        <v>0</v>
      </c>
      <c r="U309" s="10">
        <f t="shared" si="120"/>
        <v>0</v>
      </c>
      <c r="V309" s="10">
        <f t="shared" si="120"/>
        <v>0</v>
      </c>
      <c r="W309" s="10">
        <f t="shared" si="120"/>
        <v>0</v>
      </c>
      <c r="X309" s="10">
        <f t="shared" si="120"/>
        <v>0</v>
      </c>
      <c r="Y309" s="10">
        <f t="shared" si="120"/>
        <v>0</v>
      </c>
      <c r="Z309" s="10">
        <f t="shared" si="120"/>
        <v>0</v>
      </c>
      <c r="AA309" s="10">
        <f t="shared" si="120"/>
        <v>0</v>
      </c>
      <c r="AB309" s="10">
        <f t="shared" si="120"/>
        <v>0</v>
      </c>
      <c r="AC309" s="10">
        <f t="shared" si="120"/>
        <v>0</v>
      </c>
      <c r="AD309" s="10">
        <f t="shared" si="120"/>
        <v>0</v>
      </c>
      <c r="AE309" s="10">
        <f t="shared" si="120"/>
        <v>0</v>
      </c>
      <c r="AF309" s="10">
        <f t="shared" si="120"/>
        <v>0</v>
      </c>
      <c r="AG309" s="10">
        <f t="shared" si="120"/>
        <v>0</v>
      </c>
      <c r="AH309" s="10">
        <f t="shared" si="120"/>
        <v>0</v>
      </c>
      <c r="AI309" s="10">
        <f t="shared" si="120"/>
        <v>0</v>
      </c>
      <c r="AJ309" s="10">
        <f t="shared" si="120"/>
        <v>0</v>
      </c>
      <c r="AK309" s="10">
        <f t="shared" si="120"/>
        <v>0</v>
      </c>
      <c r="AL309" s="10">
        <f t="shared" si="121"/>
        <v>0</v>
      </c>
    </row>
    <row r="310" spans="3:38" x14ac:dyDescent="0.35">
      <c r="E310" t="s">
        <v>148</v>
      </c>
      <c r="F310" t="s">
        <v>53</v>
      </c>
      <c r="G310" s="10">
        <f t="shared" ref="G310:AK310" si="122">G299</f>
        <v>0</v>
      </c>
      <c r="H310" s="10">
        <f t="shared" si="122"/>
        <v>0</v>
      </c>
      <c r="I310" s="10">
        <f t="shared" si="122"/>
        <v>0</v>
      </c>
      <c r="J310" s="10">
        <f t="shared" si="122"/>
        <v>0</v>
      </c>
      <c r="K310" s="10">
        <f t="shared" si="122"/>
        <v>0</v>
      </c>
      <c r="L310" s="10">
        <f t="shared" si="122"/>
        <v>0</v>
      </c>
      <c r="M310" s="10">
        <f t="shared" si="122"/>
        <v>0</v>
      </c>
      <c r="N310" s="10">
        <f t="shared" si="122"/>
        <v>0</v>
      </c>
      <c r="O310" s="10">
        <f t="shared" si="122"/>
        <v>0</v>
      </c>
      <c r="P310" s="10">
        <f t="shared" si="122"/>
        <v>0</v>
      </c>
      <c r="Q310" s="10">
        <f t="shared" si="122"/>
        <v>0</v>
      </c>
      <c r="R310" s="10">
        <f t="shared" si="122"/>
        <v>0</v>
      </c>
      <c r="S310" s="10">
        <f t="shared" si="122"/>
        <v>0</v>
      </c>
      <c r="T310" s="10">
        <f t="shared" si="122"/>
        <v>0</v>
      </c>
      <c r="U310" s="10">
        <f t="shared" si="122"/>
        <v>0</v>
      </c>
      <c r="V310" s="10">
        <f t="shared" si="122"/>
        <v>0</v>
      </c>
      <c r="W310" s="10">
        <f t="shared" si="122"/>
        <v>0</v>
      </c>
      <c r="X310" s="10">
        <f t="shared" si="122"/>
        <v>0</v>
      </c>
      <c r="Y310" s="10">
        <f t="shared" si="122"/>
        <v>0</v>
      </c>
      <c r="Z310" s="10">
        <f t="shared" si="122"/>
        <v>0</v>
      </c>
      <c r="AA310" s="10">
        <f t="shared" si="122"/>
        <v>0</v>
      </c>
      <c r="AB310" s="10">
        <f t="shared" si="122"/>
        <v>0</v>
      </c>
      <c r="AC310" s="10">
        <f t="shared" si="122"/>
        <v>0</v>
      </c>
      <c r="AD310" s="10">
        <f t="shared" si="122"/>
        <v>0</v>
      </c>
      <c r="AE310" s="10">
        <f t="shared" si="122"/>
        <v>0</v>
      </c>
      <c r="AF310" s="10">
        <f t="shared" si="122"/>
        <v>0</v>
      </c>
      <c r="AG310" s="10">
        <f t="shared" si="122"/>
        <v>0</v>
      </c>
      <c r="AH310" s="10">
        <f t="shared" si="122"/>
        <v>0</v>
      </c>
      <c r="AI310" s="10">
        <f t="shared" si="122"/>
        <v>0</v>
      </c>
      <c r="AJ310" s="10">
        <f t="shared" si="122"/>
        <v>0</v>
      </c>
      <c r="AK310" s="10">
        <f t="shared" si="122"/>
        <v>0</v>
      </c>
      <c r="AL310" s="10">
        <f>IF(AF310=0,0,IF($G$17&gt;(AK310/AF310)^(1/5)-1+2%,AK310*(AK310/AF310)^(1/5)/($G$17-((AK310/AF310)^(1/5)-1)),AK310*(1+$G$16)/$G$18))</f>
        <v>0</v>
      </c>
    </row>
    <row r="311" spans="3:38" x14ac:dyDescent="0.35">
      <c r="E311" t="s">
        <v>149</v>
      </c>
      <c r="F311" t="s">
        <v>53</v>
      </c>
      <c r="G311" s="10">
        <f>-$G$19*G310</f>
        <v>0</v>
      </c>
      <c r="H311" s="10">
        <f t="shared" ref="H311:AK311" si="123">-$G$19*H310</f>
        <v>0</v>
      </c>
      <c r="I311" s="10">
        <f t="shared" si="123"/>
        <v>0</v>
      </c>
      <c r="J311" s="10">
        <f t="shared" si="123"/>
        <v>0</v>
      </c>
      <c r="K311" s="10">
        <f t="shared" si="123"/>
        <v>0</v>
      </c>
      <c r="L311" s="10">
        <f t="shared" si="123"/>
        <v>0</v>
      </c>
      <c r="M311" s="10">
        <f t="shared" si="123"/>
        <v>0</v>
      </c>
      <c r="N311" s="10">
        <f t="shared" si="123"/>
        <v>0</v>
      </c>
      <c r="O311" s="10">
        <f t="shared" si="123"/>
        <v>0</v>
      </c>
      <c r="P311" s="10">
        <f t="shared" si="123"/>
        <v>0</v>
      </c>
      <c r="Q311" s="10">
        <f t="shared" si="123"/>
        <v>0</v>
      </c>
      <c r="R311" s="10">
        <f t="shared" si="123"/>
        <v>0</v>
      </c>
      <c r="S311" s="10">
        <f t="shared" si="123"/>
        <v>0</v>
      </c>
      <c r="T311" s="10">
        <f t="shared" si="123"/>
        <v>0</v>
      </c>
      <c r="U311" s="10">
        <f t="shared" si="123"/>
        <v>0</v>
      </c>
      <c r="V311" s="10">
        <f t="shared" si="123"/>
        <v>0</v>
      </c>
      <c r="W311" s="10">
        <f t="shared" si="123"/>
        <v>0</v>
      </c>
      <c r="X311" s="10">
        <f t="shared" si="123"/>
        <v>0</v>
      </c>
      <c r="Y311" s="10">
        <f t="shared" si="123"/>
        <v>0</v>
      </c>
      <c r="Z311" s="10">
        <f t="shared" si="123"/>
        <v>0</v>
      </c>
      <c r="AA311" s="10">
        <f t="shared" si="123"/>
        <v>0</v>
      </c>
      <c r="AB311" s="10">
        <f t="shared" si="123"/>
        <v>0</v>
      </c>
      <c r="AC311" s="10">
        <f t="shared" si="123"/>
        <v>0</v>
      </c>
      <c r="AD311" s="10">
        <f t="shared" si="123"/>
        <v>0</v>
      </c>
      <c r="AE311" s="10">
        <f t="shared" si="123"/>
        <v>0</v>
      </c>
      <c r="AF311" s="10">
        <f t="shared" si="123"/>
        <v>0</v>
      </c>
      <c r="AG311" s="10">
        <f t="shared" si="123"/>
        <v>0</v>
      </c>
      <c r="AH311" s="10">
        <f t="shared" si="123"/>
        <v>0</v>
      </c>
      <c r="AI311" s="10">
        <f t="shared" si="123"/>
        <v>0</v>
      </c>
      <c r="AJ311" s="10">
        <f t="shared" si="123"/>
        <v>0</v>
      </c>
      <c r="AK311" s="10">
        <f t="shared" si="123"/>
        <v>0</v>
      </c>
      <c r="AL311" s="10">
        <f t="shared" ref="AL311" si="124">IF(AF311=0,0,IF($G$17&gt;(AK311/AF311)^(1/5)-1+2%,AK311*(AK311/AF311)^(1/5)/($G$17-((AK311/AF311)^(1/5)-1)),AK311*(1+$G$16)/$G$18))</f>
        <v>0</v>
      </c>
    </row>
    <row r="312" spans="3:38" x14ac:dyDescent="0.35">
      <c r="E312" t="s">
        <v>150</v>
      </c>
      <c r="F312" t="s">
        <v>53</v>
      </c>
      <c r="G312" s="10">
        <f t="shared" ref="G312:AL312" si="125">SUM(G302:G311)</f>
        <v>-34764548.044999994</v>
      </c>
      <c r="H312" s="10">
        <f t="shared" si="125"/>
        <v>-1945044.737130746</v>
      </c>
      <c r="I312" s="10">
        <f t="shared" si="125"/>
        <v>-7378046.5645538522</v>
      </c>
      <c r="J312" s="10">
        <f t="shared" si="125"/>
        <v>-8736569.3173742853</v>
      </c>
      <c r="K312" s="10">
        <f t="shared" si="125"/>
        <v>-14518414.912894955</v>
      </c>
      <c r="L312" s="10">
        <f t="shared" si="125"/>
        <v>-5510809.8129857378</v>
      </c>
      <c r="M312" s="10">
        <f t="shared" si="125"/>
        <v>-3301429.6692584013</v>
      </c>
      <c r="N312" s="10">
        <f t="shared" si="125"/>
        <v>-3413960.1792710922</v>
      </c>
      <c r="O312" s="10">
        <f t="shared" si="125"/>
        <v>-6778263.6438938221</v>
      </c>
      <c r="P312" s="10">
        <f t="shared" si="125"/>
        <v>-6904668.4779383661</v>
      </c>
      <c r="Q312" s="10">
        <f t="shared" si="125"/>
        <v>-7033994.4447951652</v>
      </c>
      <c r="R312" s="10">
        <f t="shared" si="125"/>
        <v>-7166326.5278320061</v>
      </c>
      <c r="S312" s="10">
        <f t="shared" si="125"/>
        <v>-7301752.5327081848</v>
      </c>
      <c r="T312" s="10">
        <f t="shared" si="125"/>
        <v>-7320256.9982047714</v>
      </c>
      <c r="U312" s="10">
        <f t="shared" si="125"/>
        <v>-7334519.6559602059</v>
      </c>
      <c r="V312" s="10">
        <f t="shared" si="125"/>
        <v>-7344411.7696959954</v>
      </c>
      <c r="W312" s="10">
        <f t="shared" si="125"/>
        <v>-7349801.0668471567</v>
      </c>
      <c r="X312" s="10">
        <f t="shared" si="125"/>
        <v>-7350551.6468108892</v>
      </c>
      <c r="Y312" s="10">
        <f t="shared" si="125"/>
        <v>-7346523.8869011961</v>
      </c>
      <c r="Z312" s="10">
        <f t="shared" si="125"/>
        <v>-7337574.3459535409</v>
      </c>
      <c r="AA312" s="10">
        <f t="shared" si="125"/>
        <v>-7323555.665522363</v>
      </c>
      <c r="AB312" s="10">
        <f t="shared" si="125"/>
        <v>-7304316.4686128255</v>
      </c>
      <c r="AC312" s="10">
        <f t="shared" si="125"/>
        <v>-7279701.2558868267</v>
      </c>
      <c r="AD312" s="10">
        <f t="shared" si="125"/>
        <v>-7249550.2992818207</v>
      </c>
      <c r="AE312" s="10">
        <f t="shared" si="125"/>
        <v>-7213699.5329796188</v>
      </c>
      <c r="AF312" s="10">
        <f t="shared" si="125"/>
        <v>-7171980.4416607171</v>
      </c>
      <c r="AG312" s="10">
        <f t="shared" si="125"/>
        <v>-7124219.9459782615</v>
      </c>
      <c r="AH312" s="10">
        <f t="shared" si="125"/>
        <v>-7070240.2851841729</v>
      </c>
      <c r="AI312" s="10">
        <f t="shared" si="125"/>
        <v>-7009858.8968382683</v>
      </c>
      <c r="AJ312" s="10">
        <f t="shared" si="125"/>
        <v>-6942888.2935297061</v>
      </c>
      <c r="AK312" s="10">
        <f t="shared" si="125"/>
        <v>-6869135.9365382195</v>
      </c>
      <c r="AL312" s="10">
        <f t="shared" si="125"/>
        <v>126777502.83751535</v>
      </c>
    </row>
    <row r="313" spans="3:38" x14ac:dyDescent="0.35">
      <c r="E313" t="s">
        <v>151</v>
      </c>
      <c r="F313" t="s">
        <v>53</v>
      </c>
      <c r="G313" s="10">
        <f>NPV($G$17,H312:AL312)+G312</f>
        <v>-111810191.12258589</v>
      </c>
    </row>
    <row r="315" spans="3:38" x14ac:dyDescent="0.35">
      <c r="E315" t="s">
        <v>143</v>
      </c>
      <c r="F315" t="s">
        <v>53</v>
      </c>
      <c r="G315" s="10">
        <f t="shared" ref="G315:AK315" si="126">G287</f>
        <v>17217664.420000002</v>
      </c>
      <c r="H315" s="10">
        <f t="shared" si="126"/>
        <v>17579235.372820001</v>
      </c>
      <c r="I315" s="10">
        <f t="shared" si="126"/>
        <v>17948399.315649219</v>
      </c>
      <c r="J315" s="10">
        <f t="shared" si="126"/>
        <v>18325315.701277852</v>
      </c>
      <c r="K315" s="10">
        <f t="shared" si="126"/>
        <v>18710147.331004687</v>
      </c>
      <c r="L315" s="10">
        <f t="shared" si="126"/>
        <v>19103060.424955782</v>
      </c>
      <c r="M315" s="10">
        <f t="shared" si="126"/>
        <v>0</v>
      </c>
      <c r="N315" s="10">
        <f t="shared" si="126"/>
        <v>0</v>
      </c>
      <c r="O315" s="10">
        <f t="shared" si="126"/>
        <v>0</v>
      </c>
      <c r="P315" s="10">
        <f t="shared" si="126"/>
        <v>0</v>
      </c>
      <c r="Q315" s="10">
        <f t="shared" si="126"/>
        <v>0</v>
      </c>
      <c r="R315" s="10">
        <f t="shared" si="126"/>
        <v>0</v>
      </c>
      <c r="S315" s="10">
        <f t="shared" si="126"/>
        <v>0</v>
      </c>
      <c r="T315" s="10">
        <f t="shared" si="126"/>
        <v>0</v>
      </c>
      <c r="U315" s="10">
        <f t="shared" si="126"/>
        <v>0</v>
      </c>
      <c r="V315" s="10">
        <f t="shared" si="126"/>
        <v>0</v>
      </c>
      <c r="W315" s="10">
        <f t="shared" si="126"/>
        <v>0</v>
      </c>
      <c r="X315" s="10">
        <f t="shared" si="126"/>
        <v>0</v>
      </c>
      <c r="Y315" s="10">
        <f t="shared" si="126"/>
        <v>0</v>
      </c>
      <c r="Z315" s="10">
        <f t="shared" si="126"/>
        <v>0</v>
      </c>
      <c r="AA315" s="10">
        <f t="shared" si="126"/>
        <v>0</v>
      </c>
      <c r="AB315" s="10">
        <f t="shared" si="126"/>
        <v>0</v>
      </c>
      <c r="AC315" s="10">
        <f t="shared" si="126"/>
        <v>0</v>
      </c>
      <c r="AD315" s="10">
        <f t="shared" si="126"/>
        <v>0</v>
      </c>
      <c r="AE315" s="10">
        <f t="shared" si="126"/>
        <v>0</v>
      </c>
      <c r="AF315" s="10">
        <f t="shared" si="126"/>
        <v>0</v>
      </c>
      <c r="AG315" s="10">
        <f t="shared" si="126"/>
        <v>0</v>
      </c>
      <c r="AH315" s="10">
        <f t="shared" si="126"/>
        <v>0</v>
      </c>
      <c r="AI315" s="10">
        <f t="shared" si="126"/>
        <v>0</v>
      </c>
      <c r="AJ315" s="10">
        <f t="shared" si="126"/>
        <v>0</v>
      </c>
      <c r="AK315" s="10">
        <f t="shared" si="126"/>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0B8D91E0-EE09-4ACB-8A13-0E43588FEB9C}">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7765-894C-48E2-92C2-F510E109C919}">
  <sheetPr>
    <tabColor rgb="FF7030A0"/>
    <pageSetUpPr fitToPage="1"/>
  </sheetPr>
  <dimension ref="A1:AN324"/>
  <sheetViews>
    <sheetView zoomScale="85" zoomScaleNormal="85" workbookViewId="0">
      <pane xSplit="6" ySplit="4" topLeftCell="G47"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3720.3619654060394</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37" x14ac:dyDescent="0.35">
      <c r="A17" s="2">
        <v>7</v>
      </c>
      <c r="E17" t="s">
        <v>45</v>
      </c>
      <c r="F17" t="s">
        <v>44</v>
      </c>
      <c r="G17" s="24">
        <f>((1+G16)*(1+G18))-1</f>
        <v>5.2548899999999898E-2</v>
      </c>
    </row>
    <row r="18" spans="1:37" x14ac:dyDescent="0.35">
      <c r="E18" t="s">
        <v>46</v>
      </c>
      <c r="F18" t="s">
        <v>44</v>
      </c>
      <c r="G18" s="8">
        <v>3.09E-2</v>
      </c>
      <c r="H18" s="8"/>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37"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37"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7"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7"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7"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7"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7"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AVERAGE($H$14:$N$14)*O22</f>
        <v>7424000.6091839196</v>
      </c>
      <c r="P28" s="23">
        <f>AVERAGE($H$14:$N$14)*P22</f>
        <v>7646720.6274594376</v>
      </c>
      <c r="Q28" s="23">
        <f t="shared" ref="Q28:AK28" si="4">AVERAGE($H$14:$N$14)*Q22</f>
        <v>7876122.2462832211</v>
      </c>
      <c r="R28" s="23">
        <f t="shared" si="4"/>
        <v>8112405.913671718</v>
      </c>
      <c r="S28" s="23">
        <f t="shared" si="4"/>
        <v>8355778.0910818689</v>
      </c>
      <c r="T28" s="23">
        <f t="shared" si="4"/>
        <v>8486345.2473496981</v>
      </c>
      <c r="U28" s="23">
        <f t="shared" si="4"/>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row>
    <row r="29" spans="1:37" x14ac:dyDescent="0.35">
      <c r="G29" s="10"/>
      <c r="H29" s="10"/>
      <c r="I29" s="10"/>
      <c r="J29" s="10"/>
      <c r="K29" s="10"/>
      <c r="L29" s="10"/>
      <c r="M29" s="10"/>
      <c r="N29" s="10"/>
      <c r="O29" s="10"/>
      <c r="P29" s="13"/>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37"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7"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7"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7" x14ac:dyDescent="0.35">
      <c r="G35" s="10"/>
      <c r="H35" s="10"/>
      <c r="I35" s="10"/>
      <c r="J35" s="10"/>
      <c r="K35" s="10"/>
      <c r="L35" s="10"/>
      <c r="M35" s="10"/>
      <c r="N35" s="10"/>
      <c r="O35" s="10"/>
      <c r="P35" s="10"/>
      <c r="Q35" s="10"/>
    </row>
    <row r="36" spans="1:37"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2.1000000000000001E-2</v>
      </c>
    </row>
    <row r="39" spans="1:37"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7"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7"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7"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7"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7"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row>
    <row r="94" spans="1:37" x14ac:dyDescent="0.35">
      <c r="A94" s="2">
        <v>16</v>
      </c>
      <c r="C94" s="3"/>
      <c r="D94" s="3"/>
      <c r="E94" t="s">
        <v>72</v>
      </c>
      <c r="F94" t="s">
        <v>70</v>
      </c>
      <c r="G94" s="6">
        <v>1</v>
      </c>
    </row>
    <row r="95" spans="1:37"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7"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7"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7"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7"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7" x14ac:dyDescent="0.35">
      <c r="A103" s="2">
        <v>18</v>
      </c>
      <c r="C103" s="3"/>
      <c r="D103" s="3"/>
      <c r="E103" t="s">
        <v>83</v>
      </c>
      <c r="F103" t="s">
        <v>44</v>
      </c>
      <c r="H103" s="9">
        <v>0</v>
      </c>
      <c r="I103" s="9">
        <v>0.02</v>
      </c>
      <c r="J103" s="9">
        <v>0.02</v>
      </c>
      <c r="K103" s="9">
        <v>0.03</v>
      </c>
      <c r="L103" s="9">
        <v>0.03</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[5]Infill!$G$119</f>
        <v>509.2</v>
      </c>
      <c r="H104" s="23">
        <f>[5]Infill!$H$119</f>
        <v>512.44000000000005</v>
      </c>
      <c r="I104" s="23">
        <f>[6]Revenue!$D$153</f>
        <v>540.89</v>
      </c>
      <c r="J104" s="23">
        <f t="shared" ref="J104:AK104" si="24">I104*(1+$G$16)*(1+J103)</f>
        <v>563.29366379999988</v>
      </c>
      <c r="K104" s="23">
        <f>[6]Revenue!$D$155</f>
        <v>597.00919514506086</v>
      </c>
      <c r="L104" s="23">
        <f t="shared" si="24"/>
        <v>627.83277989040039</v>
      </c>
      <c r="M104" s="23">
        <f>[6]Revenue!$D$157</f>
        <v>671.94911373936372</v>
      </c>
      <c r="N104" s="23">
        <f>[6]Revenue!$D$158</f>
        <v>712.8628363318569</v>
      </c>
      <c r="O104" s="10">
        <f t="shared" si="24"/>
        <v>727.83295589482577</v>
      </c>
      <c r="P104" s="10">
        <f t="shared" si="24"/>
        <v>743.11744796861706</v>
      </c>
      <c r="Q104" s="10">
        <f t="shared" si="24"/>
        <v>758.722914375958</v>
      </c>
      <c r="R104" s="10">
        <f t="shared" si="24"/>
        <v>774.65609557785308</v>
      </c>
      <c r="S104" s="10">
        <f t="shared" si="24"/>
        <v>790.92387358498797</v>
      </c>
      <c r="T104" s="10">
        <f t="shared" si="24"/>
        <v>807.53327493027268</v>
      </c>
      <c r="U104" s="10">
        <f t="shared" si="24"/>
        <v>824.49147370380831</v>
      </c>
      <c r="V104" s="10">
        <f t="shared" si="24"/>
        <v>841.80579465158826</v>
      </c>
      <c r="W104" s="10">
        <f t="shared" si="24"/>
        <v>859.4837163392715</v>
      </c>
      <c r="X104" s="10">
        <f t="shared" si="24"/>
        <v>877.53287438239613</v>
      </c>
      <c r="Y104" s="10">
        <f t="shared" si="24"/>
        <v>895.96106474442638</v>
      </c>
      <c r="Z104" s="10">
        <f t="shared" si="24"/>
        <v>914.77624710405928</v>
      </c>
      <c r="AA104" s="10">
        <f t="shared" si="24"/>
        <v>933.98654829324448</v>
      </c>
      <c r="AB104" s="10">
        <f t="shared" si="24"/>
        <v>953.60026580740248</v>
      </c>
      <c r="AC104" s="10">
        <f t="shared" si="24"/>
        <v>973.62587138935783</v>
      </c>
      <c r="AD104" s="10">
        <f t="shared" si="24"/>
        <v>994.0720146885343</v>
      </c>
      <c r="AE104" s="10">
        <f t="shared" si="24"/>
        <v>1014.9475269969935</v>
      </c>
      <c r="AF104" s="10">
        <f t="shared" si="24"/>
        <v>1036.2614250639303</v>
      </c>
      <c r="AG104" s="10">
        <f>AF104*(1+$G$16)*(1+AG103)</f>
        <v>1058.0229149902727</v>
      </c>
      <c r="AH104" s="10">
        <f t="shared" si="24"/>
        <v>1080.2413962050684</v>
      </c>
      <c r="AI104" s="10">
        <f t="shared" si="24"/>
        <v>1102.9264655253749</v>
      </c>
      <c r="AJ104" s="10">
        <f t="shared" si="24"/>
        <v>1126.0879213014077</v>
      </c>
      <c r="AK104" s="10">
        <f t="shared" si="24"/>
        <v>1149.7357676487372</v>
      </c>
    </row>
    <row r="105" spans="1:37"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7"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7"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7" x14ac:dyDescent="0.35">
      <c r="C108" s="3"/>
      <c r="D108" s="3"/>
    </row>
    <row r="109" spans="1:37"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7" x14ac:dyDescent="0.35">
      <c r="C110" s="3"/>
      <c r="D110" s="3"/>
      <c r="E110" t="s">
        <v>92</v>
      </c>
      <c r="F110" t="s">
        <v>53</v>
      </c>
      <c r="H110" s="10">
        <f>H93*H104+H100*H105+H101*H106+H102*H107</f>
        <v>248020.96000000002</v>
      </c>
      <c r="I110" s="10">
        <f t="shared" ref="I110:AK110" si="29">I93*I104+I100*I105+I101*I106+I102*I107</f>
        <v>493291.68</v>
      </c>
      <c r="J110" s="10">
        <f t="shared" si="29"/>
        <v>758193.27147479984</v>
      </c>
      <c r="K110" s="10">
        <f t="shared" si="29"/>
        <v>1081780.6616028503</v>
      </c>
      <c r="L110" s="10">
        <f t="shared" si="29"/>
        <v>1437109.2331691266</v>
      </c>
      <c r="M110" s="10">
        <f t="shared" si="29"/>
        <v>1816278.4544375001</v>
      </c>
      <c r="N110" s="10">
        <f t="shared" si="29"/>
        <v>2249795.1114633405</v>
      </c>
      <c r="O110" s="10">
        <f t="shared" si="29"/>
        <v>2626749.1378244264</v>
      </c>
      <c r="P110" s="10">
        <f t="shared" si="29"/>
        <v>3018543.0736485226</v>
      </c>
      <c r="Q110" s="10">
        <f t="shared" si="29"/>
        <v>3425633.9584074505</v>
      </c>
      <c r="R110" s="10">
        <f t="shared" si="29"/>
        <v>3848491.482830774</v>
      </c>
      <c r="S110" s="10">
        <f t="shared" si="29"/>
        <v>4287598.3187042195</v>
      </c>
      <c r="T110" s="10">
        <f t="shared" si="29"/>
        <v>4743450.4569404218</v>
      </c>
      <c r="U110" s="10">
        <f t="shared" si="29"/>
        <v>5216557.5541239949</v>
      </c>
      <c r="V110" s="10">
        <f t="shared" si="29"/>
        <v>5707443.2877377681</v>
      </c>
      <c r="W110" s="10">
        <f t="shared" si="29"/>
        <v>6216645.7202819511</v>
      </c>
      <c r="X110" s="10">
        <f t="shared" si="29"/>
        <v>6744717.672503097</v>
      </c>
      <c r="Y110" s="10">
        <f t="shared" si="29"/>
        <v>7292227.1059548864</v>
      </c>
      <c r="Z110" s="10">
        <f t="shared" si="29"/>
        <v>7859757.5151180774</v>
      </c>
      <c r="AA110" s="10">
        <f t="shared" si="29"/>
        <v>8447908.3293123972</v>
      </c>
      <c r="AB110" s="10">
        <f t="shared" si="29"/>
        <v>9057295.3246387094</v>
      </c>
      <c r="AC110" s="10">
        <f t="shared" si="29"/>
        <v>9688551.0461954996</v>
      </c>
      <c r="AD110" s="10">
        <f t="shared" si="29"/>
        <v>10342325.24081951</v>
      </c>
      <c r="AE110" s="10">
        <f t="shared" si="29"/>
        <v>11019285.300606359</v>
      </c>
      <c r="AF110" s="10">
        <f t="shared" si="29"/>
        <v>11720116.717473052</v>
      </c>
      <c r="AG110" s="10">
        <f t="shared" si="29"/>
        <v>12445523.549030578</v>
      </c>
      <c r="AH110" s="10">
        <f t="shared" si="29"/>
        <v>13196228.896041116</v>
      </c>
      <c r="AI110" s="10">
        <f t="shared" si="29"/>
        <v>13972975.391740974</v>
      </c>
      <c r="AJ110" s="10">
        <f t="shared" si="29"/>
        <v>14776525.703317072</v>
      </c>
      <c r="AK110" s="10">
        <f t="shared" si="29"/>
        <v>15607663.045831608</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23">
        <f>[6]Revenue!$D$87</f>
        <v>348.52</v>
      </c>
      <c r="J125" s="23">
        <f t="shared" ref="J125:AK125" si="36">I125*(1+$G$16)*(1+J124)</f>
        <v>362.95569839999996</v>
      </c>
      <c r="K125" s="23">
        <f>[6]Revenue!$D$89</f>
        <v>384.68014696510681</v>
      </c>
      <c r="L125" s="23">
        <f>[6]Revenue!$D$90</f>
        <v>408.10768356951348</v>
      </c>
      <c r="M125" s="23">
        <f>[6]Revenue!$D$91</f>
        <v>432.9673410868071</v>
      </c>
      <c r="N125" s="23">
        <f>[6]Revenue!$D$92</f>
        <v>459.32991129135092</v>
      </c>
      <c r="O125" s="10">
        <f t="shared" si="36"/>
        <v>468.97583942846927</v>
      </c>
      <c r="P125" s="10">
        <f t="shared" si="36"/>
        <v>478.82433205646709</v>
      </c>
      <c r="Q125" s="10">
        <f t="shared" si="36"/>
        <v>488.87964302965287</v>
      </c>
      <c r="R125" s="10">
        <f t="shared" si="36"/>
        <v>499.14611553327552</v>
      </c>
      <c r="S125" s="10">
        <f t="shared" si="36"/>
        <v>509.62818395947426</v>
      </c>
      <c r="T125" s="10">
        <f t="shared" si="36"/>
        <v>520.33037582262318</v>
      </c>
      <c r="U125" s="10">
        <f t="shared" si="36"/>
        <v>531.25731371489826</v>
      </c>
      <c r="V125" s="10">
        <f t="shared" si="36"/>
        <v>542.4137173029111</v>
      </c>
      <c r="W125" s="10">
        <f t="shared" si="36"/>
        <v>553.80440536627214</v>
      </c>
      <c r="X125" s="10">
        <f t="shared" si="36"/>
        <v>565.43429787896378</v>
      </c>
      <c r="Y125" s="10">
        <f t="shared" si="36"/>
        <v>577.30841813442191</v>
      </c>
      <c r="Z125" s="10">
        <f t="shared" si="36"/>
        <v>589.4318949152447</v>
      </c>
      <c r="AA125" s="10">
        <f t="shared" si="36"/>
        <v>601.8099647084648</v>
      </c>
      <c r="AB125" s="10">
        <f t="shared" si="36"/>
        <v>614.44797396734248</v>
      </c>
      <c r="AC125" s="10">
        <f t="shared" si="36"/>
        <v>627.35138142065659</v>
      </c>
      <c r="AD125" s="10">
        <f t="shared" si="36"/>
        <v>640.52576043049032</v>
      </c>
      <c r="AE125" s="10">
        <f t="shared" si="36"/>
        <v>653.97680139953059</v>
      </c>
      <c r="AF125" s="10">
        <f t="shared" si="36"/>
        <v>667.71031422892065</v>
      </c>
      <c r="AG125" s="10">
        <f>AF125*(1+$G$16)*(1+AG124)</f>
        <v>681.7322308277279</v>
      </c>
      <c r="AH125" s="10">
        <f t="shared" si="36"/>
        <v>696.04860767511013</v>
      </c>
      <c r="AI125" s="10">
        <f t="shared" si="36"/>
        <v>710.66562843628742</v>
      </c>
      <c r="AJ125" s="10">
        <f t="shared" si="36"/>
        <v>725.58960663344942</v>
      </c>
      <c r="AK125" s="10">
        <f t="shared" si="36"/>
        <v>740.82698837275177</v>
      </c>
    </row>
    <row r="126" spans="1:39" x14ac:dyDescent="0.35">
      <c r="C126" s="3"/>
      <c r="D126" s="3"/>
      <c r="E126" t="s">
        <v>86</v>
      </c>
      <c r="F126" t="s">
        <v>87</v>
      </c>
      <c r="G126" s="12">
        <f>[5]Infill!$G$141</f>
        <v>1.9831000000000001</v>
      </c>
      <c r="H126" s="13">
        <f>[5]Infill!$H$141</f>
        <v>2.0347</v>
      </c>
      <c r="I126" s="27">
        <f>[6]Revenue!$D$374</f>
        <v>2.1837</v>
      </c>
      <c r="J126" s="13">
        <f t="shared" ref="J126:AK126" si="37">I126*(1+$G$16)*(1+J124)</f>
        <v>2.2741488539999999</v>
      </c>
      <c r="K126" s="27">
        <f>[6]Revenue!$D$376</f>
        <v>2.4102663747495234</v>
      </c>
      <c r="L126" s="27">
        <f>[6]Revenue!$D$377</f>
        <v>2.5570548278742877</v>
      </c>
      <c r="M126" s="27">
        <f>[6]Revenue!$D$378</f>
        <v>2.7128164315713903</v>
      </c>
      <c r="N126" s="27">
        <f>[6]Revenue!$D$379</f>
        <v>2.8779947414407303</v>
      </c>
      <c r="O126" s="13">
        <f t="shared" si="37"/>
        <v>2.9384326310109854</v>
      </c>
      <c r="P126" s="13">
        <f t="shared" si="37"/>
        <v>3.0001397162622157</v>
      </c>
      <c r="Q126" s="13">
        <f t="shared" si="37"/>
        <v>3.063142650303722</v>
      </c>
      <c r="R126" s="13">
        <f t="shared" si="37"/>
        <v>3.1274686459601</v>
      </c>
      <c r="S126" s="13">
        <f t="shared" si="37"/>
        <v>3.1931454875252618</v>
      </c>
      <c r="T126" s="13">
        <f t="shared" si="37"/>
        <v>3.260201542763292</v>
      </c>
      <c r="U126" s="13">
        <f t="shared" si="37"/>
        <v>3.3286657751613209</v>
      </c>
      <c r="V126" s="13">
        <f t="shared" si="37"/>
        <v>3.3985677564397085</v>
      </c>
      <c r="W126" s="13">
        <f t="shared" si="37"/>
        <v>3.4699376793249419</v>
      </c>
      <c r="X126" s="13">
        <f t="shared" si="37"/>
        <v>3.5428063705907653</v>
      </c>
      <c r="Y126" s="13">
        <f t="shared" si="37"/>
        <v>3.6172053043731709</v>
      </c>
      <c r="Z126" s="13">
        <f t="shared" si="37"/>
        <v>3.6931666157650072</v>
      </c>
      <c r="AA126" s="13">
        <f t="shared" si="37"/>
        <v>3.770723114696072</v>
      </c>
      <c r="AB126" s="13">
        <f t="shared" si="37"/>
        <v>3.8499083001046892</v>
      </c>
      <c r="AC126" s="13">
        <f t="shared" si="37"/>
        <v>3.9307563744068874</v>
      </c>
      <c r="AD126" s="13">
        <f t="shared" si="37"/>
        <v>4.013302258269432</v>
      </c>
      <c r="AE126" s="13">
        <f t="shared" si="37"/>
        <v>4.0975816056930894</v>
      </c>
      <c r="AF126" s="13">
        <f t="shared" si="37"/>
        <v>4.1836308194126435</v>
      </c>
      <c r="AG126" s="13">
        <f>AF126*(1+$G$16)*(1+AG124)</f>
        <v>4.2714870666203089</v>
      </c>
      <c r="AH126" s="13">
        <f t="shared" si="37"/>
        <v>4.3611882950193346</v>
      </c>
      <c r="AI126" s="13">
        <f t="shared" si="37"/>
        <v>4.45277324921474</v>
      </c>
      <c r="AJ126" s="13">
        <f t="shared" si="37"/>
        <v>4.5462814874482493</v>
      </c>
      <c r="AK126" s="13">
        <f t="shared" si="37"/>
        <v>4.6417533986846617</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7" x14ac:dyDescent="0.35">
      <c r="C129" s="3"/>
      <c r="D129" s="3"/>
    </row>
    <row r="130" spans="1:37"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7" x14ac:dyDescent="0.35">
      <c r="C131" s="3"/>
      <c r="D131" s="3"/>
      <c r="E131" t="s">
        <v>96</v>
      </c>
      <c r="F131" t="s">
        <v>53</v>
      </c>
      <c r="H131" s="10">
        <f>H114*H125+H121*H126+H122*H127+H123*H128</f>
        <v>278972.13079999998</v>
      </c>
      <c r="I131" s="10">
        <f t="shared" ref="I131:AK131" si="41">I114*I125+I121*I126+I122*I127+I123*I128</f>
        <v>558825.90240000002</v>
      </c>
      <c r="J131" s="10">
        <f t="shared" si="41"/>
        <v>858919.897301964</v>
      </c>
      <c r="K131" s="10">
        <f t="shared" si="41"/>
        <v>1225496.149497356</v>
      </c>
      <c r="L131" s="10">
        <f t="shared" si="41"/>
        <v>1642383.4063121299</v>
      </c>
      <c r="M131" s="10">
        <f t="shared" si="41"/>
        <v>2057572.6035166732</v>
      </c>
      <c r="N131" s="10">
        <f t="shared" si="41"/>
        <v>2548682.3199179238</v>
      </c>
      <c r="O131" s="10">
        <f t="shared" si="41"/>
        <v>2975715.0117009021</v>
      </c>
      <c r="P131" s="10">
        <f t="shared" si="41"/>
        <v>3419559.1076356806</v>
      </c>
      <c r="Q131" s="10">
        <f t="shared" si="41"/>
        <v>3880732.3652795609</v>
      </c>
      <c r="R131" s="10">
        <f t="shared" si="41"/>
        <v>4359766.8741780156</v>
      </c>
      <c r="S131" s="10">
        <f t="shared" si="41"/>
        <v>4857209.429477118</v>
      </c>
      <c r="T131" s="10">
        <f t="shared" si="41"/>
        <v>5373621.9149072692</v>
      </c>
      <c r="U131" s="10">
        <f t="shared" si="41"/>
        <v>5909581.6953670885</v>
      </c>
      <c r="V131" s="10">
        <f t="shared" si="41"/>
        <v>6465682.0193417454</v>
      </c>
      <c r="W131" s="10">
        <f t="shared" si="41"/>
        <v>7042532.4313956797</v>
      </c>
      <c r="X131" s="10">
        <f t="shared" si="41"/>
        <v>7640759.1949853506</v>
      </c>
      <c r="Y131" s="10">
        <f t="shared" si="41"/>
        <v>8261005.7258435413</v>
      </c>
      <c r="Z131" s="10">
        <f t="shared" si="41"/>
        <v>8903933.0361927878</v>
      </c>
      <c r="AA131" s="10">
        <f t="shared" si="41"/>
        <v>9570220.1900516078</v>
      </c>
      <c r="AB131" s="10">
        <f t="shared" si="41"/>
        <v>10260564.769903533</v>
      </c>
      <c r="AC131" s="10">
        <f t="shared" si="41"/>
        <v>10975683.355005428</v>
      </c>
      <c r="AD131" s="10">
        <f t="shared" si="41"/>
        <v>11716312.011618078</v>
      </c>
      <c r="AE131" s="10">
        <f t="shared" si="41"/>
        <v>12483206.795448897</v>
      </c>
      <c r="AF131" s="10">
        <f t="shared" si="41"/>
        <v>13277144.266603488</v>
      </c>
      <c r="AG131" s="10">
        <f t="shared" si="41"/>
        <v>14098922.017349781</v>
      </c>
      <c r="AH131" s="10">
        <f t="shared" si="41"/>
        <v>14949359.213005845</v>
      </c>
      <c r="AI131" s="10">
        <f t="shared" si="41"/>
        <v>15829297.146269811</v>
      </c>
      <c r="AJ131" s="10">
        <f t="shared" si="41"/>
        <v>16739599.805317931</v>
      </c>
      <c r="AK131" s="10">
        <f t="shared" si="41"/>
        <v>17681154.456004564</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7"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7"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7"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 t="shared" ref="H176:AK177" si="66">SUM(H95,H116,H137,H158)</f>
        <v>968</v>
      </c>
      <c r="I176" s="10">
        <f t="shared" si="66"/>
        <v>856</v>
      </c>
      <c r="J176" s="10">
        <f t="shared" si="66"/>
        <v>868</v>
      </c>
      <c r="K176" s="10">
        <f t="shared" si="66"/>
        <v>932</v>
      </c>
      <c r="L176" s="10">
        <f t="shared" si="66"/>
        <v>954</v>
      </c>
      <c r="M176" s="10">
        <f t="shared" si="66"/>
        <v>828</v>
      </c>
      <c r="N176" s="10">
        <f t="shared" si="66"/>
        <v>906</v>
      </c>
      <c r="O176" s="10">
        <f>SUM(O95,O116,O137,O158)</f>
        <v>906</v>
      </c>
      <c r="P176" s="10">
        <f t="shared" si="66"/>
        <v>906</v>
      </c>
      <c r="Q176" s="10">
        <f t="shared" si="66"/>
        <v>906</v>
      </c>
      <c r="R176" s="10">
        <f t="shared" si="66"/>
        <v>906</v>
      </c>
      <c r="S176" s="10">
        <f t="shared" si="66"/>
        <v>906</v>
      </c>
      <c r="T176" s="10">
        <f t="shared" si="66"/>
        <v>906</v>
      </c>
      <c r="U176" s="10">
        <f t="shared" si="66"/>
        <v>906</v>
      </c>
      <c r="V176" s="10">
        <f t="shared" si="66"/>
        <v>906</v>
      </c>
      <c r="W176" s="10">
        <f t="shared" si="66"/>
        <v>906</v>
      </c>
      <c r="X176" s="10">
        <f t="shared" si="66"/>
        <v>906</v>
      </c>
      <c r="Y176" s="10">
        <f t="shared" si="66"/>
        <v>906</v>
      </c>
      <c r="Z176" s="10">
        <f t="shared" si="66"/>
        <v>906</v>
      </c>
      <c r="AA176" s="10">
        <f t="shared" si="66"/>
        <v>906</v>
      </c>
      <c r="AB176" s="10">
        <f t="shared" si="66"/>
        <v>906</v>
      </c>
      <c r="AC176" s="10">
        <f t="shared" si="66"/>
        <v>906</v>
      </c>
      <c r="AD176" s="10">
        <f t="shared" si="66"/>
        <v>906</v>
      </c>
      <c r="AE176" s="10">
        <f t="shared" si="66"/>
        <v>906</v>
      </c>
      <c r="AF176" s="10">
        <f t="shared" si="66"/>
        <v>906</v>
      </c>
      <c r="AG176" s="10">
        <f t="shared" si="66"/>
        <v>906</v>
      </c>
      <c r="AH176" s="10">
        <f t="shared" si="66"/>
        <v>906</v>
      </c>
      <c r="AI176" s="10">
        <f t="shared" si="66"/>
        <v>906</v>
      </c>
      <c r="AJ176" s="10">
        <f t="shared" si="66"/>
        <v>906</v>
      </c>
      <c r="AK176" s="10">
        <f t="shared" si="66"/>
        <v>906</v>
      </c>
      <c r="AL176" s="10"/>
    </row>
    <row r="177" spans="1:38" x14ac:dyDescent="0.35">
      <c r="C177" s="3"/>
      <c r="D177" s="3"/>
      <c r="E177" t="s">
        <v>105</v>
      </c>
      <c r="F177" t="s">
        <v>70</v>
      </c>
      <c r="H177">
        <f t="shared" si="66"/>
        <v>968</v>
      </c>
      <c r="I177" s="10">
        <f t="shared" si="66"/>
        <v>1824</v>
      </c>
      <c r="J177" s="10">
        <f t="shared" si="66"/>
        <v>2692</v>
      </c>
      <c r="K177" s="10">
        <f t="shared" si="66"/>
        <v>3624</v>
      </c>
      <c r="L177" s="10">
        <f t="shared" si="66"/>
        <v>4578</v>
      </c>
      <c r="M177" s="10">
        <f t="shared" si="66"/>
        <v>5406</v>
      </c>
      <c r="N177" s="10">
        <f t="shared" si="66"/>
        <v>6312</v>
      </c>
      <c r="O177" s="10">
        <f>SUM(O96,O117,O138,O159)</f>
        <v>7218</v>
      </c>
      <c r="P177" s="10">
        <f t="shared" si="66"/>
        <v>8124</v>
      </c>
      <c r="Q177" s="10">
        <f t="shared" si="66"/>
        <v>9030</v>
      </c>
      <c r="R177" s="10">
        <f t="shared" si="66"/>
        <v>9936</v>
      </c>
      <c r="S177" s="10">
        <f t="shared" si="66"/>
        <v>10842</v>
      </c>
      <c r="T177" s="10">
        <f t="shared" si="66"/>
        <v>11748</v>
      </c>
      <c r="U177" s="10">
        <f t="shared" si="66"/>
        <v>12654</v>
      </c>
      <c r="V177" s="10">
        <f t="shared" si="66"/>
        <v>13560</v>
      </c>
      <c r="W177" s="10">
        <f t="shared" si="66"/>
        <v>14466</v>
      </c>
      <c r="X177" s="10">
        <f t="shared" si="66"/>
        <v>15372</v>
      </c>
      <c r="Y177" s="10">
        <f t="shared" si="66"/>
        <v>16278</v>
      </c>
      <c r="Z177" s="10">
        <f t="shared" si="66"/>
        <v>17184</v>
      </c>
      <c r="AA177" s="10">
        <f t="shared" si="66"/>
        <v>18090</v>
      </c>
      <c r="AB177" s="10">
        <f t="shared" si="66"/>
        <v>18996</v>
      </c>
      <c r="AC177" s="10">
        <f t="shared" si="66"/>
        <v>19902</v>
      </c>
      <c r="AD177" s="10">
        <f t="shared" si="66"/>
        <v>20808</v>
      </c>
      <c r="AE177" s="10">
        <f t="shared" si="66"/>
        <v>21714</v>
      </c>
      <c r="AF177" s="10">
        <f t="shared" si="66"/>
        <v>22620</v>
      </c>
      <c r="AG177" s="10">
        <f t="shared" si="66"/>
        <v>23526</v>
      </c>
      <c r="AH177" s="10">
        <f t="shared" si="66"/>
        <v>24432</v>
      </c>
      <c r="AI177" s="10">
        <f t="shared" si="66"/>
        <v>25338</v>
      </c>
      <c r="AJ177" s="10">
        <f t="shared" si="66"/>
        <v>26244</v>
      </c>
      <c r="AK177" s="10">
        <f t="shared" si="66"/>
        <v>27150</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1617113.1687767638</v>
      </c>
      <c r="K179" s="10">
        <f t="shared" si="67"/>
        <v>2307276.8111002063</v>
      </c>
      <c r="L179" s="10">
        <f t="shared" si="67"/>
        <v>3079492.6394812567</v>
      </c>
      <c r="M179" s="10">
        <f t="shared" si="67"/>
        <v>3873851.0579541735</v>
      </c>
      <c r="N179" s="10">
        <f t="shared" si="67"/>
        <v>4798477.4313812647</v>
      </c>
      <c r="O179" s="10">
        <f t="shared" si="67"/>
        <v>5602464.1495253285</v>
      </c>
      <c r="P179" s="10">
        <f t="shared" si="67"/>
        <v>6438102.1812842032</v>
      </c>
      <c r="Q179" s="10">
        <f t="shared" si="67"/>
        <v>7306366.3236870114</v>
      </c>
      <c r="R179" s="10">
        <f t="shared" si="67"/>
        <v>8208258.3570087897</v>
      </c>
      <c r="S179" s="10">
        <f t="shared" si="67"/>
        <v>9144807.7481813375</v>
      </c>
      <c r="T179" s="10">
        <f t="shared" si="67"/>
        <v>10117072.371847691</v>
      </c>
      <c r="U179" s="10">
        <f t="shared" si="67"/>
        <v>11126139.249491084</v>
      </c>
      <c r="V179" s="10">
        <f t="shared" si="67"/>
        <v>12173125.307079513</v>
      </c>
      <c r="W179" s="10">
        <f t="shared" si="67"/>
        <v>13259178.151677631</v>
      </c>
      <c r="X179" s="10">
        <f t="shared" si="67"/>
        <v>14385476.867488448</v>
      </c>
      <c r="Y179" s="10">
        <f t="shared" si="67"/>
        <v>15553232.831798427</v>
      </c>
      <c r="Z179" s="10">
        <f t="shared" si="67"/>
        <v>16763690.551310865</v>
      </c>
      <c r="AA179" s="10">
        <f t="shared" si="67"/>
        <v>18018128.519364007</v>
      </c>
      <c r="AB179" s="10">
        <f t="shared" si="67"/>
        <v>19317860.094542243</v>
      </c>
      <c r="AC179" s="10">
        <f t="shared" si="67"/>
        <v>20664234.401200928</v>
      </c>
      <c r="AD179" s="10">
        <f t="shared" si="67"/>
        <v>22058637.252437588</v>
      </c>
      <c r="AE179" s="10">
        <f t="shared" si="67"/>
        <v>23502492.096055254</v>
      </c>
      <c r="AF179" s="10">
        <f t="shared" si="67"/>
        <v>24997260.984076541</v>
      </c>
      <c r="AG179" s="10">
        <f t="shared" si="67"/>
        <v>26544445.566380359</v>
      </c>
      <c r="AH179" s="10">
        <f t="shared" si="67"/>
        <v>28145588.109046958</v>
      </c>
      <c r="AI179" s="10">
        <f t="shared" si="67"/>
        <v>29802272.538010783</v>
      </c>
      <c r="AJ179" s="10">
        <f t="shared" si="67"/>
        <v>31516125.508635003</v>
      </c>
      <c r="AK179" s="10">
        <f t="shared" si="67"/>
        <v>33288817.501836173</v>
      </c>
    </row>
    <row r="180" spans="1:38" x14ac:dyDescent="0.35">
      <c r="C180" s="3"/>
      <c r="D180" s="3"/>
    </row>
    <row r="181" spans="1:38" x14ac:dyDescent="0.35">
      <c r="C181" s="3"/>
      <c r="D181" s="3"/>
      <c r="E181" s="15" t="s">
        <v>108</v>
      </c>
      <c r="F181" s="15" t="s">
        <v>109</v>
      </c>
      <c r="G181" s="15"/>
      <c r="H181" s="16">
        <f>H178*1000/H177</f>
        <v>60.5</v>
      </c>
      <c r="I181" s="16">
        <f t="shared" ref="I181:AK181" si="68">I178*1000/I177</f>
        <v>60.5</v>
      </c>
      <c r="J181" s="16">
        <f t="shared" si="68"/>
        <v>60.5</v>
      </c>
      <c r="K181" s="16">
        <f t="shared" si="68"/>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f t="shared" si="68"/>
        <v>60.5</v>
      </c>
      <c r="AE181" s="16">
        <f t="shared" si="68"/>
        <v>60.5</v>
      </c>
      <c r="AF181" s="16">
        <f t="shared" si="68"/>
        <v>60.5</v>
      </c>
      <c r="AG181" s="16">
        <f t="shared" si="68"/>
        <v>60.5</v>
      </c>
      <c r="AH181" s="16">
        <f t="shared" si="68"/>
        <v>60.5</v>
      </c>
      <c r="AI181" s="16">
        <f t="shared" si="68"/>
        <v>60.5</v>
      </c>
      <c r="AJ181" s="16">
        <f t="shared" si="68"/>
        <v>60.5</v>
      </c>
      <c r="AK181" s="16">
        <f t="shared" si="68"/>
        <v>60.5</v>
      </c>
    </row>
    <row r="182" spans="1:38" x14ac:dyDescent="0.35">
      <c r="C182" s="3"/>
      <c r="D182" s="3"/>
      <c r="E182" s="15" t="s">
        <v>110</v>
      </c>
      <c r="F182" s="15" t="s">
        <v>111</v>
      </c>
      <c r="G182" s="15"/>
      <c r="H182" s="16">
        <f>H179/H177</f>
        <v>544.41435000000001</v>
      </c>
      <c r="I182" s="16">
        <f t="shared" ref="I182:AK182" si="69">I179/I177</f>
        <v>576.81885</v>
      </c>
      <c r="J182" s="16">
        <f t="shared" si="69"/>
        <v>600.71068676699997</v>
      </c>
      <c r="K182" s="16">
        <f t="shared" si="69"/>
        <v>636.66578672743003</v>
      </c>
      <c r="L182" s="16">
        <f t="shared" si="69"/>
        <v>672.67204881635143</v>
      </c>
      <c r="M182" s="16">
        <f t="shared" si="69"/>
        <v>716.58362152315453</v>
      </c>
      <c r="N182" s="16">
        <f t="shared" si="69"/>
        <v>760.21505566876817</v>
      </c>
      <c r="O182" s="16">
        <f t="shared" si="69"/>
        <v>776.1795718378122</v>
      </c>
      <c r="P182" s="16">
        <f t="shared" si="69"/>
        <v>792.4793428464061</v>
      </c>
      <c r="Q182" s="16">
        <f t="shared" si="69"/>
        <v>809.1214090461807</v>
      </c>
      <c r="R182" s="16">
        <f t="shared" si="69"/>
        <v>826.11295863615032</v>
      </c>
      <c r="S182" s="16">
        <f t="shared" si="69"/>
        <v>843.46133076750948</v>
      </c>
      <c r="T182" s="16">
        <f t="shared" si="69"/>
        <v>861.17401871362711</v>
      </c>
      <c r="U182" s="16">
        <f t="shared" si="69"/>
        <v>879.25867310661329</v>
      </c>
      <c r="V182" s="16">
        <f t="shared" si="69"/>
        <v>897.72310524185195</v>
      </c>
      <c r="W182" s="16">
        <f t="shared" si="69"/>
        <v>916.57529045193075</v>
      </c>
      <c r="X182" s="16">
        <f t="shared" si="69"/>
        <v>935.82337155142125</v>
      </c>
      <c r="Y182" s="16">
        <f t="shared" si="69"/>
        <v>955.47566235400086</v>
      </c>
      <c r="Z182" s="16">
        <f t="shared" si="69"/>
        <v>975.54065126343494</v>
      </c>
      <c r="AA182" s="16">
        <f t="shared" si="69"/>
        <v>996.02700493996724</v>
      </c>
      <c r="AB182" s="16">
        <f t="shared" si="69"/>
        <v>1016.9435720437061</v>
      </c>
      <c r="AC182" s="16">
        <f t="shared" si="69"/>
        <v>1038.2993870566238</v>
      </c>
      <c r="AD182" s="16">
        <f t="shared" si="69"/>
        <v>1060.1036741848129</v>
      </c>
      <c r="AE182" s="16">
        <f t="shared" si="69"/>
        <v>1082.3658513426938</v>
      </c>
      <c r="AF182" s="16">
        <f t="shared" si="69"/>
        <v>1105.0955342208904</v>
      </c>
      <c r="AG182" s="16">
        <f t="shared" si="69"/>
        <v>1128.3025404395289</v>
      </c>
      <c r="AH182" s="16">
        <f t="shared" si="69"/>
        <v>1151.9968937887588</v>
      </c>
      <c r="AI182" s="16">
        <f t="shared" si="69"/>
        <v>1176.1888285583227</v>
      </c>
      <c r="AJ182" s="16">
        <f t="shared" si="69"/>
        <v>1200.8887939580477</v>
      </c>
      <c r="AK182" s="16">
        <f t="shared" si="69"/>
        <v>1226.1074586311665</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73">I194*(1+$G$16)*(1+J$193)</f>
        <v>509.81515301899987</v>
      </c>
      <c r="K194" s="10">
        <f t="shared" si="73"/>
        <v>520.52127123239882</v>
      </c>
      <c r="L194" s="10">
        <f t="shared" si="73"/>
        <v>531.4522179282792</v>
      </c>
      <c r="M194" s="10">
        <f>L194*(1+$G$16)*(1+M$193)</f>
        <v>542.61271450477307</v>
      </c>
      <c r="N194" s="10">
        <f t="shared" si="73"/>
        <v>554.00758150937327</v>
      </c>
      <c r="O194" s="10">
        <f t="shared" si="73"/>
        <v>565.64174072107005</v>
      </c>
      <c r="P194" s="10">
        <f t="shared" si="73"/>
        <v>577.52021727621252</v>
      </c>
      <c r="Q194" s="10">
        <f t="shared" si="73"/>
        <v>589.64814183901296</v>
      </c>
      <c r="R194" s="10">
        <f t="shared" si="73"/>
        <v>602.03075281763222</v>
      </c>
      <c r="S194" s="10">
        <f t="shared" si="73"/>
        <v>614.6733986268024</v>
      </c>
      <c r="T194" s="10">
        <f t="shared" si="73"/>
        <v>627.58153999796514</v>
      </c>
      <c r="U194" s="10">
        <f t="shared" si="73"/>
        <v>640.76075233792233</v>
      </c>
      <c r="V194" s="10">
        <f t="shared" si="73"/>
        <v>654.21672813701866</v>
      </c>
      <c r="W194" s="10">
        <f t="shared" si="73"/>
        <v>667.95527942789602</v>
      </c>
      <c r="X194" s="10">
        <f t="shared" si="73"/>
        <v>681.98234029588173</v>
      </c>
      <c r="Y194" s="10">
        <f t="shared" si="73"/>
        <v>696.30396944209519</v>
      </c>
      <c r="Z194" s="10">
        <f t="shared" ref="Z194:AK195" si="74">Y194*(1+$G$16)*(1+Z$193)</f>
        <v>710.92635280037916</v>
      </c>
      <c r="AA194" s="10">
        <f t="shared" si="74"/>
        <v>725.85580620918711</v>
      </c>
      <c r="AB194" s="10">
        <f t="shared" si="74"/>
        <v>741.09877813957996</v>
      </c>
      <c r="AC194" s="10">
        <f t="shared" si="74"/>
        <v>756.66185248051113</v>
      </c>
      <c r="AD194" s="10">
        <f t="shared" si="74"/>
        <v>772.55175138260176</v>
      </c>
      <c r="AE194" s="10">
        <f t="shared" si="74"/>
        <v>788.77533816163634</v>
      </c>
      <c r="AF194" s="10">
        <f t="shared" si="74"/>
        <v>805.33962026303061</v>
      </c>
      <c r="AG194" s="10">
        <f t="shared" si="74"/>
        <v>822.25175228855414</v>
      </c>
      <c r="AH194" s="10">
        <f t="shared" si="74"/>
        <v>839.5190390866137</v>
      </c>
      <c r="AI194" s="10">
        <f t="shared" si="74"/>
        <v>857.14893890743247</v>
      </c>
      <c r="AJ194" s="10">
        <f t="shared" si="74"/>
        <v>875.14906662448846</v>
      </c>
      <c r="AK194" s="10">
        <f t="shared" si="74"/>
        <v>893.52719702360264</v>
      </c>
    </row>
    <row r="195" spans="1:39" x14ac:dyDescent="0.35">
      <c r="A195" s="2">
        <v>42</v>
      </c>
      <c r="E195" t="s">
        <v>122</v>
      </c>
      <c r="F195" t="s">
        <v>113</v>
      </c>
      <c r="G195" s="6"/>
      <c r="H195" s="10">
        <f>G195*(1+$G$16)*(1+H$193)</f>
        <v>0</v>
      </c>
      <c r="I195" s="10">
        <f t="shared" ref="I195:W195" si="75">H195*(1+$G$16)*(1+I$193)</f>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3"/>
        <v>0</v>
      </c>
      <c r="Y195" s="10">
        <f t="shared" si="73"/>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6">I194*I177+(I195+I199)*I178+I196+I200</f>
        <v>910776.53193599987</v>
      </c>
      <c r="J202" s="10">
        <f t="shared" si="76"/>
        <v>1372422.3919271477</v>
      </c>
      <c r="K202" s="10">
        <f t="shared" si="76"/>
        <v>1886369.0869462134</v>
      </c>
      <c r="L202" s="10">
        <f t="shared" si="76"/>
        <v>2432988.253675662</v>
      </c>
      <c r="M202" s="10">
        <f t="shared" si="76"/>
        <v>2933364.3346128031</v>
      </c>
      <c r="N202" s="10">
        <f t="shared" si="76"/>
        <v>3496895.8544871639</v>
      </c>
      <c r="O202" s="10">
        <f t="shared" si="76"/>
        <v>4082802.0845246837</v>
      </c>
      <c r="P202" s="10">
        <f t="shared" si="76"/>
        <v>4691774.245151951</v>
      </c>
      <c r="Q202" s="10">
        <f t="shared" si="76"/>
        <v>5324522.7208062867</v>
      </c>
      <c r="R202" s="10">
        <f t="shared" si="76"/>
        <v>5981777.559995994</v>
      </c>
      <c r="S202" s="10">
        <f t="shared" si="76"/>
        <v>6664288.9879117915</v>
      </c>
      <c r="T202" s="10">
        <f t="shared" si="76"/>
        <v>7372827.9318960942</v>
      </c>
      <c r="U202" s="10">
        <f t="shared" si="76"/>
        <v>8108186.5600840691</v>
      </c>
      <c r="V202" s="10">
        <f t="shared" si="76"/>
        <v>8871178.8335379735</v>
      </c>
      <c r="W202" s="10">
        <f t="shared" si="76"/>
        <v>9662641.0722039435</v>
      </c>
      <c r="X202" s="10">
        <f t="shared" si="76"/>
        <v>10483432.535028294</v>
      </c>
      <c r="Y202" s="10">
        <f t="shared" si="76"/>
        <v>11334436.014578426</v>
      </c>
      <c r="Z202" s="10">
        <f t="shared" si="76"/>
        <v>12216558.446521716</v>
      </c>
      <c r="AA202" s="10">
        <f t="shared" si="76"/>
        <v>13130731.534324195</v>
      </c>
      <c r="AB202" s="10">
        <f t="shared" si="76"/>
        <v>14077912.389539462</v>
      </c>
      <c r="AC202" s="10">
        <f t="shared" si="76"/>
        <v>15059084.188067133</v>
      </c>
      <c r="AD202" s="10">
        <f t="shared" si="76"/>
        <v>16075256.842769178</v>
      </c>
      <c r="AE202" s="10">
        <f t="shared" si="76"/>
        <v>17127467.692841772</v>
      </c>
      <c r="AF202" s="10">
        <f t="shared" si="76"/>
        <v>18216782.210349753</v>
      </c>
      <c r="AG202" s="10">
        <f t="shared" si="76"/>
        <v>19344294.724340525</v>
      </c>
      <c r="AH202" s="10">
        <f t="shared" si="76"/>
        <v>20511129.162964147</v>
      </c>
      <c r="AI202" s="10">
        <f t="shared" si="76"/>
        <v>21718439.814036522</v>
      </c>
      <c r="AJ202" s="10">
        <f t="shared" si="76"/>
        <v>22967412.104493074</v>
      </c>
      <c r="AK202" s="10">
        <f t="shared" si="76"/>
        <v>24259263.399190813</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7">SUM(I205:I208)</f>
        <v>0</v>
      </c>
      <c r="J209" s="10">
        <f t="shared" si="77"/>
        <v>0</v>
      </c>
      <c r="K209" s="10">
        <f t="shared" si="77"/>
        <v>0</v>
      </c>
      <c r="L209" s="10">
        <f t="shared" si="77"/>
        <v>0</v>
      </c>
      <c r="M209" s="10">
        <f t="shared" si="77"/>
        <v>0</v>
      </c>
      <c r="N209" s="10">
        <f t="shared" si="77"/>
        <v>0</v>
      </c>
      <c r="O209" s="10">
        <f t="shared" si="77"/>
        <v>0</v>
      </c>
      <c r="P209" s="10">
        <f t="shared" si="77"/>
        <v>0</v>
      </c>
      <c r="Q209" s="10">
        <f t="shared" si="77"/>
        <v>0</v>
      </c>
      <c r="R209" s="10">
        <f t="shared" si="77"/>
        <v>0</v>
      </c>
      <c r="S209" s="10">
        <f t="shared" si="77"/>
        <v>0</v>
      </c>
      <c r="T209" s="10">
        <f t="shared" si="77"/>
        <v>0</v>
      </c>
      <c r="U209" s="10">
        <f t="shared" si="77"/>
        <v>0</v>
      </c>
      <c r="V209" s="10">
        <f t="shared" si="77"/>
        <v>0</v>
      </c>
      <c r="W209" s="10">
        <f t="shared" si="77"/>
        <v>0</v>
      </c>
      <c r="X209" s="10">
        <f t="shared" si="77"/>
        <v>0</v>
      </c>
      <c r="Y209" s="10">
        <f t="shared" si="77"/>
        <v>0</v>
      </c>
      <c r="Z209" s="10">
        <f t="shared" si="77"/>
        <v>0</v>
      </c>
      <c r="AA209" s="10">
        <f t="shared" si="77"/>
        <v>0</v>
      </c>
      <c r="AB209" s="10">
        <f t="shared" si="77"/>
        <v>0</v>
      </c>
      <c r="AC209" s="10">
        <f t="shared" si="77"/>
        <v>0</v>
      </c>
      <c r="AD209" s="10">
        <f t="shared" si="77"/>
        <v>0</v>
      </c>
      <c r="AE209" s="10">
        <f t="shared" si="77"/>
        <v>0</v>
      </c>
      <c r="AF209" s="10">
        <f t="shared" si="77"/>
        <v>0</v>
      </c>
      <c r="AG209" s="10">
        <f t="shared" si="77"/>
        <v>0</v>
      </c>
      <c r="AH209" s="10">
        <f t="shared" si="77"/>
        <v>0</v>
      </c>
      <c r="AI209" s="10">
        <f t="shared" si="77"/>
        <v>0</v>
      </c>
      <c r="AJ209" s="10">
        <f t="shared" si="77"/>
        <v>0</v>
      </c>
      <c r="AK209" s="10">
        <f t="shared" si="7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8">SUM(I212:I215)</f>
        <v>0</v>
      </c>
      <c r="J216" s="10">
        <f t="shared" si="78"/>
        <v>0</v>
      </c>
      <c r="K216" s="10">
        <f t="shared" si="78"/>
        <v>0</v>
      </c>
      <c r="L216" s="10">
        <f t="shared" si="78"/>
        <v>0</v>
      </c>
      <c r="M216" s="10">
        <f t="shared" si="78"/>
        <v>0</v>
      </c>
      <c r="N216" s="10">
        <f t="shared" si="78"/>
        <v>0</v>
      </c>
      <c r="O216" s="10">
        <f t="shared" si="78"/>
        <v>0</v>
      </c>
      <c r="P216" s="10">
        <f t="shared" si="78"/>
        <v>0</v>
      </c>
      <c r="Q216" s="10">
        <f t="shared" si="78"/>
        <v>0</v>
      </c>
      <c r="R216" s="10">
        <f t="shared" si="78"/>
        <v>0</v>
      </c>
      <c r="S216" s="10">
        <f t="shared" si="78"/>
        <v>0</v>
      </c>
      <c r="T216" s="10">
        <f t="shared" si="78"/>
        <v>0</v>
      </c>
      <c r="U216" s="10">
        <f t="shared" si="78"/>
        <v>0</v>
      </c>
      <c r="V216" s="10">
        <f t="shared" si="78"/>
        <v>0</v>
      </c>
      <c r="W216" s="10">
        <f t="shared" si="78"/>
        <v>0</v>
      </c>
      <c r="X216" s="10">
        <f t="shared" si="78"/>
        <v>0</v>
      </c>
      <c r="Y216" s="10">
        <f t="shared" si="78"/>
        <v>0</v>
      </c>
      <c r="Z216" s="10">
        <f t="shared" si="78"/>
        <v>0</v>
      </c>
      <c r="AA216" s="10">
        <f t="shared" si="78"/>
        <v>0</v>
      </c>
      <c r="AB216" s="10">
        <f t="shared" si="78"/>
        <v>0</v>
      </c>
      <c r="AC216" s="10">
        <f t="shared" si="78"/>
        <v>0</v>
      </c>
      <c r="AD216" s="10">
        <f t="shared" si="78"/>
        <v>0</v>
      </c>
      <c r="AE216" s="10">
        <f t="shared" si="78"/>
        <v>0</v>
      </c>
      <c r="AF216" s="10">
        <f t="shared" si="78"/>
        <v>0</v>
      </c>
      <c r="AG216" s="10">
        <f t="shared" si="78"/>
        <v>0</v>
      </c>
      <c r="AH216" s="10">
        <f t="shared" si="78"/>
        <v>0</v>
      </c>
      <c r="AI216" s="10">
        <f t="shared" si="78"/>
        <v>0</v>
      </c>
      <c r="AJ216" s="10">
        <f t="shared" si="78"/>
        <v>0</v>
      </c>
      <c r="AK216" s="10">
        <f t="shared" si="7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3077.5524317735194</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9">H176</f>
        <v>968</v>
      </c>
      <c r="I219" s="10">
        <f t="shared" si="79"/>
        <v>856</v>
      </c>
      <c r="J219" s="10">
        <f t="shared" si="79"/>
        <v>868</v>
      </c>
      <c r="K219" s="10">
        <f t="shared" si="79"/>
        <v>932</v>
      </c>
      <c r="L219" s="10">
        <f t="shared" si="79"/>
        <v>954</v>
      </c>
      <c r="M219" s="10">
        <f t="shared" si="79"/>
        <v>828</v>
      </c>
      <c r="N219" s="10">
        <f t="shared" si="79"/>
        <v>906</v>
      </c>
      <c r="O219" s="10">
        <f t="shared" si="79"/>
        <v>906</v>
      </c>
      <c r="P219" s="10">
        <f t="shared" si="79"/>
        <v>906</v>
      </c>
      <c r="Q219" s="10">
        <f t="shared" si="79"/>
        <v>906</v>
      </c>
      <c r="R219" s="10">
        <f t="shared" si="79"/>
        <v>906</v>
      </c>
      <c r="S219" s="10">
        <f t="shared" si="79"/>
        <v>906</v>
      </c>
      <c r="T219" s="10">
        <f t="shared" si="79"/>
        <v>906</v>
      </c>
      <c r="U219" s="10">
        <f t="shared" si="79"/>
        <v>906</v>
      </c>
      <c r="V219" s="10">
        <f t="shared" si="79"/>
        <v>906</v>
      </c>
      <c r="W219" s="10">
        <f t="shared" si="79"/>
        <v>906</v>
      </c>
      <c r="X219" s="10">
        <f t="shared" si="79"/>
        <v>906</v>
      </c>
      <c r="Y219" s="10">
        <f t="shared" si="79"/>
        <v>906</v>
      </c>
      <c r="Z219" s="10">
        <f t="shared" si="79"/>
        <v>906</v>
      </c>
      <c r="AA219" s="10">
        <f t="shared" si="79"/>
        <v>906</v>
      </c>
      <c r="AB219" s="10">
        <f t="shared" si="79"/>
        <v>906</v>
      </c>
      <c r="AC219" s="10">
        <f t="shared" si="79"/>
        <v>906</v>
      </c>
      <c r="AD219" s="10">
        <f t="shared" si="79"/>
        <v>906</v>
      </c>
      <c r="AE219" s="10">
        <f t="shared" si="79"/>
        <v>906</v>
      </c>
      <c r="AF219" s="10">
        <f t="shared" si="79"/>
        <v>906</v>
      </c>
      <c r="AG219" s="10">
        <f t="shared" si="79"/>
        <v>906</v>
      </c>
      <c r="AH219" s="10">
        <f t="shared" si="79"/>
        <v>906</v>
      </c>
      <c r="AI219" s="10">
        <f t="shared" si="79"/>
        <v>906</v>
      </c>
      <c r="AJ219" s="10">
        <f t="shared" si="79"/>
        <v>906</v>
      </c>
      <c r="AK219" s="10">
        <f t="shared" si="79"/>
        <v>906</v>
      </c>
    </row>
    <row r="220" spans="1:37" x14ac:dyDescent="0.35">
      <c r="E220" t="s">
        <v>138</v>
      </c>
      <c r="F220" t="s">
        <v>111</v>
      </c>
      <c r="G220" s="20">
        <v>3720.3619654060394</v>
      </c>
      <c r="H220" s="10">
        <f>G220*(1+$G$16)</f>
        <v>3798.489566679566</v>
      </c>
      <c r="I220" s="10">
        <f t="shared" ref="I220:AK220" si="80">H220*(1+$G$16)</f>
        <v>3878.2578475798364</v>
      </c>
      <c r="J220" s="10">
        <f>I220*(1+$G$16)</f>
        <v>3959.7012623790124</v>
      </c>
      <c r="K220" s="10">
        <f t="shared" si="80"/>
        <v>4042.8549888889711</v>
      </c>
      <c r="L220" s="10">
        <f t="shared" si="80"/>
        <v>4127.7549436556392</v>
      </c>
      <c r="M220" s="10">
        <f t="shared" si="80"/>
        <v>4214.4377974724075</v>
      </c>
      <c r="N220" s="10">
        <f t="shared" si="80"/>
        <v>4302.9409912193278</v>
      </c>
      <c r="O220" s="10">
        <f t="shared" si="80"/>
        <v>4393.3027520349333</v>
      </c>
      <c r="P220" s="10">
        <f t="shared" si="80"/>
        <v>4485.5621098276661</v>
      </c>
      <c r="Q220" s="10">
        <f t="shared" si="80"/>
        <v>4579.7589141340468</v>
      </c>
      <c r="R220" s="10">
        <f t="shared" si="80"/>
        <v>4675.9338513308612</v>
      </c>
      <c r="S220" s="10">
        <f t="shared" si="80"/>
        <v>4774.1284622088087</v>
      </c>
      <c r="T220" s="10">
        <f t="shared" si="80"/>
        <v>4874.3851599151931</v>
      </c>
      <c r="U220" s="10">
        <f t="shared" si="80"/>
        <v>4976.747248273412</v>
      </c>
      <c r="V220" s="10">
        <f t="shared" si="80"/>
        <v>5081.2589404871533</v>
      </c>
      <c r="W220" s="10">
        <f t="shared" si="80"/>
        <v>5187.9653782373834</v>
      </c>
      <c r="X220" s="10">
        <f t="shared" si="80"/>
        <v>5296.9126511803679</v>
      </c>
      <c r="Y220" s="10">
        <f t="shared" si="80"/>
        <v>5408.1478168551548</v>
      </c>
      <c r="Z220" s="10">
        <f t="shared" si="80"/>
        <v>5521.7189210091128</v>
      </c>
      <c r="AA220" s="10">
        <f t="shared" si="80"/>
        <v>5637.6750183503036</v>
      </c>
      <c r="AB220" s="10">
        <f t="shared" si="80"/>
        <v>5756.0661937356599</v>
      </c>
      <c r="AC220" s="10">
        <f t="shared" si="80"/>
        <v>5876.9435838041081</v>
      </c>
      <c r="AD220" s="10">
        <f t="shared" si="80"/>
        <v>6000.3593990639938</v>
      </c>
      <c r="AE220" s="10">
        <f t="shared" si="80"/>
        <v>6126.3669464443374</v>
      </c>
      <c r="AF220" s="10">
        <f t="shared" si="80"/>
        <v>6255.0206523196675</v>
      </c>
      <c r="AG220" s="10">
        <f>AF220*(1+$G$16)</f>
        <v>6386.3760860183802</v>
      </c>
      <c r="AH220" s="10">
        <f t="shared" si="80"/>
        <v>6520.4899838247657</v>
      </c>
      <c r="AI220" s="10">
        <f t="shared" si="80"/>
        <v>6657.4202734850851</v>
      </c>
      <c r="AJ220" s="10">
        <f t="shared" si="80"/>
        <v>6797.2260992282709</v>
      </c>
      <c r="AK220" s="10">
        <f t="shared" si="80"/>
        <v>6939.9678473120639</v>
      </c>
    </row>
    <row r="221" spans="1:37" x14ac:dyDescent="0.35">
      <c r="E221" t="s">
        <v>139</v>
      </c>
      <c r="F221" t="s">
        <v>53</v>
      </c>
      <c r="H221" s="10">
        <f>H220*H219</f>
        <v>3676937.9005458197</v>
      </c>
      <c r="I221" s="10">
        <f>I220*I219</f>
        <v>3319788.7175283399</v>
      </c>
      <c r="J221" s="10">
        <f t="shared" ref="J221:AK221" si="81">J220*J219</f>
        <v>3437020.6957449829</v>
      </c>
      <c r="K221" s="10">
        <f t="shared" si="81"/>
        <v>3767940.8496445213</v>
      </c>
      <c r="L221" s="10">
        <f t="shared" si="81"/>
        <v>3937878.2162474799</v>
      </c>
      <c r="M221" s="10">
        <f t="shared" si="81"/>
        <v>3489554.4963071533</v>
      </c>
      <c r="N221" s="10">
        <f t="shared" si="81"/>
        <v>3898464.5380447111</v>
      </c>
      <c r="O221" s="10">
        <f t="shared" si="81"/>
        <v>3980332.2933436497</v>
      </c>
      <c r="P221" s="10">
        <f t="shared" si="81"/>
        <v>4063919.2715038653</v>
      </c>
      <c r="Q221" s="10">
        <f t="shared" si="81"/>
        <v>4149261.5762054464</v>
      </c>
      <c r="R221" s="10">
        <f t="shared" si="81"/>
        <v>4236396.0693057599</v>
      </c>
      <c r="S221" s="10">
        <f t="shared" si="81"/>
        <v>4325360.3867611811</v>
      </c>
      <c r="T221" s="10">
        <f t="shared" si="81"/>
        <v>4416192.9548831647</v>
      </c>
      <c r="U221" s="10">
        <f t="shared" si="81"/>
        <v>4508933.006935711</v>
      </c>
      <c r="V221" s="10">
        <f t="shared" si="81"/>
        <v>4603620.6000813609</v>
      </c>
      <c r="W221" s="10">
        <f t="shared" si="81"/>
        <v>4700296.6326830694</v>
      </c>
      <c r="X221" s="10">
        <f t="shared" si="81"/>
        <v>4799002.8619694132</v>
      </c>
      <c r="Y221" s="10">
        <f t="shared" si="81"/>
        <v>4899781.9220707705</v>
      </c>
      <c r="Z221" s="10">
        <f t="shared" si="81"/>
        <v>5002677.3424342563</v>
      </c>
      <c r="AA221" s="10">
        <f t="shared" si="81"/>
        <v>5107733.5666253753</v>
      </c>
      <c r="AB221" s="10">
        <f t="shared" si="81"/>
        <v>5214995.9715245077</v>
      </c>
      <c r="AC221" s="10">
        <f t="shared" si="81"/>
        <v>5324510.8869265215</v>
      </c>
      <c r="AD221" s="10">
        <f t="shared" si="81"/>
        <v>5436325.6155519783</v>
      </c>
      <c r="AE221" s="10">
        <f t="shared" si="81"/>
        <v>5550488.4534785701</v>
      </c>
      <c r="AF221" s="10">
        <f t="shared" si="81"/>
        <v>5667048.7110016188</v>
      </c>
      <c r="AG221" s="10">
        <f t="shared" si="81"/>
        <v>5786056.7339326525</v>
      </c>
      <c r="AH221" s="10">
        <f t="shared" si="81"/>
        <v>5907563.9253452374</v>
      </c>
      <c r="AI221" s="10">
        <f t="shared" si="81"/>
        <v>6031622.7677774867</v>
      </c>
      <c r="AJ221" s="10">
        <f t="shared" si="81"/>
        <v>6158286.8459008131</v>
      </c>
      <c r="AK221" s="10">
        <f t="shared" si="81"/>
        <v>6287610.8696647296</v>
      </c>
    </row>
    <row r="223" spans="1:37" x14ac:dyDescent="0.35">
      <c r="D223" t="s">
        <v>140</v>
      </c>
    </row>
    <row r="224" spans="1:37" x14ac:dyDescent="0.35">
      <c r="E224" t="s">
        <v>57</v>
      </c>
      <c r="F224" t="s">
        <v>53</v>
      </c>
      <c r="G224" s="10">
        <f t="shared" ref="G224:AK224" si="82">G44</f>
        <v>6232586.4000000004</v>
      </c>
      <c r="H224" s="10">
        <f t="shared" si="82"/>
        <v>4176296</v>
      </c>
      <c r="I224" s="10">
        <f t="shared" si="82"/>
        <v>4176296</v>
      </c>
      <c r="J224" s="10">
        <f t="shared" si="82"/>
        <v>3786015.9385158177</v>
      </c>
      <c r="K224" s="10">
        <f t="shared" si="82"/>
        <v>4598927.3384508733</v>
      </c>
      <c r="L224" s="10">
        <f t="shared" si="82"/>
        <v>5147622.5504659051</v>
      </c>
      <c r="M224" s="10">
        <f t="shared" si="82"/>
        <v>3979015.7998537263</v>
      </c>
      <c r="N224" s="10">
        <f t="shared" si="82"/>
        <v>4907370.082629622</v>
      </c>
      <c r="O224" s="10">
        <f t="shared" si="82"/>
        <v>4483790.3419831889</v>
      </c>
      <c r="P224" s="10">
        <f t="shared" si="82"/>
        <v>4577949.939164836</v>
      </c>
      <c r="Q224" s="10">
        <f t="shared" si="82"/>
        <v>4674086.8878872972</v>
      </c>
      <c r="R224" s="10">
        <f t="shared" si="82"/>
        <v>4772242.7125329301</v>
      </c>
      <c r="S224" s="10">
        <f t="shared" si="82"/>
        <v>4872459.8094961215</v>
      </c>
      <c r="T224" s="10">
        <f t="shared" si="82"/>
        <v>4974781.4654955398</v>
      </c>
      <c r="U224" s="10">
        <f t="shared" si="82"/>
        <v>5079251.8762709461</v>
      </c>
      <c r="V224" s="10">
        <f t="shared" si="82"/>
        <v>5185916.1656726357</v>
      </c>
      <c r="W224" s="10">
        <f t="shared" si="82"/>
        <v>5294820.4051517611</v>
      </c>
      <c r="X224" s="10">
        <f t="shared" si="82"/>
        <v>5406011.6336599477</v>
      </c>
      <c r="Y224" s="10">
        <f t="shared" si="82"/>
        <v>5519537.8779668063</v>
      </c>
      <c r="Z224" s="10">
        <f t="shared" si="82"/>
        <v>5635448.1734041097</v>
      </c>
      <c r="AA224" s="10">
        <f t="shared" si="82"/>
        <v>5753792.5850455957</v>
      </c>
      <c r="AB224" s="10">
        <f t="shared" si="82"/>
        <v>5874622.229331553</v>
      </c>
      <c r="AC224" s="10">
        <f t="shared" si="82"/>
        <v>5997989.296147516</v>
      </c>
      <c r="AD224" s="10">
        <f t="shared" si="82"/>
        <v>6123947.0713666137</v>
      </c>
      <c r="AE224" s="10">
        <f t="shared" si="82"/>
        <v>6252549.959865313</v>
      </c>
      <c r="AF224" s="10">
        <f t="shared" si="82"/>
        <v>6383853.5090224845</v>
      </c>
      <c r="AG224" s="10">
        <f t="shared" si="82"/>
        <v>6517914.432711957</v>
      </c>
      <c r="AH224" s="10">
        <f t="shared" si="82"/>
        <v>6654790.6357989078</v>
      </c>
      <c r="AI224" s="10">
        <f t="shared" si="82"/>
        <v>6794541.2391506853</v>
      </c>
      <c r="AJ224" s="10">
        <f t="shared" si="82"/>
        <v>6937226.6051728493</v>
      </c>
      <c r="AK224" s="10">
        <f t="shared" si="82"/>
        <v>7082908.363881479</v>
      </c>
    </row>
    <row r="225" spans="4:38" x14ac:dyDescent="0.35">
      <c r="E225" t="s">
        <v>141</v>
      </c>
      <c r="F225" t="s">
        <v>53</v>
      </c>
      <c r="G225" s="10">
        <f t="shared" ref="G225:AK225" si="83">G179</f>
        <v>0</v>
      </c>
      <c r="H225" s="10">
        <f t="shared" si="83"/>
        <v>526993.09080000001</v>
      </c>
      <c r="I225" s="10">
        <f t="shared" si="83"/>
        <v>1052117.5824</v>
      </c>
      <c r="J225" s="10">
        <f t="shared" si="83"/>
        <v>1617113.1687767638</v>
      </c>
      <c r="K225" s="10">
        <f t="shared" si="83"/>
        <v>2307276.8111002063</v>
      </c>
      <c r="L225" s="10">
        <f t="shared" si="83"/>
        <v>3079492.6394812567</v>
      </c>
      <c r="M225" s="10">
        <f t="shared" si="83"/>
        <v>3873851.0579541735</v>
      </c>
      <c r="N225" s="10">
        <f t="shared" si="83"/>
        <v>4798477.4313812647</v>
      </c>
      <c r="O225" s="10">
        <f t="shared" si="83"/>
        <v>5602464.1495253285</v>
      </c>
      <c r="P225" s="10">
        <f t="shared" si="83"/>
        <v>6438102.1812842032</v>
      </c>
      <c r="Q225" s="10">
        <f t="shared" si="83"/>
        <v>7306366.3236870114</v>
      </c>
      <c r="R225" s="10">
        <f t="shared" si="83"/>
        <v>8208258.3570087897</v>
      </c>
      <c r="S225" s="10">
        <f t="shared" si="83"/>
        <v>9144807.7481813375</v>
      </c>
      <c r="T225" s="10">
        <f t="shared" si="83"/>
        <v>10117072.371847691</v>
      </c>
      <c r="U225" s="10">
        <f t="shared" si="83"/>
        <v>11126139.249491084</v>
      </c>
      <c r="V225" s="10">
        <f t="shared" si="83"/>
        <v>12173125.307079513</v>
      </c>
      <c r="W225" s="10">
        <f t="shared" si="83"/>
        <v>13259178.151677631</v>
      </c>
      <c r="X225" s="10">
        <f t="shared" si="83"/>
        <v>14385476.867488448</v>
      </c>
      <c r="Y225" s="10">
        <f t="shared" si="83"/>
        <v>15553232.831798427</v>
      </c>
      <c r="Z225" s="10">
        <f t="shared" si="83"/>
        <v>16763690.551310865</v>
      </c>
      <c r="AA225" s="10">
        <f t="shared" si="83"/>
        <v>18018128.519364007</v>
      </c>
      <c r="AB225" s="10">
        <f t="shared" si="83"/>
        <v>19317860.094542243</v>
      </c>
      <c r="AC225" s="10">
        <f t="shared" si="83"/>
        <v>20664234.401200928</v>
      </c>
      <c r="AD225" s="10">
        <f t="shared" si="83"/>
        <v>22058637.252437588</v>
      </c>
      <c r="AE225" s="10">
        <f t="shared" si="83"/>
        <v>23502492.096055254</v>
      </c>
      <c r="AF225" s="10">
        <f t="shared" si="83"/>
        <v>24997260.984076541</v>
      </c>
      <c r="AG225" s="10">
        <f t="shared" si="83"/>
        <v>26544445.566380359</v>
      </c>
      <c r="AH225" s="10">
        <f t="shared" si="83"/>
        <v>28145588.109046958</v>
      </c>
      <c r="AI225" s="10">
        <f t="shared" si="83"/>
        <v>29802272.538010783</v>
      </c>
      <c r="AJ225" s="10">
        <f t="shared" si="83"/>
        <v>31516125.508635003</v>
      </c>
      <c r="AK225" s="10">
        <f t="shared" si="83"/>
        <v>33288817.501836173</v>
      </c>
    </row>
    <row r="226" spans="4:38" x14ac:dyDescent="0.35">
      <c r="E226" t="s">
        <v>117</v>
      </c>
      <c r="F226" t="s">
        <v>53</v>
      </c>
      <c r="G226" s="10">
        <f t="shared" ref="G226:AK226" si="84">-G189</f>
        <v>0</v>
      </c>
      <c r="H226" s="10">
        <f t="shared" si="84"/>
        <v>0</v>
      </c>
      <c r="I226" s="10">
        <f t="shared" si="84"/>
        <v>0</v>
      </c>
      <c r="J226" s="10">
        <f t="shared" si="84"/>
        <v>0</v>
      </c>
      <c r="K226" s="10">
        <f t="shared" si="84"/>
        <v>0</v>
      </c>
      <c r="L226" s="10">
        <f t="shared" si="84"/>
        <v>0</v>
      </c>
      <c r="M226" s="10">
        <f t="shared" si="84"/>
        <v>0</v>
      </c>
      <c r="N226" s="10">
        <f t="shared" si="84"/>
        <v>0</v>
      </c>
      <c r="O226" s="10">
        <f t="shared" si="84"/>
        <v>0</v>
      </c>
      <c r="P226" s="10">
        <f t="shared" si="84"/>
        <v>0</v>
      </c>
      <c r="Q226" s="10">
        <f t="shared" si="84"/>
        <v>0</v>
      </c>
      <c r="R226" s="10">
        <f t="shared" si="84"/>
        <v>0</v>
      </c>
      <c r="S226" s="10">
        <f t="shared" si="84"/>
        <v>0</v>
      </c>
      <c r="T226" s="10">
        <f t="shared" si="84"/>
        <v>0</v>
      </c>
      <c r="U226" s="10">
        <f t="shared" si="84"/>
        <v>0</v>
      </c>
      <c r="V226" s="10">
        <f t="shared" si="84"/>
        <v>0</v>
      </c>
      <c r="W226" s="10">
        <f t="shared" si="84"/>
        <v>0</v>
      </c>
      <c r="X226" s="10">
        <f t="shared" si="84"/>
        <v>0</v>
      </c>
      <c r="Y226" s="10">
        <f t="shared" si="84"/>
        <v>0</v>
      </c>
      <c r="Z226" s="10">
        <f t="shared" si="84"/>
        <v>0</v>
      </c>
      <c r="AA226" s="10">
        <f t="shared" si="84"/>
        <v>0</v>
      </c>
      <c r="AB226" s="10">
        <f t="shared" si="84"/>
        <v>0</v>
      </c>
      <c r="AC226" s="10">
        <f t="shared" si="84"/>
        <v>0</v>
      </c>
      <c r="AD226" s="10">
        <f t="shared" si="84"/>
        <v>0</v>
      </c>
      <c r="AE226" s="10">
        <f t="shared" si="84"/>
        <v>0</v>
      </c>
      <c r="AF226" s="10">
        <f t="shared" si="84"/>
        <v>0</v>
      </c>
      <c r="AG226" s="10">
        <f t="shared" si="84"/>
        <v>0</v>
      </c>
      <c r="AH226" s="10">
        <f t="shared" si="84"/>
        <v>0</v>
      </c>
      <c r="AI226" s="10">
        <f t="shared" si="84"/>
        <v>0</v>
      </c>
      <c r="AJ226" s="10">
        <f t="shared" si="84"/>
        <v>0</v>
      </c>
      <c r="AK226" s="10">
        <f t="shared" si="84"/>
        <v>0</v>
      </c>
    </row>
    <row r="227" spans="4:38" x14ac:dyDescent="0.35">
      <c r="E227" t="s">
        <v>118</v>
      </c>
      <c r="F227" t="s">
        <v>53</v>
      </c>
      <c r="G227" s="10">
        <f t="shared" ref="G227:AK227" si="85">-G202</f>
        <v>0</v>
      </c>
      <c r="H227" s="10">
        <f t="shared" si="85"/>
        <v>-473409.11199999996</v>
      </c>
      <c r="I227" s="10">
        <f t="shared" si="85"/>
        <v>-910776.53193599987</v>
      </c>
      <c r="J227" s="10">
        <f t="shared" si="85"/>
        <v>-1372422.3919271477</v>
      </c>
      <c r="K227" s="10">
        <f t="shared" si="85"/>
        <v>-1886369.0869462134</v>
      </c>
      <c r="L227" s="10">
        <f t="shared" si="85"/>
        <v>-2432988.253675662</v>
      </c>
      <c r="M227" s="10">
        <f t="shared" si="85"/>
        <v>-2933364.3346128031</v>
      </c>
      <c r="N227" s="10">
        <f t="shared" si="85"/>
        <v>-3496895.8544871639</v>
      </c>
      <c r="O227" s="10">
        <f t="shared" si="85"/>
        <v>-4082802.0845246837</v>
      </c>
      <c r="P227" s="10">
        <f t="shared" si="85"/>
        <v>-4691774.245151951</v>
      </c>
      <c r="Q227" s="10">
        <f t="shared" si="85"/>
        <v>-5324522.7208062867</v>
      </c>
      <c r="R227" s="10">
        <f t="shared" si="85"/>
        <v>-5981777.559995994</v>
      </c>
      <c r="S227" s="10">
        <f t="shared" si="85"/>
        <v>-6664288.9879117915</v>
      </c>
      <c r="T227" s="10">
        <f t="shared" si="85"/>
        <v>-7372827.9318960942</v>
      </c>
      <c r="U227" s="10">
        <f t="shared" si="85"/>
        <v>-8108186.5600840691</v>
      </c>
      <c r="V227" s="10">
        <f t="shared" si="85"/>
        <v>-8871178.8335379735</v>
      </c>
      <c r="W227" s="10">
        <f t="shared" si="85"/>
        <v>-9662641.0722039435</v>
      </c>
      <c r="X227" s="10">
        <f t="shared" si="85"/>
        <v>-10483432.535028294</v>
      </c>
      <c r="Y227" s="10">
        <f t="shared" si="85"/>
        <v>-11334436.014578426</v>
      </c>
      <c r="Z227" s="10">
        <f t="shared" si="85"/>
        <v>-12216558.446521716</v>
      </c>
      <c r="AA227" s="10">
        <f t="shared" si="85"/>
        <v>-13130731.534324195</v>
      </c>
      <c r="AB227" s="10">
        <f t="shared" si="85"/>
        <v>-14077912.389539462</v>
      </c>
      <c r="AC227" s="10">
        <f t="shared" si="85"/>
        <v>-15059084.188067133</v>
      </c>
      <c r="AD227" s="10">
        <f t="shared" si="85"/>
        <v>-16075256.842769178</v>
      </c>
      <c r="AE227" s="10">
        <f t="shared" si="85"/>
        <v>-17127467.692841772</v>
      </c>
      <c r="AF227" s="10">
        <f t="shared" si="85"/>
        <v>-18216782.210349753</v>
      </c>
      <c r="AG227" s="10">
        <f t="shared" si="85"/>
        <v>-19344294.724340525</v>
      </c>
      <c r="AH227" s="10">
        <f t="shared" si="85"/>
        <v>-20511129.162964147</v>
      </c>
      <c r="AI227" s="10">
        <f t="shared" si="85"/>
        <v>-21718439.814036522</v>
      </c>
      <c r="AJ227" s="10">
        <f t="shared" si="85"/>
        <v>-22967412.104493074</v>
      </c>
      <c r="AK227" s="10">
        <f t="shared" si="85"/>
        <v>-24259263.399190813</v>
      </c>
    </row>
    <row r="228" spans="4:38" x14ac:dyDescent="0.35">
      <c r="E228" t="s">
        <v>142</v>
      </c>
      <c r="F228" t="s">
        <v>53</v>
      </c>
      <c r="G228" s="10">
        <f t="shared" ref="G228:AK228" si="86">-G36-G52-G87</f>
        <v>-2197616.1825999999</v>
      </c>
      <c r="H228" s="10">
        <f t="shared" si="86"/>
        <v>-2338304.2137968307</v>
      </c>
      <c r="I228" s="10">
        <f t="shared" si="86"/>
        <v>-2710520.8808911005</v>
      </c>
      <c r="J228" s="10">
        <f t="shared" si="86"/>
        <v>-3063146.7228086372</v>
      </c>
      <c r="K228" s="10">
        <f t="shared" si="86"/>
        <v>-3549843.9022192797</v>
      </c>
      <c r="L228" s="10">
        <f t="shared" si="86"/>
        <v>-3844264.5922605116</v>
      </c>
      <c r="M228" s="10">
        <f t="shared" si="86"/>
        <v>-4001325.7003741753</v>
      </c>
      <c r="N228" s="10">
        <f t="shared" si="86"/>
        <v>-4194069.3778108284</v>
      </c>
      <c r="O228" s="10">
        <f t="shared" si="86"/>
        <v>-4485177.1546153165</v>
      </c>
      <c r="P228" s="10">
        <f t="shared" si="86"/>
        <v>-4782398.1947326986</v>
      </c>
      <c r="Q228" s="10">
        <f t="shared" si="86"/>
        <v>-5085860.8766925465</v>
      </c>
      <c r="R228" s="10">
        <f t="shared" si="86"/>
        <v>-5395696.2749735508</v>
      </c>
      <c r="S228" s="10">
        <f t="shared" si="86"/>
        <v>-5712038.2166184559</v>
      </c>
      <c r="T228" s="10">
        <f t="shared" si="86"/>
        <v>-6034160.7541327896</v>
      </c>
      <c r="U228" s="10">
        <f t="shared" si="86"/>
        <v>-6362106.8626120714</v>
      </c>
      <c r="V228" s="10">
        <f t="shared" si="86"/>
        <v>-6695920.419628826</v>
      </c>
      <c r="W228" s="10">
        <f t="shared" si="86"/>
        <v>-7035646.2241846044</v>
      </c>
      <c r="X228" s="10">
        <f t="shared" si="86"/>
        <v>-7381330.0160599854</v>
      </c>
      <c r="Y228" s="10">
        <f t="shared" si="86"/>
        <v>-7733018.4955709428</v>
      </c>
      <c r="Z228" s="10">
        <f t="shared" si="86"/>
        <v>-8090759.3437400861</v>
      </c>
      <c r="AA228" s="10">
        <f t="shared" si="86"/>
        <v>-8454601.2428914998</v>
      </c>
      <c r="AB228" s="10">
        <f t="shared" si="86"/>
        <v>-8824593.8976780735</v>
      </c>
      <c r="AC228" s="10">
        <f t="shared" si="86"/>
        <v>-9200788.0565504059</v>
      </c>
      <c r="AD228" s="10">
        <f t="shared" si="86"/>
        <v>-9583235.5336765591</v>
      </c>
      <c r="AE228" s="10">
        <f t="shared" si="86"/>
        <v>-9971989.2313221265</v>
      </c>
      <c r="AF228" s="10">
        <f t="shared" si="86"/>
        <v>-8812036.1753002778</v>
      </c>
      <c r="AG228" s="10">
        <f t="shared" si="86"/>
        <v>-9179186.4141452238</v>
      </c>
      <c r="AH228" s="10">
        <f t="shared" si="86"/>
        <v>-9309862.4135577846</v>
      </c>
      <c r="AI228" s="10">
        <f t="shared" si="86"/>
        <v>-9528726.8204868194</v>
      </c>
      <c r="AJ228" s="10">
        <f t="shared" si="86"/>
        <v>-9753078.1396619268</v>
      </c>
      <c r="AK228" s="10">
        <f t="shared" si="86"/>
        <v>-10033731.976769038</v>
      </c>
    </row>
    <row r="229" spans="4:38" x14ac:dyDescent="0.35">
      <c r="E229" t="s">
        <v>125</v>
      </c>
      <c r="F229" t="s">
        <v>53</v>
      </c>
      <c r="G229" s="10">
        <f t="shared" ref="G229:AK229" si="87">G209</f>
        <v>0</v>
      </c>
      <c r="H229" s="10">
        <f t="shared" si="87"/>
        <v>0</v>
      </c>
      <c r="I229" s="10">
        <f t="shared" si="87"/>
        <v>0</v>
      </c>
      <c r="J229" s="10">
        <f t="shared" si="87"/>
        <v>0</v>
      </c>
      <c r="K229" s="10">
        <f t="shared" si="87"/>
        <v>0</v>
      </c>
      <c r="L229" s="10">
        <f t="shared" si="87"/>
        <v>0</v>
      </c>
      <c r="M229" s="10">
        <f t="shared" si="87"/>
        <v>0</v>
      </c>
      <c r="N229" s="10">
        <f t="shared" si="87"/>
        <v>0</v>
      </c>
      <c r="O229" s="10">
        <f t="shared" si="87"/>
        <v>0</v>
      </c>
      <c r="P229" s="10">
        <f t="shared" si="87"/>
        <v>0</v>
      </c>
      <c r="Q229" s="10">
        <f t="shared" si="87"/>
        <v>0</v>
      </c>
      <c r="R229" s="10">
        <f t="shared" si="87"/>
        <v>0</v>
      </c>
      <c r="S229" s="10">
        <f t="shared" si="87"/>
        <v>0</v>
      </c>
      <c r="T229" s="10">
        <f t="shared" si="87"/>
        <v>0</v>
      </c>
      <c r="U229" s="10">
        <f t="shared" si="87"/>
        <v>0</v>
      </c>
      <c r="V229" s="10">
        <f t="shared" si="87"/>
        <v>0</v>
      </c>
      <c r="W229" s="10">
        <f t="shared" si="87"/>
        <v>0</v>
      </c>
      <c r="X229" s="10">
        <f t="shared" si="87"/>
        <v>0</v>
      </c>
      <c r="Y229" s="10">
        <f t="shared" si="87"/>
        <v>0</v>
      </c>
      <c r="Z229" s="10">
        <f t="shared" si="87"/>
        <v>0</v>
      </c>
      <c r="AA229" s="10">
        <f t="shared" si="87"/>
        <v>0</v>
      </c>
      <c r="AB229" s="10">
        <f t="shared" si="87"/>
        <v>0</v>
      </c>
      <c r="AC229" s="10">
        <f t="shared" si="87"/>
        <v>0</v>
      </c>
      <c r="AD229" s="10">
        <f t="shared" si="87"/>
        <v>0</v>
      </c>
      <c r="AE229" s="10">
        <f t="shared" si="87"/>
        <v>0</v>
      </c>
      <c r="AF229" s="10">
        <f t="shared" si="87"/>
        <v>0</v>
      </c>
      <c r="AG229" s="10">
        <f t="shared" si="87"/>
        <v>0</v>
      </c>
      <c r="AH229" s="10">
        <f t="shared" si="87"/>
        <v>0</v>
      </c>
      <c r="AI229" s="10">
        <f t="shared" si="87"/>
        <v>0</v>
      </c>
      <c r="AJ229" s="10">
        <f t="shared" si="87"/>
        <v>0</v>
      </c>
      <c r="AK229" s="10">
        <f t="shared" si="87"/>
        <v>0</v>
      </c>
    </row>
    <row r="230" spans="4:38" x14ac:dyDescent="0.35">
      <c r="E230" t="s">
        <v>143</v>
      </c>
      <c r="F230" t="s">
        <v>53</v>
      </c>
      <c r="H230" s="10">
        <f t="shared" ref="H230:AK230" si="88">H221</f>
        <v>3676937.9005458197</v>
      </c>
      <c r="I230" s="10">
        <f t="shared" si="88"/>
        <v>3319788.7175283399</v>
      </c>
      <c r="J230" s="10">
        <f t="shared" si="88"/>
        <v>3437020.6957449829</v>
      </c>
      <c r="K230" s="10">
        <f t="shared" si="88"/>
        <v>3767940.8496445213</v>
      </c>
      <c r="L230" s="10">
        <f t="shared" si="88"/>
        <v>3937878.2162474799</v>
      </c>
      <c r="M230" s="10">
        <f t="shared" si="88"/>
        <v>3489554.4963071533</v>
      </c>
      <c r="N230" s="10">
        <f t="shared" si="88"/>
        <v>3898464.5380447111</v>
      </c>
      <c r="O230" s="10">
        <f t="shared" si="88"/>
        <v>3980332.2933436497</v>
      </c>
      <c r="P230" s="10">
        <f t="shared" si="88"/>
        <v>4063919.2715038653</v>
      </c>
      <c r="Q230" s="10">
        <f t="shared" si="88"/>
        <v>4149261.5762054464</v>
      </c>
      <c r="R230" s="10">
        <f t="shared" si="88"/>
        <v>4236396.0693057599</v>
      </c>
      <c r="S230" s="10">
        <f t="shared" si="88"/>
        <v>4325360.3867611811</v>
      </c>
      <c r="T230" s="10">
        <f t="shared" si="88"/>
        <v>4416192.9548831647</v>
      </c>
      <c r="U230" s="10">
        <f t="shared" si="88"/>
        <v>4508933.006935711</v>
      </c>
      <c r="V230" s="10">
        <f t="shared" si="88"/>
        <v>4603620.6000813609</v>
      </c>
      <c r="W230" s="10">
        <f t="shared" si="88"/>
        <v>4700296.6326830694</v>
      </c>
      <c r="X230" s="10">
        <f t="shared" si="88"/>
        <v>4799002.8619694132</v>
      </c>
      <c r="Y230" s="10">
        <f t="shared" si="88"/>
        <v>4899781.9220707705</v>
      </c>
      <c r="Z230" s="10">
        <f t="shared" si="88"/>
        <v>5002677.3424342563</v>
      </c>
      <c r="AA230" s="10">
        <f t="shared" si="88"/>
        <v>5107733.5666253753</v>
      </c>
      <c r="AB230" s="10">
        <f t="shared" si="88"/>
        <v>5214995.9715245077</v>
      </c>
      <c r="AC230" s="10">
        <f t="shared" si="88"/>
        <v>5324510.8869265215</v>
      </c>
      <c r="AD230" s="10">
        <f t="shared" si="88"/>
        <v>5436325.6155519783</v>
      </c>
      <c r="AE230" s="10">
        <f t="shared" si="88"/>
        <v>5550488.4534785701</v>
      </c>
      <c r="AF230" s="10">
        <f t="shared" si="88"/>
        <v>5667048.7110016188</v>
      </c>
      <c r="AG230" s="10">
        <f t="shared" si="88"/>
        <v>5786056.7339326525</v>
      </c>
      <c r="AH230" s="10">
        <f t="shared" si="88"/>
        <v>5907563.9253452374</v>
      </c>
      <c r="AI230" s="10">
        <f t="shared" si="88"/>
        <v>6031622.7677774867</v>
      </c>
      <c r="AJ230" s="10">
        <f t="shared" si="88"/>
        <v>6158286.8459008131</v>
      </c>
      <c r="AK230" s="10">
        <f t="shared" si="88"/>
        <v>6287610.8696647296</v>
      </c>
    </row>
    <row r="232" spans="4:38" x14ac:dyDescent="0.35">
      <c r="E232" t="s">
        <v>144</v>
      </c>
      <c r="F232" t="s">
        <v>53</v>
      </c>
      <c r="G232" s="10">
        <f t="shared" ref="G232:AK232" si="89">SUM(G224:G230)</f>
        <v>4034970.2174000004</v>
      </c>
      <c r="H232" s="10">
        <f t="shared" si="89"/>
        <v>5568513.6655489895</v>
      </c>
      <c r="I232" s="10">
        <f t="shared" si="89"/>
        <v>4926904.8871012386</v>
      </c>
      <c r="J232" s="10">
        <f t="shared" si="89"/>
        <v>4404580.6883017793</v>
      </c>
      <c r="K232" s="10">
        <f t="shared" si="89"/>
        <v>5237932.0100301076</v>
      </c>
      <c r="L232" s="10">
        <f t="shared" si="89"/>
        <v>5887740.5602584686</v>
      </c>
      <c r="M232" s="10">
        <f t="shared" si="89"/>
        <v>4407731.3191280756</v>
      </c>
      <c r="N232" s="10">
        <f t="shared" si="89"/>
        <v>5913346.8197576068</v>
      </c>
      <c r="O232" s="10">
        <f t="shared" si="89"/>
        <v>5498607.5457121674</v>
      </c>
      <c r="P232" s="10">
        <f t="shared" si="89"/>
        <v>5605798.9520682562</v>
      </c>
      <c r="Q232" s="10">
        <f t="shared" si="89"/>
        <v>5719331.1902809218</v>
      </c>
      <c r="R232" s="10">
        <f t="shared" si="89"/>
        <v>5839423.3038779339</v>
      </c>
      <c r="S232" s="10">
        <f t="shared" si="89"/>
        <v>5966300.7399083925</v>
      </c>
      <c r="T232" s="10">
        <f t="shared" si="89"/>
        <v>6101058.1061975118</v>
      </c>
      <c r="U232" s="10">
        <f t="shared" si="89"/>
        <v>6244030.7100016009</v>
      </c>
      <c r="V232" s="10">
        <f t="shared" si="89"/>
        <v>6395562.8196667079</v>
      </c>
      <c r="W232" s="10">
        <f t="shared" si="89"/>
        <v>6556007.8931239145</v>
      </c>
      <c r="X232" s="10">
        <f t="shared" si="89"/>
        <v>6725728.8120295294</v>
      </c>
      <c r="Y232" s="10">
        <f t="shared" si="89"/>
        <v>6905098.1216866346</v>
      </c>
      <c r="Z232" s="10">
        <f t="shared" si="89"/>
        <v>7094498.2768874299</v>
      </c>
      <c r="AA232" s="10">
        <f t="shared" si="89"/>
        <v>7294321.8938192818</v>
      </c>
      <c r="AB232" s="10">
        <f t="shared" si="89"/>
        <v>7504972.0081807682</v>
      </c>
      <c r="AC232" s="10">
        <f t="shared" si="89"/>
        <v>7726862.3396574287</v>
      </c>
      <c r="AD232" s="10">
        <f t="shared" si="89"/>
        <v>7960417.5629104413</v>
      </c>
      <c r="AE232" s="10">
        <f t="shared" si="89"/>
        <v>8206073.585235239</v>
      </c>
      <c r="AF232" s="10">
        <f t="shared" si="89"/>
        <v>10019344.818450615</v>
      </c>
      <c r="AG232" s="10">
        <f t="shared" si="89"/>
        <v>10324935.594539221</v>
      </c>
      <c r="AH232" s="10">
        <f t="shared" si="89"/>
        <v>10886951.093669172</v>
      </c>
      <c r="AI232" s="10">
        <f t="shared" si="89"/>
        <v>11381269.910415616</v>
      </c>
      <c r="AJ232" s="10">
        <f t="shared" si="89"/>
        <v>11891148.715553662</v>
      </c>
      <c r="AK232" s="10">
        <f t="shared" si="89"/>
        <v>12366341.359422527</v>
      </c>
    </row>
    <row r="233" spans="4:38" x14ac:dyDescent="0.35">
      <c r="E233" t="s">
        <v>145</v>
      </c>
      <c r="F233" t="s">
        <v>53</v>
      </c>
      <c r="G233" s="10">
        <f>-G232*G$20</f>
        <v>0</v>
      </c>
      <c r="H233" s="10">
        <f t="shared" ref="H233:AK233" si="90">-H232*H$20</f>
        <v>0</v>
      </c>
      <c r="I233" s="10">
        <f t="shared" si="90"/>
        <v>0</v>
      </c>
      <c r="J233" s="10">
        <f t="shared" si="90"/>
        <v>0</v>
      </c>
      <c r="K233" s="10">
        <f t="shared" si="90"/>
        <v>0</v>
      </c>
      <c r="L233" s="10">
        <f t="shared" si="90"/>
        <v>0</v>
      </c>
      <c r="M233" s="10">
        <f t="shared" si="90"/>
        <v>0</v>
      </c>
      <c r="N233" s="10">
        <f t="shared" si="90"/>
        <v>0</v>
      </c>
      <c r="O233" s="10">
        <f t="shared" si="90"/>
        <v>0</v>
      </c>
      <c r="P233" s="10">
        <f t="shared" si="90"/>
        <v>0</v>
      </c>
      <c r="Q233" s="10">
        <f t="shared" si="90"/>
        <v>0</v>
      </c>
      <c r="R233" s="10">
        <f t="shared" si="90"/>
        <v>0</v>
      </c>
      <c r="S233" s="10">
        <f t="shared" si="90"/>
        <v>0</v>
      </c>
      <c r="T233" s="10">
        <f t="shared" si="90"/>
        <v>0</v>
      </c>
      <c r="U233" s="10">
        <f t="shared" si="90"/>
        <v>0</v>
      </c>
      <c r="V233" s="10">
        <f t="shared" si="90"/>
        <v>0</v>
      </c>
      <c r="W233" s="10">
        <f t="shared" si="90"/>
        <v>0</v>
      </c>
      <c r="X233" s="10">
        <f t="shared" si="90"/>
        <v>0</v>
      </c>
      <c r="Y233" s="10">
        <f t="shared" si="90"/>
        <v>0</v>
      </c>
      <c r="Z233" s="10">
        <f t="shared" si="90"/>
        <v>0</v>
      </c>
      <c r="AA233" s="10">
        <f t="shared" si="90"/>
        <v>0</v>
      </c>
      <c r="AB233" s="10">
        <f t="shared" si="90"/>
        <v>0</v>
      </c>
      <c r="AC233" s="10">
        <f t="shared" si="90"/>
        <v>0</v>
      </c>
      <c r="AD233" s="10">
        <f t="shared" si="90"/>
        <v>0</v>
      </c>
      <c r="AE233" s="10">
        <f t="shared" si="90"/>
        <v>0</v>
      </c>
      <c r="AF233" s="10">
        <f t="shared" si="90"/>
        <v>0</v>
      </c>
      <c r="AG233" s="10">
        <f t="shared" si="90"/>
        <v>0</v>
      </c>
      <c r="AH233" s="10">
        <f t="shared" si="90"/>
        <v>0</v>
      </c>
      <c r="AI233" s="10">
        <f t="shared" si="90"/>
        <v>0</v>
      </c>
      <c r="AJ233" s="10">
        <f t="shared" si="90"/>
        <v>0</v>
      </c>
      <c r="AK233" s="10">
        <f t="shared" si="90"/>
        <v>0</v>
      </c>
    </row>
    <row r="235" spans="4:38" x14ac:dyDescent="0.35">
      <c r="D235" t="s">
        <v>146</v>
      </c>
    </row>
    <row r="236" spans="4:38" x14ac:dyDescent="0.35">
      <c r="E236" t="s">
        <v>51</v>
      </c>
      <c r="F236" t="s">
        <v>53</v>
      </c>
      <c r="G236" s="10">
        <f>-G28</f>
        <v>-64771548.044999994</v>
      </c>
      <c r="H236" s="10">
        <f t="shared" ref="H236:AK236" si="91">-H28</f>
        <v>-1998628.7159307459</v>
      </c>
      <c r="I236" s="10">
        <f t="shared" si="91"/>
        <v>-7501412.3547134995</v>
      </c>
      <c r="J236" s="10">
        <f t="shared" si="91"/>
        <v>-8953631.9748609979</v>
      </c>
      <c r="K236" s="10">
        <f t="shared" si="91"/>
        <v>-14816763.503986044</v>
      </c>
      <c r="L236" s="10">
        <f t="shared" si="91"/>
        <v>-5895611.8237101641</v>
      </c>
      <c r="M236" s="10">
        <f t="shared" si="91"/>
        <v>-3765371.2819813695</v>
      </c>
      <c r="N236" s="10">
        <f t="shared" si="91"/>
        <v>-3967030.0734917778</v>
      </c>
      <c r="O236" s="10">
        <f t="shared" si="91"/>
        <v>-7424000.6091839196</v>
      </c>
      <c r="P236" s="10">
        <f t="shared" si="91"/>
        <v>-7646720.6274594376</v>
      </c>
      <c r="Q236" s="10">
        <f t="shared" si="91"/>
        <v>-7876122.2462832211</v>
      </c>
      <c r="R236" s="10">
        <f t="shared" si="91"/>
        <v>-8112405.913671718</v>
      </c>
      <c r="S236" s="10">
        <f t="shared" si="91"/>
        <v>-8355778.0910818689</v>
      </c>
      <c r="T236" s="10">
        <f t="shared" si="91"/>
        <v>-8486345.2473496981</v>
      </c>
      <c r="U236" s="10">
        <f t="shared" si="91"/>
        <v>-8616912.4036175255</v>
      </c>
      <c r="V236" s="10">
        <f t="shared" si="91"/>
        <v>-8747479.5598853547</v>
      </c>
      <c r="W236" s="10">
        <f t="shared" si="91"/>
        <v>-8878046.716153184</v>
      </c>
      <c r="X236" s="10">
        <f t="shared" si="91"/>
        <v>-9008613.8724210113</v>
      </c>
      <c r="Y236" s="10">
        <f t="shared" si="91"/>
        <v>-9139181.0286888406</v>
      </c>
      <c r="Z236" s="10">
        <f t="shared" si="91"/>
        <v>-9269748.1849566698</v>
      </c>
      <c r="AA236" s="10">
        <f t="shared" si="91"/>
        <v>-9400315.3412244972</v>
      </c>
      <c r="AB236" s="10">
        <f t="shared" si="91"/>
        <v>-9530882.4974923264</v>
      </c>
      <c r="AC236" s="10">
        <f t="shared" si="91"/>
        <v>-9661449.6537601557</v>
      </c>
      <c r="AD236" s="10">
        <f t="shared" si="91"/>
        <v>-9792016.8100279849</v>
      </c>
      <c r="AE236" s="10">
        <f t="shared" si="91"/>
        <v>-9922583.9662958123</v>
      </c>
      <c r="AF236" s="10">
        <f t="shared" si="91"/>
        <v>-10053151.122563642</v>
      </c>
      <c r="AG236" s="10">
        <f t="shared" si="91"/>
        <v>-10183718.278831471</v>
      </c>
      <c r="AH236" s="10">
        <f t="shared" si="91"/>
        <v>-10314285.435099298</v>
      </c>
      <c r="AI236" s="10">
        <f t="shared" si="91"/>
        <v>-10444852.591367127</v>
      </c>
      <c r="AJ236" s="10">
        <f t="shared" si="91"/>
        <v>-10575419.747634957</v>
      </c>
      <c r="AK236" s="10">
        <f t="shared" si="91"/>
        <v>-10705986.903902784</v>
      </c>
    </row>
    <row r="237" spans="4:38" x14ac:dyDescent="0.35">
      <c r="E237" t="s">
        <v>147</v>
      </c>
      <c r="F237" t="s">
        <v>53</v>
      </c>
      <c r="G237" s="10">
        <f t="shared" ref="G237:AK237" si="92">G86</f>
        <v>0</v>
      </c>
      <c r="H237" s="10">
        <f t="shared" si="92"/>
        <v>0</v>
      </c>
      <c r="I237" s="10">
        <f t="shared" si="92"/>
        <v>0</v>
      </c>
      <c r="J237" s="10">
        <f t="shared" si="92"/>
        <v>0</v>
      </c>
      <c r="K237" s="10">
        <f t="shared" si="92"/>
        <v>0</v>
      </c>
      <c r="L237" s="10">
        <f t="shared" si="92"/>
        <v>0</v>
      </c>
      <c r="M237" s="10">
        <f t="shared" si="92"/>
        <v>0</v>
      </c>
      <c r="N237" s="10">
        <f t="shared" si="92"/>
        <v>0</v>
      </c>
      <c r="O237" s="10">
        <f t="shared" si="92"/>
        <v>0</v>
      </c>
      <c r="P237" s="10">
        <f t="shared" si="92"/>
        <v>0</v>
      </c>
      <c r="Q237" s="10">
        <f t="shared" si="92"/>
        <v>0</v>
      </c>
      <c r="R237" s="10">
        <f t="shared" si="92"/>
        <v>0</v>
      </c>
      <c r="S237" s="10">
        <f t="shared" si="92"/>
        <v>0</v>
      </c>
      <c r="T237" s="10">
        <f t="shared" si="92"/>
        <v>0</v>
      </c>
      <c r="U237" s="10">
        <f t="shared" si="92"/>
        <v>0</v>
      </c>
      <c r="V237" s="10">
        <f t="shared" si="92"/>
        <v>0</v>
      </c>
      <c r="W237" s="10">
        <f t="shared" si="92"/>
        <v>0</v>
      </c>
      <c r="X237" s="10">
        <f t="shared" si="92"/>
        <v>0</v>
      </c>
      <c r="Y237" s="10">
        <f t="shared" si="92"/>
        <v>0</v>
      </c>
      <c r="Z237" s="10">
        <f t="shared" si="92"/>
        <v>0</v>
      </c>
      <c r="AA237" s="10">
        <f t="shared" si="92"/>
        <v>0</v>
      </c>
      <c r="AB237" s="10">
        <f t="shared" si="92"/>
        <v>0</v>
      </c>
      <c r="AC237" s="10">
        <f t="shared" si="92"/>
        <v>0</v>
      </c>
      <c r="AD237" s="10">
        <f t="shared" si="92"/>
        <v>0</v>
      </c>
      <c r="AE237" s="10">
        <f t="shared" si="92"/>
        <v>0</v>
      </c>
      <c r="AF237" s="10">
        <f t="shared" si="92"/>
        <v>0</v>
      </c>
      <c r="AG237" s="10">
        <f t="shared" si="92"/>
        <v>0</v>
      </c>
      <c r="AH237" s="10">
        <f t="shared" si="92"/>
        <v>0</v>
      </c>
      <c r="AI237" s="10">
        <f t="shared" si="92"/>
        <v>0</v>
      </c>
      <c r="AJ237" s="10">
        <f t="shared" si="92"/>
        <v>0</v>
      </c>
      <c r="AK237" s="10">
        <f t="shared" si="92"/>
        <v>0</v>
      </c>
    </row>
    <row r="238" spans="4:38" x14ac:dyDescent="0.35">
      <c r="E238" t="s">
        <v>60</v>
      </c>
      <c r="F238" t="s">
        <v>53</v>
      </c>
      <c r="G238" s="10">
        <f t="shared" ref="G238:AK238" si="93">G55</f>
        <v>30007000</v>
      </c>
      <c r="H238" s="10">
        <f t="shared" si="93"/>
        <v>0</v>
      </c>
      <c r="I238" s="10">
        <f t="shared" si="93"/>
        <v>0</v>
      </c>
      <c r="J238" s="10">
        <f t="shared" si="93"/>
        <v>0</v>
      </c>
      <c r="K238" s="10">
        <f t="shared" si="93"/>
        <v>0</v>
      </c>
      <c r="L238" s="10">
        <f t="shared" si="93"/>
        <v>0</v>
      </c>
      <c r="M238" s="10">
        <f t="shared" si="93"/>
        <v>0</v>
      </c>
      <c r="N238" s="10">
        <f t="shared" si="93"/>
        <v>0</v>
      </c>
      <c r="O238" s="10">
        <f t="shared" si="93"/>
        <v>0</v>
      </c>
      <c r="P238" s="10">
        <f t="shared" si="93"/>
        <v>0</v>
      </c>
      <c r="Q238" s="10">
        <f t="shared" si="93"/>
        <v>0</v>
      </c>
      <c r="R238" s="10">
        <f t="shared" si="93"/>
        <v>0</v>
      </c>
      <c r="S238" s="10">
        <f t="shared" si="93"/>
        <v>0</v>
      </c>
      <c r="T238" s="10">
        <f t="shared" si="93"/>
        <v>0</v>
      </c>
      <c r="U238" s="10">
        <f t="shared" si="93"/>
        <v>0</v>
      </c>
      <c r="V238" s="10">
        <f t="shared" si="93"/>
        <v>0</v>
      </c>
      <c r="W238" s="10">
        <f t="shared" si="93"/>
        <v>0</v>
      </c>
      <c r="X238" s="10">
        <f t="shared" si="93"/>
        <v>0</v>
      </c>
      <c r="Y238" s="10">
        <f t="shared" si="93"/>
        <v>0</v>
      </c>
      <c r="Z238" s="10">
        <f t="shared" si="93"/>
        <v>0</v>
      </c>
      <c r="AA238" s="10">
        <f t="shared" si="93"/>
        <v>0</v>
      </c>
      <c r="AB238" s="10">
        <f t="shared" si="93"/>
        <v>0</v>
      </c>
      <c r="AC238" s="10">
        <f t="shared" si="93"/>
        <v>0</v>
      </c>
      <c r="AD238" s="10">
        <f t="shared" si="93"/>
        <v>0</v>
      </c>
      <c r="AE238" s="10">
        <f t="shared" si="93"/>
        <v>0</v>
      </c>
      <c r="AF238" s="10">
        <f t="shared" si="93"/>
        <v>0</v>
      </c>
      <c r="AG238" s="10">
        <f t="shared" si="93"/>
        <v>0</v>
      </c>
      <c r="AH238" s="10">
        <f t="shared" si="93"/>
        <v>0</v>
      </c>
      <c r="AI238" s="10">
        <f t="shared" si="93"/>
        <v>0</v>
      </c>
      <c r="AJ238" s="10">
        <f t="shared" si="93"/>
        <v>0</v>
      </c>
      <c r="AK238" s="10">
        <f t="shared" si="93"/>
        <v>0</v>
      </c>
    </row>
    <row r="239" spans="4:38" x14ac:dyDescent="0.35">
      <c r="E239" t="s">
        <v>141</v>
      </c>
      <c r="F239" t="s">
        <v>53</v>
      </c>
      <c r="G239" s="10">
        <f t="shared" ref="G239:AK239" si="94">G179</f>
        <v>0</v>
      </c>
      <c r="H239" s="10">
        <f t="shared" si="94"/>
        <v>526993.09080000001</v>
      </c>
      <c r="I239" s="10">
        <f t="shared" si="94"/>
        <v>1052117.5824</v>
      </c>
      <c r="J239" s="10">
        <f t="shared" si="94"/>
        <v>1617113.1687767638</v>
      </c>
      <c r="K239" s="10">
        <f t="shared" si="94"/>
        <v>2307276.8111002063</v>
      </c>
      <c r="L239" s="10">
        <f t="shared" si="94"/>
        <v>3079492.6394812567</v>
      </c>
      <c r="M239" s="10">
        <f t="shared" si="94"/>
        <v>3873851.0579541735</v>
      </c>
      <c r="N239" s="10">
        <f t="shared" si="94"/>
        <v>4798477.4313812647</v>
      </c>
      <c r="O239" s="10">
        <f t="shared" si="94"/>
        <v>5602464.1495253285</v>
      </c>
      <c r="P239" s="10">
        <f t="shared" si="94"/>
        <v>6438102.1812842032</v>
      </c>
      <c r="Q239" s="10">
        <f t="shared" si="94"/>
        <v>7306366.3236870114</v>
      </c>
      <c r="R239" s="10">
        <f t="shared" si="94"/>
        <v>8208258.3570087897</v>
      </c>
      <c r="S239" s="10">
        <f t="shared" si="94"/>
        <v>9144807.7481813375</v>
      </c>
      <c r="T239" s="10">
        <f t="shared" si="94"/>
        <v>10117072.371847691</v>
      </c>
      <c r="U239" s="10">
        <f t="shared" si="94"/>
        <v>11126139.249491084</v>
      </c>
      <c r="V239" s="10">
        <f t="shared" si="94"/>
        <v>12173125.307079513</v>
      </c>
      <c r="W239" s="10">
        <f t="shared" si="94"/>
        <v>13259178.151677631</v>
      </c>
      <c r="X239" s="10">
        <f t="shared" si="94"/>
        <v>14385476.867488448</v>
      </c>
      <c r="Y239" s="10">
        <f t="shared" si="94"/>
        <v>15553232.831798427</v>
      </c>
      <c r="Z239" s="10">
        <f t="shared" si="94"/>
        <v>16763690.551310865</v>
      </c>
      <c r="AA239" s="10">
        <f t="shared" si="94"/>
        <v>18018128.519364007</v>
      </c>
      <c r="AB239" s="10">
        <f t="shared" si="94"/>
        <v>19317860.094542243</v>
      </c>
      <c r="AC239" s="10">
        <f t="shared" si="94"/>
        <v>20664234.401200928</v>
      </c>
      <c r="AD239" s="10">
        <f t="shared" si="94"/>
        <v>22058637.252437588</v>
      </c>
      <c r="AE239" s="10">
        <f t="shared" si="94"/>
        <v>23502492.096055254</v>
      </c>
      <c r="AF239" s="10">
        <f t="shared" si="94"/>
        <v>24997260.984076541</v>
      </c>
      <c r="AG239" s="10">
        <f t="shared" si="94"/>
        <v>26544445.566380359</v>
      </c>
      <c r="AH239" s="10">
        <f t="shared" si="94"/>
        <v>28145588.109046958</v>
      </c>
      <c r="AI239" s="10">
        <f t="shared" si="94"/>
        <v>29802272.538010783</v>
      </c>
      <c r="AJ239" s="10">
        <f t="shared" si="94"/>
        <v>31516125.508635003</v>
      </c>
      <c r="AK239" s="10">
        <f t="shared" si="94"/>
        <v>33288817.501836173</v>
      </c>
      <c r="AL239" s="10">
        <f t="shared" ref="AL239:AL243" si="95">IF(AF239=0,0,IF($G$17&gt;(AK239/AF239)^(1/5)-1+2%,AK239*(AK239/AF239)^(1/5)/($G$17-((AK239/AF239)^(1/5)-1)),AK239*(1+$G$16)/$G$18))</f>
        <v>1099931477.9732921</v>
      </c>
    </row>
    <row r="240" spans="4:38" x14ac:dyDescent="0.35">
      <c r="E240" t="s">
        <v>117</v>
      </c>
      <c r="F240" t="s">
        <v>53</v>
      </c>
      <c r="G240" s="10">
        <f t="shared" ref="G240:AK240" si="96">G226</f>
        <v>0</v>
      </c>
      <c r="H240" s="10">
        <f t="shared" si="96"/>
        <v>0</v>
      </c>
      <c r="I240" s="10">
        <f t="shared" si="96"/>
        <v>0</v>
      </c>
      <c r="J240" s="10">
        <f t="shared" si="96"/>
        <v>0</v>
      </c>
      <c r="K240" s="10">
        <f t="shared" si="96"/>
        <v>0</v>
      </c>
      <c r="L240" s="10">
        <f t="shared" si="96"/>
        <v>0</v>
      </c>
      <c r="M240" s="10">
        <f t="shared" si="96"/>
        <v>0</v>
      </c>
      <c r="N240" s="10">
        <f t="shared" si="96"/>
        <v>0</v>
      </c>
      <c r="O240" s="10">
        <f t="shared" si="96"/>
        <v>0</v>
      </c>
      <c r="P240" s="10">
        <f t="shared" si="96"/>
        <v>0</v>
      </c>
      <c r="Q240" s="10">
        <f t="shared" si="96"/>
        <v>0</v>
      </c>
      <c r="R240" s="10">
        <f t="shared" si="96"/>
        <v>0</v>
      </c>
      <c r="S240" s="10">
        <f t="shared" si="96"/>
        <v>0</v>
      </c>
      <c r="T240" s="10">
        <f t="shared" si="96"/>
        <v>0</v>
      </c>
      <c r="U240" s="10">
        <f t="shared" si="96"/>
        <v>0</v>
      </c>
      <c r="V240" s="10">
        <f t="shared" si="96"/>
        <v>0</v>
      </c>
      <c r="W240" s="10">
        <f t="shared" si="96"/>
        <v>0</v>
      </c>
      <c r="X240" s="10">
        <f t="shared" si="96"/>
        <v>0</v>
      </c>
      <c r="Y240" s="10">
        <f t="shared" si="96"/>
        <v>0</v>
      </c>
      <c r="Z240" s="10">
        <f t="shared" si="96"/>
        <v>0</v>
      </c>
      <c r="AA240" s="10">
        <f t="shared" si="96"/>
        <v>0</v>
      </c>
      <c r="AB240" s="10">
        <f t="shared" si="96"/>
        <v>0</v>
      </c>
      <c r="AC240" s="10">
        <f t="shared" si="96"/>
        <v>0</v>
      </c>
      <c r="AD240" s="10">
        <f t="shared" si="96"/>
        <v>0</v>
      </c>
      <c r="AE240" s="10">
        <f t="shared" si="96"/>
        <v>0</v>
      </c>
      <c r="AF240" s="10">
        <f t="shared" si="96"/>
        <v>0</v>
      </c>
      <c r="AG240" s="10">
        <f t="shared" si="96"/>
        <v>0</v>
      </c>
      <c r="AH240" s="10">
        <f t="shared" si="96"/>
        <v>0</v>
      </c>
      <c r="AI240" s="10">
        <f t="shared" si="96"/>
        <v>0</v>
      </c>
      <c r="AJ240" s="10">
        <f t="shared" si="96"/>
        <v>0</v>
      </c>
      <c r="AK240" s="10">
        <f t="shared" si="96"/>
        <v>0</v>
      </c>
      <c r="AL240" s="10">
        <f t="shared" si="95"/>
        <v>0</v>
      </c>
    </row>
    <row r="241" spans="3:40" x14ac:dyDescent="0.35">
      <c r="E241" t="s">
        <v>118</v>
      </c>
      <c r="F241" t="s">
        <v>53</v>
      </c>
      <c r="G241" s="10">
        <f t="shared" ref="G241:AK241" si="97">-G202</f>
        <v>0</v>
      </c>
      <c r="H241" s="10">
        <f t="shared" si="97"/>
        <v>-473409.11199999996</v>
      </c>
      <c r="I241" s="10">
        <f t="shared" si="97"/>
        <v>-910776.53193599987</v>
      </c>
      <c r="J241" s="10">
        <f t="shared" si="97"/>
        <v>-1372422.3919271477</v>
      </c>
      <c r="K241" s="10">
        <f t="shared" si="97"/>
        <v>-1886369.0869462134</v>
      </c>
      <c r="L241" s="10">
        <f t="shared" si="97"/>
        <v>-2432988.253675662</v>
      </c>
      <c r="M241" s="10">
        <f t="shared" si="97"/>
        <v>-2933364.3346128031</v>
      </c>
      <c r="N241" s="10">
        <f t="shared" si="97"/>
        <v>-3496895.8544871639</v>
      </c>
      <c r="O241" s="10">
        <f t="shared" si="97"/>
        <v>-4082802.0845246837</v>
      </c>
      <c r="P241" s="10">
        <f t="shared" si="97"/>
        <v>-4691774.245151951</v>
      </c>
      <c r="Q241" s="10">
        <f t="shared" si="97"/>
        <v>-5324522.7208062867</v>
      </c>
      <c r="R241" s="10">
        <f t="shared" si="97"/>
        <v>-5981777.559995994</v>
      </c>
      <c r="S241" s="10">
        <f t="shared" si="97"/>
        <v>-6664288.9879117915</v>
      </c>
      <c r="T241" s="10">
        <f t="shared" si="97"/>
        <v>-7372827.9318960942</v>
      </c>
      <c r="U241" s="10">
        <f t="shared" si="97"/>
        <v>-8108186.5600840691</v>
      </c>
      <c r="V241" s="10">
        <f t="shared" si="97"/>
        <v>-8871178.8335379735</v>
      </c>
      <c r="W241" s="10">
        <f t="shared" si="97"/>
        <v>-9662641.0722039435</v>
      </c>
      <c r="X241" s="10">
        <f t="shared" si="97"/>
        <v>-10483432.535028294</v>
      </c>
      <c r="Y241" s="10">
        <f t="shared" si="97"/>
        <v>-11334436.014578426</v>
      </c>
      <c r="Z241" s="10">
        <f t="shared" si="97"/>
        <v>-12216558.446521716</v>
      </c>
      <c r="AA241" s="10">
        <f t="shared" si="97"/>
        <v>-13130731.534324195</v>
      </c>
      <c r="AB241" s="10">
        <f t="shared" si="97"/>
        <v>-14077912.389539462</v>
      </c>
      <c r="AC241" s="10">
        <f t="shared" si="97"/>
        <v>-15059084.188067133</v>
      </c>
      <c r="AD241" s="10">
        <f t="shared" si="97"/>
        <v>-16075256.842769178</v>
      </c>
      <c r="AE241" s="10">
        <f t="shared" si="97"/>
        <v>-17127467.692841772</v>
      </c>
      <c r="AF241" s="10">
        <f t="shared" si="97"/>
        <v>-18216782.210349753</v>
      </c>
      <c r="AG241" s="10">
        <f t="shared" si="97"/>
        <v>-19344294.724340525</v>
      </c>
      <c r="AH241" s="10">
        <f t="shared" si="97"/>
        <v>-20511129.162964147</v>
      </c>
      <c r="AI241" s="10">
        <f t="shared" si="97"/>
        <v>-21718439.814036522</v>
      </c>
      <c r="AJ241" s="10">
        <f t="shared" si="97"/>
        <v>-22967412.104493074</v>
      </c>
      <c r="AK241" s="10">
        <f t="shared" si="97"/>
        <v>-24259263.399190813</v>
      </c>
      <c r="AL241" s="10">
        <f t="shared" si="95"/>
        <v>-801576308.43280959</v>
      </c>
    </row>
    <row r="242" spans="3:40" x14ac:dyDescent="0.35">
      <c r="E242" t="s">
        <v>125</v>
      </c>
      <c r="F242" t="s">
        <v>53</v>
      </c>
      <c r="G242" s="10">
        <f t="shared" ref="G242:AK242" si="98">G209</f>
        <v>0</v>
      </c>
      <c r="H242" s="10">
        <f t="shared" si="98"/>
        <v>0</v>
      </c>
      <c r="I242" s="10">
        <f t="shared" si="98"/>
        <v>0</v>
      </c>
      <c r="J242" s="10">
        <f t="shared" si="98"/>
        <v>0</v>
      </c>
      <c r="K242" s="10">
        <f t="shared" si="98"/>
        <v>0</v>
      </c>
      <c r="L242" s="10">
        <f t="shared" si="98"/>
        <v>0</v>
      </c>
      <c r="M242" s="10">
        <f t="shared" si="98"/>
        <v>0</v>
      </c>
      <c r="N242" s="10">
        <f t="shared" si="98"/>
        <v>0</v>
      </c>
      <c r="O242" s="10">
        <f t="shared" si="98"/>
        <v>0</v>
      </c>
      <c r="P242" s="10">
        <f t="shared" si="98"/>
        <v>0</v>
      </c>
      <c r="Q242" s="10">
        <f t="shared" si="98"/>
        <v>0</v>
      </c>
      <c r="R242" s="10">
        <f t="shared" si="98"/>
        <v>0</v>
      </c>
      <c r="S242" s="10">
        <f t="shared" si="98"/>
        <v>0</v>
      </c>
      <c r="T242" s="10">
        <f t="shared" si="98"/>
        <v>0</v>
      </c>
      <c r="U242" s="10">
        <f t="shared" si="98"/>
        <v>0</v>
      </c>
      <c r="V242" s="10">
        <f t="shared" si="98"/>
        <v>0</v>
      </c>
      <c r="W242" s="10">
        <f t="shared" si="98"/>
        <v>0</v>
      </c>
      <c r="X242" s="10">
        <f t="shared" si="98"/>
        <v>0</v>
      </c>
      <c r="Y242" s="10">
        <f t="shared" si="98"/>
        <v>0</v>
      </c>
      <c r="Z242" s="10">
        <f t="shared" si="98"/>
        <v>0</v>
      </c>
      <c r="AA242" s="10">
        <f t="shared" si="98"/>
        <v>0</v>
      </c>
      <c r="AB242" s="10">
        <f t="shared" si="98"/>
        <v>0</v>
      </c>
      <c r="AC242" s="10">
        <f t="shared" si="98"/>
        <v>0</v>
      </c>
      <c r="AD242" s="10">
        <f t="shared" si="98"/>
        <v>0</v>
      </c>
      <c r="AE242" s="10">
        <f t="shared" si="98"/>
        <v>0</v>
      </c>
      <c r="AF242" s="10">
        <f t="shared" si="98"/>
        <v>0</v>
      </c>
      <c r="AG242" s="10">
        <f t="shared" si="98"/>
        <v>0</v>
      </c>
      <c r="AH242" s="10">
        <f t="shared" si="98"/>
        <v>0</v>
      </c>
      <c r="AI242" s="10">
        <f t="shared" si="98"/>
        <v>0</v>
      </c>
      <c r="AJ242" s="10">
        <f t="shared" si="98"/>
        <v>0</v>
      </c>
      <c r="AK242" s="10">
        <f t="shared" si="98"/>
        <v>0</v>
      </c>
      <c r="AL242" s="10">
        <f t="shared" si="95"/>
        <v>0</v>
      </c>
    </row>
    <row r="243" spans="3:40" x14ac:dyDescent="0.35">
      <c r="E243" t="s">
        <v>131</v>
      </c>
      <c r="F243" t="s">
        <v>53</v>
      </c>
      <c r="G243" s="10">
        <f t="shared" ref="G243:AK243" si="99">G216</f>
        <v>0</v>
      </c>
      <c r="H243" s="10">
        <f t="shared" si="99"/>
        <v>0</v>
      </c>
      <c r="I243" s="10">
        <f t="shared" si="99"/>
        <v>0</v>
      </c>
      <c r="J243" s="10">
        <f t="shared" si="99"/>
        <v>0</v>
      </c>
      <c r="K243" s="10">
        <f t="shared" si="99"/>
        <v>0</v>
      </c>
      <c r="L243" s="10">
        <f t="shared" si="99"/>
        <v>0</v>
      </c>
      <c r="M243" s="10">
        <f t="shared" si="99"/>
        <v>0</v>
      </c>
      <c r="N243" s="10">
        <f t="shared" si="99"/>
        <v>0</v>
      </c>
      <c r="O243" s="10">
        <f t="shared" si="99"/>
        <v>0</v>
      </c>
      <c r="P243" s="10">
        <f t="shared" si="99"/>
        <v>0</v>
      </c>
      <c r="Q243" s="10">
        <f t="shared" si="99"/>
        <v>0</v>
      </c>
      <c r="R243" s="10">
        <f t="shared" si="99"/>
        <v>0</v>
      </c>
      <c r="S243" s="10">
        <f t="shared" si="99"/>
        <v>0</v>
      </c>
      <c r="T243" s="10">
        <f t="shared" si="99"/>
        <v>0</v>
      </c>
      <c r="U243" s="10">
        <f t="shared" si="99"/>
        <v>0</v>
      </c>
      <c r="V243" s="10">
        <f t="shared" si="99"/>
        <v>0</v>
      </c>
      <c r="W243" s="10">
        <f t="shared" si="99"/>
        <v>0</v>
      </c>
      <c r="X243" s="10">
        <f t="shared" si="99"/>
        <v>0</v>
      </c>
      <c r="Y243" s="10">
        <f t="shared" si="99"/>
        <v>0</v>
      </c>
      <c r="Z243" s="10">
        <f t="shared" si="99"/>
        <v>0</v>
      </c>
      <c r="AA243" s="10">
        <f t="shared" si="99"/>
        <v>0</v>
      </c>
      <c r="AB243" s="10">
        <f t="shared" si="99"/>
        <v>0</v>
      </c>
      <c r="AC243" s="10">
        <f t="shared" si="99"/>
        <v>0</v>
      </c>
      <c r="AD243" s="10">
        <f t="shared" si="99"/>
        <v>0</v>
      </c>
      <c r="AE243" s="10">
        <f t="shared" si="99"/>
        <v>0</v>
      </c>
      <c r="AF243" s="10">
        <f t="shared" si="99"/>
        <v>0</v>
      </c>
      <c r="AG243" s="10">
        <f t="shared" si="99"/>
        <v>0</v>
      </c>
      <c r="AH243" s="10">
        <f t="shared" si="99"/>
        <v>0</v>
      </c>
      <c r="AI243" s="10">
        <f t="shared" si="99"/>
        <v>0</v>
      </c>
      <c r="AJ243" s="10">
        <f t="shared" si="99"/>
        <v>0</v>
      </c>
      <c r="AK243" s="10">
        <f t="shared" si="99"/>
        <v>0</v>
      </c>
      <c r="AL243" s="10">
        <f t="shared" si="95"/>
        <v>0</v>
      </c>
    </row>
    <row r="244" spans="3:40" x14ac:dyDescent="0.35">
      <c r="E244" t="s">
        <v>148</v>
      </c>
      <c r="F244" t="s">
        <v>53</v>
      </c>
      <c r="G244" s="10">
        <f t="shared" ref="G244:AK244" si="100">G233</f>
        <v>0</v>
      </c>
      <c r="H244" s="10">
        <f t="shared" si="100"/>
        <v>0</v>
      </c>
      <c r="I244" s="10">
        <f t="shared" si="100"/>
        <v>0</v>
      </c>
      <c r="J244" s="10">
        <f t="shared" si="100"/>
        <v>0</v>
      </c>
      <c r="K244" s="10">
        <f t="shared" si="100"/>
        <v>0</v>
      </c>
      <c r="L244" s="10">
        <f t="shared" si="100"/>
        <v>0</v>
      </c>
      <c r="M244" s="10">
        <f t="shared" si="100"/>
        <v>0</v>
      </c>
      <c r="N244" s="10">
        <f t="shared" si="100"/>
        <v>0</v>
      </c>
      <c r="O244" s="10">
        <f t="shared" si="100"/>
        <v>0</v>
      </c>
      <c r="P244" s="10">
        <f t="shared" si="100"/>
        <v>0</v>
      </c>
      <c r="Q244" s="10">
        <f t="shared" si="100"/>
        <v>0</v>
      </c>
      <c r="R244" s="10">
        <f t="shared" si="100"/>
        <v>0</v>
      </c>
      <c r="S244" s="10">
        <f t="shared" si="100"/>
        <v>0</v>
      </c>
      <c r="T244" s="10">
        <f t="shared" si="100"/>
        <v>0</v>
      </c>
      <c r="U244" s="10">
        <f t="shared" si="100"/>
        <v>0</v>
      </c>
      <c r="V244" s="10">
        <f t="shared" si="100"/>
        <v>0</v>
      </c>
      <c r="W244" s="10">
        <f t="shared" si="100"/>
        <v>0</v>
      </c>
      <c r="X244" s="10">
        <f t="shared" si="100"/>
        <v>0</v>
      </c>
      <c r="Y244" s="10">
        <f t="shared" si="100"/>
        <v>0</v>
      </c>
      <c r="Z244" s="10">
        <f t="shared" si="100"/>
        <v>0</v>
      </c>
      <c r="AA244" s="10">
        <f t="shared" si="100"/>
        <v>0</v>
      </c>
      <c r="AB244" s="10">
        <f t="shared" si="100"/>
        <v>0</v>
      </c>
      <c r="AC244" s="10">
        <f t="shared" si="100"/>
        <v>0</v>
      </c>
      <c r="AD244" s="10">
        <f t="shared" si="100"/>
        <v>0</v>
      </c>
      <c r="AE244" s="10">
        <f t="shared" si="100"/>
        <v>0</v>
      </c>
      <c r="AF244" s="10">
        <f t="shared" si="100"/>
        <v>0</v>
      </c>
      <c r="AG244" s="10">
        <f t="shared" si="100"/>
        <v>0</v>
      </c>
      <c r="AH244" s="10">
        <f t="shared" si="100"/>
        <v>0</v>
      </c>
      <c r="AI244" s="10">
        <f t="shared" si="100"/>
        <v>0</v>
      </c>
      <c r="AJ244" s="10">
        <f t="shared" si="100"/>
        <v>0</v>
      </c>
      <c r="AK244" s="10">
        <f t="shared" si="100"/>
        <v>0</v>
      </c>
      <c r="AL244" s="10">
        <f>IF(AF244=0,0,IF($G$17&gt;(AK244/AF244)^(1/5)-1+2%,AK244*(AK244/AF244)^(1/5)/($G$17-((AK244/AF244)^(1/5)-1)),AK244*(1+$G$16)/$G$18))</f>
        <v>0</v>
      </c>
      <c r="AN244" s="8"/>
    </row>
    <row r="245" spans="3:40" x14ac:dyDescent="0.35">
      <c r="E245" t="s">
        <v>149</v>
      </c>
      <c r="F245" t="s">
        <v>53</v>
      </c>
      <c r="G245" s="10">
        <f>-$G$19*G244</f>
        <v>0</v>
      </c>
      <c r="H245" s="10">
        <f t="shared" ref="H245:AK245" si="101">-$G$19*H244</f>
        <v>0</v>
      </c>
      <c r="I245" s="10">
        <f t="shared" si="101"/>
        <v>0</v>
      </c>
      <c r="J245" s="10">
        <f t="shared" si="101"/>
        <v>0</v>
      </c>
      <c r="K245" s="10">
        <f t="shared" si="101"/>
        <v>0</v>
      </c>
      <c r="L245" s="10">
        <f t="shared" si="101"/>
        <v>0</v>
      </c>
      <c r="M245" s="10">
        <f t="shared" si="101"/>
        <v>0</v>
      </c>
      <c r="N245" s="10">
        <f t="shared" si="101"/>
        <v>0</v>
      </c>
      <c r="O245" s="10">
        <f t="shared" si="101"/>
        <v>0</v>
      </c>
      <c r="P245" s="10">
        <f t="shared" si="101"/>
        <v>0</v>
      </c>
      <c r="Q245" s="10">
        <f t="shared" si="101"/>
        <v>0</v>
      </c>
      <c r="R245" s="10">
        <f t="shared" si="101"/>
        <v>0</v>
      </c>
      <c r="S245" s="10">
        <f t="shared" si="101"/>
        <v>0</v>
      </c>
      <c r="T245" s="10">
        <f t="shared" si="101"/>
        <v>0</v>
      </c>
      <c r="U245" s="10">
        <f t="shared" si="101"/>
        <v>0</v>
      </c>
      <c r="V245" s="10">
        <f t="shared" si="101"/>
        <v>0</v>
      </c>
      <c r="W245" s="10">
        <f t="shared" si="101"/>
        <v>0</v>
      </c>
      <c r="X245" s="10">
        <f t="shared" si="101"/>
        <v>0</v>
      </c>
      <c r="Y245" s="10">
        <f t="shared" si="101"/>
        <v>0</v>
      </c>
      <c r="Z245" s="10">
        <f t="shared" si="101"/>
        <v>0</v>
      </c>
      <c r="AA245" s="10">
        <f t="shared" si="101"/>
        <v>0</v>
      </c>
      <c r="AB245" s="10">
        <f t="shared" si="101"/>
        <v>0</v>
      </c>
      <c r="AC245" s="10">
        <f t="shared" si="101"/>
        <v>0</v>
      </c>
      <c r="AD245" s="10">
        <f t="shared" si="101"/>
        <v>0</v>
      </c>
      <c r="AE245" s="10">
        <f t="shared" si="101"/>
        <v>0</v>
      </c>
      <c r="AF245" s="10">
        <f t="shared" si="101"/>
        <v>0</v>
      </c>
      <c r="AG245" s="10">
        <f t="shared" si="101"/>
        <v>0</v>
      </c>
      <c r="AH245" s="10">
        <f t="shared" si="101"/>
        <v>0</v>
      </c>
      <c r="AI245" s="10">
        <f t="shared" si="101"/>
        <v>0</v>
      </c>
      <c r="AJ245" s="10">
        <f t="shared" si="101"/>
        <v>0</v>
      </c>
      <c r="AK245" s="10">
        <f t="shared" si="101"/>
        <v>0</v>
      </c>
      <c r="AL245" s="10">
        <f t="shared" ref="AL245" si="102">IF(AF245=0,0,IF($G$17&gt;(AK245/AF245)^(1/5)-1+2%,AK245*(AK245/AF245)^(1/5)/($G$17-((AK245/AF245)^(1/5)-1)),AK245*(1+$G$16)/$G$18))</f>
        <v>0</v>
      </c>
    </row>
    <row r="246" spans="3:40" x14ac:dyDescent="0.35">
      <c r="E246" t="s">
        <v>150</v>
      </c>
      <c r="F246" t="s">
        <v>53</v>
      </c>
      <c r="G246" s="10">
        <f>SUM(G236:G245)</f>
        <v>-34764548.044999994</v>
      </c>
      <c r="H246" s="10">
        <f t="shared" ref="H246:AL246" si="103">SUM(H236:H245)</f>
        <v>-1945044.737130746</v>
      </c>
      <c r="I246" s="10">
        <f t="shared" si="103"/>
        <v>-7360071.3042494999</v>
      </c>
      <c r="J246" s="10">
        <f t="shared" si="103"/>
        <v>-8708941.1980113816</v>
      </c>
      <c r="K246" s="10">
        <f t="shared" si="103"/>
        <v>-14395855.779832052</v>
      </c>
      <c r="L246" s="10">
        <f t="shared" si="103"/>
        <v>-5249107.4379045693</v>
      </c>
      <c r="M246" s="10">
        <f t="shared" si="103"/>
        <v>-2824884.558639999</v>
      </c>
      <c r="N246" s="10">
        <f t="shared" si="103"/>
        <v>-2665448.496597677</v>
      </c>
      <c r="O246" s="10">
        <f t="shared" si="103"/>
        <v>-5904338.5441832747</v>
      </c>
      <c r="P246" s="10">
        <f t="shared" si="103"/>
        <v>-5900392.6913271854</v>
      </c>
      <c r="Q246" s="10">
        <f t="shared" si="103"/>
        <v>-5894278.6434024964</v>
      </c>
      <c r="R246" s="10">
        <f t="shared" si="103"/>
        <v>-5885925.1166589223</v>
      </c>
      <c r="S246" s="10">
        <f t="shared" si="103"/>
        <v>-5875259.3308123229</v>
      </c>
      <c r="T246" s="10">
        <f t="shared" si="103"/>
        <v>-5742100.8073981013</v>
      </c>
      <c r="U246" s="10">
        <f t="shared" si="103"/>
        <v>-5598959.7142105103</v>
      </c>
      <c r="V246" s="10">
        <f t="shared" si="103"/>
        <v>-5445533.0863438156</v>
      </c>
      <c r="W246" s="10">
        <f t="shared" si="103"/>
        <v>-5281509.6366794966</v>
      </c>
      <c r="X246" s="10">
        <f t="shared" si="103"/>
        <v>-5106569.5399608575</v>
      </c>
      <c r="Y246" s="10">
        <f t="shared" si="103"/>
        <v>-4920384.21146884</v>
      </c>
      <c r="Z246" s="10">
        <f t="shared" si="103"/>
        <v>-4722616.0801675208</v>
      </c>
      <c r="AA246" s="10">
        <f t="shared" si="103"/>
        <v>-4512918.3561846856</v>
      </c>
      <c r="AB246" s="10">
        <f t="shared" si="103"/>
        <v>-4290934.7924895454</v>
      </c>
      <c r="AC246" s="10">
        <f t="shared" si="103"/>
        <v>-4056299.4406263605</v>
      </c>
      <c r="AD246" s="10">
        <f t="shared" si="103"/>
        <v>-3808636.4003595747</v>
      </c>
      <c r="AE246" s="10">
        <f t="shared" si="103"/>
        <v>-3547559.5630823299</v>
      </c>
      <c r="AF246" s="10">
        <f t="shared" si="103"/>
        <v>-3272672.3488368541</v>
      </c>
      <c r="AG246" s="10">
        <f t="shared" si="103"/>
        <v>-2983567.436791636</v>
      </c>
      <c r="AH246" s="10">
        <f t="shared" si="103"/>
        <v>-2679826.4890164845</v>
      </c>
      <c r="AI246" s="10">
        <f t="shared" si="103"/>
        <v>-2361019.8673928641</v>
      </c>
      <c r="AJ246" s="10">
        <f t="shared" si="103"/>
        <v>-2026706.3434930295</v>
      </c>
      <c r="AK246" s="10">
        <f t="shared" si="103"/>
        <v>-1676432.8012574241</v>
      </c>
      <c r="AL246" s="10">
        <f t="shared" si="103"/>
        <v>298355169.54048252</v>
      </c>
    </row>
    <row r="247" spans="3:40" x14ac:dyDescent="0.35">
      <c r="E247" t="s">
        <v>151</v>
      </c>
      <c r="F247" t="s">
        <v>53</v>
      </c>
      <c r="G247" s="10">
        <f>NPV($G$17,H246:AL246)+G246</f>
        <v>-53952109.782094285</v>
      </c>
    </row>
    <row r="249" spans="3:40" x14ac:dyDescent="0.35">
      <c r="E249" t="s">
        <v>143</v>
      </c>
      <c r="F249" t="s">
        <v>53</v>
      </c>
      <c r="H249" s="10">
        <f>H221</f>
        <v>3676937.9005458197</v>
      </c>
      <c r="I249" s="10">
        <f t="shared" ref="I249:AK249" si="104">I221</f>
        <v>3319788.7175283399</v>
      </c>
      <c r="J249" s="10">
        <f t="shared" si="104"/>
        <v>3437020.6957449829</v>
      </c>
      <c r="K249" s="10">
        <f t="shared" si="104"/>
        <v>3767940.8496445213</v>
      </c>
      <c r="L249" s="10">
        <f t="shared" si="104"/>
        <v>3937878.2162474799</v>
      </c>
      <c r="M249" s="10">
        <f t="shared" si="104"/>
        <v>3489554.4963071533</v>
      </c>
      <c r="N249" s="10">
        <f t="shared" si="104"/>
        <v>3898464.5380447111</v>
      </c>
      <c r="O249" s="10">
        <f t="shared" si="104"/>
        <v>3980332.2933436497</v>
      </c>
      <c r="P249" s="10">
        <f t="shared" si="104"/>
        <v>4063919.2715038653</v>
      </c>
      <c r="Q249" s="10">
        <f t="shared" si="104"/>
        <v>4149261.5762054464</v>
      </c>
      <c r="R249" s="10">
        <f t="shared" si="104"/>
        <v>4236396.0693057599</v>
      </c>
      <c r="S249" s="10">
        <f t="shared" si="104"/>
        <v>4325360.3867611811</v>
      </c>
      <c r="T249" s="10">
        <f t="shared" si="104"/>
        <v>4416192.9548831647</v>
      </c>
      <c r="U249" s="10">
        <f t="shared" si="104"/>
        <v>4508933.006935711</v>
      </c>
      <c r="V249" s="10">
        <f t="shared" si="104"/>
        <v>4603620.6000813609</v>
      </c>
      <c r="W249" s="10">
        <f t="shared" si="104"/>
        <v>4700296.6326830694</v>
      </c>
      <c r="X249" s="10">
        <f t="shared" si="104"/>
        <v>4799002.8619694132</v>
      </c>
      <c r="Y249" s="10">
        <f t="shared" si="104"/>
        <v>4899781.9220707705</v>
      </c>
      <c r="Z249" s="10">
        <f t="shared" si="104"/>
        <v>5002677.3424342563</v>
      </c>
      <c r="AA249" s="10">
        <f t="shared" si="104"/>
        <v>5107733.5666253753</v>
      </c>
      <c r="AB249" s="10">
        <f t="shared" si="104"/>
        <v>5214995.9715245077</v>
      </c>
      <c r="AC249" s="10">
        <f t="shared" si="104"/>
        <v>5324510.8869265215</v>
      </c>
      <c r="AD249" s="10">
        <f t="shared" si="104"/>
        <v>5436325.6155519783</v>
      </c>
      <c r="AE249" s="10">
        <f t="shared" si="104"/>
        <v>5550488.4534785701</v>
      </c>
      <c r="AF249" s="10">
        <f t="shared" si="104"/>
        <v>5667048.7110016188</v>
      </c>
      <c r="AG249" s="10">
        <f t="shared" si="104"/>
        <v>5786056.7339326525</v>
      </c>
      <c r="AH249" s="10">
        <f t="shared" si="104"/>
        <v>5907563.9253452374</v>
      </c>
      <c r="AI249" s="10">
        <f t="shared" si="104"/>
        <v>6031622.7677774867</v>
      </c>
      <c r="AJ249" s="10">
        <f t="shared" si="104"/>
        <v>6158286.8459008131</v>
      </c>
      <c r="AK249" s="10">
        <f t="shared" si="104"/>
        <v>6287610.8696647296</v>
      </c>
    </row>
    <row r="250" spans="3:40" x14ac:dyDescent="0.35">
      <c r="E250" t="s">
        <v>152</v>
      </c>
      <c r="F250" t="s">
        <v>53</v>
      </c>
      <c r="G250" s="10">
        <f>NPV($G$17,H249:AL249)+G249</f>
        <v>65221107.23911979</v>
      </c>
    </row>
    <row r="251" spans="3:40" x14ac:dyDescent="0.35">
      <c r="E251" s="15" t="s">
        <v>153</v>
      </c>
      <c r="F251" s="15"/>
      <c r="G251" s="18" t="str">
        <f>IF(G247&gt;0,"N/A",IF(ABS(G247+G250)&gt;1,"Error","OK"))</f>
        <v>Error</v>
      </c>
    </row>
    <row r="253" spans="3:40" x14ac:dyDescent="0.35">
      <c r="C253" s="3" t="s">
        <v>154</v>
      </c>
      <c r="D253" s="3"/>
      <c r="G253" s="10">
        <f>MAX(0,-G281)</f>
        <v>53952109.782094285</v>
      </c>
    </row>
    <row r="254" spans="3:40" x14ac:dyDescent="0.35">
      <c r="C254" s="3"/>
      <c r="D254" s="3"/>
    </row>
    <row r="255" spans="3:40" x14ac:dyDescent="0.35">
      <c r="C255" s="3"/>
      <c r="D255" t="s">
        <v>154</v>
      </c>
      <c r="F255" t="s">
        <v>53</v>
      </c>
      <c r="G255" s="17">
        <v>95086698</v>
      </c>
    </row>
    <row r="257" spans="4:37" x14ac:dyDescent="0.35">
      <c r="D257" t="s">
        <v>140</v>
      </c>
    </row>
    <row r="258" spans="4:37" x14ac:dyDescent="0.35">
      <c r="E258" t="s">
        <v>57</v>
      </c>
      <c r="F258" t="s">
        <v>53</v>
      </c>
      <c r="G258" s="10">
        <f t="shared" ref="G258:AK263" si="105">G224</f>
        <v>6232586.4000000004</v>
      </c>
      <c r="H258" s="10">
        <f t="shared" si="105"/>
        <v>4176296</v>
      </c>
      <c r="I258" s="10">
        <f t="shared" si="105"/>
        <v>4176296</v>
      </c>
      <c r="J258" s="10">
        <f t="shared" si="105"/>
        <v>3786015.9385158177</v>
      </c>
      <c r="K258" s="10">
        <f t="shared" si="105"/>
        <v>4598927.3384508733</v>
      </c>
      <c r="L258" s="10">
        <f t="shared" si="105"/>
        <v>5147622.5504659051</v>
      </c>
      <c r="M258" s="10">
        <f t="shared" si="105"/>
        <v>3979015.7998537263</v>
      </c>
      <c r="N258" s="10">
        <f t="shared" si="105"/>
        <v>4907370.082629622</v>
      </c>
      <c r="O258" s="10">
        <f t="shared" si="105"/>
        <v>4483790.3419831889</v>
      </c>
      <c r="P258" s="10">
        <f t="shared" si="105"/>
        <v>4577949.939164836</v>
      </c>
      <c r="Q258" s="10">
        <f t="shared" si="105"/>
        <v>4674086.8878872972</v>
      </c>
      <c r="R258" s="10">
        <f t="shared" si="105"/>
        <v>4772242.7125329301</v>
      </c>
      <c r="S258" s="10">
        <f t="shared" si="105"/>
        <v>4872459.8094961215</v>
      </c>
      <c r="T258" s="10">
        <f t="shared" si="105"/>
        <v>4974781.4654955398</v>
      </c>
      <c r="U258" s="10">
        <f t="shared" si="105"/>
        <v>5079251.8762709461</v>
      </c>
      <c r="V258" s="10">
        <f t="shared" si="105"/>
        <v>5185916.1656726357</v>
      </c>
      <c r="W258" s="10">
        <f t="shared" si="105"/>
        <v>5294820.4051517611</v>
      </c>
      <c r="X258" s="10">
        <f t="shared" si="105"/>
        <v>5406011.6336599477</v>
      </c>
      <c r="Y258" s="10">
        <f t="shared" si="105"/>
        <v>5519537.8779668063</v>
      </c>
      <c r="Z258" s="10">
        <f t="shared" si="105"/>
        <v>5635448.1734041097</v>
      </c>
      <c r="AA258" s="10">
        <f t="shared" si="105"/>
        <v>5753792.5850455957</v>
      </c>
      <c r="AB258" s="10">
        <f t="shared" si="105"/>
        <v>5874622.229331553</v>
      </c>
      <c r="AC258" s="10">
        <f t="shared" si="105"/>
        <v>5997989.296147516</v>
      </c>
      <c r="AD258" s="10">
        <f t="shared" si="105"/>
        <v>6123947.0713666137</v>
      </c>
      <c r="AE258" s="10">
        <f t="shared" si="105"/>
        <v>6252549.959865313</v>
      </c>
      <c r="AF258" s="10">
        <f t="shared" si="105"/>
        <v>6383853.5090224845</v>
      </c>
      <c r="AG258" s="10">
        <f t="shared" si="105"/>
        <v>6517914.432711957</v>
      </c>
      <c r="AH258" s="10">
        <f t="shared" si="105"/>
        <v>6654790.6357989078</v>
      </c>
      <c r="AI258" s="10">
        <f t="shared" si="105"/>
        <v>6794541.2391506853</v>
      </c>
      <c r="AJ258" s="10">
        <f t="shared" si="105"/>
        <v>6937226.6051728493</v>
      </c>
      <c r="AK258" s="10">
        <f t="shared" si="105"/>
        <v>7082908.363881479</v>
      </c>
    </row>
    <row r="259" spans="4:37" x14ac:dyDescent="0.35">
      <c r="E259" t="s">
        <v>141</v>
      </c>
      <c r="F259" t="s">
        <v>53</v>
      </c>
      <c r="G259" s="10">
        <f t="shared" si="105"/>
        <v>0</v>
      </c>
      <c r="H259" s="10">
        <f t="shared" si="105"/>
        <v>526993.09080000001</v>
      </c>
      <c r="I259" s="10">
        <f t="shared" si="105"/>
        <v>1052117.5824</v>
      </c>
      <c r="J259" s="10">
        <f t="shared" si="105"/>
        <v>1617113.1687767638</v>
      </c>
      <c r="K259" s="10">
        <f t="shared" si="105"/>
        <v>2307276.8111002063</v>
      </c>
      <c r="L259" s="10">
        <f t="shared" si="105"/>
        <v>3079492.6394812567</v>
      </c>
      <c r="M259" s="10">
        <f t="shared" si="105"/>
        <v>3873851.0579541735</v>
      </c>
      <c r="N259" s="10">
        <f t="shared" si="105"/>
        <v>4798477.4313812647</v>
      </c>
      <c r="O259" s="10">
        <f t="shared" si="105"/>
        <v>5602464.1495253285</v>
      </c>
      <c r="P259" s="10">
        <f t="shared" si="105"/>
        <v>6438102.1812842032</v>
      </c>
      <c r="Q259" s="10">
        <f t="shared" si="105"/>
        <v>7306366.3236870114</v>
      </c>
      <c r="R259" s="10">
        <f t="shared" si="105"/>
        <v>8208258.3570087897</v>
      </c>
      <c r="S259" s="10">
        <f t="shared" si="105"/>
        <v>9144807.7481813375</v>
      </c>
      <c r="T259" s="10">
        <f t="shared" si="105"/>
        <v>10117072.371847691</v>
      </c>
      <c r="U259" s="10">
        <f t="shared" si="105"/>
        <v>11126139.249491084</v>
      </c>
      <c r="V259" s="10">
        <f t="shared" si="105"/>
        <v>12173125.307079513</v>
      </c>
      <c r="W259" s="10">
        <f t="shared" si="105"/>
        <v>13259178.151677631</v>
      </c>
      <c r="X259" s="10">
        <f t="shared" si="105"/>
        <v>14385476.867488448</v>
      </c>
      <c r="Y259" s="10">
        <f t="shared" si="105"/>
        <v>15553232.831798427</v>
      </c>
      <c r="Z259" s="10">
        <f t="shared" si="105"/>
        <v>16763690.551310865</v>
      </c>
      <c r="AA259" s="10">
        <f t="shared" si="105"/>
        <v>18018128.519364007</v>
      </c>
      <c r="AB259" s="10">
        <f t="shared" si="105"/>
        <v>19317860.094542243</v>
      </c>
      <c r="AC259" s="10">
        <f t="shared" si="105"/>
        <v>20664234.401200928</v>
      </c>
      <c r="AD259" s="10">
        <f t="shared" si="105"/>
        <v>22058637.252437588</v>
      </c>
      <c r="AE259" s="10">
        <f t="shared" si="105"/>
        <v>23502492.096055254</v>
      </c>
      <c r="AF259" s="10">
        <f t="shared" si="105"/>
        <v>24997260.984076541</v>
      </c>
      <c r="AG259" s="10">
        <f t="shared" si="105"/>
        <v>26544445.566380359</v>
      </c>
      <c r="AH259" s="10">
        <f t="shared" si="105"/>
        <v>28145588.109046958</v>
      </c>
      <c r="AI259" s="10">
        <f t="shared" si="105"/>
        <v>29802272.538010783</v>
      </c>
      <c r="AJ259" s="10">
        <f t="shared" si="105"/>
        <v>31516125.508635003</v>
      </c>
      <c r="AK259" s="10">
        <f t="shared" si="105"/>
        <v>33288817.501836173</v>
      </c>
    </row>
    <row r="260" spans="4:37" x14ac:dyDescent="0.35">
      <c r="E260" t="s">
        <v>117</v>
      </c>
      <c r="F260" t="s">
        <v>53</v>
      </c>
      <c r="G260" s="10">
        <f t="shared" si="105"/>
        <v>0</v>
      </c>
      <c r="H260" s="10">
        <f t="shared" si="105"/>
        <v>0</v>
      </c>
      <c r="I260" s="10">
        <f t="shared" si="105"/>
        <v>0</v>
      </c>
      <c r="J260" s="10">
        <f t="shared" si="105"/>
        <v>0</v>
      </c>
      <c r="K260" s="10">
        <f t="shared" si="105"/>
        <v>0</v>
      </c>
      <c r="L260" s="10">
        <f t="shared" si="105"/>
        <v>0</v>
      </c>
      <c r="M260" s="10">
        <f t="shared" si="105"/>
        <v>0</v>
      </c>
      <c r="N260" s="10">
        <f t="shared" si="105"/>
        <v>0</v>
      </c>
      <c r="O260" s="10">
        <f t="shared" si="105"/>
        <v>0</v>
      </c>
      <c r="P260" s="10">
        <f t="shared" si="105"/>
        <v>0</v>
      </c>
      <c r="Q260" s="10">
        <f t="shared" si="105"/>
        <v>0</v>
      </c>
      <c r="R260" s="10">
        <f t="shared" si="105"/>
        <v>0</v>
      </c>
      <c r="S260" s="10">
        <f t="shared" si="105"/>
        <v>0</v>
      </c>
      <c r="T260" s="10">
        <f t="shared" si="105"/>
        <v>0</v>
      </c>
      <c r="U260" s="10">
        <f t="shared" si="105"/>
        <v>0</v>
      </c>
      <c r="V260" s="10">
        <f t="shared" si="105"/>
        <v>0</v>
      </c>
      <c r="W260" s="10">
        <f t="shared" si="105"/>
        <v>0</v>
      </c>
      <c r="X260" s="10">
        <f t="shared" si="105"/>
        <v>0</v>
      </c>
      <c r="Y260" s="10">
        <f t="shared" si="105"/>
        <v>0</v>
      </c>
      <c r="Z260" s="10">
        <f t="shared" si="105"/>
        <v>0</v>
      </c>
      <c r="AA260" s="10">
        <f t="shared" si="105"/>
        <v>0</v>
      </c>
      <c r="AB260" s="10">
        <f t="shared" si="105"/>
        <v>0</v>
      </c>
      <c r="AC260" s="10">
        <f t="shared" si="105"/>
        <v>0</v>
      </c>
      <c r="AD260" s="10">
        <f t="shared" si="105"/>
        <v>0</v>
      </c>
      <c r="AE260" s="10">
        <f t="shared" si="105"/>
        <v>0</v>
      </c>
      <c r="AF260" s="10">
        <f t="shared" si="105"/>
        <v>0</v>
      </c>
      <c r="AG260" s="10">
        <f t="shared" si="105"/>
        <v>0</v>
      </c>
      <c r="AH260" s="10">
        <f t="shared" si="105"/>
        <v>0</v>
      </c>
      <c r="AI260" s="10">
        <f t="shared" si="105"/>
        <v>0</v>
      </c>
      <c r="AJ260" s="10">
        <f t="shared" si="105"/>
        <v>0</v>
      </c>
      <c r="AK260" s="10">
        <f t="shared" si="105"/>
        <v>0</v>
      </c>
    </row>
    <row r="261" spans="4:37" x14ac:dyDescent="0.35">
      <c r="E261" t="s">
        <v>118</v>
      </c>
      <c r="F261" t="s">
        <v>53</v>
      </c>
      <c r="G261" s="10">
        <f t="shared" si="105"/>
        <v>0</v>
      </c>
      <c r="H261" s="10">
        <f t="shared" si="105"/>
        <v>-473409.11199999996</v>
      </c>
      <c r="I261" s="10">
        <f t="shared" si="105"/>
        <v>-910776.53193599987</v>
      </c>
      <c r="J261" s="10">
        <f t="shared" si="105"/>
        <v>-1372422.3919271477</v>
      </c>
      <c r="K261" s="10">
        <f t="shared" si="105"/>
        <v>-1886369.0869462134</v>
      </c>
      <c r="L261" s="10">
        <f t="shared" si="105"/>
        <v>-2432988.253675662</v>
      </c>
      <c r="M261" s="10">
        <f t="shared" si="105"/>
        <v>-2933364.3346128031</v>
      </c>
      <c r="N261" s="10">
        <f t="shared" si="105"/>
        <v>-3496895.8544871639</v>
      </c>
      <c r="O261" s="10">
        <f t="shared" si="105"/>
        <v>-4082802.0845246837</v>
      </c>
      <c r="P261" s="10">
        <f t="shared" si="105"/>
        <v>-4691774.245151951</v>
      </c>
      <c r="Q261" s="10">
        <f t="shared" si="105"/>
        <v>-5324522.7208062867</v>
      </c>
      <c r="R261" s="10">
        <f t="shared" si="105"/>
        <v>-5981777.559995994</v>
      </c>
      <c r="S261" s="10">
        <f t="shared" si="105"/>
        <v>-6664288.9879117915</v>
      </c>
      <c r="T261" s="10">
        <f t="shared" si="105"/>
        <v>-7372827.9318960942</v>
      </c>
      <c r="U261" s="10">
        <f t="shared" si="105"/>
        <v>-8108186.5600840691</v>
      </c>
      <c r="V261" s="10">
        <f t="shared" si="105"/>
        <v>-8871178.8335379735</v>
      </c>
      <c r="W261" s="10">
        <f t="shared" si="105"/>
        <v>-9662641.0722039435</v>
      </c>
      <c r="X261" s="10">
        <f t="shared" si="105"/>
        <v>-10483432.535028294</v>
      </c>
      <c r="Y261" s="10">
        <f t="shared" si="105"/>
        <v>-11334436.014578426</v>
      </c>
      <c r="Z261" s="10">
        <f t="shared" si="105"/>
        <v>-12216558.446521716</v>
      </c>
      <c r="AA261" s="10">
        <f t="shared" si="105"/>
        <v>-13130731.534324195</v>
      </c>
      <c r="AB261" s="10">
        <f t="shared" si="105"/>
        <v>-14077912.389539462</v>
      </c>
      <c r="AC261" s="10">
        <f t="shared" si="105"/>
        <v>-15059084.188067133</v>
      </c>
      <c r="AD261" s="10">
        <f t="shared" si="105"/>
        <v>-16075256.842769178</v>
      </c>
      <c r="AE261" s="10">
        <f t="shared" si="105"/>
        <v>-17127467.692841772</v>
      </c>
      <c r="AF261" s="10">
        <f t="shared" si="105"/>
        <v>-18216782.210349753</v>
      </c>
      <c r="AG261" s="10">
        <f t="shared" si="105"/>
        <v>-19344294.724340525</v>
      </c>
      <c r="AH261" s="10">
        <f t="shared" si="105"/>
        <v>-20511129.162964147</v>
      </c>
      <c r="AI261" s="10">
        <f t="shared" si="105"/>
        <v>-21718439.814036522</v>
      </c>
      <c r="AJ261" s="10">
        <f t="shared" si="105"/>
        <v>-22967412.104493074</v>
      </c>
      <c r="AK261" s="10">
        <f t="shared" si="105"/>
        <v>-24259263.399190813</v>
      </c>
    </row>
    <row r="262" spans="4:37" x14ac:dyDescent="0.35">
      <c r="E262" t="s">
        <v>142</v>
      </c>
      <c r="F262" t="s">
        <v>53</v>
      </c>
      <c r="G262" s="10">
        <f t="shared" si="105"/>
        <v>-2197616.1825999999</v>
      </c>
      <c r="H262" s="10">
        <f t="shared" si="105"/>
        <v>-2338304.2137968307</v>
      </c>
      <c r="I262" s="10">
        <f t="shared" si="105"/>
        <v>-2710520.8808911005</v>
      </c>
      <c r="J262" s="10">
        <f t="shared" si="105"/>
        <v>-3063146.7228086372</v>
      </c>
      <c r="K262" s="10">
        <f t="shared" si="105"/>
        <v>-3549843.9022192797</v>
      </c>
      <c r="L262" s="10">
        <f t="shared" si="105"/>
        <v>-3844264.5922605116</v>
      </c>
      <c r="M262" s="10">
        <f t="shared" si="105"/>
        <v>-4001325.7003741753</v>
      </c>
      <c r="N262" s="10">
        <f t="shared" si="105"/>
        <v>-4194069.3778108284</v>
      </c>
      <c r="O262" s="10">
        <f t="shared" si="105"/>
        <v>-4485177.1546153165</v>
      </c>
      <c r="P262" s="10">
        <f t="shared" si="105"/>
        <v>-4782398.1947326986</v>
      </c>
      <c r="Q262" s="10">
        <f t="shared" si="105"/>
        <v>-5085860.8766925465</v>
      </c>
      <c r="R262" s="10">
        <f t="shared" si="105"/>
        <v>-5395696.2749735508</v>
      </c>
      <c r="S262" s="10">
        <f t="shared" si="105"/>
        <v>-5712038.2166184559</v>
      </c>
      <c r="T262" s="10">
        <f t="shared" si="105"/>
        <v>-6034160.7541327896</v>
      </c>
      <c r="U262" s="10">
        <f t="shared" si="105"/>
        <v>-6362106.8626120714</v>
      </c>
      <c r="V262" s="10">
        <f t="shared" si="105"/>
        <v>-6695920.419628826</v>
      </c>
      <c r="W262" s="10">
        <f t="shared" si="105"/>
        <v>-7035646.2241846044</v>
      </c>
      <c r="X262" s="10">
        <f t="shared" si="105"/>
        <v>-7381330.0160599854</v>
      </c>
      <c r="Y262" s="10">
        <f t="shared" si="105"/>
        <v>-7733018.4955709428</v>
      </c>
      <c r="Z262" s="10">
        <f t="shared" si="105"/>
        <v>-8090759.3437400861</v>
      </c>
      <c r="AA262" s="10">
        <f t="shared" si="105"/>
        <v>-8454601.2428914998</v>
      </c>
      <c r="AB262" s="10">
        <f t="shared" si="105"/>
        <v>-8824593.8976780735</v>
      </c>
      <c r="AC262" s="10">
        <f t="shared" si="105"/>
        <v>-9200788.0565504059</v>
      </c>
      <c r="AD262" s="10">
        <f t="shared" si="105"/>
        <v>-9583235.5336765591</v>
      </c>
      <c r="AE262" s="10">
        <f t="shared" si="105"/>
        <v>-9971989.2313221265</v>
      </c>
      <c r="AF262" s="10">
        <f t="shared" si="105"/>
        <v>-8812036.1753002778</v>
      </c>
      <c r="AG262" s="10">
        <f t="shared" si="105"/>
        <v>-9179186.4141452238</v>
      </c>
      <c r="AH262" s="10">
        <f t="shared" si="105"/>
        <v>-9309862.4135577846</v>
      </c>
      <c r="AI262" s="10">
        <f t="shared" si="105"/>
        <v>-9528726.8204868194</v>
      </c>
      <c r="AJ262" s="10">
        <f t="shared" si="105"/>
        <v>-9753078.1396619268</v>
      </c>
      <c r="AK262" s="10">
        <f t="shared" si="105"/>
        <v>-10033731.976769038</v>
      </c>
    </row>
    <row r="263" spans="4:37" x14ac:dyDescent="0.35">
      <c r="E263" t="s">
        <v>125</v>
      </c>
      <c r="F263" t="s">
        <v>53</v>
      </c>
      <c r="G263" s="10">
        <f t="shared" si="105"/>
        <v>0</v>
      </c>
      <c r="H263" s="10">
        <f t="shared" si="105"/>
        <v>0</v>
      </c>
      <c r="I263" s="10">
        <f t="shared" si="105"/>
        <v>0</v>
      </c>
      <c r="J263" s="10">
        <f t="shared" si="105"/>
        <v>0</v>
      </c>
      <c r="K263" s="10">
        <f t="shared" si="105"/>
        <v>0</v>
      </c>
      <c r="L263" s="10">
        <f t="shared" si="105"/>
        <v>0</v>
      </c>
      <c r="M263" s="10">
        <f t="shared" si="105"/>
        <v>0</v>
      </c>
      <c r="N263" s="10">
        <f t="shared" si="105"/>
        <v>0</v>
      </c>
      <c r="O263" s="10">
        <f t="shared" si="105"/>
        <v>0</v>
      </c>
      <c r="P263" s="10">
        <f t="shared" si="105"/>
        <v>0</v>
      </c>
      <c r="Q263" s="10">
        <f t="shared" si="105"/>
        <v>0</v>
      </c>
      <c r="R263" s="10">
        <f t="shared" si="105"/>
        <v>0</v>
      </c>
      <c r="S263" s="10">
        <f t="shared" si="105"/>
        <v>0</v>
      </c>
      <c r="T263" s="10">
        <f t="shared" si="105"/>
        <v>0</v>
      </c>
      <c r="U263" s="10">
        <f t="shared" si="105"/>
        <v>0</v>
      </c>
      <c r="V263" s="10">
        <f t="shared" si="105"/>
        <v>0</v>
      </c>
      <c r="W263" s="10">
        <f t="shared" si="105"/>
        <v>0</v>
      </c>
      <c r="X263" s="10">
        <f t="shared" si="105"/>
        <v>0</v>
      </c>
      <c r="Y263" s="10">
        <f t="shared" si="105"/>
        <v>0</v>
      </c>
      <c r="Z263" s="10">
        <f t="shared" si="105"/>
        <v>0</v>
      </c>
      <c r="AA263" s="10">
        <f t="shared" si="105"/>
        <v>0</v>
      </c>
      <c r="AB263" s="10">
        <f t="shared" si="105"/>
        <v>0</v>
      </c>
      <c r="AC263" s="10">
        <f t="shared" si="105"/>
        <v>0</v>
      </c>
      <c r="AD263" s="10">
        <f t="shared" si="105"/>
        <v>0</v>
      </c>
      <c r="AE263" s="10">
        <f t="shared" si="105"/>
        <v>0</v>
      </c>
      <c r="AF263" s="10">
        <f t="shared" si="105"/>
        <v>0</v>
      </c>
      <c r="AG263" s="10">
        <f t="shared" si="105"/>
        <v>0</v>
      </c>
      <c r="AH263" s="10">
        <f t="shared" si="105"/>
        <v>0</v>
      </c>
      <c r="AI263" s="10">
        <f t="shared" si="105"/>
        <v>0</v>
      </c>
      <c r="AJ263" s="10">
        <f t="shared" si="105"/>
        <v>0</v>
      </c>
      <c r="AK263" s="10">
        <f t="shared" si="105"/>
        <v>0</v>
      </c>
    </row>
    <row r="264" spans="4:37" x14ac:dyDescent="0.35">
      <c r="E264" t="s">
        <v>143</v>
      </c>
      <c r="F264" t="s">
        <v>53</v>
      </c>
      <c r="G264" s="10">
        <f>G255</f>
        <v>95086698</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6">SUM(G258:G264)</f>
        <v>99121668.217399999</v>
      </c>
      <c r="H266" s="10">
        <f t="shared" si="106"/>
        <v>1891575.7650031699</v>
      </c>
      <c r="I266" s="10">
        <f t="shared" si="106"/>
        <v>1607116.1695728991</v>
      </c>
      <c r="J266" s="10">
        <f t="shared" si="106"/>
        <v>967559.99255679641</v>
      </c>
      <c r="K266" s="10">
        <f t="shared" si="106"/>
        <v>1469991.1603855863</v>
      </c>
      <c r="L266" s="10">
        <f t="shared" si="106"/>
        <v>1949862.3440109883</v>
      </c>
      <c r="M266" s="10">
        <f t="shared" si="106"/>
        <v>918176.82282092189</v>
      </c>
      <c r="N266" s="10">
        <f t="shared" si="106"/>
        <v>2014882.2817128953</v>
      </c>
      <c r="O266" s="10">
        <f t="shared" si="106"/>
        <v>1518275.2523685172</v>
      </c>
      <c r="P266" s="10">
        <f t="shared" si="106"/>
        <v>1541879.6805643905</v>
      </c>
      <c r="Q266" s="10">
        <f t="shared" si="106"/>
        <v>1570069.6140754754</v>
      </c>
      <c r="R266" s="10">
        <f t="shared" si="106"/>
        <v>1603027.234572174</v>
      </c>
      <c r="S266" s="10">
        <f t="shared" si="106"/>
        <v>1640940.3531472115</v>
      </c>
      <c r="T266" s="10">
        <f t="shared" si="106"/>
        <v>1684865.1513143471</v>
      </c>
      <c r="U266" s="10">
        <f t="shared" si="106"/>
        <v>1735097.7030658899</v>
      </c>
      <c r="V266" s="10">
        <f t="shared" si="106"/>
        <v>1791942.219585347</v>
      </c>
      <c r="W266" s="10">
        <f t="shared" si="106"/>
        <v>1855711.260440845</v>
      </c>
      <c r="X266" s="10">
        <f t="shared" si="106"/>
        <v>1926725.9500601161</v>
      </c>
      <c r="Y266" s="10">
        <f t="shared" si="106"/>
        <v>2005316.1996158641</v>
      </c>
      <c r="Z266" s="10">
        <f t="shared" si="106"/>
        <v>2091820.9344531735</v>
      </c>
      <c r="AA266" s="10">
        <f t="shared" si="106"/>
        <v>2186588.3271939065</v>
      </c>
      <c r="AB266" s="10">
        <f t="shared" si="106"/>
        <v>2289976.0366562605</v>
      </c>
      <c r="AC266" s="10">
        <f t="shared" si="106"/>
        <v>2402351.4527309071</v>
      </c>
      <c r="AD266" s="10">
        <f t="shared" si="106"/>
        <v>2524091.947358463</v>
      </c>
      <c r="AE266" s="10">
        <f t="shared" si="106"/>
        <v>2655585.1317566689</v>
      </c>
      <c r="AF266" s="10">
        <f t="shared" si="106"/>
        <v>4352296.1074489951</v>
      </c>
      <c r="AG266" s="10">
        <f t="shared" si="106"/>
        <v>4538878.8606065698</v>
      </c>
      <c r="AH266" s="10">
        <f t="shared" si="106"/>
        <v>4979387.1683239359</v>
      </c>
      <c r="AI266" s="10">
        <f t="shared" si="106"/>
        <v>5349647.1426381301</v>
      </c>
      <c r="AJ266" s="10">
        <f t="shared" si="106"/>
        <v>5732861.8696528487</v>
      </c>
      <c r="AK266" s="10">
        <f t="shared" si="106"/>
        <v>6078730.4897577986</v>
      </c>
    </row>
    <row r="267" spans="4:37" x14ac:dyDescent="0.35">
      <c r="E267" t="s">
        <v>145</v>
      </c>
      <c r="F267" t="s">
        <v>53</v>
      </c>
      <c r="G267" s="10">
        <f>-G266*G$20</f>
        <v>0</v>
      </c>
      <c r="H267" s="10">
        <f t="shared" ref="H267:AK267" si="107">-H266*H$20</f>
        <v>0</v>
      </c>
      <c r="I267" s="10">
        <f t="shared" si="107"/>
        <v>0</v>
      </c>
      <c r="J267" s="10">
        <f t="shared" si="107"/>
        <v>0</v>
      </c>
      <c r="K267" s="10">
        <f t="shared" si="107"/>
        <v>0</v>
      </c>
      <c r="L267" s="10">
        <f t="shared" si="107"/>
        <v>0</v>
      </c>
      <c r="M267" s="10">
        <f t="shared" si="107"/>
        <v>0</v>
      </c>
      <c r="N267" s="10">
        <f t="shared" si="107"/>
        <v>0</v>
      </c>
      <c r="O267" s="10">
        <f t="shared" si="107"/>
        <v>0</v>
      </c>
      <c r="P267" s="10">
        <f t="shared" si="107"/>
        <v>0</v>
      </c>
      <c r="Q267" s="10">
        <f t="shared" si="107"/>
        <v>0</v>
      </c>
      <c r="R267" s="10">
        <f t="shared" si="107"/>
        <v>0</v>
      </c>
      <c r="S267" s="10">
        <f t="shared" si="107"/>
        <v>0</v>
      </c>
      <c r="T267" s="10">
        <f t="shared" si="107"/>
        <v>0</v>
      </c>
      <c r="U267" s="10">
        <f t="shared" si="107"/>
        <v>0</v>
      </c>
      <c r="V267" s="10">
        <f t="shared" si="107"/>
        <v>0</v>
      </c>
      <c r="W267" s="10">
        <f t="shared" si="107"/>
        <v>0</v>
      </c>
      <c r="X267" s="10">
        <f t="shared" si="107"/>
        <v>0</v>
      </c>
      <c r="Y267" s="10">
        <f t="shared" si="107"/>
        <v>0</v>
      </c>
      <c r="Z267" s="10">
        <f t="shared" si="107"/>
        <v>0</v>
      </c>
      <c r="AA267" s="10">
        <f t="shared" si="107"/>
        <v>0</v>
      </c>
      <c r="AB267" s="10">
        <f t="shared" si="107"/>
        <v>0</v>
      </c>
      <c r="AC267" s="10">
        <f t="shared" si="107"/>
        <v>0</v>
      </c>
      <c r="AD267" s="10">
        <f t="shared" si="107"/>
        <v>0</v>
      </c>
      <c r="AE267" s="10">
        <f t="shared" si="107"/>
        <v>0</v>
      </c>
      <c r="AF267" s="10">
        <f t="shared" si="107"/>
        <v>0</v>
      </c>
      <c r="AG267" s="10">
        <f t="shared" si="107"/>
        <v>0</v>
      </c>
      <c r="AH267" s="10">
        <f t="shared" si="107"/>
        <v>0</v>
      </c>
      <c r="AI267" s="10">
        <f t="shared" si="107"/>
        <v>0</v>
      </c>
      <c r="AJ267" s="10">
        <f t="shared" si="107"/>
        <v>0</v>
      </c>
      <c r="AK267" s="10">
        <f t="shared" si="107"/>
        <v>0</v>
      </c>
    </row>
    <row r="269" spans="4:37" x14ac:dyDescent="0.35">
      <c r="D269" t="s">
        <v>146</v>
      </c>
    </row>
    <row r="270" spans="4:37" x14ac:dyDescent="0.35">
      <c r="E270" t="s">
        <v>51</v>
      </c>
      <c r="F270" t="s">
        <v>53</v>
      </c>
      <c r="G270" s="10">
        <f t="shared" ref="G270:AK277" si="108">G236</f>
        <v>-64771548.044999994</v>
      </c>
      <c r="H270" s="10">
        <f t="shared" si="108"/>
        <v>-1998628.7159307459</v>
      </c>
      <c r="I270" s="10">
        <f t="shared" si="108"/>
        <v>-7501412.3547134995</v>
      </c>
      <c r="J270" s="10">
        <f t="shared" si="108"/>
        <v>-8953631.9748609979</v>
      </c>
      <c r="K270" s="10">
        <f t="shared" si="108"/>
        <v>-14816763.503986044</v>
      </c>
      <c r="L270" s="10">
        <f t="shared" si="108"/>
        <v>-5895611.8237101641</v>
      </c>
      <c r="M270" s="10">
        <f t="shared" si="108"/>
        <v>-3765371.2819813695</v>
      </c>
      <c r="N270" s="10">
        <f t="shared" si="108"/>
        <v>-3967030.0734917778</v>
      </c>
      <c r="O270" s="10">
        <f t="shared" si="108"/>
        <v>-7424000.6091839196</v>
      </c>
      <c r="P270" s="10">
        <f t="shared" si="108"/>
        <v>-7646720.6274594376</v>
      </c>
      <c r="Q270" s="10">
        <f t="shared" si="108"/>
        <v>-7876122.2462832211</v>
      </c>
      <c r="R270" s="10">
        <f t="shared" si="108"/>
        <v>-8112405.913671718</v>
      </c>
      <c r="S270" s="10">
        <f t="shared" si="108"/>
        <v>-8355778.0910818689</v>
      </c>
      <c r="T270" s="10">
        <f t="shared" si="108"/>
        <v>-8486345.2473496981</v>
      </c>
      <c r="U270" s="10">
        <f t="shared" si="108"/>
        <v>-8616912.4036175255</v>
      </c>
      <c r="V270" s="10">
        <f t="shared" si="108"/>
        <v>-8747479.5598853547</v>
      </c>
      <c r="W270" s="10">
        <f t="shared" si="108"/>
        <v>-8878046.716153184</v>
      </c>
      <c r="X270" s="10">
        <f t="shared" si="108"/>
        <v>-9008613.8724210113</v>
      </c>
      <c r="Y270" s="10">
        <f t="shared" si="108"/>
        <v>-9139181.0286888406</v>
      </c>
      <c r="Z270" s="10">
        <f t="shared" si="108"/>
        <v>-9269748.1849566698</v>
      </c>
      <c r="AA270" s="10">
        <f t="shared" si="108"/>
        <v>-9400315.3412244972</v>
      </c>
      <c r="AB270" s="10">
        <f t="shared" si="108"/>
        <v>-9530882.4974923264</v>
      </c>
      <c r="AC270" s="10">
        <f t="shared" si="108"/>
        <v>-9661449.6537601557</v>
      </c>
      <c r="AD270" s="10">
        <f t="shared" si="108"/>
        <v>-9792016.8100279849</v>
      </c>
      <c r="AE270" s="10">
        <f t="shared" si="108"/>
        <v>-9922583.9662958123</v>
      </c>
      <c r="AF270" s="10">
        <f t="shared" si="108"/>
        <v>-10053151.122563642</v>
      </c>
      <c r="AG270" s="10">
        <f t="shared" si="108"/>
        <v>-10183718.278831471</v>
      </c>
      <c r="AH270" s="10">
        <f t="shared" si="108"/>
        <v>-10314285.435099298</v>
      </c>
      <c r="AI270" s="10">
        <f t="shared" si="108"/>
        <v>-10444852.591367127</v>
      </c>
      <c r="AJ270" s="10">
        <f t="shared" si="108"/>
        <v>-10575419.747634957</v>
      </c>
      <c r="AK270" s="10">
        <f t="shared" si="108"/>
        <v>-10705986.903902784</v>
      </c>
    </row>
    <row r="271" spans="4:37" x14ac:dyDescent="0.35">
      <c r="E271" t="s">
        <v>147</v>
      </c>
      <c r="F271" t="s">
        <v>53</v>
      </c>
      <c r="G271" s="10">
        <f t="shared" si="108"/>
        <v>0</v>
      </c>
      <c r="H271" s="10">
        <f t="shared" si="108"/>
        <v>0</v>
      </c>
      <c r="I271" s="10">
        <f t="shared" si="108"/>
        <v>0</v>
      </c>
      <c r="J271" s="10">
        <f t="shared" si="108"/>
        <v>0</v>
      </c>
      <c r="K271" s="10">
        <f t="shared" si="108"/>
        <v>0</v>
      </c>
      <c r="L271" s="10">
        <f t="shared" si="108"/>
        <v>0</v>
      </c>
      <c r="M271" s="10">
        <f t="shared" si="108"/>
        <v>0</v>
      </c>
      <c r="N271" s="10">
        <f t="shared" si="108"/>
        <v>0</v>
      </c>
      <c r="O271" s="10">
        <f t="shared" si="108"/>
        <v>0</v>
      </c>
      <c r="P271" s="10">
        <f t="shared" si="108"/>
        <v>0</v>
      </c>
      <c r="Q271" s="10">
        <f t="shared" si="108"/>
        <v>0</v>
      </c>
      <c r="R271" s="10">
        <f t="shared" si="108"/>
        <v>0</v>
      </c>
      <c r="S271" s="10">
        <f t="shared" si="108"/>
        <v>0</v>
      </c>
      <c r="T271" s="10">
        <f t="shared" si="108"/>
        <v>0</v>
      </c>
      <c r="U271" s="10">
        <f t="shared" si="108"/>
        <v>0</v>
      </c>
      <c r="V271" s="10">
        <f t="shared" si="108"/>
        <v>0</v>
      </c>
      <c r="W271" s="10">
        <f t="shared" si="108"/>
        <v>0</v>
      </c>
      <c r="X271" s="10">
        <f t="shared" si="108"/>
        <v>0</v>
      </c>
      <c r="Y271" s="10">
        <f t="shared" si="108"/>
        <v>0</v>
      </c>
      <c r="Z271" s="10">
        <f t="shared" si="108"/>
        <v>0</v>
      </c>
      <c r="AA271" s="10">
        <f t="shared" si="108"/>
        <v>0</v>
      </c>
      <c r="AB271" s="10">
        <f t="shared" si="108"/>
        <v>0</v>
      </c>
      <c r="AC271" s="10">
        <f t="shared" si="108"/>
        <v>0</v>
      </c>
      <c r="AD271" s="10">
        <f t="shared" si="108"/>
        <v>0</v>
      </c>
      <c r="AE271" s="10">
        <f t="shared" si="108"/>
        <v>0</v>
      </c>
      <c r="AF271" s="10">
        <f t="shared" si="108"/>
        <v>0</v>
      </c>
      <c r="AG271" s="10">
        <f t="shared" si="108"/>
        <v>0</v>
      </c>
      <c r="AH271" s="10">
        <f t="shared" si="108"/>
        <v>0</v>
      </c>
      <c r="AI271" s="10">
        <f t="shared" si="108"/>
        <v>0</v>
      </c>
      <c r="AJ271" s="10">
        <f t="shared" si="108"/>
        <v>0</v>
      </c>
      <c r="AK271" s="10">
        <f t="shared" si="108"/>
        <v>0</v>
      </c>
    </row>
    <row r="272" spans="4:37" x14ac:dyDescent="0.35">
      <c r="E272" t="s">
        <v>60</v>
      </c>
      <c r="F272" t="s">
        <v>53</v>
      </c>
      <c r="G272" s="10">
        <f t="shared" si="108"/>
        <v>30007000</v>
      </c>
      <c r="H272" s="10">
        <f t="shared" si="108"/>
        <v>0</v>
      </c>
      <c r="I272" s="10">
        <f t="shared" si="108"/>
        <v>0</v>
      </c>
      <c r="J272" s="10">
        <f t="shared" si="108"/>
        <v>0</v>
      </c>
      <c r="K272" s="10">
        <f t="shared" si="108"/>
        <v>0</v>
      </c>
      <c r="L272" s="10">
        <f t="shared" si="108"/>
        <v>0</v>
      </c>
      <c r="M272" s="10">
        <f t="shared" si="108"/>
        <v>0</v>
      </c>
      <c r="N272" s="10">
        <f t="shared" si="108"/>
        <v>0</v>
      </c>
      <c r="O272" s="10">
        <f t="shared" si="108"/>
        <v>0</v>
      </c>
      <c r="P272" s="10">
        <f t="shared" si="108"/>
        <v>0</v>
      </c>
      <c r="Q272" s="10">
        <f t="shared" si="108"/>
        <v>0</v>
      </c>
      <c r="R272" s="10">
        <f t="shared" si="108"/>
        <v>0</v>
      </c>
      <c r="S272" s="10">
        <f t="shared" si="108"/>
        <v>0</v>
      </c>
      <c r="T272" s="10">
        <f t="shared" si="108"/>
        <v>0</v>
      </c>
      <c r="U272" s="10">
        <f t="shared" si="108"/>
        <v>0</v>
      </c>
      <c r="V272" s="10">
        <f t="shared" si="108"/>
        <v>0</v>
      </c>
      <c r="W272" s="10">
        <f t="shared" si="108"/>
        <v>0</v>
      </c>
      <c r="X272" s="10">
        <f t="shared" si="108"/>
        <v>0</v>
      </c>
      <c r="Y272" s="10">
        <f t="shared" si="108"/>
        <v>0</v>
      </c>
      <c r="Z272" s="10">
        <f t="shared" si="108"/>
        <v>0</v>
      </c>
      <c r="AA272" s="10">
        <f t="shared" si="108"/>
        <v>0</v>
      </c>
      <c r="AB272" s="10">
        <f t="shared" si="108"/>
        <v>0</v>
      </c>
      <c r="AC272" s="10">
        <f t="shared" si="108"/>
        <v>0</v>
      </c>
      <c r="AD272" s="10">
        <f t="shared" si="108"/>
        <v>0</v>
      </c>
      <c r="AE272" s="10">
        <f t="shared" si="108"/>
        <v>0</v>
      </c>
      <c r="AF272" s="10">
        <f t="shared" si="108"/>
        <v>0</v>
      </c>
      <c r="AG272" s="10">
        <f t="shared" si="108"/>
        <v>0</v>
      </c>
      <c r="AH272" s="10">
        <f t="shared" si="108"/>
        <v>0</v>
      </c>
      <c r="AI272" s="10">
        <f t="shared" si="108"/>
        <v>0</v>
      </c>
      <c r="AJ272" s="10">
        <f t="shared" si="108"/>
        <v>0</v>
      </c>
      <c r="AK272" s="10">
        <f t="shared" si="108"/>
        <v>0</v>
      </c>
    </row>
    <row r="273" spans="1:38" x14ac:dyDescent="0.35">
      <c r="E273" t="s">
        <v>141</v>
      </c>
      <c r="F273" t="s">
        <v>53</v>
      </c>
      <c r="G273" s="10">
        <f t="shared" si="108"/>
        <v>0</v>
      </c>
      <c r="H273" s="10">
        <f t="shared" si="108"/>
        <v>526993.09080000001</v>
      </c>
      <c r="I273" s="10">
        <f t="shared" si="108"/>
        <v>1052117.5824</v>
      </c>
      <c r="J273" s="10">
        <f t="shared" si="108"/>
        <v>1617113.1687767638</v>
      </c>
      <c r="K273" s="10">
        <f t="shared" si="108"/>
        <v>2307276.8111002063</v>
      </c>
      <c r="L273" s="10">
        <f t="shared" si="108"/>
        <v>3079492.6394812567</v>
      </c>
      <c r="M273" s="10">
        <f t="shared" si="108"/>
        <v>3873851.0579541735</v>
      </c>
      <c r="N273" s="10">
        <f t="shared" si="108"/>
        <v>4798477.4313812647</v>
      </c>
      <c r="O273" s="10">
        <f t="shared" si="108"/>
        <v>5602464.1495253285</v>
      </c>
      <c r="P273" s="10">
        <f t="shared" si="108"/>
        <v>6438102.1812842032</v>
      </c>
      <c r="Q273" s="10">
        <f t="shared" si="108"/>
        <v>7306366.3236870114</v>
      </c>
      <c r="R273" s="10">
        <f t="shared" si="108"/>
        <v>8208258.3570087897</v>
      </c>
      <c r="S273" s="10">
        <f t="shared" si="108"/>
        <v>9144807.7481813375</v>
      </c>
      <c r="T273" s="10">
        <f t="shared" si="108"/>
        <v>10117072.371847691</v>
      </c>
      <c r="U273" s="10">
        <f t="shared" si="108"/>
        <v>11126139.249491084</v>
      </c>
      <c r="V273" s="10">
        <f t="shared" si="108"/>
        <v>12173125.307079513</v>
      </c>
      <c r="W273" s="10">
        <f t="shared" si="108"/>
        <v>13259178.151677631</v>
      </c>
      <c r="X273" s="10">
        <f t="shared" si="108"/>
        <v>14385476.867488448</v>
      </c>
      <c r="Y273" s="10">
        <f t="shared" si="108"/>
        <v>15553232.831798427</v>
      </c>
      <c r="Z273" s="10">
        <f t="shared" si="108"/>
        <v>16763690.551310865</v>
      </c>
      <c r="AA273" s="10">
        <f t="shared" si="108"/>
        <v>18018128.519364007</v>
      </c>
      <c r="AB273" s="10">
        <f t="shared" si="108"/>
        <v>19317860.094542243</v>
      </c>
      <c r="AC273" s="10">
        <f t="shared" si="108"/>
        <v>20664234.401200928</v>
      </c>
      <c r="AD273" s="10">
        <f t="shared" si="108"/>
        <v>22058637.252437588</v>
      </c>
      <c r="AE273" s="10">
        <f t="shared" si="108"/>
        <v>23502492.096055254</v>
      </c>
      <c r="AF273" s="10">
        <f t="shared" si="108"/>
        <v>24997260.984076541</v>
      </c>
      <c r="AG273" s="10">
        <f t="shared" si="108"/>
        <v>26544445.566380359</v>
      </c>
      <c r="AH273" s="10">
        <f t="shared" si="108"/>
        <v>28145588.109046958</v>
      </c>
      <c r="AI273" s="10">
        <f t="shared" si="108"/>
        <v>29802272.538010783</v>
      </c>
      <c r="AJ273" s="10">
        <f t="shared" si="108"/>
        <v>31516125.508635003</v>
      </c>
      <c r="AK273" s="10">
        <f t="shared" si="108"/>
        <v>33288817.501836173</v>
      </c>
      <c r="AL273" s="10">
        <f t="shared" ref="AL273:AL277" si="109">IF(AF273=0,0,IF($G$17&gt;(AK273/AF273)^(1/5)-1+2%,AK273*(AK273/AF273)^(1/5)/($G$17-((AK273/AF273)^(1/5)-1)),AK273*(1+$G$16)/$G$18))</f>
        <v>1099931477.9732921</v>
      </c>
    </row>
    <row r="274" spans="1:38" x14ac:dyDescent="0.35">
      <c r="E274" t="s">
        <v>117</v>
      </c>
      <c r="F274" t="s">
        <v>53</v>
      </c>
      <c r="G274" s="10">
        <f t="shared" si="108"/>
        <v>0</v>
      </c>
      <c r="H274" s="10">
        <f t="shared" si="108"/>
        <v>0</v>
      </c>
      <c r="I274" s="10">
        <f t="shared" si="108"/>
        <v>0</v>
      </c>
      <c r="J274" s="10">
        <f t="shared" si="108"/>
        <v>0</v>
      </c>
      <c r="K274" s="10">
        <f t="shared" si="108"/>
        <v>0</v>
      </c>
      <c r="L274" s="10">
        <f t="shared" si="108"/>
        <v>0</v>
      </c>
      <c r="M274" s="10">
        <f t="shared" si="108"/>
        <v>0</v>
      </c>
      <c r="N274" s="10">
        <f t="shared" si="108"/>
        <v>0</v>
      </c>
      <c r="O274" s="10">
        <f t="shared" si="108"/>
        <v>0</v>
      </c>
      <c r="P274" s="10">
        <f t="shared" si="108"/>
        <v>0</v>
      </c>
      <c r="Q274" s="10">
        <f t="shared" si="108"/>
        <v>0</v>
      </c>
      <c r="R274" s="10">
        <f t="shared" si="108"/>
        <v>0</v>
      </c>
      <c r="S274" s="10">
        <f t="shared" si="108"/>
        <v>0</v>
      </c>
      <c r="T274" s="10">
        <f t="shared" si="108"/>
        <v>0</v>
      </c>
      <c r="U274" s="10">
        <f t="shared" si="108"/>
        <v>0</v>
      </c>
      <c r="V274" s="10">
        <f t="shared" si="108"/>
        <v>0</v>
      </c>
      <c r="W274" s="10">
        <f t="shared" si="108"/>
        <v>0</v>
      </c>
      <c r="X274" s="10">
        <f t="shared" si="108"/>
        <v>0</v>
      </c>
      <c r="Y274" s="10">
        <f t="shared" si="108"/>
        <v>0</v>
      </c>
      <c r="Z274" s="10">
        <f t="shared" si="108"/>
        <v>0</v>
      </c>
      <c r="AA274" s="10">
        <f t="shared" si="108"/>
        <v>0</v>
      </c>
      <c r="AB274" s="10">
        <f t="shared" si="108"/>
        <v>0</v>
      </c>
      <c r="AC274" s="10">
        <f t="shared" si="108"/>
        <v>0</v>
      </c>
      <c r="AD274" s="10">
        <f t="shared" si="108"/>
        <v>0</v>
      </c>
      <c r="AE274" s="10">
        <f t="shared" si="108"/>
        <v>0</v>
      </c>
      <c r="AF274" s="10">
        <f t="shared" si="108"/>
        <v>0</v>
      </c>
      <c r="AG274" s="10">
        <f t="shared" si="108"/>
        <v>0</v>
      </c>
      <c r="AH274" s="10">
        <f t="shared" si="108"/>
        <v>0</v>
      </c>
      <c r="AI274" s="10">
        <f t="shared" si="108"/>
        <v>0</v>
      </c>
      <c r="AJ274" s="10">
        <f t="shared" si="108"/>
        <v>0</v>
      </c>
      <c r="AK274" s="10">
        <f t="shared" si="108"/>
        <v>0</v>
      </c>
      <c r="AL274" s="10">
        <f t="shared" si="109"/>
        <v>0</v>
      </c>
    </row>
    <row r="275" spans="1:38" x14ac:dyDescent="0.35">
      <c r="E275" t="s">
        <v>118</v>
      </c>
      <c r="F275" t="s">
        <v>53</v>
      </c>
      <c r="G275" s="10">
        <f t="shared" si="108"/>
        <v>0</v>
      </c>
      <c r="H275" s="10">
        <f t="shared" si="108"/>
        <v>-473409.11199999996</v>
      </c>
      <c r="I275" s="10">
        <f t="shared" si="108"/>
        <v>-910776.53193599987</v>
      </c>
      <c r="J275" s="10">
        <f t="shared" si="108"/>
        <v>-1372422.3919271477</v>
      </c>
      <c r="K275" s="10">
        <f t="shared" si="108"/>
        <v>-1886369.0869462134</v>
      </c>
      <c r="L275" s="10">
        <f t="shared" si="108"/>
        <v>-2432988.253675662</v>
      </c>
      <c r="M275" s="10">
        <f t="shared" si="108"/>
        <v>-2933364.3346128031</v>
      </c>
      <c r="N275" s="10">
        <f t="shared" si="108"/>
        <v>-3496895.8544871639</v>
      </c>
      <c r="O275" s="10">
        <f t="shared" si="108"/>
        <v>-4082802.0845246837</v>
      </c>
      <c r="P275" s="10">
        <f t="shared" si="108"/>
        <v>-4691774.245151951</v>
      </c>
      <c r="Q275" s="10">
        <f t="shared" si="108"/>
        <v>-5324522.7208062867</v>
      </c>
      <c r="R275" s="10">
        <f t="shared" si="108"/>
        <v>-5981777.559995994</v>
      </c>
      <c r="S275" s="10">
        <f t="shared" si="108"/>
        <v>-6664288.9879117915</v>
      </c>
      <c r="T275" s="10">
        <f t="shared" si="108"/>
        <v>-7372827.9318960942</v>
      </c>
      <c r="U275" s="10">
        <f t="shared" si="108"/>
        <v>-8108186.5600840691</v>
      </c>
      <c r="V275" s="10">
        <f t="shared" si="108"/>
        <v>-8871178.8335379735</v>
      </c>
      <c r="W275" s="10">
        <f t="shared" si="108"/>
        <v>-9662641.0722039435</v>
      </c>
      <c r="X275" s="10">
        <f t="shared" si="108"/>
        <v>-10483432.535028294</v>
      </c>
      <c r="Y275" s="10">
        <f t="shared" si="108"/>
        <v>-11334436.014578426</v>
      </c>
      <c r="Z275" s="10">
        <f t="shared" si="108"/>
        <v>-12216558.446521716</v>
      </c>
      <c r="AA275" s="10">
        <f t="shared" si="108"/>
        <v>-13130731.534324195</v>
      </c>
      <c r="AB275" s="10">
        <f t="shared" si="108"/>
        <v>-14077912.389539462</v>
      </c>
      <c r="AC275" s="10">
        <f t="shared" si="108"/>
        <v>-15059084.188067133</v>
      </c>
      <c r="AD275" s="10">
        <f t="shared" si="108"/>
        <v>-16075256.842769178</v>
      </c>
      <c r="AE275" s="10">
        <f t="shared" si="108"/>
        <v>-17127467.692841772</v>
      </c>
      <c r="AF275" s="10">
        <f t="shared" si="108"/>
        <v>-18216782.210349753</v>
      </c>
      <c r="AG275" s="10">
        <f t="shared" si="108"/>
        <v>-19344294.724340525</v>
      </c>
      <c r="AH275" s="10">
        <f t="shared" si="108"/>
        <v>-20511129.162964147</v>
      </c>
      <c r="AI275" s="10">
        <f t="shared" si="108"/>
        <v>-21718439.814036522</v>
      </c>
      <c r="AJ275" s="10">
        <f t="shared" si="108"/>
        <v>-22967412.104493074</v>
      </c>
      <c r="AK275" s="10">
        <f t="shared" si="108"/>
        <v>-24259263.399190813</v>
      </c>
      <c r="AL275" s="10">
        <f t="shared" si="109"/>
        <v>-801576308.43280959</v>
      </c>
    </row>
    <row r="276" spans="1:38" x14ac:dyDescent="0.35">
      <c r="E276" t="s">
        <v>125</v>
      </c>
      <c r="F276" t="s">
        <v>53</v>
      </c>
      <c r="G276" s="10">
        <f t="shared" si="108"/>
        <v>0</v>
      </c>
      <c r="H276" s="10">
        <f t="shared" si="108"/>
        <v>0</v>
      </c>
      <c r="I276" s="10">
        <f t="shared" si="108"/>
        <v>0</v>
      </c>
      <c r="J276" s="10">
        <f t="shared" si="108"/>
        <v>0</v>
      </c>
      <c r="K276" s="10">
        <f t="shared" si="108"/>
        <v>0</v>
      </c>
      <c r="L276" s="10">
        <f t="shared" si="108"/>
        <v>0</v>
      </c>
      <c r="M276" s="10">
        <f t="shared" si="108"/>
        <v>0</v>
      </c>
      <c r="N276" s="10">
        <f t="shared" si="108"/>
        <v>0</v>
      </c>
      <c r="O276" s="10">
        <f t="shared" si="108"/>
        <v>0</v>
      </c>
      <c r="P276" s="10">
        <f t="shared" si="108"/>
        <v>0</v>
      </c>
      <c r="Q276" s="10">
        <f t="shared" si="108"/>
        <v>0</v>
      </c>
      <c r="R276" s="10">
        <f t="shared" si="108"/>
        <v>0</v>
      </c>
      <c r="S276" s="10">
        <f t="shared" si="108"/>
        <v>0</v>
      </c>
      <c r="T276" s="10">
        <f t="shared" si="108"/>
        <v>0</v>
      </c>
      <c r="U276" s="10">
        <f t="shared" si="108"/>
        <v>0</v>
      </c>
      <c r="V276" s="10">
        <f t="shared" si="108"/>
        <v>0</v>
      </c>
      <c r="W276" s="10">
        <f t="shared" si="108"/>
        <v>0</v>
      </c>
      <c r="X276" s="10">
        <f t="shared" si="108"/>
        <v>0</v>
      </c>
      <c r="Y276" s="10">
        <f t="shared" si="108"/>
        <v>0</v>
      </c>
      <c r="Z276" s="10">
        <f t="shared" si="108"/>
        <v>0</v>
      </c>
      <c r="AA276" s="10">
        <f t="shared" si="108"/>
        <v>0</v>
      </c>
      <c r="AB276" s="10">
        <f t="shared" si="108"/>
        <v>0</v>
      </c>
      <c r="AC276" s="10">
        <f t="shared" si="108"/>
        <v>0</v>
      </c>
      <c r="AD276" s="10">
        <f t="shared" si="108"/>
        <v>0</v>
      </c>
      <c r="AE276" s="10">
        <f t="shared" si="108"/>
        <v>0</v>
      </c>
      <c r="AF276" s="10">
        <f t="shared" si="108"/>
        <v>0</v>
      </c>
      <c r="AG276" s="10">
        <f t="shared" si="108"/>
        <v>0</v>
      </c>
      <c r="AH276" s="10">
        <f t="shared" si="108"/>
        <v>0</v>
      </c>
      <c r="AI276" s="10">
        <f t="shared" si="108"/>
        <v>0</v>
      </c>
      <c r="AJ276" s="10">
        <f t="shared" si="108"/>
        <v>0</v>
      </c>
      <c r="AK276" s="10">
        <f t="shared" si="108"/>
        <v>0</v>
      </c>
      <c r="AL276" s="10">
        <f t="shared" si="109"/>
        <v>0</v>
      </c>
    </row>
    <row r="277" spans="1:38" x14ac:dyDescent="0.35">
      <c r="E277" t="s">
        <v>131</v>
      </c>
      <c r="F277" t="s">
        <v>53</v>
      </c>
      <c r="G277" s="10">
        <f t="shared" si="108"/>
        <v>0</v>
      </c>
      <c r="H277" s="10">
        <f t="shared" si="108"/>
        <v>0</v>
      </c>
      <c r="I277" s="10">
        <f t="shared" si="108"/>
        <v>0</v>
      </c>
      <c r="J277" s="10">
        <f t="shared" si="108"/>
        <v>0</v>
      </c>
      <c r="K277" s="10">
        <f t="shared" si="108"/>
        <v>0</v>
      </c>
      <c r="L277" s="10">
        <f t="shared" si="108"/>
        <v>0</v>
      </c>
      <c r="M277" s="10">
        <f t="shared" si="108"/>
        <v>0</v>
      </c>
      <c r="N277" s="10">
        <f t="shared" si="108"/>
        <v>0</v>
      </c>
      <c r="O277" s="10">
        <f t="shared" si="108"/>
        <v>0</v>
      </c>
      <c r="P277" s="10">
        <f t="shared" si="108"/>
        <v>0</v>
      </c>
      <c r="Q277" s="10">
        <f t="shared" si="108"/>
        <v>0</v>
      </c>
      <c r="R277" s="10">
        <f t="shared" si="108"/>
        <v>0</v>
      </c>
      <c r="S277" s="10">
        <f t="shared" si="108"/>
        <v>0</v>
      </c>
      <c r="T277" s="10">
        <f t="shared" si="108"/>
        <v>0</v>
      </c>
      <c r="U277" s="10">
        <f t="shared" si="108"/>
        <v>0</v>
      </c>
      <c r="V277" s="10">
        <f t="shared" si="108"/>
        <v>0</v>
      </c>
      <c r="W277" s="10">
        <f t="shared" si="108"/>
        <v>0</v>
      </c>
      <c r="X277" s="10">
        <f t="shared" si="108"/>
        <v>0</v>
      </c>
      <c r="Y277" s="10">
        <f t="shared" si="108"/>
        <v>0</v>
      </c>
      <c r="Z277" s="10">
        <f t="shared" si="108"/>
        <v>0</v>
      </c>
      <c r="AA277" s="10">
        <f t="shared" si="108"/>
        <v>0</v>
      </c>
      <c r="AB277" s="10">
        <f t="shared" si="108"/>
        <v>0</v>
      </c>
      <c r="AC277" s="10">
        <f t="shared" si="108"/>
        <v>0</v>
      </c>
      <c r="AD277" s="10">
        <f t="shared" si="108"/>
        <v>0</v>
      </c>
      <c r="AE277" s="10">
        <f t="shared" si="108"/>
        <v>0</v>
      </c>
      <c r="AF277" s="10">
        <f t="shared" si="108"/>
        <v>0</v>
      </c>
      <c r="AG277" s="10">
        <f t="shared" si="108"/>
        <v>0</v>
      </c>
      <c r="AH277" s="10">
        <f t="shared" si="108"/>
        <v>0</v>
      </c>
      <c r="AI277" s="10">
        <f t="shared" si="108"/>
        <v>0</v>
      </c>
      <c r="AJ277" s="10">
        <f t="shared" si="108"/>
        <v>0</v>
      </c>
      <c r="AK277" s="10">
        <f t="shared" si="108"/>
        <v>0</v>
      </c>
      <c r="AL277" s="10">
        <f t="shared" si="109"/>
        <v>0</v>
      </c>
    </row>
    <row r="278" spans="1:38" x14ac:dyDescent="0.35">
      <c r="E278" t="s">
        <v>148</v>
      </c>
      <c r="F278" t="s">
        <v>53</v>
      </c>
      <c r="G278" s="10">
        <f t="shared" ref="G278:AK278" si="110">G267</f>
        <v>0</v>
      </c>
      <c r="H278" s="10">
        <f t="shared" si="110"/>
        <v>0</v>
      </c>
      <c r="I278" s="10">
        <f t="shared" si="110"/>
        <v>0</v>
      </c>
      <c r="J278" s="10">
        <f t="shared" si="110"/>
        <v>0</v>
      </c>
      <c r="K278" s="10">
        <f t="shared" si="110"/>
        <v>0</v>
      </c>
      <c r="L278" s="10">
        <f t="shared" si="110"/>
        <v>0</v>
      </c>
      <c r="M278" s="10">
        <f t="shared" si="110"/>
        <v>0</v>
      </c>
      <c r="N278" s="10">
        <f t="shared" si="110"/>
        <v>0</v>
      </c>
      <c r="O278" s="10">
        <f t="shared" si="110"/>
        <v>0</v>
      </c>
      <c r="P278" s="10">
        <f t="shared" si="110"/>
        <v>0</v>
      </c>
      <c r="Q278" s="10">
        <f t="shared" si="110"/>
        <v>0</v>
      </c>
      <c r="R278" s="10">
        <f t="shared" si="110"/>
        <v>0</v>
      </c>
      <c r="S278" s="10">
        <f t="shared" si="110"/>
        <v>0</v>
      </c>
      <c r="T278" s="10">
        <f t="shared" si="110"/>
        <v>0</v>
      </c>
      <c r="U278" s="10">
        <f t="shared" si="110"/>
        <v>0</v>
      </c>
      <c r="V278" s="10">
        <f t="shared" si="110"/>
        <v>0</v>
      </c>
      <c r="W278" s="10">
        <f t="shared" si="110"/>
        <v>0</v>
      </c>
      <c r="X278" s="10">
        <f t="shared" si="110"/>
        <v>0</v>
      </c>
      <c r="Y278" s="10">
        <f t="shared" si="110"/>
        <v>0</v>
      </c>
      <c r="Z278" s="10">
        <f t="shared" si="110"/>
        <v>0</v>
      </c>
      <c r="AA278" s="10">
        <f t="shared" si="110"/>
        <v>0</v>
      </c>
      <c r="AB278" s="10">
        <f t="shared" si="110"/>
        <v>0</v>
      </c>
      <c r="AC278" s="10">
        <f t="shared" si="110"/>
        <v>0</v>
      </c>
      <c r="AD278" s="10">
        <f t="shared" si="110"/>
        <v>0</v>
      </c>
      <c r="AE278" s="10">
        <f t="shared" si="110"/>
        <v>0</v>
      </c>
      <c r="AF278" s="10">
        <f t="shared" si="110"/>
        <v>0</v>
      </c>
      <c r="AG278" s="10">
        <f t="shared" si="110"/>
        <v>0</v>
      </c>
      <c r="AH278" s="10">
        <f t="shared" si="110"/>
        <v>0</v>
      </c>
      <c r="AI278" s="10">
        <f t="shared" si="110"/>
        <v>0</v>
      </c>
      <c r="AJ278" s="10">
        <f t="shared" si="110"/>
        <v>0</v>
      </c>
      <c r="AK278" s="10">
        <f t="shared" si="110"/>
        <v>0</v>
      </c>
      <c r="AL278" s="10">
        <f>IF(AF278=0,0,IF($G$17&gt;(AK278/AF278)^(1/5)-1+2%,AK278*(AK278/AF278)^(1/5)/($G$17-((AK278/AF278)^(1/5)-1)),AK278*(1+$G$16)/$G$18))</f>
        <v>0</v>
      </c>
    </row>
    <row r="279" spans="1:38" x14ac:dyDescent="0.35">
      <c r="E279" t="s">
        <v>149</v>
      </c>
      <c r="F279" t="s">
        <v>53</v>
      </c>
      <c r="G279" s="10">
        <f>-$G$19*G278</f>
        <v>0</v>
      </c>
      <c r="H279" s="10">
        <f t="shared" ref="H279:AK279" si="111">-$G$19*H278</f>
        <v>0</v>
      </c>
      <c r="I279" s="10">
        <f t="shared" si="111"/>
        <v>0</v>
      </c>
      <c r="J279" s="10">
        <f t="shared" si="111"/>
        <v>0</v>
      </c>
      <c r="K279" s="10">
        <f t="shared" si="111"/>
        <v>0</v>
      </c>
      <c r="L279" s="10">
        <f t="shared" si="111"/>
        <v>0</v>
      </c>
      <c r="M279" s="10">
        <f t="shared" si="111"/>
        <v>0</v>
      </c>
      <c r="N279" s="10">
        <f t="shared" si="111"/>
        <v>0</v>
      </c>
      <c r="O279" s="10">
        <f t="shared" si="111"/>
        <v>0</v>
      </c>
      <c r="P279" s="10">
        <f t="shared" si="111"/>
        <v>0</v>
      </c>
      <c r="Q279" s="10">
        <f t="shared" si="111"/>
        <v>0</v>
      </c>
      <c r="R279" s="10">
        <f t="shared" si="111"/>
        <v>0</v>
      </c>
      <c r="S279" s="10">
        <f t="shared" si="111"/>
        <v>0</v>
      </c>
      <c r="T279" s="10">
        <f t="shared" si="111"/>
        <v>0</v>
      </c>
      <c r="U279" s="10">
        <f t="shared" si="111"/>
        <v>0</v>
      </c>
      <c r="V279" s="10">
        <f t="shared" si="111"/>
        <v>0</v>
      </c>
      <c r="W279" s="10">
        <f t="shared" si="111"/>
        <v>0</v>
      </c>
      <c r="X279" s="10">
        <f t="shared" si="111"/>
        <v>0</v>
      </c>
      <c r="Y279" s="10">
        <f t="shared" si="111"/>
        <v>0</v>
      </c>
      <c r="Z279" s="10">
        <f t="shared" si="111"/>
        <v>0</v>
      </c>
      <c r="AA279" s="10">
        <f t="shared" si="111"/>
        <v>0</v>
      </c>
      <c r="AB279" s="10">
        <f t="shared" si="111"/>
        <v>0</v>
      </c>
      <c r="AC279" s="10">
        <f t="shared" si="111"/>
        <v>0</v>
      </c>
      <c r="AD279" s="10">
        <f t="shared" si="111"/>
        <v>0</v>
      </c>
      <c r="AE279" s="10">
        <f t="shared" si="111"/>
        <v>0</v>
      </c>
      <c r="AF279" s="10">
        <f t="shared" si="111"/>
        <v>0</v>
      </c>
      <c r="AG279" s="10">
        <f t="shared" si="111"/>
        <v>0</v>
      </c>
      <c r="AH279" s="10">
        <f t="shared" si="111"/>
        <v>0</v>
      </c>
      <c r="AI279" s="10">
        <f t="shared" si="111"/>
        <v>0</v>
      </c>
      <c r="AJ279" s="10">
        <f t="shared" si="111"/>
        <v>0</v>
      </c>
      <c r="AK279" s="10">
        <f t="shared" si="111"/>
        <v>0</v>
      </c>
      <c r="AL279" s="10">
        <f t="shared" ref="AL279" si="112">IF(AF279=0,0,IF($G$17&gt;(AK279/AF279)^(1/5)-1+2%,AK279*(AK279/AF279)^(1/5)/($G$17-((AK279/AF279)^(1/5)-1)),AK279*(1+$G$16)/$G$18))</f>
        <v>0</v>
      </c>
    </row>
    <row r="280" spans="1:38" x14ac:dyDescent="0.35">
      <c r="E280" t="s">
        <v>150</v>
      </c>
      <c r="F280" t="s">
        <v>53</v>
      </c>
      <c r="G280" s="10">
        <f t="shared" ref="G280:AL280" si="113">SUM(G270:G279)</f>
        <v>-34764548.044999994</v>
      </c>
      <c r="H280" s="10">
        <f t="shared" si="113"/>
        <v>-1945044.737130746</v>
      </c>
      <c r="I280" s="10">
        <f t="shared" si="113"/>
        <v>-7360071.3042494999</v>
      </c>
      <c r="J280" s="10">
        <f t="shared" si="113"/>
        <v>-8708941.1980113816</v>
      </c>
      <c r="K280" s="10">
        <f t="shared" si="113"/>
        <v>-14395855.779832052</v>
      </c>
      <c r="L280" s="10">
        <f t="shared" si="113"/>
        <v>-5249107.4379045693</v>
      </c>
      <c r="M280" s="10">
        <f t="shared" si="113"/>
        <v>-2824884.558639999</v>
      </c>
      <c r="N280" s="10">
        <f t="shared" si="113"/>
        <v>-2665448.496597677</v>
      </c>
      <c r="O280" s="10">
        <f t="shared" si="113"/>
        <v>-5904338.5441832747</v>
      </c>
      <c r="P280" s="10">
        <f t="shared" si="113"/>
        <v>-5900392.6913271854</v>
      </c>
      <c r="Q280" s="10">
        <f t="shared" si="113"/>
        <v>-5894278.6434024964</v>
      </c>
      <c r="R280" s="10">
        <f t="shared" si="113"/>
        <v>-5885925.1166589223</v>
      </c>
      <c r="S280" s="10">
        <f t="shared" si="113"/>
        <v>-5875259.3308123229</v>
      </c>
      <c r="T280" s="10">
        <f t="shared" si="113"/>
        <v>-5742100.8073981013</v>
      </c>
      <c r="U280" s="10">
        <f t="shared" si="113"/>
        <v>-5598959.7142105103</v>
      </c>
      <c r="V280" s="10">
        <f t="shared" si="113"/>
        <v>-5445533.0863438156</v>
      </c>
      <c r="W280" s="10">
        <f t="shared" si="113"/>
        <v>-5281509.6366794966</v>
      </c>
      <c r="X280" s="10">
        <f t="shared" si="113"/>
        <v>-5106569.5399608575</v>
      </c>
      <c r="Y280" s="10">
        <f t="shared" si="113"/>
        <v>-4920384.21146884</v>
      </c>
      <c r="Z280" s="10">
        <f t="shared" si="113"/>
        <v>-4722616.0801675208</v>
      </c>
      <c r="AA280" s="10">
        <f t="shared" si="113"/>
        <v>-4512918.3561846856</v>
      </c>
      <c r="AB280" s="10">
        <f t="shared" si="113"/>
        <v>-4290934.7924895454</v>
      </c>
      <c r="AC280" s="10">
        <f t="shared" si="113"/>
        <v>-4056299.4406263605</v>
      </c>
      <c r="AD280" s="10">
        <f t="shared" si="113"/>
        <v>-3808636.4003595747</v>
      </c>
      <c r="AE280" s="10">
        <f t="shared" si="113"/>
        <v>-3547559.5630823299</v>
      </c>
      <c r="AF280" s="10">
        <f t="shared" si="113"/>
        <v>-3272672.3488368541</v>
      </c>
      <c r="AG280" s="10">
        <f t="shared" si="113"/>
        <v>-2983567.436791636</v>
      </c>
      <c r="AH280" s="10">
        <f t="shared" si="113"/>
        <v>-2679826.4890164845</v>
      </c>
      <c r="AI280" s="10">
        <f t="shared" si="113"/>
        <v>-2361019.8673928641</v>
      </c>
      <c r="AJ280" s="10">
        <f t="shared" si="113"/>
        <v>-2026706.3434930295</v>
      </c>
      <c r="AK280" s="10">
        <f t="shared" si="113"/>
        <v>-1676432.8012574241</v>
      </c>
      <c r="AL280" s="10">
        <f t="shared" si="113"/>
        <v>298355169.54048252</v>
      </c>
    </row>
    <row r="281" spans="1:38" x14ac:dyDescent="0.35">
      <c r="E281" t="s">
        <v>151</v>
      </c>
      <c r="F281" t="s">
        <v>53</v>
      </c>
      <c r="G281" s="10">
        <f>NPV($G$17,H280:AL280)+G280</f>
        <v>-53952109.782094285</v>
      </c>
    </row>
    <row r="282" spans="1:38" x14ac:dyDescent="0.35">
      <c r="E282" s="15" t="s">
        <v>153</v>
      </c>
      <c r="F282" s="15"/>
      <c r="G282" s="18" t="str">
        <f>IF(G281&gt;0,"N/A",IF(ABS(G281+G255)&gt;1,"Error","OK"))</f>
        <v>Error</v>
      </c>
    </row>
    <row r="284" spans="1:38" x14ac:dyDescent="0.35">
      <c r="C284" s="3" t="s">
        <v>155</v>
      </c>
      <c r="D284" s="3"/>
      <c r="G284">
        <f>MAX(0,-G313/(NPV($G$18,H285:AA285)+G285))</f>
        <v>9689740.4546471797</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4">G286*(1+$G$16)</f>
        <v>17579235.372820001</v>
      </c>
      <c r="I286" s="10">
        <f t="shared" si="114"/>
        <v>17948399.315649219</v>
      </c>
      <c r="J286" s="10">
        <f t="shared" si="114"/>
        <v>18325315.701277852</v>
      </c>
      <c r="K286" s="10">
        <f t="shared" si="114"/>
        <v>18710147.331004687</v>
      </c>
      <c r="L286" s="10">
        <f t="shared" si="114"/>
        <v>19103060.424955782</v>
      </c>
      <c r="M286" s="10">
        <f t="shared" si="114"/>
        <v>19504224.69387985</v>
      </c>
      <c r="N286" s="10">
        <f t="shared" si="114"/>
        <v>19913813.412451327</v>
      </c>
      <c r="O286" s="10">
        <f t="shared" si="114"/>
        <v>20332003.494112805</v>
      </c>
      <c r="P286" s="10">
        <f t="shared" si="114"/>
        <v>20758975.567489173</v>
      </c>
      <c r="Q286" s="10">
        <f t="shared" si="114"/>
        <v>21194914.054406445</v>
      </c>
      <c r="R286" s="10">
        <f t="shared" si="114"/>
        <v>21640007.249548979</v>
      </c>
      <c r="S286" s="10">
        <f t="shared" si="114"/>
        <v>22094447.401789505</v>
      </c>
      <c r="T286" s="10">
        <f t="shared" si="114"/>
        <v>22558430.797227081</v>
      </c>
      <c r="U286" s="10">
        <f t="shared" si="114"/>
        <v>23032157.843968846</v>
      </c>
      <c r="V286" s="10">
        <f t="shared" si="114"/>
        <v>23515833.158692189</v>
      </c>
      <c r="W286" s="10">
        <f t="shared" si="114"/>
        <v>24009665.655024722</v>
      </c>
      <c r="X286" s="10">
        <f t="shared" si="114"/>
        <v>24513868.633780241</v>
      </c>
      <c r="Y286" s="10">
        <f t="shared" si="114"/>
        <v>25028659.875089623</v>
      </c>
      <c r="Z286" s="10">
        <f t="shared" si="114"/>
        <v>25554261.732466504</v>
      </c>
      <c r="AA286" s="10">
        <f t="shared" si="114"/>
        <v>26090901.228848297</v>
      </c>
      <c r="AB286" s="10">
        <f t="shared" si="114"/>
        <v>26638810.154654108</v>
      </c>
      <c r="AC286" s="10">
        <f t="shared" si="114"/>
        <v>27198225.16790184</v>
      </c>
      <c r="AD286" s="10">
        <f t="shared" si="114"/>
        <v>27769387.896427777</v>
      </c>
      <c r="AE286" s="10">
        <f t="shared" si="114"/>
        <v>28352545.042252757</v>
      </c>
      <c r="AF286" s="10">
        <f t="shared" si="114"/>
        <v>28947948.488140061</v>
      </c>
      <c r="AG286" s="10">
        <f>AF286*(1+$G$16)</f>
        <v>29555855.406390999</v>
      </c>
      <c r="AH286" s="10">
        <f t="shared" si="114"/>
        <v>30176528.369925208</v>
      </c>
      <c r="AI286" s="10">
        <f t="shared" si="114"/>
        <v>30810235.465693634</v>
      </c>
      <c r="AJ286" s="10">
        <f t="shared" si="114"/>
        <v>31457250.410473198</v>
      </c>
      <c r="AK286" s="10">
        <f t="shared" si="114"/>
        <v>32117852.669093132</v>
      </c>
    </row>
    <row r="287" spans="1:38" x14ac:dyDescent="0.35">
      <c r="E287" t="s">
        <v>139</v>
      </c>
      <c r="F287" t="s">
        <v>53</v>
      </c>
      <c r="G287" s="10">
        <f>G285*G286</f>
        <v>17217664.420000002</v>
      </c>
      <c r="H287" s="10">
        <f t="shared" ref="H287:AK287" si="115">H285*H286</f>
        <v>17579235.372820001</v>
      </c>
      <c r="I287" s="10">
        <f t="shared" si="115"/>
        <v>17948399.315649219</v>
      </c>
      <c r="J287" s="10">
        <f t="shared" si="115"/>
        <v>18325315.701277852</v>
      </c>
      <c r="K287" s="10">
        <f t="shared" si="115"/>
        <v>18710147.331004687</v>
      </c>
      <c r="L287" s="10">
        <f t="shared" si="115"/>
        <v>19103060.424955782</v>
      </c>
      <c r="M287" s="10">
        <f t="shared" si="115"/>
        <v>0</v>
      </c>
      <c r="N287" s="10">
        <f t="shared" si="115"/>
        <v>0</v>
      </c>
      <c r="O287" s="10">
        <f t="shared" si="115"/>
        <v>0</v>
      </c>
      <c r="P287" s="10">
        <f t="shared" si="115"/>
        <v>0</v>
      </c>
      <c r="Q287" s="10">
        <f t="shared" si="115"/>
        <v>0</v>
      </c>
      <c r="R287" s="10">
        <f t="shared" si="115"/>
        <v>0</v>
      </c>
      <c r="S287" s="10">
        <f t="shared" si="115"/>
        <v>0</v>
      </c>
      <c r="T287" s="10">
        <f t="shared" si="115"/>
        <v>0</v>
      </c>
      <c r="U287" s="10">
        <f t="shared" si="115"/>
        <v>0</v>
      </c>
      <c r="V287" s="10">
        <f t="shared" si="115"/>
        <v>0</v>
      </c>
      <c r="W287" s="10">
        <f t="shared" si="115"/>
        <v>0</v>
      </c>
      <c r="X287" s="10">
        <f t="shared" si="115"/>
        <v>0</v>
      </c>
      <c r="Y287" s="10">
        <f t="shared" si="115"/>
        <v>0</v>
      </c>
      <c r="Z287" s="10">
        <f t="shared" si="115"/>
        <v>0</v>
      </c>
      <c r="AA287" s="10">
        <f t="shared" si="115"/>
        <v>0</v>
      </c>
      <c r="AB287" s="10">
        <f t="shared" si="115"/>
        <v>0</v>
      </c>
      <c r="AC287" s="10">
        <f t="shared" si="115"/>
        <v>0</v>
      </c>
      <c r="AD287" s="10">
        <f t="shared" si="115"/>
        <v>0</v>
      </c>
      <c r="AE287" s="10">
        <f t="shared" si="115"/>
        <v>0</v>
      </c>
      <c r="AF287" s="10">
        <f t="shared" si="115"/>
        <v>0</v>
      </c>
      <c r="AG287" s="10">
        <f t="shared" si="115"/>
        <v>0</v>
      </c>
      <c r="AH287" s="10">
        <f t="shared" si="115"/>
        <v>0</v>
      </c>
      <c r="AI287" s="10">
        <f t="shared" si="115"/>
        <v>0</v>
      </c>
      <c r="AJ287" s="10">
        <f t="shared" si="115"/>
        <v>0</v>
      </c>
      <c r="AK287" s="10">
        <f t="shared" si="115"/>
        <v>0</v>
      </c>
    </row>
    <row r="289" spans="4:37" x14ac:dyDescent="0.35">
      <c r="D289" t="s">
        <v>140</v>
      </c>
    </row>
    <row r="290" spans="4:37" x14ac:dyDescent="0.35">
      <c r="E290" t="s">
        <v>57</v>
      </c>
      <c r="F290" t="s">
        <v>53</v>
      </c>
      <c r="G290" s="10">
        <f t="shared" ref="G290:AK295" si="116">G224</f>
        <v>6232586.4000000004</v>
      </c>
      <c r="H290" s="10">
        <f t="shared" si="116"/>
        <v>4176296</v>
      </c>
      <c r="I290" s="10">
        <f t="shared" si="116"/>
        <v>4176296</v>
      </c>
      <c r="J290" s="10">
        <f t="shared" si="116"/>
        <v>3786015.9385158177</v>
      </c>
      <c r="K290" s="10">
        <f t="shared" si="116"/>
        <v>4598927.3384508733</v>
      </c>
      <c r="L290" s="10">
        <f t="shared" si="116"/>
        <v>5147622.5504659051</v>
      </c>
      <c r="M290" s="10">
        <f t="shared" si="116"/>
        <v>3979015.7998537263</v>
      </c>
      <c r="N290" s="10">
        <f t="shared" si="116"/>
        <v>4907370.082629622</v>
      </c>
      <c r="O290" s="10">
        <f t="shared" si="116"/>
        <v>4483790.3419831889</v>
      </c>
      <c r="P290" s="10">
        <f t="shared" si="116"/>
        <v>4577949.939164836</v>
      </c>
      <c r="Q290" s="10">
        <f t="shared" si="116"/>
        <v>4674086.8878872972</v>
      </c>
      <c r="R290" s="10">
        <f t="shared" si="116"/>
        <v>4772242.7125329301</v>
      </c>
      <c r="S290" s="10">
        <f t="shared" si="116"/>
        <v>4872459.8094961215</v>
      </c>
      <c r="T290" s="10">
        <f t="shared" si="116"/>
        <v>4974781.4654955398</v>
      </c>
      <c r="U290" s="10">
        <f t="shared" si="116"/>
        <v>5079251.8762709461</v>
      </c>
      <c r="V290" s="10">
        <f t="shared" si="116"/>
        <v>5185916.1656726357</v>
      </c>
      <c r="W290" s="10">
        <f t="shared" si="116"/>
        <v>5294820.4051517611</v>
      </c>
      <c r="X290" s="10">
        <f t="shared" si="116"/>
        <v>5406011.6336599477</v>
      </c>
      <c r="Y290" s="10">
        <f t="shared" si="116"/>
        <v>5519537.8779668063</v>
      </c>
      <c r="Z290" s="10">
        <f t="shared" si="116"/>
        <v>5635448.1734041097</v>
      </c>
      <c r="AA290" s="10">
        <f t="shared" si="116"/>
        <v>5753792.5850455957</v>
      </c>
      <c r="AB290" s="10">
        <f t="shared" si="116"/>
        <v>5874622.229331553</v>
      </c>
      <c r="AC290" s="10">
        <f t="shared" si="116"/>
        <v>5997989.296147516</v>
      </c>
      <c r="AD290" s="10">
        <f t="shared" si="116"/>
        <v>6123947.0713666137</v>
      </c>
      <c r="AE290" s="10">
        <f t="shared" si="116"/>
        <v>6252549.959865313</v>
      </c>
      <c r="AF290" s="10">
        <f t="shared" si="116"/>
        <v>6383853.5090224845</v>
      </c>
      <c r="AG290" s="10">
        <f t="shared" si="116"/>
        <v>6517914.432711957</v>
      </c>
      <c r="AH290" s="10">
        <f t="shared" si="116"/>
        <v>6654790.6357989078</v>
      </c>
      <c r="AI290" s="10">
        <f t="shared" si="116"/>
        <v>6794541.2391506853</v>
      </c>
      <c r="AJ290" s="10">
        <f t="shared" si="116"/>
        <v>6937226.6051728493</v>
      </c>
      <c r="AK290" s="10">
        <f t="shared" si="116"/>
        <v>7082908.363881479</v>
      </c>
    </row>
    <row r="291" spans="4:37" x14ac:dyDescent="0.35">
      <c r="E291" t="s">
        <v>141</v>
      </c>
      <c r="F291" t="s">
        <v>53</v>
      </c>
      <c r="G291" s="10">
        <f t="shared" si="116"/>
        <v>0</v>
      </c>
      <c r="H291" s="10">
        <f t="shared" si="116"/>
        <v>526993.09080000001</v>
      </c>
      <c r="I291" s="10">
        <f t="shared" si="116"/>
        <v>1052117.5824</v>
      </c>
      <c r="J291" s="10">
        <f t="shared" si="116"/>
        <v>1617113.1687767638</v>
      </c>
      <c r="K291" s="10">
        <f t="shared" si="116"/>
        <v>2307276.8111002063</v>
      </c>
      <c r="L291" s="10">
        <f t="shared" si="116"/>
        <v>3079492.6394812567</v>
      </c>
      <c r="M291" s="10">
        <f t="shared" si="116"/>
        <v>3873851.0579541735</v>
      </c>
      <c r="N291" s="10">
        <f t="shared" si="116"/>
        <v>4798477.4313812647</v>
      </c>
      <c r="O291" s="10">
        <f t="shared" si="116"/>
        <v>5602464.1495253285</v>
      </c>
      <c r="P291" s="10">
        <f t="shared" si="116"/>
        <v>6438102.1812842032</v>
      </c>
      <c r="Q291" s="10">
        <f t="shared" si="116"/>
        <v>7306366.3236870114</v>
      </c>
      <c r="R291" s="10">
        <f t="shared" si="116"/>
        <v>8208258.3570087897</v>
      </c>
      <c r="S291" s="10">
        <f t="shared" si="116"/>
        <v>9144807.7481813375</v>
      </c>
      <c r="T291" s="10">
        <f t="shared" si="116"/>
        <v>10117072.371847691</v>
      </c>
      <c r="U291" s="10">
        <f t="shared" si="116"/>
        <v>11126139.249491084</v>
      </c>
      <c r="V291" s="10">
        <f t="shared" si="116"/>
        <v>12173125.307079513</v>
      </c>
      <c r="W291" s="10">
        <f t="shared" si="116"/>
        <v>13259178.151677631</v>
      </c>
      <c r="X291" s="10">
        <f t="shared" si="116"/>
        <v>14385476.867488448</v>
      </c>
      <c r="Y291" s="10">
        <f t="shared" si="116"/>
        <v>15553232.831798427</v>
      </c>
      <c r="Z291" s="10">
        <f t="shared" si="116"/>
        <v>16763690.551310865</v>
      </c>
      <c r="AA291" s="10">
        <f t="shared" si="116"/>
        <v>18018128.519364007</v>
      </c>
      <c r="AB291" s="10">
        <f t="shared" si="116"/>
        <v>19317860.094542243</v>
      </c>
      <c r="AC291" s="10">
        <f t="shared" si="116"/>
        <v>20664234.401200928</v>
      </c>
      <c r="AD291" s="10">
        <f t="shared" si="116"/>
        <v>22058637.252437588</v>
      </c>
      <c r="AE291" s="10">
        <f t="shared" si="116"/>
        <v>23502492.096055254</v>
      </c>
      <c r="AF291" s="10">
        <f t="shared" si="116"/>
        <v>24997260.984076541</v>
      </c>
      <c r="AG291" s="10">
        <f t="shared" si="116"/>
        <v>26544445.566380359</v>
      </c>
      <c r="AH291" s="10">
        <f t="shared" si="116"/>
        <v>28145588.109046958</v>
      </c>
      <c r="AI291" s="10">
        <f t="shared" si="116"/>
        <v>29802272.538010783</v>
      </c>
      <c r="AJ291" s="10">
        <f t="shared" si="116"/>
        <v>31516125.508635003</v>
      </c>
      <c r="AK291" s="10">
        <f t="shared" si="116"/>
        <v>33288817.501836173</v>
      </c>
    </row>
    <row r="292" spans="4:37" x14ac:dyDescent="0.35">
      <c r="E292" t="s">
        <v>117</v>
      </c>
      <c r="F292" t="s">
        <v>53</v>
      </c>
      <c r="G292" s="10">
        <f t="shared" si="116"/>
        <v>0</v>
      </c>
      <c r="H292" s="10">
        <f t="shared" si="116"/>
        <v>0</v>
      </c>
      <c r="I292" s="10">
        <f t="shared" si="116"/>
        <v>0</v>
      </c>
      <c r="J292" s="10">
        <f t="shared" si="116"/>
        <v>0</v>
      </c>
      <c r="K292" s="10">
        <f t="shared" si="116"/>
        <v>0</v>
      </c>
      <c r="L292" s="10">
        <f t="shared" si="116"/>
        <v>0</v>
      </c>
      <c r="M292" s="10">
        <f t="shared" si="116"/>
        <v>0</v>
      </c>
      <c r="N292" s="10">
        <f t="shared" si="116"/>
        <v>0</v>
      </c>
      <c r="O292" s="10">
        <f t="shared" si="116"/>
        <v>0</v>
      </c>
      <c r="P292" s="10">
        <f t="shared" si="116"/>
        <v>0</v>
      </c>
      <c r="Q292" s="10">
        <f t="shared" si="116"/>
        <v>0</v>
      </c>
      <c r="R292" s="10">
        <f t="shared" si="116"/>
        <v>0</v>
      </c>
      <c r="S292" s="10">
        <f t="shared" si="116"/>
        <v>0</v>
      </c>
      <c r="T292" s="10">
        <f t="shared" si="116"/>
        <v>0</v>
      </c>
      <c r="U292" s="10">
        <f t="shared" si="116"/>
        <v>0</v>
      </c>
      <c r="V292" s="10">
        <f t="shared" si="116"/>
        <v>0</v>
      </c>
      <c r="W292" s="10">
        <f t="shared" si="116"/>
        <v>0</v>
      </c>
      <c r="X292" s="10">
        <f t="shared" si="116"/>
        <v>0</v>
      </c>
      <c r="Y292" s="10">
        <f t="shared" si="116"/>
        <v>0</v>
      </c>
      <c r="Z292" s="10">
        <f t="shared" si="116"/>
        <v>0</v>
      </c>
      <c r="AA292" s="10">
        <f t="shared" si="116"/>
        <v>0</v>
      </c>
      <c r="AB292" s="10">
        <f t="shared" si="116"/>
        <v>0</v>
      </c>
      <c r="AC292" s="10">
        <f t="shared" si="116"/>
        <v>0</v>
      </c>
      <c r="AD292" s="10">
        <f t="shared" si="116"/>
        <v>0</v>
      </c>
      <c r="AE292" s="10">
        <f t="shared" si="116"/>
        <v>0</v>
      </c>
      <c r="AF292" s="10">
        <f t="shared" si="116"/>
        <v>0</v>
      </c>
      <c r="AG292" s="10">
        <f t="shared" si="116"/>
        <v>0</v>
      </c>
      <c r="AH292" s="10">
        <f t="shared" si="116"/>
        <v>0</v>
      </c>
      <c r="AI292" s="10">
        <f t="shared" si="116"/>
        <v>0</v>
      </c>
      <c r="AJ292" s="10">
        <f t="shared" si="116"/>
        <v>0</v>
      </c>
      <c r="AK292" s="10">
        <f t="shared" si="116"/>
        <v>0</v>
      </c>
    </row>
    <row r="293" spans="4:37" x14ac:dyDescent="0.35">
      <c r="E293" t="s">
        <v>118</v>
      </c>
      <c r="F293" t="s">
        <v>53</v>
      </c>
      <c r="G293" s="10">
        <f t="shared" si="116"/>
        <v>0</v>
      </c>
      <c r="H293" s="10">
        <f t="shared" si="116"/>
        <v>-473409.11199999996</v>
      </c>
      <c r="I293" s="10">
        <f t="shared" si="116"/>
        <v>-910776.53193599987</v>
      </c>
      <c r="J293" s="10">
        <f t="shared" si="116"/>
        <v>-1372422.3919271477</v>
      </c>
      <c r="K293" s="10">
        <f t="shared" si="116"/>
        <v>-1886369.0869462134</v>
      </c>
      <c r="L293" s="10">
        <f t="shared" si="116"/>
        <v>-2432988.253675662</v>
      </c>
      <c r="M293" s="10">
        <f t="shared" si="116"/>
        <v>-2933364.3346128031</v>
      </c>
      <c r="N293" s="10">
        <f t="shared" si="116"/>
        <v>-3496895.8544871639</v>
      </c>
      <c r="O293" s="10">
        <f t="shared" si="116"/>
        <v>-4082802.0845246837</v>
      </c>
      <c r="P293" s="10">
        <f t="shared" si="116"/>
        <v>-4691774.245151951</v>
      </c>
      <c r="Q293" s="10">
        <f t="shared" si="116"/>
        <v>-5324522.7208062867</v>
      </c>
      <c r="R293" s="10">
        <f t="shared" si="116"/>
        <v>-5981777.559995994</v>
      </c>
      <c r="S293" s="10">
        <f t="shared" si="116"/>
        <v>-6664288.9879117915</v>
      </c>
      <c r="T293" s="10">
        <f t="shared" si="116"/>
        <v>-7372827.9318960942</v>
      </c>
      <c r="U293" s="10">
        <f t="shared" si="116"/>
        <v>-8108186.5600840691</v>
      </c>
      <c r="V293" s="10">
        <f t="shared" si="116"/>
        <v>-8871178.8335379735</v>
      </c>
      <c r="W293" s="10">
        <f t="shared" si="116"/>
        <v>-9662641.0722039435</v>
      </c>
      <c r="X293" s="10">
        <f t="shared" si="116"/>
        <v>-10483432.535028294</v>
      </c>
      <c r="Y293" s="10">
        <f t="shared" si="116"/>
        <v>-11334436.014578426</v>
      </c>
      <c r="Z293" s="10">
        <f t="shared" si="116"/>
        <v>-12216558.446521716</v>
      </c>
      <c r="AA293" s="10">
        <f t="shared" si="116"/>
        <v>-13130731.534324195</v>
      </c>
      <c r="AB293" s="10">
        <f t="shared" si="116"/>
        <v>-14077912.389539462</v>
      </c>
      <c r="AC293" s="10">
        <f t="shared" si="116"/>
        <v>-15059084.188067133</v>
      </c>
      <c r="AD293" s="10">
        <f t="shared" si="116"/>
        <v>-16075256.842769178</v>
      </c>
      <c r="AE293" s="10">
        <f t="shared" si="116"/>
        <v>-17127467.692841772</v>
      </c>
      <c r="AF293" s="10">
        <f t="shared" si="116"/>
        <v>-18216782.210349753</v>
      </c>
      <c r="AG293" s="10">
        <f t="shared" si="116"/>
        <v>-19344294.724340525</v>
      </c>
      <c r="AH293" s="10">
        <f t="shared" si="116"/>
        <v>-20511129.162964147</v>
      </c>
      <c r="AI293" s="10">
        <f t="shared" si="116"/>
        <v>-21718439.814036522</v>
      </c>
      <c r="AJ293" s="10">
        <f t="shared" si="116"/>
        <v>-22967412.104493074</v>
      </c>
      <c r="AK293" s="10">
        <f t="shared" si="116"/>
        <v>-24259263.399190813</v>
      </c>
    </row>
    <row r="294" spans="4:37" x14ac:dyDescent="0.35">
      <c r="E294" t="s">
        <v>142</v>
      </c>
      <c r="F294" t="s">
        <v>53</v>
      </c>
      <c r="G294" s="10">
        <f t="shared" si="116"/>
        <v>-2197616.1825999999</v>
      </c>
      <c r="H294" s="10">
        <f t="shared" si="116"/>
        <v>-2338304.2137968307</v>
      </c>
      <c r="I294" s="10">
        <f t="shared" si="116"/>
        <v>-2710520.8808911005</v>
      </c>
      <c r="J294" s="10">
        <f t="shared" si="116"/>
        <v>-3063146.7228086372</v>
      </c>
      <c r="K294" s="10">
        <f t="shared" si="116"/>
        <v>-3549843.9022192797</v>
      </c>
      <c r="L294" s="10">
        <f t="shared" si="116"/>
        <v>-3844264.5922605116</v>
      </c>
      <c r="M294" s="10">
        <f t="shared" si="116"/>
        <v>-4001325.7003741753</v>
      </c>
      <c r="N294" s="10">
        <f t="shared" si="116"/>
        <v>-4194069.3778108284</v>
      </c>
      <c r="O294" s="10">
        <f t="shared" si="116"/>
        <v>-4485177.1546153165</v>
      </c>
      <c r="P294" s="10">
        <f t="shared" si="116"/>
        <v>-4782398.1947326986</v>
      </c>
      <c r="Q294" s="10">
        <f t="shared" si="116"/>
        <v>-5085860.8766925465</v>
      </c>
      <c r="R294" s="10">
        <f t="shared" si="116"/>
        <v>-5395696.2749735508</v>
      </c>
      <c r="S294" s="10">
        <f t="shared" si="116"/>
        <v>-5712038.2166184559</v>
      </c>
      <c r="T294" s="10">
        <f t="shared" si="116"/>
        <v>-6034160.7541327896</v>
      </c>
      <c r="U294" s="10">
        <f t="shared" si="116"/>
        <v>-6362106.8626120714</v>
      </c>
      <c r="V294" s="10">
        <f t="shared" si="116"/>
        <v>-6695920.419628826</v>
      </c>
      <c r="W294" s="10">
        <f t="shared" si="116"/>
        <v>-7035646.2241846044</v>
      </c>
      <c r="X294" s="10">
        <f t="shared" si="116"/>
        <v>-7381330.0160599854</v>
      </c>
      <c r="Y294" s="10">
        <f t="shared" si="116"/>
        <v>-7733018.4955709428</v>
      </c>
      <c r="Z294" s="10">
        <f t="shared" si="116"/>
        <v>-8090759.3437400861</v>
      </c>
      <c r="AA294" s="10">
        <f t="shared" si="116"/>
        <v>-8454601.2428914998</v>
      </c>
      <c r="AB294" s="10">
        <f t="shared" si="116"/>
        <v>-8824593.8976780735</v>
      </c>
      <c r="AC294" s="10">
        <f t="shared" si="116"/>
        <v>-9200788.0565504059</v>
      </c>
      <c r="AD294" s="10">
        <f t="shared" si="116"/>
        <v>-9583235.5336765591</v>
      </c>
      <c r="AE294" s="10">
        <f t="shared" si="116"/>
        <v>-9971989.2313221265</v>
      </c>
      <c r="AF294" s="10">
        <f t="shared" si="116"/>
        <v>-8812036.1753002778</v>
      </c>
      <c r="AG294" s="10">
        <f t="shared" si="116"/>
        <v>-9179186.4141452238</v>
      </c>
      <c r="AH294" s="10">
        <f t="shared" si="116"/>
        <v>-9309862.4135577846</v>
      </c>
      <c r="AI294" s="10">
        <f t="shared" si="116"/>
        <v>-9528726.8204868194</v>
      </c>
      <c r="AJ294" s="10">
        <f t="shared" si="116"/>
        <v>-9753078.1396619268</v>
      </c>
      <c r="AK294" s="10">
        <f t="shared" si="116"/>
        <v>-10033731.976769038</v>
      </c>
    </row>
    <row r="295" spans="4:37" x14ac:dyDescent="0.35">
      <c r="E295" t="s">
        <v>125</v>
      </c>
      <c r="F295" t="s">
        <v>53</v>
      </c>
      <c r="G295" s="10">
        <f t="shared" si="116"/>
        <v>0</v>
      </c>
      <c r="H295" s="10">
        <f t="shared" si="116"/>
        <v>0</v>
      </c>
      <c r="I295" s="10">
        <f t="shared" si="116"/>
        <v>0</v>
      </c>
      <c r="J295" s="10">
        <f t="shared" si="116"/>
        <v>0</v>
      </c>
      <c r="K295" s="10">
        <f t="shared" si="116"/>
        <v>0</v>
      </c>
      <c r="L295" s="10">
        <f t="shared" si="116"/>
        <v>0</v>
      </c>
      <c r="M295" s="10">
        <f t="shared" si="116"/>
        <v>0</v>
      </c>
      <c r="N295" s="10">
        <f t="shared" si="116"/>
        <v>0</v>
      </c>
      <c r="O295" s="10">
        <f t="shared" si="116"/>
        <v>0</v>
      </c>
      <c r="P295" s="10">
        <f t="shared" si="116"/>
        <v>0</v>
      </c>
      <c r="Q295" s="10">
        <f t="shared" si="116"/>
        <v>0</v>
      </c>
      <c r="R295" s="10">
        <f t="shared" si="116"/>
        <v>0</v>
      </c>
      <c r="S295" s="10">
        <f t="shared" si="116"/>
        <v>0</v>
      </c>
      <c r="T295" s="10">
        <f t="shared" si="116"/>
        <v>0</v>
      </c>
      <c r="U295" s="10">
        <f t="shared" si="116"/>
        <v>0</v>
      </c>
      <c r="V295" s="10">
        <f t="shared" si="116"/>
        <v>0</v>
      </c>
      <c r="W295" s="10">
        <f t="shared" si="116"/>
        <v>0</v>
      </c>
      <c r="X295" s="10">
        <f t="shared" si="116"/>
        <v>0</v>
      </c>
      <c r="Y295" s="10">
        <f t="shared" si="116"/>
        <v>0</v>
      </c>
      <c r="Z295" s="10">
        <f t="shared" si="116"/>
        <v>0</v>
      </c>
      <c r="AA295" s="10">
        <f t="shared" si="116"/>
        <v>0</v>
      </c>
      <c r="AB295" s="10">
        <f t="shared" si="116"/>
        <v>0</v>
      </c>
      <c r="AC295" s="10">
        <f t="shared" si="116"/>
        <v>0</v>
      </c>
      <c r="AD295" s="10">
        <f t="shared" si="116"/>
        <v>0</v>
      </c>
      <c r="AE295" s="10">
        <f t="shared" si="116"/>
        <v>0</v>
      </c>
      <c r="AF295" s="10">
        <f t="shared" si="116"/>
        <v>0</v>
      </c>
      <c r="AG295" s="10">
        <f t="shared" si="116"/>
        <v>0</v>
      </c>
      <c r="AH295" s="10">
        <f t="shared" si="116"/>
        <v>0</v>
      </c>
      <c r="AI295" s="10">
        <f t="shared" si="116"/>
        <v>0</v>
      </c>
      <c r="AJ295" s="10">
        <f t="shared" si="116"/>
        <v>0</v>
      </c>
      <c r="AK295" s="10">
        <f t="shared" si="116"/>
        <v>0</v>
      </c>
    </row>
    <row r="296" spans="4:37" x14ac:dyDescent="0.35">
      <c r="E296" t="s">
        <v>143</v>
      </c>
      <c r="F296" t="s">
        <v>53</v>
      </c>
      <c r="G296" s="10">
        <f t="shared" ref="G296:AK296" si="117">G287</f>
        <v>17217664.420000002</v>
      </c>
      <c r="H296" s="10">
        <f t="shared" si="117"/>
        <v>17579235.372820001</v>
      </c>
      <c r="I296" s="10">
        <f t="shared" si="117"/>
        <v>17948399.315649219</v>
      </c>
      <c r="J296" s="10">
        <f t="shared" si="117"/>
        <v>18325315.701277852</v>
      </c>
      <c r="K296" s="10">
        <f t="shared" si="117"/>
        <v>18710147.331004687</v>
      </c>
      <c r="L296" s="10">
        <f t="shared" si="117"/>
        <v>19103060.424955782</v>
      </c>
      <c r="M296" s="10">
        <f t="shared" si="117"/>
        <v>0</v>
      </c>
      <c r="N296" s="10">
        <f t="shared" si="117"/>
        <v>0</v>
      </c>
      <c r="O296" s="10">
        <f t="shared" si="117"/>
        <v>0</v>
      </c>
      <c r="P296" s="10">
        <f t="shared" si="117"/>
        <v>0</v>
      </c>
      <c r="Q296" s="10">
        <f t="shared" si="117"/>
        <v>0</v>
      </c>
      <c r="R296" s="10">
        <f t="shared" si="117"/>
        <v>0</v>
      </c>
      <c r="S296" s="10">
        <f t="shared" si="117"/>
        <v>0</v>
      </c>
      <c r="T296" s="10">
        <f t="shared" si="117"/>
        <v>0</v>
      </c>
      <c r="U296" s="10">
        <f t="shared" si="117"/>
        <v>0</v>
      </c>
      <c r="V296" s="10">
        <f t="shared" si="117"/>
        <v>0</v>
      </c>
      <c r="W296" s="10">
        <f t="shared" si="117"/>
        <v>0</v>
      </c>
      <c r="X296" s="10">
        <f t="shared" si="117"/>
        <v>0</v>
      </c>
      <c r="Y296" s="10">
        <f t="shared" si="117"/>
        <v>0</v>
      </c>
      <c r="Z296" s="10">
        <f t="shared" si="117"/>
        <v>0</v>
      </c>
      <c r="AA296" s="10">
        <f t="shared" si="117"/>
        <v>0</v>
      </c>
      <c r="AB296" s="10">
        <f t="shared" si="117"/>
        <v>0</v>
      </c>
      <c r="AC296" s="10">
        <f t="shared" si="117"/>
        <v>0</v>
      </c>
      <c r="AD296" s="10">
        <f t="shared" si="117"/>
        <v>0</v>
      </c>
      <c r="AE296" s="10">
        <f t="shared" si="117"/>
        <v>0</v>
      </c>
      <c r="AF296" s="10">
        <f t="shared" si="117"/>
        <v>0</v>
      </c>
      <c r="AG296" s="10">
        <f t="shared" si="117"/>
        <v>0</v>
      </c>
      <c r="AH296" s="10">
        <f t="shared" si="117"/>
        <v>0</v>
      </c>
      <c r="AI296" s="10">
        <f t="shared" si="117"/>
        <v>0</v>
      </c>
      <c r="AJ296" s="10">
        <f t="shared" si="117"/>
        <v>0</v>
      </c>
      <c r="AK296" s="10">
        <f t="shared" si="117"/>
        <v>0</v>
      </c>
    </row>
    <row r="298" spans="4:37" x14ac:dyDescent="0.35">
      <c r="E298" t="s">
        <v>144</v>
      </c>
      <c r="F298" t="s">
        <v>53</v>
      </c>
      <c r="G298" s="10">
        <f t="shared" ref="G298:AK298" si="118">SUM(G290:G296)</f>
        <v>21252634.637400001</v>
      </c>
      <c r="H298" s="10">
        <f t="shared" si="118"/>
        <v>19470811.137823172</v>
      </c>
      <c r="I298" s="10">
        <f t="shared" si="118"/>
        <v>19555515.485222116</v>
      </c>
      <c r="J298" s="10">
        <f t="shared" si="118"/>
        <v>19292875.693834648</v>
      </c>
      <c r="K298" s="10">
        <f t="shared" si="118"/>
        <v>20180138.491390273</v>
      </c>
      <c r="L298" s="10">
        <f t="shared" si="118"/>
        <v>21052922.768966772</v>
      </c>
      <c r="M298" s="10">
        <f t="shared" si="118"/>
        <v>918176.82282092189</v>
      </c>
      <c r="N298" s="10">
        <f t="shared" si="118"/>
        <v>2014882.2817128953</v>
      </c>
      <c r="O298" s="10">
        <f t="shared" si="118"/>
        <v>1518275.2523685172</v>
      </c>
      <c r="P298" s="10">
        <f t="shared" si="118"/>
        <v>1541879.6805643905</v>
      </c>
      <c r="Q298" s="10">
        <f t="shared" si="118"/>
        <v>1570069.6140754754</v>
      </c>
      <c r="R298" s="10">
        <f t="shared" si="118"/>
        <v>1603027.234572174</v>
      </c>
      <c r="S298" s="10">
        <f t="shared" si="118"/>
        <v>1640940.3531472115</v>
      </c>
      <c r="T298" s="10">
        <f t="shared" si="118"/>
        <v>1684865.1513143471</v>
      </c>
      <c r="U298" s="10">
        <f t="shared" si="118"/>
        <v>1735097.7030658899</v>
      </c>
      <c r="V298" s="10">
        <f t="shared" si="118"/>
        <v>1791942.219585347</v>
      </c>
      <c r="W298" s="10">
        <f t="shared" si="118"/>
        <v>1855711.260440845</v>
      </c>
      <c r="X298" s="10">
        <f t="shared" si="118"/>
        <v>1926725.9500601161</v>
      </c>
      <c r="Y298" s="10">
        <f t="shared" si="118"/>
        <v>2005316.1996158641</v>
      </c>
      <c r="Z298" s="10">
        <f t="shared" si="118"/>
        <v>2091820.9344531735</v>
      </c>
      <c r="AA298" s="10">
        <f t="shared" si="118"/>
        <v>2186588.3271939065</v>
      </c>
      <c r="AB298" s="10">
        <f t="shared" si="118"/>
        <v>2289976.0366562605</v>
      </c>
      <c r="AC298" s="10">
        <f t="shared" si="118"/>
        <v>2402351.4527309071</v>
      </c>
      <c r="AD298" s="10">
        <f t="shared" si="118"/>
        <v>2524091.947358463</v>
      </c>
      <c r="AE298" s="10">
        <f t="shared" si="118"/>
        <v>2655585.1317566689</v>
      </c>
      <c r="AF298" s="10">
        <f t="shared" si="118"/>
        <v>4352296.1074489951</v>
      </c>
      <c r="AG298" s="10">
        <f t="shared" si="118"/>
        <v>4538878.8606065698</v>
      </c>
      <c r="AH298" s="10">
        <f t="shared" si="118"/>
        <v>4979387.1683239359</v>
      </c>
      <c r="AI298" s="10">
        <f t="shared" si="118"/>
        <v>5349647.1426381301</v>
      </c>
      <c r="AJ298" s="10">
        <f t="shared" si="118"/>
        <v>5732861.8696528487</v>
      </c>
      <c r="AK298" s="10">
        <f t="shared" si="118"/>
        <v>6078730.4897577986</v>
      </c>
    </row>
    <row r="299" spans="4:37" x14ac:dyDescent="0.35">
      <c r="E299" t="s">
        <v>145</v>
      </c>
      <c r="F299" t="s">
        <v>53</v>
      </c>
      <c r="G299" s="10">
        <f t="shared" ref="G299:AK299" si="119">-G298*G$20</f>
        <v>0</v>
      </c>
      <c r="H299" s="10">
        <f t="shared" si="119"/>
        <v>0</v>
      </c>
      <c r="I299" s="10">
        <f t="shared" si="119"/>
        <v>0</v>
      </c>
      <c r="J299" s="10">
        <f t="shared" si="119"/>
        <v>0</v>
      </c>
      <c r="K299" s="10">
        <f t="shared" si="119"/>
        <v>0</v>
      </c>
      <c r="L299" s="10">
        <f t="shared" si="119"/>
        <v>0</v>
      </c>
      <c r="M299" s="10">
        <f t="shared" si="119"/>
        <v>0</v>
      </c>
      <c r="N299" s="10">
        <f t="shared" si="119"/>
        <v>0</v>
      </c>
      <c r="O299" s="10">
        <f t="shared" si="119"/>
        <v>0</v>
      </c>
      <c r="P299" s="10">
        <f t="shared" si="119"/>
        <v>0</v>
      </c>
      <c r="Q299" s="10">
        <f t="shared" si="119"/>
        <v>0</v>
      </c>
      <c r="R299" s="10">
        <f t="shared" si="119"/>
        <v>0</v>
      </c>
      <c r="S299" s="10">
        <f t="shared" si="119"/>
        <v>0</v>
      </c>
      <c r="T299" s="10">
        <f t="shared" si="119"/>
        <v>0</v>
      </c>
      <c r="U299" s="10">
        <f t="shared" si="119"/>
        <v>0</v>
      </c>
      <c r="V299" s="10">
        <f t="shared" si="119"/>
        <v>0</v>
      </c>
      <c r="W299" s="10">
        <f t="shared" si="119"/>
        <v>0</v>
      </c>
      <c r="X299" s="10">
        <f t="shared" si="119"/>
        <v>0</v>
      </c>
      <c r="Y299" s="10">
        <f t="shared" si="119"/>
        <v>0</v>
      </c>
      <c r="Z299" s="10">
        <f t="shared" si="119"/>
        <v>0</v>
      </c>
      <c r="AA299" s="10">
        <f t="shared" si="119"/>
        <v>0</v>
      </c>
      <c r="AB299" s="10">
        <f t="shared" si="119"/>
        <v>0</v>
      </c>
      <c r="AC299" s="10">
        <f t="shared" si="119"/>
        <v>0</v>
      </c>
      <c r="AD299" s="10">
        <f t="shared" si="119"/>
        <v>0</v>
      </c>
      <c r="AE299" s="10">
        <f t="shared" si="119"/>
        <v>0</v>
      </c>
      <c r="AF299" s="10">
        <f t="shared" si="119"/>
        <v>0</v>
      </c>
      <c r="AG299" s="10">
        <f t="shared" si="119"/>
        <v>0</v>
      </c>
      <c r="AH299" s="10">
        <f t="shared" si="119"/>
        <v>0</v>
      </c>
      <c r="AI299" s="10">
        <f t="shared" si="119"/>
        <v>0</v>
      </c>
      <c r="AJ299" s="10">
        <f t="shared" si="119"/>
        <v>0</v>
      </c>
      <c r="AK299" s="10">
        <f t="shared" si="119"/>
        <v>0</v>
      </c>
    </row>
    <row r="301" spans="4:37" x14ac:dyDescent="0.35">
      <c r="D301" t="s">
        <v>146</v>
      </c>
    </row>
    <row r="302" spans="4:37" x14ac:dyDescent="0.35">
      <c r="E302" t="s">
        <v>51</v>
      </c>
      <c r="F302" t="s">
        <v>53</v>
      </c>
      <c r="G302" s="10">
        <f t="shared" ref="G302:AK309" si="120">G236</f>
        <v>-64771548.044999994</v>
      </c>
      <c r="H302" s="10">
        <f t="shared" si="120"/>
        <v>-1998628.7159307459</v>
      </c>
      <c r="I302" s="10">
        <f t="shared" si="120"/>
        <v>-7501412.3547134995</v>
      </c>
      <c r="J302" s="10">
        <f t="shared" si="120"/>
        <v>-8953631.9748609979</v>
      </c>
      <c r="K302" s="10">
        <f t="shared" si="120"/>
        <v>-14816763.503986044</v>
      </c>
      <c r="L302" s="10">
        <f t="shared" si="120"/>
        <v>-5895611.8237101641</v>
      </c>
      <c r="M302" s="10">
        <f t="shared" si="120"/>
        <v>-3765371.2819813695</v>
      </c>
      <c r="N302" s="10">
        <f t="shared" si="120"/>
        <v>-3967030.0734917778</v>
      </c>
      <c r="O302" s="10">
        <f t="shared" si="120"/>
        <v>-7424000.6091839196</v>
      </c>
      <c r="P302" s="10">
        <f t="shared" si="120"/>
        <v>-7646720.6274594376</v>
      </c>
      <c r="Q302" s="10">
        <f t="shared" si="120"/>
        <v>-7876122.2462832211</v>
      </c>
      <c r="R302" s="10">
        <f t="shared" si="120"/>
        <v>-8112405.913671718</v>
      </c>
      <c r="S302" s="10">
        <f t="shared" si="120"/>
        <v>-8355778.0910818689</v>
      </c>
      <c r="T302" s="10">
        <f t="shared" si="120"/>
        <v>-8486345.2473496981</v>
      </c>
      <c r="U302" s="10">
        <f t="shared" si="120"/>
        <v>-8616912.4036175255</v>
      </c>
      <c r="V302" s="10">
        <f t="shared" si="120"/>
        <v>-8747479.5598853547</v>
      </c>
      <c r="W302" s="10">
        <f t="shared" si="120"/>
        <v>-8878046.716153184</v>
      </c>
      <c r="X302" s="10">
        <f t="shared" si="120"/>
        <v>-9008613.8724210113</v>
      </c>
      <c r="Y302" s="10">
        <f t="shared" si="120"/>
        <v>-9139181.0286888406</v>
      </c>
      <c r="Z302" s="10">
        <f t="shared" si="120"/>
        <v>-9269748.1849566698</v>
      </c>
      <c r="AA302" s="10">
        <f t="shared" si="120"/>
        <v>-9400315.3412244972</v>
      </c>
      <c r="AB302" s="10">
        <f t="shared" si="120"/>
        <v>-9530882.4974923264</v>
      </c>
      <c r="AC302" s="10">
        <f t="shared" si="120"/>
        <v>-9661449.6537601557</v>
      </c>
      <c r="AD302" s="10">
        <f t="shared" si="120"/>
        <v>-9792016.8100279849</v>
      </c>
      <c r="AE302" s="10">
        <f t="shared" si="120"/>
        <v>-9922583.9662958123</v>
      </c>
      <c r="AF302" s="10">
        <f t="shared" si="120"/>
        <v>-10053151.122563642</v>
      </c>
      <c r="AG302" s="10">
        <f t="shared" si="120"/>
        <v>-10183718.278831471</v>
      </c>
      <c r="AH302" s="10">
        <f t="shared" si="120"/>
        <v>-10314285.435099298</v>
      </c>
      <c r="AI302" s="10">
        <f t="shared" si="120"/>
        <v>-10444852.591367127</v>
      </c>
      <c r="AJ302" s="10">
        <f t="shared" si="120"/>
        <v>-10575419.747634957</v>
      </c>
      <c r="AK302" s="10">
        <f t="shared" si="120"/>
        <v>-10705986.903902784</v>
      </c>
    </row>
    <row r="303" spans="4:37" x14ac:dyDescent="0.35">
      <c r="E303" t="s">
        <v>147</v>
      </c>
      <c r="F303" t="s">
        <v>53</v>
      </c>
      <c r="G303" s="10">
        <f t="shared" si="120"/>
        <v>0</v>
      </c>
      <c r="H303" s="10">
        <f t="shared" si="120"/>
        <v>0</v>
      </c>
      <c r="I303" s="10">
        <f t="shared" si="120"/>
        <v>0</v>
      </c>
      <c r="J303" s="10">
        <f t="shared" si="120"/>
        <v>0</v>
      </c>
      <c r="K303" s="10">
        <f t="shared" si="120"/>
        <v>0</v>
      </c>
      <c r="L303" s="10">
        <f t="shared" si="120"/>
        <v>0</v>
      </c>
      <c r="M303" s="10">
        <f t="shared" si="120"/>
        <v>0</v>
      </c>
      <c r="N303" s="10">
        <f t="shared" si="120"/>
        <v>0</v>
      </c>
      <c r="O303" s="10">
        <f t="shared" si="120"/>
        <v>0</v>
      </c>
      <c r="P303" s="10">
        <f t="shared" si="120"/>
        <v>0</v>
      </c>
      <c r="Q303" s="10">
        <f t="shared" si="120"/>
        <v>0</v>
      </c>
      <c r="R303" s="10">
        <f t="shared" si="120"/>
        <v>0</v>
      </c>
      <c r="S303" s="10">
        <f t="shared" si="120"/>
        <v>0</v>
      </c>
      <c r="T303" s="10">
        <f t="shared" si="120"/>
        <v>0</v>
      </c>
      <c r="U303" s="10">
        <f t="shared" si="120"/>
        <v>0</v>
      </c>
      <c r="V303" s="10">
        <f t="shared" si="120"/>
        <v>0</v>
      </c>
      <c r="W303" s="10">
        <f t="shared" si="120"/>
        <v>0</v>
      </c>
      <c r="X303" s="10">
        <f t="shared" si="120"/>
        <v>0</v>
      </c>
      <c r="Y303" s="10">
        <f t="shared" si="120"/>
        <v>0</v>
      </c>
      <c r="Z303" s="10">
        <f t="shared" si="120"/>
        <v>0</v>
      </c>
      <c r="AA303" s="10">
        <f t="shared" si="120"/>
        <v>0</v>
      </c>
      <c r="AB303" s="10">
        <f t="shared" si="120"/>
        <v>0</v>
      </c>
      <c r="AC303" s="10">
        <f t="shared" si="120"/>
        <v>0</v>
      </c>
      <c r="AD303" s="10">
        <f t="shared" si="120"/>
        <v>0</v>
      </c>
      <c r="AE303" s="10">
        <f t="shared" si="120"/>
        <v>0</v>
      </c>
      <c r="AF303" s="10">
        <f t="shared" si="120"/>
        <v>0</v>
      </c>
      <c r="AG303" s="10">
        <f t="shared" si="120"/>
        <v>0</v>
      </c>
      <c r="AH303" s="10">
        <f t="shared" si="120"/>
        <v>0</v>
      </c>
      <c r="AI303" s="10">
        <f t="shared" si="120"/>
        <v>0</v>
      </c>
      <c r="AJ303" s="10">
        <f t="shared" si="120"/>
        <v>0</v>
      </c>
      <c r="AK303" s="10">
        <f t="shared" si="120"/>
        <v>0</v>
      </c>
    </row>
    <row r="304" spans="4:37" x14ac:dyDescent="0.35">
      <c r="E304" t="s">
        <v>60</v>
      </c>
      <c r="F304" t="s">
        <v>53</v>
      </c>
      <c r="G304" s="10">
        <f t="shared" si="120"/>
        <v>30007000</v>
      </c>
      <c r="H304" s="10">
        <f t="shared" si="120"/>
        <v>0</v>
      </c>
      <c r="I304" s="10">
        <f t="shared" si="120"/>
        <v>0</v>
      </c>
      <c r="J304" s="10">
        <f t="shared" si="120"/>
        <v>0</v>
      </c>
      <c r="K304" s="10">
        <f t="shared" si="120"/>
        <v>0</v>
      </c>
      <c r="L304" s="10">
        <f t="shared" si="120"/>
        <v>0</v>
      </c>
      <c r="M304" s="10">
        <f t="shared" si="120"/>
        <v>0</v>
      </c>
      <c r="N304" s="10">
        <f t="shared" si="120"/>
        <v>0</v>
      </c>
      <c r="O304" s="10">
        <f t="shared" si="120"/>
        <v>0</v>
      </c>
      <c r="P304" s="10">
        <f t="shared" si="120"/>
        <v>0</v>
      </c>
      <c r="Q304" s="10">
        <f t="shared" si="120"/>
        <v>0</v>
      </c>
      <c r="R304" s="10">
        <f t="shared" si="120"/>
        <v>0</v>
      </c>
      <c r="S304" s="10">
        <f t="shared" si="120"/>
        <v>0</v>
      </c>
      <c r="T304" s="10">
        <f t="shared" si="120"/>
        <v>0</v>
      </c>
      <c r="U304" s="10">
        <f t="shared" si="120"/>
        <v>0</v>
      </c>
      <c r="V304" s="10">
        <f t="shared" si="120"/>
        <v>0</v>
      </c>
      <c r="W304" s="10">
        <f t="shared" si="120"/>
        <v>0</v>
      </c>
      <c r="X304" s="10">
        <f t="shared" si="120"/>
        <v>0</v>
      </c>
      <c r="Y304" s="10">
        <f t="shared" si="120"/>
        <v>0</v>
      </c>
      <c r="Z304" s="10">
        <f t="shared" si="120"/>
        <v>0</v>
      </c>
      <c r="AA304" s="10">
        <f t="shared" si="120"/>
        <v>0</v>
      </c>
      <c r="AB304" s="10">
        <f t="shared" si="120"/>
        <v>0</v>
      </c>
      <c r="AC304" s="10">
        <f t="shared" si="120"/>
        <v>0</v>
      </c>
      <c r="AD304" s="10">
        <f t="shared" si="120"/>
        <v>0</v>
      </c>
      <c r="AE304" s="10">
        <f t="shared" si="120"/>
        <v>0</v>
      </c>
      <c r="AF304" s="10">
        <f t="shared" si="120"/>
        <v>0</v>
      </c>
      <c r="AG304" s="10">
        <f t="shared" si="120"/>
        <v>0</v>
      </c>
      <c r="AH304" s="10">
        <f t="shared" si="120"/>
        <v>0</v>
      </c>
      <c r="AI304" s="10">
        <f t="shared" si="120"/>
        <v>0</v>
      </c>
      <c r="AJ304" s="10">
        <f t="shared" si="120"/>
        <v>0</v>
      </c>
      <c r="AK304" s="10">
        <f t="shared" si="120"/>
        <v>0</v>
      </c>
    </row>
    <row r="305" spans="3:38" x14ac:dyDescent="0.35">
      <c r="E305" t="s">
        <v>141</v>
      </c>
      <c r="F305" t="s">
        <v>53</v>
      </c>
      <c r="G305" s="10">
        <f t="shared" si="120"/>
        <v>0</v>
      </c>
      <c r="H305" s="10">
        <f t="shared" si="120"/>
        <v>526993.09080000001</v>
      </c>
      <c r="I305" s="10">
        <f t="shared" si="120"/>
        <v>1052117.5824</v>
      </c>
      <c r="J305" s="10">
        <f t="shared" si="120"/>
        <v>1617113.1687767638</v>
      </c>
      <c r="K305" s="10">
        <f t="shared" si="120"/>
        <v>2307276.8111002063</v>
      </c>
      <c r="L305" s="10">
        <f t="shared" si="120"/>
        <v>3079492.6394812567</v>
      </c>
      <c r="M305" s="10">
        <f t="shared" si="120"/>
        <v>3873851.0579541735</v>
      </c>
      <c r="N305" s="10">
        <f t="shared" si="120"/>
        <v>4798477.4313812647</v>
      </c>
      <c r="O305" s="10">
        <f t="shared" si="120"/>
        <v>5602464.1495253285</v>
      </c>
      <c r="P305" s="10">
        <f t="shared" si="120"/>
        <v>6438102.1812842032</v>
      </c>
      <c r="Q305" s="10">
        <f t="shared" si="120"/>
        <v>7306366.3236870114</v>
      </c>
      <c r="R305" s="10">
        <f t="shared" si="120"/>
        <v>8208258.3570087897</v>
      </c>
      <c r="S305" s="10">
        <f t="shared" si="120"/>
        <v>9144807.7481813375</v>
      </c>
      <c r="T305" s="10">
        <f t="shared" si="120"/>
        <v>10117072.371847691</v>
      </c>
      <c r="U305" s="10">
        <f t="shared" si="120"/>
        <v>11126139.249491084</v>
      </c>
      <c r="V305" s="10">
        <f t="shared" si="120"/>
        <v>12173125.307079513</v>
      </c>
      <c r="W305" s="10">
        <f t="shared" si="120"/>
        <v>13259178.151677631</v>
      </c>
      <c r="X305" s="10">
        <f t="shared" si="120"/>
        <v>14385476.867488448</v>
      </c>
      <c r="Y305" s="10">
        <f t="shared" si="120"/>
        <v>15553232.831798427</v>
      </c>
      <c r="Z305" s="10">
        <f t="shared" si="120"/>
        <v>16763690.551310865</v>
      </c>
      <c r="AA305" s="10">
        <f t="shared" si="120"/>
        <v>18018128.519364007</v>
      </c>
      <c r="AB305" s="10">
        <f t="shared" si="120"/>
        <v>19317860.094542243</v>
      </c>
      <c r="AC305" s="10">
        <f t="shared" si="120"/>
        <v>20664234.401200928</v>
      </c>
      <c r="AD305" s="10">
        <f t="shared" si="120"/>
        <v>22058637.252437588</v>
      </c>
      <c r="AE305" s="10">
        <f t="shared" si="120"/>
        <v>23502492.096055254</v>
      </c>
      <c r="AF305" s="10">
        <f t="shared" si="120"/>
        <v>24997260.984076541</v>
      </c>
      <c r="AG305" s="10">
        <f t="shared" si="120"/>
        <v>26544445.566380359</v>
      </c>
      <c r="AH305" s="10">
        <f t="shared" si="120"/>
        <v>28145588.109046958</v>
      </c>
      <c r="AI305" s="10">
        <f t="shared" si="120"/>
        <v>29802272.538010783</v>
      </c>
      <c r="AJ305" s="10">
        <f t="shared" si="120"/>
        <v>31516125.508635003</v>
      </c>
      <c r="AK305" s="10">
        <f t="shared" si="120"/>
        <v>33288817.501836173</v>
      </c>
      <c r="AL305" s="10">
        <f t="shared" ref="AL305:AL309" si="121">IF(AF305=0,0,IF($G$17&gt;(AK305/AF305)^(1/5)-1+2%,AK305*(AK305/AF305)^(1/5)/($G$17-((AK305/AF305)^(1/5)-1)),AK305*(1+$G$16)/$G$18))</f>
        <v>1099931477.9732921</v>
      </c>
    </row>
    <row r="306" spans="3:38" x14ac:dyDescent="0.35">
      <c r="E306" t="s">
        <v>117</v>
      </c>
      <c r="F306" t="s">
        <v>53</v>
      </c>
      <c r="G306" s="10">
        <f t="shared" si="120"/>
        <v>0</v>
      </c>
      <c r="H306" s="10">
        <f t="shared" si="120"/>
        <v>0</v>
      </c>
      <c r="I306" s="10">
        <f t="shared" si="120"/>
        <v>0</v>
      </c>
      <c r="J306" s="10">
        <f t="shared" si="120"/>
        <v>0</v>
      </c>
      <c r="K306" s="10">
        <f t="shared" si="120"/>
        <v>0</v>
      </c>
      <c r="L306" s="10">
        <f t="shared" si="120"/>
        <v>0</v>
      </c>
      <c r="M306" s="10">
        <f t="shared" si="120"/>
        <v>0</v>
      </c>
      <c r="N306" s="10">
        <f t="shared" si="120"/>
        <v>0</v>
      </c>
      <c r="O306" s="10">
        <f t="shared" si="120"/>
        <v>0</v>
      </c>
      <c r="P306" s="10">
        <f t="shared" si="120"/>
        <v>0</v>
      </c>
      <c r="Q306" s="10">
        <f t="shared" si="120"/>
        <v>0</v>
      </c>
      <c r="R306" s="10">
        <f t="shared" si="120"/>
        <v>0</v>
      </c>
      <c r="S306" s="10">
        <f t="shared" si="120"/>
        <v>0</v>
      </c>
      <c r="T306" s="10">
        <f t="shared" si="120"/>
        <v>0</v>
      </c>
      <c r="U306" s="10">
        <f t="shared" si="120"/>
        <v>0</v>
      </c>
      <c r="V306" s="10">
        <f t="shared" si="120"/>
        <v>0</v>
      </c>
      <c r="W306" s="10">
        <f t="shared" si="120"/>
        <v>0</v>
      </c>
      <c r="X306" s="10">
        <f t="shared" si="120"/>
        <v>0</v>
      </c>
      <c r="Y306" s="10">
        <f t="shared" si="120"/>
        <v>0</v>
      </c>
      <c r="Z306" s="10">
        <f t="shared" si="120"/>
        <v>0</v>
      </c>
      <c r="AA306" s="10">
        <f t="shared" si="120"/>
        <v>0</v>
      </c>
      <c r="AB306" s="10">
        <f t="shared" si="120"/>
        <v>0</v>
      </c>
      <c r="AC306" s="10">
        <f t="shared" si="120"/>
        <v>0</v>
      </c>
      <c r="AD306" s="10">
        <f t="shared" si="120"/>
        <v>0</v>
      </c>
      <c r="AE306" s="10">
        <f t="shared" si="120"/>
        <v>0</v>
      </c>
      <c r="AF306" s="10">
        <f t="shared" si="120"/>
        <v>0</v>
      </c>
      <c r="AG306" s="10">
        <f t="shared" si="120"/>
        <v>0</v>
      </c>
      <c r="AH306" s="10">
        <f t="shared" si="120"/>
        <v>0</v>
      </c>
      <c r="AI306" s="10">
        <f t="shared" si="120"/>
        <v>0</v>
      </c>
      <c r="AJ306" s="10">
        <f t="shared" si="120"/>
        <v>0</v>
      </c>
      <c r="AK306" s="10">
        <f t="shared" si="120"/>
        <v>0</v>
      </c>
      <c r="AL306" s="10">
        <f t="shared" si="121"/>
        <v>0</v>
      </c>
    </row>
    <row r="307" spans="3:38" x14ac:dyDescent="0.35">
      <c r="E307" t="s">
        <v>118</v>
      </c>
      <c r="F307" t="s">
        <v>53</v>
      </c>
      <c r="G307" s="10">
        <f t="shared" si="120"/>
        <v>0</v>
      </c>
      <c r="H307" s="10">
        <f t="shared" si="120"/>
        <v>-473409.11199999996</v>
      </c>
      <c r="I307" s="10">
        <f t="shared" si="120"/>
        <v>-910776.53193599987</v>
      </c>
      <c r="J307" s="10">
        <f t="shared" si="120"/>
        <v>-1372422.3919271477</v>
      </c>
      <c r="K307" s="10">
        <f t="shared" si="120"/>
        <v>-1886369.0869462134</v>
      </c>
      <c r="L307" s="10">
        <f t="shared" si="120"/>
        <v>-2432988.253675662</v>
      </c>
      <c r="M307" s="10">
        <f t="shared" si="120"/>
        <v>-2933364.3346128031</v>
      </c>
      <c r="N307" s="10">
        <f t="shared" si="120"/>
        <v>-3496895.8544871639</v>
      </c>
      <c r="O307" s="10">
        <f t="shared" si="120"/>
        <v>-4082802.0845246837</v>
      </c>
      <c r="P307" s="10">
        <f t="shared" si="120"/>
        <v>-4691774.245151951</v>
      </c>
      <c r="Q307" s="10">
        <f t="shared" si="120"/>
        <v>-5324522.7208062867</v>
      </c>
      <c r="R307" s="10">
        <f t="shared" si="120"/>
        <v>-5981777.559995994</v>
      </c>
      <c r="S307" s="10">
        <f t="shared" si="120"/>
        <v>-6664288.9879117915</v>
      </c>
      <c r="T307" s="10">
        <f t="shared" si="120"/>
        <v>-7372827.9318960942</v>
      </c>
      <c r="U307" s="10">
        <f t="shared" si="120"/>
        <v>-8108186.5600840691</v>
      </c>
      <c r="V307" s="10">
        <f t="shared" si="120"/>
        <v>-8871178.8335379735</v>
      </c>
      <c r="W307" s="10">
        <f t="shared" si="120"/>
        <v>-9662641.0722039435</v>
      </c>
      <c r="X307" s="10">
        <f t="shared" si="120"/>
        <v>-10483432.535028294</v>
      </c>
      <c r="Y307" s="10">
        <f t="shared" si="120"/>
        <v>-11334436.014578426</v>
      </c>
      <c r="Z307" s="10">
        <f t="shared" si="120"/>
        <v>-12216558.446521716</v>
      </c>
      <c r="AA307" s="10">
        <f t="shared" si="120"/>
        <v>-13130731.534324195</v>
      </c>
      <c r="AB307" s="10">
        <f t="shared" si="120"/>
        <v>-14077912.389539462</v>
      </c>
      <c r="AC307" s="10">
        <f t="shared" si="120"/>
        <v>-15059084.188067133</v>
      </c>
      <c r="AD307" s="10">
        <f t="shared" si="120"/>
        <v>-16075256.842769178</v>
      </c>
      <c r="AE307" s="10">
        <f t="shared" si="120"/>
        <v>-17127467.692841772</v>
      </c>
      <c r="AF307" s="10">
        <f t="shared" si="120"/>
        <v>-18216782.210349753</v>
      </c>
      <c r="AG307" s="10">
        <f t="shared" si="120"/>
        <v>-19344294.724340525</v>
      </c>
      <c r="AH307" s="10">
        <f t="shared" si="120"/>
        <v>-20511129.162964147</v>
      </c>
      <c r="AI307" s="10">
        <f t="shared" si="120"/>
        <v>-21718439.814036522</v>
      </c>
      <c r="AJ307" s="10">
        <f t="shared" si="120"/>
        <v>-22967412.104493074</v>
      </c>
      <c r="AK307" s="10">
        <f t="shared" si="120"/>
        <v>-24259263.399190813</v>
      </c>
      <c r="AL307" s="10">
        <f t="shared" si="121"/>
        <v>-801576308.43280959</v>
      </c>
    </row>
    <row r="308" spans="3:38" x14ac:dyDescent="0.35">
      <c r="E308" t="s">
        <v>125</v>
      </c>
      <c r="F308" t="s">
        <v>53</v>
      </c>
      <c r="G308" s="10">
        <f t="shared" si="120"/>
        <v>0</v>
      </c>
      <c r="H308" s="10">
        <f t="shared" si="120"/>
        <v>0</v>
      </c>
      <c r="I308" s="10">
        <f t="shared" si="120"/>
        <v>0</v>
      </c>
      <c r="J308" s="10">
        <f t="shared" si="120"/>
        <v>0</v>
      </c>
      <c r="K308" s="10">
        <f t="shared" si="120"/>
        <v>0</v>
      </c>
      <c r="L308" s="10">
        <f t="shared" si="120"/>
        <v>0</v>
      </c>
      <c r="M308" s="10">
        <f t="shared" si="120"/>
        <v>0</v>
      </c>
      <c r="N308" s="10">
        <f t="shared" si="120"/>
        <v>0</v>
      </c>
      <c r="O308" s="10">
        <f t="shared" si="120"/>
        <v>0</v>
      </c>
      <c r="P308" s="10">
        <f t="shared" si="120"/>
        <v>0</v>
      </c>
      <c r="Q308" s="10">
        <f t="shared" si="120"/>
        <v>0</v>
      </c>
      <c r="R308" s="10">
        <f t="shared" si="120"/>
        <v>0</v>
      </c>
      <c r="S308" s="10">
        <f t="shared" si="120"/>
        <v>0</v>
      </c>
      <c r="T308" s="10">
        <f t="shared" si="120"/>
        <v>0</v>
      </c>
      <c r="U308" s="10">
        <f t="shared" si="120"/>
        <v>0</v>
      </c>
      <c r="V308" s="10">
        <f t="shared" si="120"/>
        <v>0</v>
      </c>
      <c r="W308" s="10">
        <f t="shared" si="120"/>
        <v>0</v>
      </c>
      <c r="X308" s="10">
        <f t="shared" si="120"/>
        <v>0</v>
      </c>
      <c r="Y308" s="10">
        <f t="shared" si="120"/>
        <v>0</v>
      </c>
      <c r="Z308" s="10">
        <f t="shared" si="120"/>
        <v>0</v>
      </c>
      <c r="AA308" s="10">
        <f t="shared" si="120"/>
        <v>0</v>
      </c>
      <c r="AB308" s="10">
        <f t="shared" si="120"/>
        <v>0</v>
      </c>
      <c r="AC308" s="10">
        <f t="shared" si="120"/>
        <v>0</v>
      </c>
      <c r="AD308" s="10">
        <f t="shared" si="120"/>
        <v>0</v>
      </c>
      <c r="AE308" s="10">
        <f t="shared" si="120"/>
        <v>0</v>
      </c>
      <c r="AF308" s="10">
        <f t="shared" si="120"/>
        <v>0</v>
      </c>
      <c r="AG308" s="10">
        <f t="shared" si="120"/>
        <v>0</v>
      </c>
      <c r="AH308" s="10">
        <f t="shared" si="120"/>
        <v>0</v>
      </c>
      <c r="AI308" s="10">
        <f t="shared" si="120"/>
        <v>0</v>
      </c>
      <c r="AJ308" s="10">
        <f t="shared" si="120"/>
        <v>0</v>
      </c>
      <c r="AK308" s="10">
        <f t="shared" si="120"/>
        <v>0</v>
      </c>
      <c r="AL308" s="10">
        <f t="shared" si="121"/>
        <v>0</v>
      </c>
    </row>
    <row r="309" spans="3:38" x14ac:dyDescent="0.35">
      <c r="E309" t="s">
        <v>131</v>
      </c>
      <c r="F309" t="s">
        <v>53</v>
      </c>
      <c r="G309" s="10">
        <f t="shared" si="120"/>
        <v>0</v>
      </c>
      <c r="H309" s="10">
        <f t="shared" si="120"/>
        <v>0</v>
      </c>
      <c r="I309" s="10">
        <f t="shared" si="120"/>
        <v>0</v>
      </c>
      <c r="J309" s="10">
        <f t="shared" si="120"/>
        <v>0</v>
      </c>
      <c r="K309" s="10">
        <f t="shared" si="120"/>
        <v>0</v>
      </c>
      <c r="L309" s="10">
        <f t="shared" si="120"/>
        <v>0</v>
      </c>
      <c r="M309" s="10">
        <f t="shared" si="120"/>
        <v>0</v>
      </c>
      <c r="N309" s="10">
        <f t="shared" si="120"/>
        <v>0</v>
      </c>
      <c r="O309" s="10">
        <f t="shared" si="120"/>
        <v>0</v>
      </c>
      <c r="P309" s="10">
        <f t="shared" si="120"/>
        <v>0</v>
      </c>
      <c r="Q309" s="10">
        <f t="shared" si="120"/>
        <v>0</v>
      </c>
      <c r="R309" s="10">
        <f t="shared" si="120"/>
        <v>0</v>
      </c>
      <c r="S309" s="10">
        <f t="shared" si="120"/>
        <v>0</v>
      </c>
      <c r="T309" s="10">
        <f t="shared" si="120"/>
        <v>0</v>
      </c>
      <c r="U309" s="10">
        <f t="shared" si="120"/>
        <v>0</v>
      </c>
      <c r="V309" s="10">
        <f t="shared" si="120"/>
        <v>0</v>
      </c>
      <c r="W309" s="10">
        <f t="shared" si="120"/>
        <v>0</v>
      </c>
      <c r="X309" s="10">
        <f t="shared" si="120"/>
        <v>0</v>
      </c>
      <c r="Y309" s="10">
        <f t="shared" si="120"/>
        <v>0</v>
      </c>
      <c r="Z309" s="10">
        <f t="shared" si="120"/>
        <v>0</v>
      </c>
      <c r="AA309" s="10">
        <f t="shared" si="120"/>
        <v>0</v>
      </c>
      <c r="AB309" s="10">
        <f t="shared" si="120"/>
        <v>0</v>
      </c>
      <c r="AC309" s="10">
        <f t="shared" si="120"/>
        <v>0</v>
      </c>
      <c r="AD309" s="10">
        <f t="shared" si="120"/>
        <v>0</v>
      </c>
      <c r="AE309" s="10">
        <f t="shared" si="120"/>
        <v>0</v>
      </c>
      <c r="AF309" s="10">
        <f t="shared" si="120"/>
        <v>0</v>
      </c>
      <c r="AG309" s="10">
        <f t="shared" si="120"/>
        <v>0</v>
      </c>
      <c r="AH309" s="10">
        <f t="shared" si="120"/>
        <v>0</v>
      </c>
      <c r="AI309" s="10">
        <f t="shared" si="120"/>
        <v>0</v>
      </c>
      <c r="AJ309" s="10">
        <f t="shared" si="120"/>
        <v>0</v>
      </c>
      <c r="AK309" s="10">
        <f t="shared" si="120"/>
        <v>0</v>
      </c>
      <c r="AL309" s="10">
        <f t="shared" si="121"/>
        <v>0</v>
      </c>
    </row>
    <row r="310" spans="3:38" x14ac:dyDescent="0.35">
      <c r="E310" t="s">
        <v>148</v>
      </c>
      <c r="F310" t="s">
        <v>53</v>
      </c>
      <c r="G310" s="10">
        <f t="shared" ref="G310:AK310" si="122">G299</f>
        <v>0</v>
      </c>
      <c r="H310" s="10">
        <f t="shared" si="122"/>
        <v>0</v>
      </c>
      <c r="I310" s="10">
        <f t="shared" si="122"/>
        <v>0</v>
      </c>
      <c r="J310" s="10">
        <f t="shared" si="122"/>
        <v>0</v>
      </c>
      <c r="K310" s="10">
        <f t="shared" si="122"/>
        <v>0</v>
      </c>
      <c r="L310" s="10">
        <f t="shared" si="122"/>
        <v>0</v>
      </c>
      <c r="M310" s="10">
        <f t="shared" si="122"/>
        <v>0</v>
      </c>
      <c r="N310" s="10">
        <f t="shared" si="122"/>
        <v>0</v>
      </c>
      <c r="O310" s="10">
        <f t="shared" si="122"/>
        <v>0</v>
      </c>
      <c r="P310" s="10">
        <f t="shared" si="122"/>
        <v>0</v>
      </c>
      <c r="Q310" s="10">
        <f t="shared" si="122"/>
        <v>0</v>
      </c>
      <c r="R310" s="10">
        <f t="shared" si="122"/>
        <v>0</v>
      </c>
      <c r="S310" s="10">
        <f t="shared" si="122"/>
        <v>0</v>
      </c>
      <c r="T310" s="10">
        <f t="shared" si="122"/>
        <v>0</v>
      </c>
      <c r="U310" s="10">
        <f t="shared" si="122"/>
        <v>0</v>
      </c>
      <c r="V310" s="10">
        <f t="shared" si="122"/>
        <v>0</v>
      </c>
      <c r="W310" s="10">
        <f t="shared" si="122"/>
        <v>0</v>
      </c>
      <c r="X310" s="10">
        <f t="shared" si="122"/>
        <v>0</v>
      </c>
      <c r="Y310" s="10">
        <f t="shared" si="122"/>
        <v>0</v>
      </c>
      <c r="Z310" s="10">
        <f t="shared" si="122"/>
        <v>0</v>
      </c>
      <c r="AA310" s="10">
        <f t="shared" si="122"/>
        <v>0</v>
      </c>
      <c r="AB310" s="10">
        <f t="shared" si="122"/>
        <v>0</v>
      </c>
      <c r="AC310" s="10">
        <f t="shared" si="122"/>
        <v>0</v>
      </c>
      <c r="AD310" s="10">
        <f t="shared" si="122"/>
        <v>0</v>
      </c>
      <c r="AE310" s="10">
        <f t="shared" si="122"/>
        <v>0</v>
      </c>
      <c r="AF310" s="10">
        <f t="shared" si="122"/>
        <v>0</v>
      </c>
      <c r="AG310" s="10">
        <f t="shared" si="122"/>
        <v>0</v>
      </c>
      <c r="AH310" s="10">
        <f t="shared" si="122"/>
        <v>0</v>
      </c>
      <c r="AI310" s="10">
        <f t="shared" si="122"/>
        <v>0</v>
      </c>
      <c r="AJ310" s="10">
        <f t="shared" si="122"/>
        <v>0</v>
      </c>
      <c r="AK310" s="10">
        <f t="shared" si="122"/>
        <v>0</v>
      </c>
      <c r="AL310" s="10">
        <f>IF(AF310=0,0,IF($G$17&gt;(AK310/AF310)^(1/5)-1+2%,AK310*(AK310/AF310)^(1/5)/($G$17-((AK310/AF310)^(1/5)-1)),AK310*(1+$G$16)/$G$18))</f>
        <v>0</v>
      </c>
    </row>
    <row r="311" spans="3:38" x14ac:dyDescent="0.35">
      <c r="E311" t="s">
        <v>149</v>
      </c>
      <c r="F311" t="s">
        <v>53</v>
      </c>
      <c r="G311" s="10">
        <f>-$G$19*G310</f>
        <v>0</v>
      </c>
      <c r="H311" s="10">
        <f t="shared" ref="H311:AK311" si="123">-$G$19*H310</f>
        <v>0</v>
      </c>
      <c r="I311" s="10">
        <f t="shared" si="123"/>
        <v>0</v>
      </c>
      <c r="J311" s="10">
        <f t="shared" si="123"/>
        <v>0</v>
      </c>
      <c r="K311" s="10">
        <f t="shared" si="123"/>
        <v>0</v>
      </c>
      <c r="L311" s="10">
        <f t="shared" si="123"/>
        <v>0</v>
      </c>
      <c r="M311" s="10">
        <f t="shared" si="123"/>
        <v>0</v>
      </c>
      <c r="N311" s="10">
        <f t="shared" si="123"/>
        <v>0</v>
      </c>
      <c r="O311" s="10">
        <f t="shared" si="123"/>
        <v>0</v>
      </c>
      <c r="P311" s="10">
        <f t="shared" si="123"/>
        <v>0</v>
      </c>
      <c r="Q311" s="10">
        <f t="shared" si="123"/>
        <v>0</v>
      </c>
      <c r="R311" s="10">
        <f t="shared" si="123"/>
        <v>0</v>
      </c>
      <c r="S311" s="10">
        <f t="shared" si="123"/>
        <v>0</v>
      </c>
      <c r="T311" s="10">
        <f t="shared" si="123"/>
        <v>0</v>
      </c>
      <c r="U311" s="10">
        <f t="shared" si="123"/>
        <v>0</v>
      </c>
      <c r="V311" s="10">
        <f t="shared" si="123"/>
        <v>0</v>
      </c>
      <c r="W311" s="10">
        <f t="shared" si="123"/>
        <v>0</v>
      </c>
      <c r="X311" s="10">
        <f t="shared" si="123"/>
        <v>0</v>
      </c>
      <c r="Y311" s="10">
        <f t="shared" si="123"/>
        <v>0</v>
      </c>
      <c r="Z311" s="10">
        <f t="shared" si="123"/>
        <v>0</v>
      </c>
      <c r="AA311" s="10">
        <f t="shared" si="123"/>
        <v>0</v>
      </c>
      <c r="AB311" s="10">
        <f t="shared" si="123"/>
        <v>0</v>
      </c>
      <c r="AC311" s="10">
        <f t="shared" si="123"/>
        <v>0</v>
      </c>
      <c r="AD311" s="10">
        <f t="shared" si="123"/>
        <v>0</v>
      </c>
      <c r="AE311" s="10">
        <f t="shared" si="123"/>
        <v>0</v>
      </c>
      <c r="AF311" s="10">
        <f t="shared" si="123"/>
        <v>0</v>
      </c>
      <c r="AG311" s="10">
        <f t="shared" si="123"/>
        <v>0</v>
      </c>
      <c r="AH311" s="10">
        <f t="shared" si="123"/>
        <v>0</v>
      </c>
      <c r="AI311" s="10">
        <f t="shared" si="123"/>
        <v>0</v>
      </c>
      <c r="AJ311" s="10">
        <f t="shared" si="123"/>
        <v>0</v>
      </c>
      <c r="AK311" s="10">
        <f t="shared" si="123"/>
        <v>0</v>
      </c>
      <c r="AL311" s="10">
        <f t="shared" ref="AL311" si="124">IF(AF311=0,0,IF($G$17&gt;(AK311/AF311)^(1/5)-1+2%,AK311*(AK311/AF311)^(1/5)/($G$17-((AK311/AF311)^(1/5)-1)),AK311*(1+$G$16)/$G$18))</f>
        <v>0</v>
      </c>
    </row>
    <row r="312" spans="3:38" x14ac:dyDescent="0.35">
      <c r="E312" t="s">
        <v>150</v>
      </c>
      <c r="F312" t="s">
        <v>53</v>
      </c>
      <c r="G312" s="10">
        <f t="shared" ref="G312:AL312" si="125">SUM(G302:G311)</f>
        <v>-34764548.044999994</v>
      </c>
      <c r="H312" s="10">
        <f t="shared" si="125"/>
        <v>-1945044.737130746</v>
      </c>
      <c r="I312" s="10">
        <f t="shared" si="125"/>
        <v>-7360071.3042494999</v>
      </c>
      <c r="J312" s="10">
        <f t="shared" si="125"/>
        <v>-8708941.1980113816</v>
      </c>
      <c r="K312" s="10">
        <f t="shared" si="125"/>
        <v>-14395855.779832052</v>
      </c>
      <c r="L312" s="10">
        <f t="shared" si="125"/>
        <v>-5249107.4379045693</v>
      </c>
      <c r="M312" s="10">
        <f t="shared" si="125"/>
        <v>-2824884.558639999</v>
      </c>
      <c r="N312" s="10">
        <f t="shared" si="125"/>
        <v>-2665448.496597677</v>
      </c>
      <c r="O312" s="10">
        <f t="shared" si="125"/>
        <v>-5904338.5441832747</v>
      </c>
      <c r="P312" s="10">
        <f t="shared" si="125"/>
        <v>-5900392.6913271854</v>
      </c>
      <c r="Q312" s="10">
        <f t="shared" si="125"/>
        <v>-5894278.6434024964</v>
      </c>
      <c r="R312" s="10">
        <f t="shared" si="125"/>
        <v>-5885925.1166589223</v>
      </c>
      <c r="S312" s="10">
        <f t="shared" si="125"/>
        <v>-5875259.3308123229</v>
      </c>
      <c r="T312" s="10">
        <f t="shared" si="125"/>
        <v>-5742100.8073981013</v>
      </c>
      <c r="U312" s="10">
        <f t="shared" si="125"/>
        <v>-5598959.7142105103</v>
      </c>
      <c r="V312" s="10">
        <f t="shared" si="125"/>
        <v>-5445533.0863438156</v>
      </c>
      <c r="W312" s="10">
        <f t="shared" si="125"/>
        <v>-5281509.6366794966</v>
      </c>
      <c r="X312" s="10">
        <f t="shared" si="125"/>
        <v>-5106569.5399608575</v>
      </c>
      <c r="Y312" s="10">
        <f t="shared" si="125"/>
        <v>-4920384.21146884</v>
      </c>
      <c r="Z312" s="10">
        <f t="shared" si="125"/>
        <v>-4722616.0801675208</v>
      </c>
      <c r="AA312" s="10">
        <f t="shared" si="125"/>
        <v>-4512918.3561846856</v>
      </c>
      <c r="AB312" s="10">
        <f t="shared" si="125"/>
        <v>-4290934.7924895454</v>
      </c>
      <c r="AC312" s="10">
        <f t="shared" si="125"/>
        <v>-4056299.4406263605</v>
      </c>
      <c r="AD312" s="10">
        <f t="shared" si="125"/>
        <v>-3808636.4003595747</v>
      </c>
      <c r="AE312" s="10">
        <f t="shared" si="125"/>
        <v>-3547559.5630823299</v>
      </c>
      <c r="AF312" s="10">
        <f t="shared" si="125"/>
        <v>-3272672.3488368541</v>
      </c>
      <c r="AG312" s="10">
        <f t="shared" si="125"/>
        <v>-2983567.436791636</v>
      </c>
      <c r="AH312" s="10">
        <f t="shared" si="125"/>
        <v>-2679826.4890164845</v>
      </c>
      <c r="AI312" s="10">
        <f t="shared" si="125"/>
        <v>-2361019.8673928641</v>
      </c>
      <c r="AJ312" s="10">
        <f t="shared" si="125"/>
        <v>-2026706.3434930295</v>
      </c>
      <c r="AK312" s="10">
        <f t="shared" si="125"/>
        <v>-1676432.8012574241</v>
      </c>
      <c r="AL312" s="10">
        <f t="shared" si="125"/>
        <v>298355169.54048252</v>
      </c>
    </row>
    <row r="313" spans="3:38" x14ac:dyDescent="0.35">
      <c r="E313" t="s">
        <v>151</v>
      </c>
      <c r="F313" t="s">
        <v>53</v>
      </c>
      <c r="G313" s="10">
        <f>NPV($G$17,H312:AL312)+G312</f>
        <v>-53952109.782094285</v>
      </c>
    </row>
    <row r="315" spans="3:38" x14ac:dyDescent="0.35">
      <c r="E315" t="s">
        <v>143</v>
      </c>
      <c r="F315" t="s">
        <v>53</v>
      </c>
      <c r="G315" s="10">
        <f t="shared" ref="G315:AK315" si="126">G287</f>
        <v>17217664.420000002</v>
      </c>
      <c r="H315" s="10">
        <f t="shared" si="126"/>
        <v>17579235.372820001</v>
      </c>
      <c r="I315" s="10">
        <f t="shared" si="126"/>
        <v>17948399.315649219</v>
      </c>
      <c r="J315" s="10">
        <f t="shared" si="126"/>
        <v>18325315.701277852</v>
      </c>
      <c r="K315" s="10">
        <f t="shared" si="126"/>
        <v>18710147.331004687</v>
      </c>
      <c r="L315" s="10">
        <f t="shared" si="126"/>
        <v>19103060.424955782</v>
      </c>
      <c r="M315" s="10">
        <f t="shared" si="126"/>
        <v>0</v>
      </c>
      <c r="N315" s="10">
        <f t="shared" si="126"/>
        <v>0</v>
      </c>
      <c r="O315" s="10">
        <f t="shared" si="126"/>
        <v>0</v>
      </c>
      <c r="P315" s="10">
        <f t="shared" si="126"/>
        <v>0</v>
      </c>
      <c r="Q315" s="10">
        <f t="shared" si="126"/>
        <v>0</v>
      </c>
      <c r="R315" s="10">
        <f t="shared" si="126"/>
        <v>0</v>
      </c>
      <c r="S315" s="10">
        <f t="shared" si="126"/>
        <v>0</v>
      </c>
      <c r="T315" s="10">
        <f t="shared" si="126"/>
        <v>0</v>
      </c>
      <c r="U315" s="10">
        <f t="shared" si="126"/>
        <v>0</v>
      </c>
      <c r="V315" s="10">
        <f t="shared" si="126"/>
        <v>0</v>
      </c>
      <c r="W315" s="10">
        <f t="shared" si="126"/>
        <v>0</v>
      </c>
      <c r="X315" s="10">
        <f t="shared" si="126"/>
        <v>0</v>
      </c>
      <c r="Y315" s="10">
        <f t="shared" si="126"/>
        <v>0</v>
      </c>
      <c r="Z315" s="10">
        <f t="shared" si="126"/>
        <v>0</v>
      </c>
      <c r="AA315" s="10">
        <f t="shared" si="126"/>
        <v>0</v>
      </c>
      <c r="AB315" s="10">
        <f t="shared" si="126"/>
        <v>0</v>
      </c>
      <c r="AC315" s="10">
        <f t="shared" si="126"/>
        <v>0</v>
      </c>
      <c r="AD315" s="10">
        <f t="shared" si="126"/>
        <v>0</v>
      </c>
      <c r="AE315" s="10">
        <f t="shared" si="126"/>
        <v>0</v>
      </c>
      <c r="AF315" s="10">
        <f t="shared" si="126"/>
        <v>0</v>
      </c>
      <c r="AG315" s="10">
        <f t="shared" si="126"/>
        <v>0</v>
      </c>
      <c r="AH315" s="10">
        <f t="shared" si="126"/>
        <v>0</v>
      </c>
      <c r="AI315" s="10">
        <f t="shared" si="126"/>
        <v>0</v>
      </c>
      <c r="AJ315" s="10">
        <f t="shared" si="126"/>
        <v>0</v>
      </c>
      <c r="AK315" s="10">
        <f t="shared" si="126"/>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0FE6D12A-1CFF-45AD-A941-60163F7AAF4D}">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2D00-7219-412E-9D46-E83F54CA60F3}">
  <sheetPr>
    <tabColor rgb="FF7030A0"/>
    <pageSetUpPr fitToPage="1"/>
  </sheetPr>
  <dimension ref="A1:AN324"/>
  <sheetViews>
    <sheetView zoomScale="85" zoomScaleNormal="85" workbookViewId="0">
      <pane xSplit="6" ySplit="4" topLeftCell="G251"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5843.4004977898312</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37" x14ac:dyDescent="0.35">
      <c r="A17" s="2">
        <v>7</v>
      </c>
      <c r="E17" t="s">
        <v>45</v>
      </c>
      <c r="F17" t="s">
        <v>44</v>
      </c>
      <c r="G17" s="24">
        <f>((1+G16)*(1+G18))-1</f>
        <v>5.2548899999999898E-2</v>
      </c>
    </row>
    <row r="18" spans="1:37" x14ac:dyDescent="0.35">
      <c r="E18" t="s">
        <v>46</v>
      </c>
      <c r="F18" t="s">
        <v>44</v>
      </c>
      <c r="G18" s="8">
        <v>3.09E-2</v>
      </c>
      <c r="H18" s="8"/>
      <c r="I18" t="s">
        <v>47</v>
      </c>
    </row>
    <row r="19" spans="1:37" x14ac:dyDescent="0.35">
      <c r="E19" t="s">
        <v>48</v>
      </c>
      <c r="F19" t="s">
        <v>44</v>
      </c>
      <c r="G19" s="9"/>
    </row>
    <row r="20" spans="1:37"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7"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37"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37"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7"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7"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7"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7"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7"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row>
    <row r="29" spans="1:37" x14ac:dyDescent="0.35">
      <c r="G29" s="10"/>
      <c r="H29" s="10"/>
      <c r="I29" s="10"/>
      <c r="J29" s="10"/>
      <c r="K29" s="10"/>
      <c r="L29" s="10"/>
      <c r="M29" s="10"/>
      <c r="N29" s="10"/>
      <c r="O29" s="10"/>
      <c r="P29" s="13"/>
      <c r="Q29" s="10"/>
    </row>
    <row r="30" spans="1:37" x14ac:dyDescent="0.35">
      <c r="D30" t="s">
        <v>55</v>
      </c>
      <c r="G30" s="10"/>
      <c r="H30" s="10"/>
      <c r="I30" s="10"/>
      <c r="J30" s="10"/>
      <c r="K30" s="10"/>
      <c r="L30" s="10"/>
      <c r="M30" s="10"/>
      <c r="N30" s="10"/>
      <c r="O30" s="10"/>
      <c r="P30" s="10"/>
      <c r="Q30" s="10"/>
    </row>
    <row r="31" spans="1:37"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37"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7"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7"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7" x14ac:dyDescent="0.35">
      <c r="G35" s="10"/>
      <c r="H35" s="10"/>
      <c r="I35" s="10"/>
      <c r="J35" s="10"/>
      <c r="K35" s="10"/>
      <c r="L35" s="10"/>
      <c r="M35" s="10"/>
      <c r="N35" s="10"/>
      <c r="O35" s="10"/>
      <c r="P35" s="10"/>
      <c r="Q35" s="10"/>
    </row>
    <row r="36" spans="1:37"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7"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x14ac:dyDescent="0.35">
      <c r="A38" s="2">
        <v>11</v>
      </c>
      <c r="C38" s="3" t="s">
        <v>57</v>
      </c>
      <c r="D38" s="3"/>
      <c r="F38" s="11">
        <f>G16</f>
        <v>2.1000000000000001E-2</v>
      </c>
    </row>
    <row r="39" spans="1:37"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7"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row>
    <row r="45" spans="1:37" x14ac:dyDescent="0.35">
      <c r="G45" s="10"/>
      <c r="H45" s="10"/>
      <c r="I45" s="10"/>
      <c r="J45" s="10"/>
      <c r="K45" s="10"/>
      <c r="L45" s="10"/>
      <c r="M45" s="10"/>
      <c r="N45" s="10"/>
      <c r="O45" s="10"/>
      <c r="P45" s="10"/>
      <c r="Q45" s="10"/>
    </row>
    <row r="46" spans="1:37" x14ac:dyDescent="0.35">
      <c r="D46" t="s">
        <v>58</v>
      </c>
      <c r="G46" s="10"/>
      <c r="H46" s="10"/>
      <c r="I46" s="10"/>
      <c r="J46" s="10"/>
      <c r="K46" s="10"/>
      <c r="L46" s="10"/>
      <c r="M46" s="10"/>
      <c r="N46" s="10"/>
      <c r="O46" s="10"/>
      <c r="P46" s="10"/>
      <c r="Q46" s="10"/>
    </row>
    <row r="47" spans="1:37"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7"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7"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7"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7"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7"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7"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7" x14ac:dyDescent="0.35">
      <c r="C89" s="3" t="str">
        <f>"Incremental "&amp;G6&amp;" Service Revenue"</f>
        <v>Incremental Wastewater Service Revenue</v>
      </c>
      <c r="D89" s="3"/>
    </row>
    <row r="90" spans="1:37" x14ac:dyDescent="0.35">
      <c r="C90" s="3"/>
      <c r="D90" s="3"/>
    </row>
    <row r="91" spans="1:37" x14ac:dyDescent="0.35">
      <c r="C91" s="3"/>
      <c r="D91" s="4" t="s">
        <v>68</v>
      </c>
      <c r="E91" s="4"/>
      <c r="G91" s="11">
        <v>1.7999999999999999E-2</v>
      </c>
    </row>
    <row r="92" spans="1:37"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7"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row>
    <row r="94" spans="1:37" x14ac:dyDescent="0.35">
      <c r="A94" s="2">
        <v>16</v>
      </c>
      <c r="C94" s="3"/>
      <c r="D94" s="3"/>
      <c r="E94" t="s">
        <v>72</v>
      </c>
      <c r="F94" t="s">
        <v>70</v>
      </c>
      <c r="G94" s="6">
        <v>1</v>
      </c>
    </row>
    <row r="95" spans="1:37"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7"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7"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7"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7"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7"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7"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7"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7" x14ac:dyDescent="0.35">
      <c r="A103" s="2">
        <v>18</v>
      </c>
      <c r="C103" s="3"/>
      <c r="D103" s="3"/>
      <c r="E103" t="s">
        <v>83</v>
      </c>
      <c r="F103" t="s">
        <v>44</v>
      </c>
      <c r="H103" s="9">
        <v>0</v>
      </c>
      <c r="I103" s="9">
        <v>0.02</v>
      </c>
      <c r="J103" s="9">
        <v>0.02</v>
      </c>
      <c r="K103" s="9">
        <v>0.03</v>
      </c>
      <c r="L103" s="9">
        <v>0.03</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7" x14ac:dyDescent="0.35">
      <c r="A104" s="2">
        <v>19</v>
      </c>
      <c r="C104" s="3"/>
      <c r="D104" s="3"/>
      <c r="E104" t="s">
        <v>84</v>
      </c>
      <c r="F104" t="s">
        <v>85</v>
      </c>
      <c r="G104" s="6">
        <f>[5]Infill!$G$119</f>
        <v>509.2</v>
      </c>
      <c r="H104" s="23">
        <f>[5]Infill!$H$119</f>
        <v>512.44000000000005</v>
      </c>
      <c r="I104" s="23">
        <f>[6]Revenue!$D$153</f>
        <v>540.89</v>
      </c>
      <c r="J104" s="23">
        <f t="shared" ref="J104:AK104" si="24">I104*(1+$G$16)*(1+J103)</f>
        <v>563.29366379999988</v>
      </c>
      <c r="K104" s="23">
        <f>[6]Revenue!$D$155</f>
        <v>597.00919514506086</v>
      </c>
      <c r="L104" s="23">
        <f t="shared" si="24"/>
        <v>627.83277989040039</v>
      </c>
      <c r="M104" s="23">
        <f>[6]Revenue!$D$157</f>
        <v>671.94911373936372</v>
      </c>
      <c r="N104" s="23">
        <f>[6]Revenue!$D$158</f>
        <v>712.8628363318569</v>
      </c>
      <c r="O104" s="10">
        <f t="shared" si="24"/>
        <v>727.83295589482577</v>
      </c>
      <c r="P104" s="10">
        <f t="shared" si="24"/>
        <v>743.11744796861706</v>
      </c>
      <c r="Q104" s="10">
        <f t="shared" si="24"/>
        <v>758.722914375958</v>
      </c>
      <c r="R104" s="10">
        <f t="shared" si="24"/>
        <v>774.65609557785308</v>
      </c>
      <c r="S104" s="10">
        <f t="shared" si="24"/>
        <v>790.92387358498797</v>
      </c>
      <c r="T104" s="10">
        <f t="shared" si="24"/>
        <v>807.53327493027268</v>
      </c>
      <c r="U104" s="10">
        <f t="shared" si="24"/>
        <v>824.49147370380831</v>
      </c>
      <c r="V104" s="10">
        <f t="shared" si="24"/>
        <v>841.80579465158826</v>
      </c>
      <c r="W104" s="10">
        <f t="shared" si="24"/>
        <v>859.4837163392715</v>
      </c>
      <c r="X104" s="10">
        <f t="shared" si="24"/>
        <v>877.53287438239613</v>
      </c>
      <c r="Y104" s="10">
        <f t="shared" si="24"/>
        <v>895.96106474442638</v>
      </c>
      <c r="Z104" s="10">
        <f t="shared" si="24"/>
        <v>914.77624710405928</v>
      </c>
      <c r="AA104" s="10">
        <f t="shared" si="24"/>
        <v>933.98654829324448</v>
      </c>
      <c r="AB104" s="10">
        <f t="shared" si="24"/>
        <v>953.60026580740248</v>
      </c>
      <c r="AC104" s="10">
        <f t="shared" si="24"/>
        <v>973.62587138935783</v>
      </c>
      <c r="AD104" s="10">
        <f t="shared" si="24"/>
        <v>994.0720146885343</v>
      </c>
      <c r="AE104" s="10">
        <f t="shared" si="24"/>
        <v>1014.9475269969935</v>
      </c>
      <c r="AF104" s="10">
        <f t="shared" si="24"/>
        <v>1036.2614250639303</v>
      </c>
      <c r="AG104" s="10">
        <f>AF104*(1+$G$16)*(1+AG103)</f>
        <v>1058.0229149902727</v>
      </c>
      <c r="AH104" s="10">
        <f t="shared" si="24"/>
        <v>1080.2413962050684</v>
      </c>
      <c r="AI104" s="10">
        <f t="shared" si="24"/>
        <v>1102.9264655253749</v>
      </c>
      <c r="AJ104" s="10">
        <f t="shared" si="24"/>
        <v>1126.0879213014077</v>
      </c>
      <c r="AK104" s="10">
        <f t="shared" si="24"/>
        <v>1149.7357676487372</v>
      </c>
    </row>
    <row r="105" spans="1:37"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7"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7"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7" x14ac:dyDescent="0.35">
      <c r="C108" s="3"/>
      <c r="D108" s="3"/>
    </row>
    <row r="109" spans="1:37"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7" x14ac:dyDescent="0.35">
      <c r="C110" s="3"/>
      <c r="D110" s="3"/>
      <c r="E110" t="s">
        <v>92</v>
      </c>
      <c r="F110" t="s">
        <v>53</v>
      </c>
      <c r="H110" s="10">
        <f>H93*H104+H100*H105+H101*H106+H102*H107</f>
        <v>248020.96000000002</v>
      </c>
      <c r="I110" s="10">
        <f t="shared" ref="I110:AK110" si="29">I93*I104+I100*I105+I101*I106+I102*I107</f>
        <v>493291.68</v>
      </c>
      <c r="J110" s="10">
        <f t="shared" si="29"/>
        <v>758193.27147479984</v>
      </c>
      <c r="K110" s="10">
        <f t="shared" si="29"/>
        <v>1081780.6616028503</v>
      </c>
      <c r="L110" s="10">
        <f t="shared" si="29"/>
        <v>1437109.2331691266</v>
      </c>
      <c r="M110" s="10">
        <f t="shared" si="29"/>
        <v>1816278.4544375001</v>
      </c>
      <c r="N110" s="10">
        <f t="shared" si="29"/>
        <v>2249795.1114633405</v>
      </c>
      <c r="O110" s="10">
        <f t="shared" si="29"/>
        <v>2626749.1378244264</v>
      </c>
      <c r="P110" s="10">
        <f t="shared" si="29"/>
        <v>3018543.0736485226</v>
      </c>
      <c r="Q110" s="10">
        <f t="shared" si="29"/>
        <v>3425633.9584074505</v>
      </c>
      <c r="R110" s="10">
        <f t="shared" si="29"/>
        <v>3848491.482830774</v>
      </c>
      <c r="S110" s="10">
        <f t="shared" si="29"/>
        <v>4287598.3187042195</v>
      </c>
      <c r="T110" s="10">
        <f t="shared" si="29"/>
        <v>4743450.4569404218</v>
      </c>
      <c r="U110" s="10">
        <f t="shared" si="29"/>
        <v>5216557.5541239949</v>
      </c>
      <c r="V110" s="10">
        <f t="shared" si="29"/>
        <v>5707443.2877377681</v>
      </c>
      <c r="W110" s="10">
        <f t="shared" si="29"/>
        <v>6216645.7202819511</v>
      </c>
      <c r="X110" s="10">
        <f t="shared" si="29"/>
        <v>6744717.672503097</v>
      </c>
      <c r="Y110" s="10">
        <f t="shared" si="29"/>
        <v>7292227.1059548864</v>
      </c>
      <c r="Z110" s="10">
        <f t="shared" si="29"/>
        <v>7859757.5151180774</v>
      </c>
      <c r="AA110" s="10">
        <f t="shared" si="29"/>
        <v>8447908.3293123972</v>
      </c>
      <c r="AB110" s="10">
        <f t="shared" si="29"/>
        <v>9057295.3246387094</v>
      </c>
      <c r="AC110" s="10">
        <f t="shared" si="29"/>
        <v>9688551.0461954996</v>
      </c>
      <c r="AD110" s="10">
        <f t="shared" si="29"/>
        <v>10342325.24081951</v>
      </c>
      <c r="AE110" s="10">
        <f t="shared" si="29"/>
        <v>11019285.300606359</v>
      </c>
      <c r="AF110" s="10">
        <f t="shared" si="29"/>
        <v>11720116.717473052</v>
      </c>
      <c r="AG110" s="10">
        <f t="shared" si="29"/>
        <v>12445523.549030578</v>
      </c>
      <c r="AH110" s="10">
        <f t="shared" si="29"/>
        <v>13196228.896041116</v>
      </c>
      <c r="AI110" s="10">
        <f t="shared" si="29"/>
        <v>13972975.391740974</v>
      </c>
      <c r="AJ110" s="10">
        <f t="shared" si="29"/>
        <v>14776525.703317072</v>
      </c>
      <c r="AK110" s="10">
        <f t="shared" si="29"/>
        <v>15607663.045831608</v>
      </c>
    </row>
    <row r="111" spans="1:37" x14ac:dyDescent="0.35">
      <c r="C111" s="3"/>
      <c r="D111" s="3"/>
    </row>
    <row r="112" spans="1:37"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23">
        <f>[6]Revenue!$D$87</f>
        <v>348.52</v>
      </c>
      <c r="J125" s="23">
        <f t="shared" ref="J125:AK125" si="36">I125*(1+$G$16)*(1+J124)</f>
        <v>362.95569839999996</v>
      </c>
      <c r="K125" s="23">
        <f>[6]Revenue!$D$89</f>
        <v>384.68014696510681</v>
      </c>
      <c r="L125" s="23">
        <f>[6]Revenue!$D$90</f>
        <v>408.10768356951348</v>
      </c>
      <c r="M125" s="23">
        <f>[6]Revenue!$D$91</f>
        <v>432.9673410868071</v>
      </c>
      <c r="N125" s="23">
        <f>[6]Revenue!$D$92</f>
        <v>459.32991129135092</v>
      </c>
      <c r="O125" s="10">
        <f t="shared" si="36"/>
        <v>468.97583942846927</v>
      </c>
      <c r="P125" s="10">
        <f t="shared" si="36"/>
        <v>478.82433205646709</v>
      </c>
      <c r="Q125" s="10">
        <f t="shared" si="36"/>
        <v>488.87964302965287</v>
      </c>
      <c r="R125" s="10">
        <f t="shared" si="36"/>
        <v>499.14611553327552</v>
      </c>
      <c r="S125" s="10">
        <f t="shared" si="36"/>
        <v>509.62818395947426</v>
      </c>
      <c r="T125" s="10">
        <f t="shared" si="36"/>
        <v>520.33037582262318</v>
      </c>
      <c r="U125" s="10">
        <f t="shared" si="36"/>
        <v>531.25731371489826</v>
      </c>
      <c r="V125" s="10">
        <f t="shared" si="36"/>
        <v>542.4137173029111</v>
      </c>
      <c r="W125" s="10">
        <f t="shared" si="36"/>
        <v>553.80440536627214</v>
      </c>
      <c r="X125" s="10">
        <f t="shared" si="36"/>
        <v>565.43429787896378</v>
      </c>
      <c r="Y125" s="10">
        <f t="shared" si="36"/>
        <v>577.30841813442191</v>
      </c>
      <c r="Z125" s="10">
        <f t="shared" si="36"/>
        <v>589.4318949152447</v>
      </c>
      <c r="AA125" s="10">
        <f t="shared" si="36"/>
        <v>601.8099647084648</v>
      </c>
      <c r="AB125" s="10">
        <f t="shared" si="36"/>
        <v>614.44797396734248</v>
      </c>
      <c r="AC125" s="10">
        <f t="shared" si="36"/>
        <v>627.35138142065659</v>
      </c>
      <c r="AD125" s="10">
        <f t="shared" si="36"/>
        <v>640.52576043049032</v>
      </c>
      <c r="AE125" s="10">
        <f t="shared" si="36"/>
        <v>653.97680139953059</v>
      </c>
      <c r="AF125" s="10">
        <f t="shared" si="36"/>
        <v>667.71031422892065</v>
      </c>
      <c r="AG125" s="10">
        <f>AF125*(1+$G$16)*(1+AG124)</f>
        <v>681.7322308277279</v>
      </c>
      <c r="AH125" s="10">
        <f t="shared" si="36"/>
        <v>696.04860767511013</v>
      </c>
      <c r="AI125" s="10">
        <f t="shared" si="36"/>
        <v>710.66562843628742</v>
      </c>
      <c r="AJ125" s="10">
        <f t="shared" si="36"/>
        <v>725.58960663344942</v>
      </c>
      <c r="AK125" s="10">
        <f t="shared" si="36"/>
        <v>740.82698837275177</v>
      </c>
    </row>
    <row r="126" spans="1:39" x14ac:dyDescent="0.35">
      <c r="C126" s="3"/>
      <c r="D126" s="3"/>
      <c r="E126" t="s">
        <v>86</v>
      </c>
      <c r="F126" t="s">
        <v>87</v>
      </c>
      <c r="G126" s="12">
        <f>[5]Infill!$G$141</f>
        <v>1.9831000000000001</v>
      </c>
      <c r="H126" s="13">
        <f>[5]Infill!$H$141</f>
        <v>2.0347</v>
      </c>
      <c r="I126" s="27">
        <f>[6]Revenue!$D$374</f>
        <v>2.1837</v>
      </c>
      <c r="J126" s="13">
        <f t="shared" ref="J126:AK126" si="37">I126*(1+$G$16)*(1+J124)</f>
        <v>2.2741488539999999</v>
      </c>
      <c r="K126" s="27">
        <f>[6]Revenue!$D$376</f>
        <v>2.4102663747495234</v>
      </c>
      <c r="L126" s="27">
        <f>[6]Revenue!$D$377</f>
        <v>2.5570548278742877</v>
      </c>
      <c r="M126" s="27">
        <f>[6]Revenue!$D$378</f>
        <v>2.7128164315713903</v>
      </c>
      <c r="N126" s="27">
        <f>[6]Revenue!$D$379</f>
        <v>2.8779947414407303</v>
      </c>
      <c r="O126" s="13">
        <f t="shared" si="37"/>
        <v>2.9384326310109854</v>
      </c>
      <c r="P126" s="13">
        <f t="shared" si="37"/>
        <v>3.0001397162622157</v>
      </c>
      <c r="Q126" s="13">
        <f t="shared" si="37"/>
        <v>3.063142650303722</v>
      </c>
      <c r="R126" s="13">
        <f t="shared" si="37"/>
        <v>3.1274686459601</v>
      </c>
      <c r="S126" s="13">
        <f t="shared" si="37"/>
        <v>3.1931454875252618</v>
      </c>
      <c r="T126" s="13">
        <f t="shared" si="37"/>
        <v>3.260201542763292</v>
      </c>
      <c r="U126" s="13">
        <f t="shared" si="37"/>
        <v>3.3286657751613209</v>
      </c>
      <c r="V126" s="13">
        <f t="shared" si="37"/>
        <v>3.3985677564397085</v>
      </c>
      <c r="W126" s="13">
        <f t="shared" si="37"/>
        <v>3.4699376793249419</v>
      </c>
      <c r="X126" s="13">
        <f t="shared" si="37"/>
        <v>3.5428063705907653</v>
      </c>
      <c r="Y126" s="13">
        <f t="shared" si="37"/>
        <v>3.6172053043731709</v>
      </c>
      <c r="Z126" s="13">
        <f t="shared" si="37"/>
        <v>3.6931666157650072</v>
      </c>
      <c r="AA126" s="13">
        <f t="shared" si="37"/>
        <v>3.770723114696072</v>
      </c>
      <c r="AB126" s="13">
        <f t="shared" si="37"/>
        <v>3.8499083001046892</v>
      </c>
      <c r="AC126" s="13">
        <f t="shared" si="37"/>
        <v>3.9307563744068874</v>
      </c>
      <c r="AD126" s="13">
        <f t="shared" si="37"/>
        <v>4.013302258269432</v>
      </c>
      <c r="AE126" s="13">
        <f t="shared" si="37"/>
        <v>4.0975816056930894</v>
      </c>
      <c r="AF126" s="13">
        <f t="shared" si="37"/>
        <v>4.1836308194126435</v>
      </c>
      <c r="AG126" s="13">
        <f>AF126*(1+$G$16)*(1+AG124)</f>
        <v>4.2714870666203089</v>
      </c>
      <c r="AH126" s="13">
        <f t="shared" si="37"/>
        <v>4.3611882950193346</v>
      </c>
      <c r="AI126" s="13">
        <f t="shared" si="37"/>
        <v>4.45277324921474</v>
      </c>
      <c r="AJ126" s="13">
        <f t="shared" si="37"/>
        <v>4.5462814874482493</v>
      </c>
      <c r="AK126" s="13">
        <f t="shared" si="37"/>
        <v>4.6417533986846617</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7" x14ac:dyDescent="0.35">
      <c r="C129" s="3"/>
      <c r="D129" s="3"/>
    </row>
    <row r="130" spans="1:37"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7" x14ac:dyDescent="0.35">
      <c r="C131" s="3"/>
      <c r="D131" s="3"/>
      <c r="E131" t="s">
        <v>96</v>
      </c>
      <c r="F131" t="s">
        <v>53</v>
      </c>
      <c r="H131" s="10">
        <f>H114*H125+H121*H126+H122*H127+H123*H128</f>
        <v>278972.13079999998</v>
      </c>
      <c r="I131" s="10">
        <f t="shared" ref="I131:AK131" si="41">I114*I125+I121*I126+I122*I127+I123*I128</f>
        <v>558825.90240000002</v>
      </c>
      <c r="J131" s="10">
        <f t="shared" si="41"/>
        <v>858919.897301964</v>
      </c>
      <c r="K131" s="10">
        <f t="shared" si="41"/>
        <v>1225496.149497356</v>
      </c>
      <c r="L131" s="10">
        <f t="shared" si="41"/>
        <v>1642383.4063121299</v>
      </c>
      <c r="M131" s="10">
        <f t="shared" si="41"/>
        <v>2057572.6035166732</v>
      </c>
      <c r="N131" s="10">
        <f t="shared" si="41"/>
        <v>2548682.3199179238</v>
      </c>
      <c r="O131" s="10">
        <f t="shared" si="41"/>
        <v>2975715.0117009021</v>
      </c>
      <c r="P131" s="10">
        <f t="shared" si="41"/>
        <v>3419559.1076356806</v>
      </c>
      <c r="Q131" s="10">
        <f t="shared" si="41"/>
        <v>3880732.3652795609</v>
      </c>
      <c r="R131" s="10">
        <f t="shared" si="41"/>
        <v>4359766.8741780156</v>
      </c>
      <c r="S131" s="10">
        <f t="shared" si="41"/>
        <v>4857209.429477118</v>
      </c>
      <c r="T131" s="10">
        <f t="shared" si="41"/>
        <v>5373621.9149072692</v>
      </c>
      <c r="U131" s="10">
        <f t="shared" si="41"/>
        <v>5909581.6953670885</v>
      </c>
      <c r="V131" s="10">
        <f t="shared" si="41"/>
        <v>6465682.0193417454</v>
      </c>
      <c r="W131" s="10">
        <f t="shared" si="41"/>
        <v>7042532.4313956797</v>
      </c>
      <c r="X131" s="10">
        <f t="shared" si="41"/>
        <v>7640759.1949853506</v>
      </c>
      <c r="Y131" s="10">
        <f t="shared" si="41"/>
        <v>8261005.7258435413</v>
      </c>
      <c r="Z131" s="10">
        <f t="shared" si="41"/>
        <v>8903933.0361927878</v>
      </c>
      <c r="AA131" s="10">
        <f t="shared" si="41"/>
        <v>9570220.1900516078</v>
      </c>
      <c r="AB131" s="10">
        <f t="shared" si="41"/>
        <v>10260564.769903533</v>
      </c>
      <c r="AC131" s="10">
        <f t="shared" si="41"/>
        <v>10975683.355005428</v>
      </c>
      <c r="AD131" s="10">
        <f t="shared" si="41"/>
        <v>11716312.011618078</v>
      </c>
      <c r="AE131" s="10">
        <f t="shared" si="41"/>
        <v>12483206.795448897</v>
      </c>
      <c r="AF131" s="10">
        <f t="shared" si="41"/>
        <v>13277144.266603488</v>
      </c>
      <c r="AG131" s="10">
        <f t="shared" si="41"/>
        <v>14098922.017349781</v>
      </c>
      <c r="AH131" s="10">
        <f t="shared" si="41"/>
        <v>14949359.213005845</v>
      </c>
      <c r="AI131" s="10">
        <f t="shared" si="41"/>
        <v>15829297.146269811</v>
      </c>
      <c r="AJ131" s="10">
        <f t="shared" si="41"/>
        <v>16739599.805317931</v>
      </c>
      <c r="AK131" s="10">
        <f t="shared" si="41"/>
        <v>17681154.456004564</v>
      </c>
    </row>
    <row r="132" spans="1:37" x14ac:dyDescent="0.35">
      <c r="C132" s="3"/>
      <c r="D132" s="3"/>
    </row>
    <row r="133" spans="1:37" x14ac:dyDescent="0.35">
      <c r="C133" s="3"/>
      <c r="D133" s="4" t="s">
        <v>97</v>
      </c>
      <c r="E133" s="4"/>
    </row>
    <row r="134" spans="1:37"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7"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7" x14ac:dyDescent="0.35">
      <c r="A136" s="2">
        <v>26</v>
      </c>
      <c r="C136" s="3"/>
      <c r="D136" s="3"/>
      <c r="E136" t="s">
        <v>72</v>
      </c>
      <c r="F136" t="s">
        <v>70</v>
      </c>
      <c r="G136" s="6"/>
    </row>
    <row r="137" spans="1:37"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7"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7"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7"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7"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7"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7"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7"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 t="shared" ref="H176:AK177" si="66">SUM(H95,H116,H137,H158)</f>
        <v>968</v>
      </c>
      <c r="I176" s="10">
        <f t="shared" si="66"/>
        <v>856</v>
      </c>
      <c r="J176" s="10">
        <f t="shared" si="66"/>
        <v>868</v>
      </c>
      <c r="K176" s="10">
        <f t="shared" si="66"/>
        <v>932</v>
      </c>
      <c r="L176" s="10">
        <f t="shared" si="66"/>
        <v>954</v>
      </c>
      <c r="M176" s="10">
        <f t="shared" si="66"/>
        <v>828</v>
      </c>
      <c r="N176" s="10">
        <f t="shared" si="66"/>
        <v>906</v>
      </c>
      <c r="O176" s="10">
        <f>SUM(O95,O116,O137,O158)</f>
        <v>906</v>
      </c>
      <c r="P176" s="10">
        <f t="shared" si="66"/>
        <v>906</v>
      </c>
      <c r="Q176" s="10">
        <f t="shared" si="66"/>
        <v>906</v>
      </c>
      <c r="R176" s="10">
        <f t="shared" si="66"/>
        <v>906</v>
      </c>
      <c r="S176" s="10">
        <f t="shared" si="66"/>
        <v>906</v>
      </c>
      <c r="T176" s="10">
        <f t="shared" si="66"/>
        <v>906</v>
      </c>
      <c r="U176" s="10">
        <f t="shared" si="66"/>
        <v>906</v>
      </c>
      <c r="V176" s="10">
        <f t="shared" si="66"/>
        <v>906</v>
      </c>
      <c r="W176" s="10">
        <f t="shared" si="66"/>
        <v>906</v>
      </c>
      <c r="X176" s="10">
        <f t="shared" si="66"/>
        <v>906</v>
      </c>
      <c r="Y176" s="10">
        <f t="shared" si="66"/>
        <v>906</v>
      </c>
      <c r="Z176" s="10">
        <f t="shared" si="66"/>
        <v>906</v>
      </c>
      <c r="AA176" s="10">
        <f t="shared" si="66"/>
        <v>906</v>
      </c>
      <c r="AB176" s="10">
        <f t="shared" si="66"/>
        <v>906</v>
      </c>
      <c r="AC176" s="10">
        <f t="shared" si="66"/>
        <v>906</v>
      </c>
      <c r="AD176" s="10">
        <f t="shared" si="66"/>
        <v>906</v>
      </c>
      <c r="AE176" s="10">
        <f t="shared" si="66"/>
        <v>906</v>
      </c>
      <c r="AF176" s="10">
        <f t="shared" si="66"/>
        <v>906</v>
      </c>
      <c r="AG176" s="10">
        <f t="shared" si="66"/>
        <v>906</v>
      </c>
      <c r="AH176" s="10">
        <f t="shared" si="66"/>
        <v>906</v>
      </c>
      <c r="AI176" s="10">
        <f t="shared" si="66"/>
        <v>906</v>
      </c>
      <c r="AJ176" s="10">
        <f t="shared" si="66"/>
        <v>906</v>
      </c>
      <c r="AK176" s="10">
        <f t="shared" si="66"/>
        <v>906</v>
      </c>
      <c r="AL176" s="10"/>
    </row>
    <row r="177" spans="1:38" x14ac:dyDescent="0.35">
      <c r="C177" s="3"/>
      <c r="D177" s="3"/>
      <c r="E177" t="s">
        <v>105</v>
      </c>
      <c r="F177" t="s">
        <v>70</v>
      </c>
      <c r="H177">
        <f t="shared" si="66"/>
        <v>968</v>
      </c>
      <c r="I177" s="10">
        <f t="shared" si="66"/>
        <v>1824</v>
      </c>
      <c r="J177" s="10">
        <f t="shared" si="66"/>
        <v>2692</v>
      </c>
      <c r="K177" s="10">
        <f t="shared" si="66"/>
        <v>3624</v>
      </c>
      <c r="L177" s="10">
        <f t="shared" si="66"/>
        <v>4578</v>
      </c>
      <c r="M177" s="10">
        <f t="shared" si="66"/>
        <v>5406</v>
      </c>
      <c r="N177" s="10">
        <f t="shared" si="66"/>
        <v>6312</v>
      </c>
      <c r="O177" s="10">
        <f>SUM(O96,O117,O138,O159)</f>
        <v>7218</v>
      </c>
      <c r="P177" s="10">
        <f t="shared" si="66"/>
        <v>8124</v>
      </c>
      <c r="Q177" s="10">
        <f t="shared" si="66"/>
        <v>9030</v>
      </c>
      <c r="R177" s="10">
        <f t="shared" si="66"/>
        <v>9936</v>
      </c>
      <c r="S177" s="10">
        <f t="shared" si="66"/>
        <v>10842</v>
      </c>
      <c r="T177" s="10">
        <f t="shared" si="66"/>
        <v>11748</v>
      </c>
      <c r="U177" s="10">
        <f t="shared" si="66"/>
        <v>12654</v>
      </c>
      <c r="V177" s="10">
        <f t="shared" si="66"/>
        <v>13560</v>
      </c>
      <c r="W177" s="10">
        <f t="shared" si="66"/>
        <v>14466</v>
      </c>
      <c r="X177" s="10">
        <f t="shared" si="66"/>
        <v>15372</v>
      </c>
      <c r="Y177" s="10">
        <f t="shared" si="66"/>
        <v>16278</v>
      </c>
      <c r="Z177" s="10">
        <f t="shared" si="66"/>
        <v>17184</v>
      </c>
      <c r="AA177" s="10">
        <f t="shared" si="66"/>
        <v>18090</v>
      </c>
      <c r="AB177" s="10">
        <f t="shared" si="66"/>
        <v>18996</v>
      </c>
      <c r="AC177" s="10">
        <f t="shared" si="66"/>
        <v>19902</v>
      </c>
      <c r="AD177" s="10">
        <f t="shared" si="66"/>
        <v>20808</v>
      </c>
      <c r="AE177" s="10">
        <f t="shared" si="66"/>
        <v>21714</v>
      </c>
      <c r="AF177" s="10">
        <f t="shared" si="66"/>
        <v>22620</v>
      </c>
      <c r="AG177" s="10">
        <f t="shared" si="66"/>
        <v>23526</v>
      </c>
      <c r="AH177" s="10">
        <f t="shared" si="66"/>
        <v>24432</v>
      </c>
      <c r="AI177" s="10">
        <f t="shared" si="66"/>
        <v>25338</v>
      </c>
      <c r="AJ177" s="10">
        <f t="shared" si="66"/>
        <v>26244</v>
      </c>
      <c r="AK177" s="10">
        <f t="shared" si="66"/>
        <v>27150</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1617113.1687767638</v>
      </c>
      <c r="K179" s="10">
        <f t="shared" si="67"/>
        <v>2307276.8111002063</v>
      </c>
      <c r="L179" s="10">
        <f t="shared" si="67"/>
        <v>3079492.6394812567</v>
      </c>
      <c r="M179" s="10">
        <f t="shared" si="67"/>
        <v>3873851.0579541735</v>
      </c>
      <c r="N179" s="10">
        <f t="shared" si="67"/>
        <v>4798477.4313812647</v>
      </c>
      <c r="O179" s="10">
        <f t="shared" si="67"/>
        <v>5602464.1495253285</v>
      </c>
      <c r="P179" s="10">
        <f t="shared" si="67"/>
        <v>6438102.1812842032</v>
      </c>
      <c r="Q179" s="10">
        <f t="shared" si="67"/>
        <v>7306366.3236870114</v>
      </c>
      <c r="R179" s="10">
        <f t="shared" si="67"/>
        <v>8208258.3570087897</v>
      </c>
      <c r="S179" s="10">
        <f t="shared" si="67"/>
        <v>9144807.7481813375</v>
      </c>
      <c r="T179" s="10">
        <f t="shared" si="67"/>
        <v>10117072.371847691</v>
      </c>
      <c r="U179" s="10">
        <f t="shared" si="67"/>
        <v>11126139.249491084</v>
      </c>
      <c r="V179" s="10">
        <f t="shared" si="67"/>
        <v>12173125.307079513</v>
      </c>
      <c r="W179" s="10">
        <f t="shared" si="67"/>
        <v>13259178.151677631</v>
      </c>
      <c r="X179" s="10">
        <f t="shared" si="67"/>
        <v>14385476.867488448</v>
      </c>
      <c r="Y179" s="10">
        <f t="shared" si="67"/>
        <v>15553232.831798427</v>
      </c>
      <c r="Z179" s="10">
        <f t="shared" si="67"/>
        <v>16763690.551310865</v>
      </c>
      <c r="AA179" s="10">
        <f t="shared" si="67"/>
        <v>18018128.519364007</v>
      </c>
      <c r="AB179" s="10">
        <f t="shared" si="67"/>
        <v>19317860.094542243</v>
      </c>
      <c r="AC179" s="10">
        <f t="shared" si="67"/>
        <v>20664234.401200928</v>
      </c>
      <c r="AD179" s="10">
        <f t="shared" si="67"/>
        <v>22058637.252437588</v>
      </c>
      <c r="AE179" s="10">
        <f t="shared" si="67"/>
        <v>23502492.096055254</v>
      </c>
      <c r="AF179" s="10">
        <f t="shared" si="67"/>
        <v>24997260.984076541</v>
      </c>
      <c r="AG179" s="10">
        <f t="shared" si="67"/>
        <v>26544445.566380359</v>
      </c>
      <c r="AH179" s="10">
        <f t="shared" si="67"/>
        <v>28145588.109046958</v>
      </c>
      <c r="AI179" s="10">
        <f t="shared" si="67"/>
        <v>29802272.538010783</v>
      </c>
      <c r="AJ179" s="10">
        <f t="shared" si="67"/>
        <v>31516125.508635003</v>
      </c>
      <c r="AK179" s="10">
        <f t="shared" si="67"/>
        <v>33288817.501836173</v>
      </c>
    </row>
    <row r="180" spans="1:38" x14ac:dyDescent="0.35">
      <c r="C180" s="3"/>
      <c r="D180" s="3"/>
    </row>
    <row r="181" spans="1:38" x14ac:dyDescent="0.35">
      <c r="C181" s="3"/>
      <c r="D181" s="3"/>
      <c r="E181" s="15" t="s">
        <v>108</v>
      </c>
      <c r="F181" s="15" t="s">
        <v>109</v>
      </c>
      <c r="G181" s="15"/>
      <c r="H181" s="16">
        <f>H178*1000/H177</f>
        <v>60.5</v>
      </c>
      <c r="I181" s="16">
        <f t="shared" ref="I181:AK181" si="68">I178*1000/I177</f>
        <v>60.5</v>
      </c>
      <c r="J181" s="16">
        <f t="shared" si="68"/>
        <v>60.5</v>
      </c>
      <c r="K181" s="16">
        <f t="shared" si="68"/>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f t="shared" si="68"/>
        <v>60.5</v>
      </c>
      <c r="AE181" s="16">
        <f t="shared" si="68"/>
        <v>60.5</v>
      </c>
      <c r="AF181" s="16">
        <f t="shared" si="68"/>
        <v>60.5</v>
      </c>
      <c r="AG181" s="16">
        <f t="shared" si="68"/>
        <v>60.5</v>
      </c>
      <c r="AH181" s="16">
        <f t="shared" si="68"/>
        <v>60.5</v>
      </c>
      <c r="AI181" s="16">
        <f t="shared" si="68"/>
        <v>60.5</v>
      </c>
      <c r="AJ181" s="16">
        <f t="shared" si="68"/>
        <v>60.5</v>
      </c>
      <c r="AK181" s="16">
        <f t="shared" si="68"/>
        <v>60.5</v>
      </c>
    </row>
    <row r="182" spans="1:38" x14ac:dyDescent="0.35">
      <c r="C182" s="3"/>
      <c r="D182" s="3"/>
      <c r="E182" s="15" t="s">
        <v>110</v>
      </c>
      <c r="F182" s="15" t="s">
        <v>111</v>
      </c>
      <c r="G182" s="15"/>
      <c r="H182" s="16">
        <f>H179/H177</f>
        <v>544.41435000000001</v>
      </c>
      <c r="I182" s="16">
        <f t="shared" ref="I182:AK182" si="69">I179/I177</f>
        <v>576.81885</v>
      </c>
      <c r="J182" s="16">
        <f t="shared" si="69"/>
        <v>600.71068676699997</v>
      </c>
      <c r="K182" s="16">
        <f t="shared" si="69"/>
        <v>636.66578672743003</v>
      </c>
      <c r="L182" s="16">
        <f t="shared" si="69"/>
        <v>672.67204881635143</v>
      </c>
      <c r="M182" s="16">
        <f t="shared" si="69"/>
        <v>716.58362152315453</v>
      </c>
      <c r="N182" s="16">
        <f t="shared" si="69"/>
        <v>760.21505566876817</v>
      </c>
      <c r="O182" s="16">
        <f t="shared" si="69"/>
        <v>776.1795718378122</v>
      </c>
      <c r="P182" s="16">
        <f t="shared" si="69"/>
        <v>792.4793428464061</v>
      </c>
      <c r="Q182" s="16">
        <f t="shared" si="69"/>
        <v>809.1214090461807</v>
      </c>
      <c r="R182" s="16">
        <f t="shared" si="69"/>
        <v>826.11295863615032</v>
      </c>
      <c r="S182" s="16">
        <f t="shared" si="69"/>
        <v>843.46133076750948</v>
      </c>
      <c r="T182" s="16">
        <f t="shared" si="69"/>
        <v>861.17401871362711</v>
      </c>
      <c r="U182" s="16">
        <f t="shared" si="69"/>
        <v>879.25867310661329</v>
      </c>
      <c r="V182" s="16">
        <f t="shared" si="69"/>
        <v>897.72310524185195</v>
      </c>
      <c r="W182" s="16">
        <f t="shared" si="69"/>
        <v>916.57529045193075</v>
      </c>
      <c r="X182" s="16">
        <f t="shared" si="69"/>
        <v>935.82337155142125</v>
      </c>
      <c r="Y182" s="16">
        <f t="shared" si="69"/>
        <v>955.47566235400086</v>
      </c>
      <c r="Z182" s="16">
        <f t="shared" si="69"/>
        <v>975.54065126343494</v>
      </c>
      <c r="AA182" s="16">
        <f t="shared" si="69"/>
        <v>996.02700493996724</v>
      </c>
      <c r="AB182" s="16">
        <f t="shared" si="69"/>
        <v>1016.9435720437061</v>
      </c>
      <c r="AC182" s="16">
        <f t="shared" si="69"/>
        <v>1038.2993870566238</v>
      </c>
      <c r="AD182" s="16">
        <f t="shared" si="69"/>
        <v>1060.1036741848129</v>
      </c>
      <c r="AE182" s="16">
        <f t="shared" si="69"/>
        <v>1082.3658513426938</v>
      </c>
      <c r="AF182" s="16">
        <f t="shared" si="69"/>
        <v>1105.0955342208904</v>
      </c>
      <c r="AG182" s="16">
        <f t="shared" si="69"/>
        <v>1128.3025404395289</v>
      </c>
      <c r="AH182" s="16">
        <f t="shared" si="69"/>
        <v>1151.9968937887588</v>
      </c>
      <c r="AI182" s="16">
        <f t="shared" si="69"/>
        <v>1176.1888285583227</v>
      </c>
      <c r="AJ182" s="16">
        <f t="shared" si="69"/>
        <v>1200.8887939580477</v>
      </c>
      <c r="AK182" s="16">
        <f t="shared" si="69"/>
        <v>1226.1074586311665</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73">I194*(1+$G$16)*(1+J$193)</f>
        <v>509.81515301899987</v>
      </c>
      <c r="K194" s="10">
        <f t="shared" si="73"/>
        <v>520.52127123239882</v>
      </c>
      <c r="L194" s="10">
        <f t="shared" si="73"/>
        <v>531.4522179282792</v>
      </c>
      <c r="M194" s="10">
        <f>L194*(1+$G$16)*(1+M$193)</f>
        <v>542.61271450477307</v>
      </c>
      <c r="N194" s="10">
        <f t="shared" si="73"/>
        <v>554.00758150937327</v>
      </c>
      <c r="O194" s="10">
        <f t="shared" si="73"/>
        <v>565.64174072107005</v>
      </c>
      <c r="P194" s="10">
        <f t="shared" si="73"/>
        <v>577.52021727621252</v>
      </c>
      <c r="Q194" s="10">
        <f t="shared" si="73"/>
        <v>589.64814183901296</v>
      </c>
      <c r="R194" s="10">
        <f t="shared" si="73"/>
        <v>602.03075281763222</v>
      </c>
      <c r="S194" s="10">
        <f t="shared" si="73"/>
        <v>614.6733986268024</v>
      </c>
      <c r="T194" s="10">
        <f t="shared" si="73"/>
        <v>627.58153999796514</v>
      </c>
      <c r="U194" s="10">
        <f t="shared" si="73"/>
        <v>640.76075233792233</v>
      </c>
      <c r="V194" s="10">
        <f t="shared" si="73"/>
        <v>654.21672813701866</v>
      </c>
      <c r="W194" s="10">
        <f t="shared" si="73"/>
        <v>667.95527942789602</v>
      </c>
      <c r="X194" s="10">
        <f t="shared" si="73"/>
        <v>681.98234029588173</v>
      </c>
      <c r="Y194" s="10">
        <f t="shared" si="73"/>
        <v>696.30396944209519</v>
      </c>
      <c r="Z194" s="10">
        <f t="shared" ref="Z194:AK195" si="74">Y194*(1+$G$16)*(1+Z$193)</f>
        <v>710.92635280037916</v>
      </c>
      <c r="AA194" s="10">
        <f t="shared" si="74"/>
        <v>725.85580620918711</v>
      </c>
      <c r="AB194" s="10">
        <f t="shared" si="74"/>
        <v>741.09877813957996</v>
      </c>
      <c r="AC194" s="10">
        <f t="shared" si="74"/>
        <v>756.66185248051113</v>
      </c>
      <c r="AD194" s="10">
        <f t="shared" si="74"/>
        <v>772.55175138260176</v>
      </c>
      <c r="AE194" s="10">
        <f t="shared" si="74"/>
        <v>788.77533816163634</v>
      </c>
      <c r="AF194" s="10">
        <f t="shared" si="74"/>
        <v>805.33962026303061</v>
      </c>
      <c r="AG194" s="10">
        <f t="shared" si="74"/>
        <v>822.25175228855414</v>
      </c>
      <c r="AH194" s="10">
        <f t="shared" si="74"/>
        <v>839.5190390866137</v>
      </c>
      <c r="AI194" s="10">
        <f t="shared" si="74"/>
        <v>857.14893890743247</v>
      </c>
      <c r="AJ194" s="10">
        <f t="shared" si="74"/>
        <v>875.14906662448846</v>
      </c>
      <c r="AK194" s="10">
        <f t="shared" si="74"/>
        <v>893.52719702360264</v>
      </c>
    </row>
    <row r="195" spans="1:39" x14ac:dyDescent="0.35">
      <c r="A195" s="2">
        <v>42</v>
      </c>
      <c r="E195" t="s">
        <v>122</v>
      </c>
      <c r="F195" t="s">
        <v>113</v>
      </c>
      <c r="G195" s="6"/>
      <c r="H195" s="10">
        <f>G195*(1+$G$16)*(1+H$193)</f>
        <v>0</v>
      </c>
      <c r="I195" s="10">
        <f t="shared" ref="I195:W195" si="75">H195*(1+$G$16)*(1+I$193)</f>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3"/>
        <v>0</v>
      </c>
      <c r="Y195" s="10">
        <f t="shared" si="73"/>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6">I194*I177+(I195+I199)*I178+I196+I200</f>
        <v>910776.53193599987</v>
      </c>
      <c r="J202" s="10">
        <f t="shared" si="76"/>
        <v>1372422.3919271477</v>
      </c>
      <c r="K202" s="10">
        <f t="shared" si="76"/>
        <v>1886369.0869462134</v>
      </c>
      <c r="L202" s="10">
        <f t="shared" si="76"/>
        <v>2432988.253675662</v>
      </c>
      <c r="M202" s="10">
        <f t="shared" si="76"/>
        <v>2933364.3346128031</v>
      </c>
      <c r="N202" s="10">
        <f t="shared" si="76"/>
        <v>3496895.8544871639</v>
      </c>
      <c r="O202" s="10">
        <f t="shared" si="76"/>
        <v>4082802.0845246837</v>
      </c>
      <c r="P202" s="10">
        <f t="shared" si="76"/>
        <v>4691774.245151951</v>
      </c>
      <c r="Q202" s="10">
        <f t="shared" si="76"/>
        <v>5324522.7208062867</v>
      </c>
      <c r="R202" s="10">
        <f t="shared" si="76"/>
        <v>5981777.559995994</v>
      </c>
      <c r="S202" s="10">
        <f t="shared" si="76"/>
        <v>6664288.9879117915</v>
      </c>
      <c r="T202" s="10">
        <f t="shared" si="76"/>
        <v>7372827.9318960942</v>
      </c>
      <c r="U202" s="10">
        <f t="shared" si="76"/>
        <v>8108186.5600840691</v>
      </c>
      <c r="V202" s="10">
        <f t="shared" si="76"/>
        <v>8871178.8335379735</v>
      </c>
      <c r="W202" s="10">
        <f t="shared" si="76"/>
        <v>9662641.0722039435</v>
      </c>
      <c r="X202" s="10">
        <f t="shared" si="76"/>
        <v>10483432.535028294</v>
      </c>
      <c r="Y202" s="10">
        <f t="shared" si="76"/>
        <v>11334436.014578426</v>
      </c>
      <c r="Z202" s="10">
        <f t="shared" si="76"/>
        <v>12216558.446521716</v>
      </c>
      <c r="AA202" s="10">
        <f t="shared" si="76"/>
        <v>13130731.534324195</v>
      </c>
      <c r="AB202" s="10">
        <f t="shared" si="76"/>
        <v>14077912.389539462</v>
      </c>
      <c r="AC202" s="10">
        <f t="shared" si="76"/>
        <v>15059084.188067133</v>
      </c>
      <c r="AD202" s="10">
        <f t="shared" si="76"/>
        <v>16075256.842769178</v>
      </c>
      <c r="AE202" s="10">
        <f t="shared" si="76"/>
        <v>17127467.692841772</v>
      </c>
      <c r="AF202" s="10">
        <f t="shared" si="76"/>
        <v>18216782.210349753</v>
      </c>
      <c r="AG202" s="10">
        <f t="shared" si="76"/>
        <v>19344294.724340525</v>
      </c>
      <c r="AH202" s="10">
        <f t="shared" si="76"/>
        <v>20511129.162964147</v>
      </c>
      <c r="AI202" s="10">
        <f t="shared" si="76"/>
        <v>21718439.814036522</v>
      </c>
      <c r="AJ202" s="10">
        <f t="shared" si="76"/>
        <v>22967412.104493074</v>
      </c>
      <c r="AK202" s="10">
        <f t="shared" si="76"/>
        <v>24259263.399190813</v>
      </c>
    </row>
    <row r="203" spans="1:39" x14ac:dyDescent="0.35">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7">SUM(I205:I208)</f>
        <v>0</v>
      </c>
      <c r="J209" s="10">
        <f t="shared" si="77"/>
        <v>0</v>
      </c>
      <c r="K209" s="10">
        <f t="shared" si="77"/>
        <v>0</v>
      </c>
      <c r="L209" s="10">
        <f t="shared" si="77"/>
        <v>0</v>
      </c>
      <c r="M209" s="10">
        <f t="shared" si="77"/>
        <v>0</v>
      </c>
      <c r="N209" s="10">
        <f t="shared" si="77"/>
        <v>0</v>
      </c>
      <c r="O209" s="10">
        <f t="shared" si="77"/>
        <v>0</v>
      </c>
      <c r="P209" s="10">
        <f t="shared" si="77"/>
        <v>0</v>
      </c>
      <c r="Q209" s="10">
        <f t="shared" si="77"/>
        <v>0</v>
      </c>
      <c r="R209" s="10">
        <f t="shared" si="77"/>
        <v>0</v>
      </c>
      <c r="S209" s="10">
        <f t="shared" si="77"/>
        <v>0</v>
      </c>
      <c r="T209" s="10">
        <f t="shared" si="77"/>
        <v>0</v>
      </c>
      <c r="U209" s="10">
        <f t="shared" si="77"/>
        <v>0</v>
      </c>
      <c r="V209" s="10">
        <f t="shared" si="77"/>
        <v>0</v>
      </c>
      <c r="W209" s="10">
        <f t="shared" si="77"/>
        <v>0</v>
      </c>
      <c r="X209" s="10">
        <f t="shared" si="77"/>
        <v>0</v>
      </c>
      <c r="Y209" s="10">
        <f t="shared" si="77"/>
        <v>0</v>
      </c>
      <c r="Z209" s="10">
        <f t="shared" si="77"/>
        <v>0</v>
      </c>
      <c r="AA209" s="10">
        <f t="shared" si="77"/>
        <v>0</v>
      </c>
      <c r="AB209" s="10">
        <f t="shared" si="77"/>
        <v>0</v>
      </c>
      <c r="AC209" s="10">
        <f t="shared" si="77"/>
        <v>0</v>
      </c>
      <c r="AD209" s="10">
        <f t="shared" si="77"/>
        <v>0</v>
      </c>
      <c r="AE209" s="10">
        <f t="shared" si="77"/>
        <v>0</v>
      </c>
      <c r="AF209" s="10">
        <f t="shared" si="77"/>
        <v>0</v>
      </c>
      <c r="AG209" s="10">
        <f t="shared" si="77"/>
        <v>0</v>
      </c>
      <c r="AH209" s="10">
        <f t="shared" si="77"/>
        <v>0</v>
      </c>
      <c r="AI209" s="10">
        <f t="shared" si="77"/>
        <v>0</v>
      </c>
      <c r="AJ209" s="10">
        <f t="shared" si="77"/>
        <v>0</v>
      </c>
      <c r="AK209" s="10">
        <f t="shared" si="7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8">SUM(I212:I215)</f>
        <v>0</v>
      </c>
      <c r="J216" s="10">
        <f t="shared" si="78"/>
        <v>0</v>
      </c>
      <c r="K216" s="10">
        <f t="shared" si="78"/>
        <v>0</v>
      </c>
      <c r="L216" s="10">
        <f t="shared" si="78"/>
        <v>0</v>
      </c>
      <c r="M216" s="10">
        <f t="shared" si="78"/>
        <v>0</v>
      </c>
      <c r="N216" s="10">
        <f t="shared" si="78"/>
        <v>0</v>
      </c>
      <c r="O216" s="10">
        <f t="shared" si="78"/>
        <v>0</v>
      </c>
      <c r="P216" s="10">
        <f t="shared" si="78"/>
        <v>0</v>
      </c>
      <c r="Q216" s="10">
        <f t="shared" si="78"/>
        <v>0</v>
      </c>
      <c r="R216" s="10">
        <f t="shared" si="78"/>
        <v>0</v>
      </c>
      <c r="S216" s="10">
        <f t="shared" si="78"/>
        <v>0</v>
      </c>
      <c r="T216" s="10">
        <f t="shared" si="78"/>
        <v>0</v>
      </c>
      <c r="U216" s="10">
        <f t="shared" si="78"/>
        <v>0</v>
      </c>
      <c r="V216" s="10">
        <f t="shared" si="78"/>
        <v>0</v>
      </c>
      <c r="W216" s="10">
        <f t="shared" si="78"/>
        <v>0</v>
      </c>
      <c r="X216" s="10">
        <f t="shared" si="78"/>
        <v>0</v>
      </c>
      <c r="Y216" s="10">
        <f t="shared" si="78"/>
        <v>0</v>
      </c>
      <c r="Z216" s="10">
        <f t="shared" si="78"/>
        <v>0</v>
      </c>
      <c r="AA216" s="10">
        <f t="shared" si="78"/>
        <v>0</v>
      </c>
      <c r="AB216" s="10">
        <f t="shared" si="78"/>
        <v>0</v>
      </c>
      <c r="AC216" s="10">
        <f t="shared" si="78"/>
        <v>0</v>
      </c>
      <c r="AD216" s="10">
        <f t="shared" si="78"/>
        <v>0</v>
      </c>
      <c r="AE216" s="10">
        <f t="shared" si="78"/>
        <v>0</v>
      </c>
      <c r="AF216" s="10">
        <f t="shared" si="78"/>
        <v>0</v>
      </c>
      <c r="AG216" s="10">
        <f t="shared" si="78"/>
        <v>0</v>
      </c>
      <c r="AH216" s="10">
        <f t="shared" si="78"/>
        <v>0</v>
      </c>
      <c r="AI216" s="10">
        <f t="shared" si="78"/>
        <v>0</v>
      </c>
      <c r="AJ216" s="10">
        <f t="shared" si="78"/>
        <v>0</v>
      </c>
      <c r="AK216" s="10">
        <f t="shared" si="7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5131.2384525109201</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9">H176</f>
        <v>968</v>
      </c>
      <c r="I219" s="10">
        <f t="shared" si="79"/>
        <v>856</v>
      </c>
      <c r="J219" s="10">
        <f t="shared" si="79"/>
        <v>868</v>
      </c>
      <c r="K219" s="10">
        <f t="shared" si="79"/>
        <v>932</v>
      </c>
      <c r="L219" s="10">
        <f t="shared" si="79"/>
        <v>954</v>
      </c>
      <c r="M219" s="10">
        <f t="shared" si="79"/>
        <v>828</v>
      </c>
      <c r="N219" s="10">
        <f t="shared" si="79"/>
        <v>906</v>
      </c>
      <c r="O219" s="10">
        <f t="shared" si="79"/>
        <v>906</v>
      </c>
      <c r="P219" s="10">
        <f t="shared" si="79"/>
        <v>906</v>
      </c>
      <c r="Q219" s="10">
        <f t="shared" si="79"/>
        <v>906</v>
      </c>
      <c r="R219" s="10">
        <f t="shared" si="79"/>
        <v>906</v>
      </c>
      <c r="S219" s="10">
        <f t="shared" si="79"/>
        <v>906</v>
      </c>
      <c r="T219" s="10">
        <f t="shared" si="79"/>
        <v>906</v>
      </c>
      <c r="U219" s="10">
        <f t="shared" si="79"/>
        <v>906</v>
      </c>
      <c r="V219" s="10">
        <f t="shared" si="79"/>
        <v>906</v>
      </c>
      <c r="W219" s="10">
        <f t="shared" si="79"/>
        <v>906</v>
      </c>
      <c r="X219" s="10">
        <f t="shared" si="79"/>
        <v>906</v>
      </c>
      <c r="Y219" s="10">
        <f t="shared" si="79"/>
        <v>906</v>
      </c>
      <c r="Z219" s="10">
        <f t="shared" si="79"/>
        <v>906</v>
      </c>
      <c r="AA219" s="10">
        <f t="shared" si="79"/>
        <v>906</v>
      </c>
      <c r="AB219" s="10">
        <f t="shared" si="79"/>
        <v>906</v>
      </c>
      <c r="AC219" s="10">
        <f t="shared" si="79"/>
        <v>906</v>
      </c>
      <c r="AD219" s="10">
        <f t="shared" si="79"/>
        <v>906</v>
      </c>
      <c r="AE219" s="10">
        <f t="shared" si="79"/>
        <v>906</v>
      </c>
      <c r="AF219" s="10">
        <f t="shared" si="79"/>
        <v>906</v>
      </c>
      <c r="AG219" s="10">
        <f t="shared" si="79"/>
        <v>906</v>
      </c>
      <c r="AH219" s="10">
        <f t="shared" si="79"/>
        <v>906</v>
      </c>
      <c r="AI219" s="10">
        <f t="shared" si="79"/>
        <v>906</v>
      </c>
      <c r="AJ219" s="10">
        <f t="shared" si="79"/>
        <v>906</v>
      </c>
      <c r="AK219" s="10">
        <f t="shared" si="79"/>
        <v>906</v>
      </c>
    </row>
    <row r="220" spans="1:37" x14ac:dyDescent="0.35">
      <c r="E220" t="s">
        <v>138</v>
      </c>
      <c r="F220" t="s">
        <v>111</v>
      </c>
      <c r="G220" s="20">
        <v>5843.4004977898312</v>
      </c>
      <c r="H220" s="10">
        <f>G220*(1+$G$16)</f>
        <v>5966.111908243417</v>
      </c>
      <c r="I220" s="10">
        <f t="shared" ref="I220:AK220" si="80">H220*(1+$G$16)</f>
        <v>6091.4002583165284</v>
      </c>
      <c r="J220" s="10">
        <f>I220*(1+$G$16)</f>
        <v>6219.3196637411747</v>
      </c>
      <c r="K220" s="10">
        <f t="shared" si="80"/>
        <v>6349.9253766797392</v>
      </c>
      <c r="L220" s="10">
        <f t="shared" si="80"/>
        <v>6483.2738095900131</v>
      </c>
      <c r="M220" s="10">
        <f t="shared" si="80"/>
        <v>6619.4225595914031</v>
      </c>
      <c r="N220" s="10">
        <f t="shared" si="80"/>
        <v>6758.4304333428217</v>
      </c>
      <c r="O220" s="10">
        <f t="shared" si="80"/>
        <v>6900.35747244302</v>
      </c>
      <c r="P220" s="10">
        <f t="shared" si="80"/>
        <v>7045.2649793643232</v>
      </c>
      <c r="Q220" s="10">
        <f t="shared" si="80"/>
        <v>7193.2155439309736</v>
      </c>
      <c r="R220" s="10">
        <f t="shared" si="80"/>
        <v>7344.2730703535235</v>
      </c>
      <c r="S220" s="10">
        <f t="shared" si="80"/>
        <v>7498.5028048309468</v>
      </c>
      <c r="T220" s="10">
        <f t="shared" si="80"/>
        <v>7655.9713637323957</v>
      </c>
      <c r="U220" s="10">
        <f t="shared" si="80"/>
        <v>7816.7467623707753</v>
      </c>
      <c r="V220" s="10">
        <f t="shared" si="80"/>
        <v>7980.8984443805612</v>
      </c>
      <c r="W220" s="10">
        <f t="shared" si="80"/>
        <v>8148.4973117125519</v>
      </c>
      <c r="X220" s="10">
        <f t="shared" si="80"/>
        <v>8319.6157552585155</v>
      </c>
      <c r="Y220" s="10">
        <f t="shared" si="80"/>
        <v>8494.3276861189443</v>
      </c>
      <c r="Z220" s="10">
        <f t="shared" si="80"/>
        <v>8672.7085675274411</v>
      </c>
      <c r="AA220" s="10">
        <f t="shared" si="80"/>
        <v>8854.8354474455173</v>
      </c>
      <c r="AB220" s="10">
        <f t="shared" si="80"/>
        <v>9040.7869918418728</v>
      </c>
      <c r="AC220" s="10">
        <f t="shared" si="80"/>
        <v>9230.6435186705512</v>
      </c>
      <c r="AD220" s="10">
        <f t="shared" si="80"/>
        <v>9424.4870325626325</v>
      </c>
      <c r="AE220" s="10">
        <f t="shared" si="80"/>
        <v>9622.4012602464463</v>
      </c>
      <c r="AF220" s="10">
        <f t="shared" si="80"/>
        <v>9824.4716867116204</v>
      </c>
      <c r="AG220" s="10">
        <f>AF220*(1+$G$16)</f>
        <v>10030.785592132563</v>
      </c>
      <c r="AH220" s="10">
        <f t="shared" si="80"/>
        <v>10241.432089567346</v>
      </c>
      <c r="AI220" s="10">
        <f t="shared" si="80"/>
        <v>10456.50216344826</v>
      </c>
      <c r="AJ220" s="10">
        <f t="shared" si="80"/>
        <v>10676.088708880672</v>
      </c>
      <c r="AK220" s="10">
        <f t="shared" si="80"/>
        <v>10900.286571767165</v>
      </c>
    </row>
    <row r="221" spans="1:37" x14ac:dyDescent="0.35">
      <c r="E221" t="s">
        <v>139</v>
      </c>
      <c r="F221" t="s">
        <v>53</v>
      </c>
      <c r="H221" s="10">
        <f>H220*H219</f>
        <v>5775196.3271796275</v>
      </c>
      <c r="I221" s="10">
        <f>I220*I219</f>
        <v>5214238.6211189479</v>
      </c>
      <c r="J221" s="10">
        <f t="shared" ref="J221:AK221" si="81">J220*J219</f>
        <v>5398369.4681273401</v>
      </c>
      <c r="K221" s="10">
        <f t="shared" si="81"/>
        <v>5918130.451065517</v>
      </c>
      <c r="L221" s="10">
        <f t="shared" si="81"/>
        <v>6185043.2143488722</v>
      </c>
      <c r="M221" s="10">
        <f t="shared" si="81"/>
        <v>5480881.8793416815</v>
      </c>
      <c r="N221" s="10">
        <f t="shared" si="81"/>
        <v>6123137.9726085961</v>
      </c>
      <c r="O221" s="10">
        <f t="shared" si="81"/>
        <v>6251723.8700333759</v>
      </c>
      <c r="P221" s="10">
        <f t="shared" si="81"/>
        <v>6383010.0713040764</v>
      </c>
      <c r="Q221" s="10">
        <f t="shared" si="81"/>
        <v>6517053.2828014623</v>
      </c>
      <c r="R221" s="10">
        <f t="shared" si="81"/>
        <v>6653911.4017402921</v>
      </c>
      <c r="S221" s="10">
        <f t="shared" si="81"/>
        <v>6793643.5411768379</v>
      </c>
      <c r="T221" s="10">
        <f t="shared" si="81"/>
        <v>6936310.0555415507</v>
      </c>
      <c r="U221" s="10">
        <f t="shared" si="81"/>
        <v>7081972.5667079221</v>
      </c>
      <c r="V221" s="10">
        <f t="shared" si="81"/>
        <v>7230693.9906087881</v>
      </c>
      <c r="W221" s="10">
        <f t="shared" si="81"/>
        <v>7382538.5644115722</v>
      </c>
      <c r="X221" s="10">
        <f t="shared" si="81"/>
        <v>7537571.8742642151</v>
      </c>
      <c r="Y221" s="10">
        <f t="shared" si="81"/>
        <v>7695860.8836237639</v>
      </c>
      <c r="Z221" s="10">
        <f t="shared" si="81"/>
        <v>7857473.962179862</v>
      </c>
      <c r="AA221" s="10">
        <f t="shared" si="81"/>
        <v>8022480.9153856384</v>
      </c>
      <c r="AB221" s="10">
        <f t="shared" si="81"/>
        <v>8190953.0146087371</v>
      </c>
      <c r="AC221" s="10">
        <f t="shared" si="81"/>
        <v>8362963.0279155197</v>
      </c>
      <c r="AD221" s="10">
        <f t="shared" si="81"/>
        <v>8538585.2515017446</v>
      </c>
      <c r="AE221" s="10">
        <f t="shared" si="81"/>
        <v>8717895.5417832807</v>
      </c>
      <c r="AF221" s="10">
        <f t="shared" si="81"/>
        <v>8900971.3481607288</v>
      </c>
      <c r="AG221" s="10">
        <f t="shared" si="81"/>
        <v>9087891.7464721017</v>
      </c>
      <c r="AH221" s="10">
        <f t="shared" si="81"/>
        <v>9278737.4731480163</v>
      </c>
      <c r="AI221" s="10">
        <f t="shared" si="81"/>
        <v>9473590.9600841235</v>
      </c>
      <c r="AJ221" s="10">
        <f t="shared" si="81"/>
        <v>9672536.3702458888</v>
      </c>
      <c r="AK221" s="10">
        <f t="shared" si="81"/>
        <v>9875659.6340210512</v>
      </c>
    </row>
    <row r="223" spans="1:37" x14ac:dyDescent="0.35">
      <c r="D223" t="s">
        <v>140</v>
      </c>
    </row>
    <row r="224" spans="1:37" x14ac:dyDescent="0.35">
      <c r="E224" t="s">
        <v>57</v>
      </c>
      <c r="F224" t="s">
        <v>53</v>
      </c>
      <c r="G224" s="10">
        <f t="shared" ref="G224:AK224" si="82">G44</f>
        <v>6232586.4000000004</v>
      </c>
      <c r="H224" s="10">
        <f t="shared" si="82"/>
        <v>4176296</v>
      </c>
      <c r="I224" s="10">
        <f t="shared" si="82"/>
        <v>4176296</v>
      </c>
      <c r="J224" s="10">
        <f t="shared" si="82"/>
        <v>3786015.9385158177</v>
      </c>
      <c r="K224" s="10">
        <f t="shared" si="82"/>
        <v>4598927.3384508733</v>
      </c>
      <c r="L224" s="10">
        <f t="shared" si="82"/>
        <v>5147622.5504659051</v>
      </c>
      <c r="M224" s="10">
        <f t="shared" si="82"/>
        <v>3979015.7998537263</v>
      </c>
      <c r="N224" s="10">
        <f t="shared" si="82"/>
        <v>4907370.082629622</v>
      </c>
      <c r="O224" s="10">
        <f t="shared" si="82"/>
        <v>4483790.3419831889</v>
      </c>
      <c r="P224" s="10">
        <f t="shared" si="82"/>
        <v>4577949.939164836</v>
      </c>
      <c r="Q224" s="10">
        <f t="shared" si="82"/>
        <v>4674086.8878872972</v>
      </c>
      <c r="R224" s="10">
        <f t="shared" si="82"/>
        <v>4772242.7125329301</v>
      </c>
      <c r="S224" s="10">
        <f t="shared" si="82"/>
        <v>4872459.8094961215</v>
      </c>
      <c r="T224" s="10">
        <f t="shared" si="82"/>
        <v>4974781.4654955398</v>
      </c>
      <c r="U224" s="10">
        <f t="shared" si="82"/>
        <v>5079251.8762709461</v>
      </c>
      <c r="V224" s="10">
        <f t="shared" si="82"/>
        <v>5185916.1656726357</v>
      </c>
      <c r="W224" s="10">
        <f t="shared" si="82"/>
        <v>5294820.4051517611</v>
      </c>
      <c r="X224" s="10">
        <f t="shared" si="82"/>
        <v>5406011.6336599477</v>
      </c>
      <c r="Y224" s="10">
        <f t="shared" si="82"/>
        <v>5519537.8779668063</v>
      </c>
      <c r="Z224" s="10">
        <f t="shared" si="82"/>
        <v>5635448.1734041097</v>
      </c>
      <c r="AA224" s="10">
        <f t="shared" si="82"/>
        <v>5753792.5850455957</v>
      </c>
      <c r="AB224" s="10">
        <f t="shared" si="82"/>
        <v>5874622.229331553</v>
      </c>
      <c r="AC224" s="10">
        <f t="shared" si="82"/>
        <v>5997989.296147516</v>
      </c>
      <c r="AD224" s="10">
        <f t="shared" si="82"/>
        <v>6123947.0713666137</v>
      </c>
      <c r="AE224" s="10">
        <f t="shared" si="82"/>
        <v>6252549.959865313</v>
      </c>
      <c r="AF224" s="10">
        <f t="shared" si="82"/>
        <v>6383853.5090224845</v>
      </c>
      <c r="AG224" s="10">
        <f t="shared" si="82"/>
        <v>6517914.432711957</v>
      </c>
      <c r="AH224" s="10">
        <f t="shared" si="82"/>
        <v>6654790.6357989078</v>
      </c>
      <c r="AI224" s="10">
        <f t="shared" si="82"/>
        <v>6794541.2391506853</v>
      </c>
      <c r="AJ224" s="10">
        <f t="shared" si="82"/>
        <v>6937226.6051728493</v>
      </c>
      <c r="AK224" s="10">
        <f t="shared" si="82"/>
        <v>7082908.363881479</v>
      </c>
    </row>
    <row r="225" spans="4:38" x14ac:dyDescent="0.35">
      <c r="E225" t="s">
        <v>141</v>
      </c>
      <c r="F225" t="s">
        <v>53</v>
      </c>
      <c r="G225" s="10">
        <f t="shared" ref="G225:AK225" si="83">G179</f>
        <v>0</v>
      </c>
      <c r="H225" s="10">
        <f t="shared" si="83"/>
        <v>526993.09080000001</v>
      </c>
      <c r="I225" s="10">
        <f t="shared" si="83"/>
        <v>1052117.5824</v>
      </c>
      <c r="J225" s="10">
        <f t="shared" si="83"/>
        <v>1617113.1687767638</v>
      </c>
      <c r="K225" s="10">
        <f t="shared" si="83"/>
        <v>2307276.8111002063</v>
      </c>
      <c r="L225" s="10">
        <f t="shared" si="83"/>
        <v>3079492.6394812567</v>
      </c>
      <c r="M225" s="10">
        <f t="shared" si="83"/>
        <v>3873851.0579541735</v>
      </c>
      <c r="N225" s="10">
        <f t="shared" si="83"/>
        <v>4798477.4313812647</v>
      </c>
      <c r="O225" s="10">
        <f t="shared" si="83"/>
        <v>5602464.1495253285</v>
      </c>
      <c r="P225" s="10">
        <f t="shared" si="83"/>
        <v>6438102.1812842032</v>
      </c>
      <c r="Q225" s="10">
        <f t="shared" si="83"/>
        <v>7306366.3236870114</v>
      </c>
      <c r="R225" s="10">
        <f t="shared" si="83"/>
        <v>8208258.3570087897</v>
      </c>
      <c r="S225" s="10">
        <f t="shared" si="83"/>
        <v>9144807.7481813375</v>
      </c>
      <c r="T225" s="10">
        <f t="shared" si="83"/>
        <v>10117072.371847691</v>
      </c>
      <c r="U225" s="10">
        <f t="shared" si="83"/>
        <v>11126139.249491084</v>
      </c>
      <c r="V225" s="10">
        <f t="shared" si="83"/>
        <v>12173125.307079513</v>
      </c>
      <c r="W225" s="10">
        <f t="shared" si="83"/>
        <v>13259178.151677631</v>
      </c>
      <c r="X225" s="10">
        <f t="shared" si="83"/>
        <v>14385476.867488448</v>
      </c>
      <c r="Y225" s="10">
        <f t="shared" si="83"/>
        <v>15553232.831798427</v>
      </c>
      <c r="Z225" s="10">
        <f t="shared" si="83"/>
        <v>16763690.551310865</v>
      </c>
      <c r="AA225" s="10">
        <f t="shared" si="83"/>
        <v>18018128.519364007</v>
      </c>
      <c r="AB225" s="10">
        <f t="shared" si="83"/>
        <v>19317860.094542243</v>
      </c>
      <c r="AC225" s="10">
        <f t="shared" si="83"/>
        <v>20664234.401200928</v>
      </c>
      <c r="AD225" s="10">
        <f t="shared" si="83"/>
        <v>22058637.252437588</v>
      </c>
      <c r="AE225" s="10">
        <f t="shared" si="83"/>
        <v>23502492.096055254</v>
      </c>
      <c r="AF225" s="10">
        <f t="shared" si="83"/>
        <v>24997260.984076541</v>
      </c>
      <c r="AG225" s="10">
        <f t="shared" si="83"/>
        <v>26544445.566380359</v>
      </c>
      <c r="AH225" s="10">
        <f t="shared" si="83"/>
        <v>28145588.109046958</v>
      </c>
      <c r="AI225" s="10">
        <f t="shared" si="83"/>
        <v>29802272.538010783</v>
      </c>
      <c r="AJ225" s="10">
        <f t="shared" si="83"/>
        <v>31516125.508635003</v>
      </c>
      <c r="AK225" s="10">
        <f t="shared" si="83"/>
        <v>33288817.501836173</v>
      </c>
    </row>
    <row r="226" spans="4:38" x14ac:dyDescent="0.35">
      <c r="E226" t="s">
        <v>117</v>
      </c>
      <c r="F226" t="s">
        <v>53</v>
      </c>
      <c r="G226" s="10">
        <f t="shared" ref="G226:AK226" si="84">-G189</f>
        <v>0</v>
      </c>
      <c r="H226" s="10">
        <f t="shared" si="84"/>
        <v>0</v>
      </c>
      <c r="I226" s="10">
        <f t="shared" si="84"/>
        <v>0</v>
      </c>
      <c r="J226" s="10">
        <f t="shared" si="84"/>
        <v>0</v>
      </c>
      <c r="K226" s="10">
        <f t="shared" si="84"/>
        <v>0</v>
      </c>
      <c r="L226" s="10">
        <f t="shared" si="84"/>
        <v>0</v>
      </c>
      <c r="M226" s="10">
        <f t="shared" si="84"/>
        <v>0</v>
      </c>
      <c r="N226" s="10">
        <f t="shared" si="84"/>
        <v>0</v>
      </c>
      <c r="O226" s="10">
        <f t="shared" si="84"/>
        <v>0</v>
      </c>
      <c r="P226" s="10">
        <f t="shared" si="84"/>
        <v>0</v>
      </c>
      <c r="Q226" s="10">
        <f t="shared" si="84"/>
        <v>0</v>
      </c>
      <c r="R226" s="10">
        <f t="shared" si="84"/>
        <v>0</v>
      </c>
      <c r="S226" s="10">
        <f t="shared" si="84"/>
        <v>0</v>
      </c>
      <c r="T226" s="10">
        <f t="shared" si="84"/>
        <v>0</v>
      </c>
      <c r="U226" s="10">
        <f t="shared" si="84"/>
        <v>0</v>
      </c>
      <c r="V226" s="10">
        <f t="shared" si="84"/>
        <v>0</v>
      </c>
      <c r="W226" s="10">
        <f t="shared" si="84"/>
        <v>0</v>
      </c>
      <c r="X226" s="10">
        <f t="shared" si="84"/>
        <v>0</v>
      </c>
      <c r="Y226" s="10">
        <f t="shared" si="84"/>
        <v>0</v>
      </c>
      <c r="Z226" s="10">
        <f t="shared" si="84"/>
        <v>0</v>
      </c>
      <c r="AA226" s="10">
        <f t="shared" si="84"/>
        <v>0</v>
      </c>
      <c r="AB226" s="10">
        <f t="shared" si="84"/>
        <v>0</v>
      </c>
      <c r="AC226" s="10">
        <f t="shared" si="84"/>
        <v>0</v>
      </c>
      <c r="AD226" s="10">
        <f t="shared" si="84"/>
        <v>0</v>
      </c>
      <c r="AE226" s="10">
        <f t="shared" si="84"/>
        <v>0</v>
      </c>
      <c r="AF226" s="10">
        <f t="shared" si="84"/>
        <v>0</v>
      </c>
      <c r="AG226" s="10">
        <f t="shared" si="84"/>
        <v>0</v>
      </c>
      <c r="AH226" s="10">
        <f t="shared" si="84"/>
        <v>0</v>
      </c>
      <c r="AI226" s="10">
        <f t="shared" si="84"/>
        <v>0</v>
      </c>
      <c r="AJ226" s="10">
        <f t="shared" si="84"/>
        <v>0</v>
      </c>
      <c r="AK226" s="10">
        <f t="shared" si="84"/>
        <v>0</v>
      </c>
    </row>
    <row r="227" spans="4:38" x14ac:dyDescent="0.35">
      <c r="E227" t="s">
        <v>118</v>
      </c>
      <c r="F227" t="s">
        <v>53</v>
      </c>
      <c r="G227" s="10">
        <f t="shared" ref="G227:AK227" si="85">-G202</f>
        <v>0</v>
      </c>
      <c r="H227" s="10">
        <f t="shared" si="85"/>
        <v>-473409.11199999996</v>
      </c>
      <c r="I227" s="10">
        <f t="shared" si="85"/>
        <v>-910776.53193599987</v>
      </c>
      <c r="J227" s="10">
        <f t="shared" si="85"/>
        <v>-1372422.3919271477</v>
      </c>
      <c r="K227" s="10">
        <f t="shared" si="85"/>
        <v>-1886369.0869462134</v>
      </c>
      <c r="L227" s="10">
        <f t="shared" si="85"/>
        <v>-2432988.253675662</v>
      </c>
      <c r="M227" s="10">
        <f t="shared" si="85"/>
        <v>-2933364.3346128031</v>
      </c>
      <c r="N227" s="10">
        <f t="shared" si="85"/>
        <v>-3496895.8544871639</v>
      </c>
      <c r="O227" s="10">
        <f t="shared" si="85"/>
        <v>-4082802.0845246837</v>
      </c>
      <c r="P227" s="10">
        <f t="shared" si="85"/>
        <v>-4691774.245151951</v>
      </c>
      <c r="Q227" s="10">
        <f t="shared" si="85"/>
        <v>-5324522.7208062867</v>
      </c>
      <c r="R227" s="10">
        <f t="shared" si="85"/>
        <v>-5981777.559995994</v>
      </c>
      <c r="S227" s="10">
        <f t="shared" si="85"/>
        <v>-6664288.9879117915</v>
      </c>
      <c r="T227" s="10">
        <f t="shared" si="85"/>
        <v>-7372827.9318960942</v>
      </c>
      <c r="U227" s="10">
        <f t="shared" si="85"/>
        <v>-8108186.5600840691</v>
      </c>
      <c r="V227" s="10">
        <f t="shared" si="85"/>
        <v>-8871178.8335379735</v>
      </c>
      <c r="W227" s="10">
        <f t="shared" si="85"/>
        <v>-9662641.0722039435</v>
      </c>
      <c r="X227" s="10">
        <f t="shared" si="85"/>
        <v>-10483432.535028294</v>
      </c>
      <c r="Y227" s="10">
        <f t="shared" si="85"/>
        <v>-11334436.014578426</v>
      </c>
      <c r="Z227" s="10">
        <f t="shared" si="85"/>
        <v>-12216558.446521716</v>
      </c>
      <c r="AA227" s="10">
        <f t="shared" si="85"/>
        <v>-13130731.534324195</v>
      </c>
      <c r="AB227" s="10">
        <f t="shared" si="85"/>
        <v>-14077912.389539462</v>
      </c>
      <c r="AC227" s="10">
        <f t="shared" si="85"/>
        <v>-15059084.188067133</v>
      </c>
      <c r="AD227" s="10">
        <f t="shared" si="85"/>
        <v>-16075256.842769178</v>
      </c>
      <c r="AE227" s="10">
        <f t="shared" si="85"/>
        <v>-17127467.692841772</v>
      </c>
      <c r="AF227" s="10">
        <f t="shared" si="85"/>
        <v>-18216782.210349753</v>
      </c>
      <c r="AG227" s="10">
        <f t="shared" si="85"/>
        <v>-19344294.724340525</v>
      </c>
      <c r="AH227" s="10">
        <f t="shared" si="85"/>
        <v>-20511129.162964147</v>
      </c>
      <c r="AI227" s="10">
        <f t="shared" si="85"/>
        <v>-21718439.814036522</v>
      </c>
      <c r="AJ227" s="10">
        <f t="shared" si="85"/>
        <v>-22967412.104493074</v>
      </c>
      <c r="AK227" s="10">
        <f t="shared" si="85"/>
        <v>-24259263.399190813</v>
      </c>
    </row>
    <row r="228" spans="4:38" x14ac:dyDescent="0.35">
      <c r="E228" t="s">
        <v>142</v>
      </c>
      <c r="F228" t="s">
        <v>53</v>
      </c>
      <c r="G228" s="10">
        <f t="shared" ref="G228:AK228" si="86">-G36-G52-G87</f>
        <v>-2197616.1825999999</v>
      </c>
      <c r="H228" s="10">
        <f t="shared" si="86"/>
        <v>-2338304.2137968307</v>
      </c>
      <c r="I228" s="10">
        <f t="shared" si="86"/>
        <v>-2710520.8808911005</v>
      </c>
      <c r="J228" s="10">
        <f t="shared" si="86"/>
        <v>-3063146.7228086372</v>
      </c>
      <c r="K228" s="10">
        <f t="shared" si="86"/>
        <v>-3549843.9022192797</v>
      </c>
      <c r="L228" s="10">
        <f t="shared" si="86"/>
        <v>-3844264.5922605116</v>
      </c>
      <c r="M228" s="10">
        <f t="shared" si="86"/>
        <v>-4001325.7003741753</v>
      </c>
      <c r="N228" s="10">
        <f t="shared" si="86"/>
        <v>-4194069.3778108284</v>
      </c>
      <c r="O228" s="10">
        <f t="shared" si="86"/>
        <v>-4485177.1546153165</v>
      </c>
      <c r="P228" s="10">
        <f t="shared" si="86"/>
        <v>-4782398.1947326986</v>
      </c>
      <c r="Q228" s="10">
        <f t="shared" si="86"/>
        <v>-5085860.8766925465</v>
      </c>
      <c r="R228" s="10">
        <f t="shared" si="86"/>
        <v>-5395696.2749735508</v>
      </c>
      <c r="S228" s="10">
        <f t="shared" si="86"/>
        <v>-5712038.2166184559</v>
      </c>
      <c r="T228" s="10">
        <f t="shared" si="86"/>
        <v>-6034160.7541327896</v>
      </c>
      <c r="U228" s="10">
        <f t="shared" si="86"/>
        <v>-6362106.8626120714</v>
      </c>
      <c r="V228" s="10">
        <f t="shared" si="86"/>
        <v>-6695920.419628826</v>
      </c>
      <c r="W228" s="10">
        <f t="shared" si="86"/>
        <v>-7035646.2241846044</v>
      </c>
      <c r="X228" s="10">
        <f t="shared" si="86"/>
        <v>-7381330.0160599854</v>
      </c>
      <c r="Y228" s="10">
        <f t="shared" si="86"/>
        <v>-7733018.4955709428</v>
      </c>
      <c r="Z228" s="10">
        <f t="shared" si="86"/>
        <v>-8090759.3437400861</v>
      </c>
      <c r="AA228" s="10">
        <f t="shared" si="86"/>
        <v>-8454601.2428914998</v>
      </c>
      <c r="AB228" s="10">
        <f t="shared" si="86"/>
        <v>-8824593.8976780735</v>
      </c>
      <c r="AC228" s="10">
        <f t="shared" si="86"/>
        <v>-9200788.0565504059</v>
      </c>
      <c r="AD228" s="10">
        <f t="shared" si="86"/>
        <v>-9583235.5336765591</v>
      </c>
      <c r="AE228" s="10">
        <f t="shared" si="86"/>
        <v>-9971989.2313221265</v>
      </c>
      <c r="AF228" s="10">
        <f t="shared" si="86"/>
        <v>-8812036.1753002778</v>
      </c>
      <c r="AG228" s="10">
        <f t="shared" si="86"/>
        <v>-9179186.4141452238</v>
      </c>
      <c r="AH228" s="10">
        <f t="shared" si="86"/>
        <v>-9309862.4135577846</v>
      </c>
      <c r="AI228" s="10">
        <f t="shared" si="86"/>
        <v>-9528726.8204868194</v>
      </c>
      <c r="AJ228" s="10">
        <f t="shared" si="86"/>
        <v>-9753078.1396619268</v>
      </c>
      <c r="AK228" s="10">
        <f t="shared" si="86"/>
        <v>-10033731.976769038</v>
      </c>
    </row>
    <row r="229" spans="4:38" x14ac:dyDescent="0.35">
      <c r="E229" t="s">
        <v>125</v>
      </c>
      <c r="F229" t="s">
        <v>53</v>
      </c>
      <c r="G229" s="10">
        <f t="shared" ref="G229:AK229" si="87">G209</f>
        <v>0</v>
      </c>
      <c r="H229" s="10">
        <f t="shared" si="87"/>
        <v>0</v>
      </c>
      <c r="I229" s="10">
        <f t="shared" si="87"/>
        <v>0</v>
      </c>
      <c r="J229" s="10">
        <f t="shared" si="87"/>
        <v>0</v>
      </c>
      <c r="K229" s="10">
        <f t="shared" si="87"/>
        <v>0</v>
      </c>
      <c r="L229" s="10">
        <f t="shared" si="87"/>
        <v>0</v>
      </c>
      <c r="M229" s="10">
        <f t="shared" si="87"/>
        <v>0</v>
      </c>
      <c r="N229" s="10">
        <f t="shared" si="87"/>
        <v>0</v>
      </c>
      <c r="O229" s="10">
        <f t="shared" si="87"/>
        <v>0</v>
      </c>
      <c r="P229" s="10">
        <f t="shared" si="87"/>
        <v>0</v>
      </c>
      <c r="Q229" s="10">
        <f t="shared" si="87"/>
        <v>0</v>
      </c>
      <c r="R229" s="10">
        <f t="shared" si="87"/>
        <v>0</v>
      </c>
      <c r="S229" s="10">
        <f t="shared" si="87"/>
        <v>0</v>
      </c>
      <c r="T229" s="10">
        <f t="shared" si="87"/>
        <v>0</v>
      </c>
      <c r="U229" s="10">
        <f t="shared" si="87"/>
        <v>0</v>
      </c>
      <c r="V229" s="10">
        <f t="shared" si="87"/>
        <v>0</v>
      </c>
      <c r="W229" s="10">
        <f t="shared" si="87"/>
        <v>0</v>
      </c>
      <c r="X229" s="10">
        <f t="shared" si="87"/>
        <v>0</v>
      </c>
      <c r="Y229" s="10">
        <f t="shared" si="87"/>
        <v>0</v>
      </c>
      <c r="Z229" s="10">
        <f t="shared" si="87"/>
        <v>0</v>
      </c>
      <c r="AA229" s="10">
        <f t="shared" si="87"/>
        <v>0</v>
      </c>
      <c r="AB229" s="10">
        <f t="shared" si="87"/>
        <v>0</v>
      </c>
      <c r="AC229" s="10">
        <f t="shared" si="87"/>
        <v>0</v>
      </c>
      <c r="AD229" s="10">
        <f t="shared" si="87"/>
        <v>0</v>
      </c>
      <c r="AE229" s="10">
        <f t="shared" si="87"/>
        <v>0</v>
      </c>
      <c r="AF229" s="10">
        <f t="shared" si="87"/>
        <v>0</v>
      </c>
      <c r="AG229" s="10">
        <f t="shared" si="87"/>
        <v>0</v>
      </c>
      <c r="AH229" s="10">
        <f t="shared" si="87"/>
        <v>0</v>
      </c>
      <c r="AI229" s="10">
        <f t="shared" si="87"/>
        <v>0</v>
      </c>
      <c r="AJ229" s="10">
        <f t="shared" si="87"/>
        <v>0</v>
      </c>
      <c r="AK229" s="10">
        <f t="shared" si="87"/>
        <v>0</v>
      </c>
    </row>
    <row r="230" spans="4:38" x14ac:dyDescent="0.35">
      <c r="E230" t="s">
        <v>143</v>
      </c>
      <c r="F230" t="s">
        <v>53</v>
      </c>
      <c r="H230" s="10">
        <f t="shared" ref="H230:AK230" si="88">H221</f>
        <v>5775196.3271796275</v>
      </c>
      <c r="I230" s="10">
        <f t="shared" si="88"/>
        <v>5214238.6211189479</v>
      </c>
      <c r="J230" s="10">
        <f t="shared" si="88"/>
        <v>5398369.4681273401</v>
      </c>
      <c r="K230" s="10">
        <f t="shared" si="88"/>
        <v>5918130.451065517</v>
      </c>
      <c r="L230" s="10">
        <f t="shared" si="88"/>
        <v>6185043.2143488722</v>
      </c>
      <c r="M230" s="10">
        <f t="shared" si="88"/>
        <v>5480881.8793416815</v>
      </c>
      <c r="N230" s="10">
        <f t="shared" si="88"/>
        <v>6123137.9726085961</v>
      </c>
      <c r="O230" s="10">
        <f t="shared" si="88"/>
        <v>6251723.8700333759</v>
      </c>
      <c r="P230" s="10">
        <f t="shared" si="88"/>
        <v>6383010.0713040764</v>
      </c>
      <c r="Q230" s="10">
        <f t="shared" si="88"/>
        <v>6517053.2828014623</v>
      </c>
      <c r="R230" s="10">
        <f t="shared" si="88"/>
        <v>6653911.4017402921</v>
      </c>
      <c r="S230" s="10">
        <f t="shared" si="88"/>
        <v>6793643.5411768379</v>
      </c>
      <c r="T230" s="10">
        <f t="shared" si="88"/>
        <v>6936310.0555415507</v>
      </c>
      <c r="U230" s="10">
        <f t="shared" si="88"/>
        <v>7081972.5667079221</v>
      </c>
      <c r="V230" s="10">
        <f t="shared" si="88"/>
        <v>7230693.9906087881</v>
      </c>
      <c r="W230" s="10">
        <f t="shared" si="88"/>
        <v>7382538.5644115722</v>
      </c>
      <c r="X230" s="10">
        <f t="shared" si="88"/>
        <v>7537571.8742642151</v>
      </c>
      <c r="Y230" s="10">
        <f t="shared" si="88"/>
        <v>7695860.8836237639</v>
      </c>
      <c r="Z230" s="10">
        <f t="shared" si="88"/>
        <v>7857473.962179862</v>
      </c>
      <c r="AA230" s="10">
        <f t="shared" si="88"/>
        <v>8022480.9153856384</v>
      </c>
      <c r="AB230" s="10">
        <f t="shared" si="88"/>
        <v>8190953.0146087371</v>
      </c>
      <c r="AC230" s="10">
        <f t="shared" si="88"/>
        <v>8362963.0279155197</v>
      </c>
      <c r="AD230" s="10">
        <f t="shared" si="88"/>
        <v>8538585.2515017446</v>
      </c>
      <c r="AE230" s="10">
        <f t="shared" si="88"/>
        <v>8717895.5417832807</v>
      </c>
      <c r="AF230" s="10">
        <f t="shared" si="88"/>
        <v>8900971.3481607288</v>
      </c>
      <c r="AG230" s="10">
        <f t="shared" si="88"/>
        <v>9087891.7464721017</v>
      </c>
      <c r="AH230" s="10">
        <f t="shared" si="88"/>
        <v>9278737.4731480163</v>
      </c>
      <c r="AI230" s="10">
        <f t="shared" si="88"/>
        <v>9473590.9600841235</v>
      </c>
      <c r="AJ230" s="10">
        <f t="shared" si="88"/>
        <v>9672536.3702458888</v>
      </c>
      <c r="AK230" s="10">
        <f t="shared" si="88"/>
        <v>9875659.6340210512</v>
      </c>
    </row>
    <row r="232" spans="4:38" x14ac:dyDescent="0.35">
      <c r="E232" t="s">
        <v>144</v>
      </c>
      <c r="F232" t="s">
        <v>53</v>
      </c>
      <c r="G232" s="10">
        <f t="shared" ref="G232:AK232" si="89">SUM(G224:G230)</f>
        <v>4034970.2174000004</v>
      </c>
      <c r="H232" s="10">
        <f t="shared" si="89"/>
        <v>7666772.0921827974</v>
      </c>
      <c r="I232" s="10">
        <f t="shared" si="89"/>
        <v>6821354.790691847</v>
      </c>
      <c r="J232" s="10">
        <f t="shared" si="89"/>
        <v>6365929.4606841365</v>
      </c>
      <c r="K232" s="10">
        <f t="shared" si="89"/>
        <v>7388121.6114511034</v>
      </c>
      <c r="L232" s="10">
        <f t="shared" si="89"/>
        <v>8134905.5583598604</v>
      </c>
      <c r="M232" s="10">
        <f t="shared" si="89"/>
        <v>6399058.7021626029</v>
      </c>
      <c r="N232" s="10">
        <f t="shared" si="89"/>
        <v>8138020.2543214913</v>
      </c>
      <c r="O232" s="10">
        <f t="shared" si="89"/>
        <v>7769999.1224018931</v>
      </c>
      <c r="P232" s="10">
        <f t="shared" si="89"/>
        <v>7924889.7518684668</v>
      </c>
      <c r="Q232" s="10">
        <f t="shared" si="89"/>
        <v>8087122.8968769377</v>
      </c>
      <c r="R232" s="10">
        <f t="shared" si="89"/>
        <v>8256938.6363124661</v>
      </c>
      <c r="S232" s="10">
        <f t="shared" si="89"/>
        <v>8434583.8943240494</v>
      </c>
      <c r="T232" s="10">
        <f t="shared" si="89"/>
        <v>8621175.2068558969</v>
      </c>
      <c r="U232" s="10">
        <f t="shared" si="89"/>
        <v>8817070.2697738111</v>
      </c>
      <c r="V232" s="10">
        <f t="shared" si="89"/>
        <v>9022636.2101941351</v>
      </c>
      <c r="W232" s="10">
        <f t="shared" si="89"/>
        <v>9238249.8248524182</v>
      </c>
      <c r="X232" s="10">
        <f t="shared" si="89"/>
        <v>9464297.8243243322</v>
      </c>
      <c r="Y232" s="10">
        <f t="shared" si="89"/>
        <v>9701177.083239628</v>
      </c>
      <c r="Z232" s="10">
        <f t="shared" si="89"/>
        <v>9949294.8966330364</v>
      </c>
      <c r="AA232" s="10">
        <f t="shared" si="89"/>
        <v>10209069.242579546</v>
      </c>
      <c r="AB232" s="10">
        <f t="shared" si="89"/>
        <v>10480929.051264998</v>
      </c>
      <c r="AC232" s="10">
        <f t="shared" si="89"/>
        <v>10765314.480646428</v>
      </c>
      <c r="AD232" s="10">
        <f t="shared" si="89"/>
        <v>11062677.198860208</v>
      </c>
      <c r="AE232" s="10">
        <f t="shared" si="89"/>
        <v>11373480.67353995</v>
      </c>
      <c r="AF232" s="10">
        <f t="shared" si="89"/>
        <v>13253267.455609724</v>
      </c>
      <c r="AG232" s="10">
        <f t="shared" si="89"/>
        <v>13626770.607078671</v>
      </c>
      <c r="AH232" s="10">
        <f t="shared" si="89"/>
        <v>14258124.641471952</v>
      </c>
      <c r="AI232" s="10">
        <f t="shared" si="89"/>
        <v>14823238.102722254</v>
      </c>
      <c r="AJ232" s="10">
        <f t="shared" si="89"/>
        <v>15405398.239898738</v>
      </c>
      <c r="AK232" s="10">
        <f t="shared" si="89"/>
        <v>15954390.12377885</v>
      </c>
    </row>
    <row r="233" spans="4:38" x14ac:dyDescent="0.35">
      <c r="E233" t="s">
        <v>145</v>
      </c>
      <c r="F233" t="s">
        <v>53</v>
      </c>
      <c r="G233" s="10">
        <f>-G232*G$20</f>
        <v>0</v>
      </c>
      <c r="H233" s="10">
        <f t="shared" ref="H233:AK233" si="90">-H232*H$20</f>
        <v>0</v>
      </c>
      <c r="I233" s="10">
        <f t="shared" si="90"/>
        <v>0</v>
      </c>
      <c r="J233" s="10">
        <f t="shared" si="90"/>
        <v>0</v>
      </c>
      <c r="K233" s="10">
        <f t="shared" si="90"/>
        <v>0</v>
      </c>
      <c r="L233" s="10">
        <f t="shared" si="90"/>
        <v>0</v>
      </c>
      <c r="M233" s="10">
        <f t="shared" si="90"/>
        <v>0</v>
      </c>
      <c r="N233" s="10">
        <f t="shared" si="90"/>
        <v>0</v>
      </c>
      <c r="O233" s="10">
        <f t="shared" si="90"/>
        <v>0</v>
      </c>
      <c r="P233" s="10">
        <f t="shared" si="90"/>
        <v>0</v>
      </c>
      <c r="Q233" s="10">
        <f t="shared" si="90"/>
        <v>0</v>
      </c>
      <c r="R233" s="10">
        <f t="shared" si="90"/>
        <v>0</v>
      </c>
      <c r="S233" s="10">
        <f t="shared" si="90"/>
        <v>0</v>
      </c>
      <c r="T233" s="10">
        <f t="shared" si="90"/>
        <v>0</v>
      </c>
      <c r="U233" s="10">
        <f t="shared" si="90"/>
        <v>0</v>
      </c>
      <c r="V233" s="10">
        <f t="shared" si="90"/>
        <v>0</v>
      </c>
      <c r="W233" s="10">
        <f t="shared" si="90"/>
        <v>0</v>
      </c>
      <c r="X233" s="10">
        <f t="shared" si="90"/>
        <v>0</v>
      </c>
      <c r="Y233" s="10">
        <f t="shared" si="90"/>
        <v>0</v>
      </c>
      <c r="Z233" s="10">
        <f t="shared" si="90"/>
        <v>0</v>
      </c>
      <c r="AA233" s="10">
        <f t="shared" si="90"/>
        <v>0</v>
      </c>
      <c r="AB233" s="10">
        <f t="shared" si="90"/>
        <v>0</v>
      </c>
      <c r="AC233" s="10">
        <f t="shared" si="90"/>
        <v>0</v>
      </c>
      <c r="AD233" s="10">
        <f t="shared" si="90"/>
        <v>0</v>
      </c>
      <c r="AE233" s="10">
        <f t="shared" si="90"/>
        <v>0</v>
      </c>
      <c r="AF233" s="10">
        <f t="shared" si="90"/>
        <v>0</v>
      </c>
      <c r="AG233" s="10">
        <f t="shared" si="90"/>
        <v>0</v>
      </c>
      <c r="AH233" s="10">
        <f t="shared" si="90"/>
        <v>0</v>
      </c>
      <c r="AI233" s="10">
        <f t="shared" si="90"/>
        <v>0</v>
      </c>
      <c r="AJ233" s="10">
        <f t="shared" si="90"/>
        <v>0</v>
      </c>
      <c r="AK233" s="10">
        <f t="shared" si="90"/>
        <v>0</v>
      </c>
    </row>
    <row r="235" spans="4:38" x14ac:dyDescent="0.35">
      <c r="D235" t="s">
        <v>146</v>
      </c>
    </row>
    <row r="236" spans="4:38" x14ac:dyDescent="0.35">
      <c r="E236" t="s">
        <v>51</v>
      </c>
      <c r="F236" t="s">
        <v>53</v>
      </c>
      <c r="G236" s="10">
        <f>-G28</f>
        <v>-64771548.044999994</v>
      </c>
      <c r="H236" s="10">
        <f t="shared" ref="H236:AK236" si="91">-H28</f>
        <v>-1998628.7159307459</v>
      </c>
      <c r="I236" s="10">
        <f t="shared" si="91"/>
        <v>-7501412.3547134995</v>
      </c>
      <c r="J236" s="10">
        <f t="shared" si="91"/>
        <v>-8953631.9748609979</v>
      </c>
      <c r="K236" s="10">
        <f t="shared" si="91"/>
        <v>-14816763.503986044</v>
      </c>
      <c r="L236" s="10">
        <f t="shared" si="91"/>
        <v>-5895611.8237101641</v>
      </c>
      <c r="M236" s="10">
        <f t="shared" si="91"/>
        <v>-3765371.2819813695</v>
      </c>
      <c r="N236" s="10">
        <f t="shared" si="91"/>
        <v>-3967030.0734917778</v>
      </c>
      <c r="O236" s="10">
        <f t="shared" si="91"/>
        <v>-33543785.550435688</v>
      </c>
      <c r="P236" s="10">
        <f t="shared" si="91"/>
        <v>-8056640.7966997046</v>
      </c>
      <c r="Q236" s="10">
        <f t="shared" si="91"/>
        <v>-10260620.160198603</v>
      </c>
      <c r="R236" s="10">
        <f t="shared" si="91"/>
        <v>-20330753.185707778</v>
      </c>
      <c r="S236" s="10">
        <f t="shared" si="91"/>
        <v>-26882278.803058125</v>
      </c>
      <c r="T236" s="10">
        <f t="shared" si="91"/>
        <v>-8486345.2473496981</v>
      </c>
      <c r="U236" s="10">
        <f t="shared" si="91"/>
        <v>-8616912.4036175255</v>
      </c>
      <c r="V236" s="10">
        <f t="shared" si="91"/>
        <v>-8747479.5598853547</v>
      </c>
      <c r="W236" s="10">
        <f t="shared" si="91"/>
        <v>-8878046.716153184</v>
      </c>
      <c r="X236" s="10">
        <f t="shared" si="91"/>
        <v>-9008613.8724210113</v>
      </c>
      <c r="Y236" s="10">
        <f t="shared" si="91"/>
        <v>-9139181.0286888406</v>
      </c>
      <c r="Z236" s="10">
        <f t="shared" si="91"/>
        <v>-9269748.1849566698</v>
      </c>
      <c r="AA236" s="10">
        <f t="shared" si="91"/>
        <v>-9400315.3412244972</v>
      </c>
      <c r="AB236" s="10">
        <f t="shared" si="91"/>
        <v>-9530882.4974923264</v>
      </c>
      <c r="AC236" s="10">
        <f t="shared" si="91"/>
        <v>-9661449.6537601557</v>
      </c>
      <c r="AD236" s="10">
        <f t="shared" si="91"/>
        <v>-9792016.8100279849</v>
      </c>
      <c r="AE236" s="10">
        <f t="shared" si="91"/>
        <v>-9922583.9662958123</v>
      </c>
      <c r="AF236" s="10">
        <f t="shared" si="91"/>
        <v>-10053151.122563642</v>
      </c>
      <c r="AG236" s="10">
        <f t="shared" si="91"/>
        <v>-10183718.278831471</v>
      </c>
      <c r="AH236" s="10">
        <f t="shared" si="91"/>
        <v>-10314285.435099298</v>
      </c>
      <c r="AI236" s="10">
        <f t="shared" si="91"/>
        <v>-10444852.591367127</v>
      </c>
      <c r="AJ236" s="10">
        <f t="shared" si="91"/>
        <v>-10575419.747634957</v>
      </c>
      <c r="AK236" s="10">
        <f t="shared" si="91"/>
        <v>-10705986.903902784</v>
      </c>
    </row>
    <row r="237" spans="4:38" x14ac:dyDescent="0.35">
      <c r="E237" t="s">
        <v>147</v>
      </c>
      <c r="F237" t="s">
        <v>53</v>
      </c>
      <c r="G237" s="10">
        <f t="shared" ref="G237:AK237" si="92">G86</f>
        <v>0</v>
      </c>
      <c r="H237" s="10">
        <f t="shared" si="92"/>
        <v>0</v>
      </c>
      <c r="I237" s="10">
        <f t="shared" si="92"/>
        <v>0</v>
      </c>
      <c r="J237" s="10">
        <f t="shared" si="92"/>
        <v>0</v>
      </c>
      <c r="K237" s="10">
        <f t="shared" si="92"/>
        <v>0</v>
      </c>
      <c r="L237" s="10">
        <f t="shared" si="92"/>
        <v>0</v>
      </c>
      <c r="M237" s="10">
        <f t="shared" si="92"/>
        <v>0</v>
      </c>
      <c r="N237" s="10">
        <f t="shared" si="92"/>
        <v>0</v>
      </c>
      <c r="O237" s="10">
        <f t="shared" si="92"/>
        <v>0</v>
      </c>
      <c r="P237" s="10">
        <f t="shared" si="92"/>
        <v>0</v>
      </c>
      <c r="Q237" s="10">
        <f t="shared" si="92"/>
        <v>0</v>
      </c>
      <c r="R237" s="10">
        <f t="shared" si="92"/>
        <v>0</v>
      </c>
      <c r="S237" s="10">
        <f t="shared" si="92"/>
        <v>0</v>
      </c>
      <c r="T237" s="10">
        <f t="shared" si="92"/>
        <v>0</v>
      </c>
      <c r="U237" s="10">
        <f t="shared" si="92"/>
        <v>0</v>
      </c>
      <c r="V237" s="10">
        <f t="shared" si="92"/>
        <v>0</v>
      </c>
      <c r="W237" s="10">
        <f t="shared" si="92"/>
        <v>0</v>
      </c>
      <c r="X237" s="10">
        <f t="shared" si="92"/>
        <v>0</v>
      </c>
      <c r="Y237" s="10">
        <f t="shared" si="92"/>
        <v>0</v>
      </c>
      <c r="Z237" s="10">
        <f t="shared" si="92"/>
        <v>0</v>
      </c>
      <c r="AA237" s="10">
        <f t="shared" si="92"/>
        <v>0</v>
      </c>
      <c r="AB237" s="10">
        <f t="shared" si="92"/>
        <v>0</v>
      </c>
      <c r="AC237" s="10">
        <f t="shared" si="92"/>
        <v>0</v>
      </c>
      <c r="AD237" s="10">
        <f t="shared" si="92"/>
        <v>0</v>
      </c>
      <c r="AE237" s="10">
        <f t="shared" si="92"/>
        <v>0</v>
      </c>
      <c r="AF237" s="10">
        <f t="shared" si="92"/>
        <v>0</v>
      </c>
      <c r="AG237" s="10">
        <f t="shared" si="92"/>
        <v>0</v>
      </c>
      <c r="AH237" s="10">
        <f t="shared" si="92"/>
        <v>0</v>
      </c>
      <c r="AI237" s="10">
        <f t="shared" si="92"/>
        <v>0</v>
      </c>
      <c r="AJ237" s="10">
        <f t="shared" si="92"/>
        <v>0</v>
      </c>
      <c r="AK237" s="10">
        <f t="shared" si="92"/>
        <v>0</v>
      </c>
    </row>
    <row r="238" spans="4:38" x14ac:dyDescent="0.35">
      <c r="E238" t="s">
        <v>60</v>
      </c>
      <c r="F238" t="s">
        <v>53</v>
      </c>
      <c r="G238" s="10">
        <f t="shared" ref="G238:AK238" si="93">G55</f>
        <v>30007000</v>
      </c>
      <c r="H238" s="10">
        <f t="shared" si="93"/>
        <v>0</v>
      </c>
      <c r="I238" s="10">
        <f t="shared" si="93"/>
        <v>0</v>
      </c>
      <c r="J238" s="10">
        <f t="shared" si="93"/>
        <v>0</v>
      </c>
      <c r="K238" s="10">
        <f t="shared" si="93"/>
        <v>0</v>
      </c>
      <c r="L238" s="10">
        <f t="shared" si="93"/>
        <v>0</v>
      </c>
      <c r="M238" s="10">
        <f t="shared" si="93"/>
        <v>0</v>
      </c>
      <c r="N238" s="10">
        <f t="shared" si="93"/>
        <v>0</v>
      </c>
      <c r="O238" s="10">
        <f t="shared" si="93"/>
        <v>0</v>
      </c>
      <c r="P238" s="10">
        <f t="shared" si="93"/>
        <v>0</v>
      </c>
      <c r="Q238" s="10">
        <f t="shared" si="93"/>
        <v>0</v>
      </c>
      <c r="R238" s="10">
        <f t="shared" si="93"/>
        <v>0</v>
      </c>
      <c r="S238" s="10">
        <f t="shared" si="93"/>
        <v>0</v>
      </c>
      <c r="T238" s="10">
        <f t="shared" si="93"/>
        <v>0</v>
      </c>
      <c r="U238" s="10">
        <f t="shared" si="93"/>
        <v>0</v>
      </c>
      <c r="V238" s="10">
        <f t="shared" si="93"/>
        <v>0</v>
      </c>
      <c r="W238" s="10">
        <f t="shared" si="93"/>
        <v>0</v>
      </c>
      <c r="X238" s="10">
        <f t="shared" si="93"/>
        <v>0</v>
      </c>
      <c r="Y238" s="10">
        <f t="shared" si="93"/>
        <v>0</v>
      </c>
      <c r="Z238" s="10">
        <f t="shared" si="93"/>
        <v>0</v>
      </c>
      <c r="AA238" s="10">
        <f t="shared" si="93"/>
        <v>0</v>
      </c>
      <c r="AB238" s="10">
        <f t="shared" si="93"/>
        <v>0</v>
      </c>
      <c r="AC238" s="10">
        <f t="shared" si="93"/>
        <v>0</v>
      </c>
      <c r="AD238" s="10">
        <f t="shared" si="93"/>
        <v>0</v>
      </c>
      <c r="AE238" s="10">
        <f t="shared" si="93"/>
        <v>0</v>
      </c>
      <c r="AF238" s="10">
        <f t="shared" si="93"/>
        <v>0</v>
      </c>
      <c r="AG238" s="10">
        <f t="shared" si="93"/>
        <v>0</v>
      </c>
      <c r="AH238" s="10">
        <f t="shared" si="93"/>
        <v>0</v>
      </c>
      <c r="AI238" s="10">
        <f t="shared" si="93"/>
        <v>0</v>
      </c>
      <c r="AJ238" s="10">
        <f t="shared" si="93"/>
        <v>0</v>
      </c>
      <c r="AK238" s="10">
        <f t="shared" si="93"/>
        <v>0</v>
      </c>
    </row>
    <row r="239" spans="4:38" x14ac:dyDescent="0.35">
      <c r="E239" t="s">
        <v>141</v>
      </c>
      <c r="F239" t="s">
        <v>53</v>
      </c>
      <c r="G239" s="10">
        <f t="shared" ref="G239:AK239" si="94">G179</f>
        <v>0</v>
      </c>
      <c r="H239" s="10">
        <f t="shared" si="94"/>
        <v>526993.09080000001</v>
      </c>
      <c r="I239" s="10">
        <f t="shared" si="94"/>
        <v>1052117.5824</v>
      </c>
      <c r="J239" s="10">
        <f t="shared" si="94"/>
        <v>1617113.1687767638</v>
      </c>
      <c r="K239" s="10">
        <f t="shared" si="94"/>
        <v>2307276.8111002063</v>
      </c>
      <c r="L239" s="10">
        <f t="shared" si="94"/>
        <v>3079492.6394812567</v>
      </c>
      <c r="M239" s="10">
        <f t="shared" si="94"/>
        <v>3873851.0579541735</v>
      </c>
      <c r="N239" s="10">
        <f t="shared" si="94"/>
        <v>4798477.4313812647</v>
      </c>
      <c r="O239" s="10">
        <f t="shared" si="94"/>
        <v>5602464.1495253285</v>
      </c>
      <c r="P239" s="10">
        <f t="shared" si="94"/>
        <v>6438102.1812842032</v>
      </c>
      <c r="Q239" s="10">
        <f t="shared" si="94"/>
        <v>7306366.3236870114</v>
      </c>
      <c r="R239" s="10">
        <f t="shared" si="94"/>
        <v>8208258.3570087897</v>
      </c>
      <c r="S239" s="10">
        <f t="shared" si="94"/>
        <v>9144807.7481813375</v>
      </c>
      <c r="T239" s="10">
        <f t="shared" si="94"/>
        <v>10117072.371847691</v>
      </c>
      <c r="U239" s="10">
        <f t="shared" si="94"/>
        <v>11126139.249491084</v>
      </c>
      <c r="V239" s="10">
        <f t="shared" si="94"/>
        <v>12173125.307079513</v>
      </c>
      <c r="W239" s="10">
        <f t="shared" si="94"/>
        <v>13259178.151677631</v>
      </c>
      <c r="X239" s="10">
        <f t="shared" si="94"/>
        <v>14385476.867488448</v>
      </c>
      <c r="Y239" s="10">
        <f t="shared" si="94"/>
        <v>15553232.831798427</v>
      </c>
      <c r="Z239" s="10">
        <f t="shared" si="94"/>
        <v>16763690.551310865</v>
      </c>
      <c r="AA239" s="10">
        <f t="shared" si="94"/>
        <v>18018128.519364007</v>
      </c>
      <c r="AB239" s="10">
        <f t="shared" si="94"/>
        <v>19317860.094542243</v>
      </c>
      <c r="AC239" s="10">
        <f t="shared" si="94"/>
        <v>20664234.401200928</v>
      </c>
      <c r="AD239" s="10">
        <f t="shared" si="94"/>
        <v>22058637.252437588</v>
      </c>
      <c r="AE239" s="10">
        <f t="shared" si="94"/>
        <v>23502492.096055254</v>
      </c>
      <c r="AF239" s="10">
        <f t="shared" si="94"/>
        <v>24997260.984076541</v>
      </c>
      <c r="AG239" s="10">
        <f t="shared" si="94"/>
        <v>26544445.566380359</v>
      </c>
      <c r="AH239" s="10">
        <f t="shared" si="94"/>
        <v>28145588.109046958</v>
      </c>
      <c r="AI239" s="10">
        <f t="shared" si="94"/>
        <v>29802272.538010783</v>
      </c>
      <c r="AJ239" s="10">
        <f t="shared" si="94"/>
        <v>31516125.508635003</v>
      </c>
      <c r="AK239" s="10">
        <f t="shared" si="94"/>
        <v>33288817.501836173</v>
      </c>
      <c r="AL239" s="10">
        <f t="shared" ref="AL239:AL243" si="95">IF(AF239=0,0,IF($G$17&gt;(AK239/AF239)^(1/5)-1+2%,AK239*(AK239/AF239)^(1/5)/($G$17-((AK239/AF239)^(1/5)-1)),AK239*(1+$G$16)/$G$18))</f>
        <v>1099931477.9732921</v>
      </c>
    </row>
    <row r="240" spans="4:38" x14ac:dyDescent="0.35">
      <c r="E240" t="s">
        <v>117</v>
      </c>
      <c r="F240" t="s">
        <v>53</v>
      </c>
      <c r="G240" s="10">
        <f t="shared" ref="G240:AK240" si="96">G226</f>
        <v>0</v>
      </c>
      <c r="H240" s="10">
        <f t="shared" si="96"/>
        <v>0</v>
      </c>
      <c r="I240" s="10">
        <f t="shared" si="96"/>
        <v>0</v>
      </c>
      <c r="J240" s="10">
        <f t="shared" si="96"/>
        <v>0</v>
      </c>
      <c r="K240" s="10">
        <f t="shared" si="96"/>
        <v>0</v>
      </c>
      <c r="L240" s="10">
        <f t="shared" si="96"/>
        <v>0</v>
      </c>
      <c r="M240" s="10">
        <f t="shared" si="96"/>
        <v>0</v>
      </c>
      <c r="N240" s="10">
        <f t="shared" si="96"/>
        <v>0</v>
      </c>
      <c r="O240" s="10">
        <f t="shared" si="96"/>
        <v>0</v>
      </c>
      <c r="P240" s="10">
        <f t="shared" si="96"/>
        <v>0</v>
      </c>
      <c r="Q240" s="10">
        <f t="shared" si="96"/>
        <v>0</v>
      </c>
      <c r="R240" s="10">
        <f t="shared" si="96"/>
        <v>0</v>
      </c>
      <c r="S240" s="10">
        <f t="shared" si="96"/>
        <v>0</v>
      </c>
      <c r="T240" s="10">
        <f t="shared" si="96"/>
        <v>0</v>
      </c>
      <c r="U240" s="10">
        <f t="shared" si="96"/>
        <v>0</v>
      </c>
      <c r="V240" s="10">
        <f t="shared" si="96"/>
        <v>0</v>
      </c>
      <c r="W240" s="10">
        <f t="shared" si="96"/>
        <v>0</v>
      </c>
      <c r="X240" s="10">
        <f t="shared" si="96"/>
        <v>0</v>
      </c>
      <c r="Y240" s="10">
        <f t="shared" si="96"/>
        <v>0</v>
      </c>
      <c r="Z240" s="10">
        <f t="shared" si="96"/>
        <v>0</v>
      </c>
      <c r="AA240" s="10">
        <f t="shared" si="96"/>
        <v>0</v>
      </c>
      <c r="AB240" s="10">
        <f t="shared" si="96"/>
        <v>0</v>
      </c>
      <c r="AC240" s="10">
        <f t="shared" si="96"/>
        <v>0</v>
      </c>
      <c r="AD240" s="10">
        <f t="shared" si="96"/>
        <v>0</v>
      </c>
      <c r="AE240" s="10">
        <f t="shared" si="96"/>
        <v>0</v>
      </c>
      <c r="AF240" s="10">
        <f t="shared" si="96"/>
        <v>0</v>
      </c>
      <c r="AG240" s="10">
        <f t="shared" si="96"/>
        <v>0</v>
      </c>
      <c r="AH240" s="10">
        <f t="shared" si="96"/>
        <v>0</v>
      </c>
      <c r="AI240" s="10">
        <f t="shared" si="96"/>
        <v>0</v>
      </c>
      <c r="AJ240" s="10">
        <f t="shared" si="96"/>
        <v>0</v>
      </c>
      <c r="AK240" s="10">
        <f t="shared" si="96"/>
        <v>0</v>
      </c>
      <c r="AL240" s="10">
        <f t="shared" si="95"/>
        <v>0</v>
      </c>
    </row>
    <row r="241" spans="3:40" x14ac:dyDescent="0.35">
      <c r="E241" t="s">
        <v>118</v>
      </c>
      <c r="F241" t="s">
        <v>53</v>
      </c>
      <c r="G241" s="10">
        <f t="shared" ref="G241:AK241" si="97">-G202</f>
        <v>0</v>
      </c>
      <c r="H241" s="10">
        <f t="shared" si="97"/>
        <v>-473409.11199999996</v>
      </c>
      <c r="I241" s="10">
        <f t="shared" si="97"/>
        <v>-910776.53193599987</v>
      </c>
      <c r="J241" s="10">
        <f t="shared" si="97"/>
        <v>-1372422.3919271477</v>
      </c>
      <c r="K241" s="10">
        <f t="shared" si="97"/>
        <v>-1886369.0869462134</v>
      </c>
      <c r="L241" s="10">
        <f t="shared" si="97"/>
        <v>-2432988.253675662</v>
      </c>
      <c r="M241" s="10">
        <f t="shared" si="97"/>
        <v>-2933364.3346128031</v>
      </c>
      <c r="N241" s="10">
        <f t="shared" si="97"/>
        <v>-3496895.8544871639</v>
      </c>
      <c r="O241" s="10">
        <f t="shared" si="97"/>
        <v>-4082802.0845246837</v>
      </c>
      <c r="P241" s="10">
        <f t="shared" si="97"/>
        <v>-4691774.245151951</v>
      </c>
      <c r="Q241" s="10">
        <f t="shared" si="97"/>
        <v>-5324522.7208062867</v>
      </c>
      <c r="R241" s="10">
        <f t="shared" si="97"/>
        <v>-5981777.559995994</v>
      </c>
      <c r="S241" s="10">
        <f t="shared" si="97"/>
        <v>-6664288.9879117915</v>
      </c>
      <c r="T241" s="10">
        <f t="shared" si="97"/>
        <v>-7372827.9318960942</v>
      </c>
      <c r="U241" s="10">
        <f t="shared" si="97"/>
        <v>-8108186.5600840691</v>
      </c>
      <c r="V241" s="10">
        <f t="shared" si="97"/>
        <v>-8871178.8335379735</v>
      </c>
      <c r="W241" s="10">
        <f t="shared" si="97"/>
        <v>-9662641.0722039435</v>
      </c>
      <c r="X241" s="10">
        <f t="shared" si="97"/>
        <v>-10483432.535028294</v>
      </c>
      <c r="Y241" s="10">
        <f t="shared" si="97"/>
        <v>-11334436.014578426</v>
      </c>
      <c r="Z241" s="10">
        <f t="shared" si="97"/>
        <v>-12216558.446521716</v>
      </c>
      <c r="AA241" s="10">
        <f t="shared" si="97"/>
        <v>-13130731.534324195</v>
      </c>
      <c r="AB241" s="10">
        <f t="shared" si="97"/>
        <v>-14077912.389539462</v>
      </c>
      <c r="AC241" s="10">
        <f t="shared" si="97"/>
        <v>-15059084.188067133</v>
      </c>
      <c r="AD241" s="10">
        <f t="shared" si="97"/>
        <v>-16075256.842769178</v>
      </c>
      <c r="AE241" s="10">
        <f t="shared" si="97"/>
        <v>-17127467.692841772</v>
      </c>
      <c r="AF241" s="10">
        <f t="shared" si="97"/>
        <v>-18216782.210349753</v>
      </c>
      <c r="AG241" s="10">
        <f t="shared" si="97"/>
        <v>-19344294.724340525</v>
      </c>
      <c r="AH241" s="10">
        <f t="shared" si="97"/>
        <v>-20511129.162964147</v>
      </c>
      <c r="AI241" s="10">
        <f t="shared" si="97"/>
        <v>-21718439.814036522</v>
      </c>
      <c r="AJ241" s="10">
        <f t="shared" si="97"/>
        <v>-22967412.104493074</v>
      </c>
      <c r="AK241" s="10">
        <f t="shared" si="97"/>
        <v>-24259263.399190813</v>
      </c>
      <c r="AL241" s="10">
        <f t="shared" si="95"/>
        <v>-801576308.43280959</v>
      </c>
    </row>
    <row r="242" spans="3:40" x14ac:dyDescent="0.35">
      <c r="E242" t="s">
        <v>125</v>
      </c>
      <c r="F242" t="s">
        <v>53</v>
      </c>
      <c r="G242" s="10">
        <f t="shared" ref="G242:AK242" si="98">G209</f>
        <v>0</v>
      </c>
      <c r="H242" s="10">
        <f t="shared" si="98"/>
        <v>0</v>
      </c>
      <c r="I242" s="10">
        <f t="shared" si="98"/>
        <v>0</v>
      </c>
      <c r="J242" s="10">
        <f t="shared" si="98"/>
        <v>0</v>
      </c>
      <c r="K242" s="10">
        <f t="shared" si="98"/>
        <v>0</v>
      </c>
      <c r="L242" s="10">
        <f t="shared" si="98"/>
        <v>0</v>
      </c>
      <c r="M242" s="10">
        <f t="shared" si="98"/>
        <v>0</v>
      </c>
      <c r="N242" s="10">
        <f t="shared" si="98"/>
        <v>0</v>
      </c>
      <c r="O242" s="10">
        <f t="shared" si="98"/>
        <v>0</v>
      </c>
      <c r="P242" s="10">
        <f t="shared" si="98"/>
        <v>0</v>
      </c>
      <c r="Q242" s="10">
        <f t="shared" si="98"/>
        <v>0</v>
      </c>
      <c r="R242" s="10">
        <f t="shared" si="98"/>
        <v>0</v>
      </c>
      <c r="S242" s="10">
        <f t="shared" si="98"/>
        <v>0</v>
      </c>
      <c r="T242" s="10">
        <f t="shared" si="98"/>
        <v>0</v>
      </c>
      <c r="U242" s="10">
        <f t="shared" si="98"/>
        <v>0</v>
      </c>
      <c r="V242" s="10">
        <f t="shared" si="98"/>
        <v>0</v>
      </c>
      <c r="W242" s="10">
        <f t="shared" si="98"/>
        <v>0</v>
      </c>
      <c r="X242" s="10">
        <f t="shared" si="98"/>
        <v>0</v>
      </c>
      <c r="Y242" s="10">
        <f t="shared" si="98"/>
        <v>0</v>
      </c>
      <c r="Z242" s="10">
        <f t="shared" si="98"/>
        <v>0</v>
      </c>
      <c r="AA242" s="10">
        <f t="shared" si="98"/>
        <v>0</v>
      </c>
      <c r="AB242" s="10">
        <f t="shared" si="98"/>
        <v>0</v>
      </c>
      <c r="AC242" s="10">
        <f t="shared" si="98"/>
        <v>0</v>
      </c>
      <c r="AD242" s="10">
        <f t="shared" si="98"/>
        <v>0</v>
      </c>
      <c r="AE242" s="10">
        <f t="shared" si="98"/>
        <v>0</v>
      </c>
      <c r="AF242" s="10">
        <f t="shared" si="98"/>
        <v>0</v>
      </c>
      <c r="AG242" s="10">
        <f t="shared" si="98"/>
        <v>0</v>
      </c>
      <c r="AH242" s="10">
        <f t="shared" si="98"/>
        <v>0</v>
      </c>
      <c r="AI242" s="10">
        <f t="shared" si="98"/>
        <v>0</v>
      </c>
      <c r="AJ242" s="10">
        <f t="shared" si="98"/>
        <v>0</v>
      </c>
      <c r="AK242" s="10">
        <f t="shared" si="98"/>
        <v>0</v>
      </c>
      <c r="AL242" s="10">
        <f t="shared" si="95"/>
        <v>0</v>
      </c>
    </row>
    <row r="243" spans="3:40" x14ac:dyDescent="0.35">
      <c r="E243" t="s">
        <v>131</v>
      </c>
      <c r="F243" t="s">
        <v>53</v>
      </c>
      <c r="G243" s="10">
        <f t="shared" ref="G243:AK243" si="99">G216</f>
        <v>0</v>
      </c>
      <c r="H243" s="10">
        <f t="shared" si="99"/>
        <v>0</v>
      </c>
      <c r="I243" s="10">
        <f t="shared" si="99"/>
        <v>0</v>
      </c>
      <c r="J243" s="10">
        <f t="shared" si="99"/>
        <v>0</v>
      </c>
      <c r="K243" s="10">
        <f t="shared" si="99"/>
        <v>0</v>
      </c>
      <c r="L243" s="10">
        <f t="shared" si="99"/>
        <v>0</v>
      </c>
      <c r="M243" s="10">
        <f t="shared" si="99"/>
        <v>0</v>
      </c>
      <c r="N243" s="10">
        <f t="shared" si="99"/>
        <v>0</v>
      </c>
      <c r="O243" s="10">
        <f t="shared" si="99"/>
        <v>0</v>
      </c>
      <c r="P243" s="10">
        <f t="shared" si="99"/>
        <v>0</v>
      </c>
      <c r="Q243" s="10">
        <f t="shared" si="99"/>
        <v>0</v>
      </c>
      <c r="R243" s="10">
        <f t="shared" si="99"/>
        <v>0</v>
      </c>
      <c r="S243" s="10">
        <f t="shared" si="99"/>
        <v>0</v>
      </c>
      <c r="T243" s="10">
        <f t="shared" si="99"/>
        <v>0</v>
      </c>
      <c r="U243" s="10">
        <f t="shared" si="99"/>
        <v>0</v>
      </c>
      <c r="V243" s="10">
        <f t="shared" si="99"/>
        <v>0</v>
      </c>
      <c r="W243" s="10">
        <f t="shared" si="99"/>
        <v>0</v>
      </c>
      <c r="X243" s="10">
        <f t="shared" si="99"/>
        <v>0</v>
      </c>
      <c r="Y243" s="10">
        <f t="shared" si="99"/>
        <v>0</v>
      </c>
      <c r="Z243" s="10">
        <f t="shared" si="99"/>
        <v>0</v>
      </c>
      <c r="AA243" s="10">
        <f t="shared" si="99"/>
        <v>0</v>
      </c>
      <c r="AB243" s="10">
        <f t="shared" si="99"/>
        <v>0</v>
      </c>
      <c r="AC243" s="10">
        <f t="shared" si="99"/>
        <v>0</v>
      </c>
      <c r="AD243" s="10">
        <f t="shared" si="99"/>
        <v>0</v>
      </c>
      <c r="AE243" s="10">
        <f t="shared" si="99"/>
        <v>0</v>
      </c>
      <c r="AF243" s="10">
        <f t="shared" si="99"/>
        <v>0</v>
      </c>
      <c r="AG243" s="10">
        <f t="shared" si="99"/>
        <v>0</v>
      </c>
      <c r="AH243" s="10">
        <f t="shared" si="99"/>
        <v>0</v>
      </c>
      <c r="AI243" s="10">
        <f t="shared" si="99"/>
        <v>0</v>
      </c>
      <c r="AJ243" s="10">
        <f t="shared" si="99"/>
        <v>0</v>
      </c>
      <c r="AK243" s="10">
        <f t="shared" si="99"/>
        <v>0</v>
      </c>
      <c r="AL243" s="10">
        <f t="shared" si="95"/>
        <v>0</v>
      </c>
    </row>
    <row r="244" spans="3:40" x14ac:dyDescent="0.35">
      <c r="E244" t="s">
        <v>148</v>
      </c>
      <c r="F244" t="s">
        <v>53</v>
      </c>
      <c r="G244" s="10">
        <f t="shared" ref="G244:AK244" si="100">G233</f>
        <v>0</v>
      </c>
      <c r="H244" s="10">
        <f t="shared" si="100"/>
        <v>0</v>
      </c>
      <c r="I244" s="10">
        <f t="shared" si="100"/>
        <v>0</v>
      </c>
      <c r="J244" s="10">
        <f t="shared" si="100"/>
        <v>0</v>
      </c>
      <c r="K244" s="10">
        <f t="shared" si="100"/>
        <v>0</v>
      </c>
      <c r="L244" s="10">
        <f t="shared" si="100"/>
        <v>0</v>
      </c>
      <c r="M244" s="10">
        <f t="shared" si="100"/>
        <v>0</v>
      </c>
      <c r="N244" s="10">
        <f t="shared" si="100"/>
        <v>0</v>
      </c>
      <c r="O244" s="10">
        <f t="shared" si="100"/>
        <v>0</v>
      </c>
      <c r="P244" s="10">
        <f t="shared" si="100"/>
        <v>0</v>
      </c>
      <c r="Q244" s="10">
        <f t="shared" si="100"/>
        <v>0</v>
      </c>
      <c r="R244" s="10">
        <f t="shared" si="100"/>
        <v>0</v>
      </c>
      <c r="S244" s="10">
        <f t="shared" si="100"/>
        <v>0</v>
      </c>
      <c r="T244" s="10">
        <f t="shared" si="100"/>
        <v>0</v>
      </c>
      <c r="U244" s="10">
        <f t="shared" si="100"/>
        <v>0</v>
      </c>
      <c r="V244" s="10">
        <f t="shared" si="100"/>
        <v>0</v>
      </c>
      <c r="W244" s="10">
        <f t="shared" si="100"/>
        <v>0</v>
      </c>
      <c r="X244" s="10">
        <f t="shared" si="100"/>
        <v>0</v>
      </c>
      <c r="Y244" s="10">
        <f t="shared" si="100"/>
        <v>0</v>
      </c>
      <c r="Z244" s="10">
        <f t="shared" si="100"/>
        <v>0</v>
      </c>
      <c r="AA244" s="10">
        <f t="shared" si="100"/>
        <v>0</v>
      </c>
      <c r="AB244" s="10">
        <f t="shared" si="100"/>
        <v>0</v>
      </c>
      <c r="AC244" s="10">
        <f t="shared" si="100"/>
        <v>0</v>
      </c>
      <c r="AD244" s="10">
        <f t="shared" si="100"/>
        <v>0</v>
      </c>
      <c r="AE244" s="10">
        <f t="shared" si="100"/>
        <v>0</v>
      </c>
      <c r="AF244" s="10">
        <f t="shared" si="100"/>
        <v>0</v>
      </c>
      <c r="AG244" s="10">
        <f t="shared" si="100"/>
        <v>0</v>
      </c>
      <c r="AH244" s="10">
        <f t="shared" si="100"/>
        <v>0</v>
      </c>
      <c r="AI244" s="10">
        <f t="shared" si="100"/>
        <v>0</v>
      </c>
      <c r="AJ244" s="10">
        <f t="shared" si="100"/>
        <v>0</v>
      </c>
      <c r="AK244" s="10">
        <f t="shared" si="100"/>
        <v>0</v>
      </c>
      <c r="AL244" s="10">
        <f>IF(AF244=0,0,IF($G$17&gt;(AK244/AF244)^(1/5)-1+2%,AK244*(AK244/AF244)^(1/5)/($G$17-((AK244/AF244)^(1/5)-1)),AK244*(1+$G$16)/$G$18))</f>
        <v>0</v>
      </c>
      <c r="AN244" s="8"/>
    </row>
    <row r="245" spans="3:40" x14ac:dyDescent="0.35">
      <c r="E245" t="s">
        <v>149</v>
      </c>
      <c r="F245" t="s">
        <v>53</v>
      </c>
      <c r="G245" s="10">
        <f>-$G$19*G244</f>
        <v>0</v>
      </c>
      <c r="H245" s="10">
        <f t="shared" ref="H245:AK245" si="101">-$G$19*H244</f>
        <v>0</v>
      </c>
      <c r="I245" s="10">
        <f t="shared" si="101"/>
        <v>0</v>
      </c>
      <c r="J245" s="10">
        <f t="shared" si="101"/>
        <v>0</v>
      </c>
      <c r="K245" s="10">
        <f t="shared" si="101"/>
        <v>0</v>
      </c>
      <c r="L245" s="10">
        <f t="shared" si="101"/>
        <v>0</v>
      </c>
      <c r="M245" s="10">
        <f t="shared" si="101"/>
        <v>0</v>
      </c>
      <c r="N245" s="10">
        <f t="shared" si="101"/>
        <v>0</v>
      </c>
      <c r="O245" s="10">
        <f t="shared" si="101"/>
        <v>0</v>
      </c>
      <c r="P245" s="10">
        <f t="shared" si="101"/>
        <v>0</v>
      </c>
      <c r="Q245" s="10">
        <f t="shared" si="101"/>
        <v>0</v>
      </c>
      <c r="R245" s="10">
        <f t="shared" si="101"/>
        <v>0</v>
      </c>
      <c r="S245" s="10">
        <f t="shared" si="101"/>
        <v>0</v>
      </c>
      <c r="T245" s="10">
        <f t="shared" si="101"/>
        <v>0</v>
      </c>
      <c r="U245" s="10">
        <f t="shared" si="101"/>
        <v>0</v>
      </c>
      <c r="V245" s="10">
        <f t="shared" si="101"/>
        <v>0</v>
      </c>
      <c r="W245" s="10">
        <f t="shared" si="101"/>
        <v>0</v>
      </c>
      <c r="X245" s="10">
        <f t="shared" si="101"/>
        <v>0</v>
      </c>
      <c r="Y245" s="10">
        <f t="shared" si="101"/>
        <v>0</v>
      </c>
      <c r="Z245" s="10">
        <f t="shared" si="101"/>
        <v>0</v>
      </c>
      <c r="AA245" s="10">
        <f t="shared" si="101"/>
        <v>0</v>
      </c>
      <c r="AB245" s="10">
        <f t="shared" si="101"/>
        <v>0</v>
      </c>
      <c r="AC245" s="10">
        <f t="shared" si="101"/>
        <v>0</v>
      </c>
      <c r="AD245" s="10">
        <f t="shared" si="101"/>
        <v>0</v>
      </c>
      <c r="AE245" s="10">
        <f t="shared" si="101"/>
        <v>0</v>
      </c>
      <c r="AF245" s="10">
        <f t="shared" si="101"/>
        <v>0</v>
      </c>
      <c r="AG245" s="10">
        <f t="shared" si="101"/>
        <v>0</v>
      </c>
      <c r="AH245" s="10">
        <f t="shared" si="101"/>
        <v>0</v>
      </c>
      <c r="AI245" s="10">
        <f t="shared" si="101"/>
        <v>0</v>
      </c>
      <c r="AJ245" s="10">
        <f t="shared" si="101"/>
        <v>0</v>
      </c>
      <c r="AK245" s="10">
        <f t="shared" si="101"/>
        <v>0</v>
      </c>
      <c r="AL245" s="10">
        <f t="shared" ref="AL245" si="102">IF(AF245=0,0,IF($G$17&gt;(AK245/AF245)^(1/5)-1+2%,AK245*(AK245/AF245)^(1/5)/($G$17-((AK245/AF245)^(1/5)-1)),AK245*(1+$G$16)/$G$18))</f>
        <v>0</v>
      </c>
    </row>
    <row r="246" spans="3:40" x14ac:dyDescent="0.35">
      <c r="E246" t="s">
        <v>150</v>
      </c>
      <c r="F246" t="s">
        <v>53</v>
      </c>
      <c r="G246" s="10">
        <f>SUM(G236:G245)</f>
        <v>-34764548.044999994</v>
      </c>
      <c r="H246" s="10">
        <f t="shared" ref="H246:AL246" si="103">SUM(H236:H245)</f>
        <v>-1945044.737130746</v>
      </c>
      <c r="I246" s="10">
        <f t="shared" si="103"/>
        <v>-7360071.3042494999</v>
      </c>
      <c r="J246" s="10">
        <f t="shared" si="103"/>
        <v>-8708941.1980113816</v>
      </c>
      <c r="K246" s="10">
        <f t="shared" si="103"/>
        <v>-14395855.779832052</v>
      </c>
      <c r="L246" s="10">
        <f t="shared" si="103"/>
        <v>-5249107.4379045693</v>
      </c>
      <c r="M246" s="10">
        <f t="shared" si="103"/>
        <v>-2824884.558639999</v>
      </c>
      <c r="N246" s="10">
        <f t="shared" si="103"/>
        <v>-2665448.496597677</v>
      </c>
      <c r="O246" s="10">
        <f t="shared" si="103"/>
        <v>-32024123.485435043</v>
      </c>
      <c r="P246" s="10">
        <f t="shared" si="103"/>
        <v>-6310312.8605674524</v>
      </c>
      <c r="Q246" s="10">
        <f t="shared" si="103"/>
        <v>-8278776.5573178781</v>
      </c>
      <c r="R246" s="10">
        <f t="shared" si="103"/>
        <v>-18104272.388694983</v>
      </c>
      <c r="S246" s="10">
        <f t="shared" si="103"/>
        <v>-24401760.04278858</v>
      </c>
      <c r="T246" s="10">
        <f t="shared" si="103"/>
        <v>-5742100.8073981013</v>
      </c>
      <c r="U246" s="10">
        <f t="shared" si="103"/>
        <v>-5598959.7142105103</v>
      </c>
      <c r="V246" s="10">
        <f t="shared" si="103"/>
        <v>-5445533.0863438156</v>
      </c>
      <c r="W246" s="10">
        <f t="shared" si="103"/>
        <v>-5281509.6366794966</v>
      </c>
      <c r="X246" s="10">
        <f t="shared" si="103"/>
        <v>-5106569.5399608575</v>
      </c>
      <c r="Y246" s="10">
        <f t="shared" si="103"/>
        <v>-4920384.21146884</v>
      </c>
      <c r="Z246" s="10">
        <f t="shared" si="103"/>
        <v>-4722616.0801675208</v>
      </c>
      <c r="AA246" s="10">
        <f t="shared" si="103"/>
        <v>-4512918.3561846856</v>
      </c>
      <c r="AB246" s="10">
        <f t="shared" si="103"/>
        <v>-4290934.7924895454</v>
      </c>
      <c r="AC246" s="10">
        <f t="shared" si="103"/>
        <v>-4056299.4406263605</v>
      </c>
      <c r="AD246" s="10">
        <f t="shared" si="103"/>
        <v>-3808636.4003595747</v>
      </c>
      <c r="AE246" s="10">
        <f t="shared" si="103"/>
        <v>-3547559.5630823299</v>
      </c>
      <c r="AF246" s="10">
        <f t="shared" si="103"/>
        <v>-3272672.3488368541</v>
      </c>
      <c r="AG246" s="10">
        <f t="shared" si="103"/>
        <v>-2983567.436791636</v>
      </c>
      <c r="AH246" s="10">
        <f t="shared" si="103"/>
        <v>-2679826.4890164845</v>
      </c>
      <c r="AI246" s="10">
        <f t="shared" si="103"/>
        <v>-2361019.8673928641</v>
      </c>
      <c r="AJ246" s="10">
        <f t="shared" si="103"/>
        <v>-2026706.3434930295</v>
      </c>
      <c r="AK246" s="10">
        <f t="shared" si="103"/>
        <v>-1676432.8012574241</v>
      </c>
      <c r="AL246" s="10">
        <f t="shared" si="103"/>
        <v>298355169.54048252</v>
      </c>
    </row>
    <row r="247" spans="3:40" x14ac:dyDescent="0.35">
      <c r="E247" t="s">
        <v>151</v>
      </c>
      <c r="F247" t="s">
        <v>53</v>
      </c>
      <c r="G247" s="10">
        <f>NPV($G$17,H246:AL246)+G246</f>
        <v>-89954971.180925041</v>
      </c>
    </row>
    <row r="249" spans="3:40" x14ac:dyDescent="0.35">
      <c r="E249" t="s">
        <v>143</v>
      </c>
      <c r="F249" t="s">
        <v>53</v>
      </c>
      <c r="H249" s="10">
        <f>H221</f>
        <v>5775196.3271796275</v>
      </c>
      <c r="I249" s="10">
        <f t="shared" ref="I249:AK249" si="104">I221</f>
        <v>5214238.6211189479</v>
      </c>
      <c r="J249" s="10">
        <f t="shared" si="104"/>
        <v>5398369.4681273401</v>
      </c>
      <c r="K249" s="10">
        <f t="shared" si="104"/>
        <v>5918130.451065517</v>
      </c>
      <c r="L249" s="10">
        <f t="shared" si="104"/>
        <v>6185043.2143488722</v>
      </c>
      <c r="M249" s="10">
        <f t="shared" si="104"/>
        <v>5480881.8793416815</v>
      </c>
      <c r="N249" s="10">
        <f t="shared" si="104"/>
        <v>6123137.9726085961</v>
      </c>
      <c r="O249" s="10">
        <f t="shared" si="104"/>
        <v>6251723.8700333759</v>
      </c>
      <c r="P249" s="10">
        <f t="shared" si="104"/>
        <v>6383010.0713040764</v>
      </c>
      <c r="Q249" s="10">
        <f t="shared" si="104"/>
        <v>6517053.2828014623</v>
      </c>
      <c r="R249" s="10">
        <f t="shared" si="104"/>
        <v>6653911.4017402921</v>
      </c>
      <c r="S249" s="10">
        <f t="shared" si="104"/>
        <v>6793643.5411768379</v>
      </c>
      <c r="T249" s="10">
        <f t="shared" si="104"/>
        <v>6936310.0555415507</v>
      </c>
      <c r="U249" s="10">
        <f t="shared" si="104"/>
        <v>7081972.5667079221</v>
      </c>
      <c r="V249" s="10">
        <f t="shared" si="104"/>
        <v>7230693.9906087881</v>
      </c>
      <c r="W249" s="10">
        <f t="shared" si="104"/>
        <v>7382538.5644115722</v>
      </c>
      <c r="X249" s="10">
        <f t="shared" si="104"/>
        <v>7537571.8742642151</v>
      </c>
      <c r="Y249" s="10">
        <f t="shared" si="104"/>
        <v>7695860.8836237639</v>
      </c>
      <c r="Z249" s="10">
        <f t="shared" si="104"/>
        <v>7857473.962179862</v>
      </c>
      <c r="AA249" s="10">
        <f t="shared" si="104"/>
        <v>8022480.9153856384</v>
      </c>
      <c r="AB249" s="10">
        <f t="shared" si="104"/>
        <v>8190953.0146087371</v>
      </c>
      <c r="AC249" s="10">
        <f t="shared" si="104"/>
        <v>8362963.0279155197</v>
      </c>
      <c r="AD249" s="10">
        <f t="shared" si="104"/>
        <v>8538585.2515017446</v>
      </c>
      <c r="AE249" s="10">
        <f t="shared" si="104"/>
        <v>8717895.5417832807</v>
      </c>
      <c r="AF249" s="10">
        <f t="shared" si="104"/>
        <v>8900971.3481607288</v>
      </c>
      <c r="AG249" s="10">
        <f t="shared" si="104"/>
        <v>9087891.7464721017</v>
      </c>
      <c r="AH249" s="10">
        <f t="shared" si="104"/>
        <v>9278737.4731480163</v>
      </c>
      <c r="AI249" s="10">
        <f t="shared" si="104"/>
        <v>9473590.9600841235</v>
      </c>
      <c r="AJ249" s="10">
        <f t="shared" si="104"/>
        <v>9672536.3702458888</v>
      </c>
      <c r="AK249" s="10">
        <f t="shared" si="104"/>
        <v>9875659.6340210512</v>
      </c>
    </row>
    <row r="250" spans="3:40" x14ac:dyDescent="0.35">
      <c r="E250" t="s">
        <v>152</v>
      </c>
      <c r="F250" t="s">
        <v>53</v>
      </c>
      <c r="G250" s="10">
        <f>NPV($G$17,H249:AL249)+G249</f>
        <v>102439777.110742</v>
      </c>
    </row>
    <row r="251" spans="3:40" x14ac:dyDescent="0.35">
      <c r="E251" s="15" t="s">
        <v>153</v>
      </c>
      <c r="F251" s="15"/>
      <c r="G251" s="18" t="str">
        <f>IF(G247&gt;0,"N/A",IF(ABS(G247+G250)&gt;1,"Error","OK"))</f>
        <v>Error</v>
      </c>
    </row>
    <row r="253" spans="3:40" x14ac:dyDescent="0.35">
      <c r="C253" s="3" t="s">
        <v>154</v>
      </c>
      <c r="D253" s="3"/>
      <c r="G253" s="10">
        <f>MAX(0,-G281)</f>
        <v>89954971.180925041</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5">G224</f>
        <v>6232586.4000000004</v>
      </c>
      <c r="H258" s="10">
        <f t="shared" si="105"/>
        <v>4176296</v>
      </c>
      <c r="I258" s="10">
        <f t="shared" si="105"/>
        <v>4176296</v>
      </c>
      <c r="J258" s="10">
        <f t="shared" si="105"/>
        <v>3786015.9385158177</v>
      </c>
      <c r="K258" s="10">
        <f t="shared" si="105"/>
        <v>4598927.3384508733</v>
      </c>
      <c r="L258" s="10">
        <f t="shared" si="105"/>
        <v>5147622.5504659051</v>
      </c>
      <c r="M258" s="10">
        <f t="shared" si="105"/>
        <v>3979015.7998537263</v>
      </c>
      <c r="N258" s="10">
        <f t="shared" si="105"/>
        <v>4907370.082629622</v>
      </c>
      <c r="O258" s="10">
        <f t="shared" si="105"/>
        <v>4483790.3419831889</v>
      </c>
      <c r="P258" s="10">
        <f t="shared" si="105"/>
        <v>4577949.939164836</v>
      </c>
      <c r="Q258" s="10">
        <f t="shared" si="105"/>
        <v>4674086.8878872972</v>
      </c>
      <c r="R258" s="10">
        <f t="shared" si="105"/>
        <v>4772242.7125329301</v>
      </c>
      <c r="S258" s="10">
        <f t="shared" si="105"/>
        <v>4872459.8094961215</v>
      </c>
      <c r="T258" s="10">
        <f t="shared" si="105"/>
        <v>4974781.4654955398</v>
      </c>
      <c r="U258" s="10">
        <f t="shared" si="105"/>
        <v>5079251.8762709461</v>
      </c>
      <c r="V258" s="10">
        <f t="shared" si="105"/>
        <v>5185916.1656726357</v>
      </c>
      <c r="W258" s="10">
        <f t="shared" si="105"/>
        <v>5294820.4051517611</v>
      </c>
      <c r="X258" s="10">
        <f t="shared" si="105"/>
        <v>5406011.6336599477</v>
      </c>
      <c r="Y258" s="10">
        <f t="shared" si="105"/>
        <v>5519537.8779668063</v>
      </c>
      <c r="Z258" s="10">
        <f t="shared" si="105"/>
        <v>5635448.1734041097</v>
      </c>
      <c r="AA258" s="10">
        <f t="shared" si="105"/>
        <v>5753792.5850455957</v>
      </c>
      <c r="AB258" s="10">
        <f t="shared" si="105"/>
        <v>5874622.229331553</v>
      </c>
      <c r="AC258" s="10">
        <f t="shared" si="105"/>
        <v>5997989.296147516</v>
      </c>
      <c r="AD258" s="10">
        <f t="shared" si="105"/>
        <v>6123947.0713666137</v>
      </c>
      <c r="AE258" s="10">
        <f t="shared" si="105"/>
        <v>6252549.959865313</v>
      </c>
      <c r="AF258" s="10">
        <f t="shared" si="105"/>
        <v>6383853.5090224845</v>
      </c>
      <c r="AG258" s="10">
        <f t="shared" si="105"/>
        <v>6517914.432711957</v>
      </c>
      <c r="AH258" s="10">
        <f t="shared" si="105"/>
        <v>6654790.6357989078</v>
      </c>
      <c r="AI258" s="10">
        <f t="shared" si="105"/>
        <v>6794541.2391506853</v>
      </c>
      <c r="AJ258" s="10">
        <f t="shared" si="105"/>
        <v>6937226.6051728493</v>
      </c>
      <c r="AK258" s="10">
        <f t="shared" si="105"/>
        <v>7082908.363881479</v>
      </c>
    </row>
    <row r="259" spans="4:37" x14ac:dyDescent="0.35">
      <c r="E259" t="s">
        <v>141</v>
      </c>
      <c r="F259" t="s">
        <v>53</v>
      </c>
      <c r="G259" s="10">
        <f t="shared" si="105"/>
        <v>0</v>
      </c>
      <c r="H259" s="10">
        <f t="shared" si="105"/>
        <v>526993.09080000001</v>
      </c>
      <c r="I259" s="10">
        <f t="shared" si="105"/>
        <v>1052117.5824</v>
      </c>
      <c r="J259" s="10">
        <f t="shared" si="105"/>
        <v>1617113.1687767638</v>
      </c>
      <c r="K259" s="10">
        <f t="shared" si="105"/>
        <v>2307276.8111002063</v>
      </c>
      <c r="L259" s="10">
        <f t="shared" si="105"/>
        <v>3079492.6394812567</v>
      </c>
      <c r="M259" s="10">
        <f t="shared" si="105"/>
        <v>3873851.0579541735</v>
      </c>
      <c r="N259" s="10">
        <f t="shared" si="105"/>
        <v>4798477.4313812647</v>
      </c>
      <c r="O259" s="10">
        <f t="shared" si="105"/>
        <v>5602464.1495253285</v>
      </c>
      <c r="P259" s="10">
        <f t="shared" si="105"/>
        <v>6438102.1812842032</v>
      </c>
      <c r="Q259" s="10">
        <f t="shared" si="105"/>
        <v>7306366.3236870114</v>
      </c>
      <c r="R259" s="10">
        <f t="shared" si="105"/>
        <v>8208258.3570087897</v>
      </c>
      <c r="S259" s="10">
        <f t="shared" si="105"/>
        <v>9144807.7481813375</v>
      </c>
      <c r="T259" s="10">
        <f t="shared" si="105"/>
        <v>10117072.371847691</v>
      </c>
      <c r="U259" s="10">
        <f t="shared" si="105"/>
        <v>11126139.249491084</v>
      </c>
      <c r="V259" s="10">
        <f t="shared" si="105"/>
        <v>12173125.307079513</v>
      </c>
      <c r="W259" s="10">
        <f t="shared" si="105"/>
        <v>13259178.151677631</v>
      </c>
      <c r="X259" s="10">
        <f t="shared" si="105"/>
        <v>14385476.867488448</v>
      </c>
      <c r="Y259" s="10">
        <f t="shared" si="105"/>
        <v>15553232.831798427</v>
      </c>
      <c r="Z259" s="10">
        <f t="shared" si="105"/>
        <v>16763690.551310865</v>
      </c>
      <c r="AA259" s="10">
        <f t="shared" si="105"/>
        <v>18018128.519364007</v>
      </c>
      <c r="AB259" s="10">
        <f t="shared" si="105"/>
        <v>19317860.094542243</v>
      </c>
      <c r="AC259" s="10">
        <f t="shared" si="105"/>
        <v>20664234.401200928</v>
      </c>
      <c r="AD259" s="10">
        <f t="shared" si="105"/>
        <v>22058637.252437588</v>
      </c>
      <c r="AE259" s="10">
        <f t="shared" si="105"/>
        <v>23502492.096055254</v>
      </c>
      <c r="AF259" s="10">
        <f t="shared" si="105"/>
        <v>24997260.984076541</v>
      </c>
      <c r="AG259" s="10">
        <f t="shared" si="105"/>
        <v>26544445.566380359</v>
      </c>
      <c r="AH259" s="10">
        <f t="shared" si="105"/>
        <v>28145588.109046958</v>
      </c>
      <c r="AI259" s="10">
        <f t="shared" si="105"/>
        <v>29802272.538010783</v>
      </c>
      <c r="AJ259" s="10">
        <f t="shared" si="105"/>
        <v>31516125.508635003</v>
      </c>
      <c r="AK259" s="10">
        <f t="shared" si="105"/>
        <v>33288817.501836173</v>
      </c>
    </row>
    <row r="260" spans="4:37" x14ac:dyDescent="0.35">
      <c r="E260" t="s">
        <v>117</v>
      </c>
      <c r="F260" t="s">
        <v>53</v>
      </c>
      <c r="G260" s="10">
        <f t="shared" si="105"/>
        <v>0</v>
      </c>
      <c r="H260" s="10">
        <f t="shared" si="105"/>
        <v>0</v>
      </c>
      <c r="I260" s="10">
        <f t="shared" si="105"/>
        <v>0</v>
      </c>
      <c r="J260" s="10">
        <f t="shared" si="105"/>
        <v>0</v>
      </c>
      <c r="K260" s="10">
        <f t="shared" si="105"/>
        <v>0</v>
      </c>
      <c r="L260" s="10">
        <f t="shared" si="105"/>
        <v>0</v>
      </c>
      <c r="M260" s="10">
        <f t="shared" si="105"/>
        <v>0</v>
      </c>
      <c r="N260" s="10">
        <f t="shared" si="105"/>
        <v>0</v>
      </c>
      <c r="O260" s="10">
        <f t="shared" si="105"/>
        <v>0</v>
      </c>
      <c r="P260" s="10">
        <f t="shared" si="105"/>
        <v>0</v>
      </c>
      <c r="Q260" s="10">
        <f t="shared" si="105"/>
        <v>0</v>
      </c>
      <c r="R260" s="10">
        <f t="shared" si="105"/>
        <v>0</v>
      </c>
      <c r="S260" s="10">
        <f t="shared" si="105"/>
        <v>0</v>
      </c>
      <c r="T260" s="10">
        <f t="shared" si="105"/>
        <v>0</v>
      </c>
      <c r="U260" s="10">
        <f t="shared" si="105"/>
        <v>0</v>
      </c>
      <c r="V260" s="10">
        <f t="shared" si="105"/>
        <v>0</v>
      </c>
      <c r="W260" s="10">
        <f t="shared" si="105"/>
        <v>0</v>
      </c>
      <c r="X260" s="10">
        <f t="shared" si="105"/>
        <v>0</v>
      </c>
      <c r="Y260" s="10">
        <f t="shared" si="105"/>
        <v>0</v>
      </c>
      <c r="Z260" s="10">
        <f t="shared" si="105"/>
        <v>0</v>
      </c>
      <c r="AA260" s="10">
        <f t="shared" si="105"/>
        <v>0</v>
      </c>
      <c r="AB260" s="10">
        <f t="shared" si="105"/>
        <v>0</v>
      </c>
      <c r="AC260" s="10">
        <f t="shared" si="105"/>
        <v>0</v>
      </c>
      <c r="AD260" s="10">
        <f t="shared" si="105"/>
        <v>0</v>
      </c>
      <c r="AE260" s="10">
        <f t="shared" si="105"/>
        <v>0</v>
      </c>
      <c r="AF260" s="10">
        <f t="shared" si="105"/>
        <v>0</v>
      </c>
      <c r="AG260" s="10">
        <f t="shared" si="105"/>
        <v>0</v>
      </c>
      <c r="AH260" s="10">
        <f t="shared" si="105"/>
        <v>0</v>
      </c>
      <c r="AI260" s="10">
        <f t="shared" si="105"/>
        <v>0</v>
      </c>
      <c r="AJ260" s="10">
        <f t="shared" si="105"/>
        <v>0</v>
      </c>
      <c r="AK260" s="10">
        <f t="shared" si="105"/>
        <v>0</v>
      </c>
    </row>
    <row r="261" spans="4:37" x14ac:dyDescent="0.35">
      <c r="E261" t="s">
        <v>118</v>
      </c>
      <c r="F261" t="s">
        <v>53</v>
      </c>
      <c r="G261" s="10">
        <f t="shared" si="105"/>
        <v>0</v>
      </c>
      <c r="H261" s="10">
        <f t="shared" si="105"/>
        <v>-473409.11199999996</v>
      </c>
      <c r="I261" s="10">
        <f t="shared" si="105"/>
        <v>-910776.53193599987</v>
      </c>
      <c r="J261" s="10">
        <f t="shared" si="105"/>
        <v>-1372422.3919271477</v>
      </c>
      <c r="K261" s="10">
        <f t="shared" si="105"/>
        <v>-1886369.0869462134</v>
      </c>
      <c r="L261" s="10">
        <f t="shared" si="105"/>
        <v>-2432988.253675662</v>
      </c>
      <c r="M261" s="10">
        <f t="shared" si="105"/>
        <v>-2933364.3346128031</v>
      </c>
      <c r="N261" s="10">
        <f t="shared" si="105"/>
        <v>-3496895.8544871639</v>
      </c>
      <c r="O261" s="10">
        <f t="shared" si="105"/>
        <v>-4082802.0845246837</v>
      </c>
      <c r="P261" s="10">
        <f t="shared" si="105"/>
        <v>-4691774.245151951</v>
      </c>
      <c r="Q261" s="10">
        <f t="shared" si="105"/>
        <v>-5324522.7208062867</v>
      </c>
      <c r="R261" s="10">
        <f t="shared" si="105"/>
        <v>-5981777.559995994</v>
      </c>
      <c r="S261" s="10">
        <f t="shared" si="105"/>
        <v>-6664288.9879117915</v>
      </c>
      <c r="T261" s="10">
        <f t="shared" si="105"/>
        <v>-7372827.9318960942</v>
      </c>
      <c r="U261" s="10">
        <f t="shared" si="105"/>
        <v>-8108186.5600840691</v>
      </c>
      <c r="V261" s="10">
        <f t="shared" si="105"/>
        <v>-8871178.8335379735</v>
      </c>
      <c r="W261" s="10">
        <f t="shared" si="105"/>
        <v>-9662641.0722039435</v>
      </c>
      <c r="X261" s="10">
        <f t="shared" si="105"/>
        <v>-10483432.535028294</v>
      </c>
      <c r="Y261" s="10">
        <f t="shared" si="105"/>
        <v>-11334436.014578426</v>
      </c>
      <c r="Z261" s="10">
        <f t="shared" si="105"/>
        <v>-12216558.446521716</v>
      </c>
      <c r="AA261" s="10">
        <f t="shared" si="105"/>
        <v>-13130731.534324195</v>
      </c>
      <c r="AB261" s="10">
        <f t="shared" si="105"/>
        <v>-14077912.389539462</v>
      </c>
      <c r="AC261" s="10">
        <f t="shared" si="105"/>
        <v>-15059084.188067133</v>
      </c>
      <c r="AD261" s="10">
        <f t="shared" si="105"/>
        <v>-16075256.842769178</v>
      </c>
      <c r="AE261" s="10">
        <f t="shared" si="105"/>
        <v>-17127467.692841772</v>
      </c>
      <c r="AF261" s="10">
        <f t="shared" si="105"/>
        <v>-18216782.210349753</v>
      </c>
      <c r="AG261" s="10">
        <f t="shared" si="105"/>
        <v>-19344294.724340525</v>
      </c>
      <c r="AH261" s="10">
        <f t="shared" si="105"/>
        <v>-20511129.162964147</v>
      </c>
      <c r="AI261" s="10">
        <f t="shared" si="105"/>
        <v>-21718439.814036522</v>
      </c>
      <c r="AJ261" s="10">
        <f t="shared" si="105"/>
        <v>-22967412.104493074</v>
      </c>
      <c r="AK261" s="10">
        <f t="shared" si="105"/>
        <v>-24259263.399190813</v>
      </c>
    </row>
    <row r="262" spans="4:37" x14ac:dyDescent="0.35">
      <c r="E262" t="s">
        <v>142</v>
      </c>
      <c r="F262" t="s">
        <v>53</v>
      </c>
      <c r="G262" s="10">
        <f t="shared" si="105"/>
        <v>-2197616.1825999999</v>
      </c>
      <c r="H262" s="10">
        <f t="shared" si="105"/>
        <v>-2338304.2137968307</v>
      </c>
      <c r="I262" s="10">
        <f t="shared" si="105"/>
        <v>-2710520.8808911005</v>
      </c>
      <c r="J262" s="10">
        <f t="shared" si="105"/>
        <v>-3063146.7228086372</v>
      </c>
      <c r="K262" s="10">
        <f t="shared" si="105"/>
        <v>-3549843.9022192797</v>
      </c>
      <c r="L262" s="10">
        <f t="shared" si="105"/>
        <v>-3844264.5922605116</v>
      </c>
      <c r="M262" s="10">
        <f t="shared" si="105"/>
        <v>-4001325.7003741753</v>
      </c>
      <c r="N262" s="10">
        <f t="shared" si="105"/>
        <v>-4194069.3778108284</v>
      </c>
      <c r="O262" s="10">
        <f t="shared" si="105"/>
        <v>-4485177.1546153165</v>
      </c>
      <c r="P262" s="10">
        <f t="shared" si="105"/>
        <v>-4782398.1947326986</v>
      </c>
      <c r="Q262" s="10">
        <f t="shared" si="105"/>
        <v>-5085860.8766925465</v>
      </c>
      <c r="R262" s="10">
        <f t="shared" si="105"/>
        <v>-5395696.2749735508</v>
      </c>
      <c r="S262" s="10">
        <f t="shared" si="105"/>
        <v>-5712038.2166184559</v>
      </c>
      <c r="T262" s="10">
        <f t="shared" si="105"/>
        <v>-6034160.7541327896</v>
      </c>
      <c r="U262" s="10">
        <f t="shared" si="105"/>
        <v>-6362106.8626120714</v>
      </c>
      <c r="V262" s="10">
        <f t="shared" si="105"/>
        <v>-6695920.419628826</v>
      </c>
      <c r="W262" s="10">
        <f t="shared" si="105"/>
        <v>-7035646.2241846044</v>
      </c>
      <c r="X262" s="10">
        <f t="shared" si="105"/>
        <v>-7381330.0160599854</v>
      </c>
      <c r="Y262" s="10">
        <f t="shared" si="105"/>
        <v>-7733018.4955709428</v>
      </c>
      <c r="Z262" s="10">
        <f t="shared" si="105"/>
        <v>-8090759.3437400861</v>
      </c>
      <c r="AA262" s="10">
        <f t="shared" si="105"/>
        <v>-8454601.2428914998</v>
      </c>
      <c r="AB262" s="10">
        <f t="shared" si="105"/>
        <v>-8824593.8976780735</v>
      </c>
      <c r="AC262" s="10">
        <f t="shared" si="105"/>
        <v>-9200788.0565504059</v>
      </c>
      <c r="AD262" s="10">
        <f t="shared" si="105"/>
        <v>-9583235.5336765591</v>
      </c>
      <c r="AE262" s="10">
        <f t="shared" si="105"/>
        <v>-9971989.2313221265</v>
      </c>
      <c r="AF262" s="10">
        <f t="shared" si="105"/>
        <v>-8812036.1753002778</v>
      </c>
      <c r="AG262" s="10">
        <f t="shared" si="105"/>
        <v>-9179186.4141452238</v>
      </c>
      <c r="AH262" s="10">
        <f t="shared" si="105"/>
        <v>-9309862.4135577846</v>
      </c>
      <c r="AI262" s="10">
        <f t="shared" si="105"/>
        <v>-9528726.8204868194</v>
      </c>
      <c r="AJ262" s="10">
        <f t="shared" si="105"/>
        <v>-9753078.1396619268</v>
      </c>
      <c r="AK262" s="10">
        <f t="shared" si="105"/>
        <v>-10033731.976769038</v>
      </c>
    </row>
    <row r="263" spans="4:37" x14ac:dyDescent="0.35">
      <c r="E263" t="s">
        <v>125</v>
      </c>
      <c r="F263" t="s">
        <v>53</v>
      </c>
      <c r="G263" s="10">
        <f t="shared" si="105"/>
        <v>0</v>
      </c>
      <c r="H263" s="10">
        <f t="shared" si="105"/>
        <v>0</v>
      </c>
      <c r="I263" s="10">
        <f t="shared" si="105"/>
        <v>0</v>
      </c>
      <c r="J263" s="10">
        <f t="shared" si="105"/>
        <v>0</v>
      </c>
      <c r="K263" s="10">
        <f t="shared" si="105"/>
        <v>0</v>
      </c>
      <c r="L263" s="10">
        <f t="shared" si="105"/>
        <v>0</v>
      </c>
      <c r="M263" s="10">
        <f t="shared" si="105"/>
        <v>0</v>
      </c>
      <c r="N263" s="10">
        <f t="shared" si="105"/>
        <v>0</v>
      </c>
      <c r="O263" s="10">
        <f t="shared" si="105"/>
        <v>0</v>
      </c>
      <c r="P263" s="10">
        <f t="shared" si="105"/>
        <v>0</v>
      </c>
      <c r="Q263" s="10">
        <f t="shared" si="105"/>
        <v>0</v>
      </c>
      <c r="R263" s="10">
        <f t="shared" si="105"/>
        <v>0</v>
      </c>
      <c r="S263" s="10">
        <f t="shared" si="105"/>
        <v>0</v>
      </c>
      <c r="T263" s="10">
        <f t="shared" si="105"/>
        <v>0</v>
      </c>
      <c r="U263" s="10">
        <f t="shared" si="105"/>
        <v>0</v>
      </c>
      <c r="V263" s="10">
        <f t="shared" si="105"/>
        <v>0</v>
      </c>
      <c r="W263" s="10">
        <f t="shared" si="105"/>
        <v>0</v>
      </c>
      <c r="X263" s="10">
        <f t="shared" si="105"/>
        <v>0</v>
      </c>
      <c r="Y263" s="10">
        <f t="shared" si="105"/>
        <v>0</v>
      </c>
      <c r="Z263" s="10">
        <f t="shared" si="105"/>
        <v>0</v>
      </c>
      <c r="AA263" s="10">
        <f t="shared" si="105"/>
        <v>0</v>
      </c>
      <c r="AB263" s="10">
        <f t="shared" si="105"/>
        <v>0</v>
      </c>
      <c r="AC263" s="10">
        <f t="shared" si="105"/>
        <v>0</v>
      </c>
      <c r="AD263" s="10">
        <f t="shared" si="105"/>
        <v>0</v>
      </c>
      <c r="AE263" s="10">
        <f t="shared" si="105"/>
        <v>0</v>
      </c>
      <c r="AF263" s="10">
        <f t="shared" si="105"/>
        <v>0</v>
      </c>
      <c r="AG263" s="10">
        <f t="shared" si="105"/>
        <v>0</v>
      </c>
      <c r="AH263" s="10">
        <f t="shared" si="105"/>
        <v>0</v>
      </c>
      <c r="AI263" s="10">
        <f t="shared" si="105"/>
        <v>0</v>
      </c>
      <c r="AJ263" s="10">
        <f t="shared" si="105"/>
        <v>0</v>
      </c>
      <c r="AK263" s="10">
        <f t="shared" si="105"/>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6">SUM(G258:G264)</f>
        <v>106474747.328142</v>
      </c>
      <c r="H266" s="10">
        <f t="shared" si="106"/>
        <v>1891575.7650031699</v>
      </c>
      <c r="I266" s="10">
        <f t="shared" si="106"/>
        <v>1607116.1695728991</v>
      </c>
      <c r="J266" s="10">
        <f t="shared" si="106"/>
        <v>967559.99255679641</v>
      </c>
      <c r="K266" s="10">
        <f t="shared" si="106"/>
        <v>1469991.1603855863</v>
      </c>
      <c r="L266" s="10">
        <f t="shared" si="106"/>
        <v>1949862.3440109883</v>
      </c>
      <c r="M266" s="10">
        <f t="shared" si="106"/>
        <v>918176.82282092189</v>
      </c>
      <c r="N266" s="10">
        <f t="shared" si="106"/>
        <v>2014882.2817128953</v>
      </c>
      <c r="O266" s="10">
        <f t="shared" si="106"/>
        <v>1518275.2523685172</v>
      </c>
      <c r="P266" s="10">
        <f t="shared" si="106"/>
        <v>1541879.6805643905</v>
      </c>
      <c r="Q266" s="10">
        <f t="shared" si="106"/>
        <v>1570069.6140754754</v>
      </c>
      <c r="R266" s="10">
        <f t="shared" si="106"/>
        <v>1603027.234572174</v>
      </c>
      <c r="S266" s="10">
        <f t="shared" si="106"/>
        <v>1640940.3531472115</v>
      </c>
      <c r="T266" s="10">
        <f t="shared" si="106"/>
        <v>1684865.1513143471</v>
      </c>
      <c r="U266" s="10">
        <f t="shared" si="106"/>
        <v>1735097.7030658899</v>
      </c>
      <c r="V266" s="10">
        <f t="shared" si="106"/>
        <v>1791942.219585347</v>
      </c>
      <c r="W266" s="10">
        <f t="shared" si="106"/>
        <v>1855711.260440845</v>
      </c>
      <c r="X266" s="10">
        <f t="shared" si="106"/>
        <v>1926725.9500601161</v>
      </c>
      <c r="Y266" s="10">
        <f t="shared" si="106"/>
        <v>2005316.1996158641</v>
      </c>
      <c r="Z266" s="10">
        <f t="shared" si="106"/>
        <v>2091820.9344531735</v>
      </c>
      <c r="AA266" s="10">
        <f t="shared" si="106"/>
        <v>2186588.3271939065</v>
      </c>
      <c r="AB266" s="10">
        <f t="shared" si="106"/>
        <v>2289976.0366562605</v>
      </c>
      <c r="AC266" s="10">
        <f t="shared" si="106"/>
        <v>2402351.4527309071</v>
      </c>
      <c r="AD266" s="10">
        <f t="shared" si="106"/>
        <v>2524091.947358463</v>
      </c>
      <c r="AE266" s="10">
        <f t="shared" si="106"/>
        <v>2655585.1317566689</v>
      </c>
      <c r="AF266" s="10">
        <f t="shared" si="106"/>
        <v>4352296.1074489951</v>
      </c>
      <c r="AG266" s="10">
        <f t="shared" si="106"/>
        <v>4538878.8606065698</v>
      </c>
      <c r="AH266" s="10">
        <f t="shared" si="106"/>
        <v>4979387.1683239359</v>
      </c>
      <c r="AI266" s="10">
        <f t="shared" si="106"/>
        <v>5349647.1426381301</v>
      </c>
      <c r="AJ266" s="10">
        <f t="shared" si="106"/>
        <v>5732861.8696528487</v>
      </c>
      <c r="AK266" s="10">
        <f t="shared" si="106"/>
        <v>6078730.4897577986</v>
      </c>
    </row>
    <row r="267" spans="4:37" x14ac:dyDescent="0.35">
      <c r="E267" t="s">
        <v>145</v>
      </c>
      <c r="F267" t="s">
        <v>53</v>
      </c>
      <c r="G267" s="10">
        <f>-G266*G$20</f>
        <v>0</v>
      </c>
      <c r="H267" s="10">
        <f t="shared" ref="H267:AK267" si="107">-H266*H$20</f>
        <v>0</v>
      </c>
      <c r="I267" s="10">
        <f t="shared" si="107"/>
        <v>0</v>
      </c>
      <c r="J267" s="10">
        <f t="shared" si="107"/>
        <v>0</v>
      </c>
      <c r="K267" s="10">
        <f t="shared" si="107"/>
        <v>0</v>
      </c>
      <c r="L267" s="10">
        <f t="shared" si="107"/>
        <v>0</v>
      </c>
      <c r="M267" s="10">
        <f t="shared" si="107"/>
        <v>0</v>
      </c>
      <c r="N267" s="10">
        <f t="shared" si="107"/>
        <v>0</v>
      </c>
      <c r="O267" s="10">
        <f t="shared" si="107"/>
        <v>0</v>
      </c>
      <c r="P267" s="10">
        <f t="shared" si="107"/>
        <v>0</v>
      </c>
      <c r="Q267" s="10">
        <f t="shared" si="107"/>
        <v>0</v>
      </c>
      <c r="R267" s="10">
        <f t="shared" si="107"/>
        <v>0</v>
      </c>
      <c r="S267" s="10">
        <f t="shared" si="107"/>
        <v>0</v>
      </c>
      <c r="T267" s="10">
        <f t="shared" si="107"/>
        <v>0</v>
      </c>
      <c r="U267" s="10">
        <f t="shared" si="107"/>
        <v>0</v>
      </c>
      <c r="V267" s="10">
        <f t="shared" si="107"/>
        <v>0</v>
      </c>
      <c r="W267" s="10">
        <f t="shared" si="107"/>
        <v>0</v>
      </c>
      <c r="X267" s="10">
        <f t="shared" si="107"/>
        <v>0</v>
      </c>
      <c r="Y267" s="10">
        <f t="shared" si="107"/>
        <v>0</v>
      </c>
      <c r="Z267" s="10">
        <f t="shared" si="107"/>
        <v>0</v>
      </c>
      <c r="AA267" s="10">
        <f t="shared" si="107"/>
        <v>0</v>
      </c>
      <c r="AB267" s="10">
        <f t="shared" si="107"/>
        <v>0</v>
      </c>
      <c r="AC267" s="10">
        <f t="shared" si="107"/>
        <v>0</v>
      </c>
      <c r="AD267" s="10">
        <f t="shared" si="107"/>
        <v>0</v>
      </c>
      <c r="AE267" s="10">
        <f t="shared" si="107"/>
        <v>0</v>
      </c>
      <c r="AF267" s="10">
        <f t="shared" si="107"/>
        <v>0</v>
      </c>
      <c r="AG267" s="10">
        <f t="shared" si="107"/>
        <v>0</v>
      </c>
      <c r="AH267" s="10">
        <f t="shared" si="107"/>
        <v>0</v>
      </c>
      <c r="AI267" s="10">
        <f t="shared" si="107"/>
        <v>0</v>
      </c>
      <c r="AJ267" s="10">
        <f t="shared" si="107"/>
        <v>0</v>
      </c>
      <c r="AK267" s="10">
        <f t="shared" si="107"/>
        <v>0</v>
      </c>
    </row>
    <row r="269" spans="4:37" x14ac:dyDescent="0.35">
      <c r="D269" t="s">
        <v>146</v>
      </c>
    </row>
    <row r="270" spans="4:37" x14ac:dyDescent="0.35">
      <c r="E270" t="s">
        <v>51</v>
      </c>
      <c r="F270" t="s">
        <v>53</v>
      </c>
      <c r="G270" s="10">
        <f t="shared" ref="G270:AK277" si="108">G236</f>
        <v>-64771548.044999994</v>
      </c>
      <c r="H270" s="10">
        <f t="shared" si="108"/>
        <v>-1998628.7159307459</v>
      </c>
      <c r="I270" s="10">
        <f t="shared" si="108"/>
        <v>-7501412.3547134995</v>
      </c>
      <c r="J270" s="10">
        <f t="shared" si="108"/>
        <v>-8953631.9748609979</v>
      </c>
      <c r="K270" s="10">
        <f t="shared" si="108"/>
        <v>-14816763.503986044</v>
      </c>
      <c r="L270" s="10">
        <f t="shared" si="108"/>
        <v>-5895611.8237101641</v>
      </c>
      <c r="M270" s="10">
        <f t="shared" si="108"/>
        <v>-3765371.2819813695</v>
      </c>
      <c r="N270" s="10">
        <f t="shared" si="108"/>
        <v>-3967030.0734917778</v>
      </c>
      <c r="O270" s="10">
        <f t="shared" si="108"/>
        <v>-33543785.550435688</v>
      </c>
      <c r="P270" s="10">
        <f t="shared" si="108"/>
        <v>-8056640.7966997046</v>
      </c>
      <c r="Q270" s="10">
        <f t="shared" si="108"/>
        <v>-10260620.160198603</v>
      </c>
      <c r="R270" s="10">
        <f t="shared" si="108"/>
        <v>-20330753.185707778</v>
      </c>
      <c r="S270" s="10">
        <f t="shared" si="108"/>
        <v>-26882278.803058125</v>
      </c>
      <c r="T270" s="10">
        <f t="shared" si="108"/>
        <v>-8486345.2473496981</v>
      </c>
      <c r="U270" s="10">
        <f t="shared" si="108"/>
        <v>-8616912.4036175255</v>
      </c>
      <c r="V270" s="10">
        <f t="shared" si="108"/>
        <v>-8747479.5598853547</v>
      </c>
      <c r="W270" s="10">
        <f t="shared" si="108"/>
        <v>-8878046.716153184</v>
      </c>
      <c r="X270" s="10">
        <f t="shared" si="108"/>
        <v>-9008613.8724210113</v>
      </c>
      <c r="Y270" s="10">
        <f t="shared" si="108"/>
        <v>-9139181.0286888406</v>
      </c>
      <c r="Z270" s="10">
        <f t="shared" si="108"/>
        <v>-9269748.1849566698</v>
      </c>
      <c r="AA270" s="10">
        <f t="shared" si="108"/>
        <v>-9400315.3412244972</v>
      </c>
      <c r="AB270" s="10">
        <f t="shared" si="108"/>
        <v>-9530882.4974923264</v>
      </c>
      <c r="AC270" s="10">
        <f t="shared" si="108"/>
        <v>-9661449.6537601557</v>
      </c>
      <c r="AD270" s="10">
        <f t="shared" si="108"/>
        <v>-9792016.8100279849</v>
      </c>
      <c r="AE270" s="10">
        <f t="shared" si="108"/>
        <v>-9922583.9662958123</v>
      </c>
      <c r="AF270" s="10">
        <f t="shared" si="108"/>
        <v>-10053151.122563642</v>
      </c>
      <c r="AG270" s="10">
        <f t="shared" si="108"/>
        <v>-10183718.278831471</v>
      </c>
      <c r="AH270" s="10">
        <f t="shared" si="108"/>
        <v>-10314285.435099298</v>
      </c>
      <c r="AI270" s="10">
        <f t="shared" si="108"/>
        <v>-10444852.591367127</v>
      </c>
      <c r="AJ270" s="10">
        <f t="shared" si="108"/>
        <v>-10575419.747634957</v>
      </c>
      <c r="AK270" s="10">
        <f t="shared" si="108"/>
        <v>-10705986.903902784</v>
      </c>
    </row>
    <row r="271" spans="4:37" x14ac:dyDescent="0.35">
      <c r="E271" t="s">
        <v>147</v>
      </c>
      <c r="F271" t="s">
        <v>53</v>
      </c>
      <c r="G271" s="10">
        <f t="shared" si="108"/>
        <v>0</v>
      </c>
      <c r="H271" s="10">
        <f t="shared" si="108"/>
        <v>0</v>
      </c>
      <c r="I271" s="10">
        <f t="shared" si="108"/>
        <v>0</v>
      </c>
      <c r="J271" s="10">
        <f t="shared" si="108"/>
        <v>0</v>
      </c>
      <c r="K271" s="10">
        <f t="shared" si="108"/>
        <v>0</v>
      </c>
      <c r="L271" s="10">
        <f t="shared" si="108"/>
        <v>0</v>
      </c>
      <c r="M271" s="10">
        <f t="shared" si="108"/>
        <v>0</v>
      </c>
      <c r="N271" s="10">
        <f t="shared" si="108"/>
        <v>0</v>
      </c>
      <c r="O271" s="10">
        <f t="shared" si="108"/>
        <v>0</v>
      </c>
      <c r="P271" s="10">
        <f t="shared" si="108"/>
        <v>0</v>
      </c>
      <c r="Q271" s="10">
        <f t="shared" si="108"/>
        <v>0</v>
      </c>
      <c r="R271" s="10">
        <f t="shared" si="108"/>
        <v>0</v>
      </c>
      <c r="S271" s="10">
        <f t="shared" si="108"/>
        <v>0</v>
      </c>
      <c r="T271" s="10">
        <f t="shared" si="108"/>
        <v>0</v>
      </c>
      <c r="U271" s="10">
        <f t="shared" si="108"/>
        <v>0</v>
      </c>
      <c r="V271" s="10">
        <f t="shared" si="108"/>
        <v>0</v>
      </c>
      <c r="W271" s="10">
        <f t="shared" si="108"/>
        <v>0</v>
      </c>
      <c r="X271" s="10">
        <f t="shared" si="108"/>
        <v>0</v>
      </c>
      <c r="Y271" s="10">
        <f t="shared" si="108"/>
        <v>0</v>
      </c>
      <c r="Z271" s="10">
        <f t="shared" si="108"/>
        <v>0</v>
      </c>
      <c r="AA271" s="10">
        <f t="shared" si="108"/>
        <v>0</v>
      </c>
      <c r="AB271" s="10">
        <f t="shared" si="108"/>
        <v>0</v>
      </c>
      <c r="AC271" s="10">
        <f t="shared" si="108"/>
        <v>0</v>
      </c>
      <c r="AD271" s="10">
        <f t="shared" si="108"/>
        <v>0</v>
      </c>
      <c r="AE271" s="10">
        <f t="shared" si="108"/>
        <v>0</v>
      </c>
      <c r="AF271" s="10">
        <f t="shared" si="108"/>
        <v>0</v>
      </c>
      <c r="AG271" s="10">
        <f t="shared" si="108"/>
        <v>0</v>
      </c>
      <c r="AH271" s="10">
        <f t="shared" si="108"/>
        <v>0</v>
      </c>
      <c r="AI271" s="10">
        <f t="shared" si="108"/>
        <v>0</v>
      </c>
      <c r="AJ271" s="10">
        <f t="shared" si="108"/>
        <v>0</v>
      </c>
      <c r="AK271" s="10">
        <f t="shared" si="108"/>
        <v>0</v>
      </c>
    </row>
    <row r="272" spans="4:37" x14ac:dyDescent="0.35">
      <c r="E272" t="s">
        <v>60</v>
      </c>
      <c r="F272" t="s">
        <v>53</v>
      </c>
      <c r="G272" s="10">
        <f t="shared" si="108"/>
        <v>30007000</v>
      </c>
      <c r="H272" s="10">
        <f t="shared" si="108"/>
        <v>0</v>
      </c>
      <c r="I272" s="10">
        <f t="shared" si="108"/>
        <v>0</v>
      </c>
      <c r="J272" s="10">
        <f t="shared" si="108"/>
        <v>0</v>
      </c>
      <c r="K272" s="10">
        <f t="shared" si="108"/>
        <v>0</v>
      </c>
      <c r="L272" s="10">
        <f t="shared" si="108"/>
        <v>0</v>
      </c>
      <c r="M272" s="10">
        <f t="shared" si="108"/>
        <v>0</v>
      </c>
      <c r="N272" s="10">
        <f t="shared" si="108"/>
        <v>0</v>
      </c>
      <c r="O272" s="10">
        <f t="shared" si="108"/>
        <v>0</v>
      </c>
      <c r="P272" s="10">
        <f t="shared" si="108"/>
        <v>0</v>
      </c>
      <c r="Q272" s="10">
        <f t="shared" si="108"/>
        <v>0</v>
      </c>
      <c r="R272" s="10">
        <f t="shared" si="108"/>
        <v>0</v>
      </c>
      <c r="S272" s="10">
        <f t="shared" si="108"/>
        <v>0</v>
      </c>
      <c r="T272" s="10">
        <f t="shared" si="108"/>
        <v>0</v>
      </c>
      <c r="U272" s="10">
        <f t="shared" si="108"/>
        <v>0</v>
      </c>
      <c r="V272" s="10">
        <f t="shared" si="108"/>
        <v>0</v>
      </c>
      <c r="W272" s="10">
        <f t="shared" si="108"/>
        <v>0</v>
      </c>
      <c r="X272" s="10">
        <f t="shared" si="108"/>
        <v>0</v>
      </c>
      <c r="Y272" s="10">
        <f t="shared" si="108"/>
        <v>0</v>
      </c>
      <c r="Z272" s="10">
        <f t="shared" si="108"/>
        <v>0</v>
      </c>
      <c r="AA272" s="10">
        <f t="shared" si="108"/>
        <v>0</v>
      </c>
      <c r="AB272" s="10">
        <f t="shared" si="108"/>
        <v>0</v>
      </c>
      <c r="AC272" s="10">
        <f t="shared" si="108"/>
        <v>0</v>
      </c>
      <c r="AD272" s="10">
        <f t="shared" si="108"/>
        <v>0</v>
      </c>
      <c r="AE272" s="10">
        <f t="shared" si="108"/>
        <v>0</v>
      </c>
      <c r="AF272" s="10">
        <f t="shared" si="108"/>
        <v>0</v>
      </c>
      <c r="AG272" s="10">
        <f t="shared" si="108"/>
        <v>0</v>
      </c>
      <c r="AH272" s="10">
        <f t="shared" si="108"/>
        <v>0</v>
      </c>
      <c r="AI272" s="10">
        <f t="shared" si="108"/>
        <v>0</v>
      </c>
      <c r="AJ272" s="10">
        <f t="shared" si="108"/>
        <v>0</v>
      </c>
      <c r="AK272" s="10">
        <f t="shared" si="108"/>
        <v>0</v>
      </c>
    </row>
    <row r="273" spans="1:38" x14ac:dyDescent="0.35">
      <c r="E273" t="s">
        <v>141</v>
      </c>
      <c r="F273" t="s">
        <v>53</v>
      </c>
      <c r="G273" s="10">
        <f t="shared" si="108"/>
        <v>0</v>
      </c>
      <c r="H273" s="10">
        <f t="shared" si="108"/>
        <v>526993.09080000001</v>
      </c>
      <c r="I273" s="10">
        <f t="shared" si="108"/>
        <v>1052117.5824</v>
      </c>
      <c r="J273" s="10">
        <f t="shared" si="108"/>
        <v>1617113.1687767638</v>
      </c>
      <c r="K273" s="10">
        <f t="shared" si="108"/>
        <v>2307276.8111002063</v>
      </c>
      <c r="L273" s="10">
        <f t="shared" si="108"/>
        <v>3079492.6394812567</v>
      </c>
      <c r="M273" s="10">
        <f t="shared" si="108"/>
        <v>3873851.0579541735</v>
      </c>
      <c r="N273" s="10">
        <f t="shared" si="108"/>
        <v>4798477.4313812647</v>
      </c>
      <c r="O273" s="10">
        <f t="shared" si="108"/>
        <v>5602464.1495253285</v>
      </c>
      <c r="P273" s="10">
        <f t="shared" si="108"/>
        <v>6438102.1812842032</v>
      </c>
      <c r="Q273" s="10">
        <f t="shared" si="108"/>
        <v>7306366.3236870114</v>
      </c>
      <c r="R273" s="10">
        <f t="shared" si="108"/>
        <v>8208258.3570087897</v>
      </c>
      <c r="S273" s="10">
        <f t="shared" si="108"/>
        <v>9144807.7481813375</v>
      </c>
      <c r="T273" s="10">
        <f t="shared" si="108"/>
        <v>10117072.371847691</v>
      </c>
      <c r="U273" s="10">
        <f t="shared" si="108"/>
        <v>11126139.249491084</v>
      </c>
      <c r="V273" s="10">
        <f t="shared" si="108"/>
        <v>12173125.307079513</v>
      </c>
      <c r="W273" s="10">
        <f t="shared" si="108"/>
        <v>13259178.151677631</v>
      </c>
      <c r="X273" s="10">
        <f t="shared" si="108"/>
        <v>14385476.867488448</v>
      </c>
      <c r="Y273" s="10">
        <f t="shared" si="108"/>
        <v>15553232.831798427</v>
      </c>
      <c r="Z273" s="10">
        <f t="shared" si="108"/>
        <v>16763690.551310865</v>
      </c>
      <c r="AA273" s="10">
        <f t="shared" si="108"/>
        <v>18018128.519364007</v>
      </c>
      <c r="AB273" s="10">
        <f t="shared" si="108"/>
        <v>19317860.094542243</v>
      </c>
      <c r="AC273" s="10">
        <f t="shared" si="108"/>
        <v>20664234.401200928</v>
      </c>
      <c r="AD273" s="10">
        <f t="shared" si="108"/>
        <v>22058637.252437588</v>
      </c>
      <c r="AE273" s="10">
        <f t="shared" si="108"/>
        <v>23502492.096055254</v>
      </c>
      <c r="AF273" s="10">
        <f t="shared" si="108"/>
        <v>24997260.984076541</v>
      </c>
      <c r="AG273" s="10">
        <f t="shared" si="108"/>
        <v>26544445.566380359</v>
      </c>
      <c r="AH273" s="10">
        <f t="shared" si="108"/>
        <v>28145588.109046958</v>
      </c>
      <c r="AI273" s="10">
        <f t="shared" si="108"/>
        <v>29802272.538010783</v>
      </c>
      <c r="AJ273" s="10">
        <f t="shared" si="108"/>
        <v>31516125.508635003</v>
      </c>
      <c r="AK273" s="10">
        <f t="shared" si="108"/>
        <v>33288817.501836173</v>
      </c>
      <c r="AL273" s="10">
        <f t="shared" ref="AL273:AL277" si="109">IF(AF273=0,0,IF($G$17&gt;(AK273/AF273)^(1/5)-1+2%,AK273*(AK273/AF273)^(1/5)/($G$17-((AK273/AF273)^(1/5)-1)),AK273*(1+$G$16)/$G$18))</f>
        <v>1099931477.9732921</v>
      </c>
    </row>
    <row r="274" spans="1:38" x14ac:dyDescent="0.35">
      <c r="E274" t="s">
        <v>117</v>
      </c>
      <c r="F274" t="s">
        <v>53</v>
      </c>
      <c r="G274" s="10">
        <f t="shared" si="108"/>
        <v>0</v>
      </c>
      <c r="H274" s="10">
        <f t="shared" si="108"/>
        <v>0</v>
      </c>
      <c r="I274" s="10">
        <f t="shared" si="108"/>
        <v>0</v>
      </c>
      <c r="J274" s="10">
        <f t="shared" si="108"/>
        <v>0</v>
      </c>
      <c r="K274" s="10">
        <f t="shared" si="108"/>
        <v>0</v>
      </c>
      <c r="L274" s="10">
        <f t="shared" si="108"/>
        <v>0</v>
      </c>
      <c r="M274" s="10">
        <f t="shared" si="108"/>
        <v>0</v>
      </c>
      <c r="N274" s="10">
        <f t="shared" si="108"/>
        <v>0</v>
      </c>
      <c r="O274" s="10">
        <f t="shared" si="108"/>
        <v>0</v>
      </c>
      <c r="P274" s="10">
        <f t="shared" si="108"/>
        <v>0</v>
      </c>
      <c r="Q274" s="10">
        <f t="shared" si="108"/>
        <v>0</v>
      </c>
      <c r="R274" s="10">
        <f t="shared" si="108"/>
        <v>0</v>
      </c>
      <c r="S274" s="10">
        <f t="shared" si="108"/>
        <v>0</v>
      </c>
      <c r="T274" s="10">
        <f t="shared" si="108"/>
        <v>0</v>
      </c>
      <c r="U274" s="10">
        <f t="shared" si="108"/>
        <v>0</v>
      </c>
      <c r="V274" s="10">
        <f t="shared" si="108"/>
        <v>0</v>
      </c>
      <c r="W274" s="10">
        <f t="shared" si="108"/>
        <v>0</v>
      </c>
      <c r="X274" s="10">
        <f t="shared" si="108"/>
        <v>0</v>
      </c>
      <c r="Y274" s="10">
        <f t="shared" si="108"/>
        <v>0</v>
      </c>
      <c r="Z274" s="10">
        <f t="shared" si="108"/>
        <v>0</v>
      </c>
      <c r="AA274" s="10">
        <f t="shared" si="108"/>
        <v>0</v>
      </c>
      <c r="AB274" s="10">
        <f t="shared" si="108"/>
        <v>0</v>
      </c>
      <c r="AC274" s="10">
        <f t="shared" si="108"/>
        <v>0</v>
      </c>
      <c r="AD274" s="10">
        <f t="shared" si="108"/>
        <v>0</v>
      </c>
      <c r="AE274" s="10">
        <f t="shared" si="108"/>
        <v>0</v>
      </c>
      <c r="AF274" s="10">
        <f t="shared" si="108"/>
        <v>0</v>
      </c>
      <c r="AG274" s="10">
        <f t="shared" si="108"/>
        <v>0</v>
      </c>
      <c r="AH274" s="10">
        <f t="shared" si="108"/>
        <v>0</v>
      </c>
      <c r="AI274" s="10">
        <f t="shared" si="108"/>
        <v>0</v>
      </c>
      <c r="AJ274" s="10">
        <f t="shared" si="108"/>
        <v>0</v>
      </c>
      <c r="AK274" s="10">
        <f t="shared" si="108"/>
        <v>0</v>
      </c>
      <c r="AL274" s="10">
        <f t="shared" si="109"/>
        <v>0</v>
      </c>
    </row>
    <row r="275" spans="1:38" x14ac:dyDescent="0.35">
      <c r="E275" t="s">
        <v>118</v>
      </c>
      <c r="F275" t="s">
        <v>53</v>
      </c>
      <c r="G275" s="10">
        <f t="shared" si="108"/>
        <v>0</v>
      </c>
      <c r="H275" s="10">
        <f t="shared" si="108"/>
        <v>-473409.11199999996</v>
      </c>
      <c r="I275" s="10">
        <f t="shared" si="108"/>
        <v>-910776.53193599987</v>
      </c>
      <c r="J275" s="10">
        <f t="shared" si="108"/>
        <v>-1372422.3919271477</v>
      </c>
      <c r="K275" s="10">
        <f t="shared" si="108"/>
        <v>-1886369.0869462134</v>
      </c>
      <c r="L275" s="10">
        <f t="shared" si="108"/>
        <v>-2432988.253675662</v>
      </c>
      <c r="M275" s="10">
        <f t="shared" si="108"/>
        <v>-2933364.3346128031</v>
      </c>
      <c r="N275" s="10">
        <f t="shared" si="108"/>
        <v>-3496895.8544871639</v>
      </c>
      <c r="O275" s="10">
        <f t="shared" si="108"/>
        <v>-4082802.0845246837</v>
      </c>
      <c r="P275" s="10">
        <f t="shared" si="108"/>
        <v>-4691774.245151951</v>
      </c>
      <c r="Q275" s="10">
        <f t="shared" si="108"/>
        <v>-5324522.7208062867</v>
      </c>
      <c r="R275" s="10">
        <f t="shared" si="108"/>
        <v>-5981777.559995994</v>
      </c>
      <c r="S275" s="10">
        <f t="shared" si="108"/>
        <v>-6664288.9879117915</v>
      </c>
      <c r="T275" s="10">
        <f t="shared" si="108"/>
        <v>-7372827.9318960942</v>
      </c>
      <c r="U275" s="10">
        <f t="shared" si="108"/>
        <v>-8108186.5600840691</v>
      </c>
      <c r="V275" s="10">
        <f t="shared" si="108"/>
        <v>-8871178.8335379735</v>
      </c>
      <c r="W275" s="10">
        <f t="shared" si="108"/>
        <v>-9662641.0722039435</v>
      </c>
      <c r="X275" s="10">
        <f t="shared" si="108"/>
        <v>-10483432.535028294</v>
      </c>
      <c r="Y275" s="10">
        <f t="shared" si="108"/>
        <v>-11334436.014578426</v>
      </c>
      <c r="Z275" s="10">
        <f t="shared" si="108"/>
        <v>-12216558.446521716</v>
      </c>
      <c r="AA275" s="10">
        <f t="shared" si="108"/>
        <v>-13130731.534324195</v>
      </c>
      <c r="AB275" s="10">
        <f t="shared" si="108"/>
        <v>-14077912.389539462</v>
      </c>
      <c r="AC275" s="10">
        <f t="shared" si="108"/>
        <v>-15059084.188067133</v>
      </c>
      <c r="AD275" s="10">
        <f t="shared" si="108"/>
        <v>-16075256.842769178</v>
      </c>
      <c r="AE275" s="10">
        <f t="shared" si="108"/>
        <v>-17127467.692841772</v>
      </c>
      <c r="AF275" s="10">
        <f t="shared" si="108"/>
        <v>-18216782.210349753</v>
      </c>
      <c r="AG275" s="10">
        <f t="shared" si="108"/>
        <v>-19344294.724340525</v>
      </c>
      <c r="AH275" s="10">
        <f t="shared" si="108"/>
        <v>-20511129.162964147</v>
      </c>
      <c r="AI275" s="10">
        <f t="shared" si="108"/>
        <v>-21718439.814036522</v>
      </c>
      <c r="AJ275" s="10">
        <f t="shared" si="108"/>
        <v>-22967412.104493074</v>
      </c>
      <c r="AK275" s="10">
        <f t="shared" si="108"/>
        <v>-24259263.399190813</v>
      </c>
      <c r="AL275" s="10">
        <f t="shared" si="109"/>
        <v>-801576308.43280959</v>
      </c>
    </row>
    <row r="276" spans="1:38" x14ac:dyDescent="0.35">
      <c r="E276" t="s">
        <v>125</v>
      </c>
      <c r="F276" t="s">
        <v>53</v>
      </c>
      <c r="G276" s="10">
        <f t="shared" si="108"/>
        <v>0</v>
      </c>
      <c r="H276" s="10">
        <f t="shared" si="108"/>
        <v>0</v>
      </c>
      <c r="I276" s="10">
        <f t="shared" si="108"/>
        <v>0</v>
      </c>
      <c r="J276" s="10">
        <f t="shared" si="108"/>
        <v>0</v>
      </c>
      <c r="K276" s="10">
        <f t="shared" si="108"/>
        <v>0</v>
      </c>
      <c r="L276" s="10">
        <f t="shared" si="108"/>
        <v>0</v>
      </c>
      <c r="M276" s="10">
        <f t="shared" si="108"/>
        <v>0</v>
      </c>
      <c r="N276" s="10">
        <f t="shared" si="108"/>
        <v>0</v>
      </c>
      <c r="O276" s="10">
        <f t="shared" si="108"/>
        <v>0</v>
      </c>
      <c r="P276" s="10">
        <f t="shared" si="108"/>
        <v>0</v>
      </c>
      <c r="Q276" s="10">
        <f t="shared" si="108"/>
        <v>0</v>
      </c>
      <c r="R276" s="10">
        <f t="shared" si="108"/>
        <v>0</v>
      </c>
      <c r="S276" s="10">
        <f t="shared" si="108"/>
        <v>0</v>
      </c>
      <c r="T276" s="10">
        <f t="shared" si="108"/>
        <v>0</v>
      </c>
      <c r="U276" s="10">
        <f t="shared" si="108"/>
        <v>0</v>
      </c>
      <c r="V276" s="10">
        <f t="shared" si="108"/>
        <v>0</v>
      </c>
      <c r="W276" s="10">
        <f t="shared" si="108"/>
        <v>0</v>
      </c>
      <c r="X276" s="10">
        <f t="shared" si="108"/>
        <v>0</v>
      </c>
      <c r="Y276" s="10">
        <f t="shared" si="108"/>
        <v>0</v>
      </c>
      <c r="Z276" s="10">
        <f t="shared" si="108"/>
        <v>0</v>
      </c>
      <c r="AA276" s="10">
        <f t="shared" si="108"/>
        <v>0</v>
      </c>
      <c r="AB276" s="10">
        <f t="shared" si="108"/>
        <v>0</v>
      </c>
      <c r="AC276" s="10">
        <f t="shared" si="108"/>
        <v>0</v>
      </c>
      <c r="AD276" s="10">
        <f t="shared" si="108"/>
        <v>0</v>
      </c>
      <c r="AE276" s="10">
        <f t="shared" si="108"/>
        <v>0</v>
      </c>
      <c r="AF276" s="10">
        <f t="shared" si="108"/>
        <v>0</v>
      </c>
      <c r="AG276" s="10">
        <f t="shared" si="108"/>
        <v>0</v>
      </c>
      <c r="AH276" s="10">
        <f t="shared" si="108"/>
        <v>0</v>
      </c>
      <c r="AI276" s="10">
        <f t="shared" si="108"/>
        <v>0</v>
      </c>
      <c r="AJ276" s="10">
        <f t="shared" si="108"/>
        <v>0</v>
      </c>
      <c r="AK276" s="10">
        <f t="shared" si="108"/>
        <v>0</v>
      </c>
      <c r="AL276" s="10">
        <f t="shared" si="109"/>
        <v>0</v>
      </c>
    </row>
    <row r="277" spans="1:38" x14ac:dyDescent="0.35">
      <c r="E277" t="s">
        <v>131</v>
      </c>
      <c r="F277" t="s">
        <v>53</v>
      </c>
      <c r="G277" s="10">
        <f t="shared" si="108"/>
        <v>0</v>
      </c>
      <c r="H277" s="10">
        <f t="shared" si="108"/>
        <v>0</v>
      </c>
      <c r="I277" s="10">
        <f t="shared" si="108"/>
        <v>0</v>
      </c>
      <c r="J277" s="10">
        <f t="shared" si="108"/>
        <v>0</v>
      </c>
      <c r="K277" s="10">
        <f t="shared" si="108"/>
        <v>0</v>
      </c>
      <c r="L277" s="10">
        <f t="shared" si="108"/>
        <v>0</v>
      </c>
      <c r="M277" s="10">
        <f t="shared" si="108"/>
        <v>0</v>
      </c>
      <c r="N277" s="10">
        <f t="shared" si="108"/>
        <v>0</v>
      </c>
      <c r="O277" s="10">
        <f t="shared" si="108"/>
        <v>0</v>
      </c>
      <c r="P277" s="10">
        <f t="shared" si="108"/>
        <v>0</v>
      </c>
      <c r="Q277" s="10">
        <f t="shared" si="108"/>
        <v>0</v>
      </c>
      <c r="R277" s="10">
        <f t="shared" si="108"/>
        <v>0</v>
      </c>
      <c r="S277" s="10">
        <f t="shared" si="108"/>
        <v>0</v>
      </c>
      <c r="T277" s="10">
        <f t="shared" si="108"/>
        <v>0</v>
      </c>
      <c r="U277" s="10">
        <f t="shared" si="108"/>
        <v>0</v>
      </c>
      <c r="V277" s="10">
        <f t="shared" si="108"/>
        <v>0</v>
      </c>
      <c r="W277" s="10">
        <f t="shared" si="108"/>
        <v>0</v>
      </c>
      <c r="X277" s="10">
        <f t="shared" si="108"/>
        <v>0</v>
      </c>
      <c r="Y277" s="10">
        <f t="shared" si="108"/>
        <v>0</v>
      </c>
      <c r="Z277" s="10">
        <f t="shared" si="108"/>
        <v>0</v>
      </c>
      <c r="AA277" s="10">
        <f t="shared" si="108"/>
        <v>0</v>
      </c>
      <c r="AB277" s="10">
        <f t="shared" si="108"/>
        <v>0</v>
      </c>
      <c r="AC277" s="10">
        <f t="shared" si="108"/>
        <v>0</v>
      </c>
      <c r="AD277" s="10">
        <f t="shared" si="108"/>
        <v>0</v>
      </c>
      <c r="AE277" s="10">
        <f t="shared" si="108"/>
        <v>0</v>
      </c>
      <c r="AF277" s="10">
        <f t="shared" si="108"/>
        <v>0</v>
      </c>
      <c r="AG277" s="10">
        <f t="shared" si="108"/>
        <v>0</v>
      </c>
      <c r="AH277" s="10">
        <f t="shared" si="108"/>
        <v>0</v>
      </c>
      <c r="AI277" s="10">
        <f t="shared" si="108"/>
        <v>0</v>
      </c>
      <c r="AJ277" s="10">
        <f t="shared" si="108"/>
        <v>0</v>
      </c>
      <c r="AK277" s="10">
        <f t="shared" si="108"/>
        <v>0</v>
      </c>
      <c r="AL277" s="10">
        <f t="shared" si="109"/>
        <v>0</v>
      </c>
    </row>
    <row r="278" spans="1:38" x14ac:dyDescent="0.35">
      <c r="E278" t="s">
        <v>148</v>
      </c>
      <c r="F278" t="s">
        <v>53</v>
      </c>
      <c r="G278" s="10">
        <f t="shared" ref="G278:AK278" si="110">G267</f>
        <v>0</v>
      </c>
      <c r="H278" s="10">
        <f t="shared" si="110"/>
        <v>0</v>
      </c>
      <c r="I278" s="10">
        <f t="shared" si="110"/>
        <v>0</v>
      </c>
      <c r="J278" s="10">
        <f t="shared" si="110"/>
        <v>0</v>
      </c>
      <c r="K278" s="10">
        <f t="shared" si="110"/>
        <v>0</v>
      </c>
      <c r="L278" s="10">
        <f t="shared" si="110"/>
        <v>0</v>
      </c>
      <c r="M278" s="10">
        <f t="shared" si="110"/>
        <v>0</v>
      </c>
      <c r="N278" s="10">
        <f t="shared" si="110"/>
        <v>0</v>
      </c>
      <c r="O278" s="10">
        <f t="shared" si="110"/>
        <v>0</v>
      </c>
      <c r="P278" s="10">
        <f t="shared" si="110"/>
        <v>0</v>
      </c>
      <c r="Q278" s="10">
        <f t="shared" si="110"/>
        <v>0</v>
      </c>
      <c r="R278" s="10">
        <f t="shared" si="110"/>
        <v>0</v>
      </c>
      <c r="S278" s="10">
        <f t="shared" si="110"/>
        <v>0</v>
      </c>
      <c r="T278" s="10">
        <f t="shared" si="110"/>
        <v>0</v>
      </c>
      <c r="U278" s="10">
        <f t="shared" si="110"/>
        <v>0</v>
      </c>
      <c r="V278" s="10">
        <f t="shared" si="110"/>
        <v>0</v>
      </c>
      <c r="W278" s="10">
        <f t="shared" si="110"/>
        <v>0</v>
      </c>
      <c r="X278" s="10">
        <f t="shared" si="110"/>
        <v>0</v>
      </c>
      <c r="Y278" s="10">
        <f t="shared" si="110"/>
        <v>0</v>
      </c>
      <c r="Z278" s="10">
        <f t="shared" si="110"/>
        <v>0</v>
      </c>
      <c r="AA278" s="10">
        <f t="shared" si="110"/>
        <v>0</v>
      </c>
      <c r="AB278" s="10">
        <f t="shared" si="110"/>
        <v>0</v>
      </c>
      <c r="AC278" s="10">
        <f t="shared" si="110"/>
        <v>0</v>
      </c>
      <c r="AD278" s="10">
        <f t="shared" si="110"/>
        <v>0</v>
      </c>
      <c r="AE278" s="10">
        <f t="shared" si="110"/>
        <v>0</v>
      </c>
      <c r="AF278" s="10">
        <f t="shared" si="110"/>
        <v>0</v>
      </c>
      <c r="AG278" s="10">
        <f t="shared" si="110"/>
        <v>0</v>
      </c>
      <c r="AH278" s="10">
        <f t="shared" si="110"/>
        <v>0</v>
      </c>
      <c r="AI278" s="10">
        <f t="shared" si="110"/>
        <v>0</v>
      </c>
      <c r="AJ278" s="10">
        <f t="shared" si="110"/>
        <v>0</v>
      </c>
      <c r="AK278" s="10">
        <f t="shared" si="110"/>
        <v>0</v>
      </c>
      <c r="AL278" s="10">
        <f>IF(AF278=0,0,IF($G$17&gt;(AK278/AF278)^(1/5)-1+2%,AK278*(AK278/AF278)^(1/5)/($G$17-((AK278/AF278)^(1/5)-1)),AK278*(1+$G$16)/$G$18))</f>
        <v>0</v>
      </c>
    </row>
    <row r="279" spans="1:38" x14ac:dyDescent="0.35">
      <c r="E279" t="s">
        <v>149</v>
      </c>
      <c r="F279" t="s">
        <v>53</v>
      </c>
      <c r="G279" s="10">
        <f>-$G$19*G278</f>
        <v>0</v>
      </c>
      <c r="H279" s="10">
        <f t="shared" ref="H279:AK279" si="111">-$G$19*H278</f>
        <v>0</v>
      </c>
      <c r="I279" s="10">
        <f t="shared" si="111"/>
        <v>0</v>
      </c>
      <c r="J279" s="10">
        <f t="shared" si="111"/>
        <v>0</v>
      </c>
      <c r="K279" s="10">
        <f t="shared" si="111"/>
        <v>0</v>
      </c>
      <c r="L279" s="10">
        <f t="shared" si="111"/>
        <v>0</v>
      </c>
      <c r="M279" s="10">
        <f t="shared" si="111"/>
        <v>0</v>
      </c>
      <c r="N279" s="10">
        <f t="shared" si="111"/>
        <v>0</v>
      </c>
      <c r="O279" s="10">
        <f t="shared" si="111"/>
        <v>0</v>
      </c>
      <c r="P279" s="10">
        <f t="shared" si="111"/>
        <v>0</v>
      </c>
      <c r="Q279" s="10">
        <f t="shared" si="111"/>
        <v>0</v>
      </c>
      <c r="R279" s="10">
        <f t="shared" si="111"/>
        <v>0</v>
      </c>
      <c r="S279" s="10">
        <f t="shared" si="111"/>
        <v>0</v>
      </c>
      <c r="T279" s="10">
        <f t="shared" si="111"/>
        <v>0</v>
      </c>
      <c r="U279" s="10">
        <f t="shared" si="111"/>
        <v>0</v>
      </c>
      <c r="V279" s="10">
        <f t="shared" si="111"/>
        <v>0</v>
      </c>
      <c r="W279" s="10">
        <f t="shared" si="111"/>
        <v>0</v>
      </c>
      <c r="X279" s="10">
        <f t="shared" si="111"/>
        <v>0</v>
      </c>
      <c r="Y279" s="10">
        <f t="shared" si="111"/>
        <v>0</v>
      </c>
      <c r="Z279" s="10">
        <f t="shared" si="111"/>
        <v>0</v>
      </c>
      <c r="AA279" s="10">
        <f t="shared" si="111"/>
        <v>0</v>
      </c>
      <c r="AB279" s="10">
        <f t="shared" si="111"/>
        <v>0</v>
      </c>
      <c r="AC279" s="10">
        <f t="shared" si="111"/>
        <v>0</v>
      </c>
      <c r="AD279" s="10">
        <f t="shared" si="111"/>
        <v>0</v>
      </c>
      <c r="AE279" s="10">
        <f t="shared" si="111"/>
        <v>0</v>
      </c>
      <c r="AF279" s="10">
        <f t="shared" si="111"/>
        <v>0</v>
      </c>
      <c r="AG279" s="10">
        <f t="shared" si="111"/>
        <v>0</v>
      </c>
      <c r="AH279" s="10">
        <f t="shared" si="111"/>
        <v>0</v>
      </c>
      <c r="AI279" s="10">
        <f t="shared" si="111"/>
        <v>0</v>
      </c>
      <c r="AJ279" s="10">
        <f t="shared" si="111"/>
        <v>0</v>
      </c>
      <c r="AK279" s="10">
        <f t="shared" si="111"/>
        <v>0</v>
      </c>
      <c r="AL279" s="10">
        <f t="shared" ref="AL279" si="112">IF(AF279=0,0,IF($G$17&gt;(AK279/AF279)^(1/5)-1+2%,AK279*(AK279/AF279)^(1/5)/($G$17-((AK279/AF279)^(1/5)-1)),AK279*(1+$G$16)/$G$18))</f>
        <v>0</v>
      </c>
    </row>
    <row r="280" spans="1:38" x14ac:dyDescent="0.35">
      <c r="E280" t="s">
        <v>150</v>
      </c>
      <c r="F280" t="s">
        <v>53</v>
      </c>
      <c r="G280" s="10">
        <f t="shared" ref="G280:AL280" si="113">SUM(G270:G279)</f>
        <v>-34764548.044999994</v>
      </c>
      <c r="H280" s="10">
        <f t="shared" si="113"/>
        <v>-1945044.737130746</v>
      </c>
      <c r="I280" s="10">
        <f t="shared" si="113"/>
        <v>-7360071.3042494999</v>
      </c>
      <c r="J280" s="10">
        <f t="shared" si="113"/>
        <v>-8708941.1980113816</v>
      </c>
      <c r="K280" s="10">
        <f t="shared" si="113"/>
        <v>-14395855.779832052</v>
      </c>
      <c r="L280" s="10">
        <f t="shared" si="113"/>
        <v>-5249107.4379045693</v>
      </c>
      <c r="M280" s="10">
        <f t="shared" si="113"/>
        <v>-2824884.558639999</v>
      </c>
      <c r="N280" s="10">
        <f t="shared" si="113"/>
        <v>-2665448.496597677</v>
      </c>
      <c r="O280" s="10">
        <f t="shared" si="113"/>
        <v>-32024123.485435043</v>
      </c>
      <c r="P280" s="10">
        <f t="shared" si="113"/>
        <v>-6310312.8605674524</v>
      </c>
      <c r="Q280" s="10">
        <f t="shared" si="113"/>
        <v>-8278776.5573178781</v>
      </c>
      <c r="R280" s="10">
        <f t="shared" si="113"/>
        <v>-18104272.388694983</v>
      </c>
      <c r="S280" s="10">
        <f t="shared" si="113"/>
        <v>-24401760.04278858</v>
      </c>
      <c r="T280" s="10">
        <f t="shared" si="113"/>
        <v>-5742100.8073981013</v>
      </c>
      <c r="U280" s="10">
        <f t="shared" si="113"/>
        <v>-5598959.7142105103</v>
      </c>
      <c r="V280" s="10">
        <f t="shared" si="113"/>
        <v>-5445533.0863438156</v>
      </c>
      <c r="W280" s="10">
        <f t="shared" si="113"/>
        <v>-5281509.6366794966</v>
      </c>
      <c r="X280" s="10">
        <f t="shared" si="113"/>
        <v>-5106569.5399608575</v>
      </c>
      <c r="Y280" s="10">
        <f t="shared" si="113"/>
        <v>-4920384.21146884</v>
      </c>
      <c r="Z280" s="10">
        <f t="shared" si="113"/>
        <v>-4722616.0801675208</v>
      </c>
      <c r="AA280" s="10">
        <f t="shared" si="113"/>
        <v>-4512918.3561846856</v>
      </c>
      <c r="AB280" s="10">
        <f t="shared" si="113"/>
        <v>-4290934.7924895454</v>
      </c>
      <c r="AC280" s="10">
        <f t="shared" si="113"/>
        <v>-4056299.4406263605</v>
      </c>
      <c r="AD280" s="10">
        <f t="shared" si="113"/>
        <v>-3808636.4003595747</v>
      </c>
      <c r="AE280" s="10">
        <f t="shared" si="113"/>
        <v>-3547559.5630823299</v>
      </c>
      <c r="AF280" s="10">
        <f t="shared" si="113"/>
        <v>-3272672.3488368541</v>
      </c>
      <c r="AG280" s="10">
        <f t="shared" si="113"/>
        <v>-2983567.436791636</v>
      </c>
      <c r="AH280" s="10">
        <f t="shared" si="113"/>
        <v>-2679826.4890164845</v>
      </c>
      <c r="AI280" s="10">
        <f t="shared" si="113"/>
        <v>-2361019.8673928641</v>
      </c>
      <c r="AJ280" s="10">
        <f t="shared" si="113"/>
        <v>-2026706.3434930295</v>
      </c>
      <c r="AK280" s="10">
        <f t="shared" si="113"/>
        <v>-1676432.8012574241</v>
      </c>
      <c r="AL280" s="10">
        <f t="shared" si="113"/>
        <v>298355169.54048252</v>
      </c>
    </row>
    <row r="281" spans="1:38" x14ac:dyDescent="0.35">
      <c r="E281" t="s">
        <v>151</v>
      </c>
      <c r="F281" t="s">
        <v>53</v>
      </c>
      <c r="G281" s="10">
        <f>NPV($G$17,H280:AL280)+G280</f>
        <v>-89954971.180925041</v>
      </c>
    </row>
    <row r="282" spans="1:38" x14ac:dyDescent="0.35">
      <c r="E282" s="15" t="s">
        <v>153</v>
      </c>
      <c r="F282" s="15"/>
      <c r="G282" s="18" t="str">
        <f>IF(G281&gt;0,"N/A",IF(ABS(G281+G255)&gt;1,"Error","OK"))</f>
        <v>Error</v>
      </c>
    </row>
    <row r="284" spans="1:38" x14ac:dyDescent="0.35">
      <c r="C284" s="3" t="s">
        <v>155</v>
      </c>
      <c r="D284" s="3"/>
      <c r="G284">
        <f>MAX(0,-G313/(NPV($G$18,H285:AA285)+G285))</f>
        <v>16155815.349369563</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4">G286*(1+$G$16)</f>
        <v>17579235.372820001</v>
      </c>
      <c r="I286" s="10">
        <f t="shared" si="114"/>
        <v>17948399.315649219</v>
      </c>
      <c r="J286" s="10">
        <f t="shared" si="114"/>
        <v>18325315.701277852</v>
      </c>
      <c r="K286" s="10">
        <f t="shared" si="114"/>
        <v>18710147.331004687</v>
      </c>
      <c r="L286" s="10">
        <f t="shared" si="114"/>
        <v>19103060.424955782</v>
      </c>
      <c r="M286" s="10">
        <f t="shared" si="114"/>
        <v>19504224.69387985</v>
      </c>
      <c r="N286" s="10">
        <f t="shared" si="114"/>
        <v>19913813.412451327</v>
      </c>
      <c r="O286" s="10">
        <f t="shared" si="114"/>
        <v>20332003.494112805</v>
      </c>
      <c r="P286" s="10">
        <f t="shared" si="114"/>
        <v>20758975.567489173</v>
      </c>
      <c r="Q286" s="10">
        <f t="shared" si="114"/>
        <v>21194914.054406445</v>
      </c>
      <c r="R286" s="10">
        <f t="shared" si="114"/>
        <v>21640007.249548979</v>
      </c>
      <c r="S286" s="10">
        <f t="shared" si="114"/>
        <v>22094447.401789505</v>
      </c>
      <c r="T286" s="10">
        <f t="shared" si="114"/>
        <v>22558430.797227081</v>
      </c>
      <c r="U286" s="10">
        <f t="shared" si="114"/>
        <v>23032157.843968846</v>
      </c>
      <c r="V286" s="10">
        <f t="shared" si="114"/>
        <v>23515833.158692189</v>
      </c>
      <c r="W286" s="10">
        <f t="shared" si="114"/>
        <v>24009665.655024722</v>
      </c>
      <c r="X286" s="10">
        <f t="shared" si="114"/>
        <v>24513868.633780241</v>
      </c>
      <c r="Y286" s="10">
        <f t="shared" si="114"/>
        <v>25028659.875089623</v>
      </c>
      <c r="Z286" s="10">
        <f t="shared" si="114"/>
        <v>25554261.732466504</v>
      </c>
      <c r="AA286" s="10">
        <f t="shared" si="114"/>
        <v>26090901.228848297</v>
      </c>
      <c r="AB286" s="10">
        <f t="shared" si="114"/>
        <v>26638810.154654108</v>
      </c>
      <c r="AC286" s="10">
        <f t="shared" si="114"/>
        <v>27198225.16790184</v>
      </c>
      <c r="AD286" s="10">
        <f t="shared" si="114"/>
        <v>27769387.896427777</v>
      </c>
      <c r="AE286" s="10">
        <f t="shared" si="114"/>
        <v>28352545.042252757</v>
      </c>
      <c r="AF286" s="10">
        <f t="shared" si="114"/>
        <v>28947948.488140061</v>
      </c>
      <c r="AG286" s="10">
        <f>AF286*(1+$G$16)</f>
        <v>29555855.406390999</v>
      </c>
      <c r="AH286" s="10">
        <f t="shared" si="114"/>
        <v>30176528.369925208</v>
      </c>
      <c r="AI286" s="10">
        <f t="shared" si="114"/>
        <v>30810235.465693634</v>
      </c>
      <c r="AJ286" s="10">
        <f t="shared" si="114"/>
        <v>31457250.410473198</v>
      </c>
      <c r="AK286" s="10">
        <f t="shared" si="114"/>
        <v>32117852.669093132</v>
      </c>
    </row>
    <row r="287" spans="1:38" x14ac:dyDescent="0.35">
      <c r="E287" t="s">
        <v>139</v>
      </c>
      <c r="F287" t="s">
        <v>53</v>
      </c>
      <c r="G287" s="10">
        <f>G285*G286</f>
        <v>17217664.420000002</v>
      </c>
      <c r="H287" s="10">
        <f t="shared" ref="H287:AK287" si="115">H285*H286</f>
        <v>17579235.372820001</v>
      </c>
      <c r="I287" s="10">
        <f t="shared" si="115"/>
        <v>17948399.315649219</v>
      </c>
      <c r="J287" s="10">
        <f t="shared" si="115"/>
        <v>18325315.701277852</v>
      </c>
      <c r="K287" s="10">
        <f t="shared" si="115"/>
        <v>18710147.331004687</v>
      </c>
      <c r="L287" s="10">
        <f t="shared" si="115"/>
        <v>19103060.424955782</v>
      </c>
      <c r="M287" s="10">
        <f t="shared" si="115"/>
        <v>0</v>
      </c>
      <c r="N287" s="10">
        <f t="shared" si="115"/>
        <v>0</v>
      </c>
      <c r="O287" s="10">
        <f t="shared" si="115"/>
        <v>0</v>
      </c>
      <c r="P287" s="10">
        <f t="shared" si="115"/>
        <v>0</v>
      </c>
      <c r="Q287" s="10">
        <f t="shared" si="115"/>
        <v>0</v>
      </c>
      <c r="R287" s="10">
        <f t="shared" si="115"/>
        <v>0</v>
      </c>
      <c r="S287" s="10">
        <f t="shared" si="115"/>
        <v>0</v>
      </c>
      <c r="T287" s="10">
        <f t="shared" si="115"/>
        <v>0</v>
      </c>
      <c r="U287" s="10">
        <f t="shared" si="115"/>
        <v>0</v>
      </c>
      <c r="V287" s="10">
        <f t="shared" si="115"/>
        <v>0</v>
      </c>
      <c r="W287" s="10">
        <f t="shared" si="115"/>
        <v>0</v>
      </c>
      <c r="X287" s="10">
        <f t="shared" si="115"/>
        <v>0</v>
      </c>
      <c r="Y287" s="10">
        <f t="shared" si="115"/>
        <v>0</v>
      </c>
      <c r="Z287" s="10">
        <f t="shared" si="115"/>
        <v>0</v>
      </c>
      <c r="AA287" s="10">
        <f t="shared" si="115"/>
        <v>0</v>
      </c>
      <c r="AB287" s="10">
        <f t="shared" si="115"/>
        <v>0</v>
      </c>
      <c r="AC287" s="10">
        <f t="shared" si="115"/>
        <v>0</v>
      </c>
      <c r="AD287" s="10">
        <f t="shared" si="115"/>
        <v>0</v>
      </c>
      <c r="AE287" s="10">
        <f t="shared" si="115"/>
        <v>0</v>
      </c>
      <c r="AF287" s="10">
        <f t="shared" si="115"/>
        <v>0</v>
      </c>
      <c r="AG287" s="10">
        <f t="shared" si="115"/>
        <v>0</v>
      </c>
      <c r="AH287" s="10">
        <f t="shared" si="115"/>
        <v>0</v>
      </c>
      <c r="AI287" s="10">
        <f t="shared" si="115"/>
        <v>0</v>
      </c>
      <c r="AJ287" s="10">
        <f t="shared" si="115"/>
        <v>0</v>
      </c>
      <c r="AK287" s="10">
        <f t="shared" si="115"/>
        <v>0</v>
      </c>
    </row>
    <row r="289" spans="4:37" x14ac:dyDescent="0.35">
      <c r="D289" t="s">
        <v>140</v>
      </c>
    </row>
    <row r="290" spans="4:37" x14ac:dyDescent="0.35">
      <c r="E290" t="s">
        <v>57</v>
      </c>
      <c r="F290" t="s">
        <v>53</v>
      </c>
      <c r="G290" s="10">
        <f t="shared" ref="G290:AK295" si="116">G224</f>
        <v>6232586.4000000004</v>
      </c>
      <c r="H290" s="10">
        <f t="shared" si="116"/>
        <v>4176296</v>
      </c>
      <c r="I290" s="10">
        <f t="shared" si="116"/>
        <v>4176296</v>
      </c>
      <c r="J290" s="10">
        <f t="shared" si="116"/>
        <v>3786015.9385158177</v>
      </c>
      <c r="K290" s="10">
        <f t="shared" si="116"/>
        <v>4598927.3384508733</v>
      </c>
      <c r="L290" s="10">
        <f t="shared" si="116"/>
        <v>5147622.5504659051</v>
      </c>
      <c r="M290" s="10">
        <f t="shared" si="116"/>
        <v>3979015.7998537263</v>
      </c>
      <c r="N290" s="10">
        <f t="shared" si="116"/>
        <v>4907370.082629622</v>
      </c>
      <c r="O290" s="10">
        <f t="shared" si="116"/>
        <v>4483790.3419831889</v>
      </c>
      <c r="P290" s="10">
        <f t="shared" si="116"/>
        <v>4577949.939164836</v>
      </c>
      <c r="Q290" s="10">
        <f t="shared" si="116"/>
        <v>4674086.8878872972</v>
      </c>
      <c r="R290" s="10">
        <f t="shared" si="116"/>
        <v>4772242.7125329301</v>
      </c>
      <c r="S290" s="10">
        <f t="shared" si="116"/>
        <v>4872459.8094961215</v>
      </c>
      <c r="T290" s="10">
        <f t="shared" si="116"/>
        <v>4974781.4654955398</v>
      </c>
      <c r="U290" s="10">
        <f t="shared" si="116"/>
        <v>5079251.8762709461</v>
      </c>
      <c r="V290" s="10">
        <f t="shared" si="116"/>
        <v>5185916.1656726357</v>
      </c>
      <c r="W290" s="10">
        <f t="shared" si="116"/>
        <v>5294820.4051517611</v>
      </c>
      <c r="X290" s="10">
        <f t="shared" si="116"/>
        <v>5406011.6336599477</v>
      </c>
      <c r="Y290" s="10">
        <f t="shared" si="116"/>
        <v>5519537.8779668063</v>
      </c>
      <c r="Z290" s="10">
        <f t="shared" si="116"/>
        <v>5635448.1734041097</v>
      </c>
      <c r="AA290" s="10">
        <f t="shared" si="116"/>
        <v>5753792.5850455957</v>
      </c>
      <c r="AB290" s="10">
        <f t="shared" si="116"/>
        <v>5874622.229331553</v>
      </c>
      <c r="AC290" s="10">
        <f t="shared" si="116"/>
        <v>5997989.296147516</v>
      </c>
      <c r="AD290" s="10">
        <f t="shared" si="116"/>
        <v>6123947.0713666137</v>
      </c>
      <c r="AE290" s="10">
        <f t="shared" si="116"/>
        <v>6252549.959865313</v>
      </c>
      <c r="AF290" s="10">
        <f t="shared" si="116"/>
        <v>6383853.5090224845</v>
      </c>
      <c r="AG290" s="10">
        <f t="shared" si="116"/>
        <v>6517914.432711957</v>
      </c>
      <c r="AH290" s="10">
        <f t="shared" si="116"/>
        <v>6654790.6357989078</v>
      </c>
      <c r="AI290" s="10">
        <f t="shared" si="116"/>
        <v>6794541.2391506853</v>
      </c>
      <c r="AJ290" s="10">
        <f t="shared" si="116"/>
        <v>6937226.6051728493</v>
      </c>
      <c r="AK290" s="10">
        <f t="shared" si="116"/>
        <v>7082908.363881479</v>
      </c>
    </row>
    <row r="291" spans="4:37" x14ac:dyDescent="0.35">
      <c r="E291" t="s">
        <v>141</v>
      </c>
      <c r="F291" t="s">
        <v>53</v>
      </c>
      <c r="G291" s="10">
        <f t="shared" si="116"/>
        <v>0</v>
      </c>
      <c r="H291" s="10">
        <f t="shared" si="116"/>
        <v>526993.09080000001</v>
      </c>
      <c r="I291" s="10">
        <f t="shared" si="116"/>
        <v>1052117.5824</v>
      </c>
      <c r="J291" s="10">
        <f t="shared" si="116"/>
        <v>1617113.1687767638</v>
      </c>
      <c r="K291" s="10">
        <f t="shared" si="116"/>
        <v>2307276.8111002063</v>
      </c>
      <c r="L291" s="10">
        <f t="shared" si="116"/>
        <v>3079492.6394812567</v>
      </c>
      <c r="M291" s="10">
        <f t="shared" si="116"/>
        <v>3873851.0579541735</v>
      </c>
      <c r="N291" s="10">
        <f t="shared" si="116"/>
        <v>4798477.4313812647</v>
      </c>
      <c r="O291" s="10">
        <f t="shared" si="116"/>
        <v>5602464.1495253285</v>
      </c>
      <c r="P291" s="10">
        <f t="shared" si="116"/>
        <v>6438102.1812842032</v>
      </c>
      <c r="Q291" s="10">
        <f t="shared" si="116"/>
        <v>7306366.3236870114</v>
      </c>
      <c r="R291" s="10">
        <f t="shared" si="116"/>
        <v>8208258.3570087897</v>
      </c>
      <c r="S291" s="10">
        <f t="shared" si="116"/>
        <v>9144807.7481813375</v>
      </c>
      <c r="T291" s="10">
        <f t="shared" si="116"/>
        <v>10117072.371847691</v>
      </c>
      <c r="U291" s="10">
        <f t="shared" si="116"/>
        <v>11126139.249491084</v>
      </c>
      <c r="V291" s="10">
        <f t="shared" si="116"/>
        <v>12173125.307079513</v>
      </c>
      <c r="W291" s="10">
        <f t="shared" si="116"/>
        <v>13259178.151677631</v>
      </c>
      <c r="X291" s="10">
        <f t="shared" si="116"/>
        <v>14385476.867488448</v>
      </c>
      <c r="Y291" s="10">
        <f t="shared" si="116"/>
        <v>15553232.831798427</v>
      </c>
      <c r="Z291" s="10">
        <f t="shared" si="116"/>
        <v>16763690.551310865</v>
      </c>
      <c r="AA291" s="10">
        <f t="shared" si="116"/>
        <v>18018128.519364007</v>
      </c>
      <c r="AB291" s="10">
        <f t="shared" si="116"/>
        <v>19317860.094542243</v>
      </c>
      <c r="AC291" s="10">
        <f t="shared" si="116"/>
        <v>20664234.401200928</v>
      </c>
      <c r="AD291" s="10">
        <f t="shared" si="116"/>
        <v>22058637.252437588</v>
      </c>
      <c r="AE291" s="10">
        <f t="shared" si="116"/>
        <v>23502492.096055254</v>
      </c>
      <c r="AF291" s="10">
        <f t="shared" si="116"/>
        <v>24997260.984076541</v>
      </c>
      <c r="AG291" s="10">
        <f t="shared" si="116"/>
        <v>26544445.566380359</v>
      </c>
      <c r="AH291" s="10">
        <f t="shared" si="116"/>
        <v>28145588.109046958</v>
      </c>
      <c r="AI291" s="10">
        <f t="shared" si="116"/>
        <v>29802272.538010783</v>
      </c>
      <c r="AJ291" s="10">
        <f t="shared" si="116"/>
        <v>31516125.508635003</v>
      </c>
      <c r="AK291" s="10">
        <f t="shared" si="116"/>
        <v>33288817.501836173</v>
      </c>
    </row>
    <row r="292" spans="4:37" x14ac:dyDescent="0.35">
      <c r="E292" t="s">
        <v>117</v>
      </c>
      <c r="F292" t="s">
        <v>53</v>
      </c>
      <c r="G292" s="10">
        <f t="shared" si="116"/>
        <v>0</v>
      </c>
      <c r="H292" s="10">
        <f t="shared" si="116"/>
        <v>0</v>
      </c>
      <c r="I292" s="10">
        <f t="shared" si="116"/>
        <v>0</v>
      </c>
      <c r="J292" s="10">
        <f t="shared" si="116"/>
        <v>0</v>
      </c>
      <c r="K292" s="10">
        <f t="shared" si="116"/>
        <v>0</v>
      </c>
      <c r="L292" s="10">
        <f t="shared" si="116"/>
        <v>0</v>
      </c>
      <c r="M292" s="10">
        <f t="shared" si="116"/>
        <v>0</v>
      </c>
      <c r="N292" s="10">
        <f t="shared" si="116"/>
        <v>0</v>
      </c>
      <c r="O292" s="10">
        <f t="shared" si="116"/>
        <v>0</v>
      </c>
      <c r="P292" s="10">
        <f t="shared" si="116"/>
        <v>0</v>
      </c>
      <c r="Q292" s="10">
        <f t="shared" si="116"/>
        <v>0</v>
      </c>
      <c r="R292" s="10">
        <f t="shared" si="116"/>
        <v>0</v>
      </c>
      <c r="S292" s="10">
        <f t="shared" si="116"/>
        <v>0</v>
      </c>
      <c r="T292" s="10">
        <f t="shared" si="116"/>
        <v>0</v>
      </c>
      <c r="U292" s="10">
        <f t="shared" si="116"/>
        <v>0</v>
      </c>
      <c r="V292" s="10">
        <f t="shared" si="116"/>
        <v>0</v>
      </c>
      <c r="W292" s="10">
        <f t="shared" si="116"/>
        <v>0</v>
      </c>
      <c r="X292" s="10">
        <f t="shared" si="116"/>
        <v>0</v>
      </c>
      <c r="Y292" s="10">
        <f t="shared" si="116"/>
        <v>0</v>
      </c>
      <c r="Z292" s="10">
        <f t="shared" si="116"/>
        <v>0</v>
      </c>
      <c r="AA292" s="10">
        <f t="shared" si="116"/>
        <v>0</v>
      </c>
      <c r="AB292" s="10">
        <f t="shared" si="116"/>
        <v>0</v>
      </c>
      <c r="AC292" s="10">
        <f t="shared" si="116"/>
        <v>0</v>
      </c>
      <c r="AD292" s="10">
        <f t="shared" si="116"/>
        <v>0</v>
      </c>
      <c r="AE292" s="10">
        <f t="shared" si="116"/>
        <v>0</v>
      </c>
      <c r="AF292" s="10">
        <f t="shared" si="116"/>
        <v>0</v>
      </c>
      <c r="AG292" s="10">
        <f t="shared" si="116"/>
        <v>0</v>
      </c>
      <c r="AH292" s="10">
        <f t="shared" si="116"/>
        <v>0</v>
      </c>
      <c r="AI292" s="10">
        <f t="shared" si="116"/>
        <v>0</v>
      </c>
      <c r="AJ292" s="10">
        <f t="shared" si="116"/>
        <v>0</v>
      </c>
      <c r="AK292" s="10">
        <f t="shared" si="116"/>
        <v>0</v>
      </c>
    </row>
    <row r="293" spans="4:37" x14ac:dyDescent="0.35">
      <c r="E293" t="s">
        <v>118</v>
      </c>
      <c r="F293" t="s">
        <v>53</v>
      </c>
      <c r="G293" s="10">
        <f t="shared" si="116"/>
        <v>0</v>
      </c>
      <c r="H293" s="10">
        <f t="shared" si="116"/>
        <v>-473409.11199999996</v>
      </c>
      <c r="I293" s="10">
        <f t="shared" si="116"/>
        <v>-910776.53193599987</v>
      </c>
      <c r="J293" s="10">
        <f t="shared" si="116"/>
        <v>-1372422.3919271477</v>
      </c>
      <c r="K293" s="10">
        <f t="shared" si="116"/>
        <v>-1886369.0869462134</v>
      </c>
      <c r="L293" s="10">
        <f t="shared" si="116"/>
        <v>-2432988.253675662</v>
      </c>
      <c r="M293" s="10">
        <f t="shared" si="116"/>
        <v>-2933364.3346128031</v>
      </c>
      <c r="N293" s="10">
        <f t="shared" si="116"/>
        <v>-3496895.8544871639</v>
      </c>
      <c r="O293" s="10">
        <f t="shared" si="116"/>
        <v>-4082802.0845246837</v>
      </c>
      <c r="P293" s="10">
        <f t="shared" si="116"/>
        <v>-4691774.245151951</v>
      </c>
      <c r="Q293" s="10">
        <f t="shared" si="116"/>
        <v>-5324522.7208062867</v>
      </c>
      <c r="R293" s="10">
        <f t="shared" si="116"/>
        <v>-5981777.559995994</v>
      </c>
      <c r="S293" s="10">
        <f t="shared" si="116"/>
        <v>-6664288.9879117915</v>
      </c>
      <c r="T293" s="10">
        <f t="shared" si="116"/>
        <v>-7372827.9318960942</v>
      </c>
      <c r="U293" s="10">
        <f t="shared" si="116"/>
        <v>-8108186.5600840691</v>
      </c>
      <c r="V293" s="10">
        <f t="shared" si="116"/>
        <v>-8871178.8335379735</v>
      </c>
      <c r="W293" s="10">
        <f t="shared" si="116"/>
        <v>-9662641.0722039435</v>
      </c>
      <c r="X293" s="10">
        <f t="shared" si="116"/>
        <v>-10483432.535028294</v>
      </c>
      <c r="Y293" s="10">
        <f t="shared" si="116"/>
        <v>-11334436.014578426</v>
      </c>
      <c r="Z293" s="10">
        <f t="shared" si="116"/>
        <v>-12216558.446521716</v>
      </c>
      <c r="AA293" s="10">
        <f t="shared" si="116"/>
        <v>-13130731.534324195</v>
      </c>
      <c r="AB293" s="10">
        <f t="shared" si="116"/>
        <v>-14077912.389539462</v>
      </c>
      <c r="AC293" s="10">
        <f t="shared" si="116"/>
        <v>-15059084.188067133</v>
      </c>
      <c r="AD293" s="10">
        <f t="shared" si="116"/>
        <v>-16075256.842769178</v>
      </c>
      <c r="AE293" s="10">
        <f t="shared" si="116"/>
        <v>-17127467.692841772</v>
      </c>
      <c r="AF293" s="10">
        <f t="shared" si="116"/>
        <v>-18216782.210349753</v>
      </c>
      <c r="AG293" s="10">
        <f t="shared" si="116"/>
        <v>-19344294.724340525</v>
      </c>
      <c r="AH293" s="10">
        <f t="shared" si="116"/>
        <v>-20511129.162964147</v>
      </c>
      <c r="AI293" s="10">
        <f t="shared" si="116"/>
        <v>-21718439.814036522</v>
      </c>
      <c r="AJ293" s="10">
        <f t="shared" si="116"/>
        <v>-22967412.104493074</v>
      </c>
      <c r="AK293" s="10">
        <f t="shared" si="116"/>
        <v>-24259263.399190813</v>
      </c>
    </row>
    <row r="294" spans="4:37" x14ac:dyDescent="0.35">
      <c r="E294" t="s">
        <v>142</v>
      </c>
      <c r="F294" t="s">
        <v>53</v>
      </c>
      <c r="G294" s="10">
        <f t="shared" si="116"/>
        <v>-2197616.1825999999</v>
      </c>
      <c r="H294" s="10">
        <f t="shared" si="116"/>
        <v>-2338304.2137968307</v>
      </c>
      <c r="I294" s="10">
        <f t="shared" si="116"/>
        <v>-2710520.8808911005</v>
      </c>
      <c r="J294" s="10">
        <f t="shared" si="116"/>
        <v>-3063146.7228086372</v>
      </c>
      <c r="K294" s="10">
        <f t="shared" si="116"/>
        <v>-3549843.9022192797</v>
      </c>
      <c r="L294" s="10">
        <f t="shared" si="116"/>
        <v>-3844264.5922605116</v>
      </c>
      <c r="M294" s="10">
        <f t="shared" si="116"/>
        <v>-4001325.7003741753</v>
      </c>
      <c r="N294" s="10">
        <f t="shared" si="116"/>
        <v>-4194069.3778108284</v>
      </c>
      <c r="O294" s="10">
        <f t="shared" si="116"/>
        <v>-4485177.1546153165</v>
      </c>
      <c r="P294" s="10">
        <f t="shared" si="116"/>
        <v>-4782398.1947326986</v>
      </c>
      <c r="Q294" s="10">
        <f t="shared" si="116"/>
        <v>-5085860.8766925465</v>
      </c>
      <c r="R294" s="10">
        <f t="shared" si="116"/>
        <v>-5395696.2749735508</v>
      </c>
      <c r="S294" s="10">
        <f t="shared" si="116"/>
        <v>-5712038.2166184559</v>
      </c>
      <c r="T294" s="10">
        <f t="shared" si="116"/>
        <v>-6034160.7541327896</v>
      </c>
      <c r="U294" s="10">
        <f t="shared" si="116"/>
        <v>-6362106.8626120714</v>
      </c>
      <c r="V294" s="10">
        <f t="shared" si="116"/>
        <v>-6695920.419628826</v>
      </c>
      <c r="W294" s="10">
        <f t="shared" si="116"/>
        <v>-7035646.2241846044</v>
      </c>
      <c r="X294" s="10">
        <f t="shared" si="116"/>
        <v>-7381330.0160599854</v>
      </c>
      <c r="Y294" s="10">
        <f t="shared" si="116"/>
        <v>-7733018.4955709428</v>
      </c>
      <c r="Z294" s="10">
        <f t="shared" si="116"/>
        <v>-8090759.3437400861</v>
      </c>
      <c r="AA294" s="10">
        <f t="shared" si="116"/>
        <v>-8454601.2428914998</v>
      </c>
      <c r="AB294" s="10">
        <f t="shared" si="116"/>
        <v>-8824593.8976780735</v>
      </c>
      <c r="AC294" s="10">
        <f t="shared" si="116"/>
        <v>-9200788.0565504059</v>
      </c>
      <c r="AD294" s="10">
        <f t="shared" si="116"/>
        <v>-9583235.5336765591</v>
      </c>
      <c r="AE294" s="10">
        <f t="shared" si="116"/>
        <v>-9971989.2313221265</v>
      </c>
      <c r="AF294" s="10">
        <f t="shared" si="116"/>
        <v>-8812036.1753002778</v>
      </c>
      <c r="AG294" s="10">
        <f t="shared" si="116"/>
        <v>-9179186.4141452238</v>
      </c>
      <c r="AH294" s="10">
        <f t="shared" si="116"/>
        <v>-9309862.4135577846</v>
      </c>
      <c r="AI294" s="10">
        <f t="shared" si="116"/>
        <v>-9528726.8204868194</v>
      </c>
      <c r="AJ294" s="10">
        <f t="shared" si="116"/>
        <v>-9753078.1396619268</v>
      </c>
      <c r="AK294" s="10">
        <f t="shared" si="116"/>
        <v>-10033731.976769038</v>
      </c>
    </row>
    <row r="295" spans="4:37" x14ac:dyDescent="0.35">
      <c r="E295" t="s">
        <v>125</v>
      </c>
      <c r="F295" t="s">
        <v>53</v>
      </c>
      <c r="G295" s="10">
        <f t="shared" si="116"/>
        <v>0</v>
      </c>
      <c r="H295" s="10">
        <f t="shared" si="116"/>
        <v>0</v>
      </c>
      <c r="I295" s="10">
        <f t="shared" si="116"/>
        <v>0</v>
      </c>
      <c r="J295" s="10">
        <f t="shared" si="116"/>
        <v>0</v>
      </c>
      <c r="K295" s="10">
        <f t="shared" si="116"/>
        <v>0</v>
      </c>
      <c r="L295" s="10">
        <f t="shared" si="116"/>
        <v>0</v>
      </c>
      <c r="M295" s="10">
        <f t="shared" si="116"/>
        <v>0</v>
      </c>
      <c r="N295" s="10">
        <f t="shared" si="116"/>
        <v>0</v>
      </c>
      <c r="O295" s="10">
        <f t="shared" si="116"/>
        <v>0</v>
      </c>
      <c r="P295" s="10">
        <f t="shared" si="116"/>
        <v>0</v>
      </c>
      <c r="Q295" s="10">
        <f t="shared" si="116"/>
        <v>0</v>
      </c>
      <c r="R295" s="10">
        <f t="shared" si="116"/>
        <v>0</v>
      </c>
      <c r="S295" s="10">
        <f t="shared" si="116"/>
        <v>0</v>
      </c>
      <c r="T295" s="10">
        <f t="shared" si="116"/>
        <v>0</v>
      </c>
      <c r="U295" s="10">
        <f t="shared" si="116"/>
        <v>0</v>
      </c>
      <c r="V295" s="10">
        <f t="shared" si="116"/>
        <v>0</v>
      </c>
      <c r="W295" s="10">
        <f t="shared" si="116"/>
        <v>0</v>
      </c>
      <c r="X295" s="10">
        <f t="shared" si="116"/>
        <v>0</v>
      </c>
      <c r="Y295" s="10">
        <f t="shared" si="116"/>
        <v>0</v>
      </c>
      <c r="Z295" s="10">
        <f t="shared" si="116"/>
        <v>0</v>
      </c>
      <c r="AA295" s="10">
        <f t="shared" si="116"/>
        <v>0</v>
      </c>
      <c r="AB295" s="10">
        <f t="shared" si="116"/>
        <v>0</v>
      </c>
      <c r="AC295" s="10">
        <f t="shared" si="116"/>
        <v>0</v>
      </c>
      <c r="AD295" s="10">
        <f t="shared" si="116"/>
        <v>0</v>
      </c>
      <c r="AE295" s="10">
        <f t="shared" si="116"/>
        <v>0</v>
      </c>
      <c r="AF295" s="10">
        <f t="shared" si="116"/>
        <v>0</v>
      </c>
      <c r="AG295" s="10">
        <f t="shared" si="116"/>
        <v>0</v>
      </c>
      <c r="AH295" s="10">
        <f t="shared" si="116"/>
        <v>0</v>
      </c>
      <c r="AI295" s="10">
        <f t="shared" si="116"/>
        <v>0</v>
      </c>
      <c r="AJ295" s="10">
        <f t="shared" si="116"/>
        <v>0</v>
      </c>
      <c r="AK295" s="10">
        <f t="shared" si="116"/>
        <v>0</v>
      </c>
    </row>
    <row r="296" spans="4:37" x14ac:dyDescent="0.35">
      <c r="E296" t="s">
        <v>143</v>
      </c>
      <c r="F296" t="s">
        <v>53</v>
      </c>
      <c r="G296" s="10">
        <f t="shared" ref="G296:AK296" si="117">G287</f>
        <v>17217664.420000002</v>
      </c>
      <c r="H296" s="10">
        <f t="shared" si="117"/>
        <v>17579235.372820001</v>
      </c>
      <c r="I296" s="10">
        <f t="shared" si="117"/>
        <v>17948399.315649219</v>
      </c>
      <c r="J296" s="10">
        <f t="shared" si="117"/>
        <v>18325315.701277852</v>
      </c>
      <c r="K296" s="10">
        <f t="shared" si="117"/>
        <v>18710147.331004687</v>
      </c>
      <c r="L296" s="10">
        <f t="shared" si="117"/>
        <v>19103060.424955782</v>
      </c>
      <c r="M296" s="10">
        <f t="shared" si="117"/>
        <v>0</v>
      </c>
      <c r="N296" s="10">
        <f t="shared" si="117"/>
        <v>0</v>
      </c>
      <c r="O296" s="10">
        <f t="shared" si="117"/>
        <v>0</v>
      </c>
      <c r="P296" s="10">
        <f t="shared" si="117"/>
        <v>0</v>
      </c>
      <c r="Q296" s="10">
        <f t="shared" si="117"/>
        <v>0</v>
      </c>
      <c r="R296" s="10">
        <f t="shared" si="117"/>
        <v>0</v>
      </c>
      <c r="S296" s="10">
        <f t="shared" si="117"/>
        <v>0</v>
      </c>
      <c r="T296" s="10">
        <f t="shared" si="117"/>
        <v>0</v>
      </c>
      <c r="U296" s="10">
        <f t="shared" si="117"/>
        <v>0</v>
      </c>
      <c r="V296" s="10">
        <f t="shared" si="117"/>
        <v>0</v>
      </c>
      <c r="W296" s="10">
        <f t="shared" si="117"/>
        <v>0</v>
      </c>
      <c r="X296" s="10">
        <f t="shared" si="117"/>
        <v>0</v>
      </c>
      <c r="Y296" s="10">
        <f t="shared" si="117"/>
        <v>0</v>
      </c>
      <c r="Z296" s="10">
        <f t="shared" si="117"/>
        <v>0</v>
      </c>
      <c r="AA296" s="10">
        <f t="shared" si="117"/>
        <v>0</v>
      </c>
      <c r="AB296" s="10">
        <f t="shared" si="117"/>
        <v>0</v>
      </c>
      <c r="AC296" s="10">
        <f t="shared" si="117"/>
        <v>0</v>
      </c>
      <c r="AD296" s="10">
        <f t="shared" si="117"/>
        <v>0</v>
      </c>
      <c r="AE296" s="10">
        <f t="shared" si="117"/>
        <v>0</v>
      </c>
      <c r="AF296" s="10">
        <f t="shared" si="117"/>
        <v>0</v>
      </c>
      <c r="AG296" s="10">
        <f t="shared" si="117"/>
        <v>0</v>
      </c>
      <c r="AH296" s="10">
        <f t="shared" si="117"/>
        <v>0</v>
      </c>
      <c r="AI296" s="10">
        <f t="shared" si="117"/>
        <v>0</v>
      </c>
      <c r="AJ296" s="10">
        <f t="shared" si="117"/>
        <v>0</v>
      </c>
      <c r="AK296" s="10">
        <f t="shared" si="117"/>
        <v>0</v>
      </c>
    </row>
    <row r="298" spans="4:37" x14ac:dyDescent="0.35">
      <c r="E298" t="s">
        <v>144</v>
      </c>
      <c r="F298" t="s">
        <v>53</v>
      </c>
      <c r="G298" s="10">
        <f t="shared" ref="G298:AK298" si="118">SUM(G290:G296)</f>
        <v>21252634.637400001</v>
      </c>
      <c r="H298" s="10">
        <f t="shared" si="118"/>
        <v>19470811.137823172</v>
      </c>
      <c r="I298" s="10">
        <f t="shared" si="118"/>
        <v>19555515.485222116</v>
      </c>
      <c r="J298" s="10">
        <f t="shared" si="118"/>
        <v>19292875.693834648</v>
      </c>
      <c r="K298" s="10">
        <f t="shared" si="118"/>
        <v>20180138.491390273</v>
      </c>
      <c r="L298" s="10">
        <f t="shared" si="118"/>
        <v>21052922.768966772</v>
      </c>
      <c r="M298" s="10">
        <f t="shared" si="118"/>
        <v>918176.82282092189</v>
      </c>
      <c r="N298" s="10">
        <f t="shared" si="118"/>
        <v>2014882.2817128953</v>
      </c>
      <c r="O298" s="10">
        <f t="shared" si="118"/>
        <v>1518275.2523685172</v>
      </c>
      <c r="P298" s="10">
        <f t="shared" si="118"/>
        <v>1541879.6805643905</v>
      </c>
      <c r="Q298" s="10">
        <f t="shared" si="118"/>
        <v>1570069.6140754754</v>
      </c>
      <c r="R298" s="10">
        <f t="shared" si="118"/>
        <v>1603027.234572174</v>
      </c>
      <c r="S298" s="10">
        <f t="shared" si="118"/>
        <v>1640940.3531472115</v>
      </c>
      <c r="T298" s="10">
        <f t="shared" si="118"/>
        <v>1684865.1513143471</v>
      </c>
      <c r="U298" s="10">
        <f t="shared" si="118"/>
        <v>1735097.7030658899</v>
      </c>
      <c r="V298" s="10">
        <f t="shared" si="118"/>
        <v>1791942.219585347</v>
      </c>
      <c r="W298" s="10">
        <f t="shared" si="118"/>
        <v>1855711.260440845</v>
      </c>
      <c r="X298" s="10">
        <f t="shared" si="118"/>
        <v>1926725.9500601161</v>
      </c>
      <c r="Y298" s="10">
        <f t="shared" si="118"/>
        <v>2005316.1996158641</v>
      </c>
      <c r="Z298" s="10">
        <f t="shared" si="118"/>
        <v>2091820.9344531735</v>
      </c>
      <c r="AA298" s="10">
        <f t="shared" si="118"/>
        <v>2186588.3271939065</v>
      </c>
      <c r="AB298" s="10">
        <f t="shared" si="118"/>
        <v>2289976.0366562605</v>
      </c>
      <c r="AC298" s="10">
        <f t="shared" si="118"/>
        <v>2402351.4527309071</v>
      </c>
      <c r="AD298" s="10">
        <f t="shared" si="118"/>
        <v>2524091.947358463</v>
      </c>
      <c r="AE298" s="10">
        <f t="shared" si="118"/>
        <v>2655585.1317566689</v>
      </c>
      <c r="AF298" s="10">
        <f t="shared" si="118"/>
        <v>4352296.1074489951</v>
      </c>
      <c r="AG298" s="10">
        <f t="shared" si="118"/>
        <v>4538878.8606065698</v>
      </c>
      <c r="AH298" s="10">
        <f t="shared" si="118"/>
        <v>4979387.1683239359</v>
      </c>
      <c r="AI298" s="10">
        <f t="shared" si="118"/>
        <v>5349647.1426381301</v>
      </c>
      <c r="AJ298" s="10">
        <f t="shared" si="118"/>
        <v>5732861.8696528487</v>
      </c>
      <c r="AK298" s="10">
        <f t="shared" si="118"/>
        <v>6078730.4897577986</v>
      </c>
    </row>
    <row r="299" spans="4:37" x14ac:dyDescent="0.35">
      <c r="E299" t="s">
        <v>145</v>
      </c>
      <c r="F299" t="s">
        <v>53</v>
      </c>
      <c r="G299" s="10">
        <f t="shared" ref="G299:AK299" si="119">-G298*G$20</f>
        <v>0</v>
      </c>
      <c r="H299" s="10">
        <f t="shared" si="119"/>
        <v>0</v>
      </c>
      <c r="I299" s="10">
        <f t="shared" si="119"/>
        <v>0</v>
      </c>
      <c r="J299" s="10">
        <f t="shared" si="119"/>
        <v>0</v>
      </c>
      <c r="K299" s="10">
        <f t="shared" si="119"/>
        <v>0</v>
      </c>
      <c r="L299" s="10">
        <f t="shared" si="119"/>
        <v>0</v>
      </c>
      <c r="M299" s="10">
        <f t="shared" si="119"/>
        <v>0</v>
      </c>
      <c r="N299" s="10">
        <f t="shared" si="119"/>
        <v>0</v>
      </c>
      <c r="O299" s="10">
        <f t="shared" si="119"/>
        <v>0</v>
      </c>
      <c r="P299" s="10">
        <f t="shared" si="119"/>
        <v>0</v>
      </c>
      <c r="Q299" s="10">
        <f t="shared" si="119"/>
        <v>0</v>
      </c>
      <c r="R299" s="10">
        <f t="shared" si="119"/>
        <v>0</v>
      </c>
      <c r="S299" s="10">
        <f t="shared" si="119"/>
        <v>0</v>
      </c>
      <c r="T299" s="10">
        <f t="shared" si="119"/>
        <v>0</v>
      </c>
      <c r="U299" s="10">
        <f t="shared" si="119"/>
        <v>0</v>
      </c>
      <c r="V299" s="10">
        <f t="shared" si="119"/>
        <v>0</v>
      </c>
      <c r="W299" s="10">
        <f t="shared" si="119"/>
        <v>0</v>
      </c>
      <c r="X299" s="10">
        <f t="shared" si="119"/>
        <v>0</v>
      </c>
      <c r="Y299" s="10">
        <f t="shared" si="119"/>
        <v>0</v>
      </c>
      <c r="Z299" s="10">
        <f t="shared" si="119"/>
        <v>0</v>
      </c>
      <c r="AA299" s="10">
        <f t="shared" si="119"/>
        <v>0</v>
      </c>
      <c r="AB299" s="10">
        <f t="shared" si="119"/>
        <v>0</v>
      </c>
      <c r="AC299" s="10">
        <f t="shared" si="119"/>
        <v>0</v>
      </c>
      <c r="AD299" s="10">
        <f t="shared" si="119"/>
        <v>0</v>
      </c>
      <c r="AE299" s="10">
        <f t="shared" si="119"/>
        <v>0</v>
      </c>
      <c r="AF299" s="10">
        <f t="shared" si="119"/>
        <v>0</v>
      </c>
      <c r="AG299" s="10">
        <f t="shared" si="119"/>
        <v>0</v>
      </c>
      <c r="AH299" s="10">
        <f t="shared" si="119"/>
        <v>0</v>
      </c>
      <c r="AI299" s="10">
        <f t="shared" si="119"/>
        <v>0</v>
      </c>
      <c r="AJ299" s="10">
        <f t="shared" si="119"/>
        <v>0</v>
      </c>
      <c r="AK299" s="10">
        <f t="shared" si="119"/>
        <v>0</v>
      </c>
    </row>
    <row r="301" spans="4:37" x14ac:dyDescent="0.35">
      <c r="D301" t="s">
        <v>146</v>
      </c>
    </row>
    <row r="302" spans="4:37" x14ac:dyDescent="0.35">
      <c r="E302" t="s">
        <v>51</v>
      </c>
      <c r="F302" t="s">
        <v>53</v>
      </c>
      <c r="G302" s="10">
        <f t="shared" ref="G302:AK309" si="120">G236</f>
        <v>-64771548.044999994</v>
      </c>
      <c r="H302" s="10">
        <f t="shared" si="120"/>
        <v>-1998628.7159307459</v>
      </c>
      <c r="I302" s="10">
        <f t="shared" si="120"/>
        <v>-7501412.3547134995</v>
      </c>
      <c r="J302" s="10">
        <f t="shared" si="120"/>
        <v>-8953631.9748609979</v>
      </c>
      <c r="K302" s="10">
        <f t="shared" si="120"/>
        <v>-14816763.503986044</v>
      </c>
      <c r="L302" s="10">
        <f t="shared" si="120"/>
        <v>-5895611.8237101641</v>
      </c>
      <c r="M302" s="10">
        <f t="shared" si="120"/>
        <v>-3765371.2819813695</v>
      </c>
      <c r="N302" s="10">
        <f t="shared" si="120"/>
        <v>-3967030.0734917778</v>
      </c>
      <c r="O302" s="10">
        <f t="shared" si="120"/>
        <v>-33543785.550435688</v>
      </c>
      <c r="P302" s="10">
        <f t="shared" si="120"/>
        <v>-8056640.7966997046</v>
      </c>
      <c r="Q302" s="10">
        <f t="shared" si="120"/>
        <v>-10260620.160198603</v>
      </c>
      <c r="R302" s="10">
        <f t="shared" si="120"/>
        <v>-20330753.185707778</v>
      </c>
      <c r="S302" s="10">
        <f t="shared" si="120"/>
        <v>-26882278.803058125</v>
      </c>
      <c r="T302" s="10">
        <f t="shared" si="120"/>
        <v>-8486345.2473496981</v>
      </c>
      <c r="U302" s="10">
        <f t="shared" si="120"/>
        <v>-8616912.4036175255</v>
      </c>
      <c r="V302" s="10">
        <f t="shared" si="120"/>
        <v>-8747479.5598853547</v>
      </c>
      <c r="W302" s="10">
        <f t="shared" si="120"/>
        <v>-8878046.716153184</v>
      </c>
      <c r="X302" s="10">
        <f t="shared" si="120"/>
        <v>-9008613.8724210113</v>
      </c>
      <c r="Y302" s="10">
        <f t="shared" si="120"/>
        <v>-9139181.0286888406</v>
      </c>
      <c r="Z302" s="10">
        <f t="shared" si="120"/>
        <v>-9269748.1849566698</v>
      </c>
      <c r="AA302" s="10">
        <f t="shared" si="120"/>
        <v>-9400315.3412244972</v>
      </c>
      <c r="AB302" s="10">
        <f t="shared" si="120"/>
        <v>-9530882.4974923264</v>
      </c>
      <c r="AC302" s="10">
        <f t="shared" si="120"/>
        <v>-9661449.6537601557</v>
      </c>
      <c r="AD302" s="10">
        <f t="shared" si="120"/>
        <v>-9792016.8100279849</v>
      </c>
      <c r="AE302" s="10">
        <f t="shared" si="120"/>
        <v>-9922583.9662958123</v>
      </c>
      <c r="AF302" s="10">
        <f t="shared" si="120"/>
        <v>-10053151.122563642</v>
      </c>
      <c r="AG302" s="10">
        <f t="shared" si="120"/>
        <v>-10183718.278831471</v>
      </c>
      <c r="AH302" s="10">
        <f t="shared" si="120"/>
        <v>-10314285.435099298</v>
      </c>
      <c r="AI302" s="10">
        <f t="shared" si="120"/>
        <v>-10444852.591367127</v>
      </c>
      <c r="AJ302" s="10">
        <f t="shared" si="120"/>
        <v>-10575419.747634957</v>
      </c>
      <c r="AK302" s="10">
        <f t="shared" si="120"/>
        <v>-10705986.903902784</v>
      </c>
    </row>
    <row r="303" spans="4:37" x14ac:dyDescent="0.35">
      <c r="E303" t="s">
        <v>147</v>
      </c>
      <c r="F303" t="s">
        <v>53</v>
      </c>
      <c r="G303" s="10">
        <f t="shared" si="120"/>
        <v>0</v>
      </c>
      <c r="H303" s="10">
        <f t="shared" si="120"/>
        <v>0</v>
      </c>
      <c r="I303" s="10">
        <f t="shared" si="120"/>
        <v>0</v>
      </c>
      <c r="J303" s="10">
        <f t="shared" si="120"/>
        <v>0</v>
      </c>
      <c r="K303" s="10">
        <f t="shared" si="120"/>
        <v>0</v>
      </c>
      <c r="L303" s="10">
        <f t="shared" si="120"/>
        <v>0</v>
      </c>
      <c r="M303" s="10">
        <f t="shared" si="120"/>
        <v>0</v>
      </c>
      <c r="N303" s="10">
        <f t="shared" si="120"/>
        <v>0</v>
      </c>
      <c r="O303" s="10">
        <f t="shared" si="120"/>
        <v>0</v>
      </c>
      <c r="P303" s="10">
        <f t="shared" si="120"/>
        <v>0</v>
      </c>
      <c r="Q303" s="10">
        <f t="shared" si="120"/>
        <v>0</v>
      </c>
      <c r="R303" s="10">
        <f t="shared" si="120"/>
        <v>0</v>
      </c>
      <c r="S303" s="10">
        <f t="shared" si="120"/>
        <v>0</v>
      </c>
      <c r="T303" s="10">
        <f t="shared" si="120"/>
        <v>0</v>
      </c>
      <c r="U303" s="10">
        <f t="shared" si="120"/>
        <v>0</v>
      </c>
      <c r="V303" s="10">
        <f t="shared" si="120"/>
        <v>0</v>
      </c>
      <c r="W303" s="10">
        <f t="shared" si="120"/>
        <v>0</v>
      </c>
      <c r="X303" s="10">
        <f t="shared" si="120"/>
        <v>0</v>
      </c>
      <c r="Y303" s="10">
        <f t="shared" si="120"/>
        <v>0</v>
      </c>
      <c r="Z303" s="10">
        <f t="shared" si="120"/>
        <v>0</v>
      </c>
      <c r="AA303" s="10">
        <f t="shared" si="120"/>
        <v>0</v>
      </c>
      <c r="AB303" s="10">
        <f t="shared" si="120"/>
        <v>0</v>
      </c>
      <c r="AC303" s="10">
        <f t="shared" si="120"/>
        <v>0</v>
      </c>
      <c r="AD303" s="10">
        <f t="shared" si="120"/>
        <v>0</v>
      </c>
      <c r="AE303" s="10">
        <f t="shared" si="120"/>
        <v>0</v>
      </c>
      <c r="AF303" s="10">
        <f t="shared" si="120"/>
        <v>0</v>
      </c>
      <c r="AG303" s="10">
        <f t="shared" si="120"/>
        <v>0</v>
      </c>
      <c r="AH303" s="10">
        <f t="shared" si="120"/>
        <v>0</v>
      </c>
      <c r="AI303" s="10">
        <f t="shared" si="120"/>
        <v>0</v>
      </c>
      <c r="AJ303" s="10">
        <f t="shared" si="120"/>
        <v>0</v>
      </c>
      <c r="AK303" s="10">
        <f t="shared" si="120"/>
        <v>0</v>
      </c>
    </row>
    <row r="304" spans="4:37" x14ac:dyDescent="0.35">
      <c r="E304" t="s">
        <v>60</v>
      </c>
      <c r="F304" t="s">
        <v>53</v>
      </c>
      <c r="G304" s="10">
        <f t="shared" si="120"/>
        <v>30007000</v>
      </c>
      <c r="H304" s="10">
        <f t="shared" si="120"/>
        <v>0</v>
      </c>
      <c r="I304" s="10">
        <f t="shared" si="120"/>
        <v>0</v>
      </c>
      <c r="J304" s="10">
        <f t="shared" si="120"/>
        <v>0</v>
      </c>
      <c r="K304" s="10">
        <f t="shared" si="120"/>
        <v>0</v>
      </c>
      <c r="L304" s="10">
        <f t="shared" si="120"/>
        <v>0</v>
      </c>
      <c r="M304" s="10">
        <f t="shared" si="120"/>
        <v>0</v>
      </c>
      <c r="N304" s="10">
        <f t="shared" si="120"/>
        <v>0</v>
      </c>
      <c r="O304" s="10">
        <f t="shared" si="120"/>
        <v>0</v>
      </c>
      <c r="P304" s="10">
        <f t="shared" si="120"/>
        <v>0</v>
      </c>
      <c r="Q304" s="10">
        <f t="shared" si="120"/>
        <v>0</v>
      </c>
      <c r="R304" s="10">
        <f t="shared" si="120"/>
        <v>0</v>
      </c>
      <c r="S304" s="10">
        <f t="shared" si="120"/>
        <v>0</v>
      </c>
      <c r="T304" s="10">
        <f t="shared" si="120"/>
        <v>0</v>
      </c>
      <c r="U304" s="10">
        <f t="shared" si="120"/>
        <v>0</v>
      </c>
      <c r="V304" s="10">
        <f t="shared" si="120"/>
        <v>0</v>
      </c>
      <c r="W304" s="10">
        <f t="shared" si="120"/>
        <v>0</v>
      </c>
      <c r="X304" s="10">
        <f t="shared" si="120"/>
        <v>0</v>
      </c>
      <c r="Y304" s="10">
        <f t="shared" si="120"/>
        <v>0</v>
      </c>
      <c r="Z304" s="10">
        <f t="shared" si="120"/>
        <v>0</v>
      </c>
      <c r="AA304" s="10">
        <f t="shared" si="120"/>
        <v>0</v>
      </c>
      <c r="AB304" s="10">
        <f t="shared" si="120"/>
        <v>0</v>
      </c>
      <c r="AC304" s="10">
        <f t="shared" si="120"/>
        <v>0</v>
      </c>
      <c r="AD304" s="10">
        <f t="shared" si="120"/>
        <v>0</v>
      </c>
      <c r="AE304" s="10">
        <f t="shared" si="120"/>
        <v>0</v>
      </c>
      <c r="AF304" s="10">
        <f t="shared" si="120"/>
        <v>0</v>
      </c>
      <c r="AG304" s="10">
        <f t="shared" si="120"/>
        <v>0</v>
      </c>
      <c r="AH304" s="10">
        <f t="shared" si="120"/>
        <v>0</v>
      </c>
      <c r="AI304" s="10">
        <f t="shared" si="120"/>
        <v>0</v>
      </c>
      <c r="AJ304" s="10">
        <f t="shared" si="120"/>
        <v>0</v>
      </c>
      <c r="AK304" s="10">
        <f t="shared" si="120"/>
        <v>0</v>
      </c>
    </row>
    <row r="305" spans="3:38" x14ac:dyDescent="0.35">
      <c r="E305" t="s">
        <v>141</v>
      </c>
      <c r="F305" t="s">
        <v>53</v>
      </c>
      <c r="G305" s="10">
        <f t="shared" si="120"/>
        <v>0</v>
      </c>
      <c r="H305" s="10">
        <f t="shared" si="120"/>
        <v>526993.09080000001</v>
      </c>
      <c r="I305" s="10">
        <f t="shared" si="120"/>
        <v>1052117.5824</v>
      </c>
      <c r="J305" s="10">
        <f t="shared" si="120"/>
        <v>1617113.1687767638</v>
      </c>
      <c r="K305" s="10">
        <f t="shared" si="120"/>
        <v>2307276.8111002063</v>
      </c>
      <c r="L305" s="10">
        <f t="shared" si="120"/>
        <v>3079492.6394812567</v>
      </c>
      <c r="M305" s="10">
        <f t="shared" si="120"/>
        <v>3873851.0579541735</v>
      </c>
      <c r="N305" s="10">
        <f t="shared" si="120"/>
        <v>4798477.4313812647</v>
      </c>
      <c r="O305" s="10">
        <f t="shared" si="120"/>
        <v>5602464.1495253285</v>
      </c>
      <c r="P305" s="10">
        <f t="shared" si="120"/>
        <v>6438102.1812842032</v>
      </c>
      <c r="Q305" s="10">
        <f t="shared" si="120"/>
        <v>7306366.3236870114</v>
      </c>
      <c r="R305" s="10">
        <f t="shared" si="120"/>
        <v>8208258.3570087897</v>
      </c>
      <c r="S305" s="10">
        <f t="shared" si="120"/>
        <v>9144807.7481813375</v>
      </c>
      <c r="T305" s="10">
        <f t="shared" si="120"/>
        <v>10117072.371847691</v>
      </c>
      <c r="U305" s="10">
        <f t="shared" si="120"/>
        <v>11126139.249491084</v>
      </c>
      <c r="V305" s="10">
        <f t="shared" si="120"/>
        <v>12173125.307079513</v>
      </c>
      <c r="W305" s="10">
        <f t="shared" si="120"/>
        <v>13259178.151677631</v>
      </c>
      <c r="X305" s="10">
        <f t="shared" si="120"/>
        <v>14385476.867488448</v>
      </c>
      <c r="Y305" s="10">
        <f t="shared" si="120"/>
        <v>15553232.831798427</v>
      </c>
      <c r="Z305" s="10">
        <f t="shared" si="120"/>
        <v>16763690.551310865</v>
      </c>
      <c r="AA305" s="10">
        <f t="shared" si="120"/>
        <v>18018128.519364007</v>
      </c>
      <c r="AB305" s="10">
        <f t="shared" si="120"/>
        <v>19317860.094542243</v>
      </c>
      <c r="AC305" s="10">
        <f t="shared" si="120"/>
        <v>20664234.401200928</v>
      </c>
      <c r="AD305" s="10">
        <f t="shared" si="120"/>
        <v>22058637.252437588</v>
      </c>
      <c r="AE305" s="10">
        <f t="shared" si="120"/>
        <v>23502492.096055254</v>
      </c>
      <c r="AF305" s="10">
        <f t="shared" si="120"/>
        <v>24997260.984076541</v>
      </c>
      <c r="AG305" s="10">
        <f t="shared" si="120"/>
        <v>26544445.566380359</v>
      </c>
      <c r="AH305" s="10">
        <f t="shared" si="120"/>
        <v>28145588.109046958</v>
      </c>
      <c r="AI305" s="10">
        <f t="shared" si="120"/>
        <v>29802272.538010783</v>
      </c>
      <c r="AJ305" s="10">
        <f t="shared" si="120"/>
        <v>31516125.508635003</v>
      </c>
      <c r="AK305" s="10">
        <f t="shared" si="120"/>
        <v>33288817.501836173</v>
      </c>
      <c r="AL305" s="10">
        <f t="shared" ref="AL305:AL309" si="121">IF(AF305=0,0,IF($G$17&gt;(AK305/AF305)^(1/5)-1+2%,AK305*(AK305/AF305)^(1/5)/($G$17-((AK305/AF305)^(1/5)-1)),AK305*(1+$G$16)/$G$18))</f>
        <v>1099931477.9732921</v>
      </c>
    </row>
    <row r="306" spans="3:38" x14ac:dyDescent="0.35">
      <c r="E306" t="s">
        <v>117</v>
      </c>
      <c r="F306" t="s">
        <v>53</v>
      </c>
      <c r="G306" s="10">
        <f t="shared" si="120"/>
        <v>0</v>
      </c>
      <c r="H306" s="10">
        <f t="shared" si="120"/>
        <v>0</v>
      </c>
      <c r="I306" s="10">
        <f t="shared" si="120"/>
        <v>0</v>
      </c>
      <c r="J306" s="10">
        <f t="shared" si="120"/>
        <v>0</v>
      </c>
      <c r="K306" s="10">
        <f t="shared" si="120"/>
        <v>0</v>
      </c>
      <c r="L306" s="10">
        <f t="shared" si="120"/>
        <v>0</v>
      </c>
      <c r="M306" s="10">
        <f t="shared" si="120"/>
        <v>0</v>
      </c>
      <c r="N306" s="10">
        <f t="shared" si="120"/>
        <v>0</v>
      </c>
      <c r="O306" s="10">
        <f t="shared" si="120"/>
        <v>0</v>
      </c>
      <c r="P306" s="10">
        <f t="shared" si="120"/>
        <v>0</v>
      </c>
      <c r="Q306" s="10">
        <f t="shared" si="120"/>
        <v>0</v>
      </c>
      <c r="R306" s="10">
        <f t="shared" si="120"/>
        <v>0</v>
      </c>
      <c r="S306" s="10">
        <f t="shared" si="120"/>
        <v>0</v>
      </c>
      <c r="T306" s="10">
        <f t="shared" si="120"/>
        <v>0</v>
      </c>
      <c r="U306" s="10">
        <f t="shared" si="120"/>
        <v>0</v>
      </c>
      <c r="V306" s="10">
        <f t="shared" si="120"/>
        <v>0</v>
      </c>
      <c r="W306" s="10">
        <f t="shared" si="120"/>
        <v>0</v>
      </c>
      <c r="X306" s="10">
        <f t="shared" si="120"/>
        <v>0</v>
      </c>
      <c r="Y306" s="10">
        <f t="shared" si="120"/>
        <v>0</v>
      </c>
      <c r="Z306" s="10">
        <f t="shared" si="120"/>
        <v>0</v>
      </c>
      <c r="AA306" s="10">
        <f t="shared" si="120"/>
        <v>0</v>
      </c>
      <c r="AB306" s="10">
        <f t="shared" si="120"/>
        <v>0</v>
      </c>
      <c r="AC306" s="10">
        <f t="shared" si="120"/>
        <v>0</v>
      </c>
      <c r="AD306" s="10">
        <f t="shared" si="120"/>
        <v>0</v>
      </c>
      <c r="AE306" s="10">
        <f t="shared" si="120"/>
        <v>0</v>
      </c>
      <c r="AF306" s="10">
        <f t="shared" si="120"/>
        <v>0</v>
      </c>
      <c r="AG306" s="10">
        <f t="shared" si="120"/>
        <v>0</v>
      </c>
      <c r="AH306" s="10">
        <f t="shared" si="120"/>
        <v>0</v>
      </c>
      <c r="AI306" s="10">
        <f t="shared" si="120"/>
        <v>0</v>
      </c>
      <c r="AJ306" s="10">
        <f t="shared" si="120"/>
        <v>0</v>
      </c>
      <c r="AK306" s="10">
        <f t="shared" si="120"/>
        <v>0</v>
      </c>
      <c r="AL306" s="10">
        <f t="shared" si="121"/>
        <v>0</v>
      </c>
    </row>
    <row r="307" spans="3:38" x14ac:dyDescent="0.35">
      <c r="E307" t="s">
        <v>118</v>
      </c>
      <c r="F307" t="s">
        <v>53</v>
      </c>
      <c r="G307" s="10">
        <f t="shared" si="120"/>
        <v>0</v>
      </c>
      <c r="H307" s="10">
        <f t="shared" si="120"/>
        <v>-473409.11199999996</v>
      </c>
      <c r="I307" s="10">
        <f t="shared" si="120"/>
        <v>-910776.53193599987</v>
      </c>
      <c r="J307" s="10">
        <f t="shared" si="120"/>
        <v>-1372422.3919271477</v>
      </c>
      <c r="K307" s="10">
        <f t="shared" si="120"/>
        <v>-1886369.0869462134</v>
      </c>
      <c r="L307" s="10">
        <f t="shared" si="120"/>
        <v>-2432988.253675662</v>
      </c>
      <c r="M307" s="10">
        <f t="shared" si="120"/>
        <v>-2933364.3346128031</v>
      </c>
      <c r="N307" s="10">
        <f t="shared" si="120"/>
        <v>-3496895.8544871639</v>
      </c>
      <c r="O307" s="10">
        <f t="shared" si="120"/>
        <v>-4082802.0845246837</v>
      </c>
      <c r="P307" s="10">
        <f t="shared" si="120"/>
        <v>-4691774.245151951</v>
      </c>
      <c r="Q307" s="10">
        <f t="shared" si="120"/>
        <v>-5324522.7208062867</v>
      </c>
      <c r="R307" s="10">
        <f t="shared" si="120"/>
        <v>-5981777.559995994</v>
      </c>
      <c r="S307" s="10">
        <f t="shared" si="120"/>
        <v>-6664288.9879117915</v>
      </c>
      <c r="T307" s="10">
        <f t="shared" si="120"/>
        <v>-7372827.9318960942</v>
      </c>
      <c r="U307" s="10">
        <f t="shared" si="120"/>
        <v>-8108186.5600840691</v>
      </c>
      <c r="V307" s="10">
        <f t="shared" si="120"/>
        <v>-8871178.8335379735</v>
      </c>
      <c r="W307" s="10">
        <f t="shared" si="120"/>
        <v>-9662641.0722039435</v>
      </c>
      <c r="X307" s="10">
        <f t="shared" si="120"/>
        <v>-10483432.535028294</v>
      </c>
      <c r="Y307" s="10">
        <f t="shared" si="120"/>
        <v>-11334436.014578426</v>
      </c>
      <c r="Z307" s="10">
        <f t="shared" si="120"/>
        <v>-12216558.446521716</v>
      </c>
      <c r="AA307" s="10">
        <f t="shared" si="120"/>
        <v>-13130731.534324195</v>
      </c>
      <c r="AB307" s="10">
        <f t="shared" si="120"/>
        <v>-14077912.389539462</v>
      </c>
      <c r="AC307" s="10">
        <f t="shared" si="120"/>
        <v>-15059084.188067133</v>
      </c>
      <c r="AD307" s="10">
        <f t="shared" si="120"/>
        <v>-16075256.842769178</v>
      </c>
      <c r="AE307" s="10">
        <f t="shared" si="120"/>
        <v>-17127467.692841772</v>
      </c>
      <c r="AF307" s="10">
        <f t="shared" si="120"/>
        <v>-18216782.210349753</v>
      </c>
      <c r="AG307" s="10">
        <f t="shared" si="120"/>
        <v>-19344294.724340525</v>
      </c>
      <c r="AH307" s="10">
        <f t="shared" si="120"/>
        <v>-20511129.162964147</v>
      </c>
      <c r="AI307" s="10">
        <f t="shared" si="120"/>
        <v>-21718439.814036522</v>
      </c>
      <c r="AJ307" s="10">
        <f t="shared" si="120"/>
        <v>-22967412.104493074</v>
      </c>
      <c r="AK307" s="10">
        <f t="shared" si="120"/>
        <v>-24259263.399190813</v>
      </c>
      <c r="AL307" s="10">
        <f t="shared" si="121"/>
        <v>-801576308.43280959</v>
      </c>
    </row>
    <row r="308" spans="3:38" x14ac:dyDescent="0.35">
      <c r="E308" t="s">
        <v>125</v>
      </c>
      <c r="F308" t="s">
        <v>53</v>
      </c>
      <c r="G308" s="10">
        <f t="shared" si="120"/>
        <v>0</v>
      </c>
      <c r="H308" s="10">
        <f t="shared" si="120"/>
        <v>0</v>
      </c>
      <c r="I308" s="10">
        <f t="shared" si="120"/>
        <v>0</v>
      </c>
      <c r="J308" s="10">
        <f t="shared" si="120"/>
        <v>0</v>
      </c>
      <c r="K308" s="10">
        <f t="shared" si="120"/>
        <v>0</v>
      </c>
      <c r="L308" s="10">
        <f t="shared" si="120"/>
        <v>0</v>
      </c>
      <c r="M308" s="10">
        <f t="shared" si="120"/>
        <v>0</v>
      </c>
      <c r="N308" s="10">
        <f t="shared" si="120"/>
        <v>0</v>
      </c>
      <c r="O308" s="10">
        <f t="shared" si="120"/>
        <v>0</v>
      </c>
      <c r="P308" s="10">
        <f t="shared" si="120"/>
        <v>0</v>
      </c>
      <c r="Q308" s="10">
        <f t="shared" si="120"/>
        <v>0</v>
      </c>
      <c r="R308" s="10">
        <f t="shared" si="120"/>
        <v>0</v>
      </c>
      <c r="S308" s="10">
        <f t="shared" si="120"/>
        <v>0</v>
      </c>
      <c r="T308" s="10">
        <f t="shared" si="120"/>
        <v>0</v>
      </c>
      <c r="U308" s="10">
        <f t="shared" si="120"/>
        <v>0</v>
      </c>
      <c r="V308" s="10">
        <f t="shared" si="120"/>
        <v>0</v>
      </c>
      <c r="W308" s="10">
        <f t="shared" si="120"/>
        <v>0</v>
      </c>
      <c r="X308" s="10">
        <f t="shared" si="120"/>
        <v>0</v>
      </c>
      <c r="Y308" s="10">
        <f t="shared" si="120"/>
        <v>0</v>
      </c>
      <c r="Z308" s="10">
        <f t="shared" si="120"/>
        <v>0</v>
      </c>
      <c r="AA308" s="10">
        <f t="shared" si="120"/>
        <v>0</v>
      </c>
      <c r="AB308" s="10">
        <f t="shared" si="120"/>
        <v>0</v>
      </c>
      <c r="AC308" s="10">
        <f t="shared" si="120"/>
        <v>0</v>
      </c>
      <c r="AD308" s="10">
        <f t="shared" si="120"/>
        <v>0</v>
      </c>
      <c r="AE308" s="10">
        <f t="shared" si="120"/>
        <v>0</v>
      </c>
      <c r="AF308" s="10">
        <f t="shared" si="120"/>
        <v>0</v>
      </c>
      <c r="AG308" s="10">
        <f t="shared" si="120"/>
        <v>0</v>
      </c>
      <c r="AH308" s="10">
        <f t="shared" si="120"/>
        <v>0</v>
      </c>
      <c r="AI308" s="10">
        <f t="shared" si="120"/>
        <v>0</v>
      </c>
      <c r="AJ308" s="10">
        <f t="shared" si="120"/>
        <v>0</v>
      </c>
      <c r="AK308" s="10">
        <f t="shared" si="120"/>
        <v>0</v>
      </c>
      <c r="AL308" s="10">
        <f t="shared" si="121"/>
        <v>0</v>
      </c>
    </row>
    <row r="309" spans="3:38" x14ac:dyDescent="0.35">
      <c r="E309" t="s">
        <v>131</v>
      </c>
      <c r="F309" t="s">
        <v>53</v>
      </c>
      <c r="G309" s="10">
        <f t="shared" si="120"/>
        <v>0</v>
      </c>
      <c r="H309" s="10">
        <f t="shared" si="120"/>
        <v>0</v>
      </c>
      <c r="I309" s="10">
        <f t="shared" si="120"/>
        <v>0</v>
      </c>
      <c r="J309" s="10">
        <f t="shared" si="120"/>
        <v>0</v>
      </c>
      <c r="K309" s="10">
        <f t="shared" si="120"/>
        <v>0</v>
      </c>
      <c r="L309" s="10">
        <f t="shared" si="120"/>
        <v>0</v>
      </c>
      <c r="M309" s="10">
        <f t="shared" si="120"/>
        <v>0</v>
      </c>
      <c r="N309" s="10">
        <f t="shared" si="120"/>
        <v>0</v>
      </c>
      <c r="O309" s="10">
        <f t="shared" si="120"/>
        <v>0</v>
      </c>
      <c r="P309" s="10">
        <f t="shared" si="120"/>
        <v>0</v>
      </c>
      <c r="Q309" s="10">
        <f t="shared" si="120"/>
        <v>0</v>
      </c>
      <c r="R309" s="10">
        <f t="shared" si="120"/>
        <v>0</v>
      </c>
      <c r="S309" s="10">
        <f t="shared" si="120"/>
        <v>0</v>
      </c>
      <c r="T309" s="10">
        <f t="shared" si="120"/>
        <v>0</v>
      </c>
      <c r="U309" s="10">
        <f t="shared" si="120"/>
        <v>0</v>
      </c>
      <c r="V309" s="10">
        <f t="shared" si="120"/>
        <v>0</v>
      </c>
      <c r="W309" s="10">
        <f t="shared" si="120"/>
        <v>0</v>
      </c>
      <c r="X309" s="10">
        <f t="shared" si="120"/>
        <v>0</v>
      </c>
      <c r="Y309" s="10">
        <f t="shared" si="120"/>
        <v>0</v>
      </c>
      <c r="Z309" s="10">
        <f t="shared" si="120"/>
        <v>0</v>
      </c>
      <c r="AA309" s="10">
        <f t="shared" si="120"/>
        <v>0</v>
      </c>
      <c r="AB309" s="10">
        <f t="shared" si="120"/>
        <v>0</v>
      </c>
      <c r="AC309" s="10">
        <f t="shared" si="120"/>
        <v>0</v>
      </c>
      <c r="AD309" s="10">
        <f t="shared" si="120"/>
        <v>0</v>
      </c>
      <c r="AE309" s="10">
        <f t="shared" si="120"/>
        <v>0</v>
      </c>
      <c r="AF309" s="10">
        <f t="shared" si="120"/>
        <v>0</v>
      </c>
      <c r="AG309" s="10">
        <f t="shared" si="120"/>
        <v>0</v>
      </c>
      <c r="AH309" s="10">
        <f t="shared" si="120"/>
        <v>0</v>
      </c>
      <c r="AI309" s="10">
        <f t="shared" si="120"/>
        <v>0</v>
      </c>
      <c r="AJ309" s="10">
        <f t="shared" si="120"/>
        <v>0</v>
      </c>
      <c r="AK309" s="10">
        <f t="shared" si="120"/>
        <v>0</v>
      </c>
      <c r="AL309" s="10">
        <f t="shared" si="121"/>
        <v>0</v>
      </c>
    </row>
    <row r="310" spans="3:38" x14ac:dyDescent="0.35">
      <c r="E310" t="s">
        <v>148</v>
      </c>
      <c r="F310" t="s">
        <v>53</v>
      </c>
      <c r="G310" s="10">
        <f t="shared" ref="G310:AK310" si="122">G299</f>
        <v>0</v>
      </c>
      <c r="H310" s="10">
        <f t="shared" si="122"/>
        <v>0</v>
      </c>
      <c r="I310" s="10">
        <f t="shared" si="122"/>
        <v>0</v>
      </c>
      <c r="J310" s="10">
        <f t="shared" si="122"/>
        <v>0</v>
      </c>
      <c r="K310" s="10">
        <f t="shared" si="122"/>
        <v>0</v>
      </c>
      <c r="L310" s="10">
        <f t="shared" si="122"/>
        <v>0</v>
      </c>
      <c r="M310" s="10">
        <f t="shared" si="122"/>
        <v>0</v>
      </c>
      <c r="N310" s="10">
        <f t="shared" si="122"/>
        <v>0</v>
      </c>
      <c r="O310" s="10">
        <f t="shared" si="122"/>
        <v>0</v>
      </c>
      <c r="P310" s="10">
        <f t="shared" si="122"/>
        <v>0</v>
      </c>
      <c r="Q310" s="10">
        <f t="shared" si="122"/>
        <v>0</v>
      </c>
      <c r="R310" s="10">
        <f t="shared" si="122"/>
        <v>0</v>
      </c>
      <c r="S310" s="10">
        <f t="shared" si="122"/>
        <v>0</v>
      </c>
      <c r="T310" s="10">
        <f t="shared" si="122"/>
        <v>0</v>
      </c>
      <c r="U310" s="10">
        <f t="shared" si="122"/>
        <v>0</v>
      </c>
      <c r="V310" s="10">
        <f t="shared" si="122"/>
        <v>0</v>
      </c>
      <c r="W310" s="10">
        <f t="shared" si="122"/>
        <v>0</v>
      </c>
      <c r="X310" s="10">
        <f t="shared" si="122"/>
        <v>0</v>
      </c>
      <c r="Y310" s="10">
        <f t="shared" si="122"/>
        <v>0</v>
      </c>
      <c r="Z310" s="10">
        <f t="shared" si="122"/>
        <v>0</v>
      </c>
      <c r="AA310" s="10">
        <f t="shared" si="122"/>
        <v>0</v>
      </c>
      <c r="AB310" s="10">
        <f t="shared" si="122"/>
        <v>0</v>
      </c>
      <c r="AC310" s="10">
        <f t="shared" si="122"/>
        <v>0</v>
      </c>
      <c r="AD310" s="10">
        <f t="shared" si="122"/>
        <v>0</v>
      </c>
      <c r="AE310" s="10">
        <f t="shared" si="122"/>
        <v>0</v>
      </c>
      <c r="AF310" s="10">
        <f t="shared" si="122"/>
        <v>0</v>
      </c>
      <c r="AG310" s="10">
        <f t="shared" si="122"/>
        <v>0</v>
      </c>
      <c r="AH310" s="10">
        <f t="shared" si="122"/>
        <v>0</v>
      </c>
      <c r="AI310" s="10">
        <f t="shared" si="122"/>
        <v>0</v>
      </c>
      <c r="AJ310" s="10">
        <f t="shared" si="122"/>
        <v>0</v>
      </c>
      <c r="AK310" s="10">
        <f t="shared" si="122"/>
        <v>0</v>
      </c>
      <c r="AL310" s="10">
        <f>IF(AF310=0,0,IF($G$17&gt;(AK310/AF310)^(1/5)-1+2%,AK310*(AK310/AF310)^(1/5)/($G$17-((AK310/AF310)^(1/5)-1)),AK310*(1+$G$16)/$G$18))</f>
        <v>0</v>
      </c>
    </row>
    <row r="311" spans="3:38" x14ac:dyDescent="0.35">
      <c r="E311" t="s">
        <v>149</v>
      </c>
      <c r="F311" t="s">
        <v>53</v>
      </c>
      <c r="G311" s="10">
        <f>-$G$19*G310</f>
        <v>0</v>
      </c>
      <c r="H311" s="10">
        <f t="shared" ref="H311:AK311" si="123">-$G$19*H310</f>
        <v>0</v>
      </c>
      <c r="I311" s="10">
        <f t="shared" si="123"/>
        <v>0</v>
      </c>
      <c r="J311" s="10">
        <f t="shared" si="123"/>
        <v>0</v>
      </c>
      <c r="K311" s="10">
        <f t="shared" si="123"/>
        <v>0</v>
      </c>
      <c r="L311" s="10">
        <f t="shared" si="123"/>
        <v>0</v>
      </c>
      <c r="M311" s="10">
        <f t="shared" si="123"/>
        <v>0</v>
      </c>
      <c r="N311" s="10">
        <f t="shared" si="123"/>
        <v>0</v>
      </c>
      <c r="O311" s="10">
        <f t="shared" si="123"/>
        <v>0</v>
      </c>
      <c r="P311" s="10">
        <f t="shared" si="123"/>
        <v>0</v>
      </c>
      <c r="Q311" s="10">
        <f t="shared" si="123"/>
        <v>0</v>
      </c>
      <c r="R311" s="10">
        <f t="shared" si="123"/>
        <v>0</v>
      </c>
      <c r="S311" s="10">
        <f t="shared" si="123"/>
        <v>0</v>
      </c>
      <c r="T311" s="10">
        <f t="shared" si="123"/>
        <v>0</v>
      </c>
      <c r="U311" s="10">
        <f t="shared" si="123"/>
        <v>0</v>
      </c>
      <c r="V311" s="10">
        <f t="shared" si="123"/>
        <v>0</v>
      </c>
      <c r="W311" s="10">
        <f t="shared" si="123"/>
        <v>0</v>
      </c>
      <c r="X311" s="10">
        <f t="shared" si="123"/>
        <v>0</v>
      </c>
      <c r="Y311" s="10">
        <f t="shared" si="123"/>
        <v>0</v>
      </c>
      <c r="Z311" s="10">
        <f t="shared" si="123"/>
        <v>0</v>
      </c>
      <c r="AA311" s="10">
        <f t="shared" si="123"/>
        <v>0</v>
      </c>
      <c r="AB311" s="10">
        <f t="shared" si="123"/>
        <v>0</v>
      </c>
      <c r="AC311" s="10">
        <f t="shared" si="123"/>
        <v>0</v>
      </c>
      <c r="AD311" s="10">
        <f t="shared" si="123"/>
        <v>0</v>
      </c>
      <c r="AE311" s="10">
        <f t="shared" si="123"/>
        <v>0</v>
      </c>
      <c r="AF311" s="10">
        <f t="shared" si="123"/>
        <v>0</v>
      </c>
      <c r="AG311" s="10">
        <f t="shared" si="123"/>
        <v>0</v>
      </c>
      <c r="AH311" s="10">
        <f t="shared" si="123"/>
        <v>0</v>
      </c>
      <c r="AI311" s="10">
        <f t="shared" si="123"/>
        <v>0</v>
      </c>
      <c r="AJ311" s="10">
        <f t="shared" si="123"/>
        <v>0</v>
      </c>
      <c r="AK311" s="10">
        <f t="shared" si="123"/>
        <v>0</v>
      </c>
      <c r="AL311" s="10">
        <f t="shared" ref="AL311" si="124">IF(AF311=0,0,IF($G$17&gt;(AK311/AF311)^(1/5)-1+2%,AK311*(AK311/AF311)^(1/5)/($G$17-((AK311/AF311)^(1/5)-1)),AK311*(1+$G$16)/$G$18))</f>
        <v>0</v>
      </c>
    </row>
    <row r="312" spans="3:38" x14ac:dyDescent="0.35">
      <c r="E312" t="s">
        <v>150</v>
      </c>
      <c r="F312" t="s">
        <v>53</v>
      </c>
      <c r="G312" s="10">
        <f t="shared" ref="G312:AL312" si="125">SUM(G302:G311)</f>
        <v>-34764548.044999994</v>
      </c>
      <c r="H312" s="10">
        <f t="shared" si="125"/>
        <v>-1945044.737130746</v>
      </c>
      <c r="I312" s="10">
        <f t="shared" si="125"/>
        <v>-7360071.3042494999</v>
      </c>
      <c r="J312" s="10">
        <f t="shared" si="125"/>
        <v>-8708941.1980113816</v>
      </c>
      <c r="K312" s="10">
        <f t="shared" si="125"/>
        <v>-14395855.779832052</v>
      </c>
      <c r="L312" s="10">
        <f t="shared" si="125"/>
        <v>-5249107.4379045693</v>
      </c>
      <c r="M312" s="10">
        <f t="shared" si="125"/>
        <v>-2824884.558639999</v>
      </c>
      <c r="N312" s="10">
        <f t="shared" si="125"/>
        <v>-2665448.496597677</v>
      </c>
      <c r="O312" s="10">
        <f t="shared" si="125"/>
        <v>-32024123.485435043</v>
      </c>
      <c r="P312" s="10">
        <f t="shared" si="125"/>
        <v>-6310312.8605674524</v>
      </c>
      <c r="Q312" s="10">
        <f t="shared" si="125"/>
        <v>-8278776.5573178781</v>
      </c>
      <c r="R312" s="10">
        <f t="shared" si="125"/>
        <v>-18104272.388694983</v>
      </c>
      <c r="S312" s="10">
        <f t="shared" si="125"/>
        <v>-24401760.04278858</v>
      </c>
      <c r="T312" s="10">
        <f t="shared" si="125"/>
        <v>-5742100.8073981013</v>
      </c>
      <c r="U312" s="10">
        <f t="shared" si="125"/>
        <v>-5598959.7142105103</v>
      </c>
      <c r="V312" s="10">
        <f t="shared" si="125"/>
        <v>-5445533.0863438156</v>
      </c>
      <c r="W312" s="10">
        <f t="shared" si="125"/>
        <v>-5281509.6366794966</v>
      </c>
      <c r="X312" s="10">
        <f t="shared" si="125"/>
        <v>-5106569.5399608575</v>
      </c>
      <c r="Y312" s="10">
        <f t="shared" si="125"/>
        <v>-4920384.21146884</v>
      </c>
      <c r="Z312" s="10">
        <f t="shared" si="125"/>
        <v>-4722616.0801675208</v>
      </c>
      <c r="AA312" s="10">
        <f t="shared" si="125"/>
        <v>-4512918.3561846856</v>
      </c>
      <c r="AB312" s="10">
        <f t="shared" si="125"/>
        <v>-4290934.7924895454</v>
      </c>
      <c r="AC312" s="10">
        <f t="shared" si="125"/>
        <v>-4056299.4406263605</v>
      </c>
      <c r="AD312" s="10">
        <f t="shared" si="125"/>
        <v>-3808636.4003595747</v>
      </c>
      <c r="AE312" s="10">
        <f t="shared" si="125"/>
        <v>-3547559.5630823299</v>
      </c>
      <c r="AF312" s="10">
        <f t="shared" si="125"/>
        <v>-3272672.3488368541</v>
      </c>
      <c r="AG312" s="10">
        <f t="shared" si="125"/>
        <v>-2983567.436791636</v>
      </c>
      <c r="AH312" s="10">
        <f t="shared" si="125"/>
        <v>-2679826.4890164845</v>
      </c>
      <c r="AI312" s="10">
        <f t="shared" si="125"/>
        <v>-2361019.8673928641</v>
      </c>
      <c r="AJ312" s="10">
        <f t="shared" si="125"/>
        <v>-2026706.3434930295</v>
      </c>
      <c r="AK312" s="10">
        <f t="shared" si="125"/>
        <v>-1676432.8012574241</v>
      </c>
      <c r="AL312" s="10">
        <f t="shared" si="125"/>
        <v>298355169.54048252</v>
      </c>
    </row>
    <row r="313" spans="3:38" x14ac:dyDescent="0.35">
      <c r="E313" t="s">
        <v>151</v>
      </c>
      <c r="F313" t="s">
        <v>53</v>
      </c>
      <c r="G313" s="10">
        <f>NPV($G$17,H312:AL312)+G312</f>
        <v>-89954971.180925041</v>
      </c>
    </row>
    <row r="315" spans="3:38" x14ac:dyDescent="0.35">
      <c r="E315" t="s">
        <v>143</v>
      </c>
      <c r="F315" t="s">
        <v>53</v>
      </c>
      <c r="G315" s="10">
        <f t="shared" ref="G315:AK315" si="126">G287</f>
        <v>17217664.420000002</v>
      </c>
      <c r="H315" s="10">
        <f t="shared" si="126"/>
        <v>17579235.372820001</v>
      </c>
      <c r="I315" s="10">
        <f t="shared" si="126"/>
        <v>17948399.315649219</v>
      </c>
      <c r="J315" s="10">
        <f t="shared" si="126"/>
        <v>18325315.701277852</v>
      </c>
      <c r="K315" s="10">
        <f t="shared" si="126"/>
        <v>18710147.331004687</v>
      </c>
      <c r="L315" s="10">
        <f t="shared" si="126"/>
        <v>19103060.424955782</v>
      </c>
      <c r="M315" s="10">
        <f t="shared" si="126"/>
        <v>0</v>
      </c>
      <c r="N315" s="10">
        <f t="shared" si="126"/>
        <v>0</v>
      </c>
      <c r="O315" s="10">
        <f t="shared" si="126"/>
        <v>0</v>
      </c>
      <c r="P315" s="10">
        <f t="shared" si="126"/>
        <v>0</v>
      </c>
      <c r="Q315" s="10">
        <f t="shared" si="126"/>
        <v>0</v>
      </c>
      <c r="R315" s="10">
        <f t="shared" si="126"/>
        <v>0</v>
      </c>
      <c r="S315" s="10">
        <f t="shared" si="126"/>
        <v>0</v>
      </c>
      <c r="T315" s="10">
        <f t="shared" si="126"/>
        <v>0</v>
      </c>
      <c r="U315" s="10">
        <f t="shared" si="126"/>
        <v>0</v>
      </c>
      <c r="V315" s="10">
        <f t="shared" si="126"/>
        <v>0</v>
      </c>
      <c r="W315" s="10">
        <f t="shared" si="126"/>
        <v>0</v>
      </c>
      <c r="X315" s="10">
        <f t="shared" si="126"/>
        <v>0</v>
      </c>
      <c r="Y315" s="10">
        <f t="shared" si="126"/>
        <v>0</v>
      </c>
      <c r="Z315" s="10">
        <f t="shared" si="126"/>
        <v>0</v>
      </c>
      <c r="AA315" s="10">
        <f t="shared" si="126"/>
        <v>0</v>
      </c>
      <c r="AB315" s="10">
        <f t="shared" si="126"/>
        <v>0</v>
      </c>
      <c r="AC315" s="10">
        <f t="shared" si="126"/>
        <v>0</v>
      </c>
      <c r="AD315" s="10">
        <f t="shared" si="126"/>
        <v>0</v>
      </c>
      <c r="AE315" s="10">
        <f t="shared" si="126"/>
        <v>0</v>
      </c>
      <c r="AF315" s="10">
        <f t="shared" si="126"/>
        <v>0</v>
      </c>
      <c r="AG315" s="10">
        <f t="shared" si="126"/>
        <v>0</v>
      </c>
      <c r="AH315" s="10">
        <f t="shared" si="126"/>
        <v>0</v>
      </c>
      <c r="AI315" s="10">
        <f t="shared" si="126"/>
        <v>0</v>
      </c>
      <c r="AJ315" s="10">
        <f t="shared" si="126"/>
        <v>0</v>
      </c>
      <c r="AK315" s="10">
        <f t="shared" si="126"/>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AC0E2CC1-D23C-46EF-AC3C-C2A9E37B1827}">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95B4-4A5E-4677-9403-16983F8A4BFE}">
  <sheetPr>
    <tabColor rgb="FF7030A0"/>
    <pageSetUpPr fitToPage="1"/>
  </sheetPr>
  <dimension ref="A1:AN324"/>
  <sheetViews>
    <sheetView zoomScale="85" zoomScaleNormal="85" workbookViewId="0">
      <pane xSplit="6" ySplit="4" topLeftCell="G89" activePane="bottomRight" state="frozen"/>
      <selection pane="topRight" activeCell="G1" sqref="G1"/>
      <selection pane="bottomLeft" activeCell="A5" sqref="A5"/>
      <selection pane="bottomRight" activeCell="AL29" sqref="AL29:AM29"/>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2739.1637595874518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39" x14ac:dyDescent="0.35">
      <c r="A17" s="2">
        <v>7</v>
      </c>
      <c r="E17" t="s">
        <v>45</v>
      </c>
      <c r="F17" t="s">
        <v>44</v>
      </c>
      <c r="G17" s="24">
        <f>((1+G16)*(1+G18))-1</f>
        <v>5.2548899999999898E-2</v>
      </c>
    </row>
    <row r="18" spans="1:39" x14ac:dyDescent="0.35">
      <c r="E18" t="s">
        <v>46</v>
      </c>
      <c r="F18" t="s">
        <v>44</v>
      </c>
      <c r="G18" s="8">
        <v>3.09E-2</v>
      </c>
      <c r="H18" s="8"/>
      <c r="I18" t="s">
        <v>47</v>
      </c>
    </row>
    <row r="19" spans="1:39" x14ac:dyDescent="0.35">
      <c r="E19" t="s">
        <v>48</v>
      </c>
      <c r="F19" t="s">
        <v>44</v>
      </c>
      <c r="G19" s="9"/>
    </row>
    <row r="20" spans="1:39"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9"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39"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39"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9"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9"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9"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9"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9"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39"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39" x14ac:dyDescent="0.35">
      <c r="D30" t="s">
        <v>55</v>
      </c>
      <c r="G30" s="10"/>
      <c r="H30" s="10"/>
      <c r="I30" s="10"/>
      <c r="J30" s="10"/>
      <c r="K30" s="10"/>
      <c r="L30" s="10"/>
      <c r="M30" s="10"/>
      <c r="N30" s="10"/>
      <c r="O30" s="10"/>
      <c r="P30" s="10"/>
      <c r="Q30" s="10"/>
      <c r="AL30" s="10">
        <f>AL28-AL29</f>
        <v>86547138.931161702</v>
      </c>
    </row>
    <row r="31" spans="1:39"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39"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9">
        <v>0.02</v>
      </c>
      <c r="J103" s="9">
        <v>0.02</v>
      </c>
      <c r="K103" s="9">
        <v>0.03</v>
      </c>
      <c r="L103" s="9">
        <v>0.03</v>
      </c>
      <c r="M103" s="9">
        <v>0</v>
      </c>
      <c r="N103" s="9">
        <v>0</v>
      </c>
      <c r="O103" s="9">
        <v>0</v>
      </c>
      <c r="P103" s="9">
        <v>0</v>
      </c>
      <c r="Q103" s="9">
        <v>0</v>
      </c>
      <c r="R103" s="9">
        <v>0</v>
      </c>
      <c r="S103" s="9">
        <v>0</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23">
        <f>[5]Infill!$H$119</f>
        <v>512.44000000000005</v>
      </c>
      <c r="I104" s="23">
        <f>[6]Revenue!$D$153</f>
        <v>540.89</v>
      </c>
      <c r="J104" s="23">
        <f t="shared" ref="J104:AK104" si="24">I104*(1+$G$16)*(1+J103)</f>
        <v>563.29366379999988</v>
      </c>
      <c r="K104" s="23">
        <f>[6]Revenue!$D$155</f>
        <v>597.00919514506086</v>
      </c>
      <c r="L104" s="23">
        <f t="shared" si="24"/>
        <v>627.83277989040039</v>
      </c>
      <c r="M104" s="23">
        <f>[6]Revenue!$D$157</f>
        <v>671.94911373936372</v>
      </c>
      <c r="N104" s="23">
        <f>[6]Revenue!$D$158</f>
        <v>712.8628363318569</v>
      </c>
      <c r="O104" s="23">
        <f>[6]Revenue!$D$159</f>
        <v>750.54403845240745</v>
      </c>
      <c r="P104" s="23">
        <f>[6]Revenue!$D$160</f>
        <v>790.21703046700816</v>
      </c>
      <c r="Q104" s="23">
        <f>[6]Revenue!$D$161</f>
        <v>831.98709635702869</v>
      </c>
      <c r="R104" s="23">
        <f>[6]Revenue!$D$162</f>
        <v>875.96508530766141</v>
      </c>
      <c r="S104" s="23">
        <f>[6]Revenue!$D$163</f>
        <v>922.26770587891724</v>
      </c>
      <c r="T104" s="10">
        <f t="shared" si="24"/>
        <v>941.63532770237441</v>
      </c>
      <c r="U104" s="10">
        <f t="shared" si="24"/>
        <v>961.40966958412423</v>
      </c>
      <c r="V104" s="10">
        <f t="shared" si="24"/>
        <v>981.59927264539078</v>
      </c>
      <c r="W104" s="10">
        <f t="shared" si="24"/>
        <v>1002.2128573709439</v>
      </c>
      <c r="X104" s="10">
        <f t="shared" si="24"/>
        <v>1023.2593273757336</v>
      </c>
      <c r="Y104" s="10">
        <f t="shared" si="24"/>
        <v>1044.7477732506238</v>
      </c>
      <c r="Z104" s="10">
        <f t="shared" si="24"/>
        <v>1066.6874764888869</v>
      </c>
      <c r="AA104" s="10">
        <f t="shared" si="24"/>
        <v>1089.0879134951533</v>
      </c>
      <c r="AB104" s="10">
        <f t="shared" si="24"/>
        <v>1111.9587596785514</v>
      </c>
      <c r="AC104" s="10">
        <f t="shared" si="24"/>
        <v>1135.3098936318008</v>
      </c>
      <c r="AD104" s="10">
        <f t="shared" si="24"/>
        <v>1159.1514013980686</v>
      </c>
      <c r="AE104" s="10">
        <f t="shared" si="24"/>
        <v>1183.4935808274279</v>
      </c>
      <c r="AF104" s="10">
        <f t="shared" si="24"/>
        <v>1208.3469460248039</v>
      </c>
      <c r="AG104" s="10">
        <f>AF104*(1+$G$16)*(1+AG103)</f>
        <v>1233.7222318913246</v>
      </c>
      <c r="AH104" s="10">
        <f t="shared" si="24"/>
        <v>1259.6303987610422</v>
      </c>
      <c r="AI104" s="10">
        <f t="shared" si="24"/>
        <v>1286.082637135024</v>
      </c>
      <c r="AJ104" s="10">
        <f t="shared" si="24"/>
        <v>1313.0903725148594</v>
      </c>
      <c r="AK104" s="10">
        <f t="shared" si="24"/>
        <v>1340.6652703376712</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10">
        <f>H93*H104+H100*H105+H101*H106+H102*H107</f>
        <v>248020.96000000002</v>
      </c>
      <c r="I110" s="10">
        <f t="shared" ref="I110:AK110" si="29">I93*I104+I100*I105+I101*I106+I102*I107</f>
        <v>493291.68</v>
      </c>
      <c r="J110" s="10">
        <f t="shared" si="29"/>
        <v>758193.27147479984</v>
      </c>
      <c r="K110" s="10">
        <f t="shared" si="29"/>
        <v>1081780.6616028503</v>
      </c>
      <c r="L110" s="10">
        <f t="shared" si="29"/>
        <v>1437109.2331691266</v>
      </c>
      <c r="M110" s="10">
        <f t="shared" si="29"/>
        <v>1816278.4544375001</v>
      </c>
      <c r="N110" s="10">
        <f t="shared" si="29"/>
        <v>2249795.1114633405</v>
      </c>
      <c r="O110" s="10">
        <f t="shared" si="29"/>
        <v>2708713.4347747383</v>
      </c>
      <c r="P110" s="10">
        <f t="shared" si="29"/>
        <v>3209861.577756987</v>
      </c>
      <c r="Q110" s="10">
        <f t="shared" si="29"/>
        <v>3756421.7400519843</v>
      </c>
      <c r="R110" s="10">
        <f t="shared" si="29"/>
        <v>4351794.5438084621</v>
      </c>
      <c r="S110" s="10">
        <f t="shared" si="29"/>
        <v>4999613.2335696099</v>
      </c>
      <c r="T110" s="10">
        <f t="shared" si="29"/>
        <v>5531165.9149237471</v>
      </c>
      <c r="U110" s="10">
        <f t="shared" si="29"/>
        <v>6082838.979458754</v>
      </c>
      <c r="V110" s="10">
        <f t="shared" si="29"/>
        <v>6655243.0685357498</v>
      </c>
      <c r="W110" s="10">
        <f t="shared" si="29"/>
        <v>7249005.5973640373</v>
      </c>
      <c r="X110" s="10">
        <f t="shared" si="29"/>
        <v>7864771.1902098889</v>
      </c>
      <c r="Y110" s="10">
        <f t="shared" si="29"/>
        <v>8503202.1264868267</v>
      </c>
      <c r="Z110" s="10">
        <f t="shared" si="29"/>
        <v>9164978.7979925163</v>
      </c>
      <c r="AA110" s="10">
        <f t="shared" si="29"/>
        <v>9850800.1775636617</v>
      </c>
      <c r="AB110" s="10">
        <f t="shared" si="29"/>
        <v>10561384.299426882</v>
      </c>
      <c r="AC110" s="10">
        <f t="shared" si="29"/>
        <v>11297468.751530049</v>
      </c>
      <c r="AD110" s="10">
        <f t="shared" si="29"/>
        <v>12059811.180145506</v>
      </c>
      <c r="AE110" s="10">
        <f t="shared" si="29"/>
        <v>12849189.807043385</v>
      </c>
      <c r="AF110" s="10">
        <f t="shared" si="29"/>
        <v>13666403.959540531</v>
      </c>
      <c r="AG110" s="10">
        <f t="shared" si="29"/>
        <v>14512274.61373765</v>
      </c>
      <c r="AH110" s="10">
        <f t="shared" si="29"/>
        <v>15387644.951264892</v>
      </c>
      <c r="AI110" s="10">
        <f t="shared" si="29"/>
        <v>16293380.929863619</v>
      </c>
      <c r="AJ110" s="10">
        <f t="shared" si="29"/>
        <v>17230371.868139986</v>
      </c>
      <c r="AK110" s="10">
        <f t="shared" si="29"/>
        <v>18199531.044833887</v>
      </c>
      <c r="AL110" s="10">
        <f>SUM(H110:AK110)</f>
        <v>230070341.160171</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9">
        <v>0.02</v>
      </c>
      <c r="J124" s="9">
        <v>0.02</v>
      </c>
      <c r="K124" s="9">
        <v>0</v>
      </c>
      <c r="L124" s="9">
        <v>0</v>
      </c>
      <c r="M124" s="9">
        <v>0</v>
      </c>
      <c r="N124" s="9">
        <v>0</v>
      </c>
      <c r="O124" s="9">
        <v>0</v>
      </c>
      <c r="P124" s="9">
        <v>0</v>
      </c>
      <c r="Q124" s="9">
        <v>0</v>
      </c>
      <c r="R124" s="9">
        <v>0</v>
      </c>
      <c r="S124" s="9">
        <v>0</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23">
        <f>[6]Revenue!$D$87</f>
        <v>348.52</v>
      </c>
      <c r="J125" s="23">
        <f t="shared" ref="J125:AK125" si="36">I125*(1+$G$16)*(1+J124)</f>
        <v>362.95569839999996</v>
      </c>
      <c r="K125" s="23">
        <f>[6]Revenue!$D$89</f>
        <v>384.68014696510681</v>
      </c>
      <c r="L125" s="23">
        <f>[6]Revenue!$D$90</f>
        <v>408.10768356951348</v>
      </c>
      <c r="M125" s="23">
        <f>[6]Revenue!$D$91</f>
        <v>432.9673410868071</v>
      </c>
      <c r="N125" s="23">
        <f>[6]Revenue!$D$92</f>
        <v>459.32991129135092</v>
      </c>
      <c r="O125" s="23">
        <f>[6]Revenue!$D$93</f>
        <v>483.60962170022202</v>
      </c>
      <c r="P125" s="23">
        <f>[6]Revenue!$D$94</f>
        <v>509.17273282619709</v>
      </c>
      <c r="Q125" s="23">
        <f>[6]Revenue!$D$95</f>
        <v>536.08708392159531</v>
      </c>
      <c r="R125" s="23">
        <f>[6]Revenue!$D$96</f>
        <v>564.42410015239</v>
      </c>
      <c r="S125" s="23">
        <f>[6]Revenue!$D$97</f>
        <v>594.25898214594531</v>
      </c>
      <c r="T125" s="10">
        <f t="shared" si="36"/>
        <v>606.73842077101006</v>
      </c>
      <c r="U125" s="10">
        <f t="shared" si="36"/>
        <v>619.47992760720126</v>
      </c>
      <c r="V125" s="10">
        <f t="shared" si="36"/>
        <v>632.48900608695249</v>
      </c>
      <c r="W125" s="10">
        <f t="shared" si="36"/>
        <v>645.77127521477848</v>
      </c>
      <c r="X125" s="10">
        <f t="shared" si="36"/>
        <v>659.33247199428877</v>
      </c>
      <c r="Y125" s="10">
        <f t="shared" si="36"/>
        <v>673.17845390616878</v>
      </c>
      <c r="Z125" s="10">
        <f t="shared" si="36"/>
        <v>687.3152014381983</v>
      </c>
      <c r="AA125" s="10">
        <f t="shared" si="36"/>
        <v>701.74882066840041</v>
      </c>
      <c r="AB125" s="10">
        <f t="shared" si="36"/>
        <v>716.4855459024368</v>
      </c>
      <c r="AC125" s="10">
        <f t="shared" si="36"/>
        <v>731.5317423663879</v>
      </c>
      <c r="AD125" s="10">
        <f t="shared" si="36"/>
        <v>746.89390895608199</v>
      </c>
      <c r="AE125" s="10">
        <f t="shared" si="36"/>
        <v>762.57868104415968</v>
      </c>
      <c r="AF125" s="10">
        <f t="shared" si="36"/>
        <v>778.59283334608699</v>
      </c>
      <c r="AG125" s="10">
        <f>AF125*(1+$G$16)*(1+AG124)</f>
        <v>794.94328284635469</v>
      </c>
      <c r="AH125" s="10">
        <f t="shared" si="36"/>
        <v>811.63709178612805</v>
      </c>
      <c r="AI125" s="10">
        <f t="shared" si="36"/>
        <v>828.68147071363671</v>
      </c>
      <c r="AJ125" s="10">
        <f t="shared" si="36"/>
        <v>846.08378159862298</v>
      </c>
      <c r="AK125" s="10">
        <f t="shared" si="36"/>
        <v>863.85154101219393</v>
      </c>
    </row>
    <row r="126" spans="1:39" x14ac:dyDescent="0.35">
      <c r="C126" s="3"/>
      <c r="D126" s="3"/>
      <c r="E126" t="s">
        <v>86</v>
      </c>
      <c r="F126" t="s">
        <v>87</v>
      </c>
      <c r="G126" s="12">
        <f>[5]Infill!$G$141</f>
        <v>1.9831000000000001</v>
      </c>
      <c r="H126" s="13">
        <f>[5]Infill!$H$141</f>
        <v>2.0347</v>
      </c>
      <c r="I126" s="27">
        <f>[6]Revenue!$D$374</f>
        <v>2.1837</v>
      </c>
      <c r="J126" s="13">
        <f t="shared" ref="J126:AK126" si="37">I126*(1+$G$16)*(1+J124)</f>
        <v>2.2741488539999999</v>
      </c>
      <c r="K126" s="27">
        <f>[6]Revenue!$D$376</f>
        <v>2.4102663747495234</v>
      </c>
      <c r="L126" s="27">
        <f>[6]Revenue!$D$377</f>
        <v>2.5570548278742877</v>
      </c>
      <c r="M126" s="27">
        <f>[6]Revenue!$D$378</f>
        <v>2.7128164315713903</v>
      </c>
      <c r="N126" s="27">
        <f>[6]Revenue!$D$379</f>
        <v>2.8779947414407303</v>
      </c>
      <c r="O126" s="27">
        <f>[6]Revenue!$C$447</f>
        <v>3.0420560474388751</v>
      </c>
      <c r="P126" s="27">
        <f>[6]Revenue!$C$448</f>
        <v>3.2028560259809247</v>
      </c>
      <c r="Q126" s="27">
        <f>[6]Revenue!$C$449</f>
        <v>3.3721557273077969</v>
      </c>
      <c r="R126" s="27">
        <f>[6]Revenue!$C$450</f>
        <v>3.5504044380927482</v>
      </c>
      <c r="S126" s="27">
        <f>[6]Revenue!$C$451</f>
        <v>3.738075193844129</v>
      </c>
      <c r="T126" s="13">
        <f t="shared" si="37"/>
        <v>3.8165747729148554</v>
      </c>
      <c r="U126" s="13">
        <f t="shared" si="37"/>
        <v>3.8967228431460668</v>
      </c>
      <c r="V126" s="13">
        <f t="shared" si="37"/>
        <v>3.9785540228521339</v>
      </c>
      <c r="W126" s="13">
        <f t="shared" si="37"/>
        <v>4.0621036573320284</v>
      </c>
      <c r="X126" s="13">
        <f t="shared" si="37"/>
        <v>4.1474078341360006</v>
      </c>
      <c r="Y126" s="13">
        <f t="shared" si="37"/>
        <v>4.2345033986528566</v>
      </c>
      <c r="Z126" s="13">
        <f t="shared" si="37"/>
        <v>4.3234279700245661</v>
      </c>
      <c r="AA126" s="13">
        <f t="shared" si="37"/>
        <v>4.4142199573950816</v>
      </c>
      <c r="AB126" s="13">
        <f t="shared" si="37"/>
        <v>4.5069185765003779</v>
      </c>
      <c r="AC126" s="13">
        <f t="shared" si="37"/>
        <v>4.6015638666068854</v>
      </c>
      <c r="AD126" s="13">
        <f t="shared" si="37"/>
        <v>4.6981967078056295</v>
      </c>
      <c r="AE126" s="13">
        <f t="shared" si="37"/>
        <v>4.7968588386695474</v>
      </c>
      <c r="AF126" s="13">
        <f t="shared" si="37"/>
        <v>4.8975928742816075</v>
      </c>
      <c r="AG126" s="13">
        <f>AF126*(1+$G$16)*(1+AG124)</f>
        <v>5.0004423246415204</v>
      </c>
      <c r="AH126" s="13">
        <f t="shared" si="37"/>
        <v>5.1054516134589916</v>
      </c>
      <c r="AI126" s="13">
        <f t="shared" si="37"/>
        <v>5.2126660973416303</v>
      </c>
      <c r="AJ126" s="13">
        <f t="shared" si="37"/>
        <v>5.3221320853858041</v>
      </c>
      <c r="AK126" s="13">
        <f t="shared" si="37"/>
        <v>5.4338968591789056</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10">
        <f>H114*H125+H121*H126+H122*H127+H123*H128</f>
        <v>278972.13079999998</v>
      </c>
      <c r="I131" s="10">
        <f t="shared" ref="I131:AK131" si="41">I114*I125+I121*I126+I122*I127+I123*I128</f>
        <v>558825.90240000002</v>
      </c>
      <c r="J131" s="10">
        <f t="shared" si="41"/>
        <v>858919.897301964</v>
      </c>
      <c r="K131" s="10">
        <f t="shared" si="41"/>
        <v>1225496.149497356</v>
      </c>
      <c r="L131" s="10">
        <f t="shared" si="41"/>
        <v>1642383.4063121299</v>
      </c>
      <c r="M131" s="10">
        <f t="shared" si="41"/>
        <v>2057572.6035166732</v>
      </c>
      <c r="N131" s="10">
        <f t="shared" si="41"/>
        <v>2548682.3199179238</v>
      </c>
      <c r="O131" s="10">
        <f t="shared" si="41"/>
        <v>3073779.5380161363</v>
      </c>
      <c r="P131" s="10">
        <f t="shared" si="41"/>
        <v>3642469.7832216891</v>
      </c>
      <c r="Q131" s="10">
        <f t="shared" si="41"/>
        <v>4262692.4400701616</v>
      </c>
      <c r="R131" s="10">
        <f t="shared" si="41"/>
        <v>4938306.4486188907</v>
      </c>
      <c r="S131" s="10">
        <f t="shared" si="41"/>
        <v>5673434.7229384817</v>
      </c>
      <c r="T131" s="10">
        <f t="shared" si="41"/>
        <v>6276627.2697572382</v>
      </c>
      <c r="U131" s="10">
        <f t="shared" si="41"/>
        <v>6902651.9188295677</v>
      </c>
      <c r="V131" s="10">
        <f t="shared" si="41"/>
        <v>7552201.6105369721</v>
      </c>
      <c r="W131" s="10">
        <f t="shared" si="41"/>
        <v>8225988.3197998833</v>
      </c>
      <c r="X131" s="10">
        <f t="shared" si="41"/>
        <v>8924743.5499415882</v>
      </c>
      <c r="Y131" s="10">
        <f t="shared" si="41"/>
        <v>9649218.8389002159</v>
      </c>
      <c r="Z131" s="10">
        <f t="shared" si="41"/>
        <v>10400186.278089579</v>
      </c>
      <c r="AA131" s="10">
        <f t="shared" si="41"/>
        <v>11178439.044216942</v>
      </c>
      <c r="AB131" s="10">
        <f t="shared" si="41"/>
        <v>11984791.944373015</v>
      </c>
      <c r="AC131" s="10">
        <f t="shared" si="41"/>
        <v>12820081.974717144</v>
      </c>
      <c r="AD131" s="10">
        <f t="shared" si="41"/>
        <v>13685168.893088259</v>
      </c>
      <c r="AE131" s="10">
        <f t="shared" si="41"/>
        <v>14580935.805880111</v>
      </c>
      <c r="AF131" s="10">
        <f t="shared" si="41"/>
        <v>15508289.769527366</v>
      </c>
      <c r="AG131" s="10">
        <f t="shared" si="41"/>
        <v>16468162.406957414</v>
      </c>
      <c r="AH131" s="10">
        <f t="shared" si="41"/>
        <v>17461510.539371163</v>
      </c>
      <c r="AI131" s="10">
        <f t="shared" si="41"/>
        <v>18489316.833724819</v>
      </c>
      <c r="AJ131" s="10">
        <f t="shared" si="41"/>
        <v>19552590.466293465</v>
      </c>
      <c r="AK131" s="10">
        <f t="shared" si="41"/>
        <v>20652367.802706324</v>
      </c>
      <c r="AL131" s="10">
        <f>SUM(H131:AK131)</f>
        <v>261074808.60932249</v>
      </c>
    </row>
    <row r="132" spans="1:39" x14ac:dyDescent="0.35">
      <c r="C132" s="3"/>
      <c r="D132" s="3"/>
      <c r="H132" s="10">
        <f>'[7]All Developments - Total'!H131</f>
        <v>237703.27191533998</v>
      </c>
      <c r="I132" s="10">
        <f>'[7]All Developments - Total'!I131</f>
        <v>496661.09465645312</v>
      </c>
      <c r="J132" s="10">
        <f>'[7]All Developments - Total'!J131</f>
        <v>775821.05166698783</v>
      </c>
      <c r="K132" s="10">
        <f>'[7]All Developments - Total'!K131</f>
        <v>1029927.5225065954</v>
      </c>
      <c r="L132" s="10">
        <f>'[7]All Developments - Total'!L131</f>
        <v>1285267.4921283107</v>
      </c>
      <c r="M132" s="10">
        <f>'[7]All Developments - Total'!M131</f>
        <v>1556073.9019296458</v>
      </c>
      <c r="N132" s="10">
        <f>'[7]All Developments - Total'!N131</f>
        <v>1843099.7902497873</v>
      </c>
      <c r="O132" s="10">
        <f>'[7]All Developments - Total'!O131</f>
        <v>2147131.9695149679</v>
      </c>
      <c r="P132" s="10">
        <f>'[7]All Developments - Total'!P131</f>
        <v>2468992.4844769286</v>
      </c>
      <c r="Q132" s="10">
        <f>'[7]All Developments - Total'!Q131</f>
        <v>2809540.1322117816</v>
      </c>
      <c r="R132" s="10">
        <f>'[7]All Developments - Total'!R131</f>
        <v>3169672.0464685289</v>
      </c>
      <c r="S132" s="10">
        <f>'[7]All Developments - Total'!S131</f>
        <v>3550325.3490643958</v>
      </c>
      <c r="T132" s="10">
        <f>'[7]All Developments - Total'!T131</f>
        <v>3952478.8711366262</v>
      </c>
      <c r="U132" s="10">
        <f>'[7]All Developments - Total'!U131</f>
        <v>4377154.9471774753</v>
      </c>
      <c r="V132" s="10">
        <f>'[7]All Developments - Total'!V131</f>
        <v>4825421.2849011282</v>
      </c>
      <c r="W132" s="10">
        <f>'[7]All Developments - Total'!W131</f>
        <v>5298392.914118316</v>
      </c>
      <c r="X132" s="10">
        <f>'[7]All Developments - Total'!X131</f>
        <v>5797234.217926763</v>
      </c>
      <c r="Y132" s="10">
        <f>'[7]All Developments - Total'!Y131</f>
        <v>6323161.0496633854</v>
      </c>
      <c r="Z132" s="10">
        <f>'[7]All Developments - Total'!Z131</f>
        <v>6877442.9392077634</v>
      </c>
      <c r="AA132" s="10">
        <f>'[7]All Developments - Total'!AA131</f>
        <v>7461405.3923759051</v>
      </c>
      <c r="AB132" s="10">
        <f>'[7]All Developments - Total'!AB131</f>
        <v>8076432.2872990798</v>
      </c>
      <c r="AC132" s="10">
        <f>'[7]All Developments - Total'!AC131</f>
        <v>8723968.3718446791</v>
      </c>
      <c r="AD132" s="10">
        <f>'[7]All Developments - Total'!AD131</f>
        <v>9405521.8663050346</v>
      </c>
      <c r="AE132" s="10">
        <f>'[7]All Developments - Total'!AE131</f>
        <v>10122667.175756074</v>
      </c>
      <c r="AF132" s="10">
        <f>'[7]All Developments - Total'!AF131</f>
        <v>10877047.716670956</v>
      </c>
      <c r="AG132" s="10">
        <f>'[7]All Developments - Total'!AG131</f>
        <v>11670378.862564746</v>
      </c>
      <c r="AH132" s="10">
        <f>'[7]All Developments - Total'!AH131</f>
        <v>12504451.013644956</v>
      </c>
      <c r="AI132" s="10">
        <f>'[7]All Developments - Total'!AI131</f>
        <v>13381132.795649923</v>
      </c>
      <c r="AJ132" s="10">
        <f>'[7]All Developments - Total'!AJ131</f>
        <v>14302374.393272534</v>
      </c>
      <c r="AK132" s="10">
        <f>'[7]All Developments - Total'!AK131</f>
        <v>15270211.02379163</v>
      </c>
      <c r="AL132" s="28">
        <f>SUM(H132:AK132)</f>
        <v>180617093.23009673</v>
      </c>
      <c r="AM132" s="29" t="s">
        <v>168</v>
      </c>
    </row>
    <row r="133" spans="1:39" x14ac:dyDescent="0.35">
      <c r="C133" s="3"/>
      <c r="D133" s="4" t="s">
        <v>97</v>
      </c>
      <c r="E133" s="4"/>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 t="shared" ref="H176:AK177" si="66">SUM(H95,H116,H137,H158)</f>
        <v>968</v>
      </c>
      <c r="I176" s="10">
        <f t="shared" si="66"/>
        <v>856</v>
      </c>
      <c r="J176" s="10">
        <f t="shared" si="66"/>
        <v>868</v>
      </c>
      <c r="K176" s="10">
        <f t="shared" si="66"/>
        <v>932</v>
      </c>
      <c r="L176" s="10">
        <f t="shared" si="66"/>
        <v>954</v>
      </c>
      <c r="M176" s="10">
        <f t="shared" si="66"/>
        <v>828</v>
      </c>
      <c r="N176" s="10">
        <f t="shared" si="66"/>
        <v>906</v>
      </c>
      <c r="O176" s="10">
        <f>SUM(O95,O116,O137,O158)</f>
        <v>906</v>
      </c>
      <c r="P176" s="10">
        <f t="shared" si="66"/>
        <v>906</v>
      </c>
      <c r="Q176" s="10">
        <f t="shared" si="66"/>
        <v>906</v>
      </c>
      <c r="R176" s="10">
        <f t="shared" si="66"/>
        <v>906</v>
      </c>
      <c r="S176" s="10">
        <f t="shared" si="66"/>
        <v>906</v>
      </c>
      <c r="T176" s="10">
        <f t="shared" si="66"/>
        <v>906</v>
      </c>
      <c r="U176" s="10">
        <f t="shared" si="66"/>
        <v>906</v>
      </c>
      <c r="V176" s="10">
        <f t="shared" si="66"/>
        <v>906</v>
      </c>
      <c r="W176" s="10">
        <f t="shared" si="66"/>
        <v>906</v>
      </c>
      <c r="X176" s="10">
        <f t="shared" si="66"/>
        <v>906</v>
      </c>
      <c r="Y176" s="10">
        <f t="shared" si="66"/>
        <v>906</v>
      </c>
      <c r="Z176" s="10">
        <f t="shared" si="66"/>
        <v>906</v>
      </c>
      <c r="AA176" s="10">
        <f t="shared" si="66"/>
        <v>906</v>
      </c>
      <c r="AB176" s="10">
        <f t="shared" si="66"/>
        <v>906</v>
      </c>
      <c r="AC176" s="10">
        <f t="shared" si="66"/>
        <v>906</v>
      </c>
      <c r="AD176" s="10">
        <f t="shared" si="66"/>
        <v>906</v>
      </c>
      <c r="AE176" s="10">
        <f t="shared" si="66"/>
        <v>906</v>
      </c>
      <c r="AF176" s="10">
        <f t="shared" si="66"/>
        <v>906</v>
      </c>
      <c r="AG176" s="10">
        <f t="shared" si="66"/>
        <v>906</v>
      </c>
      <c r="AH176" s="10">
        <f t="shared" si="66"/>
        <v>906</v>
      </c>
      <c r="AI176" s="10">
        <f t="shared" si="66"/>
        <v>906</v>
      </c>
      <c r="AJ176" s="10">
        <f t="shared" si="66"/>
        <v>906</v>
      </c>
      <c r="AK176" s="10">
        <f t="shared" si="66"/>
        <v>906</v>
      </c>
      <c r="AL176" s="10"/>
    </row>
    <row r="177" spans="1:38" x14ac:dyDescent="0.35">
      <c r="C177" s="3"/>
      <c r="D177" s="3"/>
      <c r="E177" t="s">
        <v>105</v>
      </c>
      <c r="F177" t="s">
        <v>70</v>
      </c>
      <c r="H177">
        <f t="shared" si="66"/>
        <v>968</v>
      </c>
      <c r="I177" s="10">
        <f t="shared" si="66"/>
        <v>1824</v>
      </c>
      <c r="J177" s="10">
        <f t="shared" si="66"/>
        <v>2692</v>
      </c>
      <c r="K177" s="10">
        <f t="shared" si="66"/>
        <v>3624</v>
      </c>
      <c r="L177" s="10">
        <f t="shared" si="66"/>
        <v>4578</v>
      </c>
      <c r="M177" s="10">
        <f t="shared" si="66"/>
        <v>5406</v>
      </c>
      <c r="N177" s="10">
        <f t="shared" si="66"/>
        <v>6312</v>
      </c>
      <c r="O177" s="10">
        <f>SUM(O96,O117,O138,O159)</f>
        <v>7218</v>
      </c>
      <c r="P177" s="10">
        <f t="shared" si="66"/>
        <v>8124</v>
      </c>
      <c r="Q177" s="10">
        <f t="shared" si="66"/>
        <v>9030</v>
      </c>
      <c r="R177" s="10">
        <f t="shared" si="66"/>
        <v>9936</v>
      </c>
      <c r="S177" s="10">
        <f t="shared" si="66"/>
        <v>10842</v>
      </c>
      <c r="T177" s="10">
        <f t="shared" si="66"/>
        <v>11748</v>
      </c>
      <c r="U177" s="10">
        <f t="shared" si="66"/>
        <v>12654</v>
      </c>
      <c r="V177" s="10">
        <f t="shared" si="66"/>
        <v>13560</v>
      </c>
      <c r="W177" s="10">
        <f t="shared" si="66"/>
        <v>14466</v>
      </c>
      <c r="X177" s="10">
        <f t="shared" si="66"/>
        <v>15372</v>
      </c>
      <c r="Y177" s="10">
        <f t="shared" si="66"/>
        <v>16278</v>
      </c>
      <c r="Z177" s="10">
        <f t="shared" si="66"/>
        <v>17184</v>
      </c>
      <c r="AA177" s="10">
        <f t="shared" si="66"/>
        <v>18090</v>
      </c>
      <c r="AB177" s="10">
        <f t="shared" si="66"/>
        <v>18996</v>
      </c>
      <c r="AC177" s="10">
        <f t="shared" si="66"/>
        <v>19902</v>
      </c>
      <c r="AD177" s="10">
        <f t="shared" si="66"/>
        <v>20808</v>
      </c>
      <c r="AE177" s="10">
        <f t="shared" si="66"/>
        <v>21714</v>
      </c>
      <c r="AF177" s="10">
        <f t="shared" si="66"/>
        <v>22620</v>
      </c>
      <c r="AG177" s="10">
        <f t="shared" si="66"/>
        <v>23526</v>
      </c>
      <c r="AH177" s="10">
        <f t="shared" si="66"/>
        <v>24432</v>
      </c>
      <c r="AI177" s="10">
        <f t="shared" si="66"/>
        <v>25338</v>
      </c>
      <c r="AJ177" s="10">
        <f t="shared" si="66"/>
        <v>26244</v>
      </c>
      <c r="AK177" s="10">
        <f t="shared" si="66"/>
        <v>27150</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1617113.1687767638</v>
      </c>
      <c r="K179" s="10">
        <f t="shared" si="67"/>
        <v>2307276.8111002063</v>
      </c>
      <c r="L179" s="10">
        <f t="shared" si="67"/>
        <v>3079492.6394812567</v>
      </c>
      <c r="M179" s="10">
        <f t="shared" si="67"/>
        <v>3873851.0579541735</v>
      </c>
      <c r="N179" s="10">
        <f t="shared" si="67"/>
        <v>4798477.4313812647</v>
      </c>
      <c r="O179" s="10">
        <f t="shared" si="67"/>
        <v>5782492.9727908745</v>
      </c>
      <c r="P179" s="10">
        <f t="shared" si="67"/>
        <v>6852331.360978676</v>
      </c>
      <c r="Q179" s="10">
        <f t="shared" si="67"/>
        <v>8019114.1801221464</v>
      </c>
      <c r="R179" s="10">
        <f t="shared" si="67"/>
        <v>9290100.9924273528</v>
      </c>
      <c r="S179" s="10">
        <f t="shared" si="67"/>
        <v>10673047.956508093</v>
      </c>
      <c r="T179" s="10">
        <f t="shared" si="67"/>
        <v>11807793.184680985</v>
      </c>
      <c r="U179" s="10">
        <f t="shared" si="67"/>
        <v>12985490.898288321</v>
      </c>
      <c r="V179" s="10">
        <f t="shared" si="67"/>
        <v>14207444.679072723</v>
      </c>
      <c r="W179" s="10">
        <f t="shared" si="67"/>
        <v>15474993.91716392</v>
      </c>
      <c r="X179" s="10">
        <f t="shared" si="67"/>
        <v>16789514.740151476</v>
      </c>
      <c r="Y179" s="10">
        <f t="shared" si="67"/>
        <v>18152420.965387043</v>
      </c>
      <c r="Z179" s="10">
        <f t="shared" si="67"/>
        <v>19565165.076082096</v>
      </c>
      <c r="AA179" s="10">
        <f t="shared" si="67"/>
        <v>21029239.221780606</v>
      </c>
      <c r="AB179" s="10">
        <f t="shared" si="67"/>
        <v>22546176.243799895</v>
      </c>
      <c r="AC179" s="10">
        <f t="shared" si="67"/>
        <v>24117550.726247191</v>
      </c>
      <c r="AD179" s="10">
        <f t="shared" si="67"/>
        <v>25744980.073233765</v>
      </c>
      <c r="AE179" s="10">
        <f t="shared" si="67"/>
        <v>27430125.612923495</v>
      </c>
      <c r="AF179" s="10">
        <f t="shared" si="67"/>
        <v>29174693.729067899</v>
      </c>
      <c r="AG179" s="10">
        <f t="shared" si="67"/>
        <v>30980437.020695064</v>
      </c>
      <c r="AH179" s="10">
        <f t="shared" si="67"/>
        <v>32849155.490636054</v>
      </c>
      <c r="AI179" s="10">
        <f t="shared" si="67"/>
        <v>34782697.763588436</v>
      </c>
      <c r="AJ179" s="10">
        <f t="shared" si="67"/>
        <v>36782962.334433451</v>
      </c>
      <c r="AK179" s="10">
        <f t="shared" si="67"/>
        <v>38851898.847540215</v>
      </c>
    </row>
    <row r="180" spans="1:38" x14ac:dyDescent="0.35">
      <c r="C180" s="3"/>
      <c r="D180" s="3"/>
    </row>
    <row r="181" spans="1:38" x14ac:dyDescent="0.35">
      <c r="C181" s="3"/>
      <c r="D181" s="3"/>
      <c r="E181" s="15" t="s">
        <v>108</v>
      </c>
      <c r="F181" s="15" t="s">
        <v>109</v>
      </c>
      <c r="G181" s="15"/>
      <c r="H181" s="16">
        <f>H178*1000/H177</f>
        <v>60.5</v>
      </c>
      <c r="I181" s="16">
        <f t="shared" ref="I181:AK181" si="68">I178*1000/I177</f>
        <v>60.5</v>
      </c>
      <c r="J181" s="16">
        <f t="shared" si="68"/>
        <v>60.5</v>
      </c>
      <c r="K181" s="16">
        <f t="shared" si="68"/>
        <v>60.5</v>
      </c>
      <c r="L181" s="16">
        <f t="shared" si="68"/>
        <v>60.5</v>
      </c>
      <c r="M181" s="16">
        <f t="shared" si="68"/>
        <v>60.5</v>
      </c>
      <c r="N181" s="16">
        <f t="shared" si="68"/>
        <v>60.5</v>
      </c>
      <c r="O181" s="16">
        <f t="shared" si="68"/>
        <v>60.5</v>
      </c>
      <c r="P181" s="16">
        <f t="shared" si="68"/>
        <v>60.5</v>
      </c>
      <c r="Q181" s="16">
        <f t="shared" si="68"/>
        <v>60.5</v>
      </c>
      <c r="R181" s="16">
        <f t="shared" si="68"/>
        <v>60.5</v>
      </c>
      <c r="S181" s="16">
        <f t="shared" si="68"/>
        <v>60.5</v>
      </c>
      <c r="T181" s="16">
        <f t="shared" si="68"/>
        <v>60.5</v>
      </c>
      <c r="U181" s="16">
        <f t="shared" si="68"/>
        <v>60.5</v>
      </c>
      <c r="V181" s="16">
        <f t="shared" si="68"/>
        <v>60.5</v>
      </c>
      <c r="W181" s="16">
        <f t="shared" si="68"/>
        <v>60.5</v>
      </c>
      <c r="X181" s="16">
        <f t="shared" si="68"/>
        <v>60.5</v>
      </c>
      <c r="Y181" s="16">
        <f t="shared" si="68"/>
        <v>60.5</v>
      </c>
      <c r="Z181" s="16">
        <f t="shared" si="68"/>
        <v>60.500000000000007</v>
      </c>
      <c r="AA181" s="16">
        <f t="shared" si="68"/>
        <v>60.5</v>
      </c>
      <c r="AB181" s="16">
        <f t="shared" si="68"/>
        <v>60.5</v>
      </c>
      <c r="AC181" s="16">
        <f t="shared" si="68"/>
        <v>60.5</v>
      </c>
      <c r="AD181" s="16">
        <f t="shared" si="68"/>
        <v>60.5</v>
      </c>
      <c r="AE181" s="16">
        <f t="shared" si="68"/>
        <v>60.5</v>
      </c>
      <c r="AF181" s="16">
        <f t="shared" si="68"/>
        <v>60.5</v>
      </c>
      <c r="AG181" s="16">
        <f t="shared" si="68"/>
        <v>60.5</v>
      </c>
      <c r="AH181" s="16">
        <f t="shared" si="68"/>
        <v>60.5</v>
      </c>
      <c r="AI181" s="16">
        <f t="shared" si="68"/>
        <v>60.5</v>
      </c>
      <c r="AJ181" s="16">
        <f t="shared" si="68"/>
        <v>60.5</v>
      </c>
      <c r="AK181" s="16">
        <f t="shared" si="68"/>
        <v>60.5</v>
      </c>
    </row>
    <row r="182" spans="1:38" x14ac:dyDescent="0.35">
      <c r="C182" s="3"/>
      <c r="D182" s="3"/>
      <c r="E182" s="15" t="s">
        <v>110</v>
      </c>
      <c r="F182" s="15" t="s">
        <v>111</v>
      </c>
      <c r="G182" s="15"/>
      <c r="H182" s="16">
        <f>H179/H177</f>
        <v>544.41435000000001</v>
      </c>
      <c r="I182" s="16">
        <f t="shared" ref="I182:AK182" si="69">I179/I177</f>
        <v>576.81885</v>
      </c>
      <c r="J182" s="16">
        <f t="shared" si="69"/>
        <v>600.71068676699997</v>
      </c>
      <c r="K182" s="16">
        <f t="shared" si="69"/>
        <v>636.66578672743003</v>
      </c>
      <c r="L182" s="16">
        <f t="shared" si="69"/>
        <v>672.67204881635143</v>
      </c>
      <c r="M182" s="16">
        <f t="shared" si="69"/>
        <v>716.58362152315453</v>
      </c>
      <c r="N182" s="16">
        <f t="shared" si="69"/>
        <v>760.21505566876817</v>
      </c>
      <c r="O182" s="16">
        <f t="shared" si="69"/>
        <v>801.12122094636663</v>
      </c>
      <c r="P182" s="16">
        <f t="shared" si="69"/>
        <v>843.46767121844857</v>
      </c>
      <c r="Q182" s="16">
        <f t="shared" si="69"/>
        <v>888.05251164143374</v>
      </c>
      <c r="R182" s="16">
        <f t="shared" si="69"/>
        <v>934.994061234637</v>
      </c>
      <c r="S182" s="16">
        <f t="shared" si="69"/>
        <v>984.41689324000117</v>
      </c>
      <c r="T182" s="16">
        <f t="shared" si="69"/>
        <v>1005.089647998041</v>
      </c>
      <c r="U182" s="16">
        <f t="shared" si="69"/>
        <v>1026.1965306059997</v>
      </c>
      <c r="V182" s="16">
        <f t="shared" si="69"/>
        <v>1047.746657748726</v>
      </c>
      <c r="W182" s="16">
        <f t="shared" si="69"/>
        <v>1069.7493375614488</v>
      </c>
      <c r="X182" s="16">
        <f t="shared" si="69"/>
        <v>1092.2140736502392</v>
      </c>
      <c r="Y182" s="16">
        <f t="shared" si="69"/>
        <v>1115.1505691968941</v>
      </c>
      <c r="Z182" s="16">
        <f t="shared" si="69"/>
        <v>1138.5687311500287</v>
      </c>
      <c r="AA182" s="16">
        <f t="shared" si="69"/>
        <v>1162.4786745041795</v>
      </c>
      <c r="AB182" s="16">
        <f t="shared" si="69"/>
        <v>1186.8907266687668</v>
      </c>
      <c r="AC182" s="16">
        <f t="shared" si="69"/>
        <v>1211.8154319288108</v>
      </c>
      <c r="AD182" s="16">
        <f t="shared" si="69"/>
        <v>1237.2635559993159</v>
      </c>
      <c r="AE182" s="16">
        <f t="shared" si="69"/>
        <v>1263.2460906753015</v>
      </c>
      <c r="AF182" s="16">
        <f t="shared" si="69"/>
        <v>1289.7742585794826</v>
      </c>
      <c r="AG182" s="16">
        <f t="shared" si="69"/>
        <v>1316.8595180096515</v>
      </c>
      <c r="AH182" s="16">
        <f t="shared" si="69"/>
        <v>1344.5135678878542</v>
      </c>
      <c r="AI182" s="16">
        <f t="shared" si="69"/>
        <v>1372.748352813499</v>
      </c>
      <c r="AJ182" s="16">
        <f t="shared" si="69"/>
        <v>1401.5760682225823</v>
      </c>
      <c r="AK182" s="16">
        <f t="shared" si="69"/>
        <v>1431.0091656552565</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73">I194*(1+$G$16)*(1+J$193)</f>
        <v>509.81515301899987</v>
      </c>
      <c r="K194" s="10">
        <f t="shared" si="73"/>
        <v>520.52127123239882</v>
      </c>
      <c r="L194" s="10">
        <f t="shared" si="73"/>
        <v>531.4522179282792</v>
      </c>
      <c r="M194" s="10">
        <f>L194*(1+$G$16)*(1+M$193)</f>
        <v>542.61271450477307</v>
      </c>
      <c r="N194" s="10">
        <f t="shared" si="73"/>
        <v>554.00758150937327</v>
      </c>
      <c r="O194" s="10">
        <f t="shared" si="73"/>
        <v>565.64174072107005</v>
      </c>
      <c r="P194" s="10">
        <f t="shared" si="73"/>
        <v>577.52021727621252</v>
      </c>
      <c r="Q194" s="10">
        <f t="shared" si="73"/>
        <v>589.64814183901296</v>
      </c>
      <c r="R194" s="10">
        <f t="shared" si="73"/>
        <v>602.03075281763222</v>
      </c>
      <c r="S194" s="10">
        <f t="shared" si="73"/>
        <v>614.6733986268024</v>
      </c>
      <c r="T194" s="10">
        <f t="shared" si="73"/>
        <v>627.58153999796514</v>
      </c>
      <c r="U194" s="10">
        <f t="shared" si="73"/>
        <v>640.76075233792233</v>
      </c>
      <c r="V194" s="10">
        <f t="shared" si="73"/>
        <v>654.21672813701866</v>
      </c>
      <c r="W194" s="10">
        <f t="shared" si="73"/>
        <v>667.95527942789602</v>
      </c>
      <c r="X194" s="10">
        <f t="shared" si="73"/>
        <v>681.98234029588173</v>
      </c>
      <c r="Y194" s="10">
        <f t="shared" si="73"/>
        <v>696.30396944209519</v>
      </c>
      <c r="Z194" s="10">
        <f t="shared" ref="Z194:AK195" si="74">Y194*(1+$G$16)*(1+Z$193)</f>
        <v>710.92635280037916</v>
      </c>
      <c r="AA194" s="10">
        <f t="shared" si="74"/>
        <v>725.85580620918711</v>
      </c>
      <c r="AB194" s="10">
        <f t="shared" si="74"/>
        <v>741.09877813957996</v>
      </c>
      <c r="AC194" s="10">
        <f t="shared" si="74"/>
        <v>756.66185248051113</v>
      </c>
      <c r="AD194" s="10">
        <f t="shared" si="74"/>
        <v>772.55175138260176</v>
      </c>
      <c r="AE194" s="10">
        <f t="shared" si="74"/>
        <v>788.77533816163634</v>
      </c>
      <c r="AF194" s="10">
        <f t="shared" si="74"/>
        <v>805.33962026303061</v>
      </c>
      <c r="AG194" s="10">
        <f t="shared" si="74"/>
        <v>822.25175228855414</v>
      </c>
      <c r="AH194" s="10">
        <f t="shared" si="74"/>
        <v>839.5190390866137</v>
      </c>
      <c r="AI194" s="10">
        <f t="shared" si="74"/>
        <v>857.14893890743247</v>
      </c>
      <c r="AJ194" s="10">
        <f t="shared" si="74"/>
        <v>875.14906662448846</v>
      </c>
      <c r="AK194" s="10">
        <f t="shared" si="74"/>
        <v>893.52719702360264</v>
      </c>
    </row>
    <row r="195" spans="1:39" x14ac:dyDescent="0.35">
      <c r="A195" s="2">
        <v>42</v>
      </c>
      <c r="E195" t="s">
        <v>122</v>
      </c>
      <c r="F195" t="s">
        <v>113</v>
      </c>
      <c r="G195" s="6"/>
      <c r="H195" s="10">
        <f>G195*(1+$G$16)*(1+H$193)</f>
        <v>0</v>
      </c>
      <c r="I195" s="10">
        <f t="shared" ref="I195:W195" si="75">H195*(1+$G$16)*(1+I$193)</f>
        <v>0</v>
      </c>
      <c r="J195" s="10">
        <f t="shared" si="75"/>
        <v>0</v>
      </c>
      <c r="K195" s="10">
        <f t="shared" si="75"/>
        <v>0</v>
      </c>
      <c r="L195" s="10">
        <f t="shared" si="75"/>
        <v>0</v>
      </c>
      <c r="M195" s="10">
        <f t="shared" si="75"/>
        <v>0</v>
      </c>
      <c r="N195" s="10">
        <f t="shared" si="75"/>
        <v>0</v>
      </c>
      <c r="O195" s="10">
        <f t="shared" si="75"/>
        <v>0</v>
      </c>
      <c r="P195" s="10">
        <f t="shared" si="75"/>
        <v>0</v>
      </c>
      <c r="Q195" s="10">
        <f t="shared" si="75"/>
        <v>0</v>
      </c>
      <c r="R195" s="10">
        <f t="shared" si="75"/>
        <v>0</v>
      </c>
      <c r="S195" s="10">
        <f t="shared" si="75"/>
        <v>0</v>
      </c>
      <c r="T195" s="10">
        <f t="shared" si="75"/>
        <v>0</v>
      </c>
      <c r="U195" s="10">
        <f t="shared" si="75"/>
        <v>0</v>
      </c>
      <c r="V195" s="10">
        <f t="shared" si="75"/>
        <v>0</v>
      </c>
      <c r="W195" s="10">
        <f t="shared" si="75"/>
        <v>0</v>
      </c>
      <c r="X195" s="10">
        <f t="shared" si="73"/>
        <v>0</v>
      </c>
      <c r="Y195" s="10">
        <f t="shared" si="73"/>
        <v>0</v>
      </c>
      <c r="Z195" s="10">
        <f t="shared" si="74"/>
        <v>0</v>
      </c>
      <c r="AA195" s="10">
        <f t="shared" si="74"/>
        <v>0</v>
      </c>
      <c r="AB195" s="10">
        <f t="shared" si="74"/>
        <v>0</v>
      </c>
      <c r="AC195" s="10">
        <f t="shared" si="74"/>
        <v>0</v>
      </c>
      <c r="AD195" s="10">
        <f t="shared" si="74"/>
        <v>0</v>
      </c>
      <c r="AE195" s="10">
        <f t="shared" si="74"/>
        <v>0</v>
      </c>
      <c r="AF195" s="10">
        <f t="shared" si="74"/>
        <v>0</v>
      </c>
      <c r="AG195" s="10">
        <f>AF195*(1+$G$16)*(1+AG$193)</f>
        <v>0</v>
      </c>
      <c r="AH195" s="10">
        <f t="shared" si="74"/>
        <v>0</v>
      </c>
      <c r="AI195" s="10">
        <f t="shared" si="74"/>
        <v>0</v>
      </c>
      <c r="AJ195" s="10">
        <f t="shared" si="74"/>
        <v>0</v>
      </c>
      <c r="AK195" s="10">
        <f t="shared" si="7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76">I194*I177+(I195+I199)*I178+I196+I200</f>
        <v>910776.53193599987</v>
      </c>
      <c r="J202" s="10">
        <f t="shared" si="76"/>
        <v>1372422.3919271477</v>
      </c>
      <c r="K202" s="10">
        <f t="shared" si="76"/>
        <v>1886369.0869462134</v>
      </c>
      <c r="L202" s="10">
        <f t="shared" si="76"/>
        <v>2432988.253675662</v>
      </c>
      <c r="M202" s="10">
        <f t="shared" si="76"/>
        <v>2933364.3346128031</v>
      </c>
      <c r="N202" s="10">
        <f t="shared" si="76"/>
        <v>3496895.8544871639</v>
      </c>
      <c r="O202" s="10">
        <f t="shared" si="76"/>
        <v>4082802.0845246837</v>
      </c>
      <c r="P202" s="10">
        <f t="shared" si="76"/>
        <v>4691774.245151951</v>
      </c>
      <c r="Q202" s="10">
        <f t="shared" si="76"/>
        <v>5324522.7208062867</v>
      </c>
      <c r="R202" s="10">
        <f t="shared" si="76"/>
        <v>5981777.559995994</v>
      </c>
      <c r="S202" s="10">
        <f t="shared" si="76"/>
        <v>6664288.9879117915</v>
      </c>
      <c r="T202" s="10">
        <f t="shared" si="76"/>
        <v>7372827.9318960942</v>
      </c>
      <c r="U202" s="10">
        <f t="shared" si="76"/>
        <v>8108186.5600840691</v>
      </c>
      <c r="V202" s="10">
        <f t="shared" si="76"/>
        <v>8871178.8335379735</v>
      </c>
      <c r="W202" s="10">
        <f t="shared" si="76"/>
        <v>9662641.0722039435</v>
      </c>
      <c r="X202" s="10">
        <f t="shared" si="76"/>
        <v>10483432.535028294</v>
      </c>
      <c r="Y202" s="10">
        <f t="shared" si="76"/>
        <v>11334436.014578426</v>
      </c>
      <c r="Z202" s="10">
        <f t="shared" si="76"/>
        <v>12216558.446521716</v>
      </c>
      <c r="AA202" s="10">
        <f t="shared" si="76"/>
        <v>13130731.534324195</v>
      </c>
      <c r="AB202" s="10">
        <f t="shared" si="76"/>
        <v>14077912.389539462</v>
      </c>
      <c r="AC202" s="10">
        <f t="shared" si="76"/>
        <v>15059084.188067133</v>
      </c>
      <c r="AD202" s="10">
        <f t="shared" si="76"/>
        <v>16075256.842769178</v>
      </c>
      <c r="AE202" s="10">
        <f t="shared" si="76"/>
        <v>17127467.692841772</v>
      </c>
      <c r="AF202" s="10">
        <f t="shared" si="76"/>
        <v>18216782.210349753</v>
      </c>
      <c r="AG202" s="10">
        <f t="shared" si="76"/>
        <v>19344294.724340525</v>
      </c>
      <c r="AH202" s="10">
        <f t="shared" si="76"/>
        <v>20511129.162964147</v>
      </c>
      <c r="AI202" s="10">
        <f t="shared" si="76"/>
        <v>21718439.814036522</v>
      </c>
      <c r="AJ202" s="10">
        <f t="shared" si="76"/>
        <v>22967412.104493074</v>
      </c>
      <c r="AK202" s="10">
        <f t="shared" si="76"/>
        <v>24259263.399190813</v>
      </c>
      <c r="AL202" s="10">
        <f>SUM(H202:AK202)</f>
        <v>310788426.6207428</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77">SUM(I205:I208)</f>
        <v>0</v>
      </c>
      <c r="J209" s="10">
        <f t="shared" si="77"/>
        <v>0</v>
      </c>
      <c r="K209" s="10">
        <f t="shared" si="77"/>
        <v>0</v>
      </c>
      <c r="L209" s="10">
        <f t="shared" si="77"/>
        <v>0</v>
      </c>
      <c r="M209" s="10">
        <f t="shared" si="77"/>
        <v>0</v>
      </c>
      <c r="N209" s="10">
        <f t="shared" si="77"/>
        <v>0</v>
      </c>
      <c r="O209" s="10">
        <f t="shared" si="77"/>
        <v>0</v>
      </c>
      <c r="P209" s="10">
        <f t="shared" si="77"/>
        <v>0</v>
      </c>
      <c r="Q209" s="10">
        <f t="shared" si="77"/>
        <v>0</v>
      </c>
      <c r="R209" s="10">
        <f t="shared" si="77"/>
        <v>0</v>
      </c>
      <c r="S209" s="10">
        <f t="shared" si="77"/>
        <v>0</v>
      </c>
      <c r="T209" s="10">
        <f t="shared" si="77"/>
        <v>0</v>
      </c>
      <c r="U209" s="10">
        <f t="shared" si="77"/>
        <v>0</v>
      </c>
      <c r="V209" s="10">
        <f t="shared" si="77"/>
        <v>0</v>
      </c>
      <c r="W209" s="10">
        <f t="shared" si="77"/>
        <v>0</v>
      </c>
      <c r="X209" s="10">
        <f t="shared" si="77"/>
        <v>0</v>
      </c>
      <c r="Y209" s="10">
        <f t="shared" si="77"/>
        <v>0</v>
      </c>
      <c r="Z209" s="10">
        <f t="shared" si="77"/>
        <v>0</v>
      </c>
      <c r="AA209" s="10">
        <f t="shared" si="77"/>
        <v>0</v>
      </c>
      <c r="AB209" s="10">
        <f t="shared" si="77"/>
        <v>0</v>
      </c>
      <c r="AC209" s="10">
        <f t="shared" si="77"/>
        <v>0</v>
      </c>
      <c r="AD209" s="10">
        <f t="shared" si="77"/>
        <v>0</v>
      </c>
      <c r="AE209" s="10">
        <f t="shared" si="77"/>
        <v>0</v>
      </c>
      <c r="AF209" s="10">
        <f t="shared" si="77"/>
        <v>0</v>
      </c>
      <c r="AG209" s="10">
        <f t="shared" si="77"/>
        <v>0</v>
      </c>
      <c r="AH209" s="10">
        <f t="shared" si="77"/>
        <v>0</v>
      </c>
      <c r="AI209" s="10">
        <f t="shared" si="77"/>
        <v>0</v>
      </c>
      <c r="AJ209" s="10">
        <f t="shared" si="77"/>
        <v>0</v>
      </c>
      <c r="AK209" s="10">
        <f t="shared" si="7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78">SUM(I212:I215)</f>
        <v>0</v>
      </c>
      <c r="J216" s="10">
        <f t="shared" si="78"/>
        <v>0</v>
      </c>
      <c r="K216" s="10">
        <f t="shared" si="78"/>
        <v>0</v>
      </c>
      <c r="L216" s="10">
        <f t="shared" si="78"/>
        <v>0</v>
      </c>
      <c r="M216" s="10">
        <f t="shared" si="78"/>
        <v>0</v>
      </c>
      <c r="N216" s="10">
        <f t="shared" si="78"/>
        <v>0</v>
      </c>
      <c r="O216" s="10">
        <f t="shared" si="78"/>
        <v>0</v>
      </c>
      <c r="P216" s="10">
        <f t="shared" si="78"/>
        <v>0</v>
      </c>
      <c r="Q216" s="10">
        <f t="shared" si="78"/>
        <v>0</v>
      </c>
      <c r="R216" s="10">
        <f t="shared" si="78"/>
        <v>0</v>
      </c>
      <c r="S216" s="10">
        <f t="shared" si="78"/>
        <v>0</v>
      </c>
      <c r="T216" s="10">
        <f t="shared" si="78"/>
        <v>0</v>
      </c>
      <c r="U216" s="10">
        <f t="shared" si="78"/>
        <v>0</v>
      </c>
      <c r="V216" s="10">
        <f t="shared" si="78"/>
        <v>0</v>
      </c>
      <c r="W216" s="10">
        <f t="shared" si="78"/>
        <v>0</v>
      </c>
      <c r="X216" s="10">
        <f t="shared" si="78"/>
        <v>0</v>
      </c>
      <c r="Y216" s="10">
        <f t="shared" si="78"/>
        <v>0</v>
      </c>
      <c r="Z216" s="10">
        <f t="shared" si="78"/>
        <v>0</v>
      </c>
      <c r="AA216" s="10">
        <f t="shared" si="78"/>
        <v>0</v>
      </c>
      <c r="AB216" s="10">
        <f t="shared" si="78"/>
        <v>0</v>
      </c>
      <c r="AC216" s="10">
        <f t="shared" si="78"/>
        <v>0</v>
      </c>
      <c r="AD216" s="10">
        <f t="shared" si="78"/>
        <v>0</v>
      </c>
      <c r="AE216" s="10">
        <f t="shared" si="78"/>
        <v>0</v>
      </c>
      <c r="AF216" s="10">
        <f t="shared" si="78"/>
        <v>0</v>
      </c>
      <c r="AG216" s="10">
        <f t="shared" si="78"/>
        <v>0</v>
      </c>
      <c r="AH216" s="10">
        <f t="shared" si="78"/>
        <v>0</v>
      </c>
      <c r="AI216" s="10">
        <f t="shared" si="78"/>
        <v>0</v>
      </c>
      <c r="AJ216" s="10">
        <f t="shared" si="78"/>
        <v>0</v>
      </c>
      <c r="AK216" s="10">
        <f t="shared" si="7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1749.003966270895</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79">H176</f>
        <v>968</v>
      </c>
      <c r="I219" s="10">
        <f t="shared" si="79"/>
        <v>856</v>
      </c>
      <c r="J219" s="10">
        <f t="shared" si="79"/>
        <v>868</v>
      </c>
      <c r="K219" s="10">
        <f t="shared" si="79"/>
        <v>932</v>
      </c>
      <c r="L219" s="10">
        <f t="shared" si="79"/>
        <v>954</v>
      </c>
      <c r="M219" s="10">
        <f t="shared" si="79"/>
        <v>828</v>
      </c>
      <c r="N219" s="10">
        <f t="shared" si="79"/>
        <v>906</v>
      </c>
      <c r="O219" s="10">
        <f t="shared" si="79"/>
        <v>906</v>
      </c>
      <c r="P219" s="10">
        <f t="shared" si="79"/>
        <v>906</v>
      </c>
      <c r="Q219" s="10">
        <f t="shared" si="79"/>
        <v>906</v>
      </c>
      <c r="R219" s="10">
        <f t="shared" si="79"/>
        <v>906</v>
      </c>
      <c r="S219" s="10">
        <f t="shared" si="79"/>
        <v>906</v>
      </c>
      <c r="T219" s="10">
        <f t="shared" si="79"/>
        <v>906</v>
      </c>
      <c r="U219" s="10">
        <f t="shared" si="79"/>
        <v>906</v>
      </c>
      <c r="V219" s="10">
        <f t="shared" si="79"/>
        <v>906</v>
      </c>
      <c r="W219" s="10">
        <f t="shared" si="79"/>
        <v>906</v>
      </c>
      <c r="X219" s="10">
        <f t="shared" si="79"/>
        <v>906</v>
      </c>
      <c r="Y219" s="10">
        <f t="shared" si="79"/>
        <v>906</v>
      </c>
      <c r="Z219" s="10">
        <f t="shared" si="79"/>
        <v>906</v>
      </c>
      <c r="AA219" s="10">
        <f t="shared" si="79"/>
        <v>906</v>
      </c>
      <c r="AB219" s="10">
        <f t="shared" si="79"/>
        <v>906</v>
      </c>
      <c r="AC219" s="10">
        <f t="shared" si="79"/>
        <v>906</v>
      </c>
      <c r="AD219" s="10">
        <f t="shared" si="79"/>
        <v>906</v>
      </c>
      <c r="AE219" s="10">
        <f t="shared" si="79"/>
        <v>906</v>
      </c>
      <c r="AF219" s="10">
        <f t="shared" si="79"/>
        <v>906</v>
      </c>
      <c r="AG219" s="10">
        <f t="shared" si="79"/>
        <v>906</v>
      </c>
      <c r="AH219" s="10">
        <f t="shared" si="79"/>
        <v>906</v>
      </c>
      <c r="AI219" s="10">
        <f t="shared" si="79"/>
        <v>906</v>
      </c>
      <c r="AJ219" s="10">
        <f t="shared" si="79"/>
        <v>906</v>
      </c>
      <c r="AK219" s="10">
        <f t="shared" si="79"/>
        <v>906</v>
      </c>
    </row>
    <row r="220" spans="1:37" x14ac:dyDescent="0.35">
      <c r="E220" t="s">
        <v>138</v>
      </c>
      <c r="F220" t="s">
        <v>111</v>
      </c>
      <c r="G220" s="20">
        <v>2739.1637595874518</v>
      </c>
      <c r="H220" s="10">
        <f>G220*(1+$G$16)</f>
        <v>2796.6861985387882</v>
      </c>
      <c r="I220" s="10">
        <f t="shared" ref="I220:AK220" si="80">H220*(1+$G$16)</f>
        <v>2855.4166087081026</v>
      </c>
      <c r="J220" s="10">
        <f>I220*(1+$G$16)</f>
        <v>2915.3803574909725</v>
      </c>
      <c r="K220" s="10">
        <f t="shared" si="80"/>
        <v>2976.6033449982829</v>
      </c>
      <c r="L220" s="10">
        <f t="shared" si="80"/>
        <v>3039.1120152432463</v>
      </c>
      <c r="M220" s="10">
        <f t="shared" si="80"/>
        <v>3102.9333675633543</v>
      </c>
      <c r="N220" s="10">
        <f t="shared" si="80"/>
        <v>3168.0949682821843</v>
      </c>
      <c r="O220" s="10">
        <f t="shared" si="80"/>
        <v>3234.6249626161098</v>
      </c>
      <c r="P220" s="10">
        <f t="shared" si="80"/>
        <v>3302.5520868310477</v>
      </c>
      <c r="Q220" s="10">
        <f t="shared" si="80"/>
        <v>3371.9056806544995</v>
      </c>
      <c r="R220" s="10">
        <f t="shared" si="80"/>
        <v>3442.7156999482436</v>
      </c>
      <c r="S220" s="10">
        <f t="shared" si="80"/>
        <v>3515.0127296471564</v>
      </c>
      <c r="T220" s="10">
        <f t="shared" si="80"/>
        <v>3588.8279969697464</v>
      </c>
      <c r="U220" s="10">
        <f t="shared" si="80"/>
        <v>3664.1933849061106</v>
      </c>
      <c r="V220" s="10">
        <f t="shared" si="80"/>
        <v>3741.1414459891384</v>
      </c>
      <c r="W220" s="10">
        <f t="shared" si="80"/>
        <v>3819.7054163549101</v>
      </c>
      <c r="X220" s="10">
        <f t="shared" si="80"/>
        <v>3899.9192300983627</v>
      </c>
      <c r="Y220" s="10">
        <f t="shared" si="80"/>
        <v>3981.817533930428</v>
      </c>
      <c r="Z220" s="10">
        <f t="shared" si="80"/>
        <v>4065.4357021429664</v>
      </c>
      <c r="AA220" s="10">
        <f t="shared" si="80"/>
        <v>4150.8098518879688</v>
      </c>
      <c r="AB220" s="10">
        <f t="shared" si="80"/>
        <v>4237.9768587776161</v>
      </c>
      <c r="AC220" s="10">
        <f t="shared" si="80"/>
        <v>4326.9743728119456</v>
      </c>
      <c r="AD220" s="10">
        <f t="shared" si="80"/>
        <v>4417.840834640996</v>
      </c>
      <c r="AE220" s="10">
        <f t="shared" si="80"/>
        <v>4510.6154921684565</v>
      </c>
      <c r="AF220" s="10">
        <f t="shared" si="80"/>
        <v>4605.3384175039937</v>
      </c>
      <c r="AG220" s="10">
        <f>AF220*(1+$G$16)</f>
        <v>4702.0505242715772</v>
      </c>
      <c r="AH220" s="10">
        <f t="shared" si="80"/>
        <v>4800.7935852812798</v>
      </c>
      <c r="AI220" s="10">
        <f t="shared" si="80"/>
        <v>4901.6102505721865</v>
      </c>
      <c r="AJ220" s="10">
        <f t="shared" si="80"/>
        <v>5004.5440658342022</v>
      </c>
      <c r="AK220" s="10">
        <f t="shared" si="80"/>
        <v>5109.6394912167198</v>
      </c>
    </row>
    <row r="221" spans="1:37" x14ac:dyDescent="0.35">
      <c r="E221" t="s">
        <v>139</v>
      </c>
      <c r="F221" t="s">
        <v>53</v>
      </c>
      <c r="H221" s="10">
        <f>H220*H219</f>
        <v>2707192.2401855472</v>
      </c>
      <c r="I221" s="10">
        <f>I220*I219</f>
        <v>2444236.617054136</v>
      </c>
      <c r="J221" s="10">
        <f t="shared" ref="J221:AK221" si="81">J220*J219</f>
        <v>2530550.1503021643</v>
      </c>
      <c r="K221" s="10">
        <f t="shared" si="81"/>
        <v>2774194.3175383997</v>
      </c>
      <c r="L221" s="10">
        <f t="shared" si="81"/>
        <v>2899312.8625420569</v>
      </c>
      <c r="M221" s="10">
        <f t="shared" si="81"/>
        <v>2569228.8283424573</v>
      </c>
      <c r="N221" s="10">
        <f t="shared" si="81"/>
        <v>2870294.041263659</v>
      </c>
      <c r="O221" s="10">
        <f t="shared" si="81"/>
        <v>2930570.2161301957</v>
      </c>
      <c r="P221" s="10">
        <f t="shared" si="81"/>
        <v>2992112.1906689294</v>
      </c>
      <c r="Q221" s="10">
        <f t="shared" si="81"/>
        <v>3054946.5466729766</v>
      </c>
      <c r="R221" s="10">
        <f t="shared" si="81"/>
        <v>3119100.4241531086</v>
      </c>
      <c r="S221" s="10">
        <f t="shared" si="81"/>
        <v>3184601.5330603239</v>
      </c>
      <c r="T221" s="10">
        <f t="shared" si="81"/>
        <v>3251478.1652545901</v>
      </c>
      <c r="U221" s="10">
        <f t="shared" si="81"/>
        <v>3319759.2067249361</v>
      </c>
      <c r="V221" s="10">
        <f t="shared" si="81"/>
        <v>3389474.1500661597</v>
      </c>
      <c r="W221" s="10">
        <f t="shared" si="81"/>
        <v>3460653.1072175484</v>
      </c>
      <c r="X221" s="10">
        <f t="shared" si="81"/>
        <v>3533326.8224691167</v>
      </c>
      <c r="Y221" s="10">
        <f t="shared" si="81"/>
        <v>3607526.6857409677</v>
      </c>
      <c r="Z221" s="10">
        <f t="shared" si="81"/>
        <v>3683284.7461415278</v>
      </c>
      <c r="AA221" s="10">
        <f t="shared" si="81"/>
        <v>3760633.7258104999</v>
      </c>
      <c r="AB221" s="10">
        <f t="shared" si="81"/>
        <v>3839607.0340525201</v>
      </c>
      <c r="AC221" s="10">
        <f t="shared" si="81"/>
        <v>3920238.7817676226</v>
      </c>
      <c r="AD221" s="10">
        <f t="shared" si="81"/>
        <v>4002563.7961847424</v>
      </c>
      <c r="AE221" s="10">
        <f t="shared" si="81"/>
        <v>4086617.6359046218</v>
      </c>
      <c r="AF221" s="10">
        <f t="shared" si="81"/>
        <v>4172436.6062586182</v>
      </c>
      <c r="AG221" s="10">
        <f t="shared" si="81"/>
        <v>4260057.7749900492</v>
      </c>
      <c r="AH221" s="10">
        <f t="shared" si="81"/>
        <v>4349518.9882648392</v>
      </c>
      <c r="AI221" s="10">
        <f t="shared" si="81"/>
        <v>4440858.8870184012</v>
      </c>
      <c r="AJ221" s="10">
        <f t="shared" si="81"/>
        <v>4534116.9236457869</v>
      </c>
      <c r="AK221" s="10">
        <f t="shared" si="81"/>
        <v>4629333.3790423479</v>
      </c>
    </row>
    <row r="223" spans="1:37" x14ac:dyDescent="0.35">
      <c r="D223" t="s">
        <v>140</v>
      </c>
    </row>
    <row r="224" spans="1:37" x14ac:dyDescent="0.35">
      <c r="E224" t="s">
        <v>57</v>
      </c>
      <c r="F224" t="s">
        <v>53</v>
      </c>
      <c r="G224" s="10">
        <f t="shared" ref="G224:AK224" si="82">G44</f>
        <v>6232586.4000000004</v>
      </c>
      <c r="H224" s="10">
        <f t="shared" si="82"/>
        <v>4176296</v>
      </c>
      <c r="I224" s="10">
        <f t="shared" si="82"/>
        <v>4176296</v>
      </c>
      <c r="J224" s="10">
        <f t="shared" si="82"/>
        <v>3786015.9385158177</v>
      </c>
      <c r="K224" s="10">
        <f t="shared" si="82"/>
        <v>4598927.3384508733</v>
      </c>
      <c r="L224" s="10">
        <f t="shared" si="82"/>
        <v>5147622.5504659051</v>
      </c>
      <c r="M224" s="10">
        <f t="shared" si="82"/>
        <v>3979015.7998537263</v>
      </c>
      <c r="N224" s="10">
        <f t="shared" si="82"/>
        <v>4907370.082629622</v>
      </c>
      <c r="O224" s="10">
        <f t="shared" si="82"/>
        <v>4483790.3419831889</v>
      </c>
      <c r="P224" s="10">
        <f t="shared" si="82"/>
        <v>4577949.939164836</v>
      </c>
      <c r="Q224" s="10">
        <f t="shared" si="82"/>
        <v>4674086.8878872972</v>
      </c>
      <c r="R224" s="10">
        <f t="shared" si="82"/>
        <v>4772242.7125329301</v>
      </c>
      <c r="S224" s="10">
        <f t="shared" si="82"/>
        <v>4872459.8094961215</v>
      </c>
      <c r="T224" s="10">
        <f t="shared" si="82"/>
        <v>4974781.4654955398</v>
      </c>
      <c r="U224" s="10">
        <f t="shared" si="82"/>
        <v>5079251.8762709461</v>
      </c>
      <c r="V224" s="10">
        <f t="shared" si="82"/>
        <v>5185916.1656726357</v>
      </c>
      <c r="W224" s="10">
        <f t="shared" si="82"/>
        <v>5294820.4051517611</v>
      </c>
      <c r="X224" s="10">
        <f t="shared" si="82"/>
        <v>5406011.6336599477</v>
      </c>
      <c r="Y224" s="10">
        <f t="shared" si="82"/>
        <v>5519537.8779668063</v>
      </c>
      <c r="Z224" s="10">
        <f t="shared" si="82"/>
        <v>5635448.1734041097</v>
      </c>
      <c r="AA224" s="10">
        <f t="shared" si="82"/>
        <v>5753792.5850455957</v>
      </c>
      <c r="AB224" s="10">
        <f t="shared" si="82"/>
        <v>5874622.229331553</v>
      </c>
      <c r="AC224" s="10">
        <f t="shared" si="82"/>
        <v>5997989.296147516</v>
      </c>
      <c r="AD224" s="10">
        <f t="shared" si="82"/>
        <v>6123947.0713666137</v>
      </c>
      <c r="AE224" s="10">
        <f t="shared" si="82"/>
        <v>6252549.959865313</v>
      </c>
      <c r="AF224" s="10">
        <f t="shared" si="82"/>
        <v>6383853.5090224845</v>
      </c>
      <c r="AG224" s="10">
        <f t="shared" si="82"/>
        <v>6517914.432711957</v>
      </c>
      <c r="AH224" s="10">
        <f t="shared" si="82"/>
        <v>6654790.6357989078</v>
      </c>
      <c r="AI224" s="10">
        <f t="shared" si="82"/>
        <v>6794541.2391506853</v>
      </c>
      <c r="AJ224" s="10">
        <f t="shared" si="82"/>
        <v>6937226.6051728493</v>
      </c>
      <c r="AK224" s="10">
        <f t="shared" si="82"/>
        <v>7082908.363881479</v>
      </c>
    </row>
    <row r="225" spans="4:38" x14ac:dyDescent="0.35">
      <c r="E225" t="s">
        <v>141</v>
      </c>
      <c r="F225" t="s">
        <v>53</v>
      </c>
      <c r="G225" s="10">
        <f t="shared" ref="G225:AK225" si="83">G179</f>
        <v>0</v>
      </c>
      <c r="H225" s="10">
        <f t="shared" si="83"/>
        <v>526993.09080000001</v>
      </c>
      <c r="I225" s="10">
        <f t="shared" si="83"/>
        <v>1052117.5824</v>
      </c>
      <c r="J225" s="10">
        <f t="shared" si="83"/>
        <v>1617113.1687767638</v>
      </c>
      <c r="K225" s="10">
        <f t="shared" si="83"/>
        <v>2307276.8111002063</v>
      </c>
      <c r="L225" s="10">
        <f t="shared" si="83"/>
        <v>3079492.6394812567</v>
      </c>
      <c r="M225" s="10">
        <f t="shared" si="83"/>
        <v>3873851.0579541735</v>
      </c>
      <c r="N225" s="10">
        <f t="shared" si="83"/>
        <v>4798477.4313812647</v>
      </c>
      <c r="O225" s="10">
        <f t="shared" si="83"/>
        <v>5782492.9727908745</v>
      </c>
      <c r="P225" s="10">
        <f t="shared" si="83"/>
        <v>6852331.360978676</v>
      </c>
      <c r="Q225" s="10">
        <f t="shared" si="83"/>
        <v>8019114.1801221464</v>
      </c>
      <c r="R225" s="10">
        <f t="shared" si="83"/>
        <v>9290100.9924273528</v>
      </c>
      <c r="S225" s="10">
        <f t="shared" si="83"/>
        <v>10673047.956508093</v>
      </c>
      <c r="T225" s="10">
        <f t="shared" si="83"/>
        <v>11807793.184680985</v>
      </c>
      <c r="U225" s="10">
        <f t="shared" si="83"/>
        <v>12985490.898288321</v>
      </c>
      <c r="V225" s="10">
        <f t="shared" si="83"/>
        <v>14207444.679072723</v>
      </c>
      <c r="W225" s="10">
        <f t="shared" si="83"/>
        <v>15474993.91716392</v>
      </c>
      <c r="X225" s="10">
        <f t="shared" si="83"/>
        <v>16789514.740151476</v>
      </c>
      <c r="Y225" s="10">
        <f t="shared" si="83"/>
        <v>18152420.965387043</v>
      </c>
      <c r="Z225" s="10">
        <f t="shared" si="83"/>
        <v>19565165.076082096</v>
      </c>
      <c r="AA225" s="10">
        <f t="shared" si="83"/>
        <v>21029239.221780606</v>
      </c>
      <c r="AB225" s="10">
        <f t="shared" si="83"/>
        <v>22546176.243799895</v>
      </c>
      <c r="AC225" s="10">
        <f t="shared" si="83"/>
        <v>24117550.726247191</v>
      </c>
      <c r="AD225" s="10">
        <f t="shared" si="83"/>
        <v>25744980.073233765</v>
      </c>
      <c r="AE225" s="10">
        <f t="shared" si="83"/>
        <v>27430125.612923495</v>
      </c>
      <c r="AF225" s="10">
        <f t="shared" si="83"/>
        <v>29174693.729067899</v>
      </c>
      <c r="AG225" s="10">
        <f t="shared" si="83"/>
        <v>30980437.020695064</v>
      </c>
      <c r="AH225" s="10">
        <f t="shared" si="83"/>
        <v>32849155.490636054</v>
      </c>
      <c r="AI225" s="10">
        <f t="shared" si="83"/>
        <v>34782697.763588436</v>
      </c>
      <c r="AJ225" s="10">
        <f t="shared" si="83"/>
        <v>36782962.334433451</v>
      </c>
      <c r="AK225" s="10">
        <f t="shared" si="83"/>
        <v>38851898.847540215</v>
      </c>
    </row>
    <row r="226" spans="4:38" x14ac:dyDescent="0.35">
      <c r="E226" t="s">
        <v>117</v>
      </c>
      <c r="F226" t="s">
        <v>53</v>
      </c>
      <c r="G226" s="10">
        <f t="shared" ref="G226:AK226" si="84">-G189</f>
        <v>0</v>
      </c>
      <c r="H226" s="10">
        <f t="shared" si="84"/>
        <v>0</v>
      </c>
      <c r="I226" s="10">
        <f t="shared" si="84"/>
        <v>0</v>
      </c>
      <c r="J226" s="10">
        <f t="shared" si="84"/>
        <v>0</v>
      </c>
      <c r="K226" s="10">
        <f t="shared" si="84"/>
        <v>0</v>
      </c>
      <c r="L226" s="10">
        <f t="shared" si="84"/>
        <v>0</v>
      </c>
      <c r="M226" s="10">
        <f t="shared" si="84"/>
        <v>0</v>
      </c>
      <c r="N226" s="10">
        <f t="shared" si="84"/>
        <v>0</v>
      </c>
      <c r="O226" s="10">
        <f t="shared" si="84"/>
        <v>0</v>
      </c>
      <c r="P226" s="10">
        <f t="shared" si="84"/>
        <v>0</v>
      </c>
      <c r="Q226" s="10">
        <f t="shared" si="84"/>
        <v>0</v>
      </c>
      <c r="R226" s="10">
        <f t="shared" si="84"/>
        <v>0</v>
      </c>
      <c r="S226" s="10">
        <f t="shared" si="84"/>
        <v>0</v>
      </c>
      <c r="T226" s="10">
        <f t="shared" si="84"/>
        <v>0</v>
      </c>
      <c r="U226" s="10">
        <f t="shared" si="84"/>
        <v>0</v>
      </c>
      <c r="V226" s="10">
        <f t="shared" si="84"/>
        <v>0</v>
      </c>
      <c r="W226" s="10">
        <f t="shared" si="84"/>
        <v>0</v>
      </c>
      <c r="X226" s="10">
        <f t="shared" si="84"/>
        <v>0</v>
      </c>
      <c r="Y226" s="10">
        <f t="shared" si="84"/>
        <v>0</v>
      </c>
      <c r="Z226" s="10">
        <f t="shared" si="84"/>
        <v>0</v>
      </c>
      <c r="AA226" s="10">
        <f t="shared" si="84"/>
        <v>0</v>
      </c>
      <c r="AB226" s="10">
        <f t="shared" si="84"/>
        <v>0</v>
      </c>
      <c r="AC226" s="10">
        <f t="shared" si="84"/>
        <v>0</v>
      </c>
      <c r="AD226" s="10">
        <f t="shared" si="84"/>
        <v>0</v>
      </c>
      <c r="AE226" s="10">
        <f t="shared" si="84"/>
        <v>0</v>
      </c>
      <c r="AF226" s="10">
        <f t="shared" si="84"/>
        <v>0</v>
      </c>
      <c r="AG226" s="10">
        <f t="shared" si="84"/>
        <v>0</v>
      </c>
      <c r="AH226" s="10">
        <f t="shared" si="84"/>
        <v>0</v>
      </c>
      <c r="AI226" s="10">
        <f t="shared" si="84"/>
        <v>0</v>
      </c>
      <c r="AJ226" s="10">
        <f t="shared" si="84"/>
        <v>0</v>
      </c>
      <c r="AK226" s="10">
        <f t="shared" si="84"/>
        <v>0</v>
      </c>
    </row>
    <row r="227" spans="4:38" x14ac:dyDescent="0.35">
      <c r="E227" t="s">
        <v>118</v>
      </c>
      <c r="F227" t="s">
        <v>53</v>
      </c>
      <c r="G227" s="10">
        <f t="shared" ref="G227:AK227" si="85">-G202</f>
        <v>0</v>
      </c>
      <c r="H227" s="10">
        <f t="shared" si="85"/>
        <v>-473409.11199999996</v>
      </c>
      <c r="I227" s="10">
        <f t="shared" si="85"/>
        <v>-910776.53193599987</v>
      </c>
      <c r="J227" s="10">
        <f t="shared" si="85"/>
        <v>-1372422.3919271477</v>
      </c>
      <c r="K227" s="10">
        <f t="shared" si="85"/>
        <v>-1886369.0869462134</v>
      </c>
      <c r="L227" s="10">
        <f t="shared" si="85"/>
        <v>-2432988.253675662</v>
      </c>
      <c r="M227" s="10">
        <f t="shared" si="85"/>
        <v>-2933364.3346128031</v>
      </c>
      <c r="N227" s="10">
        <f t="shared" si="85"/>
        <v>-3496895.8544871639</v>
      </c>
      <c r="O227" s="10">
        <f t="shared" si="85"/>
        <v>-4082802.0845246837</v>
      </c>
      <c r="P227" s="10">
        <f t="shared" si="85"/>
        <v>-4691774.245151951</v>
      </c>
      <c r="Q227" s="10">
        <f t="shared" si="85"/>
        <v>-5324522.7208062867</v>
      </c>
      <c r="R227" s="10">
        <f t="shared" si="85"/>
        <v>-5981777.559995994</v>
      </c>
      <c r="S227" s="10">
        <f t="shared" si="85"/>
        <v>-6664288.9879117915</v>
      </c>
      <c r="T227" s="10">
        <f t="shared" si="85"/>
        <v>-7372827.9318960942</v>
      </c>
      <c r="U227" s="10">
        <f t="shared" si="85"/>
        <v>-8108186.5600840691</v>
      </c>
      <c r="V227" s="10">
        <f t="shared" si="85"/>
        <v>-8871178.8335379735</v>
      </c>
      <c r="W227" s="10">
        <f t="shared" si="85"/>
        <v>-9662641.0722039435</v>
      </c>
      <c r="X227" s="10">
        <f t="shared" si="85"/>
        <v>-10483432.535028294</v>
      </c>
      <c r="Y227" s="10">
        <f t="shared" si="85"/>
        <v>-11334436.014578426</v>
      </c>
      <c r="Z227" s="10">
        <f t="shared" si="85"/>
        <v>-12216558.446521716</v>
      </c>
      <c r="AA227" s="10">
        <f t="shared" si="85"/>
        <v>-13130731.534324195</v>
      </c>
      <c r="AB227" s="10">
        <f t="shared" si="85"/>
        <v>-14077912.389539462</v>
      </c>
      <c r="AC227" s="10">
        <f t="shared" si="85"/>
        <v>-15059084.188067133</v>
      </c>
      <c r="AD227" s="10">
        <f t="shared" si="85"/>
        <v>-16075256.842769178</v>
      </c>
      <c r="AE227" s="10">
        <f t="shared" si="85"/>
        <v>-17127467.692841772</v>
      </c>
      <c r="AF227" s="10">
        <f t="shared" si="85"/>
        <v>-18216782.210349753</v>
      </c>
      <c r="AG227" s="10">
        <f t="shared" si="85"/>
        <v>-19344294.724340525</v>
      </c>
      <c r="AH227" s="10">
        <f t="shared" si="85"/>
        <v>-20511129.162964147</v>
      </c>
      <c r="AI227" s="10">
        <f t="shared" si="85"/>
        <v>-21718439.814036522</v>
      </c>
      <c r="AJ227" s="10">
        <f t="shared" si="85"/>
        <v>-22967412.104493074</v>
      </c>
      <c r="AK227" s="10">
        <f t="shared" si="85"/>
        <v>-24259263.399190813</v>
      </c>
    </row>
    <row r="228" spans="4:38" x14ac:dyDescent="0.35">
      <c r="E228" t="s">
        <v>142</v>
      </c>
      <c r="F228" t="s">
        <v>53</v>
      </c>
      <c r="G228" s="10">
        <f t="shared" ref="G228:AK228" si="86">-G36-G52-G87</f>
        <v>-2197616.1825999999</v>
      </c>
      <c r="H228" s="10">
        <f t="shared" si="86"/>
        <v>-2338304.2137968307</v>
      </c>
      <c r="I228" s="10">
        <f t="shared" si="86"/>
        <v>-2710520.8808911005</v>
      </c>
      <c r="J228" s="10">
        <f t="shared" si="86"/>
        <v>-3063146.7228086372</v>
      </c>
      <c r="K228" s="10">
        <f t="shared" si="86"/>
        <v>-3549843.9022192797</v>
      </c>
      <c r="L228" s="10">
        <f t="shared" si="86"/>
        <v>-3844264.5922605116</v>
      </c>
      <c r="M228" s="10">
        <f t="shared" si="86"/>
        <v>-4001325.7003741753</v>
      </c>
      <c r="N228" s="10">
        <f t="shared" si="86"/>
        <v>-4194069.3778108284</v>
      </c>
      <c r="O228" s="10">
        <f t="shared" si="86"/>
        <v>-4485177.1546153165</v>
      </c>
      <c r="P228" s="10">
        <f t="shared" si="86"/>
        <v>-4782398.1947326986</v>
      </c>
      <c r="Q228" s="10">
        <f t="shared" si="86"/>
        <v>-5085860.8766925465</v>
      </c>
      <c r="R228" s="10">
        <f t="shared" si="86"/>
        <v>-5395696.2749735508</v>
      </c>
      <c r="S228" s="10">
        <f t="shared" si="86"/>
        <v>-5712038.2166184559</v>
      </c>
      <c r="T228" s="10">
        <f t="shared" si="86"/>
        <v>-6034160.7541327896</v>
      </c>
      <c r="U228" s="10">
        <f t="shared" si="86"/>
        <v>-6362106.8626120714</v>
      </c>
      <c r="V228" s="10">
        <f t="shared" si="86"/>
        <v>-6695920.419628826</v>
      </c>
      <c r="W228" s="10">
        <f t="shared" si="86"/>
        <v>-7035646.2241846044</v>
      </c>
      <c r="X228" s="10">
        <f t="shared" si="86"/>
        <v>-7381330.0160599854</v>
      </c>
      <c r="Y228" s="10">
        <f t="shared" si="86"/>
        <v>-7733018.4955709428</v>
      </c>
      <c r="Z228" s="10">
        <f t="shared" si="86"/>
        <v>-8090759.3437400861</v>
      </c>
      <c r="AA228" s="10">
        <f t="shared" si="86"/>
        <v>-8454601.2428914998</v>
      </c>
      <c r="AB228" s="10">
        <f t="shared" si="86"/>
        <v>-8824593.8976780735</v>
      </c>
      <c r="AC228" s="10">
        <f t="shared" si="86"/>
        <v>-9200788.0565504059</v>
      </c>
      <c r="AD228" s="10">
        <f t="shared" si="86"/>
        <v>-9583235.5336765591</v>
      </c>
      <c r="AE228" s="10">
        <f t="shared" si="86"/>
        <v>-9971989.2313221265</v>
      </c>
      <c r="AF228" s="10">
        <f t="shared" si="86"/>
        <v>-8812036.1753002778</v>
      </c>
      <c r="AG228" s="10">
        <f t="shared" si="86"/>
        <v>-9179186.4141452238</v>
      </c>
      <c r="AH228" s="10">
        <f t="shared" si="86"/>
        <v>-9309862.4135577846</v>
      </c>
      <c r="AI228" s="10">
        <f t="shared" si="86"/>
        <v>-9528726.8204868194</v>
      </c>
      <c r="AJ228" s="10">
        <f t="shared" si="86"/>
        <v>-9753078.1396619268</v>
      </c>
      <c r="AK228" s="10">
        <f t="shared" si="86"/>
        <v>-10033731.976769038</v>
      </c>
    </row>
    <row r="229" spans="4:38" x14ac:dyDescent="0.35">
      <c r="E229" t="s">
        <v>125</v>
      </c>
      <c r="F229" t="s">
        <v>53</v>
      </c>
      <c r="G229" s="10">
        <f t="shared" ref="G229:AK229" si="87">G209</f>
        <v>0</v>
      </c>
      <c r="H229" s="10">
        <f t="shared" si="87"/>
        <v>0</v>
      </c>
      <c r="I229" s="10">
        <f t="shared" si="87"/>
        <v>0</v>
      </c>
      <c r="J229" s="10">
        <f t="shared" si="87"/>
        <v>0</v>
      </c>
      <c r="K229" s="10">
        <f t="shared" si="87"/>
        <v>0</v>
      </c>
      <c r="L229" s="10">
        <f t="shared" si="87"/>
        <v>0</v>
      </c>
      <c r="M229" s="10">
        <f t="shared" si="87"/>
        <v>0</v>
      </c>
      <c r="N229" s="10">
        <f t="shared" si="87"/>
        <v>0</v>
      </c>
      <c r="O229" s="10">
        <f t="shared" si="87"/>
        <v>0</v>
      </c>
      <c r="P229" s="10">
        <f t="shared" si="87"/>
        <v>0</v>
      </c>
      <c r="Q229" s="10">
        <f t="shared" si="87"/>
        <v>0</v>
      </c>
      <c r="R229" s="10">
        <f t="shared" si="87"/>
        <v>0</v>
      </c>
      <c r="S229" s="10">
        <f t="shared" si="87"/>
        <v>0</v>
      </c>
      <c r="T229" s="10">
        <f t="shared" si="87"/>
        <v>0</v>
      </c>
      <c r="U229" s="10">
        <f t="shared" si="87"/>
        <v>0</v>
      </c>
      <c r="V229" s="10">
        <f t="shared" si="87"/>
        <v>0</v>
      </c>
      <c r="W229" s="10">
        <f t="shared" si="87"/>
        <v>0</v>
      </c>
      <c r="X229" s="10">
        <f t="shared" si="87"/>
        <v>0</v>
      </c>
      <c r="Y229" s="10">
        <f t="shared" si="87"/>
        <v>0</v>
      </c>
      <c r="Z229" s="10">
        <f t="shared" si="87"/>
        <v>0</v>
      </c>
      <c r="AA229" s="10">
        <f t="shared" si="87"/>
        <v>0</v>
      </c>
      <c r="AB229" s="10">
        <f t="shared" si="87"/>
        <v>0</v>
      </c>
      <c r="AC229" s="10">
        <f t="shared" si="87"/>
        <v>0</v>
      </c>
      <c r="AD229" s="10">
        <f t="shared" si="87"/>
        <v>0</v>
      </c>
      <c r="AE229" s="10">
        <f t="shared" si="87"/>
        <v>0</v>
      </c>
      <c r="AF229" s="10">
        <f t="shared" si="87"/>
        <v>0</v>
      </c>
      <c r="AG229" s="10">
        <f t="shared" si="87"/>
        <v>0</v>
      </c>
      <c r="AH229" s="10">
        <f t="shared" si="87"/>
        <v>0</v>
      </c>
      <c r="AI229" s="10">
        <f t="shared" si="87"/>
        <v>0</v>
      </c>
      <c r="AJ229" s="10">
        <f t="shared" si="87"/>
        <v>0</v>
      </c>
      <c r="AK229" s="10">
        <f t="shared" si="87"/>
        <v>0</v>
      </c>
    </row>
    <row r="230" spans="4:38" x14ac:dyDescent="0.35">
      <c r="E230" t="s">
        <v>143</v>
      </c>
      <c r="F230" t="s">
        <v>53</v>
      </c>
      <c r="H230" s="10">
        <f t="shared" ref="H230:AK230" si="88">H221</f>
        <v>2707192.2401855472</v>
      </c>
      <c r="I230" s="10">
        <f t="shared" si="88"/>
        <v>2444236.617054136</v>
      </c>
      <c r="J230" s="10">
        <f t="shared" si="88"/>
        <v>2530550.1503021643</v>
      </c>
      <c r="K230" s="10">
        <f t="shared" si="88"/>
        <v>2774194.3175383997</v>
      </c>
      <c r="L230" s="10">
        <f t="shared" si="88"/>
        <v>2899312.8625420569</v>
      </c>
      <c r="M230" s="10">
        <f t="shared" si="88"/>
        <v>2569228.8283424573</v>
      </c>
      <c r="N230" s="10">
        <f t="shared" si="88"/>
        <v>2870294.041263659</v>
      </c>
      <c r="O230" s="10">
        <f t="shared" si="88"/>
        <v>2930570.2161301957</v>
      </c>
      <c r="P230" s="10">
        <f t="shared" si="88"/>
        <v>2992112.1906689294</v>
      </c>
      <c r="Q230" s="10">
        <f t="shared" si="88"/>
        <v>3054946.5466729766</v>
      </c>
      <c r="R230" s="10">
        <f t="shared" si="88"/>
        <v>3119100.4241531086</v>
      </c>
      <c r="S230" s="10">
        <f t="shared" si="88"/>
        <v>3184601.5330603239</v>
      </c>
      <c r="T230" s="10">
        <f t="shared" si="88"/>
        <v>3251478.1652545901</v>
      </c>
      <c r="U230" s="10">
        <f t="shared" si="88"/>
        <v>3319759.2067249361</v>
      </c>
      <c r="V230" s="10">
        <f t="shared" si="88"/>
        <v>3389474.1500661597</v>
      </c>
      <c r="W230" s="10">
        <f t="shared" si="88"/>
        <v>3460653.1072175484</v>
      </c>
      <c r="X230" s="10">
        <f t="shared" si="88"/>
        <v>3533326.8224691167</v>
      </c>
      <c r="Y230" s="10">
        <f t="shared" si="88"/>
        <v>3607526.6857409677</v>
      </c>
      <c r="Z230" s="10">
        <f t="shared" si="88"/>
        <v>3683284.7461415278</v>
      </c>
      <c r="AA230" s="10">
        <f t="shared" si="88"/>
        <v>3760633.7258104999</v>
      </c>
      <c r="AB230" s="10">
        <f t="shared" si="88"/>
        <v>3839607.0340525201</v>
      </c>
      <c r="AC230" s="10">
        <f t="shared" si="88"/>
        <v>3920238.7817676226</v>
      </c>
      <c r="AD230" s="10">
        <f t="shared" si="88"/>
        <v>4002563.7961847424</v>
      </c>
      <c r="AE230" s="10">
        <f t="shared" si="88"/>
        <v>4086617.6359046218</v>
      </c>
      <c r="AF230" s="10">
        <f t="shared" si="88"/>
        <v>4172436.6062586182</v>
      </c>
      <c r="AG230" s="10">
        <f t="shared" si="88"/>
        <v>4260057.7749900492</v>
      </c>
      <c r="AH230" s="10">
        <f t="shared" si="88"/>
        <v>4349518.9882648392</v>
      </c>
      <c r="AI230" s="10">
        <f t="shared" si="88"/>
        <v>4440858.8870184012</v>
      </c>
      <c r="AJ230" s="10">
        <f t="shared" si="88"/>
        <v>4534116.9236457869</v>
      </c>
      <c r="AK230" s="10">
        <f t="shared" si="88"/>
        <v>4629333.3790423479</v>
      </c>
    </row>
    <row r="232" spans="4:38" x14ac:dyDescent="0.35">
      <c r="E232" t="s">
        <v>144</v>
      </c>
      <c r="F232" t="s">
        <v>53</v>
      </c>
      <c r="G232" s="10">
        <f t="shared" ref="G232:AK232" si="89">SUM(G224:G230)</f>
        <v>4034970.2174000004</v>
      </c>
      <c r="H232" s="10">
        <f t="shared" si="89"/>
        <v>4598768.0051887166</v>
      </c>
      <c r="I232" s="10">
        <f t="shared" si="89"/>
        <v>4051352.7866270351</v>
      </c>
      <c r="J232" s="10">
        <f t="shared" si="89"/>
        <v>3498110.1428589607</v>
      </c>
      <c r="K232" s="10">
        <f t="shared" si="89"/>
        <v>4244185.4779239856</v>
      </c>
      <c r="L232" s="10">
        <f t="shared" si="89"/>
        <v>4849175.2065530457</v>
      </c>
      <c r="M232" s="10">
        <f t="shared" si="89"/>
        <v>3487405.6511633792</v>
      </c>
      <c r="N232" s="10">
        <f t="shared" si="89"/>
        <v>4885176.3229765538</v>
      </c>
      <c r="O232" s="10">
        <f t="shared" si="89"/>
        <v>4628874.2917642575</v>
      </c>
      <c r="P232" s="10">
        <f t="shared" si="89"/>
        <v>4948221.0509277917</v>
      </c>
      <c r="Q232" s="10">
        <f t="shared" si="89"/>
        <v>5337764.017183587</v>
      </c>
      <c r="R232" s="10">
        <f t="shared" si="89"/>
        <v>5803970.2941438463</v>
      </c>
      <c r="S232" s="10">
        <f t="shared" si="89"/>
        <v>6353782.0945342891</v>
      </c>
      <c r="T232" s="10">
        <f t="shared" si="89"/>
        <v>6627064.1294022314</v>
      </c>
      <c r="U232" s="10">
        <f t="shared" si="89"/>
        <v>6914208.5585880624</v>
      </c>
      <c r="V232" s="10">
        <f t="shared" si="89"/>
        <v>7215735.7416447205</v>
      </c>
      <c r="W232" s="10">
        <f t="shared" si="89"/>
        <v>7532180.1331446823</v>
      </c>
      <c r="X232" s="10">
        <f t="shared" si="89"/>
        <v>7864090.6451922618</v>
      </c>
      <c r="Y232" s="10">
        <f t="shared" si="89"/>
        <v>8212031.0189454481</v>
      </c>
      <c r="Z232" s="10">
        <f t="shared" si="89"/>
        <v>8576580.2053659298</v>
      </c>
      <c r="AA232" s="10">
        <f t="shared" si="89"/>
        <v>8958332.7554210052</v>
      </c>
      <c r="AB232" s="10">
        <f t="shared" si="89"/>
        <v>9357899.2199664339</v>
      </c>
      <c r="AC232" s="10">
        <f t="shared" si="89"/>
        <v>9775906.5595447943</v>
      </c>
      <c r="AD232" s="10">
        <f t="shared" si="89"/>
        <v>10212998.564339383</v>
      </c>
      <c r="AE232" s="10">
        <f t="shared" si="89"/>
        <v>10669836.284529528</v>
      </c>
      <c r="AF232" s="10">
        <f t="shared" si="89"/>
        <v>12702165.458698967</v>
      </c>
      <c r="AG232" s="10">
        <f t="shared" si="89"/>
        <v>13234928.089911319</v>
      </c>
      <c r="AH232" s="10">
        <f t="shared" si="89"/>
        <v>14032473.538177866</v>
      </c>
      <c r="AI232" s="10">
        <f t="shared" si="89"/>
        <v>14770931.255234184</v>
      </c>
      <c r="AJ232" s="10">
        <f t="shared" si="89"/>
        <v>15533815.619097088</v>
      </c>
      <c r="AK232" s="10">
        <f t="shared" si="89"/>
        <v>16271145.214504188</v>
      </c>
    </row>
    <row r="233" spans="4:38" x14ac:dyDescent="0.35">
      <c r="E233" t="s">
        <v>145</v>
      </c>
      <c r="F233" t="s">
        <v>53</v>
      </c>
      <c r="G233" s="10">
        <f>-G232*G$20</f>
        <v>0</v>
      </c>
      <c r="H233" s="10">
        <f t="shared" ref="H233:AK233" si="90">-H232*H$20</f>
        <v>0</v>
      </c>
      <c r="I233" s="10">
        <f t="shared" si="90"/>
        <v>0</v>
      </c>
      <c r="J233" s="10">
        <f t="shared" si="90"/>
        <v>0</v>
      </c>
      <c r="K233" s="10">
        <f t="shared" si="90"/>
        <v>0</v>
      </c>
      <c r="L233" s="10">
        <f t="shared" si="90"/>
        <v>0</v>
      </c>
      <c r="M233" s="10">
        <f t="shared" si="90"/>
        <v>0</v>
      </c>
      <c r="N233" s="10">
        <f t="shared" si="90"/>
        <v>0</v>
      </c>
      <c r="O233" s="10">
        <f t="shared" si="90"/>
        <v>0</v>
      </c>
      <c r="P233" s="10">
        <f t="shared" si="90"/>
        <v>0</v>
      </c>
      <c r="Q233" s="10">
        <f t="shared" si="90"/>
        <v>0</v>
      </c>
      <c r="R233" s="10">
        <f t="shared" si="90"/>
        <v>0</v>
      </c>
      <c r="S233" s="10">
        <f t="shared" si="90"/>
        <v>0</v>
      </c>
      <c r="T233" s="10">
        <f t="shared" si="90"/>
        <v>0</v>
      </c>
      <c r="U233" s="10">
        <f t="shared" si="90"/>
        <v>0</v>
      </c>
      <c r="V233" s="10">
        <f t="shared" si="90"/>
        <v>0</v>
      </c>
      <c r="W233" s="10">
        <f t="shared" si="90"/>
        <v>0</v>
      </c>
      <c r="X233" s="10">
        <f t="shared" si="90"/>
        <v>0</v>
      </c>
      <c r="Y233" s="10">
        <f t="shared" si="90"/>
        <v>0</v>
      </c>
      <c r="Z233" s="10">
        <f t="shared" si="90"/>
        <v>0</v>
      </c>
      <c r="AA233" s="10">
        <f t="shared" si="90"/>
        <v>0</v>
      </c>
      <c r="AB233" s="10">
        <f t="shared" si="90"/>
        <v>0</v>
      </c>
      <c r="AC233" s="10">
        <f t="shared" si="90"/>
        <v>0</v>
      </c>
      <c r="AD233" s="10">
        <f t="shared" si="90"/>
        <v>0</v>
      </c>
      <c r="AE233" s="10">
        <f t="shared" si="90"/>
        <v>0</v>
      </c>
      <c r="AF233" s="10">
        <f t="shared" si="90"/>
        <v>0</v>
      </c>
      <c r="AG233" s="10">
        <f t="shared" si="90"/>
        <v>0</v>
      </c>
      <c r="AH233" s="10">
        <f t="shared" si="90"/>
        <v>0</v>
      </c>
      <c r="AI233" s="10">
        <f t="shared" si="90"/>
        <v>0</v>
      </c>
      <c r="AJ233" s="10">
        <f t="shared" si="90"/>
        <v>0</v>
      </c>
      <c r="AK233" s="10">
        <f t="shared" si="90"/>
        <v>0</v>
      </c>
    </row>
    <row r="235" spans="4:38" x14ac:dyDescent="0.35">
      <c r="D235" t="s">
        <v>146</v>
      </c>
    </row>
    <row r="236" spans="4:38" x14ac:dyDescent="0.35">
      <c r="E236" t="s">
        <v>51</v>
      </c>
      <c r="F236" t="s">
        <v>53</v>
      </c>
      <c r="G236" s="10">
        <f>-G28</f>
        <v>-64771548.044999994</v>
      </c>
      <c r="H236" s="10">
        <f t="shared" ref="H236:AK236" si="91">-H28</f>
        <v>-1998628.7159307459</v>
      </c>
      <c r="I236" s="10">
        <f t="shared" si="91"/>
        <v>-7501412.3547134995</v>
      </c>
      <c r="J236" s="10">
        <f t="shared" si="91"/>
        <v>-8953631.9748609979</v>
      </c>
      <c r="K236" s="10">
        <f t="shared" si="91"/>
        <v>-14816763.503986044</v>
      </c>
      <c r="L236" s="10">
        <f t="shared" si="91"/>
        <v>-5895611.8237101641</v>
      </c>
      <c r="M236" s="10">
        <f t="shared" si="91"/>
        <v>-3765371.2819813695</v>
      </c>
      <c r="N236" s="10">
        <f t="shared" si="91"/>
        <v>-3967030.0734917778</v>
      </c>
      <c r="O236" s="10">
        <f t="shared" si="91"/>
        <v>-33543785.550435688</v>
      </c>
      <c r="P236" s="10">
        <f t="shared" si="91"/>
        <v>-8056640.7966997046</v>
      </c>
      <c r="Q236" s="10">
        <f t="shared" si="91"/>
        <v>-10260620.160198603</v>
      </c>
      <c r="R236" s="10">
        <f t="shared" si="91"/>
        <v>-20330753.185707778</v>
      </c>
      <c r="S236" s="10">
        <f t="shared" si="91"/>
        <v>-26882278.803058125</v>
      </c>
      <c r="T236" s="10">
        <f t="shared" si="91"/>
        <v>-8486345.2473496981</v>
      </c>
      <c r="U236" s="10">
        <f t="shared" si="91"/>
        <v>-8616912.4036175255</v>
      </c>
      <c r="V236" s="10">
        <f t="shared" si="91"/>
        <v>-8747479.5598853547</v>
      </c>
      <c r="W236" s="10">
        <f t="shared" si="91"/>
        <v>-8878046.716153184</v>
      </c>
      <c r="X236" s="10">
        <f t="shared" si="91"/>
        <v>-9008613.8724210113</v>
      </c>
      <c r="Y236" s="10">
        <f t="shared" si="91"/>
        <v>-9139181.0286888406</v>
      </c>
      <c r="Z236" s="10">
        <f t="shared" si="91"/>
        <v>-9269748.1849566698</v>
      </c>
      <c r="AA236" s="10">
        <f t="shared" si="91"/>
        <v>-9400315.3412244972</v>
      </c>
      <c r="AB236" s="10">
        <f t="shared" si="91"/>
        <v>-9530882.4974923264</v>
      </c>
      <c r="AC236" s="10">
        <f t="shared" si="91"/>
        <v>-9661449.6537601557</v>
      </c>
      <c r="AD236" s="10">
        <f t="shared" si="91"/>
        <v>-9792016.8100279849</v>
      </c>
      <c r="AE236" s="10">
        <f t="shared" si="91"/>
        <v>-9922583.9662958123</v>
      </c>
      <c r="AF236" s="10">
        <f t="shared" si="91"/>
        <v>-10053151.122563642</v>
      </c>
      <c r="AG236" s="10">
        <f t="shared" si="91"/>
        <v>-10183718.278831471</v>
      </c>
      <c r="AH236" s="10">
        <f t="shared" si="91"/>
        <v>-10314285.435099298</v>
      </c>
      <c r="AI236" s="10">
        <f t="shared" si="91"/>
        <v>-10444852.591367127</v>
      </c>
      <c r="AJ236" s="10">
        <f t="shared" si="91"/>
        <v>-10575419.747634957</v>
      </c>
      <c r="AK236" s="10">
        <f t="shared" si="91"/>
        <v>-10705986.903902784</v>
      </c>
    </row>
    <row r="237" spans="4:38" x14ac:dyDescent="0.35">
      <c r="E237" t="s">
        <v>147</v>
      </c>
      <c r="F237" t="s">
        <v>53</v>
      </c>
      <c r="G237" s="10">
        <f t="shared" ref="G237:AK237" si="92">G86</f>
        <v>0</v>
      </c>
      <c r="H237" s="10">
        <f t="shared" si="92"/>
        <v>0</v>
      </c>
      <c r="I237" s="10">
        <f t="shared" si="92"/>
        <v>0</v>
      </c>
      <c r="J237" s="10">
        <f t="shared" si="92"/>
        <v>0</v>
      </c>
      <c r="K237" s="10">
        <f t="shared" si="92"/>
        <v>0</v>
      </c>
      <c r="L237" s="10">
        <f t="shared" si="92"/>
        <v>0</v>
      </c>
      <c r="M237" s="10">
        <f t="shared" si="92"/>
        <v>0</v>
      </c>
      <c r="N237" s="10">
        <f t="shared" si="92"/>
        <v>0</v>
      </c>
      <c r="O237" s="10">
        <f t="shared" si="92"/>
        <v>0</v>
      </c>
      <c r="P237" s="10">
        <f t="shared" si="92"/>
        <v>0</v>
      </c>
      <c r="Q237" s="10">
        <f t="shared" si="92"/>
        <v>0</v>
      </c>
      <c r="R237" s="10">
        <f t="shared" si="92"/>
        <v>0</v>
      </c>
      <c r="S237" s="10">
        <f t="shared" si="92"/>
        <v>0</v>
      </c>
      <c r="T237" s="10">
        <f t="shared" si="92"/>
        <v>0</v>
      </c>
      <c r="U237" s="10">
        <f t="shared" si="92"/>
        <v>0</v>
      </c>
      <c r="V237" s="10">
        <f t="shared" si="92"/>
        <v>0</v>
      </c>
      <c r="W237" s="10">
        <f t="shared" si="92"/>
        <v>0</v>
      </c>
      <c r="X237" s="10">
        <f t="shared" si="92"/>
        <v>0</v>
      </c>
      <c r="Y237" s="10">
        <f t="shared" si="92"/>
        <v>0</v>
      </c>
      <c r="Z237" s="10">
        <f t="shared" si="92"/>
        <v>0</v>
      </c>
      <c r="AA237" s="10">
        <f t="shared" si="92"/>
        <v>0</v>
      </c>
      <c r="AB237" s="10">
        <f t="shared" si="92"/>
        <v>0</v>
      </c>
      <c r="AC237" s="10">
        <f t="shared" si="92"/>
        <v>0</v>
      </c>
      <c r="AD237" s="10">
        <f t="shared" si="92"/>
        <v>0</v>
      </c>
      <c r="AE237" s="10">
        <f t="shared" si="92"/>
        <v>0</v>
      </c>
      <c r="AF237" s="10">
        <f t="shared" si="92"/>
        <v>0</v>
      </c>
      <c r="AG237" s="10">
        <f t="shared" si="92"/>
        <v>0</v>
      </c>
      <c r="AH237" s="10">
        <f t="shared" si="92"/>
        <v>0</v>
      </c>
      <c r="AI237" s="10">
        <f t="shared" si="92"/>
        <v>0</v>
      </c>
      <c r="AJ237" s="10">
        <f t="shared" si="92"/>
        <v>0</v>
      </c>
      <c r="AK237" s="10">
        <f t="shared" si="92"/>
        <v>0</v>
      </c>
    </row>
    <row r="238" spans="4:38" x14ac:dyDescent="0.35">
      <c r="E238" t="s">
        <v>60</v>
      </c>
      <c r="F238" t="s">
        <v>53</v>
      </c>
      <c r="G238" s="10">
        <f t="shared" ref="G238:AK238" si="93">G55</f>
        <v>30007000</v>
      </c>
      <c r="H238" s="10">
        <f t="shared" si="93"/>
        <v>0</v>
      </c>
      <c r="I238" s="10">
        <f t="shared" si="93"/>
        <v>0</v>
      </c>
      <c r="J238" s="10">
        <f t="shared" si="93"/>
        <v>0</v>
      </c>
      <c r="K238" s="10">
        <f t="shared" si="93"/>
        <v>0</v>
      </c>
      <c r="L238" s="10">
        <f t="shared" si="93"/>
        <v>0</v>
      </c>
      <c r="M238" s="10">
        <f t="shared" si="93"/>
        <v>0</v>
      </c>
      <c r="N238" s="10">
        <f t="shared" si="93"/>
        <v>0</v>
      </c>
      <c r="O238" s="10">
        <f t="shared" si="93"/>
        <v>0</v>
      </c>
      <c r="P238" s="10">
        <f t="shared" si="93"/>
        <v>0</v>
      </c>
      <c r="Q238" s="10">
        <f t="shared" si="93"/>
        <v>0</v>
      </c>
      <c r="R238" s="10">
        <f t="shared" si="93"/>
        <v>0</v>
      </c>
      <c r="S238" s="10">
        <f t="shared" si="93"/>
        <v>0</v>
      </c>
      <c r="T238" s="10">
        <f t="shared" si="93"/>
        <v>0</v>
      </c>
      <c r="U238" s="10">
        <f t="shared" si="93"/>
        <v>0</v>
      </c>
      <c r="V238" s="10">
        <f t="shared" si="93"/>
        <v>0</v>
      </c>
      <c r="W238" s="10">
        <f t="shared" si="93"/>
        <v>0</v>
      </c>
      <c r="X238" s="10">
        <f t="shared" si="93"/>
        <v>0</v>
      </c>
      <c r="Y238" s="10">
        <f t="shared" si="93"/>
        <v>0</v>
      </c>
      <c r="Z238" s="10">
        <f t="shared" si="93"/>
        <v>0</v>
      </c>
      <c r="AA238" s="10">
        <f t="shared" si="93"/>
        <v>0</v>
      </c>
      <c r="AB238" s="10">
        <f t="shared" si="93"/>
        <v>0</v>
      </c>
      <c r="AC238" s="10">
        <f t="shared" si="93"/>
        <v>0</v>
      </c>
      <c r="AD238" s="10">
        <f t="shared" si="93"/>
        <v>0</v>
      </c>
      <c r="AE238" s="10">
        <f t="shared" si="93"/>
        <v>0</v>
      </c>
      <c r="AF238" s="10">
        <f t="shared" si="93"/>
        <v>0</v>
      </c>
      <c r="AG238" s="10">
        <f t="shared" si="93"/>
        <v>0</v>
      </c>
      <c r="AH238" s="10">
        <f t="shared" si="93"/>
        <v>0</v>
      </c>
      <c r="AI238" s="10">
        <f t="shared" si="93"/>
        <v>0</v>
      </c>
      <c r="AJ238" s="10">
        <f t="shared" si="93"/>
        <v>0</v>
      </c>
      <c r="AK238" s="10">
        <f t="shared" si="93"/>
        <v>0</v>
      </c>
    </row>
    <row r="239" spans="4:38" x14ac:dyDescent="0.35">
      <c r="E239" t="s">
        <v>141</v>
      </c>
      <c r="F239" t="s">
        <v>53</v>
      </c>
      <c r="G239" s="10">
        <f t="shared" ref="G239:AK239" si="94">G179</f>
        <v>0</v>
      </c>
      <c r="H239" s="10">
        <f t="shared" si="94"/>
        <v>526993.09080000001</v>
      </c>
      <c r="I239" s="10">
        <f t="shared" si="94"/>
        <v>1052117.5824</v>
      </c>
      <c r="J239" s="10">
        <f t="shared" si="94"/>
        <v>1617113.1687767638</v>
      </c>
      <c r="K239" s="10">
        <f t="shared" si="94"/>
        <v>2307276.8111002063</v>
      </c>
      <c r="L239" s="10">
        <f t="shared" si="94"/>
        <v>3079492.6394812567</v>
      </c>
      <c r="M239" s="10">
        <f t="shared" si="94"/>
        <v>3873851.0579541735</v>
      </c>
      <c r="N239" s="10">
        <f t="shared" si="94"/>
        <v>4798477.4313812647</v>
      </c>
      <c r="O239" s="10">
        <f t="shared" si="94"/>
        <v>5782492.9727908745</v>
      </c>
      <c r="P239" s="10">
        <f t="shared" si="94"/>
        <v>6852331.360978676</v>
      </c>
      <c r="Q239" s="10">
        <f t="shared" si="94"/>
        <v>8019114.1801221464</v>
      </c>
      <c r="R239" s="10">
        <f t="shared" si="94"/>
        <v>9290100.9924273528</v>
      </c>
      <c r="S239" s="10">
        <f t="shared" si="94"/>
        <v>10673047.956508093</v>
      </c>
      <c r="T239" s="10">
        <f t="shared" si="94"/>
        <v>11807793.184680985</v>
      </c>
      <c r="U239" s="10">
        <f t="shared" si="94"/>
        <v>12985490.898288321</v>
      </c>
      <c r="V239" s="10">
        <f t="shared" si="94"/>
        <v>14207444.679072723</v>
      </c>
      <c r="W239" s="10">
        <f t="shared" si="94"/>
        <v>15474993.91716392</v>
      </c>
      <c r="X239" s="10">
        <f t="shared" si="94"/>
        <v>16789514.740151476</v>
      </c>
      <c r="Y239" s="10">
        <f t="shared" si="94"/>
        <v>18152420.965387043</v>
      </c>
      <c r="Z239" s="10">
        <f t="shared" si="94"/>
        <v>19565165.076082096</v>
      </c>
      <c r="AA239" s="10">
        <f t="shared" si="94"/>
        <v>21029239.221780606</v>
      </c>
      <c r="AB239" s="10">
        <f t="shared" si="94"/>
        <v>22546176.243799895</v>
      </c>
      <c r="AC239" s="10">
        <f t="shared" si="94"/>
        <v>24117550.726247191</v>
      </c>
      <c r="AD239" s="10">
        <f t="shared" si="94"/>
        <v>25744980.073233765</v>
      </c>
      <c r="AE239" s="10">
        <f t="shared" si="94"/>
        <v>27430125.612923495</v>
      </c>
      <c r="AF239" s="10">
        <f t="shared" si="94"/>
        <v>29174693.729067899</v>
      </c>
      <c r="AG239" s="10">
        <f t="shared" si="94"/>
        <v>30980437.020695064</v>
      </c>
      <c r="AH239" s="10">
        <f t="shared" si="94"/>
        <v>32849155.490636054</v>
      </c>
      <c r="AI239" s="10">
        <f t="shared" si="94"/>
        <v>34782697.763588436</v>
      </c>
      <c r="AJ239" s="10">
        <f t="shared" si="94"/>
        <v>36782962.334433451</v>
      </c>
      <c r="AK239" s="10">
        <f t="shared" si="94"/>
        <v>38851898.847540215</v>
      </c>
      <c r="AL239" s="10">
        <f t="shared" ref="AL239:AL243" si="95">IF(AF239=0,0,IF($G$17&gt;(AK239/AF239)^(1/5)-1+2%,AK239*(AK239/AF239)^(1/5)/($G$17-((AK239/AF239)^(1/5)-1)),AK239*(1+$G$16)/$G$18))</f>
        <v>1283747207.8750343</v>
      </c>
    </row>
    <row r="240" spans="4:38" x14ac:dyDescent="0.35">
      <c r="E240" t="s">
        <v>117</v>
      </c>
      <c r="F240" t="s">
        <v>53</v>
      </c>
      <c r="G240" s="10">
        <f t="shared" ref="G240:AK240" si="96">G226</f>
        <v>0</v>
      </c>
      <c r="H240" s="10">
        <f t="shared" si="96"/>
        <v>0</v>
      </c>
      <c r="I240" s="10">
        <f t="shared" si="96"/>
        <v>0</v>
      </c>
      <c r="J240" s="10">
        <f t="shared" si="96"/>
        <v>0</v>
      </c>
      <c r="K240" s="10">
        <f t="shared" si="96"/>
        <v>0</v>
      </c>
      <c r="L240" s="10">
        <f t="shared" si="96"/>
        <v>0</v>
      </c>
      <c r="M240" s="10">
        <f t="shared" si="96"/>
        <v>0</v>
      </c>
      <c r="N240" s="10">
        <f t="shared" si="96"/>
        <v>0</v>
      </c>
      <c r="O240" s="10">
        <f t="shared" si="96"/>
        <v>0</v>
      </c>
      <c r="P240" s="10">
        <f t="shared" si="96"/>
        <v>0</v>
      </c>
      <c r="Q240" s="10">
        <f t="shared" si="96"/>
        <v>0</v>
      </c>
      <c r="R240" s="10">
        <f t="shared" si="96"/>
        <v>0</v>
      </c>
      <c r="S240" s="10">
        <f t="shared" si="96"/>
        <v>0</v>
      </c>
      <c r="T240" s="10">
        <f t="shared" si="96"/>
        <v>0</v>
      </c>
      <c r="U240" s="10">
        <f t="shared" si="96"/>
        <v>0</v>
      </c>
      <c r="V240" s="10">
        <f t="shared" si="96"/>
        <v>0</v>
      </c>
      <c r="W240" s="10">
        <f t="shared" si="96"/>
        <v>0</v>
      </c>
      <c r="X240" s="10">
        <f t="shared" si="96"/>
        <v>0</v>
      </c>
      <c r="Y240" s="10">
        <f t="shared" si="96"/>
        <v>0</v>
      </c>
      <c r="Z240" s="10">
        <f t="shared" si="96"/>
        <v>0</v>
      </c>
      <c r="AA240" s="10">
        <f t="shared" si="96"/>
        <v>0</v>
      </c>
      <c r="AB240" s="10">
        <f t="shared" si="96"/>
        <v>0</v>
      </c>
      <c r="AC240" s="10">
        <f t="shared" si="96"/>
        <v>0</v>
      </c>
      <c r="AD240" s="10">
        <f t="shared" si="96"/>
        <v>0</v>
      </c>
      <c r="AE240" s="10">
        <f t="shared" si="96"/>
        <v>0</v>
      </c>
      <c r="AF240" s="10">
        <f t="shared" si="96"/>
        <v>0</v>
      </c>
      <c r="AG240" s="10">
        <f t="shared" si="96"/>
        <v>0</v>
      </c>
      <c r="AH240" s="10">
        <f t="shared" si="96"/>
        <v>0</v>
      </c>
      <c r="AI240" s="10">
        <f t="shared" si="96"/>
        <v>0</v>
      </c>
      <c r="AJ240" s="10">
        <f t="shared" si="96"/>
        <v>0</v>
      </c>
      <c r="AK240" s="10">
        <f t="shared" si="96"/>
        <v>0</v>
      </c>
      <c r="AL240" s="10">
        <f t="shared" si="95"/>
        <v>0</v>
      </c>
    </row>
    <row r="241" spans="3:40" x14ac:dyDescent="0.35">
      <c r="E241" t="s">
        <v>118</v>
      </c>
      <c r="F241" t="s">
        <v>53</v>
      </c>
      <c r="G241" s="10">
        <f t="shared" ref="G241:AK241" si="97">-G202</f>
        <v>0</v>
      </c>
      <c r="H241" s="10">
        <f t="shared" si="97"/>
        <v>-473409.11199999996</v>
      </c>
      <c r="I241" s="10">
        <f t="shared" si="97"/>
        <v>-910776.53193599987</v>
      </c>
      <c r="J241" s="10">
        <f t="shared" si="97"/>
        <v>-1372422.3919271477</v>
      </c>
      <c r="K241" s="10">
        <f t="shared" si="97"/>
        <v>-1886369.0869462134</v>
      </c>
      <c r="L241" s="10">
        <f t="shared" si="97"/>
        <v>-2432988.253675662</v>
      </c>
      <c r="M241" s="10">
        <f t="shared" si="97"/>
        <v>-2933364.3346128031</v>
      </c>
      <c r="N241" s="10">
        <f t="shared" si="97"/>
        <v>-3496895.8544871639</v>
      </c>
      <c r="O241" s="10">
        <f t="shared" si="97"/>
        <v>-4082802.0845246837</v>
      </c>
      <c r="P241" s="10">
        <f t="shared" si="97"/>
        <v>-4691774.245151951</v>
      </c>
      <c r="Q241" s="10">
        <f t="shared" si="97"/>
        <v>-5324522.7208062867</v>
      </c>
      <c r="R241" s="10">
        <f t="shared" si="97"/>
        <v>-5981777.559995994</v>
      </c>
      <c r="S241" s="10">
        <f t="shared" si="97"/>
        <v>-6664288.9879117915</v>
      </c>
      <c r="T241" s="10">
        <f t="shared" si="97"/>
        <v>-7372827.9318960942</v>
      </c>
      <c r="U241" s="10">
        <f t="shared" si="97"/>
        <v>-8108186.5600840691</v>
      </c>
      <c r="V241" s="10">
        <f t="shared" si="97"/>
        <v>-8871178.8335379735</v>
      </c>
      <c r="W241" s="10">
        <f t="shared" si="97"/>
        <v>-9662641.0722039435</v>
      </c>
      <c r="X241" s="10">
        <f t="shared" si="97"/>
        <v>-10483432.535028294</v>
      </c>
      <c r="Y241" s="10">
        <f t="shared" si="97"/>
        <v>-11334436.014578426</v>
      </c>
      <c r="Z241" s="10">
        <f t="shared" si="97"/>
        <v>-12216558.446521716</v>
      </c>
      <c r="AA241" s="10">
        <f t="shared" si="97"/>
        <v>-13130731.534324195</v>
      </c>
      <c r="AB241" s="10">
        <f t="shared" si="97"/>
        <v>-14077912.389539462</v>
      </c>
      <c r="AC241" s="10">
        <f t="shared" si="97"/>
        <v>-15059084.188067133</v>
      </c>
      <c r="AD241" s="10">
        <f t="shared" si="97"/>
        <v>-16075256.842769178</v>
      </c>
      <c r="AE241" s="10">
        <f t="shared" si="97"/>
        <v>-17127467.692841772</v>
      </c>
      <c r="AF241" s="10">
        <f t="shared" si="97"/>
        <v>-18216782.210349753</v>
      </c>
      <c r="AG241" s="10">
        <f t="shared" si="97"/>
        <v>-19344294.724340525</v>
      </c>
      <c r="AH241" s="10">
        <f t="shared" si="97"/>
        <v>-20511129.162964147</v>
      </c>
      <c r="AI241" s="10">
        <f t="shared" si="97"/>
        <v>-21718439.814036522</v>
      </c>
      <c r="AJ241" s="10">
        <f t="shared" si="97"/>
        <v>-22967412.104493074</v>
      </c>
      <c r="AK241" s="10">
        <f t="shared" si="97"/>
        <v>-24259263.399190813</v>
      </c>
      <c r="AL241" s="10">
        <f t="shared" si="95"/>
        <v>-801576308.43280959</v>
      </c>
    </row>
    <row r="242" spans="3:40" x14ac:dyDescent="0.35">
      <c r="E242" t="s">
        <v>125</v>
      </c>
      <c r="F242" t="s">
        <v>53</v>
      </c>
      <c r="G242" s="10">
        <f t="shared" ref="G242:AK242" si="98">G209</f>
        <v>0</v>
      </c>
      <c r="H242" s="10">
        <f t="shared" si="98"/>
        <v>0</v>
      </c>
      <c r="I242" s="10">
        <f t="shared" si="98"/>
        <v>0</v>
      </c>
      <c r="J242" s="10">
        <f t="shared" si="98"/>
        <v>0</v>
      </c>
      <c r="K242" s="10">
        <f t="shared" si="98"/>
        <v>0</v>
      </c>
      <c r="L242" s="10">
        <f t="shared" si="98"/>
        <v>0</v>
      </c>
      <c r="M242" s="10">
        <f t="shared" si="98"/>
        <v>0</v>
      </c>
      <c r="N242" s="10">
        <f t="shared" si="98"/>
        <v>0</v>
      </c>
      <c r="O242" s="10">
        <f t="shared" si="98"/>
        <v>0</v>
      </c>
      <c r="P242" s="10">
        <f t="shared" si="98"/>
        <v>0</v>
      </c>
      <c r="Q242" s="10">
        <f t="shared" si="98"/>
        <v>0</v>
      </c>
      <c r="R242" s="10">
        <f t="shared" si="98"/>
        <v>0</v>
      </c>
      <c r="S242" s="10">
        <f t="shared" si="98"/>
        <v>0</v>
      </c>
      <c r="T242" s="10">
        <f t="shared" si="98"/>
        <v>0</v>
      </c>
      <c r="U242" s="10">
        <f t="shared" si="98"/>
        <v>0</v>
      </c>
      <c r="V242" s="10">
        <f t="shared" si="98"/>
        <v>0</v>
      </c>
      <c r="W242" s="10">
        <f t="shared" si="98"/>
        <v>0</v>
      </c>
      <c r="X242" s="10">
        <f t="shared" si="98"/>
        <v>0</v>
      </c>
      <c r="Y242" s="10">
        <f t="shared" si="98"/>
        <v>0</v>
      </c>
      <c r="Z242" s="10">
        <f t="shared" si="98"/>
        <v>0</v>
      </c>
      <c r="AA242" s="10">
        <f t="shared" si="98"/>
        <v>0</v>
      </c>
      <c r="AB242" s="10">
        <f t="shared" si="98"/>
        <v>0</v>
      </c>
      <c r="AC242" s="10">
        <f t="shared" si="98"/>
        <v>0</v>
      </c>
      <c r="AD242" s="10">
        <f t="shared" si="98"/>
        <v>0</v>
      </c>
      <c r="AE242" s="10">
        <f t="shared" si="98"/>
        <v>0</v>
      </c>
      <c r="AF242" s="10">
        <f t="shared" si="98"/>
        <v>0</v>
      </c>
      <c r="AG242" s="10">
        <f t="shared" si="98"/>
        <v>0</v>
      </c>
      <c r="AH242" s="10">
        <f t="shared" si="98"/>
        <v>0</v>
      </c>
      <c r="AI242" s="10">
        <f t="shared" si="98"/>
        <v>0</v>
      </c>
      <c r="AJ242" s="10">
        <f t="shared" si="98"/>
        <v>0</v>
      </c>
      <c r="AK242" s="10">
        <f t="shared" si="98"/>
        <v>0</v>
      </c>
      <c r="AL242" s="10">
        <f t="shared" si="95"/>
        <v>0</v>
      </c>
    </row>
    <row r="243" spans="3:40" x14ac:dyDescent="0.35">
      <c r="E243" t="s">
        <v>131</v>
      </c>
      <c r="F243" t="s">
        <v>53</v>
      </c>
      <c r="G243" s="10">
        <f t="shared" ref="G243:AK243" si="99">G216</f>
        <v>0</v>
      </c>
      <c r="H243" s="10">
        <f t="shared" si="99"/>
        <v>0</v>
      </c>
      <c r="I243" s="10">
        <f t="shared" si="99"/>
        <v>0</v>
      </c>
      <c r="J243" s="10">
        <f t="shared" si="99"/>
        <v>0</v>
      </c>
      <c r="K243" s="10">
        <f t="shared" si="99"/>
        <v>0</v>
      </c>
      <c r="L243" s="10">
        <f t="shared" si="99"/>
        <v>0</v>
      </c>
      <c r="M243" s="10">
        <f t="shared" si="99"/>
        <v>0</v>
      </c>
      <c r="N243" s="10">
        <f t="shared" si="99"/>
        <v>0</v>
      </c>
      <c r="O243" s="10">
        <f t="shared" si="99"/>
        <v>0</v>
      </c>
      <c r="P243" s="10">
        <f t="shared" si="99"/>
        <v>0</v>
      </c>
      <c r="Q243" s="10">
        <f t="shared" si="99"/>
        <v>0</v>
      </c>
      <c r="R243" s="10">
        <f t="shared" si="99"/>
        <v>0</v>
      </c>
      <c r="S243" s="10">
        <f t="shared" si="99"/>
        <v>0</v>
      </c>
      <c r="T243" s="10">
        <f t="shared" si="99"/>
        <v>0</v>
      </c>
      <c r="U243" s="10">
        <f t="shared" si="99"/>
        <v>0</v>
      </c>
      <c r="V243" s="10">
        <f t="shared" si="99"/>
        <v>0</v>
      </c>
      <c r="W243" s="10">
        <f t="shared" si="99"/>
        <v>0</v>
      </c>
      <c r="X243" s="10">
        <f t="shared" si="99"/>
        <v>0</v>
      </c>
      <c r="Y243" s="10">
        <f t="shared" si="99"/>
        <v>0</v>
      </c>
      <c r="Z243" s="10">
        <f t="shared" si="99"/>
        <v>0</v>
      </c>
      <c r="AA243" s="10">
        <f t="shared" si="99"/>
        <v>0</v>
      </c>
      <c r="AB243" s="10">
        <f t="shared" si="99"/>
        <v>0</v>
      </c>
      <c r="AC243" s="10">
        <f t="shared" si="99"/>
        <v>0</v>
      </c>
      <c r="AD243" s="10">
        <f t="shared" si="99"/>
        <v>0</v>
      </c>
      <c r="AE243" s="10">
        <f t="shared" si="99"/>
        <v>0</v>
      </c>
      <c r="AF243" s="10">
        <f t="shared" si="99"/>
        <v>0</v>
      </c>
      <c r="AG243" s="10">
        <f t="shared" si="99"/>
        <v>0</v>
      </c>
      <c r="AH243" s="10">
        <f t="shared" si="99"/>
        <v>0</v>
      </c>
      <c r="AI243" s="10">
        <f t="shared" si="99"/>
        <v>0</v>
      </c>
      <c r="AJ243" s="10">
        <f t="shared" si="99"/>
        <v>0</v>
      </c>
      <c r="AK243" s="10">
        <f t="shared" si="99"/>
        <v>0</v>
      </c>
      <c r="AL243" s="10">
        <f t="shared" si="95"/>
        <v>0</v>
      </c>
    </row>
    <row r="244" spans="3:40" x14ac:dyDescent="0.35">
      <c r="E244" t="s">
        <v>148</v>
      </c>
      <c r="F244" t="s">
        <v>53</v>
      </c>
      <c r="G244" s="10">
        <f t="shared" ref="G244:AK244" si="100">G233</f>
        <v>0</v>
      </c>
      <c r="H244" s="10">
        <f t="shared" si="100"/>
        <v>0</v>
      </c>
      <c r="I244" s="10">
        <f t="shared" si="100"/>
        <v>0</v>
      </c>
      <c r="J244" s="10">
        <f t="shared" si="100"/>
        <v>0</v>
      </c>
      <c r="K244" s="10">
        <f t="shared" si="100"/>
        <v>0</v>
      </c>
      <c r="L244" s="10">
        <f t="shared" si="100"/>
        <v>0</v>
      </c>
      <c r="M244" s="10">
        <f t="shared" si="100"/>
        <v>0</v>
      </c>
      <c r="N244" s="10">
        <f t="shared" si="100"/>
        <v>0</v>
      </c>
      <c r="O244" s="10">
        <f t="shared" si="100"/>
        <v>0</v>
      </c>
      <c r="P244" s="10">
        <f t="shared" si="100"/>
        <v>0</v>
      </c>
      <c r="Q244" s="10">
        <f t="shared" si="100"/>
        <v>0</v>
      </c>
      <c r="R244" s="10">
        <f t="shared" si="100"/>
        <v>0</v>
      </c>
      <c r="S244" s="10">
        <f t="shared" si="100"/>
        <v>0</v>
      </c>
      <c r="T244" s="10">
        <f t="shared" si="100"/>
        <v>0</v>
      </c>
      <c r="U244" s="10">
        <f t="shared" si="100"/>
        <v>0</v>
      </c>
      <c r="V244" s="10">
        <f t="shared" si="100"/>
        <v>0</v>
      </c>
      <c r="W244" s="10">
        <f t="shared" si="100"/>
        <v>0</v>
      </c>
      <c r="X244" s="10">
        <f t="shared" si="100"/>
        <v>0</v>
      </c>
      <c r="Y244" s="10">
        <f t="shared" si="100"/>
        <v>0</v>
      </c>
      <c r="Z244" s="10">
        <f t="shared" si="100"/>
        <v>0</v>
      </c>
      <c r="AA244" s="10">
        <f t="shared" si="100"/>
        <v>0</v>
      </c>
      <c r="AB244" s="10">
        <f t="shared" si="100"/>
        <v>0</v>
      </c>
      <c r="AC244" s="10">
        <f t="shared" si="100"/>
        <v>0</v>
      </c>
      <c r="AD244" s="10">
        <f t="shared" si="100"/>
        <v>0</v>
      </c>
      <c r="AE244" s="10">
        <f t="shared" si="100"/>
        <v>0</v>
      </c>
      <c r="AF244" s="10">
        <f t="shared" si="100"/>
        <v>0</v>
      </c>
      <c r="AG244" s="10">
        <f t="shared" si="100"/>
        <v>0</v>
      </c>
      <c r="AH244" s="10">
        <f t="shared" si="100"/>
        <v>0</v>
      </c>
      <c r="AI244" s="10">
        <f t="shared" si="100"/>
        <v>0</v>
      </c>
      <c r="AJ244" s="10">
        <f t="shared" si="100"/>
        <v>0</v>
      </c>
      <c r="AK244" s="10">
        <f t="shared" si="100"/>
        <v>0</v>
      </c>
      <c r="AL244" s="10">
        <f>IF(AF244=0,0,IF($G$17&gt;(AK244/AF244)^(1/5)-1+2%,AK244*(AK244/AF244)^(1/5)/($G$17-((AK244/AF244)^(1/5)-1)),AK244*(1+$G$16)/$G$18))</f>
        <v>0</v>
      </c>
      <c r="AN244" s="8"/>
    </row>
    <row r="245" spans="3:40" x14ac:dyDescent="0.35">
      <c r="E245" t="s">
        <v>149</v>
      </c>
      <c r="F245" t="s">
        <v>53</v>
      </c>
      <c r="G245" s="10">
        <f>-$G$19*G244</f>
        <v>0</v>
      </c>
      <c r="H245" s="10">
        <f t="shared" ref="H245:AK245" si="101">-$G$19*H244</f>
        <v>0</v>
      </c>
      <c r="I245" s="10">
        <f t="shared" si="101"/>
        <v>0</v>
      </c>
      <c r="J245" s="10">
        <f t="shared" si="101"/>
        <v>0</v>
      </c>
      <c r="K245" s="10">
        <f t="shared" si="101"/>
        <v>0</v>
      </c>
      <c r="L245" s="10">
        <f t="shared" si="101"/>
        <v>0</v>
      </c>
      <c r="M245" s="10">
        <f t="shared" si="101"/>
        <v>0</v>
      </c>
      <c r="N245" s="10">
        <f t="shared" si="101"/>
        <v>0</v>
      </c>
      <c r="O245" s="10">
        <f t="shared" si="101"/>
        <v>0</v>
      </c>
      <c r="P245" s="10">
        <f t="shared" si="101"/>
        <v>0</v>
      </c>
      <c r="Q245" s="10">
        <f t="shared" si="101"/>
        <v>0</v>
      </c>
      <c r="R245" s="10">
        <f t="shared" si="101"/>
        <v>0</v>
      </c>
      <c r="S245" s="10">
        <f t="shared" si="101"/>
        <v>0</v>
      </c>
      <c r="T245" s="10">
        <f t="shared" si="101"/>
        <v>0</v>
      </c>
      <c r="U245" s="10">
        <f t="shared" si="101"/>
        <v>0</v>
      </c>
      <c r="V245" s="10">
        <f t="shared" si="101"/>
        <v>0</v>
      </c>
      <c r="W245" s="10">
        <f t="shared" si="101"/>
        <v>0</v>
      </c>
      <c r="X245" s="10">
        <f t="shared" si="101"/>
        <v>0</v>
      </c>
      <c r="Y245" s="10">
        <f t="shared" si="101"/>
        <v>0</v>
      </c>
      <c r="Z245" s="10">
        <f t="shared" si="101"/>
        <v>0</v>
      </c>
      <c r="AA245" s="10">
        <f t="shared" si="101"/>
        <v>0</v>
      </c>
      <c r="AB245" s="10">
        <f t="shared" si="101"/>
        <v>0</v>
      </c>
      <c r="AC245" s="10">
        <f t="shared" si="101"/>
        <v>0</v>
      </c>
      <c r="AD245" s="10">
        <f t="shared" si="101"/>
        <v>0</v>
      </c>
      <c r="AE245" s="10">
        <f t="shared" si="101"/>
        <v>0</v>
      </c>
      <c r="AF245" s="10">
        <f t="shared" si="101"/>
        <v>0</v>
      </c>
      <c r="AG245" s="10">
        <f t="shared" si="101"/>
        <v>0</v>
      </c>
      <c r="AH245" s="10">
        <f t="shared" si="101"/>
        <v>0</v>
      </c>
      <c r="AI245" s="10">
        <f t="shared" si="101"/>
        <v>0</v>
      </c>
      <c r="AJ245" s="10">
        <f t="shared" si="101"/>
        <v>0</v>
      </c>
      <c r="AK245" s="10">
        <f t="shared" si="101"/>
        <v>0</v>
      </c>
      <c r="AL245" s="10">
        <f t="shared" ref="AL245" si="102">IF(AF245=0,0,IF($G$17&gt;(AK245/AF245)^(1/5)-1+2%,AK245*(AK245/AF245)^(1/5)/($G$17-((AK245/AF245)^(1/5)-1)),AK245*(1+$G$16)/$G$18))</f>
        <v>0</v>
      </c>
    </row>
    <row r="246" spans="3:40" x14ac:dyDescent="0.35">
      <c r="E246" t="s">
        <v>150</v>
      </c>
      <c r="F246" t="s">
        <v>53</v>
      </c>
      <c r="G246" s="10">
        <f>SUM(G236:G245)</f>
        <v>-34764548.044999994</v>
      </c>
      <c r="H246" s="10">
        <f t="shared" ref="H246:AL246" si="103">SUM(H236:H245)</f>
        <v>-1945044.737130746</v>
      </c>
      <c r="I246" s="10">
        <f t="shared" si="103"/>
        <v>-7360071.3042494999</v>
      </c>
      <c r="J246" s="10">
        <f t="shared" si="103"/>
        <v>-8708941.1980113816</v>
      </c>
      <c r="K246" s="10">
        <f t="shared" si="103"/>
        <v>-14395855.779832052</v>
      </c>
      <c r="L246" s="10">
        <f t="shared" si="103"/>
        <v>-5249107.4379045693</v>
      </c>
      <c r="M246" s="10">
        <f t="shared" si="103"/>
        <v>-2824884.558639999</v>
      </c>
      <c r="N246" s="10">
        <f t="shared" si="103"/>
        <v>-2665448.496597677</v>
      </c>
      <c r="O246" s="10">
        <f t="shared" si="103"/>
        <v>-31844094.662169497</v>
      </c>
      <c r="P246" s="10">
        <f t="shared" si="103"/>
        <v>-5896083.6808729796</v>
      </c>
      <c r="Q246" s="10">
        <f t="shared" si="103"/>
        <v>-7566028.7008827431</v>
      </c>
      <c r="R246" s="10">
        <f t="shared" si="103"/>
        <v>-17022429.753276419</v>
      </c>
      <c r="S246" s="10">
        <f t="shared" si="103"/>
        <v>-22873519.834461823</v>
      </c>
      <c r="T246" s="10">
        <f t="shared" si="103"/>
        <v>-4051379.994564807</v>
      </c>
      <c r="U246" s="10">
        <f t="shared" si="103"/>
        <v>-3739608.0654132739</v>
      </c>
      <c r="V246" s="10">
        <f t="shared" si="103"/>
        <v>-3411213.7143506054</v>
      </c>
      <c r="W246" s="10">
        <f t="shared" si="103"/>
        <v>-3065693.8711932078</v>
      </c>
      <c r="X246" s="10">
        <f t="shared" si="103"/>
        <v>-2702531.6672978289</v>
      </c>
      <c r="Y246" s="10">
        <f t="shared" si="103"/>
        <v>-2321196.0778802242</v>
      </c>
      <c r="Z246" s="10">
        <f t="shared" si="103"/>
        <v>-1921141.5553962905</v>
      </c>
      <c r="AA246" s="10">
        <f t="shared" si="103"/>
        <v>-1501807.6537680868</v>
      </c>
      <c r="AB246" s="10">
        <f t="shared" si="103"/>
        <v>-1062618.643231893</v>
      </c>
      <c r="AC246" s="10">
        <f t="shared" si="103"/>
        <v>-602983.11558009684</v>
      </c>
      <c r="AD246" s="10">
        <f t="shared" si="103"/>
        <v>-122293.57956339791</v>
      </c>
      <c r="AE246" s="10">
        <f t="shared" si="103"/>
        <v>380073.9537859112</v>
      </c>
      <c r="AF246" s="10">
        <f t="shared" si="103"/>
        <v>904760.39615450427</v>
      </c>
      <c r="AG246" s="10">
        <f t="shared" si="103"/>
        <v>1452424.0175230689</v>
      </c>
      <c r="AH246" s="10">
        <f t="shared" si="103"/>
        <v>2023740.8925726078</v>
      </c>
      <c r="AI246" s="10">
        <f t="shared" si="103"/>
        <v>2619405.3581847884</v>
      </c>
      <c r="AJ246" s="10">
        <f t="shared" si="103"/>
        <v>3240130.4823054224</v>
      </c>
      <c r="AK246" s="10">
        <f t="shared" si="103"/>
        <v>3886648.5444466174</v>
      </c>
      <c r="AL246" s="10">
        <f t="shared" si="103"/>
        <v>482170899.44222474</v>
      </c>
    </row>
    <row r="247" spans="3:40" x14ac:dyDescent="0.35">
      <c r="E247" t="s">
        <v>151</v>
      </c>
      <c r="F247" t="s">
        <v>53</v>
      </c>
      <c r="G247" s="10">
        <f>NPV($G$17,H246:AL246)+G246</f>
        <v>-30661526.030666795</v>
      </c>
    </row>
    <row r="249" spans="3:40" x14ac:dyDescent="0.35">
      <c r="E249" t="s">
        <v>143</v>
      </c>
      <c r="F249" t="s">
        <v>53</v>
      </c>
      <c r="H249" s="10">
        <f>H221</f>
        <v>2707192.2401855472</v>
      </c>
      <c r="I249" s="10">
        <f t="shared" ref="I249:AK249" si="104">I221</f>
        <v>2444236.617054136</v>
      </c>
      <c r="J249" s="10">
        <f t="shared" si="104"/>
        <v>2530550.1503021643</v>
      </c>
      <c r="K249" s="10">
        <f t="shared" si="104"/>
        <v>2774194.3175383997</v>
      </c>
      <c r="L249" s="10">
        <f t="shared" si="104"/>
        <v>2899312.8625420569</v>
      </c>
      <c r="M249" s="10">
        <f t="shared" si="104"/>
        <v>2569228.8283424573</v>
      </c>
      <c r="N249" s="10">
        <f t="shared" si="104"/>
        <v>2870294.041263659</v>
      </c>
      <c r="O249" s="10">
        <f t="shared" si="104"/>
        <v>2930570.2161301957</v>
      </c>
      <c r="P249" s="10">
        <f t="shared" si="104"/>
        <v>2992112.1906689294</v>
      </c>
      <c r="Q249" s="10">
        <f t="shared" si="104"/>
        <v>3054946.5466729766</v>
      </c>
      <c r="R249" s="10">
        <f t="shared" si="104"/>
        <v>3119100.4241531086</v>
      </c>
      <c r="S249" s="10">
        <f t="shared" si="104"/>
        <v>3184601.5330603239</v>
      </c>
      <c r="T249" s="10">
        <f t="shared" si="104"/>
        <v>3251478.1652545901</v>
      </c>
      <c r="U249" s="10">
        <f t="shared" si="104"/>
        <v>3319759.2067249361</v>
      </c>
      <c r="V249" s="10">
        <f t="shared" si="104"/>
        <v>3389474.1500661597</v>
      </c>
      <c r="W249" s="10">
        <f t="shared" si="104"/>
        <v>3460653.1072175484</v>
      </c>
      <c r="X249" s="10">
        <f t="shared" si="104"/>
        <v>3533326.8224691167</v>
      </c>
      <c r="Y249" s="10">
        <f t="shared" si="104"/>
        <v>3607526.6857409677</v>
      </c>
      <c r="Z249" s="10">
        <f t="shared" si="104"/>
        <v>3683284.7461415278</v>
      </c>
      <c r="AA249" s="10">
        <f t="shared" si="104"/>
        <v>3760633.7258104999</v>
      </c>
      <c r="AB249" s="10">
        <f t="shared" si="104"/>
        <v>3839607.0340525201</v>
      </c>
      <c r="AC249" s="10">
        <f t="shared" si="104"/>
        <v>3920238.7817676226</v>
      </c>
      <c r="AD249" s="10">
        <f t="shared" si="104"/>
        <v>4002563.7961847424</v>
      </c>
      <c r="AE249" s="10">
        <f t="shared" si="104"/>
        <v>4086617.6359046218</v>
      </c>
      <c r="AF249" s="10">
        <f t="shared" si="104"/>
        <v>4172436.6062586182</v>
      </c>
      <c r="AG249" s="10">
        <f t="shared" si="104"/>
        <v>4260057.7749900492</v>
      </c>
      <c r="AH249" s="10">
        <f t="shared" si="104"/>
        <v>4349518.9882648392</v>
      </c>
      <c r="AI249" s="10">
        <f t="shared" si="104"/>
        <v>4440858.8870184012</v>
      </c>
      <c r="AJ249" s="10">
        <f t="shared" si="104"/>
        <v>4534116.9236457869</v>
      </c>
      <c r="AK249" s="10">
        <f t="shared" si="104"/>
        <v>4629333.3790423479</v>
      </c>
    </row>
    <row r="250" spans="3:40" x14ac:dyDescent="0.35">
      <c r="E250" t="s">
        <v>152</v>
      </c>
      <c r="F250" t="s">
        <v>53</v>
      </c>
      <c r="G250" s="10">
        <f>NPV($G$17,H249:AL249)+G249</f>
        <v>48019868.757599711</v>
      </c>
    </row>
    <row r="251" spans="3:40" x14ac:dyDescent="0.35">
      <c r="E251" s="15" t="s">
        <v>153</v>
      </c>
      <c r="F251" s="15"/>
      <c r="G251" s="18" t="str">
        <f>IF(G247&gt;0,"N/A",IF(ABS(G247+G250)&gt;1,"Error","OK"))</f>
        <v>Error</v>
      </c>
    </row>
    <row r="253" spans="3:40" x14ac:dyDescent="0.35">
      <c r="C253" s="3" t="s">
        <v>154</v>
      </c>
      <c r="D253" s="3"/>
      <c r="G253" s="10">
        <f>MAX(0,-G281)</f>
        <v>30661526.030666795</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5">G224</f>
        <v>6232586.4000000004</v>
      </c>
      <c r="H258" s="10">
        <f t="shared" si="105"/>
        <v>4176296</v>
      </c>
      <c r="I258" s="10">
        <f t="shared" si="105"/>
        <v>4176296</v>
      </c>
      <c r="J258" s="10">
        <f t="shared" si="105"/>
        <v>3786015.9385158177</v>
      </c>
      <c r="K258" s="10">
        <f t="shared" si="105"/>
        <v>4598927.3384508733</v>
      </c>
      <c r="L258" s="10">
        <f t="shared" si="105"/>
        <v>5147622.5504659051</v>
      </c>
      <c r="M258" s="10">
        <f t="shared" si="105"/>
        <v>3979015.7998537263</v>
      </c>
      <c r="N258" s="10">
        <f t="shared" si="105"/>
        <v>4907370.082629622</v>
      </c>
      <c r="O258" s="10">
        <f t="shared" si="105"/>
        <v>4483790.3419831889</v>
      </c>
      <c r="P258" s="10">
        <f t="shared" si="105"/>
        <v>4577949.939164836</v>
      </c>
      <c r="Q258" s="10">
        <f t="shared" si="105"/>
        <v>4674086.8878872972</v>
      </c>
      <c r="R258" s="10">
        <f t="shared" si="105"/>
        <v>4772242.7125329301</v>
      </c>
      <c r="S258" s="10">
        <f t="shared" si="105"/>
        <v>4872459.8094961215</v>
      </c>
      <c r="T258" s="10">
        <f t="shared" si="105"/>
        <v>4974781.4654955398</v>
      </c>
      <c r="U258" s="10">
        <f t="shared" si="105"/>
        <v>5079251.8762709461</v>
      </c>
      <c r="V258" s="10">
        <f t="shared" si="105"/>
        <v>5185916.1656726357</v>
      </c>
      <c r="W258" s="10">
        <f t="shared" si="105"/>
        <v>5294820.4051517611</v>
      </c>
      <c r="X258" s="10">
        <f t="shared" si="105"/>
        <v>5406011.6336599477</v>
      </c>
      <c r="Y258" s="10">
        <f t="shared" si="105"/>
        <v>5519537.8779668063</v>
      </c>
      <c r="Z258" s="10">
        <f t="shared" si="105"/>
        <v>5635448.1734041097</v>
      </c>
      <c r="AA258" s="10">
        <f t="shared" si="105"/>
        <v>5753792.5850455957</v>
      </c>
      <c r="AB258" s="10">
        <f t="shared" si="105"/>
        <v>5874622.229331553</v>
      </c>
      <c r="AC258" s="10">
        <f t="shared" si="105"/>
        <v>5997989.296147516</v>
      </c>
      <c r="AD258" s="10">
        <f t="shared" si="105"/>
        <v>6123947.0713666137</v>
      </c>
      <c r="AE258" s="10">
        <f t="shared" si="105"/>
        <v>6252549.959865313</v>
      </c>
      <c r="AF258" s="10">
        <f t="shared" si="105"/>
        <v>6383853.5090224845</v>
      </c>
      <c r="AG258" s="10">
        <f t="shared" si="105"/>
        <v>6517914.432711957</v>
      </c>
      <c r="AH258" s="10">
        <f t="shared" si="105"/>
        <v>6654790.6357989078</v>
      </c>
      <c r="AI258" s="10">
        <f t="shared" si="105"/>
        <v>6794541.2391506853</v>
      </c>
      <c r="AJ258" s="10">
        <f t="shared" si="105"/>
        <v>6937226.6051728493</v>
      </c>
      <c r="AK258" s="10">
        <f t="shared" si="105"/>
        <v>7082908.363881479</v>
      </c>
    </row>
    <row r="259" spans="4:37" x14ac:dyDescent="0.35">
      <c r="E259" t="s">
        <v>141</v>
      </c>
      <c r="F259" t="s">
        <v>53</v>
      </c>
      <c r="G259" s="10">
        <f t="shared" si="105"/>
        <v>0</v>
      </c>
      <c r="H259" s="10">
        <f t="shared" si="105"/>
        <v>526993.09080000001</v>
      </c>
      <c r="I259" s="10">
        <f t="shared" si="105"/>
        <v>1052117.5824</v>
      </c>
      <c r="J259" s="10">
        <f t="shared" si="105"/>
        <v>1617113.1687767638</v>
      </c>
      <c r="K259" s="10">
        <f t="shared" si="105"/>
        <v>2307276.8111002063</v>
      </c>
      <c r="L259" s="10">
        <f t="shared" si="105"/>
        <v>3079492.6394812567</v>
      </c>
      <c r="M259" s="10">
        <f t="shared" si="105"/>
        <v>3873851.0579541735</v>
      </c>
      <c r="N259" s="10">
        <f t="shared" si="105"/>
        <v>4798477.4313812647</v>
      </c>
      <c r="O259" s="10">
        <f t="shared" si="105"/>
        <v>5782492.9727908745</v>
      </c>
      <c r="P259" s="10">
        <f t="shared" si="105"/>
        <v>6852331.360978676</v>
      </c>
      <c r="Q259" s="10">
        <f t="shared" si="105"/>
        <v>8019114.1801221464</v>
      </c>
      <c r="R259" s="10">
        <f t="shared" si="105"/>
        <v>9290100.9924273528</v>
      </c>
      <c r="S259" s="10">
        <f t="shared" si="105"/>
        <v>10673047.956508093</v>
      </c>
      <c r="T259" s="10">
        <f t="shared" si="105"/>
        <v>11807793.184680985</v>
      </c>
      <c r="U259" s="10">
        <f t="shared" si="105"/>
        <v>12985490.898288321</v>
      </c>
      <c r="V259" s="10">
        <f t="shared" si="105"/>
        <v>14207444.679072723</v>
      </c>
      <c r="W259" s="10">
        <f t="shared" si="105"/>
        <v>15474993.91716392</v>
      </c>
      <c r="X259" s="10">
        <f t="shared" si="105"/>
        <v>16789514.740151476</v>
      </c>
      <c r="Y259" s="10">
        <f t="shared" si="105"/>
        <v>18152420.965387043</v>
      </c>
      <c r="Z259" s="10">
        <f t="shared" si="105"/>
        <v>19565165.076082096</v>
      </c>
      <c r="AA259" s="10">
        <f t="shared" si="105"/>
        <v>21029239.221780606</v>
      </c>
      <c r="AB259" s="10">
        <f t="shared" si="105"/>
        <v>22546176.243799895</v>
      </c>
      <c r="AC259" s="10">
        <f t="shared" si="105"/>
        <v>24117550.726247191</v>
      </c>
      <c r="AD259" s="10">
        <f t="shared" si="105"/>
        <v>25744980.073233765</v>
      </c>
      <c r="AE259" s="10">
        <f t="shared" si="105"/>
        <v>27430125.612923495</v>
      </c>
      <c r="AF259" s="10">
        <f t="shared" si="105"/>
        <v>29174693.729067899</v>
      </c>
      <c r="AG259" s="10">
        <f t="shared" si="105"/>
        <v>30980437.020695064</v>
      </c>
      <c r="AH259" s="10">
        <f t="shared" si="105"/>
        <v>32849155.490636054</v>
      </c>
      <c r="AI259" s="10">
        <f t="shared" si="105"/>
        <v>34782697.763588436</v>
      </c>
      <c r="AJ259" s="10">
        <f t="shared" si="105"/>
        <v>36782962.334433451</v>
      </c>
      <c r="AK259" s="10">
        <f t="shared" si="105"/>
        <v>38851898.847540215</v>
      </c>
    </row>
    <row r="260" spans="4:37" x14ac:dyDescent="0.35">
      <c r="E260" t="s">
        <v>117</v>
      </c>
      <c r="F260" t="s">
        <v>53</v>
      </c>
      <c r="G260" s="10">
        <f t="shared" si="105"/>
        <v>0</v>
      </c>
      <c r="H260" s="10">
        <f t="shared" si="105"/>
        <v>0</v>
      </c>
      <c r="I260" s="10">
        <f t="shared" si="105"/>
        <v>0</v>
      </c>
      <c r="J260" s="10">
        <f t="shared" si="105"/>
        <v>0</v>
      </c>
      <c r="K260" s="10">
        <f t="shared" si="105"/>
        <v>0</v>
      </c>
      <c r="L260" s="10">
        <f t="shared" si="105"/>
        <v>0</v>
      </c>
      <c r="M260" s="10">
        <f t="shared" si="105"/>
        <v>0</v>
      </c>
      <c r="N260" s="10">
        <f t="shared" si="105"/>
        <v>0</v>
      </c>
      <c r="O260" s="10">
        <f t="shared" si="105"/>
        <v>0</v>
      </c>
      <c r="P260" s="10">
        <f t="shared" si="105"/>
        <v>0</v>
      </c>
      <c r="Q260" s="10">
        <f t="shared" si="105"/>
        <v>0</v>
      </c>
      <c r="R260" s="10">
        <f t="shared" si="105"/>
        <v>0</v>
      </c>
      <c r="S260" s="10">
        <f t="shared" si="105"/>
        <v>0</v>
      </c>
      <c r="T260" s="10">
        <f t="shared" si="105"/>
        <v>0</v>
      </c>
      <c r="U260" s="10">
        <f t="shared" si="105"/>
        <v>0</v>
      </c>
      <c r="V260" s="10">
        <f t="shared" si="105"/>
        <v>0</v>
      </c>
      <c r="W260" s="10">
        <f t="shared" si="105"/>
        <v>0</v>
      </c>
      <c r="X260" s="10">
        <f t="shared" si="105"/>
        <v>0</v>
      </c>
      <c r="Y260" s="10">
        <f t="shared" si="105"/>
        <v>0</v>
      </c>
      <c r="Z260" s="10">
        <f t="shared" si="105"/>
        <v>0</v>
      </c>
      <c r="AA260" s="10">
        <f t="shared" si="105"/>
        <v>0</v>
      </c>
      <c r="AB260" s="10">
        <f t="shared" si="105"/>
        <v>0</v>
      </c>
      <c r="AC260" s="10">
        <f t="shared" si="105"/>
        <v>0</v>
      </c>
      <c r="AD260" s="10">
        <f t="shared" si="105"/>
        <v>0</v>
      </c>
      <c r="AE260" s="10">
        <f t="shared" si="105"/>
        <v>0</v>
      </c>
      <c r="AF260" s="10">
        <f t="shared" si="105"/>
        <v>0</v>
      </c>
      <c r="AG260" s="10">
        <f t="shared" si="105"/>
        <v>0</v>
      </c>
      <c r="AH260" s="10">
        <f t="shared" si="105"/>
        <v>0</v>
      </c>
      <c r="AI260" s="10">
        <f t="shared" si="105"/>
        <v>0</v>
      </c>
      <c r="AJ260" s="10">
        <f t="shared" si="105"/>
        <v>0</v>
      </c>
      <c r="AK260" s="10">
        <f t="shared" si="105"/>
        <v>0</v>
      </c>
    </row>
    <row r="261" spans="4:37" x14ac:dyDescent="0.35">
      <c r="E261" t="s">
        <v>118</v>
      </c>
      <c r="F261" t="s">
        <v>53</v>
      </c>
      <c r="G261" s="10">
        <f t="shared" si="105"/>
        <v>0</v>
      </c>
      <c r="H261" s="10">
        <f t="shared" si="105"/>
        <v>-473409.11199999996</v>
      </c>
      <c r="I261" s="10">
        <f t="shared" si="105"/>
        <v>-910776.53193599987</v>
      </c>
      <c r="J261" s="10">
        <f t="shared" si="105"/>
        <v>-1372422.3919271477</v>
      </c>
      <c r="K261" s="10">
        <f t="shared" si="105"/>
        <v>-1886369.0869462134</v>
      </c>
      <c r="L261" s="10">
        <f t="shared" si="105"/>
        <v>-2432988.253675662</v>
      </c>
      <c r="M261" s="10">
        <f t="shared" si="105"/>
        <v>-2933364.3346128031</v>
      </c>
      <c r="N261" s="10">
        <f t="shared" si="105"/>
        <v>-3496895.8544871639</v>
      </c>
      <c r="O261" s="10">
        <f t="shared" si="105"/>
        <v>-4082802.0845246837</v>
      </c>
      <c r="P261" s="10">
        <f t="shared" si="105"/>
        <v>-4691774.245151951</v>
      </c>
      <c r="Q261" s="10">
        <f t="shared" si="105"/>
        <v>-5324522.7208062867</v>
      </c>
      <c r="R261" s="10">
        <f t="shared" si="105"/>
        <v>-5981777.559995994</v>
      </c>
      <c r="S261" s="10">
        <f t="shared" si="105"/>
        <v>-6664288.9879117915</v>
      </c>
      <c r="T261" s="10">
        <f t="shared" si="105"/>
        <v>-7372827.9318960942</v>
      </c>
      <c r="U261" s="10">
        <f t="shared" si="105"/>
        <v>-8108186.5600840691</v>
      </c>
      <c r="V261" s="10">
        <f t="shared" si="105"/>
        <v>-8871178.8335379735</v>
      </c>
      <c r="W261" s="10">
        <f t="shared" si="105"/>
        <v>-9662641.0722039435</v>
      </c>
      <c r="X261" s="10">
        <f t="shared" si="105"/>
        <v>-10483432.535028294</v>
      </c>
      <c r="Y261" s="10">
        <f t="shared" si="105"/>
        <v>-11334436.014578426</v>
      </c>
      <c r="Z261" s="10">
        <f t="shared" si="105"/>
        <v>-12216558.446521716</v>
      </c>
      <c r="AA261" s="10">
        <f t="shared" si="105"/>
        <v>-13130731.534324195</v>
      </c>
      <c r="AB261" s="10">
        <f t="shared" si="105"/>
        <v>-14077912.389539462</v>
      </c>
      <c r="AC261" s="10">
        <f t="shared" si="105"/>
        <v>-15059084.188067133</v>
      </c>
      <c r="AD261" s="10">
        <f t="shared" si="105"/>
        <v>-16075256.842769178</v>
      </c>
      <c r="AE261" s="10">
        <f t="shared" si="105"/>
        <v>-17127467.692841772</v>
      </c>
      <c r="AF261" s="10">
        <f t="shared" si="105"/>
        <v>-18216782.210349753</v>
      </c>
      <c r="AG261" s="10">
        <f t="shared" si="105"/>
        <v>-19344294.724340525</v>
      </c>
      <c r="AH261" s="10">
        <f t="shared" si="105"/>
        <v>-20511129.162964147</v>
      </c>
      <c r="AI261" s="10">
        <f t="shared" si="105"/>
        <v>-21718439.814036522</v>
      </c>
      <c r="AJ261" s="10">
        <f t="shared" si="105"/>
        <v>-22967412.104493074</v>
      </c>
      <c r="AK261" s="10">
        <f t="shared" si="105"/>
        <v>-24259263.399190813</v>
      </c>
    </row>
    <row r="262" spans="4:37" x14ac:dyDescent="0.35">
      <c r="E262" t="s">
        <v>142</v>
      </c>
      <c r="F262" t="s">
        <v>53</v>
      </c>
      <c r="G262" s="10">
        <f t="shared" si="105"/>
        <v>-2197616.1825999999</v>
      </c>
      <c r="H262" s="10">
        <f t="shared" si="105"/>
        <v>-2338304.2137968307</v>
      </c>
      <c r="I262" s="10">
        <f t="shared" si="105"/>
        <v>-2710520.8808911005</v>
      </c>
      <c r="J262" s="10">
        <f t="shared" si="105"/>
        <v>-3063146.7228086372</v>
      </c>
      <c r="K262" s="10">
        <f t="shared" si="105"/>
        <v>-3549843.9022192797</v>
      </c>
      <c r="L262" s="10">
        <f t="shared" si="105"/>
        <v>-3844264.5922605116</v>
      </c>
      <c r="M262" s="10">
        <f t="shared" si="105"/>
        <v>-4001325.7003741753</v>
      </c>
      <c r="N262" s="10">
        <f t="shared" si="105"/>
        <v>-4194069.3778108284</v>
      </c>
      <c r="O262" s="10">
        <f t="shared" si="105"/>
        <v>-4485177.1546153165</v>
      </c>
      <c r="P262" s="10">
        <f t="shared" si="105"/>
        <v>-4782398.1947326986</v>
      </c>
      <c r="Q262" s="10">
        <f t="shared" si="105"/>
        <v>-5085860.8766925465</v>
      </c>
      <c r="R262" s="10">
        <f t="shared" si="105"/>
        <v>-5395696.2749735508</v>
      </c>
      <c r="S262" s="10">
        <f t="shared" si="105"/>
        <v>-5712038.2166184559</v>
      </c>
      <c r="T262" s="10">
        <f t="shared" si="105"/>
        <v>-6034160.7541327896</v>
      </c>
      <c r="U262" s="10">
        <f t="shared" si="105"/>
        <v>-6362106.8626120714</v>
      </c>
      <c r="V262" s="10">
        <f t="shared" si="105"/>
        <v>-6695920.419628826</v>
      </c>
      <c r="W262" s="10">
        <f t="shared" si="105"/>
        <v>-7035646.2241846044</v>
      </c>
      <c r="X262" s="10">
        <f t="shared" si="105"/>
        <v>-7381330.0160599854</v>
      </c>
      <c r="Y262" s="10">
        <f t="shared" si="105"/>
        <v>-7733018.4955709428</v>
      </c>
      <c r="Z262" s="10">
        <f t="shared" si="105"/>
        <v>-8090759.3437400861</v>
      </c>
      <c r="AA262" s="10">
        <f t="shared" si="105"/>
        <v>-8454601.2428914998</v>
      </c>
      <c r="AB262" s="10">
        <f t="shared" si="105"/>
        <v>-8824593.8976780735</v>
      </c>
      <c r="AC262" s="10">
        <f t="shared" si="105"/>
        <v>-9200788.0565504059</v>
      </c>
      <c r="AD262" s="10">
        <f t="shared" si="105"/>
        <v>-9583235.5336765591</v>
      </c>
      <c r="AE262" s="10">
        <f t="shared" si="105"/>
        <v>-9971989.2313221265</v>
      </c>
      <c r="AF262" s="10">
        <f t="shared" si="105"/>
        <v>-8812036.1753002778</v>
      </c>
      <c r="AG262" s="10">
        <f t="shared" si="105"/>
        <v>-9179186.4141452238</v>
      </c>
      <c r="AH262" s="10">
        <f t="shared" si="105"/>
        <v>-9309862.4135577846</v>
      </c>
      <c r="AI262" s="10">
        <f t="shared" si="105"/>
        <v>-9528726.8204868194</v>
      </c>
      <c r="AJ262" s="10">
        <f t="shared" si="105"/>
        <v>-9753078.1396619268</v>
      </c>
      <c r="AK262" s="10">
        <f t="shared" si="105"/>
        <v>-10033731.976769038</v>
      </c>
    </row>
    <row r="263" spans="4:37" x14ac:dyDescent="0.35">
      <c r="E263" t="s">
        <v>125</v>
      </c>
      <c r="F263" t="s">
        <v>53</v>
      </c>
      <c r="G263" s="10">
        <f t="shared" si="105"/>
        <v>0</v>
      </c>
      <c r="H263" s="10">
        <f t="shared" si="105"/>
        <v>0</v>
      </c>
      <c r="I263" s="10">
        <f t="shared" si="105"/>
        <v>0</v>
      </c>
      <c r="J263" s="10">
        <f t="shared" si="105"/>
        <v>0</v>
      </c>
      <c r="K263" s="10">
        <f t="shared" si="105"/>
        <v>0</v>
      </c>
      <c r="L263" s="10">
        <f t="shared" si="105"/>
        <v>0</v>
      </c>
      <c r="M263" s="10">
        <f t="shared" si="105"/>
        <v>0</v>
      </c>
      <c r="N263" s="10">
        <f t="shared" si="105"/>
        <v>0</v>
      </c>
      <c r="O263" s="10">
        <f t="shared" si="105"/>
        <v>0</v>
      </c>
      <c r="P263" s="10">
        <f t="shared" si="105"/>
        <v>0</v>
      </c>
      <c r="Q263" s="10">
        <f t="shared" si="105"/>
        <v>0</v>
      </c>
      <c r="R263" s="10">
        <f t="shared" si="105"/>
        <v>0</v>
      </c>
      <c r="S263" s="10">
        <f t="shared" si="105"/>
        <v>0</v>
      </c>
      <c r="T263" s="10">
        <f t="shared" si="105"/>
        <v>0</v>
      </c>
      <c r="U263" s="10">
        <f t="shared" si="105"/>
        <v>0</v>
      </c>
      <c r="V263" s="10">
        <f t="shared" si="105"/>
        <v>0</v>
      </c>
      <c r="W263" s="10">
        <f t="shared" si="105"/>
        <v>0</v>
      </c>
      <c r="X263" s="10">
        <f t="shared" si="105"/>
        <v>0</v>
      </c>
      <c r="Y263" s="10">
        <f t="shared" si="105"/>
        <v>0</v>
      </c>
      <c r="Z263" s="10">
        <f t="shared" si="105"/>
        <v>0</v>
      </c>
      <c r="AA263" s="10">
        <f t="shared" si="105"/>
        <v>0</v>
      </c>
      <c r="AB263" s="10">
        <f t="shared" si="105"/>
        <v>0</v>
      </c>
      <c r="AC263" s="10">
        <f t="shared" si="105"/>
        <v>0</v>
      </c>
      <c r="AD263" s="10">
        <f t="shared" si="105"/>
        <v>0</v>
      </c>
      <c r="AE263" s="10">
        <f t="shared" si="105"/>
        <v>0</v>
      </c>
      <c r="AF263" s="10">
        <f t="shared" si="105"/>
        <v>0</v>
      </c>
      <c r="AG263" s="10">
        <f t="shared" si="105"/>
        <v>0</v>
      </c>
      <c r="AH263" s="10">
        <f t="shared" si="105"/>
        <v>0</v>
      </c>
      <c r="AI263" s="10">
        <f t="shared" si="105"/>
        <v>0</v>
      </c>
      <c r="AJ263" s="10">
        <f t="shared" si="105"/>
        <v>0</v>
      </c>
      <c r="AK263" s="10">
        <f t="shared" si="105"/>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6">SUM(G258:G264)</f>
        <v>106474747.328142</v>
      </c>
      <c r="H266" s="10">
        <f t="shared" si="106"/>
        <v>1891575.7650031699</v>
      </c>
      <c r="I266" s="10">
        <f t="shared" si="106"/>
        <v>1607116.1695728991</v>
      </c>
      <c r="J266" s="10">
        <f t="shared" si="106"/>
        <v>967559.99255679641</v>
      </c>
      <c r="K266" s="10">
        <f t="shared" si="106"/>
        <v>1469991.1603855863</v>
      </c>
      <c r="L266" s="10">
        <f t="shared" si="106"/>
        <v>1949862.3440109883</v>
      </c>
      <c r="M266" s="10">
        <f t="shared" si="106"/>
        <v>918176.82282092189</v>
      </c>
      <c r="N266" s="10">
        <f t="shared" si="106"/>
        <v>2014882.2817128953</v>
      </c>
      <c r="O266" s="10">
        <f t="shared" si="106"/>
        <v>1698304.0756340623</v>
      </c>
      <c r="P266" s="10">
        <f t="shared" si="106"/>
        <v>1956108.8602588624</v>
      </c>
      <c r="Q266" s="10">
        <f t="shared" si="106"/>
        <v>2282817.4705106104</v>
      </c>
      <c r="R266" s="10">
        <f t="shared" si="106"/>
        <v>2684869.8699907381</v>
      </c>
      <c r="S266" s="10">
        <f t="shared" si="106"/>
        <v>3169180.5614739656</v>
      </c>
      <c r="T266" s="10">
        <f t="shared" si="106"/>
        <v>3375585.9641476413</v>
      </c>
      <c r="U266" s="10">
        <f t="shared" si="106"/>
        <v>3594449.3518631263</v>
      </c>
      <c r="V266" s="10">
        <f t="shared" si="106"/>
        <v>3826261.5915785609</v>
      </c>
      <c r="W266" s="10">
        <f t="shared" si="106"/>
        <v>4071527.0259271339</v>
      </c>
      <c r="X266" s="10">
        <f t="shared" si="106"/>
        <v>4330763.8227231447</v>
      </c>
      <c r="Y266" s="10">
        <f t="shared" si="106"/>
        <v>4604504.3332044799</v>
      </c>
      <c r="Z266" s="10">
        <f t="shared" si="106"/>
        <v>4893295.459224402</v>
      </c>
      <c r="AA266" s="10">
        <f t="shared" si="106"/>
        <v>5197699.0296105053</v>
      </c>
      <c r="AB266" s="10">
        <f t="shared" si="106"/>
        <v>5518292.185913913</v>
      </c>
      <c r="AC266" s="10">
        <f t="shared" si="106"/>
        <v>5855667.7777771708</v>
      </c>
      <c r="AD266" s="10">
        <f t="shared" si="106"/>
        <v>6210434.7681546398</v>
      </c>
      <c r="AE266" s="10">
        <f t="shared" si="106"/>
        <v>6583218.6486249063</v>
      </c>
      <c r="AF266" s="10">
        <f t="shared" si="106"/>
        <v>8529728.8524403498</v>
      </c>
      <c r="AG266" s="10">
        <f t="shared" si="106"/>
        <v>8974870.3149212711</v>
      </c>
      <c r="AH266" s="10">
        <f t="shared" si="106"/>
        <v>9682954.5499130283</v>
      </c>
      <c r="AI266" s="10">
        <f t="shared" si="106"/>
        <v>10330072.368215783</v>
      </c>
      <c r="AJ266" s="10">
        <f t="shared" si="106"/>
        <v>10999698.695451301</v>
      </c>
      <c r="AK266" s="10">
        <f t="shared" si="106"/>
        <v>11641811.83546184</v>
      </c>
    </row>
    <row r="267" spans="4:37" x14ac:dyDescent="0.35">
      <c r="E267" t="s">
        <v>145</v>
      </c>
      <c r="F267" t="s">
        <v>53</v>
      </c>
      <c r="G267" s="10">
        <f>-G266*G$20</f>
        <v>0</v>
      </c>
      <c r="H267" s="10">
        <f t="shared" ref="H267:AK267" si="107">-H266*H$20</f>
        <v>0</v>
      </c>
      <c r="I267" s="10">
        <f t="shared" si="107"/>
        <v>0</v>
      </c>
      <c r="J267" s="10">
        <f t="shared" si="107"/>
        <v>0</v>
      </c>
      <c r="K267" s="10">
        <f t="shared" si="107"/>
        <v>0</v>
      </c>
      <c r="L267" s="10">
        <f t="shared" si="107"/>
        <v>0</v>
      </c>
      <c r="M267" s="10">
        <f t="shared" si="107"/>
        <v>0</v>
      </c>
      <c r="N267" s="10">
        <f t="shared" si="107"/>
        <v>0</v>
      </c>
      <c r="O267" s="10">
        <f t="shared" si="107"/>
        <v>0</v>
      </c>
      <c r="P267" s="10">
        <f t="shared" si="107"/>
        <v>0</v>
      </c>
      <c r="Q267" s="10">
        <f t="shared" si="107"/>
        <v>0</v>
      </c>
      <c r="R267" s="10">
        <f t="shared" si="107"/>
        <v>0</v>
      </c>
      <c r="S267" s="10">
        <f t="shared" si="107"/>
        <v>0</v>
      </c>
      <c r="T267" s="10">
        <f t="shared" si="107"/>
        <v>0</v>
      </c>
      <c r="U267" s="10">
        <f t="shared" si="107"/>
        <v>0</v>
      </c>
      <c r="V267" s="10">
        <f t="shared" si="107"/>
        <v>0</v>
      </c>
      <c r="W267" s="10">
        <f t="shared" si="107"/>
        <v>0</v>
      </c>
      <c r="X267" s="10">
        <f t="shared" si="107"/>
        <v>0</v>
      </c>
      <c r="Y267" s="10">
        <f t="shared" si="107"/>
        <v>0</v>
      </c>
      <c r="Z267" s="10">
        <f t="shared" si="107"/>
        <v>0</v>
      </c>
      <c r="AA267" s="10">
        <f t="shared" si="107"/>
        <v>0</v>
      </c>
      <c r="AB267" s="10">
        <f t="shared" si="107"/>
        <v>0</v>
      </c>
      <c r="AC267" s="10">
        <f t="shared" si="107"/>
        <v>0</v>
      </c>
      <c r="AD267" s="10">
        <f t="shared" si="107"/>
        <v>0</v>
      </c>
      <c r="AE267" s="10">
        <f t="shared" si="107"/>
        <v>0</v>
      </c>
      <c r="AF267" s="10">
        <f t="shared" si="107"/>
        <v>0</v>
      </c>
      <c r="AG267" s="10">
        <f t="shared" si="107"/>
        <v>0</v>
      </c>
      <c r="AH267" s="10">
        <f t="shared" si="107"/>
        <v>0</v>
      </c>
      <c r="AI267" s="10">
        <f t="shared" si="107"/>
        <v>0</v>
      </c>
      <c r="AJ267" s="10">
        <f t="shared" si="107"/>
        <v>0</v>
      </c>
      <c r="AK267" s="10">
        <f t="shared" si="107"/>
        <v>0</v>
      </c>
    </row>
    <row r="269" spans="4:37" x14ac:dyDescent="0.35">
      <c r="D269" t="s">
        <v>146</v>
      </c>
    </row>
    <row r="270" spans="4:37" x14ac:dyDescent="0.35">
      <c r="E270" t="s">
        <v>51</v>
      </c>
      <c r="F270" t="s">
        <v>53</v>
      </c>
      <c r="G270" s="10">
        <f t="shared" ref="G270:AK277" si="108">G236</f>
        <v>-64771548.044999994</v>
      </c>
      <c r="H270" s="10">
        <f t="shared" si="108"/>
        <v>-1998628.7159307459</v>
      </c>
      <c r="I270" s="10">
        <f t="shared" si="108"/>
        <v>-7501412.3547134995</v>
      </c>
      <c r="J270" s="10">
        <f t="shared" si="108"/>
        <v>-8953631.9748609979</v>
      </c>
      <c r="K270" s="10">
        <f t="shared" si="108"/>
        <v>-14816763.503986044</v>
      </c>
      <c r="L270" s="10">
        <f t="shared" si="108"/>
        <v>-5895611.8237101641</v>
      </c>
      <c r="M270" s="10">
        <f t="shared" si="108"/>
        <v>-3765371.2819813695</v>
      </c>
      <c r="N270" s="10">
        <f t="shared" si="108"/>
        <v>-3967030.0734917778</v>
      </c>
      <c r="O270" s="10">
        <f t="shared" si="108"/>
        <v>-33543785.550435688</v>
      </c>
      <c r="P270" s="10">
        <f t="shared" si="108"/>
        <v>-8056640.7966997046</v>
      </c>
      <c r="Q270" s="10">
        <f t="shared" si="108"/>
        <v>-10260620.160198603</v>
      </c>
      <c r="R270" s="10">
        <f t="shared" si="108"/>
        <v>-20330753.185707778</v>
      </c>
      <c r="S270" s="10">
        <f t="shared" si="108"/>
        <v>-26882278.803058125</v>
      </c>
      <c r="T270" s="10">
        <f t="shared" si="108"/>
        <v>-8486345.2473496981</v>
      </c>
      <c r="U270" s="10">
        <f t="shared" si="108"/>
        <v>-8616912.4036175255</v>
      </c>
      <c r="V270" s="10">
        <f t="shared" si="108"/>
        <v>-8747479.5598853547</v>
      </c>
      <c r="W270" s="10">
        <f t="shared" si="108"/>
        <v>-8878046.716153184</v>
      </c>
      <c r="X270" s="10">
        <f t="shared" si="108"/>
        <v>-9008613.8724210113</v>
      </c>
      <c r="Y270" s="10">
        <f t="shared" si="108"/>
        <v>-9139181.0286888406</v>
      </c>
      <c r="Z270" s="10">
        <f t="shared" si="108"/>
        <v>-9269748.1849566698</v>
      </c>
      <c r="AA270" s="10">
        <f t="shared" si="108"/>
        <v>-9400315.3412244972</v>
      </c>
      <c r="AB270" s="10">
        <f t="shared" si="108"/>
        <v>-9530882.4974923264</v>
      </c>
      <c r="AC270" s="10">
        <f t="shared" si="108"/>
        <v>-9661449.6537601557</v>
      </c>
      <c r="AD270" s="10">
        <f t="shared" si="108"/>
        <v>-9792016.8100279849</v>
      </c>
      <c r="AE270" s="10">
        <f t="shared" si="108"/>
        <v>-9922583.9662958123</v>
      </c>
      <c r="AF270" s="10">
        <f t="shared" si="108"/>
        <v>-10053151.122563642</v>
      </c>
      <c r="AG270" s="10">
        <f t="shared" si="108"/>
        <v>-10183718.278831471</v>
      </c>
      <c r="AH270" s="10">
        <f t="shared" si="108"/>
        <v>-10314285.435099298</v>
      </c>
      <c r="AI270" s="10">
        <f t="shared" si="108"/>
        <v>-10444852.591367127</v>
      </c>
      <c r="AJ270" s="10">
        <f t="shared" si="108"/>
        <v>-10575419.747634957</v>
      </c>
      <c r="AK270" s="10">
        <f t="shared" si="108"/>
        <v>-10705986.903902784</v>
      </c>
    </row>
    <row r="271" spans="4:37" x14ac:dyDescent="0.35">
      <c r="E271" t="s">
        <v>147</v>
      </c>
      <c r="F271" t="s">
        <v>53</v>
      </c>
      <c r="G271" s="10">
        <f t="shared" si="108"/>
        <v>0</v>
      </c>
      <c r="H271" s="10">
        <f t="shared" si="108"/>
        <v>0</v>
      </c>
      <c r="I271" s="10">
        <f t="shared" si="108"/>
        <v>0</v>
      </c>
      <c r="J271" s="10">
        <f t="shared" si="108"/>
        <v>0</v>
      </c>
      <c r="K271" s="10">
        <f t="shared" si="108"/>
        <v>0</v>
      </c>
      <c r="L271" s="10">
        <f t="shared" si="108"/>
        <v>0</v>
      </c>
      <c r="M271" s="10">
        <f t="shared" si="108"/>
        <v>0</v>
      </c>
      <c r="N271" s="10">
        <f t="shared" si="108"/>
        <v>0</v>
      </c>
      <c r="O271" s="10">
        <f t="shared" si="108"/>
        <v>0</v>
      </c>
      <c r="P271" s="10">
        <f t="shared" si="108"/>
        <v>0</v>
      </c>
      <c r="Q271" s="10">
        <f t="shared" si="108"/>
        <v>0</v>
      </c>
      <c r="R271" s="10">
        <f t="shared" si="108"/>
        <v>0</v>
      </c>
      <c r="S271" s="10">
        <f t="shared" si="108"/>
        <v>0</v>
      </c>
      <c r="T271" s="10">
        <f t="shared" si="108"/>
        <v>0</v>
      </c>
      <c r="U271" s="10">
        <f t="shared" si="108"/>
        <v>0</v>
      </c>
      <c r="V271" s="10">
        <f t="shared" si="108"/>
        <v>0</v>
      </c>
      <c r="W271" s="10">
        <f t="shared" si="108"/>
        <v>0</v>
      </c>
      <c r="X271" s="10">
        <f t="shared" si="108"/>
        <v>0</v>
      </c>
      <c r="Y271" s="10">
        <f t="shared" si="108"/>
        <v>0</v>
      </c>
      <c r="Z271" s="10">
        <f t="shared" si="108"/>
        <v>0</v>
      </c>
      <c r="AA271" s="10">
        <f t="shared" si="108"/>
        <v>0</v>
      </c>
      <c r="AB271" s="10">
        <f t="shared" si="108"/>
        <v>0</v>
      </c>
      <c r="AC271" s="10">
        <f t="shared" si="108"/>
        <v>0</v>
      </c>
      <c r="AD271" s="10">
        <f t="shared" si="108"/>
        <v>0</v>
      </c>
      <c r="AE271" s="10">
        <f t="shared" si="108"/>
        <v>0</v>
      </c>
      <c r="AF271" s="10">
        <f t="shared" si="108"/>
        <v>0</v>
      </c>
      <c r="AG271" s="10">
        <f t="shared" si="108"/>
        <v>0</v>
      </c>
      <c r="AH271" s="10">
        <f t="shared" si="108"/>
        <v>0</v>
      </c>
      <c r="AI271" s="10">
        <f t="shared" si="108"/>
        <v>0</v>
      </c>
      <c r="AJ271" s="10">
        <f t="shared" si="108"/>
        <v>0</v>
      </c>
      <c r="AK271" s="10">
        <f t="shared" si="108"/>
        <v>0</v>
      </c>
    </row>
    <row r="272" spans="4:37" x14ac:dyDescent="0.35">
      <c r="E272" t="s">
        <v>60</v>
      </c>
      <c r="F272" t="s">
        <v>53</v>
      </c>
      <c r="G272" s="10">
        <f t="shared" si="108"/>
        <v>30007000</v>
      </c>
      <c r="H272" s="10">
        <f t="shared" si="108"/>
        <v>0</v>
      </c>
      <c r="I272" s="10">
        <f t="shared" si="108"/>
        <v>0</v>
      </c>
      <c r="J272" s="10">
        <f t="shared" si="108"/>
        <v>0</v>
      </c>
      <c r="K272" s="10">
        <f t="shared" si="108"/>
        <v>0</v>
      </c>
      <c r="L272" s="10">
        <f t="shared" si="108"/>
        <v>0</v>
      </c>
      <c r="M272" s="10">
        <f t="shared" si="108"/>
        <v>0</v>
      </c>
      <c r="N272" s="10">
        <f t="shared" si="108"/>
        <v>0</v>
      </c>
      <c r="O272" s="10">
        <f t="shared" si="108"/>
        <v>0</v>
      </c>
      <c r="P272" s="10">
        <f t="shared" si="108"/>
        <v>0</v>
      </c>
      <c r="Q272" s="10">
        <f t="shared" si="108"/>
        <v>0</v>
      </c>
      <c r="R272" s="10">
        <f t="shared" si="108"/>
        <v>0</v>
      </c>
      <c r="S272" s="10">
        <f t="shared" si="108"/>
        <v>0</v>
      </c>
      <c r="T272" s="10">
        <f t="shared" si="108"/>
        <v>0</v>
      </c>
      <c r="U272" s="10">
        <f t="shared" si="108"/>
        <v>0</v>
      </c>
      <c r="V272" s="10">
        <f t="shared" si="108"/>
        <v>0</v>
      </c>
      <c r="W272" s="10">
        <f t="shared" si="108"/>
        <v>0</v>
      </c>
      <c r="X272" s="10">
        <f t="shared" si="108"/>
        <v>0</v>
      </c>
      <c r="Y272" s="10">
        <f t="shared" si="108"/>
        <v>0</v>
      </c>
      <c r="Z272" s="10">
        <f t="shared" si="108"/>
        <v>0</v>
      </c>
      <c r="AA272" s="10">
        <f t="shared" si="108"/>
        <v>0</v>
      </c>
      <c r="AB272" s="10">
        <f t="shared" si="108"/>
        <v>0</v>
      </c>
      <c r="AC272" s="10">
        <f t="shared" si="108"/>
        <v>0</v>
      </c>
      <c r="AD272" s="10">
        <f t="shared" si="108"/>
        <v>0</v>
      </c>
      <c r="AE272" s="10">
        <f t="shared" si="108"/>
        <v>0</v>
      </c>
      <c r="AF272" s="10">
        <f t="shared" si="108"/>
        <v>0</v>
      </c>
      <c r="AG272" s="10">
        <f t="shared" si="108"/>
        <v>0</v>
      </c>
      <c r="AH272" s="10">
        <f t="shared" si="108"/>
        <v>0</v>
      </c>
      <c r="AI272" s="10">
        <f t="shared" si="108"/>
        <v>0</v>
      </c>
      <c r="AJ272" s="10">
        <f t="shared" si="108"/>
        <v>0</v>
      </c>
      <c r="AK272" s="10">
        <f t="shared" si="108"/>
        <v>0</v>
      </c>
    </row>
    <row r="273" spans="1:38" x14ac:dyDescent="0.35">
      <c r="E273" t="s">
        <v>141</v>
      </c>
      <c r="F273" t="s">
        <v>53</v>
      </c>
      <c r="G273" s="10">
        <f t="shared" si="108"/>
        <v>0</v>
      </c>
      <c r="H273" s="10">
        <f t="shared" si="108"/>
        <v>526993.09080000001</v>
      </c>
      <c r="I273" s="10">
        <f t="shared" si="108"/>
        <v>1052117.5824</v>
      </c>
      <c r="J273" s="10">
        <f t="shared" si="108"/>
        <v>1617113.1687767638</v>
      </c>
      <c r="K273" s="10">
        <f t="shared" si="108"/>
        <v>2307276.8111002063</v>
      </c>
      <c r="L273" s="10">
        <f t="shared" si="108"/>
        <v>3079492.6394812567</v>
      </c>
      <c r="M273" s="10">
        <f t="shared" si="108"/>
        <v>3873851.0579541735</v>
      </c>
      <c r="N273" s="10">
        <f t="shared" si="108"/>
        <v>4798477.4313812647</v>
      </c>
      <c r="O273" s="10">
        <f t="shared" si="108"/>
        <v>5782492.9727908745</v>
      </c>
      <c r="P273" s="10">
        <f t="shared" si="108"/>
        <v>6852331.360978676</v>
      </c>
      <c r="Q273" s="10">
        <f t="shared" si="108"/>
        <v>8019114.1801221464</v>
      </c>
      <c r="R273" s="10">
        <f t="shared" si="108"/>
        <v>9290100.9924273528</v>
      </c>
      <c r="S273" s="10">
        <f t="shared" si="108"/>
        <v>10673047.956508093</v>
      </c>
      <c r="T273" s="10">
        <f t="shared" si="108"/>
        <v>11807793.184680985</v>
      </c>
      <c r="U273" s="10">
        <f t="shared" si="108"/>
        <v>12985490.898288321</v>
      </c>
      <c r="V273" s="10">
        <f t="shared" si="108"/>
        <v>14207444.679072723</v>
      </c>
      <c r="W273" s="10">
        <f t="shared" si="108"/>
        <v>15474993.91716392</v>
      </c>
      <c r="X273" s="10">
        <f t="shared" si="108"/>
        <v>16789514.740151476</v>
      </c>
      <c r="Y273" s="10">
        <f t="shared" si="108"/>
        <v>18152420.965387043</v>
      </c>
      <c r="Z273" s="10">
        <f t="shared" si="108"/>
        <v>19565165.076082096</v>
      </c>
      <c r="AA273" s="10">
        <f t="shared" si="108"/>
        <v>21029239.221780606</v>
      </c>
      <c r="AB273" s="10">
        <f t="shared" si="108"/>
        <v>22546176.243799895</v>
      </c>
      <c r="AC273" s="10">
        <f t="shared" si="108"/>
        <v>24117550.726247191</v>
      </c>
      <c r="AD273" s="10">
        <f t="shared" si="108"/>
        <v>25744980.073233765</v>
      </c>
      <c r="AE273" s="10">
        <f t="shared" si="108"/>
        <v>27430125.612923495</v>
      </c>
      <c r="AF273" s="10">
        <f t="shared" si="108"/>
        <v>29174693.729067899</v>
      </c>
      <c r="AG273" s="10">
        <f t="shared" si="108"/>
        <v>30980437.020695064</v>
      </c>
      <c r="AH273" s="10">
        <f t="shared" si="108"/>
        <v>32849155.490636054</v>
      </c>
      <c r="AI273" s="10">
        <f t="shared" si="108"/>
        <v>34782697.763588436</v>
      </c>
      <c r="AJ273" s="10">
        <f t="shared" si="108"/>
        <v>36782962.334433451</v>
      </c>
      <c r="AK273" s="10">
        <f t="shared" si="108"/>
        <v>38851898.847540215</v>
      </c>
      <c r="AL273" s="10">
        <f t="shared" ref="AL273:AL277" si="109">IF(AF273=0,0,IF($G$17&gt;(AK273/AF273)^(1/5)-1+2%,AK273*(AK273/AF273)^(1/5)/($G$17-((AK273/AF273)^(1/5)-1)),AK273*(1+$G$16)/$G$18))</f>
        <v>1283747207.8750343</v>
      </c>
    </row>
    <row r="274" spans="1:38" x14ac:dyDescent="0.35">
      <c r="E274" t="s">
        <v>117</v>
      </c>
      <c r="F274" t="s">
        <v>53</v>
      </c>
      <c r="G274" s="10">
        <f t="shared" si="108"/>
        <v>0</v>
      </c>
      <c r="H274" s="10">
        <f t="shared" si="108"/>
        <v>0</v>
      </c>
      <c r="I274" s="10">
        <f t="shared" si="108"/>
        <v>0</v>
      </c>
      <c r="J274" s="10">
        <f t="shared" si="108"/>
        <v>0</v>
      </c>
      <c r="K274" s="10">
        <f t="shared" si="108"/>
        <v>0</v>
      </c>
      <c r="L274" s="10">
        <f t="shared" si="108"/>
        <v>0</v>
      </c>
      <c r="M274" s="10">
        <f t="shared" si="108"/>
        <v>0</v>
      </c>
      <c r="N274" s="10">
        <f t="shared" si="108"/>
        <v>0</v>
      </c>
      <c r="O274" s="10">
        <f t="shared" si="108"/>
        <v>0</v>
      </c>
      <c r="P274" s="10">
        <f t="shared" si="108"/>
        <v>0</v>
      </c>
      <c r="Q274" s="10">
        <f t="shared" si="108"/>
        <v>0</v>
      </c>
      <c r="R274" s="10">
        <f t="shared" si="108"/>
        <v>0</v>
      </c>
      <c r="S274" s="10">
        <f t="shared" si="108"/>
        <v>0</v>
      </c>
      <c r="T274" s="10">
        <f t="shared" si="108"/>
        <v>0</v>
      </c>
      <c r="U274" s="10">
        <f t="shared" si="108"/>
        <v>0</v>
      </c>
      <c r="V274" s="10">
        <f t="shared" si="108"/>
        <v>0</v>
      </c>
      <c r="W274" s="10">
        <f t="shared" si="108"/>
        <v>0</v>
      </c>
      <c r="X274" s="10">
        <f t="shared" si="108"/>
        <v>0</v>
      </c>
      <c r="Y274" s="10">
        <f t="shared" si="108"/>
        <v>0</v>
      </c>
      <c r="Z274" s="10">
        <f t="shared" si="108"/>
        <v>0</v>
      </c>
      <c r="AA274" s="10">
        <f t="shared" si="108"/>
        <v>0</v>
      </c>
      <c r="AB274" s="10">
        <f t="shared" si="108"/>
        <v>0</v>
      </c>
      <c r="AC274" s="10">
        <f t="shared" si="108"/>
        <v>0</v>
      </c>
      <c r="AD274" s="10">
        <f t="shared" si="108"/>
        <v>0</v>
      </c>
      <c r="AE274" s="10">
        <f t="shared" si="108"/>
        <v>0</v>
      </c>
      <c r="AF274" s="10">
        <f t="shared" si="108"/>
        <v>0</v>
      </c>
      <c r="AG274" s="10">
        <f t="shared" si="108"/>
        <v>0</v>
      </c>
      <c r="AH274" s="10">
        <f t="shared" si="108"/>
        <v>0</v>
      </c>
      <c r="AI274" s="10">
        <f t="shared" si="108"/>
        <v>0</v>
      </c>
      <c r="AJ274" s="10">
        <f t="shared" si="108"/>
        <v>0</v>
      </c>
      <c r="AK274" s="10">
        <f t="shared" si="108"/>
        <v>0</v>
      </c>
      <c r="AL274" s="10">
        <f t="shared" si="109"/>
        <v>0</v>
      </c>
    </row>
    <row r="275" spans="1:38" x14ac:dyDescent="0.35">
      <c r="E275" t="s">
        <v>118</v>
      </c>
      <c r="F275" t="s">
        <v>53</v>
      </c>
      <c r="G275" s="10">
        <f t="shared" si="108"/>
        <v>0</v>
      </c>
      <c r="H275" s="10">
        <f t="shared" si="108"/>
        <v>-473409.11199999996</v>
      </c>
      <c r="I275" s="10">
        <f t="shared" si="108"/>
        <v>-910776.53193599987</v>
      </c>
      <c r="J275" s="10">
        <f t="shared" si="108"/>
        <v>-1372422.3919271477</v>
      </c>
      <c r="K275" s="10">
        <f t="shared" si="108"/>
        <v>-1886369.0869462134</v>
      </c>
      <c r="L275" s="10">
        <f t="shared" si="108"/>
        <v>-2432988.253675662</v>
      </c>
      <c r="M275" s="10">
        <f t="shared" si="108"/>
        <v>-2933364.3346128031</v>
      </c>
      <c r="N275" s="10">
        <f t="shared" si="108"/>
        <v>-3496895.8544871639</v>
      </c>
      <c r="O275" s="10">
        <f t="shared" si="108"/>
        <v>-4082802.0845246837</v>
      </c>
      <c r="P275" s="10">
        <f t="shared" si="108"/>
        <v>-4691774.245151951</v>
      </c>
      <c r="Q275" s="10">
        <f t="shared" si="108"/>
        <v>-5324522.7208062867</v>
      </c>
      <c r="R275" s="10">
        <f t="shared" si="108"/>
        <v>-5981777.559995994</v>
      </c>
      <c r="S275" s="10">
        <f t="shared" si="108"/>
        <v>-6664288.9879117915</v>
      </c>
      <c r="T275" s="10">
        <f t="shared" si="108"/>
        <v>-7372827.9318960942</v>
      </c>
      <c r="U275" s="10">
        <f t="shared" si="108"/>
        <v>-8108186.5600840691</v>
      </c>
      <c r="V275" s="10">
        <f t="shared" si="108"/>
        <v>-8871178.8335379735</v>
      </c>
      <c r="W275" s="10">
        <f t="shared" si="108"/>
        <v>-9662641.0722039435</v>
      </c>
      <c r="X275" s="10">
        <f t="shared" si="108"/>
        <v>-10483432.535028294</v>
      </c>
      <c r="Y275" s="10">
        <f t="shared" si="108"/>
        <v>-11334436.014578426</v>
      </c>
      <c r="Z275" s="10">
        <f t="shared" si="108"/>
        <v>-12216558.446521716</v>
      </c>
      <c r="AA275" s="10">
        <f t="shared" si="108"/>
        <v>-13130731.534324195</v>
      </c>
      <c r="AB275" s="10">
        <f t="shared" si="108"/>
        <v>-14077912.389539462</v>
      </c>
      <c r="AC275" s="10">
        <f t="shared" si="108"/>
        <v>-15059084.188067133</v>
      </c>
      <c r="AD275" s="10">
        <f t="shared" si="108"/>
        <v>-16075256.842769178</v>
      </c>
      <c r="AE275" s="10">
        <f t="shared" si="108"/>
        <v>-17127467.692841772</v>
      </c>
      <c r="AF275" s="10">
        <f t="shared" si="108"/>
        <v>-18216782.210349753</v>
      </c>
      <c r="AG275" s="10">
        <f t="shared" si="108"/>
        <v>-19344294.724340525</v>
      </c>
      <c r="AH275" s="10">
        <f t="shared" si="108"/>
        <v>-20511129.162964147</v>
      </c>
      <c r="AI275" s="10">
        <f t="shared" si="108"/>
        <v>-21718439.814036522</v>
      </c>
      <c r="AJ275" s="10">
        <f t="shared" si="108"/>
        <v>-22967412.104493074</v>
      </c>
      <c r="AK275" s="10">
        <f t="shared" si="108"/>
        <v>-24259263.399190813</v>
      </c>
      <c r="AL275" s="10">
        <f t="shared" si="109"/>
        <v>-801576308.43280959</v>
      </c>
    </row>
    <row r="276" spans="1:38" x14ac:dyDescent="0.35">
      <c r="E276" t="s">
        <v>125</v>
      </c>
      <c r="F276" t="s">
        <v>53</v>
      </c>
      <c r="G276" s="10">
        <f t="shared" si="108"/>
        <v>0</v>
      </c>
      <c r="H276" s="10">
        <f t="shared" si="108"/>
        <v>0</v>
      </c>
      <c r="I276" s="10">
        <f t="shared" si="108"/>
        <v>0</v>
      </c>
      <c r="J276" s="10">
        <f t="shared" si="108"/>
        <v>0</v>
      </c>
      <c r="K276" s="10">
        <f t="shared" si="108"/>
        <v>0</v>
      </c>
      <c r="L276" s="10">
        <f t="shared" si="108"/>
        <v>0</v>
      </c>
      <c r="M276" s="10">
        <f t="shared" si="108"/>
        <v>0</v>
      </c>
      <c r="N276" s="10">
        <f t="shared" si="108"/>
        <v>0</v>
      </c>
      <c r="O276" s="10">
        <f t="shared" si="108"/>
        <v>0</v>
      </c>
      <c r="P276" s="10">
        <f t="shared" si="108"/>
        <v>0</v>
      </c>
      <c r="Q276" s="10">
        <f t="shared" si="108"/>
        <v>0</v>
      </c>
      <c r="R276" s="10">
        <f t="shared" si="108"/>
        <v>0</v>
      </c>
      <c r="S276" s="10">
        <f t="shared" si="108"/>
        <v>0</v>
      </c>
      <c r="T276" s="10">
        <f t="shared" si="108"/>
        <v>0</v>
      </c>
      <c r="U276" s="10">
        <f t="shared" si="108"/>
        <v>0</v>
      </c>
      <c r="V276" s="10">
        <f t="shared" si="108"/>
        <v>0</v>
      </c>
      <c r="W276" s="10">
        <f t="shared" si="108"/>
        <v>0</v>
      </c>
      <c r="X276" s="10">
        <f t="shared" si="108"/>
        <v>0</v>
      </c>
      <c r="Y276" s="10">
        <f t="shared" si="108"/>
        <v>0</v>
      </c>
      <c r="Z276" s="10">
        <f t="shared" si="108"/>
        <v>0</v>
      </c>
      <c r="AA276" s="10">
        <f t="shared" si="108"/>
        <v>0</v>
      </c>
      <c r="AB276" s="10">
        <f t="shared" si="108"/>
        <v>0</v>
      </c>
      <c r="AC276" s="10">
        <f t="shared" si="108"/>
        <v>0</v>
      </c>
      <c r="AD276" s="10">
        <f t="shared" si="108"/>
        <v>0</v>
      </c>
      <c r="AE276" s="10">
        <f t="shared" si="108"/>
        <v>0</v>
      </c>
      <c r="AF276" s="10">
        <f t="shared" si="108"/>
        <v>0</v>
      </c>
      <c r="AG276" s="10">
        <f t="shared" si="108"/>
        <v>0</v>
      </c>
      <c r="AH276" s="10">
        <f t="shared" si="108"/>
        <v>0</v>
      </c>
      <c r="AI276" s="10">
        <f t="shared" si="108"/>
        <v>0</v>
      </c>
      <c r="AJ276" s="10">
        <f t="shared" si="108"/>
        <v>0</v>
      </c>
      <c r="AK276" s="10">
        <f t="shared" si="108"/>
        <v>0</v>
      </c>
      <c r="AL276" s="10">
        <f t="shared" si="109"/>
        <v>0</v>
      </c>
    </row>
    <row r="277" spans="1:38" x14ac:dyDescent="0.35">
      <c r="E277" t="s">
        <v>131</v>
      </c>
      <c r="F277" t="s">
        <v>53</v>
      </c>
      <c r="G277" s="10">
        <f t="shared" si="108"/>
        <v>0</v>
      </c>
      <c r="H277" s="10">
        <f t="shared" si="108"/>
        <v>0</v>
      </c>
      <c r="I277" s="10">
        <f t="shared" si="108"/>
        <v>0</v>
      </c>
      <c r="J277" s="10">
        <f t="shared" si="108"/>
        <v>0</v>
      </c>
      <c r="K277" s="10">
        <f t="shared" si="108"/>
        <v>0</v>
      </c>
      <c r="L277" s="10">
        <f t="shared" si="108"/>
        <v>0</v>
      </c>
      <c r="M277" s="10">
        <f t="shared" si="108"/>
        <v>0</v>
      </c>
      <c r="N277" s="10">
        <f t="shared" si="108"/>
        <v>0</v>
      </c>
      <c r="O277" s="10">
        <f t="shared" si="108"/>
        <v>0</v>
      </c>
      <c r="P277" s="10">
        <f t="shared" si="108"/>
        <v>0</v>
      </c>
      <c r="Q277" s="10">
        <f t="shared" si="108"/>
        <v>0</v>
      </c>
      <c r="R277" s="10">
        <f t="shared" si="108"/>
        <v>0</v>
      </c>
      <c r="S277" s="10">
        <f t="shared" si="108"/>
        <v>0</v>
      </c>
      <c r="T277" s="10">
        <f t="shared" si="108"/>
        <v>0</v>
      </c>
      <c r="U277" s="10">
        <f t="shared" si="108"/>
        <v>0</v>
      </c>
      <c r="V277" s="10">
        <f t="shared" si="108"/>
        <v>0</v>
      </c>
      <c r="W277" s="10">
        <f t="shared" si="108"/>
        <v>0</v>
      </c>
      <c r="X277" s="10">
        <f t="shared" si="108"/>
        <v>0</v>
      </c>
      <c r="Y277" s="10">
        <f t="shared" si="108"/>
        <v>0</v>
      </c>
      <c r="Z277" s="10">
        <f t="shared" si="108"/>
        <v>0</v>
      </c>
      <c r="AA277" s="10">
        <f t="shared" si="108"/>
        <v>0</v>
      </c>
      <c r="AB277" s="10">
        <f t="shared" si="108"/>
        <v>0</v>
      </c>
      <c r="AC277" s="10">
        <f t="shared" si="108"/>
        <v>0</v>
      </c>
      <c r="AD277" s="10">
        <f t="shared" si="108"/>
        <v>0</v>
      </c>
      <c r="AE277" s="10">
        <f t="shared" si="108"/>
        <v>0</v>
      </c>
      <c r="AF277" s="10">
        <f t="shared" si="108"/>
        <v>0</v>
      </c>
      <c r="AG277" s="10">
        <f t="shared" si="108"/>
        <v>0</v>
      </c>
      <c r="AH277" s="10">
        <f t="shared" si="108"/>
        <v>0</v>
      </c>
      <c r="AI277" s="10">
        <f t="shared" si="108"/>
        <v>0</v>
      </c>
      <c r="AJ277" s="10">
        <f t="shared" si="108"/>
        <v>0</v>
      </c>
      <c r="AK277" s="10">
        <f t="shared" si="108"/>
        <v>0</v>
      </c>
      <c r="AL277" s="10">
        <f t="shared" si="109"/>
        <v>0</v>
      </c>
    </row>
    <row r="278" spans="1:38" x14ac:dyDescent="0.35">
      <c r="E278" t="s">
        <v>148</v>
      </c>
      <c r="F278" t="s">
        <v>53</v>
      </c>
      <c r="G278" s="10">
        <f t="shared" ref="G278:AK278" si="110">G267</f>
        <v>0</v>
      </c>
      <c r="H278" s="10">
        <f t="shared" si="110"/>
        <v>0</v>
      </c>
      <c r="I278" s="10">
        <f t="shared" si="110"/>
        <v>0</v>
      </c>
      <c r="J278" s="10">
        <f t="shared" si="110"/>
        <v>0</v>
      </c>
      <c r="K278" s="10">
        <f t="shared" si="110"/>
        <v>0</v>
      </c>
      <c r="L278" s="10">
        <f t="shared" si="110"/>
        <v>0</v>
      </c>
      <c r="M278" s="10">
        <f t="shared" si="110"/>
        <v>0</v>
      </c>
      <c r="N278" s="10">
        <f t="shared" si="110"/>
        <v>0</v>
      </c>
      <c r="O278" s="10">
        <f t="shared" si="110"/>
        <v>0</v>
      </c>
      <c r="P278" s="10">
        <f t="shared" si="110"/>
        <v>0</v>
      </c>
      <c r="Q278" s="10">
        <f t="shared" si="110"/>
        <v>0</v>
      </c>
      <c r="R278" s="10">
        <f t="shared" si="110"/>
        <v>0</v>
      </c>
      <c r="S278" s="10">
        <f t="shared" si="110"/>
        <v>0</v>
      </c>
      <c r="T278" s="10">
        <f t="shared" si="110"/>
        <v>0</v>
      </c>
      <c r="U278" s="10">
        <f t="shared" si="110"/>
        <v>0</v>
      </c>
      <c r="V278" s="10">
        <f t="shared" si="110"/>
        <v>0</v>
      </c>
      <c r="W278" s="10">
        <f t="shared" si="110"/>
        <v>0</v>
      </c>
      <c r="X278" s="10">
        <f t="shared" si="110"/>
        <v>0</v>
      </c>
      <c r="Y278" s="10">
        <f t="shared" si="110"/>
        <v>0</v>
      </c>
      <c r="Z278" s="10">
        <f t="shared" si="110"/>
        <v>0</v>
      </c>
      <c r="AA278" s="10">
        <f t="shared" si="110"/>
        <v>0</v>
      </c>
      <c r="AB278" s="10">
        <f t="shared" si="110"/>
        <v>0</v>
      </c>
      <c r="AC278" s="10">
        <f t="shared" si="110"/>
        <v>0</v>
      </c>
      <c r="AD278" s="10">
        <f t="shared" si="110"/>
        <v>0</v>
      </c>
      <c r="AE278" s="10">
        <f t="shared" si="110"/>
        <v>0</v>
      </c>
      <c r="AF278" s="10">
        <f t="shared" si="110"/>
        <v>0</v>
      </c>
      <c r="AG278" s="10">
        <f t="shared" si="110"/>
        <v>0</v>
      </c>
      <c r="AH278" s="10">
        <f t="shared" si="110"/>
        <v>0</v>
      </c>
      <c r="AI278" s="10">
        <f t="shared" si="110"/>
        <v>0</v>
      </c>
      <c r="AJ278" s="10">
        <f t="shared" si="110"/>
        <v>0</v>
      </c>
      <c r="AK278" s="10">
        <f t="shared" si="110"/>
        <v>0</v>
      </c>
      <c r="AL278" s="10">
        <f>IF(AF278=0,0,IF($G$17&gt;(AK278/AF278)^(1/5)-1+2%,AK278*(AK278/AF278)^(1/5)/($G$17-((AK278/AF278)^(1/5)-1)),AK278*(1+$G$16)/$G$18))</f>
        <v>0</v>
      </c>
    </row>
    <row r="279" spans="1:38" x14ac:dyDescent="0.35">
      <c r="E279" t="s">
        <v>149</v>
      </c>
      <c r="F279" t="s">
        <v>53</v>
      </c>
      <c r="G279" s="10">
        <f>-$G$19*G278</f>
        <v>0</v>
      </c>
      <c r="H279" s="10">
        <f t="shared" ref="H279:AK279" si="111">-$G$19*H278</f>
        <v>0</v>
      </c>
      <c r="I279" s="10">
        <f t="shared" si="111"/>
        <v>0</v>
      </c>
      <c r="J279" s="10">
        <f t="shared" si="111"/>
        <v>0</v>
      </c>
      <c r="K279" s="10">
        <f t="shared" si="111"/>
        <v>0</v>
      </c>
      <c r="L279" s="10">
        <f t="shared" si="111"/>
        <v>0</v>
      </c>
      <c r="M279" s="10">
        <f t="shared" si="111"/>
        <v>0</v>
      </c>
      <c r="N279" s="10">
        <f t="shared" si="111"/>
        <v>0</v>
      </c>
      <c r="O279" s="10">
        <f t="shared" si="111"/>
        <v>0</v>
      </c>
      <c r="P279" s="10">
        <f t="shared" si="111"/>
        <v>0</v>
      </c>
      <c r="Q279" s="10">
        <f t="shared" si="111"/>
        <v>0</v>
      </c>
      <c r="R279" s="10">
        <f t="shared" si="111"/>
        <v>0</v>
      </c>
      <c r="S279" s="10">
        <f t="shared" si="111"/>
        <v>0</v>
      </c>
      <c r="T279" s="10">
        <f t="shared" si="111"/>
        <v>0</v>
      </c>
      <c r="U279" s="10">
        <f t="shared" si="111"/>
        <v>0</v>
      </c>
      <c r="V279" s="10">
        <f t="shared" si="111"/>
        <v>0</v>
      </c>
      <c r="W279" s="10">
        <f t="shared" si="111"/>
        <v>0</v>
      </c>
      <c r="X279" s="10">
        <f t="shared" si="111"/>
        <v>0</v>
      </c>
      <c r="Y279" s="10">
        <f t="shared" si="111"/>
        <v>0</v>
      </c>
      <c r="Z279" s="10">
        <f t="shared" si="111"/>
        <v>0</v>
      </c>
      <c r="AA279" s="10">
        <f t="shared" si="111"/>
        <v>0</v>
      </c>
      <c r="AB279" s="10">
        <f t="shared" si="111"/>
        <v>0</v>
      </c>
      <c r="AC279" s="10">
        <f t="shared" si="111"/>
        <v>0</v>
      </c>
      <c r="AD279" s="10">
        <f t="shared" si="111"/>
        <v>0</v>
      </c>
      <c r="AE279" s="10">
        <f t="shared" si="111"/>
        <v>0</v>
      </c>
      <c r="AF279" s="10">
        <f t="shared" si="111"/>
        <v>0</v>
      </c>
      <c r="AG279" s="10">
        <f t="shared" si="111"/>
        <v>0</v>
      </c>
      <c r="AH279" s="10">
        <f t="shared" si="111"/>
        <v>0</v>
      </c>
      <c r="AI279" s="10">
        <f t="shared" si="111"/>
        <v>0</v>
      </c>
      <c r="AJ279" s="10">
        <f t="shared" si="111"/>
        <v>0</v>
      </c>
      <c r="AK279" s="10">
        <f t="shared" si="111"/>
        <v>0</v>
      </c>
      <c r="AL279" s="10">
        <f t="shared" ref="AL279" si="112">IF(AF279=0,0,IF($G$17&gt;(AK279/AF279)^(1/5)-1+2%,AK279*(AK279/AF279)^(1/5)/($G$17-((AK279/AF279)^(1/5)-1)),AK279*(1+$G$16)/$G$18))</f>
        <v>0</v>
      </c>
    </row>
    <row r="280" spans="1:38" x14ac:dyDescent="0.35">
      <c r="E280" t="s">
        <v>150</v>
      </c>
      <c r="F280" t="s">
        <v>53</v>
      </c>
      <c r="G280" s="10">
        <f t="shared" ref="G280:AL280" si="113">SUM(G270:G279)</f>
        <v>-34764548.044999994</v>
      </c>
      <c r="H280" s="10">
        <f t="shared" si="113"/>
        <v>-1945044.737130746</v>
      </c>
      <c r="I280" s="10">
        <f t="shared" si="113"/>
        <v>-7360071.3042494999</v>
      </c>
      <c r="J280" s="10">
        <f t="shared" si="113"/>
        <v>-8708941.1980113816</v>
      </c>
      <c r="K280" s="10">
        <f t="shared" si="113"/>
        <v>-14395855.779832052</v>
      </c>
      <c r="L280" s="10">
        <f t="shared" si="113"/>
        <v>-5249107.4379045693</v>
      </c>
      <c r="M280" s="10">
        <f t="shared" si="113"/>
        <v>-2824884.558639999</v>
      </c>
      <c r="N280" s="10">
        <f t="shared" si="113"/>
        <v>-2665448.496597677</v>
      </c>
      <c r="O280" s="10">
        <f t="shared" si="113"/>
        <v>-31844094.662169497</v>
      </c>
      <c r="P280" s="10">
        <f t="shared" si="113"/>
        <v>-5896083.6808729796</v>
      </c>
      <c r="Q280" s="10">
        <f t="shared" si="113"/>
        <v>-7566028.7008827431</v>
      </c>
      <c r="R280" s="10">
        <f t="shared" si="113"/>
        <v>-17022429.753276419</v>
      </c>
      <c r="S280" s="10">
        <f t="shared" si="113"/>
        <v>-22873519.834461823</v>
      </c>
      <c r="T280" s="10">
        <f t="shared" si="113"/>
        <v>-4051379.994564807</v>
      </c>
      <c r="U280" s="10">
        <f t="shared" si="113"/>
        <v>-3739608.0654132739</v>
      </c>
      <c r="V280" s="10">
        <f t="shared" si="113"/>
        <v>-3411213.7143506054</v>
      </c>
      <c r="W280" s="10">
        <f t="shared" si="113"/>
        <v>-3065693.8711932078</v>
      </c>
      <c r="X280" s="10">
        <f t="shared" si="113"/>
        <v>-2702531.6672978289</v>
      </c>
      <c r="Y280" s="10">
        <f t="shared" si="113"/>
        <v>-2321196.0778802242</v>
      </c>
      <c r="Z280" s="10">
        <f t="shared" si="113"/>
        <v>-1921141.5553962905</v>
      </c>
      <c r="AA280" s="10">
        <f t="shared" si="113"/>
        <v>-1501807.6537680868</v>
      </c>
      <c r="AB280" s="10">
        <f t="shared" si="113"/>
        <v>-1062618.643231893</v>
      </c>
      <c r="AC280" s="10">
        <f t="shared" si="113"/>
        <v>-602983.11558009684</v>
      </c>
      <c r="AD280" s="10">
        <f t="shared" si="113"/>
        <v>-122293.57956339791</v>
      </c>
      <c r="AE280" s="10">
        <f t="shared" si="113"/>
        <v>380073.9537859112</v>
      </c>
      <c r="AF280" s="10">
        <f t="shared" si="113"/>
        <v>904760.39615450427</v>
      </c>
      <c r="AG280" s="10">
        <f t="shared" si="113"/>
        <v>1452424.0175230689</v>
      </c>
      <c r="AH280" s="10">
        <f t="shared" si="113"/>
        <v>2023740.8925726078</v>
      </c>
      <c r="AI280" s="10">
        <f t="shared" si="113"/>
        <v>2619405.3581847884</v>
      </c>
      <c r="AJ280" s="10">
        <f t="shared" si="113"/>
        <v>3240130.4823054224</v>
      </c>
      <c r="AK280" s="10">
        <f t="shared" si="113"/>
        <v>3886648.5444466174</v>
      </c>
      <c r="AL280" s="10">
        <f t="shared" si="113"/>
        <v>482170899.44222474</v>
      </c>
    </row>
    <row r="281" spans="1:38" x14ac:dyDescent="0.35">
      <c r="E281" t="s">
        <v>151</v>
      </c>
      <c r="F281" t="s">
        <v>53</v>
      </c>
      <c r="G281" s="10">
        <f>NPV($G$17,H280:AL280)+G280</f>
        <v>-30661526.030666795</v>
      </c>
    </row>
    <row r="282" spans="1:38" x14ac:dyDescent="0.35">
      <c r="E282" s="15" t="s">
        <v>153</v>
      </c>
      <c r="F282" s="15"/>
      <c r="G282" s="18" t="str">
        <f>IF(G281&gt;0,"N/A",IF(ABS(G281+G255)&gt;1,"Error","OK"))</f>
        <v>Error</v>
      </c>
    </row>
    <row r="284" spans="1:38" x14ac:dyDescent="0.35">
      <c r="C284" s="3" t="s">
        <v>155</v>
      </c>
      <c r="D284" s="3"/>
      <c r="G284">
        <f>MAX(0,-G313/(NPV($G$18,H285:AA285)+G285))</f>
        <v>5506776.8504425082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4">G286*(1+$G$16)</f>
        <v>17579235.372820001</v>
      </c>
      <c r="I286" s="10">
        <f t="shared" si="114"/>
        <v>17948399.315649219</v>
      </c>
      <c r="J286" s="10">
        <f t="shared" si="114"/>
        <v>18325315.701277852</v>
      </c>
      <c r="K286" s="10">
        <f t="shared" si="114"/>
        <v>18710147.331004687</v>
      </c>
      <c r="L286" s="10">
        <f t="shared" si="114"/>
        <v>19103060.424955782</v>
      </c>
      <c r="M286" s="10">
        <f t="shared" si="114"/>
        <v>19504224.69387985</v>
      </c>
      <c r="N286" s="10">
        <f t="shared" si="114"/>
        <v>19913813.412451327</v>
      </c>
      <c r="O286" s="10">
        <f t="shared" si="114"/>
        <v>20332003.494112805</v>
      </c>
      <c r="P286" s="10">
        <f t="shared" si="114"/>
        <v>20758975.567489173</v>
      </c>
      <c r="Q286" s="10">
        <f t="shared" si="114"/>
        <v>21194914.054406445</v>
      </c>
      <c r="R286" s="10">
        <f t="shared" si="114"/>
        <v>21640007.249548979</v>
      </c>
      <c r="S286" s="10">
        <f t="shared" si="114"/>
        <v>22094447.401789505</v>
      </c>
      <c r="T286" s="10">
        <f t="shared" si="114"/>
        <v>22558430.797227081</v>
      </c>
      <c r="U286" s="10">
        <f t="shared" si="114"/>
        <v>23032157.843968846</v>
      </c>
      <c r="V286" s="10">
        <f t="shared" si="114"/>
        <v>23515833.158692189</v>
      </c>
      <c r="W286" s="10">
        <f t="shared" si="114"/>
        <v>24009665.655024722</v>
      </c>
      <c r="X286" s="10">
        <f t="shared" si="114"/>
        <v>24513868.633780241</v>
      </c>
      <c r="Y286" s="10">
        <f t="shared" si="114"/>
        <v>25028659.875089623</v>
      </c>
      <c r="Z286" s="10">
        <f t="shared" si="114"/>
        <v>25554261.732466504</v>
      </c>
      <c r="AA286" s="10">
        <f t="shared" si="114"/>
        <v>26090901.228848297</v>
      </c>
      <c r="AB286" s="10">
        <f t="shared" si="114"/>
        <v>26638810.154654108</v>
      </c>
      <c r="AC286" s="10">
        <f t="shared" si="114"/>
        <v>27198225.16790184</v>
      </c>
      <c r="AD286" s="10">
        <f t="shared" si="114"/>
        <v>27769387.896427777</v>
      </c>
      <c r="AE286" s="10">
        <f t="shared" si="114"/>
        <v>28352545.042252757</v>
      </c>
      <c r="AF286" s="10">
        <f t="shared" si="114"/>
        <v>28947948.488140061</v>
      </c>
      <c r="AG286" s="10">
        <f>AF286*(1+$G$16)</f>
        <v>29555855.406390999</v>
      </c>
      <c r="AH286" s="10">
        <f t="shared" si="114"/>
        <v>30176528.369925208</v>
      </c>
      <c r="AI286" s="10">
        <f t="shared" si="114"/>
        <v>30810235.465693634</v>
      </c>
      <c r="AJ286" s="10">
        <f t="shared" si="114"/>
        <v>31457250.410473198</v>
      </c>
      <c r="AK286" s="10">
        <f t="shared" si="114"/>
        <v>32117852.669093132</v>
      </c>
    </row>
    <row r="287" spans="1:38" x14ac:dyDescent="0.35">
      <c r="E287" t="s">
        <v>139</v>
      </c>
      <c r="F287" t="s">
        <v>53</v>
      </c>
      <c r="G287" s="10">
        <f>G285*G286</f>
        <v>17217664.420000002</v>
      </c>
      <c r="H287" s="10">
        <f t="shared" ref="H287:AK287" si="115">H285*H286</f>
        <v>17579235.372820001</v>
      </c>
      <c r="I287" s="10">
        <f t="shared" si="115"/>
        <v>17948399.315649219</v>
      </c>
      <c r="J287" s="10">
        <f t="shared" si="115"/>
        <v>18325315.701277852</v>
      </c>
      <c r="K287" s="10">
        <f t="shared" si="115"/>
        <v>18710147.331004687</v>
      </c>
      <c r="L287" s="10">
        <f t="shared" si="115"/>
        <v>19103060.424955782</v>
      </c>
      <c r="M287" s="10">
        <f t="shared" si="115"/>
        <v>0</v>
      </c>
      <c r="N287" s="10">
        <f t="shared" si="115"/>
        <v>0</v>
      </c>
      <c r="O287" s="10">
        <f t="shared" si="115"/>
        <v>0</v>
      </c>
      <c r="P287" s="10">
        <f t="shared" si="115"/>
        <v>0</v>
      </c>
      <c r="Q287" s="10">
        <f t="shared" si="115"/>
        <v>0</v>
      </c>
      <c r="R287" s="10">
        <f t="shared" si="115"/>
        <v>0</v>
      </c>
      <c r="S287" s="10">
        <f t="shared" si="115"/>
        <v>0</v>
      </c>
      <c r="T287" s="10">
        <f t="shared" si="115"/>
        <v>0</v>
      </c>
      <c r="U287" s="10">
        <f t="shared" si="115"/>
        <v>0</v>
      </c>
      <c r="V287" s="10">
        <f t="shared" si="115"/>
        <v>0</v>
      </c>
      <c r="W287" s="10">
        <f t="shared" si="115"/>
        <v>0</v>
      </c>
      <c r="X287" s="10">
        <f t="shared" si="115"/>
        <v>0</v>
      </c>
      <c r="Y287" s="10">
        <f t="shared" si="115"/>
        <v>0</v>
      </c>
      <c r="Z287" s="10">
        <f t="shared" si="115"/>
        <v>0</v>
      </c>
      <c r="AA287" s="10">
        <f t="shared" si="115"/>
        <v>0</v>
      </c>
      <c r="AB287" s="10">
        <f t="shared" si="115"/>
        <v>0</v>
      </c>
      <c r="AC287" s="10">
        <f t="shared" si="115"/>
        <v>0</v>
      </c>
      <c r="AD287" s="10">
        <f t="shared" si="115"/>
        <v>0</v>
      </c>
      <c r="AE287" s="10">
        <f t="shared" si="115"/>
        <v>0</v>
      </c>
      <c r="AF287" s="10">
        <f t="shared" si="115"/>
        <v>0</v>
      </c>
      <c r="AG287" s="10">
        <f t="shared" si="115"/>
        <v>0</v>
      </c>
      <c r="AH287" s="10">
        <f t="shared" si="115"/>
        <v>0</v>
      </c>
      <c r="AI287" s="10">
        <f t="shared" si="115"/>
        <v>0</v>
      </c>
      <c r="AJ287" s="10">
        <f t="shared" si="115"/>
        <v>0</v>
      </c>
      <c r="AK287" s="10">
        <f t="shared" si="115"/>
        <v>0</v>
      </c>
    </row>
    <row r="289" spans="4:37" x14ac:dyDescent="0.35">
      <c r="D289" t="s">
        <v>140</v>
      </c>
    </row>
    <row r="290" spans="4:37" x14ac:dyDescent="0.35">
      <c r="E290" t="s">
        <v>57</v>
      </c>
      <c r="F290" t="s">
        <v>53</v>
      </c>
      <c r="G290" s="10">
        <f t="shared" ref="G290:AK295" si="116">G224</f>
        <v>6232586.4000000004</v>
      </c>
      <c r="H290" s="10">
        <f t="shared" si="116"/>
        <v>4176296</v>
      </c>
      <c r="I290" s="10">
        <f t="shared" si="116"/>
        <v>4176296</v>
      </c>
      <c r="J290" s="10">
        <f t="shared" si="116"/>
        <v>3786015.9385158177</v>
      </c>
      <c r="K290" s="10">
        <f t="shared" si="116"/>
        <v>4598927.3384508733</v>
      </c>
      <c r="L290" s="10">
        <f t="shared" si="116"/>
        <v>5147622.5504659051</v>
      </c>
      <c r="M290" s="10">
        <f t="shared" si="116"/>
        <v>3979015.7998537263</v>
      </c>
      <c r="N290" s="10">
        <f t="shared" si="116"/>
        <v>4907370.082629622</v>
      </c>
      <c r="O290" s="10">
        <f t="shared" si="116"/>
        <v>4483790.3419831889</v>
      </c>
      <c r="P290" s="10">
        <f t="shared" si="116"/>
        <v>4577949.939164836</v>
      </c>
      <c r="Q290" s="10">
        <f t="shared" si="116"/>
        <v>4674086.8878872972</v>
      </c>
      <c r="R290" s="10">
        <f t="shared" si="116"/>
        <v>4772242.7125329301</v>
      </c>
      <c r="S290" s="10">
        <f t="shared" si="116"/>
        <v>4872459.8094961215</v>
      </c>
      <c r="T290" s="10">
        <f t="shared" si="116"/>
        <v>4974781.4654955398</v>
      </c>
      <c r="U290" s="10">
        <f t="shared" si="116"/>
        <v>5079251.8762709461</v>
      </c>
      <c r="V290" s="10">
        <f t="shared" si="116"/>
        <v>5185916.1656726357</v>
      </c>
      <c r="W290" s="10">
        <f t="shared" si="116"/>
        <v>5294820.4051517611</v>
      </c>
      <c r="X290" s="10">
        <f t="shared" si="116"/>
        <v>5406011.6336599477</v>
      </c>
      <c r="Y290" s="10">
        <f t="shared" si="116"/>
        <v>5519537.8779668063</v>
      </c>
      <c r="Z290" s="10">
        <f t="shared" si="116"/>
        <v>5635448.1734041097</v>
      </c>
      <c r="AA290" s="10">
        <f t="shared" si="116"/>
        <v>5753792.5850455957</v>
      </c>
      <c r="AB290" s="10">
        <f t="shared" si="116"/>
        <v>5874622.229331553</v>
      </c>
      <c r="AC290" s="10">
        <f t="shared" si="116"/>
        <v>5997989.296147516</v>
      </c>
      <c r="AD290" s="10">
        <f t="shared" si="116"/>
        <v>6123947.0713666137</v>
      </c>
      <c r="AE290" s="10">
        <f t="shared" si="116"/>
        <v>6252549.959865313</v>
      </c>
      <c r="AF290" s="10">
        <f t="shared" si="116"/>
        <v>6383853.5090224845</v>
      </c>
      <c r="AG290" s="10">
        <f t="shared" si="116"/>
        <v>6517914.432711957</v>
      </c>
      <c r="AH290" s="10">
        <f t="shared" si="116"/>
        <v>6654790.6357989078</v>
      </c>
      <c r="AI290" s="10">
        <f t="shared" si="116"/>
        <v>6794541.2391506853</v>
      </c>
      <c r="AJ290" s="10">
        <f t="shared" si="116"/>
        <v>6937226.6051728493</v>
      </c>
      <c r="AK290" s="10">
        <f t="shared" si="116"/>
        <v>7082908.363881479</v>
      </c>
    </row>
    <row r="291" spans="4:37" x14ac:dyDescent="0.35">
      <c r="E291" t="s">
        <v>141</v>
      </c>
      <c r="F291" t="s">
        <v>53</v>
      </c>
      <c r="G291" s="10">
        <f t="shared" si="116"/>
        <v>0</v>
      </c>
      <c r="H291" s="10">
        <f t="shared" si="116"/>
        <v>526993.09080000001</v>
      </c>
      <c r="I291" s="10">
        <f t="shared" si="116"/>
        <v>1052117.5824</v>
      </c>
      <c r="J291" s="10">
        <f t="shared" si="116"/>
        <v>1617113.1687767638</v>
      </c>
      <c r="K291" s="10">
        <f t="shared" si="116"/>
        <v>2307276.8111002063</v>
      </c>
      <c r="L291" s="10">
        <f t="shared" si="116"/>
        <v>3079492.6394812567</v>
      </c>
      <c r="M291" s="10">
        <f t="shared" si="116"/>
        <v>3873851.0579541735</v>
      </c>
      <c r="N291" s="10">
        <f t="shared" si="116"/>
        <v>4798477.4313812647</v>
      </c>
      <c r="O291" s="10">
        <f t="shared" si="116"/>
        <v>5782492.9727908745</v>
      </c>
      <c r="P291" s="10">
        <f t="shared" si="116"/>
        <v>6852331.360978676</v>
      </c>
      <c r="Q291" s="10">
        <f t="shared" si="116"/>
        <v>8019114.1801221464</v>
      </c>
      <c r="R291" s="10">
        <f t="shared" si="116"/>
        <v>9290100.9924273528</v>
      </c>
      <c r="S291" s="10">
        <f t="shared" si="116"/>
        <v>10673047.956508093</v>
      </c>
      <c r="T291" s="10">
        <f t="shared" si="116"/>
        <v>11807793.184680985</v>
      </c>
      <c r="U291" s="10">
        <f t="shared" si="116"/>
        <v>12985490.898288321</v>
      </c>
      <c r="V291" s="10">
        <f t="shared" si="116"/>
        <v>14207444.679072723</v>
      </c>
      <c r="W291" s="10">
        <f t="shared" si="116"/>
        <v>15474993.91716392</v>
      </c>
      <c r="X291" s="10">
        <f t="shared" si="116"/>
        <v>16789514.740151476</v>
      </c>
      <c r="Y291" s="10">
        <f t="shared" si="116"/>
        <v>18152420.965387043</v>
      </c>
      <c r="Z291" s="10">
        <f t="shared" si="116"/>
        <v>19565165.076082096</v>
      </c>
      <c r="AA291" s="10">
        <f t="shared" si="116"/>
        <v>21029239.221780606</v>
      </c>
      <c r="AB291" s="10">
        <f t="shared" si="116"/>
        <v>22546176.243799895</v>
      </c>
      <c r="AC291" s="10">
        <f t="shared" si="116"/>
        <v>24117550.726247191</v>
      </c>
      <c r="AD291" s="10">
        <f t="shared" si="116"/>
        <v>25744980.073233765</v>
      </c>
      <c r="AE291" s="10">
        <f t="shared" si="116"/>
        <v>27430125.612923495</v>
      </c>
      <c r="AF291" s="10">
        <f t="shared" si="116"/>
        <v>29174693.729067899</v>
      </c>
      <c r="AG291" s="10">
        <f t="shared" si="116"/>
        <v>30980437.020695064</v>
      </c>
      <c r="AH291" s="10">
        <f t="shared" si="116"/>
        <v>32849155.490636054</v>
      </c>
      <c r="AI291" s="10">
        <f t="shared" si="116"/>
        <v>34782697.763588436</v>
      </c>
      <c r="AJ291" s="10">
        <f t="shared" si="116"/>
        <v>36782962.334433451</v>
      </c>
      <c r="AK291" s="10">
        <f t="shared" si="116"/>
        <v>38851898.847540215</v>
      </c>
    </row>
    <row r="292" spans="4:37" x14ac:dyDescent="0.35">
      <c r="E292" t="s">
        <v>117</v>
      </c>
      <c r="F292" t="s">
        <v>53</v>
      </c>
      <c r="G292" s="10">
        <f t="shared" si="116"/>
        <v>0</v>
      </c>
      <c r="H292" s="10">
        <f t="shared" si="116"/>
        <v>0</v>
      </c>
      <c r="I292" s="10">
        <f t="shared" si="116"/>
        <v>0</v>
      </c>
      <c r="J292" s="10">
        <f t="shared" si="116"/>
        <v>0</v>
      </c>
      <c r="K292" s="10">
        <f t="shared" si="116"/>
        <v>0</v>
      </c>
      <c r="L292" s="10">
        <f t="shared" si="116"/>
        <v>0</v>
      </c>
      <c r="M292" s="10">
        <f t="shared" si="116"/>
        <v>0</v>
      </c>
      <c r="N292" s="10">
        <f t="shared" si="116"/>
        <v>0</v>
      </c>
      <c r="O292" s="10">
        <f t="shared" si="116"/>
        <v>0</v>
      </c>
      <c r="P292" s="10">
        <f t="shared" si="116"/>
        <v>0</v>
      </c>
      <c r="Q292" s="10">
        <f t="shared" si="116"/>
        <v>0</v>
      </c>
      <c r="R292" s="10">
        <f t="shared" si="116"/>
        <v>0</v>
      </c>
      <c r="S292" s="10">
        <f t="shared" si="116"/>
        <v>0</v>
      </c>
      <c r="T292" s="10">
        <f t="shared" si="116"/>
        <v>0</v>
      </c>
      <c r="U292" s="10">
        <f t="shared" si="116"/>
        <v>0</v>
      </c>
      <c r="V292" s="10">
        <f t="shared" si="116"/>
        <v>0</v>
      </c>
      <c r="W292" s="10">
        <f t="shared" si="116"/>
        <v>0</v>
      </c>
      <c r="X292" s="10">
        <f t="shared" si="116"/>
        <v>0</v>
      </c>
      <c r="Y292" s="10">
        <f t="shared" si="116"/>
        <v>0</v>
      </c>
      <c r="Z292" s="10">
        <f t="shared" si="116"/>
        <v>0</v>
      </c>
      <c r="AA292" s="10">
        <f t="shared" si="116"/>
        <v>0</v>
      </c>
      <c r="AB292" s="10">
        <f t="shared" si="116"/>
        <v>0</v>
      </c>
      <c r="AC292" s="10">
        <f t="shared" si="116"/>
        <v>0</v>
      </c>
      <c r="AD292" s="10">
        <f t="shared" si="116"/>
        <v>0</v>
      </c>
      <c r="AE292" s="10">
        <f t="shared" si="116"/>
        <v>0</v>
      </c>
      <c r="AF292" s="10">
        <f t="shared" si="116"/>
        <v>0</v>
      </c>
      <c r="AG292" s="10">
        <f t="shared" si="116"/>
        <v>0</v>
      </c>
      <c r="AH292" s="10">
        <f t="shared" si="116"/>
        <v>0</v>
      </c>
      <c r="AI292" s="10">
        <f t="shared" si="116"/>
        <v>0</v>
      </c>
      <c r="AJ292" s="10">
        <f t="shared" si="116"/>
        <v>0</v>
      </c>
      <c r="AK292" s="10">
        <f t="shared" si="116"/>
        <v>0</v>
      </c>
    </row>
    <row r="293" spans="4:37" x14ac:dyDescent="0.35">
      <c r="E293" t="s">
        <v>118</v>
      </c>
      <c r="F293" t="s">
        <v>53</v>
      </c>
      <c r="G293" s="10">
        <f t="shared" si="116"/>
        <v>0</v>
      </c>
      <c r="H293" s="10">
        <f t="shared" si="116"/>
        <v>-473409.11199999996</v>
      </c>
      <c r="I293" s="10">
        <f t="shared" si="116"/>
        <v>-910776.53193599987</v>
      </c>
      <c r="J293" s="10">
        <f t="shared" si="116"/>
        <v>-1372422.3919271477</v>
      </c>
      <c r="K293" s="10">
        <f t="shared" si="116"/>
        <v>-1886369.0869462134</v>
      </c>
      <c r="L293" s="10">
        <f t="shared" si="116"/>
        <v>-2432988.253675662</v>
      </c>
      <c r="M293" s="10">
        <f t="shared" si="116"/>
        <v>-2933364.3346128031</v>
      </c>
      <c r="N293" s="10">
        <f t="shared" si="116"/>
        <v>-3496895.8544871639</v>
      </c>
      <c r="O293" s="10">
        <f t="shared" si="116"/>
        <v>-4082802.0845246837</v>
      </c>
      <c r="P293" s="10">
        <f t="shared" si="116"/>
        <v>-4691774.245151951</v>
      </c>
      <c r="Q293" s="10">
        <f t="shared" si="116"/>
        <v>-5324522.7208062867</v>
      </c>
      <c r="R293" s="10">
        <f t="shared" si="116"/>
        <v>-5981777.559995994</v>
      </c>
      <c r="S293" s="10">
        <f t="shared" si="116"/>
        <v>-6664288.9879117915</v>
      </c>
      <c r="T293" s="10">
        <f t="shared" si="116"/>
        <v>-7372827.9318960942</v>
      </c>
      <c r="U293" s="10">
        <f t="shared" si="116"/>
        <v>-8108186.5600840691</v>
      </c>
      <c r="V293" s="10">
        <f t="shared" si="116"/>
        <v>-8871178.8335379735</v>
      </c>
      <c r="W293" s="10">
        <f t="shared" si="116"/>
        <v>-9662641.0722039435</v>
      </c>
      <c r="X293" s="10">
        <f t="shared" si="116"/>
        <v>-10483432.535028294</v>
      </c>
      <c r="Y293" s="10">
        <f t="shared" si="116"/>
        <v>-11334436.014578426</v>
      </c>
      <c r="Z293" s="10">
        <f t="shared" si="116"/>
        <v>-12216558.446521716</v>
      </c>
      <c r="AA293" s="10">
        <f t="shared" si="116"/>
        <v>-13130731.534324195</v>
      </c>
      <c r="AB293" s="10">
        <f t="shared" si="116"/>
        <v>-14077912.389539462</v>
      </c>
      <c r="AC293" s="10">
        <f t="shared" si="116"/>
        <v>-15059084.188067133</v>
      </c>
      <c r="AD293" s="10">
        <f t="shared" si="116"/>
        <v>-16075256.842769178</v>
      </c>
      <c r="AE293" s="10">
        <f t="shared" si="116"/>
        <v>-17127467.692841772</v>
      </c>
      <c r="AF293" s="10">
        <f t="shared" si="116"/>
        <v>-18216782.210349753</v>
      </c>
      <c r="AG293" s="10">
        <f t="shared" si="116"/>
        <v>-19344294.724340525</v>
      </c>
      <c r="AH293" s="10">
        <f t="shared" si="116"/>
        <v>-20511129.162964147</v>
      </c>
      <c r="AI293" s="10">
        <f t="shared" si="116"/>
        <v>-21718439.814036522</v>
      </c>
      <c r="AJ293" s="10">
        <f t="shared" si="116"/>
        <v>-22967412.104493074</v>
      </c>
      <c r="AK293" s="10">
        <f t="shared" si="116"/>
        <v>-24259263.399190813</v>
      </c>
    </row>
    <row r="294" spans="4:37" x14ac:dyDescent="0.35">
      <c r="E294" t="s">
        <v>142</v>
      </c>
      <c r="F294" t="s">
        <v>53</v>
      </c>
      <c r="G294" s="10">
        <f t="shared" si="116"/>
        <v>-2197616.1825999999</v>
      </c>
      <c r="H294" s="10">
        <f t="shared" si="116"/>
        <v>-2338304.2137968307</v>
      </c>
      <c r="I294" s="10">
        <f t="shared" si="116"/>
        <v>-2710520.8808911005</v>
      </c>
      <c r="J294" s="10">
        <f t="shared" si="116"/>
        <v>-3063146.7228086372</v>
      </c>
      <c r="K294" s="10">
        <f t="shared" si="116"/>
        <v>-3549843.9022192797</v>
      </c>
      <c r="L294" s="10">
        <f t="shared" si="116"/>
        <v>-3844264.5922605116</v>
      </c>
      <c r="M294" s="10">
        <f t="shared" si="116"/>
        <v>-4001325.7003741753</v>
      </c>
      <c r="N294" s="10">
        <f t="shared" si="116"/>
        <v>-4194069.3778108284</v>
      </c>
      <c r="O294" s="10">
        <f t="shared" si="116"/>
        <v>-4485177.1546153165</v>
      </c>
      <c r="P294" s="10">
        <f t="shared" si="116"/>
        <v>-4782398.1947326986</v>
      </c>
      <c r="Q294" s="10">
        <f t="shared" si="116"/>
        <v>-5085860.8766925465</v>
      </c>
      <c r="R294" s="10">
        <f t="shared" si="116"/>
        <v>-5395696.2749735508</v>
      </c>
      <c r="S294" s="10">
        <f t="shared" si="116"/>
        <v>-5712038.2166184559</v>
      </c>
      <c r="T294" s="10">
        <f t="shared" si="116"/>
        <v>-6034160.7541327896</v>
      </c>
      <c r="U294" s="10">
        <f t="shared" si="116"/>
        <v>-6362106.8626120714</v>
      </c>
      <c r="V294" s="10">
        <f t="shared" si="116"/>
        <v>-6695920.419628826</v>
      </c>
      <c r="W294" s="10">
        <f t="shared" si="116"/>
        <v>-7035646.2241846044</v>
      </c>
      <c r="X294" s="10">
        <f t="shared" si="116"/>
        <v>-7381330.0160599854</v>
      </c>
      <c r="Y294" s="10">
        <f t="shared" si="116"/>
        <v>-7733018.4955709428</v>
      </c>
      <c r="Z294" s="10">
        <f t="shared" si="116"/>
        <v>-8090759.3437400861</v>
      </c>
      <c r="AA294" s="10">
        <f t="shared" si="116"/>
        <v>-8454601.2428914998</v>
      </c>
      <c r="AB294" s="10">
        <f t="shared" si="116"/>
        <v>-8824593.8976780735</v>
      </c>
      <c r="AC294" s="10">
        <f t="shared" si="116"/>
        <v>-9200788.0565504059</v>
      </c>
      <c r="AD294" s="10">
        <f t="shared" si="116"/>
        <v>-9583235.5336765591</v>
      </c>
      <c r="AE294" s="10">
        <f t="shared" si="116"/>
        <v>-9971989.2313221265</v>
      </c>
      <c r="AF294" s="10">
        <f t="shared" si="116"/>
        <v>-8812036.1753002778</v>
      </c>
      <c r="AG294" s="10">
        <f t="shared" si="116"/>
        <v>-9179186.4141452238</v>
      </c>
      <c r="AH294" s="10">
        <f t="shared" si="116"/>
        <v>-9309862.4135577846</v>
      </c>
      <c r="AI294" s="10">
        <f t="shared" si="116"/>
        <v>-9528726.8204868194</v>
      </c>
      <c r="AJ294" s="10">
        <f t="shared" si="116"/>
        <v>-9753078.1396619268</v>
      </c>
      <c r="AK294" s="10">
        <f t="shared" si="116"/>
        <v>-10033731.976769038</v>
      </c>
    </row>
    <row r="295" spans="4:37" x14ac:dyDescent="0.35">
      <c r="E295" t="s">
        <v>125</v>
      </c>
      <c r="F295" t="s">
        <v>53</v>
      </c>
      <c r="G295" s="10">
        <f t="shared" si="116"/>
        <v>0</v>
      </c>
      <c r="H295" s="10">
        <f t="shared" si="116"/>
        <v>0</v>
      </c>
      <c r="I295" s="10">
        <f t="shared" si="116"/>
        <v>0</v>
      </c>
      <c r="J295" s="10">
        <f t="shared" si="116"/>
        <v>0</v>
      </c>
      <c r="K295" s="10">
        <f t="shared" si="116"/>
        <v>0</v>
      </c>
      <c r="L295" s="10">
        <f t="shared" si="116"/>
        <v>0</v>
      </c>
      <c r="M295" s="10">
        <f t="shared" si="116"/>
        <v>0</v>
      </c>
      <c r="N295" s="10">
        <f t="shared" si="116"/>
        <v>0</v>
      </c>
      <c r="O295" s="10">
        <f t="shared" si="116"/>
        <v>0</v>
      </c>
      <c r="P295" s="10">
        <f t="shared" si="116"/>
        <v>0</v>
      </c>
      <c r="Q295" s="10">
        <f t="shared" si="116"/>
        <v>0</v>
      </c>
      <c r="R295" s="10">
        <f t="shared" si="116"/>
        <v>0</v>
      </c>
      <c r="S295" s="10">
        <f t="shared" si="116"/>
        <v>0</v>
      </c>
      <c r="T295" s="10">
        <f t="shared" si="116"/>
        <v>0</v>
      </c>
      <c r="U295" s="10">
        <f t="shared" si="116"/>
        <v>0</v>
      </c>
      <c r="V295" s="10">
        <f t="shared" si="116"/>
        <v>0</v>
      </c>
      <c r="W295" s="10">
        <f t="shared" si="116"/>
        <v>0</v>
      </c>
      <c r="X295" s="10">
        <f t="shared" si="116"/>
        <v>0</v>
      </c>
      <c r="Y295" s="10">
        <f t="shared" si="116"/>
        <v>0</v>
      </c>
      <c r="Z295" s="10">
        <f t="shared" si="116"/>
        <v>0</v>
      </c>
      <c r="AA295" s="10">
        <f t="shared" si="116"/>
        <v>0</v>
      </c>
      <c r="AB295" s="10">
        <f t="shared" si="116"/>
        <v>0</v>
      </c>
      <c r="AC295" s="10">
        <f t="shared" si="116"/>
        <v>0</v>
      </c>
      <c r="AD295" s="10">
        <f t="shared" si="116"/>
        <v>0</v>
      </c>
      <c r="AE295" s="10">
        <f t="shared" si="116"/>
        <v>0</v>
      </c>
      <c r="AF295" s="10">
        <f t="shared" si="116"/>
        <v>0</v>
      </c>
      <c r="AG295" s="10">
        <f t="shared" si="116"/>
        <v>0</v>
      </c>
      <c r="AH295" s="10">
        <f t="shared" si="116"/>
        <v>0</v>
      </c>
      <c r="AI295" s="10">
        <f t="shared" si="116"/>
        <v>0</v>
      </c>
      <c r="AJ295" s="10">
        <f t="shared" si="116"/>
        <v>0</v>
      </c>
      <c r="AK295" s="10">
        <f t="shared" si="116"/>
        <v>0</v>
      </c>
    </row>
    <row r="296" spans="4:37" x14ac:dyDescent="0.35">
      <c r="E296" t="s">
        <v>143</v>
      </c>
      <c r="F296" t="s">
        <v>53</v>
      </c>
      <c r="G296" s="10">
        <f t="shared" ref="G296:AK296" si="117">G287</f>
        <v>17217664.420000002</v>
      </c>
      <c r="H296" s="10">
        <f t="shared" si="117"/>
        <v>17579235.372820001</v>
      </c>
      <c r="I296" s="10">
        <f t="shared" si="117"/>
        <v>17948399.315649219</v>
      </c>
      <c r="J296" s="10">
        <f t="shared" si="117"/>
        <v>18325315.701277852</v>
      </c>
      <c r="K296" s="10">
        <f t="shared" si="117"/>
        <v>18710147.331004687</v>
      </c>
      <c r="L296" s="10">
        <f t="shared" si="117"/>
        <v>19103060.424955782</v>
      </c>
      <c r="M296" s="10">
        <f t="shared" si="117"/>
        <v>0</v>
      </c>
      <c r="N296" s="10">
        <f t="shared" si="117"/>
        <v>0</v>
      </c>
      <c r="O296" s="10">
        <f t="shared" si="117"/>
        <v>0</v>
      </c>
      <c r="P296" s="10">
        <f t="shared" si="117"/>
        <v>0</v>
      </c>
      <c r="Q296" s="10">
        <f t="shared" si="117"/>
        <v>0</v>
      </c>
      <c r="R296" s="10">
        <f t="shared" si="117"/>
        <v>0</v>
      </c>
      <c r="S296" s="10">
        <f t="shared" si="117"/>
        <v>0</v>
      </c>
      <c r="T296" s="10">
        <f t="shared" si="117"/>
        <v>0</v>
      </c>
      <c r="U296" s="10">
        <f t="shared" si="117"/>
        <v>0</v>
      </c>
      <c r="V296" s="10">
        <f t="shared" si="117"/>
        <v>0</v>
      </c>
      <c r="W296" s="10">
        <f t="shared" si="117"/>
        <v>0</v>
      </c>
      <c r="X296" s="10">
        <f t="shared" si="117"/>
        <v>0</v>
      </c>
      <c r="Y296" s="10">
        <f t="shared" si="117"/>
        <v>0</v>
      </c>
      <c r="Z296" s="10">
        <f t="shared" si="117"/>
        <v>0</v>
      </c>
      <c r="AA296" s="10">
        <f t="shared" si="117"/>
        <v>0</v>
      </c>
      <c r="AB296" s="10">
        <f t="shared" si="117"/>
        <v>0</v>
      </c>
      <c r="AC296" s="10">
        <f t="shared" si="117"/>
        <v>0</v>
      </c>
      <c r="AD296" s="10">
        <f t="shared" si="117"/>
        <v>0</v>
      </c>
      <c r="AE296" s="10">
        <f t="shared" si="117"/>
        <v>0</v>
      </c>
      <c r="AF296" s="10">
        <f t="shared" si="117"/>
        <v>0</v>
      </c>
      <c r="AG296" s="10">
        <f t="shared" si="117"/>
        <v>0</v>
      </c>
      <c r="AH296" s="10">
        <f t="shared" si="117"/>
        <v>0</v>
      </c>
      <c r="AI296" s="10">
        <f t="shared" si="117"/>
        <v>0</v>
      </c>
      <c r="AJ296" s="10">
        <f t="shared" si="117"/>
        <v>0</v>
      </c>
      <c r="AK296" s="10">
        <f t="shared" si="117"/>
        <v>0</v>
      </c>
    </row>
    <row r="298" spans="4:37" x14ac:dyDescent="0.35">
      <c r="E298" t="s">
        <v>144</v>
      </c>
      <c r="F298" t="s">
        <v>53</v>
      </c>
      <c r="G298" s="10">
        <f t="shared" ref="G298:AK298" si="118">SUM(G290:G296)</f>
        <v>21252634.637400001</v>
      </c>
      <c r="H298" s="10">
        <f t="shared" si="118"/>
        <v>19470811.137823172</v>
      </c>
      <c r="I298" s="10">
        <f t="shared" si="118"/>
        <v>19555515.485222116</v>
      </c>
      <c r="J298" s="10">
        <f t="shared" si="118"/>
        <v>19292875.693834648</v>
      </c>
      <c r="K298" s="10">
        <f t="shared" si="118"/>
        <v>20180138.491390273</v>
      </c>
      <c r="L298" s="10">
        <f t="shared" si="118"/>
        <v>21052922.768966772</v>
      </c>
      <c r="M298" s="10">
        <f t="shared" si="118"/>
        <v>918176.82282092189</v>
      </c>
      <c r="N298" s="10">
        <f t="shared" si="118"/>
        <v>2014882.2817128953</v>
      </c>
      <c r="O298" s="10">
        <f t="shared" si="118"/>
        <v>1698304.0756340623</v>
      </c>
      <c r="P298" s="10">
        <f t="shared" si="118"/>
        <v>1956108.8602588624</v>
      </c>
      <c r="Q298" s="10">
        <f t="shared" si="118"/>
        <v>2282817.4705106104</v>
      </c>
      <c r="R298" s="10">
        <f t="shared" si="118"/>
        <v>2684869.8699907381</v>
      </c>
      <c r="S298" s="10">
        <f t="shared" si="118"/>
        <v>3169180.5614739656</v>
      </c>
      <c r="T298" s="10">
        <f t="shared" si="118"/>
        <v>3375585.9641476413</v>
      </c>
      <c r="U298" s="10">
        <f t="shared" si="118"/>
        <v>3594449.3518631263</v>
      </c>
      <c r="V298" s="10">
        <f t="shared" si="118"/>
        <v>3826261.5915785609</v>
      </c>
      <c r="W298" s="10">
        <f t="shared" si="118"/>
        <v>4071527.0259271339</v>
      </c>
      <c r="X298" s="10">
        <f t="shared" si="118"/>
        <v>4330763.8227231447</v>
      </c>
      <c r="Y298" s="10">
        <f t="shared" si="118"/>
        <v>4604504.3332044799</v>
      </c>
      <c r="Z298" s="10">
        <f t="shared" si="118"/>
        <v>4893295.459224402</v>
      </c>
      <c r="AA298" s="10">
        <f t="shared" si="118"/>
        <v>5197699.0296105053</v>
      </c>
      <c r="AB298" s="10">
        <f t="shared" si="118"/>
        <v>5518292.185913913</v>
      </c>
      <c r="AC298" s="10">
        <f t="shared" si="118"/>
        <v>5855667.7777771708</v>
      </c>
      <c r="AD298" s="10">
        <f t="shared" si="118"/>
        <v>6210434.7681546398</v>
      </c>
      <c r="AE298" s="10">
        <f t="shared" si="118"/>
        <v>6583218.6486249063</v>
      </c>
      <c r="AF298" s="10">
        <f t="shared" si="118"/>
        <v>8529728.8524403498</v>
      </c>
      <c r="AG298" s="10">
        <f t="shared" si="118"/>
        <v>8974870.3149212711</v>
      </c>
      <c r="AH298" s="10">
        <f t="shared" si="118"/>
        <v>9682954.5499130283</v>
      </c>
      <c r="AI298" s="10">
        <f t="shared" si="118"/>
        <v>10330072.368215783</v>
      </c>
      <c r="AJ298" s="10">
        <f t="shared" si="118"/>
        <v>10999698.695451301</v>
      </c>
      <c r="AK298" s="10">
        <f t="shared" si="118"/>
        <v>11641811.83546184</v>
      </c>
    </row>
    <row r="299" spans="4:37" x14ac:dyDescent="0.35">
      <c r="E299" t="s">
        <v>145</v>
      </c>
      <c r="F299" t="s">
        <v>53</v>
      </c>
      <c r="G299" s="10">
        <f t="shared" ref="G299:AK299" si="119">-G298*G$20</f>
        <v>0</v>
      </c>
      <c r="H299" s="10">
        <f t="shared" si="119"/>
        <v>0</v>
      </c>
      <c r="I299" s="10">
        <f t="shared" si="119"/>
        <v>0</v>
      </c>
      <c r="J299" s="10">
        <f t="shared" si="119"/>
        <v>0</v>
      </c>
      <c r="K299" s="10">
        <f t="shared" si="119"/>
        <v>0</v>
      </c>
      <c r="L299" s="10">
        <f t="shared" si="119"/>
        <v>0</v>
      </c>
      <c r="M299" s="10">
        <f t="shared" si="119"/>
        <v>0</v>
      </c>
      <c r="N299" s="10">
        <f t="shared" si="119"/>
        <v>0</v>
      </c>
      <c r="O299" s="10">
        <f t="shared" si="119"/>
        <v>0</v>
      </c>
      <c r="P299" s="10">
        <f t="shared" si="119"/>
        <v>0</v>
      </c>
      <c r="Q299" s="10">
        <f t="shared" si="119"/>
        <v>0</v>
      </c>
      <c r="R299" s="10">
        <f t="shared" si="119"/>
        <v>0</v>
      </c>
      <c r="S299" s="10">
        <f t="shared" si="119"/>
        <v>0</v>
      </c>
      <c r="T299" s="10">
        <f t="shared" si="119"/>
        <v>0</v>
      </c>
      <c r="U299" s="10">
        <f t="shared" si="119"/>
        <v>0</v>
      </c>
      <c r="V299" s="10">
        <f t="shared" si="119"/>
        <v>0</v>
      </c>
      <c r="W299" s="10">
        <f t="shared" si="119"/>
        <v>0</v>
      </c>
      <c r="X299" s="10">
        <f t="shared" si="119"/>
        <v>0</v>
      </c>
      <c r="Y299" s="10">
        <f t="shared" si="119"/>
        <v>0</v>
      </c>
      <c r="Z299" s="10">
        <f t="shared" si="119"/>
        <v>0</v>
      </c>
      <c r="AA299" s="10">
        <f t="shared" si="119"/>
        <v>0</v>
      </c>
      <c r="AB299" s="10">
        <f t="shared" si="119"/>
        <v>0</v>
      </c>
      <c r="AC299" s="10">
        <f t="shared" si="119"/>
        <v>0</v>
      </c>
      <c r="AD299" s="10">
        <f t="shared" si="119"/>
        <v>0</v>
      </c>
      <c r="AE299" s="10">
        <f t="shared" si="119"/>
        <v>0</v>
      </c>
      <c r="AF299" s="10">
        <f t="shared" si="119"/>
        <v>0</v>
      </c>
      <c r="AG299" s="10">
        <f t="shared" si="119"/>
        <v>0</v>
      </c>
      <c r="AH299" s="10">
        <f t="shared" si="119"/>
        <v>0</v>
      </c>
      <c r="AI299" s="10">
        <f t="shared" si="119"/>
        <v>0</v>
      </c>
      <c r="AJ299" s="10">
        <f t="shared" si="119"/>
        <v>0</v>
      </c>
      <c r="AK299" s="10">
        <f t="shared" si="119"/>
        <v>0</v>
      </c>
    </row>
    <row r="301" spans="4:37" x14ac:dyDescent="0.35">
      <c r="D301" t="s">
        <v>146</v>
      </c>
    </row>
    <row r="302" spans="4:37" x14ac:dyDescent="0.35">
      <c r="E302" t="s">
        <v>51</v>
      </c>
      <c r="F302" t="s">
        <v>53</v>
      </c>
      <c r="G302" s="10">
        <f t="shared" ref="G302:AK309" si="120">G236</f>
        <v>-64771548.044999994</v>
      </c>
      <c r="H302" s="10">
        <f t="shared" si="120"/>
        <v>-1998628.7159307459</v>
      </c>
      <c r="I302" s="10">
        <f t="shared" si="120"/>
        <v>-7501412.3547134995</v>
      </c>
      <c r="J302" s="10">
        <f t="shared" si="120"/>
        <v>-8953631.9748609979</v>
      </c>
      <c r="K302" s="10">
        <f t="shared" si="120"/>
        <v>-14816763.503986044</v>
      </c>
      <c r="L302" s="10">
        <f t="shared" si="120"/>
        <v>-5895611.8237101641</v>
      </c>
      <c r="M302" s="10">
        <f t="shared" si="120"/>
        <v>-3765371.2819813695</v>
      </c>
      <c r="N302" s="10">
        <f t="shared" si="120"/>
        <v>-3967030.0734917778</v>
      </c>
      <c r="O302" s="10">
        <f t="shared" si="120"/>
        <v>-33543785.550435688</v>
      </c>
      <c r="P302" s="10">
        <f t="shared" si="120"/>
        <v>-8056640.7966997046</v>
      </c>
      <c r="Q302" s="10">
        <f t="shared" si="120"/>
        <v>-10260620.160198603</v>
      </c>
      <c r="R302" s="10">
        <f t="shared" si="120"/>
        <v>-20330753.185707778</v>
      </c>
      <c r="S302" s="10">
        <f t="shared" si="120"/>
        <v>-26882278.803058125</v>
      </c>
      <c r="T302" s="10">
        <f t="shared" si="120"/>
        <v>-8486345.2473496981</v>
      </c>
      <c r="U302" s="10">
        <f t="shared" si="120"/>
        <v>-8616912.4036175255</v>
      </c>
      <c r="V302" s="10">
        <f t="shared" si="120"/>
        <v>-8747479.5598853547</v>
      </c>
      <c r="W302" s="10">
        <f t="shared" si="120"/>
        <v>-8878046.716153184</v>
      </c>
      <c r="X302" s="10">
        <f t="shared" si="120"/>
        <v>-9008613.8724210113</v>
      </c>
      <c r="Y302" s="10">
        <f t="shared" si="120"/>
        <v>-9139181.0286888406</v>
      </c>
      <c r="Z302" s="10">
        <f t="shared" si="120"/>
        <v>-9269748.1849566698</v>
      </c>
      <c r="AA302" s="10">
        <f t="shared" si="120"/>
        <v>-9400315.3412244972</v>
      </c>
      <c r="AB302" s="10">
        <f t="shared" si="120"/>
        <v>-9530882.4974923264</v>
      </c>
      <c r="AC302" s="10">
        <f t="shared" si="120"/>
        <v>-9661449.6537601557</v>
      </c>
      <c r="AD302" s="10">
        <f t="shared" si="120"/>
        <v>-9792016.8100279849</v>
      </c>
      <c r="AE302" s="10">
        <f t="shared" si="120"/>
        <v>-9922583.9662958123</v>
      </c>
      <c r="AF302" s="10">
        <f t="shared" si="120"/>
        <v>-10053151.122563642</v>
      </c>
      <c r="AG302" s="10">
        <f t="shared" si="120"/>
        <v>-10183718.278831471</v>
      </c>
      <c r="AH302" s="10">
        <f t="shared" si="120"/>
        <v>-10314285.435099298</v>
      </c>
      <c r="AI302" s="10">
        <f t="shared" si="120"/>
        <v>-10444852.591367127</v>
      </c>
      <c r="AJ302" s="10">
        <f t="shared" si="120"/>
        <v>-10575419.747634957</v>
      </c>
      <c r="AK302" s="10">
        <f t="shared" si="120"/>
        <v>-10705986.903902784</v>
      </c>
    </row>
    <row r="303" spans="4:37" x14ac:dyDescent="0.35">
      <c r="E303" t="s">
        <v>147</v>
      </c>
      <c r="F303" t="s">
        <v>53</v>
      </c>
      <c r="G303" s="10">
        <f t="shared" si="120"/>
        <v>0</v>
      </c>
      <c r="H303" s="10">
        <f t="shared" si="120"/>
        <v>0</v>
      </c>
      <c r="I303" s="10">
        <f t="shared" si="120"/>
        <v>0</v>
      </c>
      <c r="J303" s="10">
        <f t="shared" si="120"/>
        <v>0</v>
      </c>
      <c r="K303" s="10">
        <f t="shared" si="120"/>
        <v>0</v>
      </c>
      <c r="L303" s="10">
        <f t="shared" si="120"/>
        <v>0</v>
      </c>
      <c r="M303" s="10">
        <f t="shared" si="120"/>
        <v>0</v>
      </c>
      <c r="N303" s="10">
        <f t="shared" si="120"/>
        <v>0</v>
      </c>
      <c r="O303" s="10">
        <f t="shared" si="120"/>
        <v>0</v>
      </c>
      <c r="P303" s="10">
        <f t="shared" si="120"/>
        <v>0</v>
      </c>
      <c r="Q303" s="10">
        <f t="shared" si="120"/>
        <v>0</v>
      </c>
      <c r="R303" s="10">
        <f t="shared" si="120"/>
        <v>0</v>
      </c>
      <c r="S303" s="10">
        <f t="shared" si="120"/>
        <v>0</v>
      </c>
      <c r="T303" s="10">
        <f t="shared" si="120"/>
        <v>0</v>
      </c>
      <c r="U303" s="10">
        <f t="shared" si="120"/>
        <v>0</v>
      </c>
      <c r="V303" s="10">
        <f t="shared" si="120"/>
        <v>0</v>
      </c>
      <c r="W303" s="10">
        <f t="shared" si="120"/>
        <v>0</v>
      </c>
      <c r="X303" s="10">
        <f t="shared" si="120"/>
        <v>0</v>
      </c>
      <c r="Y303" s="10">
        <f t="shared" si="120"/>
        <v>0</v>
      </c>
      <c r="Z303" s="10">
        <f t="shared" si="120"/>
        <v>0</v>
      </c>
      <c r="AA303" s="10">
        <f t="shared" si="120"/>
        <v>0</v>
      </c>
      <c r="AB303" s="10">
        <f t="shared" si="120"/>
        <v>0</v>
      </c>
      <c r="AC303" s="10">
        <f t="shared" si="120"/>
        <v>0</v>
      </c>
      <c r="AD303" s="10">
        <f t="shared" si="120"/>
        <v>0</v>
      </c>
      <c r="AE303" s="10">
        <f t="shared" si="120"/>
        <v>0</v>
      </c>
      <c r="AF303" s="10">
        <f t="shared" si="120"/>
        <v>0</v>
      </c>
      <c r="AG303" s="10">
        <f t="shared" si="120"/>
        <v>0</v>
      </c>
      <c r="AH303" s="10">
        <f t="shared" si="120"/>
        <v>0</v>
      </c>
      <c r="AI303" s="10">
        <f t="shared" si="120"/>
        <v>0</v>
      </c>
      <c r="AJ303" s="10">
        <f t="shared" si="120"/>
        <v>0</v>
      </c>
      <c r="AK303" s="10">
        <f t="shared" si="120"/>
        <v>0</v>
      </c>
    </row>
    <row r="304" spans="4:37" x14ac:dyDescent="0.35">
      <c r="E304" t="s">
        <v>60</v>
      </c>
      <c r="F304" t="s">
        <v>53</v>
      </c>
      <c r="G304" s="10">
        <f t="shared" si="120"/>
        <v>30007000</v>
      </c>
      <c r="H304" s="10">
        <f t="shared" si="120"/>
        <v>0</v>
      </c>
      <c r="I304" s="10">
        <f t="shared" si="120"/>
        <v>0</v>
      </c>
      <c r="J304" s="10">
        <f t="shared" si="120"/>
        <v>0</v>
      </c>
      <c r="K304" s="10">
        <f t="shared" si="120"/>
        <v>0</v>
      </c>
      <c r="L304" s="10">
        <f t="shared" si="120"/>
        <v>0</v>
      </c>
      <c r="M304" s="10">
        <f t="shared" si="120"/>
        <v>0</v>
      </c>
      <c r="N304" s="10">
        <f t="shared" si="120"/>
        <v>0</v>
      </c>
      <c r="O304" s="10">
        <f t="shared" si="120"/>
        <v>0</v>
      </c>
      <c r="P304" s="10">
        <f t="shared" si="120"/>
        <v>0</v>
      </c>
      <c r="Q304" s="10">
        <f t="shared" si="120"/>
        <v>0</v>
      </c>
      <c r="R304" s="10">
        <f t="shared" si="120"/>
        <v>0</v>
      </c>
      <c r="S304" s="10">
        <f t="shared" si="120"/>
        <v>0</v>
      </c>
      <c r="T304" s="10">
        <f t="shared" si="120"/>
        <v>0</v>
      </c>
      <c r="U304" s="10">
        <f t="shared" si="120"/>
        <v>0</v>
      </c>
      <c r="V304" s="10">
        <f t="shared" si="120"/>
        <v>0</v>
      </c>
      <c r="W304" s="10">
        <f t="shared" si="120"/>
        <v>0</v>
      </c>
      <c r="X304" s="10">
        <f t="shared" si="120"/>
        <v>0</v>
      </c>
      <c r="Y304" s="10">
        <f t="shared" si="120"/>
        <v>0</v>
      </c>
      <c r="Z304" s="10">
        <f t="shared" si="120"/>
        <v>0</v>
      </c>
      <c r="AA304" s="10">
        <f t="shared" si="120"/>
        <v>0</v>
      </c>
      <c r="AB304" s="10">
        <f t="shared" si="120"/>
        <v>0</v>
      </c>
      <c r="AC304" s="10">
        <f t="shared" si="120"/>
        <v>0</v>
      </c>
      <c r="AD304" s="10">
        <f t="shared" si="120"/>
        <v>0</v>
      </c>
      <c r="AE304" s="10">
        <f t="shared" si="120"/>
        <v>0</v>
      </c>
      <c r="AF304" s="10">
        <f t="shared" si="120"/>
        <v>0</v>
      </c>
      <c r="AG304" s="10">
        <f t="shared" si="120"/>
        <v>0</v>
      </c>
      <c r="AH304" s="10">
        <f t="shared" si="120"/>
        <v>0</v>
      </c>
      <c r="AI304" s="10">
        <f t="shared" si="120"/>
        <v>0</v>
      </c>
      <c r="AJ304" s="10">
        <f t="shared" si="120"/>
        <v>0</v>
      </c>
      <c r="AK304" s="10">
        <f t="shared" si="120"/>
        <v>0</v>
      </c>
    </row>
    <row r="305" spans="3:38" x14ac:dyDescent="0.35">
      <c r="E305" t="s">
        <v>141</v>
      </c>
      <c r="F305" t="s">
        <v>53</v>
      </c>
      <c r="G305" s="10">
        <f t="shared" si="120"/>
        <v>0</v>
      </c>
      <c r="H305" s="10">
        <f t="shared" si="120"/>
        <v>526993.09080000001</v>
      </c>
      <c r="I305" s="10">
        <f t="shared" si="120"/>
        <v>1052117.5824</v>
      </c>
      <c r="J305" s="10">
        <f t="shared" si="120"/>
        <v>1617113.1687767638</v>
      </c>
      <c r="K305" s="10">
        <f t="shared" si="120"/>
        <v>2307276.8111002063</v>
      </c>
      <c r="L305" s="10">
        <f t="shared" si="120"/>
        <v>3079492.6394812567</v>
      </c>
      <c r="M305" s="10">
        <f t="shared" si="120"/>
        <v>3873851.0579541735</v>
      </c>
      <c r="N305" s="10">
        <f t="shared" si="120"/>
        <v>4798477.4313812647</v>
      </c>
      <c r="O305" s="10">
        <f t="shared" si="120"/>
        <v>5782492.9727908745</v>
      </c>
      <c r="P305" s="10">
        <f t="shared" si="120"/>
        <v>6852331.360978676</v>
      </c>
      <c r="Q305" s="10">
        <f t="shared" si="120"/>
        <v>8019114.1801221464</v>
      </c>
      <c r="R305" s="10">
        <f t="shared" si="120"/>
        <v>9290100.9924273528</v>
      </c>
      <c r="S305" s="10">
        <f t="shared" si="120"/>
        <v>10673047.956508093</v>
      </c>
      <c r="T305" s="10">
        <f t="shared" si="120"/>
        <v>11807793.184680985</v>
      </c>
      <c r="U305" s="10">
        <f t="shared" si="120"/>
        <v>12985490.898288321</v>
      </c>
      <c r="V305" s="10">
        <f t="shared" si="120"/>
        <v>14207444.679072723</v>
      </c>
      <c r="W305" s="10">
        <f t="shared" si="120"/>
        <v>15474993.91716392</v>
      </c>
      <c r="X305" s="10">
        <f t="shared" si="120"/>
        <v>16789514.740151476</v>
      </c>
      <c r="Y305" s="10">
        <f t="shared" si="120"/>
        <v>18152420.965387043</v>
      </c>
      <c r="Z305" s="10">
        <f t="shared" si="120"/>
        <v>19565165.076082096</v>
      </c>
      <c r="AA305" s="10">
        <f t="shared" si="120"/>
        <v>21029239.221780606</v>
      </c>
      <c r="AB305" s="10">
        <f t="shared" si="120"/>
        <v>22546176.243799895</v>
      </c>
      <c r="AC305" s="10">
        <f t="shared" si="120"/>
        <v>24117550.726247191</v>
      </c>
      <c r="AD305" s="10">
        <f t="shared" si="120"/>
        <v>25744980.073233765</v>
      </c>
      <c r="AE305" s="10">
        <f t="shared" si="120"/>
        <v>27430125.612923495</v>
      </c>
      <c r="AF305" s="10">
        <f t="shared" si="120"/>
        <v>29174693.729067899</v>
      </c>
      <c r="AG305" s="10">
        <f t="shared" si="120"/>
        <v>30980437.020695064</v>
      </c>
      <c r="AH305" s="10">
        <f t="shared" si="120"/>
        <v>32849155.490636054</v>
      </c>
      <c r="AI305" s="10">
        <f t="shared" si="120"/>
        <v>34782697.763588436</v>
      </c>
      <c r="AJ305" s="10">
        <f t="shared" si="120"/>
        <v>36782962.334433451</v>
      </c>
      <c r="AK305" s="10">
        <f t="shared" si="120"/>
        <v>38851898.847540215</v>
      </c>
      <c r="AL305" s="10">
        <f t="shared" ref="AL305:AL309" si="121">IF(AF305=0,0,IF($G$17&gt;(AK305/AF305)^(1/5)-1+2%,AK305*(AK305/AF305)^(1/5)/($G$17-((AK305/AF305)^(1/5)-1)),AK305*(1+$G$16)/$G$18))</f>
        <v>1283747207.8750343</v>
      </c>
    </row>
    <row r="306" spans="3:38" x14ac:dyDescent="0.35">
      <c r="E306" t="s">
        <v>117</v>
      </c>
      <c r="F306" t="s">
        <v>53</v>
      </c>
      <c r="G306" s="10">
        <f t="shared" si="120"/>
        <v>0</v>
      </c>
      <c r="H306" s="10">
        <f t="shared" si="120"/>
        <v>0</v>
      </c>
      <c r="I306" s="10">
        <f t="shared" si="120"/>
        <v>0</v>
      </c>
      <c r="J306" s="10">
        <f t="shared" si="120"/>
        <v>0</v>
      </c>
      <c r="K306" s="10">
        <f t="shared" si="120"/>
        <v>0</v>
      </c>
      <c r="L306" s="10">
        <f t="shared" si="120"/>
        <v>0</v>
      </c>
      <c r="M306" s="10">
        <f t="shared" si="120"/>
        <v>0</v>
      </c>
      <c r="N306" s="10">
        <f t="shared" si="120"/>
        <v>0</v>
      </c>
      <c r="O306" s="10">
        <f t="shared" si="120"/>
        <v>0</v>
      </c>
      <c r="P306" s="10">
        <f t="shared" si="120"/>
        <v>0</v>
      </c>
      <c r="Q306" s="10">
        <f t="shared" si="120"/>
        <v>0</v>
      </c>
      <c r="R306" s="10">
        <f t="shared" si="120"/>
        <v>0</v>
      </c>
      <c r="S306" s="10">
        <f t="shared" si="120"/>
        <v>0</v>
      </c>
      <c r="T306" s="10">
        <f t="shared" si="120"/>
        <v>0</v>
      </c>
      <c r="U306" s="10">
        <f t="shared" si="120"/>
        <v>0</v>
      </c>
      <c r="V306" s="10">
        <f t="shared" si="120"/>
        <v>0</v>
      </c>
      <c r="W306" s="10">
        <f t="shared" si="120"/>
        <v>0</v>
      </c>
      <c r="X306" s="10">
        <f t="shared" si="120"/>
        <v>0</v>
      </c>
      <c r="Y306" s="10">
        <f t="shared" si="120"/>
        <v>0</v>
      </c>
      <c r="Z306" s="10">
        <f t="shared" si="120"/>
        <v>0</v>
      </c>
      <c r="AA306" s="10">
        <f t="shared" si="120"/>
        <v>0</v>
      </c>
      <c r="AB306" s="10">
        <f t="shared" si="120"/>
        <v>0</v>
      </c>
      <c r="AC306" s="10">
        <f t="shared" si="120"/>
        <v>0</v>
      </c>
      <c r="AD306" s="10">
        <f t="shared" si="120"/>
        <v>0</v>
      </c>
      <c r="AE306" s="10">
        <f t="shared" si="120"/>
        <v>0</v>
      </c>
      <c r="AF306" s="10">
        <f t="shared" si="120"/>
        <v>0</v>
      </c>
      <c r="AG306" s="10">
        <f t="shared" si="120"/>
        <v>0</v>
      </c>
      <c r="AH306" s="10">
        <f t="shared" si="120"/>
        <v>0</v>
      </c>
      <c r="AI306" s="10">
        <f t="shared" si="120"/>
        <v>0</v>
      </c>
      <c r="AJ306" s="10">
        <f t="shared" si="120"/>
        <v>0</v>
      </c>
      <c r="AK306" s="10">
        <f t="shared" si="120"/>
        <v>0</v>
      </c>
      <c r="AL306" s="10">
        <f t="shared" si="121"/>
        <v>0</v>
      </c>
    </row>
    <row r="307" spans="3:38" x14ac:dyDescent="0.35">
      <c r="E307" t="s">
        <v>118</v>
      </c>
      <c r="F307" t="s">
        <v>53</v>
      </c>
      <c r="G307" s="10">
        <f t="shared" si="120"/>
        <v>0</v>
      </c>
      <c r="H307" s="10">
        <f t="shared" si="120"/>
        <v>-473409.11199999996</v>
      </c>
      <c r="I307" s="10">
        <f t="shared" si="120"/>
        <v>-910776.53193599987</v>
      </c>
      <c r="J307" s="10">
        <f t="shared" si="120"/>
        <v>-1372422.3919271477</v>
      </c>
      <c r="K307" s="10">
        <f t="shared" si="120"/>
        <v>-1886369.0869462134</v>
      </c>
      <c r="L307" s="10">
        <f t="shared" si="120"/>
        <v>-2432988.253675662</v>
      </c>
      <c r="M307" s="10">
        <f t="shared" si="120"/>
        <v>-2933364.3346128031</v>
      </c>
      <c r="N307" s="10">
        <f t="shared" si="120"/>
        <v>-3496895.8544871639</v>
      </c>
      <c r="O307" s="10">
        <f t="shared" si="120"/>
        <v>-4082802.0845246837</v>
      </c>
      <c r="P307" s="10">
        <f t="shared" si="120"/>
        <v>-4691774.245151951</v>
      </c>
      <c r="Q307" s="10">
        <f t="shared" si="120"/>
        <v>-5324522.7208062867</v>
      </c>
      <c r="R307" s="10">
        <f t="shared" si="120"/>
        <v>-5981777.559995994</v>
      </c>
      <c r="S307" s="10">
        <f t="shared" si="120"/>
        <v>-6664288.9879117915</v>
      </c>
      <c r="T307" s="10">
        <f t="shared" si="120"/>
        <v>-7372827.9318960942</v>
      </c>
      <c r="U307" s="10">
        <f t="shared" si="120"/>
        <v>-8108186.5600840691</v>
      </c>
      <c r="V307" s="10">
        <f t="shared" si="120"/>
        <v>-8871178.8335379735</v>
      </c>
      <c r="W307" s="10">
        <f t="shared" si="120"/>
        <v>-9662641.0722039435</v>
      </c>
      <c r="X307" s="10">
        <f t="shared" si="120"/>
        <v>-10483432.535028294</v>
      </c>
      <c r="Y307" s="10">
        <f t="shared" si="120"/>
        <v>-11334436.014578426</v>
      </c>
      <c r="Z307" s="10">
        <f t="shared" si="120"/>
        <v>-12216558.446521716</v>
      </c>
      <c r="AA307" s="10">
        <f t="shared" si="120"/>
        <v>-13130731.534324195</v>
      </c>
      <c r="AB307" s="10">
        <f t="shared" si="120"/>
        <v>-14077912.389539462</v>
      </c>
      <c r="AC307" s="10">
        <f t="shared" si="120"/>
        <v>-15059084.188067133</v>
      </c>
      <c r="AD307" s="10">
        <f t="shared" si="120"/>
        <v>-16075256.842769178</v>
      </c>
      <c r="AE307" s="10">
        <f t="shared" si="120"/>
        <v>-17127467.692841772</v>
      </c>
      <c r="AF307" s="10">
        <f t="shared" si="120"/>
        <v>-18216782.210349753</v>
      </c>
      <c r="AG307" s="10">
        <f t="shared" si="120"/>
        <v>-19344294.724340525</v>
      </c>
      <c r="AH307" s="10">
        <f t="shared" si="120"/>
        <v>-20511129.162964147</v>
      </c>
      <c r="AI307" s="10">
        <f t="shared" si="120"/>
        <v>-21718439.814036522</v>
      </c>
      <c r="AJ307" s="10">
        <f t="shared" si="120"/>
        <v>-22967412.104493074</v>
      </c>
      <c r="AK307" s="10">
        <f t="shared" si="120"/>
        <v>-24259263.399190813</v>
      </c>
      <c r="AL307" s="10">
        <f t="shared" si="121"/>
        <v>-801576308.43280959</v>
      </c>
    </row>
    <row r="308" spans="3:38" x14ac:dyDescent="0.35">
      <c r="E308" t="s">
        <v>125</v>
      </c>
      <c r="F308" t="s">
        <v>53</v>
      </c>
      <c r="G308" s="10">
        <f t="shared" si="120"/>
        <v>0</v>
      </c>
      <c r="H308" s="10">
        <f t="shared" si="120"/>
        <v>0</v>
      </c>
      <c r="I308" s="10">
        <f t="shared" si="120"/>
        <v>0</v>
      </c>
      <c r="J308" s="10">
        <f t="shared" si="120"/>
        <v>0</v>
      </c>
      <c r="K308" s="10">
        <f t="shared" si="120"/>
        <v>0</v>
      </c>
      <c r="L308" s="10">
        <f t="shared" si="120"/>
        <v>0</v>
      </c>
      <c r="M308" s="10">
        <f t="shared" si="120"/>
        <v>0</v>
      </c>
      <c r="N308" s="10">
        <f t="shared" si="120"/>
        <v>0</v>
      </c>
      <c r="O308" s="10">
        <f t="shared" si="120"/>
        <v>0</v>
      </c>
      <c r="P308" s="10">
        <f t="shared" si="120"/>
        <v>0</v>
      </c>
      <c r="Q308" s="10">
        <f t="shared" si="120"/>
        <v>0</v>
      </c>
      <c r="R308" s="10">
        <f t="shared" si="120"/>
        <v>0</v>
      </c>
      <c r="S308" s="10">
        <f t="shared" si="120"/>
        <v>0</v>
      </c>
      <c r="T308" s="10">
        <f t="shared" si="120"/>
        <v>0</v>
      </c>
      <c r="U308" s="10">
        <f t="shared" si="120"/>
        <v>0</v>
      </c>
      <c r="V308" s="10">
        <f t="shared" si="120"/>
        <v>0</v>
      </c>
      <c r="W308" s="10">
        <f t="shared" si="120"/>
        <v>0</v>
      </c>
      <c r="X308" s="10">
        <f t="shared" si="120"/>
        <v>0</v>
      </c>
      <c r="Y308" s="10">
        <f t="shared" si="120"/>
        <v>0</v>
      </c>
      <c r="Z308" s="10">
        <f t="shared" si="120"/>
        <v>0</v>
      </c>
      <c r="AA308" s="10">
        <f t="shared" si="120"/>
        <v>0</v>
      </c>
      <c r="AB308" s="10">
        <f t="shared" si="120"/>
        <v>0</v>
      </c>
      <c r="AC308" s="10">
        <f t="shared" si="120"/>
        <v>0</v>
      </c>
      <c r="AD308" s="10">
        <f t="shared" si="120"/>
        <v>0</v>
      </c>
      <c r="AE308" s="10">
        <f t="shared" si="120"/>
        <v>0</v>
      </c>
      <c r="AF308" s="10">
        <f t="shared" si="120"/>
        <v>0</v>
      </c>
      <c r="AG308" s="10">
        <f t="shared" si="120"/>
        <v>0</v>
      </c>
      <c r="AH308" s="10">
        <f t="shared" si="120"/>
        <v>0</v>
      </c>
      <c r="AI308" s="10">
        <f t="shared" si="120"/>
        <v>0</v>
      </c>
      <c r="AJ308" s="10">
        <f t="shared" si="120"/>
        <v>0</v>
      </c>
      <c r="AK308" s="10">
        <f t="shared" si="120"/>
        <v>0</v>
      </c>
      <c r="AL308" s="10">
        <f t="shared" si="121"/>
        <v>0</v>
      </c>
    </row>
    <row r="309" spans="3:38" x14ac:dyDescent="0.35">
      <c r="E309" t="s">
        <v>131</v>
      </c>
      <c r="F309" t="s">
        <v>53</v>
      </c>
      <c r="G309" s="10">
        <f t="shared" si="120"/>
        <v>0</v>
      </c>
      <c r="H309" s="10">
        <f t="shared" si="120"/>
        <v>0</v>
      </c>
      <c r="I309" s="10">
        <f t="shared" si="120"/>
        <v>0</v>
      </c>
      <c r="J309" s="10">
        <f t="shared" si="120"/>
        <v>0</v>
      </c>
      <c r="K309" s="10">
        <f t="shared" si="120"/>
        <v>0</v>
      </c>
      <c r="L309" s="10">
        <f t="shared" si="120"/>
        <v>0</v>
      </c>
      <c r="M309" s="10">
        <f t="shared" si="120"/>
        <v>0</v>
      </c>
      <c r="N309" s="10">
        <f t="shared" si="120"/>
        <v>0</v>
      </c>
      <c r="O309" s="10">
        <f t="shared" si="120"/>
        <v>0</v>
      </c>
      <c r="P309" s="10">
        <f t="shared" si="120"/>
        <v>0</v>
      </c>
      <c r="Q309" s="10">
        <f t="shared" si="120"/>
        <v>0</v>
      </c>
      <c r="R309" s="10">
        <f t="shared" si="120"/>
        <v>0</v>
      </c>
      <c r="S309" s="10">
        <f t="shared" si="120"/>
        <v>0</v>
      </c>
      <c r="T309" s="10">
        <f t="shared" si="120"/>
        <v>0</v>
      </c>
      <c r="U309" s="10">
        <f t="shared" si="120"/>
        <v>0</v>
      </c>
      <c r="V309" s="10">
        <f t="shared" si="120"/>
        <v>0</v>
      </c>
      <c r="W309" s="10">
        <f t="shared" si="120"/>
        <v>0</v>
      </c>
      <c r="X309" s="10">
        <f t="shared" si="120"/>
        <v>0</v>
      </c>
      <c r="Y309" s="10">
        <f t="shared" si="120"/>
        <v>0</v>
      </c>
      <c r="Z309" s="10">
        <f t="shared" si="120"/>
        <v>0</v>
      </c>
      <c r="AA309" s="10">
        <f t="shared" si="120"/>
        <v>0</v>
      </c>
      <c r="AB309" s="10">
        <f t="shared" si="120"/>
        <v>0</v>
      </c>
      <c r="AC309" s="10">
        <f t="shared" si="120"/>
        <v>0</v>
      </c>
      <c r="AD309" s="10">
        <f t="shared" si="120"/>
        <v>0</v>
      </c>
      <c r="AE309" s="10">
        <f t="shared" si="120"/>
        <v>0</v>
      </c>
      <c r="AF309" s="10">
        <f t="shared" si="120"/>
        <v>0</v>
      </c>
      <c r="AG309" s="10">
        <f t="shared" si="120"/>
        <v>0</v>
      </c>
      <c r="AH309" s="10">
        <f t="shared" si="120"/>
        <v>0</v>
      </c>
      <c r="AI309" s="10">
        <f t="shared" si="120"/>
        <v>0</v>
      </c>
      <c r="AJ309" s="10">
        <f t="shared" si="120"/>
        <v>0</v>
      </c>
      <c r="AK309" s="10">
        <f t="shared" si="120"/>
        <v>0</v>
      </c>
      <c r="AL309" s="10">
        <f t="shared" si="121"/>
        <v>0</v>
      </c>
    </row>
    <row r="310" spans="3:38" x14ac:dyDescent="0.35">
      <c r="E310" t="s">
        <v>148</v>
      </c>
      <c r="F310" t="s">
        <v>53</v>
      </c>
      <c r="G310" s="10">
        <f t="shared" ref="G310:AK310" si="122">G299</f>
        <v>0</v>
      </c>
      <c r="H310" s="10">
        <f t="shared" si="122"/>
        <v>0</v>
      </c>
      <c r="I310" s="10">
        <f t="shared" si="122"/>
        <v>0</v>
      </c>
      <c r="J310" s="10">
        <f t="shared" si="122"/>
        <v>0</v>
      </c>
      <c r="K310" s="10">
        <f t="shared" si="122"/>
        <v>0</v>
      </c>
      <c r="L310" s="10">
        <f t="shared" si="122"/>
        <v>0</v>
      </c>
      <c r="M310" s="10">
        <f t="shared" si="122"/>
        <v>0</v>
      </c>
      <c r="N310" s="10">
        <f t="shared" si="122"/>
        <v>0</v>
      </c>
      <c r="O310" s="10">
        <f t="shared" si="122"/>
        <v>0</v>
      </c>
      <c r="P310" s="10">
        <f t="shared" si="122"/>
        <v>0</v>
      </c>
      <c r="Q310" s="10">
        <f t="shared" si="122"/>
        <v>0</v>
      </c>
      <c r="R310" s="10">
        <f t="shared" si="122"/>
        <v>0</v>
      </c>
      <c r="S310" s="10">
        <f t="shared" si="122"/>
        <v>0</v>
      </c>
      <c r="T310" s="10">
        <f t="shared" si="122"/>
        <v>0</v>
      </c>
      <c r="U310" s="10">
        <f t="shared" si="122"/>
        <v>0</v>
      </c>
      <c r="V310" s="10">
        <f t="shared" si="122"/>
        <v>0</v>
      </c>
      <c r="W310" s="10">
        <f t="shared" si="122"/>
        <v>0</v>
      </c>
      <c r="X310" s="10">
        <f t="shared" si="122"/>
        <v>0</v>
      </c>
      <c r="Y310" s="10">
        <f t="shared" si="122"/>
        <v>0</v>
      </c>
      <c r="Z310" s="10">
        <f t="shared" si="122"/>
        <v>0</v>
      </c>
      <c r="AA310" s="10">
        <f t="shared" si="122"/>
        <v>0</v>
      </c>
      <c r="AB310" s="10">
        <f t="shared" si="122"/>
        <v>0</v>
      </c>
      <c r="AC310" s="10">
        <f t="shared" si="122"/>
        <v>0</v>
      </c>
      <c r="AD310" s="10">
        <f t="shared" si="122"/>
        <v>0</v>
      </c>
      <c r="AE310" s="10">
        <f t="shared" si="122"/>
        <v>0</v>
      </c>
      <c r="AF310" s="10">
        <f t="shared" si="122"/>
        <v>0</v>
      </c>
      <c r="AG310" s="10">
        <f t="shared" si="122"/>
        <v>0</v>
      </c>
      <c r="AH310" s="10">
        <f t="shared" si="122"/>
        <v>0</v>
      </c>
      <c r="AI310" s="10">
        <f t="shared" si="122"/>
        <v>0</v>
      </c>
      <c r="AJ310" s="10">
        <f t="shared" si="122"/>
        <v>0</v>
      </c>
      <c r="AK310" s="10">
        <f t="shared" si="122"/>
        <v>0</v>
      </c>
      <c r="AL310" s="10">
        <f>IF(AF310=0,0,IF($G$17&gt;(AK310/AF310)^(1/5)-1+2%,AK310*(AK310/AF310)^(1/5)/($G$17-((AK310/AF310)^(1/5)-1)),AK310*(1+$G$16)/$G$18))</f>
        <v>0</v>
      </c>
    </row>
    <row r="311" spans="3:38" x14ac:dyDescent="0.35">
      <c r="E311" t="s">
        <v>149</v>
      </c>
      <c r="F311" t="s">
        <v>53</v>
      </c>
      <c r="G311" s="10">
        <f>-$G$19*G310</f>
        <v>0</v>
      </c>
      <c r="H311" s="10">
        <f t="shared" ref="H311:AK311" si="123">-$G$19*H310</f>
        <v>0</v>
      </c>
      <c r="I311" s="10">
        <f t="shared" si="123"/>
        <v>0</v>
      </c>
      <c r="J311" s="10">
        <f t="shared" si="123"/>
        <v>0</v>
      </c>
      <c r="K311" s="10">
        <f t="shared" si="123"/>
        <v>0</v>
      </c>
      <c r="L311" s="10">
        <f t="shared" si="123"/>
        <v>0</v>
      </c>
      <c r="M311" s="10">
        <f t="shared" si="123"/>
        <v>0</v>
      </c>
      <c r="N311" s="10">
        <f t="shared" si="123"/>
        <v>0</v>
      </c>
      <c r="O311" s="10">
        <f t="shared" si="123"/>
        <v>0</v>
      </c>
      <c r="P311" s="10">
        <f t="shared" si="123"/>
        <v>0</v>
      </c>
      <c r="Q311" s="10">
        <f t="shared" si="123"/>
        <v>0</v>
      </c>
      <c r="R311" s="10">
        <f t="shared" si="123"/>
        <v>0</v>
      </c>
      <c r="S311" s="10">
        <f t="shared" si="123"/>
        <v>0</v>
      </c>
      <c r="T311" s="10">
        <f t="shared" si="123"/>
        <v>0</v>
      </c>
      <c r="U311" s="10">
        <f t="shared" si="123"/>
        <v>0</v>
      </c>
      <c r="V311" s="10">
        <f t="shared" si="123"/>
        <v>0</v>
      </c>
      <c r="W311" s="10">
        <f t="shared" si="123"/>
        <v>0</v>
      </c>
      <c r="X311" s="10">
        <f t="shared" si="123"/>
        <v>0</v>
      </c>
      <c r="Y311" s="10">
        <f t="shared" si="123"/>
        <v>0</v>
      </c>
      <c r="Z311" s="10">
        <f t="shared" si="123"/>
        <v>0</v>
      </c>
      <c r="AA311" s="10">
        <f t="shared" si="123"/>
        <v>0</v>
      </c>
      <c r="AB311" s="10">
        <f t="shared" si="123"/>
        <v>0</v>
      </c>
      <c r="AC311" s="10">
        <f t="shared" si="123"/>
        <v>0</v>
      </c>
      <c r="AD311" s="10">
        <f t="shared" si="123"/>
        <v>0</v>
      </c>
      <c r="AE311" s="10">
        <f t="shared" si="123"/>
        <v>0</v>
      </c>
      <c r="AF311" s="10">
        <f t="shared" si="123"/>
        <v>0</v>
      </c>
      <c r="AG311" s="10">
        <f t="shared" si="123"/>
        <v>0</v>
      </c>
      <c r="AH311" s="10">
        <f t="shared" si="123"/>
        <v>0</v>
      </c>
      <c r="AI311" s="10">
        <f t="shared" si="123"/>
        <v>0</v>
      </c>
      <c r="AJ311" s="10">
        <f t="shared" si="123"/>
        <v>0</v>
      </c>
      <c r="AK311" s="10">
        <f t="shared" si="123"/>
        <v>0</v>
      </c>
      <c r="AL311" s="10">
        <f t="shared" ref="AL311" si="124">IF(AF311=0,0,IF($G$17&gt;(AK311/AF311)^(1/5)-1+2%,AK311*(AK311/AF311)^(1/5)/($G$17-((AK311/AF311)^(1/5)-1)),AK311*(1+$G$16)/$G$18))</f>
        <v>0</v>
      </c>
    </row>
    <row r="312" spans="3:38" x14ac:dyDescent="0.35">
      <c r="E312" t="s">
        <v>150</v>
      </c>
      <c r="F312" t="s">
        <v>53</v>
      </c>
      <c r="G312" s="10">
        <f t="shared" ref="G312:AL312" si="125">SUM(G302:G311)</f>
        <v>-34764548.044999994</v>
      </c>
      <c r="H312" s="10">
        <f t="shared" si="125"/>
        <v>-1945044.737130746</v>
      </c>
      <c r="I312" s="10">
        <f t="shared" si="125"/>
        <v>-7360071.3042494999</v>
      </c>
      <c r="J312" s="10">
        <f t="shared" si="125"/>
        <v>-8708941.1980113816</v>
      </c>
      <c r="K312" s="10">
        <f t="shared" si="125"/>
        <v>-14395855.779832052</v>
      </c>
      <c r="L312" s="10">
        <f t="shared" si="125"/>
        <v>-5249107.4379045693</v>
      </c>
      <c r="M312" s="10">
        <f t="shared" si="125"/>
        <v>-2824884.558639999</v>
      </c>
      <c r="N312" s="10">
        <f t="shared" si="125"/>
        <v>-2665448.496597677</v>
      </c>
      <c r="O312" s="10">
        <f t="shared" si="125"/>
        <v>-31844094.662169497</v>
      </c>
      <c r="P312" s="10">
        <f t="shared" si="125"/>
        <v>-5896083.6808729796</v>
      </c>
      <c r="Q312" s="10">
        <f t="shared" si="125"/>
        <v>-7566028.7008827431</v>
      </c>
      <c r="R312" s="10">
        <f t="shared" si="125"/>
        <v>-17022429.753276419</v>
      </c>
      <c r="S312" s="10">
        <f t="shared" si="125"/>
        <v>-22873519.834461823</v>
      </c>
      <c r="T312" s="10">
        <f t="shared" si="125"/>
        <v>-4051379.994564807</v>
      </c>
      <c r="U312" s="10">
        <f t="shared" si="125"/>
        <v>-3739608.0654132739</v>
      </c>
      <c r="V312" s="10">
        <f t="shared" si="125"/>
        <v>-3411213.7143506054</v>
      </c>
      <c r="W312" s="10">
        <f t="shared" si="125"/>
        <v>-3065693.8711932078</v>
      </c>
      <c r="X312" s="10">
        <f t="shared" si="125"/>
        <v>-2702531.6672978289</v>
      </c>
      <c r="Y312" s="10">
        <f t="shared" si="125"/>
        <v>-2321196.0778802242</v>
      </c>
      <c r="Z312" s="10">
        <f t="shared" si="125"/>
        <v>-1921141.5553962905</v>
      </c>
      <c r="AA312" s="10">
        <f t="shared" si="125"/>
        <v>-1501807.6537680868</v>
      </c>
      <c r="AB312" s="10">
        <f t="shared" si="125"/>
        <v>-1062618.643231893</v>
      </c>
      <c r="AC312" s="10">
        <f t="shared" si="125"/>
        <v>-602983.11558009684</v>
      </c>
      <c r="AD312" s="10">
        <f t="shared" si="125"/>
        <v>-122293.57956339791</v>
      </c>
      <c r="AE312" s="10">
        <f t="shared" si="125"/>
        <v>380073.9537859112</v>
      </c>
      <c r="AF312" s="10">
        <f t="shared" si="125"/>
        <v>904760.39615450427</v>
      </c>
      <c r="AG312" s="10">
        <f t="shared" si="125"/>
        <v>1452424.0175230689</v>
      </c>
      <c r="AH312" s="10">
        <f t="shared" si="125"/>
        <v>2023740.8925726078</v>
      </c>
      <c r="AI312" s="10">
        <f t="shared" si="125"/>
        <v>2619405.3581847884</v>
      </c>
      <c r="AJ312" s="10">
        <f t="shared" si="125"/>
        <v>3240130.4823054224</v>
      </c>
      <c r="AK312" s="10">
        <f t="shared" si="125"/>
        <v>3886648.5444466174</v>
      </c>
      <c r="AL312" s="10">
        <f t="shared" si="125"/>
        <v>482170899.44222474</v>
      </c>
    </row>
    <row r="313" spans="3:38" x14ac:dyDescent="0.35">
      <c r="E313" t="s">
        <v>151</v>
      </c>
      <c r="F313" t="s">
        <v>53</v>
      </c>
      <c r="G313" s="10">
        <f>NPV($G$17,H312:AL312)+G312</f>
        <v>-30661526.030666795</v>
      </c>
    </row>
    <row r="315" spans="3:38" x14ac:dyDescent="0.35">
      <c r="E315" t="s">
        <v>143</v>
      </c>
      <c r="F315" t="s">
        <v>53</v>
      </c>
      <c r="G315" s="10">
        <f t="shared" ref="G315:AK315" si="126">G287</f>
        <v>17217664.420000002</v>
      </c>
      <c r="H315" s="10">
        <f t="shared" si="126"/>
        <v>17579235.372820001</v>
      </c>
      <c r="I315" s="10">
        <f t="shared" si="126"/>
        <v>17948399.315649219</v>
      </c>
      <c r="J315" s="10">
        <f t="shared" si="126"/>
        <v>18325315.701277852</v>
      </c>
      <c r="K315" s="10">
        <f t="shared" si="126"/>
        <v>18710147.331004687</v>
      </c>
      <c r="L315" s="10">
        <f t="shared" si="126"/>
        <v>19103060.424955782</v>
      </c>
      <c r="M315" s="10">
        <f t="shared" si="126"/>
        <v>0</v>
      </c>
      <c r="N315" s="10">
        <f t="shared" si="126"/>
        <v>0</v>
      </c>
      <c r="O315" s="10">
        <f t="shared" si="126"/>
        <v>0</v>
      </c>
      <c r="P315" s="10">
        <f t="shared" si="126"/>
        <v>0</v>
      </c>
      <c r="Q315" s="10">
        <f t="shared" si="126"/>
        <v>0</v>
      </c>
      <c r="R315" s="10">
        <f t="shared" si="126"/>
        <v>0</v>
      </c>
      <c r="S315" s="10">
        <f t="shared" si="126"/>
        <v>0</v>
      </c>
      <c r="T315" s="10">
        <f t="shared" si="126"/>
        <v>0</v>
      </c>
      <c r="U315" s="10">
        <f t="shared" si="126"/>
        <v>0</v>
      </c>
      <c r="V315" s="10">
        <f t="shared" si="126"/>
        <v>0</v>
      </c>
      <c r="W315" s="10">
        <f t="shared" si="126"/>
        <v>0</v>
      </c>
      <c r="X315" s="10">
        <f t="shared" si="126"/>
        <v>0</v>
      </c>
      <c r="Y315" s="10">
        <f t="shared" si="126"/>
        <v>0</v>
      </c>
      <c r="Z315" s="10">
        <f t="shared" si="126"/>
        <v>0</v>
      </c>
      <c r="AA315" s="10">
        <f t="shared" si="126"/>
        <v>0</v>
      </c>
      <c r="AB315" s="10">
        <f t="shared" si="126"/>
        <v>0</v>
      </c>
      <c r="AC315" s="10">
        <f t="shared" si="126"/>
        <v>0</v>
      </c>
      <c r="AD315" s="10">
        <f t="shared" si="126"/>
        <v>0</v>
      </c>
      <c r="AE315" s="10">
        <f t="shared" si="126"/>
        <v>0</v>
      </c>
      <c r="AF315" s="10">
        <f t="shared" si="126"/>
        <v>0</v>
      </c>
      <c r="AG315" s="10">
        <f t="shared" si="126"/>
        <v>0</v>
      </c>
      <c r="AH315" s="10">
        <f t="shared" si="126"/>
        <v>0</v>
      </c>
      <c r="AI315" s="10">
        <f t="shared" si="126"/>
        <v>0</v>
      </c>
      <c r="AJ315" s="10">
        <f t="shared" si="126"/>
        <v>0</v>
      </c>
      <c r="AK315" s="10">
        <f t="shared" si="126"/>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5625AE45-5BDE-41BB-9EB4-47BF90C2B760}">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CD4D-CCBE-4897-97C1-A0EAB616B3C1}">
  <sheetPr>
    <tabColor rgb="FF7030A0"/>
    <pageSetUpPr fitToPage="1"/>
  </sheetPr>
  <dimension ref="A1:AN324"/>
  <sheetViews>
    <sheetView zoomScale="85" zoomScaleNormal="85" workbookViewId="0">
      <pane xSplit="6" ySplit="4" topLeftCell="S158"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2739.1637595874518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39" x14ac:dyDescent="0.35">
      <c r="A17" s="2">
        <v>7</v>
      </c>
      <c r="E17" t="s">
        <v>45</v>
      </c>
      <c r="F17" t="s">
        <v>44</v>
      </c>
      <c r="G17" s="24">
        <f>((1+G16)*(1+G18))-1</f>
        <v>5.2548899999999898E-2</v>
      </c>
    </row>
    <row r="18" spans="1:39" x14ac:dyDescent="0.35">
      <c r="E18" t="s">
        <v>46</v>
      </c>
      <c r="F18" t="s">
        <v>44</v>
      </c>
      <c r="G18" s="8">
        <v>3.09E-2</v>
      </c>
      <c r="H18" s="8"/>
      <c r="I18" t="s">
        <v>47</v>
      </c>
    </row>
    <row r="19" spans="1:39" x14ac:dyDescent="0.35">
      <c r="E19" t="s">
        <v>48</v>
      </c>
      <c r="F19" t="s">
        <v>44</v>
      </c>
      <c r="G19" s="9"/>
    </row>
    <row r="20" spans="1:39"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39"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39"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39"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39"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39"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39"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39"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39"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39"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39" x14ac:dyDescent="0.35">
      <c r="D30" t="s">
        <v>55</v>
      </c>
      <c r="G30" s="10"/>
      <c r="H30" s="10"/>
      <c r="I30" s="10"/>
      <c r="J30" s="10"/>
      <c r="K30" s="10"/>
      <c r="L30" s="10"/>
      <c r="M30" s="10"/>
      <c r="N30" s="10"/>
      <c r="O30" s="10"/>
      <c r="P30" s="10"/>
      <c r="Q30" s="10"/>
      <c r="AL30" s="10">
        <f>AL28-AL29</f>
        <v>86547138.931161702</v>
      </c>
    </row>
    <row r="31" spans="1:39"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39"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9">
        <f>[6]Revenue!E72</f>
        <v>0.02</v>
      </c>
      <c r="J103" s="9">
        <f>[6]Revenue!F72</f>
        <v>1.9992085700556661E-2</v>
      </c>
      <c r="K103" s="9">
        <f>[6]Revenue!G72</f>
        <v>2.0001514291054789E-2</v>
      </c>
      <c r="L103" s="9">
        <f>[6]Revenue!H72</f>
        <v>3.0001301432320604E-2</v>
      </c>
      <c r="M103" s="9">
        <f>[6]Revenue!I72</f>
        <v>3.0014034911576726E-2</v>
      </c>
      <c r="N103" s="9">
        <f>[6]Revenue!J72</f>
        <v>2.9988472263009047E-2</v>
      </c>
      <c r="O103" s="9">
        <f>[6]Revenue!K72</f>
        <v>2.2193184073974644E-2</v>
      </c>
      <c r="P103" s="9">
        <f>[6]Revenue!L72</f>
        <v>2.2193184073974644E-2</v>
      </c>
      <c r="Q103" s="9">
        <f>[6]Revenue!M72</f>
        <v>2.2193184073974644E-2</v>
      </c>
      <c r="R103" s="9">
        <f>[6]Revenue!N72</f>
        <v>2.2193184073974644E-2</v>
      </c>
      <c r="S103" s="9">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30">
        <f>[6]Revenue!$D$153</f>
        <v>540.89</v>
      </c>
      <c r="J104" s="30">
        <f t="shared" ref="J104:AK104" si="24">I104*(1+$G$16)*(1+J103)</f>
        <v>563.28929313850006</v>
      </c>
      <c r="K104" s="30">
        <f t="shared" si="24"/>
        <v>586.62160655689718</v>
      </c>
      <c r="L104" s="30">
        <f t="shared" si="24"/>
        <v>616.90965958416314</v>
      </c>
      <c r="M104" s="30">
        <f t="shared" ref="M104" si="25">L104*(1+$G$16)*(1+M103)</f>
        <v>648.76954540473946</v>
      </c>
      <c r="N104" s="30">
        <f t="shared" ref="N104" si="26">M104*(1+$G$16)*(1+N103)</f>
        <v>682.25788113356055</v>
      </c>
      <c r="O104" s="30">
        <f t="shared" ref="O104" si="27">N104*(1+$G$16)*(1+O103)</f>
        <v>712.04474234886254</v>
      </c>
      <c r="P104" s="30">
        <f t="shared" ref="P104" si="28">O104*(1+$G$16)*(1+P103)</f>
        <v>743.13207531479577</v>
      </c>
      <c r="Q104" s="30">
        <f t="shared" ref="Q104" si="29">P104*(1+$G$16)*(1+Q103)</f>
        <v>775.57665764085584</v>
      </c>
      <c r="R104" s="30">
        <f t="shared" ref="R104" si="30">Q104*(1+$G$16)*(1+R103)</f>
        <v>809.43774580387174</v>
      </c>
      <c r="S104" s="30">
        <f t="shared" ref="S104" si="31">R104*(1+$G$16)*(1+S103)</f>
        <v>844.77718337347142</v>
      </c>
      <c r="T104" s="10">
        <f t="shared" si="24"/>
        <v>862.51750422431428</v>
      </c>
      <c r="U104" s="10">
        <f t="shared" si="24"/>
        <v>880.63037181302479</v>
      </c>
      <c r="V104" s="10">
        <f t="shared" si="24"/>
        <v>899.12360962109824</v>
      </c>
      <c r="W104" s="10">
        <f t="shared" si="24"/>
        <v>918.00520542314121</v>
      </c>
      <c r="X104" s="10">
        <f t="shared" si="24"/>
        <v>937.28331473702713</v>
      </c>
      <c r="Y104" s="10">
        <f t="shared" si="24"/>
        <v>956.96626434650466</v>
      </c>
      <c r="Z104" s="10">
        <f t="shared" si="24"/>
        <v>977.06255589778118</v>
      </c>
      <c r="AA104" s="10">
        <f t="shared" si="24"/>
        <v>997.58086957163448</v>
      </c>
      <c r="AB104" s="10">
        <f t="shared" si="24"/>
        <v>1018.5300678326387</v>
      </c>
      <c r="AC104" s="10">
        <f t="shared" si="24"/>
        <v>1039.9191992571241</v>
      </c>
      <c r="AD104" s="10">
        <f t="shared" si="24"/>
        <v>1061.7575024415237</v>
      </c>
      <c r="AE104" s="10">
        <f t="shared" si="24"/>
        <v>1084.0544099927956</v>
      </c>
      <c r="AF104" s="10">
        <f t="shared" si="24"/>
        <v>1106.8195526026443</v>
      </c>
      <c r="AG104" s="10">
        <f>AF104*(1+$G$16)*(1+AG103)</f>
        <v>1130.0627632072997</v>
      </c>
      <c r="AH104" s="10">
        <f t="shared" si="24"/>
        <v>1153.7940812346528</v>
      </c>
      <c r="AI104" s="10">
        <f t="shared" si="24"/>
        <v>1178.0237569405804</v>
      </c>
      <c r="AJ104" s="10">
        <f t="shared" si="24"/>
        <v>1202.7622558363325</v>
      </c>
      <c r="AK104" s="10">
        <f t="shared" si="24"/>
        <v>1228.0202632088954</v>
      </c>
      <c r="AL104" s="28">
        <f>'[7]All Developments - Total'!$AK$104</f>
        <v>1025.5333388122431</v>
      </c>
    </row>
    <row r="105" spans="1:39" x14ac:dyDescent="0.35">
      <c r="C105" s="3"/>
      <c r="D105" s="3"/>
      <c r="E105" t="s">
        <v>86</v>
      </c>
      <c r="F105" t="s">
        <v>87</v>
      </c>
      <c r="G105" s="12"/>
      <c r="H105" s="13">
        <f>G105*(1+$G$16)*(1+H103)</f>
        <v>0</v>
      </c>
      <c r="I105" s="13">
        <f t="shared" ref="I105:AK105" si="32">H105*(1+$G$16)*(1+I103)</f>
        <v>0</v>
      </c>
      <c r="J105" s="13">
        <f t="shared" si="32"/>
        <v>0</v>
      </c>
      <c r="K105" s="13">
        <f t="shared" si="32"/>
        <v>0</v>
      </c>
      <c r="L105" s="13">
        <f t="shared" si="32"/>
        <v>0</v>
      </c>
      <c r="M105" s="13">
        <f t="shared" si="32"/>
        <v>0</v>
      </c>
      <c r="N105" s="13">
        <f t="shared" si="32"/>
        <v>0</v>
      </c>
      <c r="O105" s="13">
        <f t="shared" si="32"/>
        <v>0</v>
      </c>
      <c r="P105" s="13">
        <f t="shared" si="32"/>
        <v>0</v>
      </c>
      <c r="Q105" s="13">
        <f t="shared" si="32"/>
        <v>0</v>
      </c>
      <c r="R105" s="13">
        <f t="shared" si="32"/>
        <v>0</v>
      </c>
      <c r="S105" s="13">
        <f t="shared" si="32"/>
        <v>0</v>
      </c>
      <c r="T105" s="13">
        <f t="shared" si="32"/>
        <v>0</v>
      </c>
      <c r="U105" s="13">
        <f t="shared" si="32"/>
        <v>0</v>
      </c>
      <c r="V105" s="13">
        <f t="shared" si="32"/>
        <v>0</v>
      </c>
      <c r="W105" s="13">
        <f t="shared" si="32"/>
        <v>0</v>
      </c>
      <c r="X105" s="13">
        <f t="shared" si="32"/>
        <v>0</v>
      </c>
      <c r="Y105" s="13">
        <f t="shared" si="32"/>
        <v>0</v>
      </c>
      <c r="Z105" s="13">
        <f t="shared" si="32"/>
        <v>0</v>
      </c>
      <c r="AA105" s="13">
        <f t="shared" si="32"/>
        <v>0</v>
      </c>
      <c r="AB105" s="13">
        <f t="shared" si="32"/>
        <v>0</v>
      </c>
      <c r="AC105" s="13">
        <f t="shared" si="32"/>
        <v>0</v>
      </c>
      <c r="AD105" s="13">
        <f t="shared" si="32"/>
        <v>0</v>
      </c>
      <c r="AE105" s="13">
        <f t="shared" si="32"/>
        <v>0</v>
      </c>
      <c r="AF105" s="13">
        <f t="shared" si="32"/>
        <v>0</v>
      </c>
      <c r="AG105" s="13">
        <f>AF105*(1+$G$16)*(1+AG103)</f>
        <v>0</v>
      </c>
      <c r="AH105" s="13">
        <f t="shared" si="32"/>
        <v>0</v>
      </c>
      <c r="AI105" s="13">
        <f t="shared" si="32"/>
        <v>0</v>
      </c>
      <c r="AJ105" s="13">
        <f t="shared" si="32"/>
        <v>0</v>
      </c>
      <c r="AK105" s="13">
        <f t="shared" si="32"/>
        <v>0</v>
      </c>
    </row>
    <row r="106" spans="1:39" x14ac:dyDescent="0.35">
      <c r="C106" s="3"/>
      <c r="D106" s="3"/>
      <c r="E106" t="s">
        <v>88</v>
      </c>
      <c r="F106" t="s">
        <v>87</v>
      </c>
      <c r="G106" s="12"/>
      <c r="H106" s="13">
        <f>G106*(1+$G$16)*(1+H103)</f>
        <v>0</v>
      </c>
      <c r="I106" s="13">
        <f t="shared" ref="I106:AK106" si="33">H106*(1+$G$16)*(1+I103)</f>
        <v>0</v>
      </c>
      <c r="J106" s="13">
        <f t="shared" si="33"/>
        <v>0</v>
      </c>
      <c r="K106" s="13">
        <f t="shared" si="33"/>
        <v>0</v>
      </c>
      <c r="L106" s="13">
        <f t="shared" si="33"/>
        <v>0</v>
      </c>
      <c r="M106" s="13">
        <f t="shared" si="33"/>
        <v>0</v>
      </c>
      <c r="N106" s="13">
        <f t="shared" si="33"/>
        <v>0</v>
      </c>
      <c r="O106" s="13">
        <f t="shared" si="33"/>
        <v>0</v>
      </c>
      <c r="P106" s="13">
        <f t="shared" si="33"/>
        <v>0</v>
      </c>
      <c r="Q106" s="13">
        <f t="shared" si="33"/>
        <v>0</v>
      </c>
      <c r="R106" s="13">
        <f t="shared" si="33"/>
        <v>0</v>
      </c>
      <c r="S106" s="13">
        <f t="shared" si="33"/>
        <v>0</v>
      </c>
      <c r="T106" s="13">
        <f t="shared" si="33"/>
        <v>0</v>
      </c>
      <c r="U106" s="13">
        <f t="shared" si="33"/>
        <v>0</v>
      </c>
      <c r="V106" s="13">
        <f t="shared" si="33"/>
        <v>0</v>
      </c>
      <c r="W106" s="13">
        <f t="shared" si="33"/>
        <v>0</v>
      </c>
      <c r="X106" s="13">
        <f t="shared" si="33"/>
        <v>0</v>
      </c>
      <c r="Y106" s="13">
        <f t="shared" si="33"/>
        <v>0</v>
      </c>
      <c r="Z106" s="13">
        <f t="shared" si="33"/>
        <v>0</v>
      </c>
      <c r="AA106" s="13">
        <f t="shared" si="33"/>
        <v>0</v>
      </c>
      <c r="AB106" s="13">
        <f t="shared" si="33"/>
        <v>0</v>
      </c>
      <c r="AC106" s="13">
        <f t="shared" si="33"/>
        <v>0</v>
      </c>
      <c r="AD106" s="13">
        <f t="shared" si="33"/>
        <v>0</v>
      </c>
      <c r="AE106" s="13">
        <f t="shared" si="33"/>
        <v>0</v>
      </c>
      <c r="AF106" s="13">
        <f t="shared" si="33"/>
        <v>0</v>
      </c>
      <c r="AG106" s="13">
        <f>AF106*(1+$G$16)*(1+AG103)</f>
        <v>0</v>
      </c>
      <c r="AH106" s="13">
        <f t="shared" si="33"/>
        <v>0</v>
      </c>
      <c r="AI106" s="13">
        <f t="shared" si="33"/>
        <v>0</v>
      </c>
      <c r="AJ106" s="13">
        <f t="shared" si="33"/>
        <v>0</v>
      </c>
      <c r="AK106" s="13">
        <f t="shared" si="33"/>
        <v>0</v>
      </c>
    </row>
    <row r="107" spans="1:39" x14ac:dyDescent="0.35">
      <c r="C107" s="3"/>
      <c r="D107" s="3"/>
      <c r="E107" t="s">
        <v>89</v>
      </c>
      <c r="F107" t="s">
        <v>87</v>
      </c>
      <c r="G107" s="12"/>
      <c r="H107" s="13">
        <f>G107*(1+$G$16)*(1+H103)</f>
        <v>0</v>
      </c>
      <c r="I107" s="13">
        <f t="shared" ref="I107:AK107" si="34">H107*(1+$G$16)*(1+I103)</f>
        <v>0</v>
      </c>
      <c r="J107" s="13">
        <f t="shared" si="34"/>
        <v>0</v>
      </c>
      <c r="K107" s="13">
        <f t="shared" si="34"/>
        <v>0</v>
      </c>
      <c r="L107" s="13">
        <f t="shared" si="34"/>
        <v>0</v>
      </c>
      <c r="M107" s="13">
        <f t="shared" si="34"/>
        <v>0</v>
      </c>
      <c r="N107" s="13">
        <f t="shared" si="34"/>
        <v>0</v>
      </c>
      <c r="O107" s="13">
        <f t="shared" si="34"/>
        <v>0</v>
      </c>
      <c r="P107" s="13">
        <f t="shared" si="34"/>
        <v>0</v>
      </c>
      <c r="Q107" s="13">
        <f t="shared" si="34"/>
        <v>0</v>
      </c>
      <c r="R107" s="13">
        <f t="shared" si="34"/>
        <v>0</v>
      </c>
      <c r="S107" s="13">
        <f t="shared" si="34"/>
        <v>0</v>
      </c>
      <c r="T107" s="13">
        <f t="shared" si="34"/>
        <v>0</v>
      </c>
      <c r="U107" s="13">
        <f t="shared" si="34"/>
        <v>0</v>
      </c>
      <c r="V107" s="13">
        <f t="shared" si="34"/>
        <v>0</v>
      </c>
      <c r="W107" s="13">
        <f t="shared" si="34"/>
        <v>0</v>
      </c>
      <c r="X107" s="13">
        <f t="shared" si="34"/>
        <v>0</v>
      </c>
      <c r="Y107" s="13">
        <f t="shared" si="34"/>
        <v>0</v>
      </c>
      <c r="Z107" s="13">
        <f t="shared" si="34"/>
        <v>0</v>
      </c>
      <c r="AA107" s="13">
        <f t="shared" si="34"/>
        <v>0</v>
      </c>
      <c r="AB107" s="13">
        <f t="shared" si="34"/>
        <v>0</v>
      </c>
      <c r="AC107" s="13">
        <f t="shared" si="34"/>
        <v>0</v>
      </c>
      <c r="AD107" s="13">
        <f t="shared" si="34"/>
        <v>0</v>
      </c>
      <c r="AE107" s="13">
        <f t="shared" si="34"/>
        <v>0</v>
      </c>
      <c r="AF107" s="13">
        <f t="shared" si="34"/>
        <v>0</v>
      </c>
      <c r="AG107" s="13">
        <f>AF107*(1+$G$16)*(1+AG103)</f>
        <v>0</v>
      </c>
      <c r="AH107" s="13">
        <f t="shared" si="34"/>
        <v>0</v>
      </c>
      <c r="AI107" s="13">
        <f t="shared" si="34"/>
        <v>0</v>
      </c>
      <c r="AJ107" s="13">
        <f t="shared" si="34"/>
        <v>0</v>
      </c>
      <c r="AK107" s="13">
        <f t="shared" si="34"/>
        <v>0</v>
      </c>
    </row>
    <row r="108" spans="1:39" x14ac:dyDescent="0.35">
      <c r="C108" s="3"/>
      <c r="D108" s="3"/>
    </row>
    <row r="109" spans="1:39" x14ac:dyDescent="0.35">
      <c r="C109" s="3"/>
      <c r="D109" s="3"/>
      <c r="E109" t="s">
        <v>90</v>
      </c>
      <c r="F109" t="s">
        <v>91</v>
      </c>
      <c r="H109" s="10">
        <f>SUM(H100:H102)/1000</f>
        <v>0</v>
      </c>
      <c r="I109" s="10">
        <f t="shared" ref="I109:AK109" si="35">SUM(I100:I102)/1000</f>
        <v>0</v>
      </c>
      <c r="J109" s="10">
        <f t="shared" si="35"/>
        <v>0</v>
      </c>
      <c r="K109" s="10">
        <f t="shared" si="35"/>
        <v>0</v>
      </c>
      <c r="L109" s="10">
        <f t="shared" si="35"/>
        <v>0</v>
      </c>
      <c r="M109" s="10">
        <f t="shared" si="35"/>
        <v>0</v>
      </c>
      <c r="N109" s="10">
        <f t="shared" si="35"/>
        <v>0</v>
      </c>
      <c r="O109" s="10">
        <f t="shared" si="35"/>
        <v>0</v>
      </c>
      <c r="P109" s="10">
        <f t="shared" si="35"/>
        <v>0</v>
      </c>
      <c r="Q109" s="10">
        <f t="shared" si="35"/>
        <v>0</v>
      </c>
      <c r="R109" s="10">
        <f t="shared" si="35"/>
        <v>0</v>
      </c>
      <c r="S109" s="10">
        <f t="shared" si="35"/>
        <v>0</v>
      </c>
      <c r="T109" s="10">
        <f t="shared" si="35"/>
        <v>0</v>
      </c>
      <c r="U109" s="10">
        <f t="shared" si="35"/>
        <v>0</v>
      </c>
      <c r="V109" s="10">
        <f t="shared" si="35"/>
        <v>0</v>
      </c>
      <c r="W109" s="10">
        <f t="shared" si="35"/>
        <v>0</v>
      </c>
      <c r="X109" s="10">
        <f t="shared" si="35"/>
        <v>0</v>
      </c>
      <c r="Y109" s="10">
        <f t="shared" si="35"/>
        <v>0</v>
      </c>
      <c r="Z109" s="10">
        <f t="shared" si="35"/>
        <v>0</v>
      </c>
      <c r="AA109" s="10">
        <f t="shared" si="35"/>
        <v>0</v>
      </c>
      <c r="AB109" s="10">
        <f t="shared" si="35"/>
        <v>0</v>
      </c>
      <c r="AC109" s="10">
        <f t="shared" si="35"/>
        <v>0</v>
      </c>
      <c r="AD109" s="10">
        <f t="shared" si="35"/>
        <v>0</v>
      </c>
      <c r="AE109" s="10">
        <f t="shared" si="35"/>
        <v>0</v>
      </c>
      <c r="AF109" s="10">
        <f t="shared" si="35"/>
        <v>0</v>
      </c>
      <c r="AG109" s="10">
        <f t="shared" si="35"/>
        <v>0</v>
      </c>
      <c r="AH109" s="10">
        <f t="shared" si="35"/>
        <v>0</v>
      </c>
      <c r="AI109" s="10">
        <f t="shared" si="35"/>
        <v>0</v>
      </c>
      <c r="AJ109" s="10">
        <f t="shared" si="35"/>
        <v>0</v>
      </c>
      <c r="AK109" s="10">
        <f t="shared" si="35"/>
        <v>0</v>
      </c>
    </row>
    <row r="110" spans="1:39" x14ac:dyDescent="0.35">
      <c r="C110" s="3"/>
      <c r="D110" s="3"/>
      <c r="E110" t="s">
        <v>92</v>
      </c>
      <c r="F110" t="s">
        <v>53</v>
      </c>
      <c r="H110" s="10">
        <f>H93*H104+H100*H105+H101*H106+H102*H107</f>
        <v>248020.96000000002</v>
      </c>
      <c r="I110" s="10">
        <f t="shared" ref="I110:AK110" si="36">I93*I104+I100*I105+I101*I106+I102*I107</f>
        <v>493291.68</v>
      </c>
      <c r="J110" s="10">
        <f t="shared" si="36"/>
        <v>758187.3885644211</v>
      </c>
      <c r="K110" s="10">
        <f t="shared" si="36"/>
        <v>1062958.3510810977</v>
      </c>
      <c r="L110" s="10">
        <f t="shared" si="36"/>
        <v>1412106.2107881494</v>
      </c>
      <c r="M110" s="10">
        <f t="shared" si="36"/>
        <v>1753624.0812290108</v>
      </c>
      <c r="N110" s="10">
        <f t="shared" si="36"/>
        <v>2153205.8728575171</v>
      </c>
      <c r="O110" s="10">
        <f t="shared" si="36"/>
        <v>2569769.4751370451</v>
      </c>
      <c r="P110" s="10">
        <f t="shared" si="36"/>
        <v>3018602.4899287005</v>
      </c>
      <c r="Q110" s="10">
        <f t="shared" si="36"/>
        <v>3501728.609248464</v>
      </c>
      <c r="R110" s="10">
        <f t="shared" si="36"/>
        <v>4021286.7211536346</v>
      </c>
      <c r="S110" s="10">
        <f t="shared" si="36"/>
        <v>4579537.1110675884</v>
      </c>
      <c r="T110" s="10">
        <f t="shared" si="36"/>
        <v>5066427.8198136222</v>
      </c>
      <c r="U110" s="10">
        <f t="shared" si="36"/>
        <v>5571748.3624610081</v>
      </c>
      <c r="V110" s="10">
        <f t="shared" si="36"/>
        <v>6096058.0732310461</v>
      </c>
      <c r="W110" s="10">
        <f t="shared" si="36"/>
        <v>6639931.6508255806</v>
      </c>
      <c r="X110" s="10">
        <f t="shared" si="36"/>
        <v>7203959.5570687903</v>
      </c>
      <c r="Y110" s="10">
        <f t="shared" si="36"/>
        <v>7788748.4255162012</v>
      </c>
      <c r="Z110" s="10">
        <f t="shared" si="36"/>
        <v>8394921.4802737366</v>
      </c>
      <c r="AA110" s="10">
        <f t="shared" si="36"/>
        <v>9023118.9652754348</v>
      </c>
      <c r="AB110" s="10">
        <f t="shared" si="36"/>
        <v>9673998.5842744019</v>
      </c>
      <c r="AC110" s="10">
        <f t="shared" si="36"/>
        <v>10348235.951807642</v>
      </c>
      <c r="AD110" s="10">
        <f t="shared" si="36"/>
        <v>11046525.055401612</v>
      </c>
      <c r="AE110" s="10">
        <f t="shared" si="36"/>
        <v>11769578.729291782</v>
      </c>
      <c r="AF110" s="10">
        <f t="shared" si="36"/>
        <v>12518129.139935907</v>
      </c>
      <c r="AG110" s="10">
        <f t="shared" si="36"/>
        <v>13292928.283607466</v>
      </c>
      <c r="AH110" s="10">
        <f t="shared" si="36"/>
        <v>14094748.496362519</v>
      </c>
      <c r="AI110" s="10">
        <f t="shared" si="36"/>
        <v>14924382.976680214</v>
      </c>
      <c r="AJ110" s="10">
        <f t="shared" si="36"/>
        <v>15782646.321084356</v>
      </c>
      <c r="AK110" s="10">
        <f t="shared" si="36"/>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7">H114+I113</f>
        <v>912</v>
      </c>
      <c r="J114" s="10">
        <f t="shared" si="37"/>
        <v>1346</v>
      </c>
      <c r="K114" s="10">
        <f t="shared" si="37"/>
        <v>1812</v>
      </c>
      <c r="L114" s="10">
        <f t="shared" si="37"/>
        <v>2289</v>
      </c>
      <c r="M114" s="10">
        <f t="shared" si="37"/>
        <v>2703</v>
      </c>
      <c r="N114" s="10">
        <f t="shared" si="37"/>
        <v>3156</v>
      </c>
      <c r="O114" s="10">
        <f t="shared" si="37"/>
        <v>3609</v>
      </c>
      <c r="P114" s="10">
        <f t="shared" si="37"/>
        <v>4062</v>
      </c>
      <c r="Q114" s="10">
        <f t="shared" si="37"/>
        <v>4515</v>
      </c>
      <c r="R114" s="10">
        <f t="shared" si="37"/>
        <v>4968</v>
      </c>
      <c r="S114" s="10">
        <f t="shared" si="37"/>
        <v>5421</v>
      </c>
      <c r="T114" s="10">
        <f t="shared" si="37"/>
        <v>5874</v>
      </c>
      <c r="U114" s="10">
        <f t="shared" si="37"/>
        <v>6327</v>
      </c>
      <c r="V114" s="10">
        <f t="shared" si="37"/>
        <v>6780</v>
      </c>
      <c r="W114" s="10">
        <f t="shared" si="37"/>
        <v>7233</v>
      </c>
      <c r="X114" s="10">
        <f t="shared" si="37"/>
        <v>7686</v>
      </c>
      <c r="Y114" s="10">
        <f t="shared" si="37"/>
        <v>8139</v>
      </c>
      <c r="Z114" s="10">
        <f t="shared" si="37"/>
        <v>8592</v>
      </c>
      <c r="AA114" s="10">
        <f t="shared" si="37"/>
        <v>9045</v>
      </c>
      <c r="AB114" s="10">
        <f t="shared" si="37"/>
        <v>9498</v>
      </c>
      <c r="AC114" s="10">
        <f t="shared" si="37"/>
        <v>9951</v>
      </c>
      <c r="AD114" s="10">
        <f t="shared" si="37"/>
        <v>10404</v>
      </c>
      <c r="AE114" s="10">
        <f t="shared" si="37"/>
        <v>10857</v>
      </c>
      <c r="AF114" s="10">
        <f t="shared" si="37"/>
        <v>11310</v>
      </c>
      <c r="AG114" s="10">
        <f>AF114+AG113</f>
        <v>11763</v>
      </c>
      <c r="AH114" s="10">
        <f t="shared" si="37"/>
        <v>12216</v>
      </c>
      <c r="AI114" s="10">
        <f t="shared" si="37"/>
        <v>12669</v>
      </c>
      <c r="AJ114" s="10">
        <f t="shared" si="37"/>
        <v>13122</v>
      </c>
      <c r="AK114" s="10">
        <f t="shared" si="37"/>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8">I113*$G115</f>
        <v>428</v>
      </c>
      <c r="J116" s="10">
        <f t="shared" si="38"/>
        <v>434</v>
      </c>
      <c r="K116" s="10">
        <f t="shared" si="38"/>
        <v>466</v>
      </c>
      <c r="L116" s="10">
        <f t="shared" si="38"/>
        <v>477</v>
      </c>
      <c r="M116" s="10">
        <f t="shared" si="38"/>
        <v>414</v>
      </c>
      <c r="N116" s="10">
        <f t="shared" si="38"/>
        <v>453</v>
      </c>
      <c r="O116" s="10">
        <f t="shared" si="38"/>
        <v>453</v>
      </c>
      <c r="P116" s="10">
        <f t="shared" si="38"/>
        <v>453</v>
      </c>
      <c r="Q116" s="10">
        <f t="shared" si="38"/>
        <v>453</v>
      </c>
      <c r="R116" s="10">
        <f t="shared" si="38"/>
        <v>453</v>
      </c>
      <c r="S116" s="10">
        <f t="shared" si="38"/>
        <v>453</v>
      </c>
      <c r="T116" s="10">
        <f t="shared" si="38"/>
        <v>453</v>
      </c>
      <c r="U116" s="10">
        <f t="shared" si="38"/>
        <v>453</v>
      </c>
      <c r="V116" s="10">
        <f t="shared" si="38"/>
        <v>453</v>
      </c>
      <c r="W116" s="10">
        <f t="shared" si="38"/>
        <v>453</v>
      </c>
      <c r="X116" s="10">
        <f t="shared" si="38"/>
        <v>453</v>
      </c>
      <c r="Y116" s="10">
        <f t="shared" si="38"/>
        <v>453</v>
      </c>
      <c r="Z116" s="10">
        <f t="shared" si="38"/>
        <v>453</v>
      </c>
      <c r="AA116" s="10">
        <f t="shared" si="38"/>
        <v>453</v>
      </c>
      <c r="AB116" s="10">
        <f t="shared" si="38"/>
        <v>453</v>
      </c>
      <c r="AC116" s="10">
        <f t="shared" si="38"/>
        <v>453</v>
      </c>
      <c r="AD116" s="10">
        <f t="shared" si="38"/>
        <v>453</v>
      </c>
      <c r="AE116" s="10">
        <f t="shared" si="38"/>
        <v>453</v>
      </c>
      <c r="AF116" s="10">
        <f t="shared" si="38"/>
        <v>453</v>
      </c>
      <c r="AG116" s="10">
        <f t="shared" si="38"/>
        <v>453</v>
      </c>
      <c r="AH116" s="10">
        <f t="shared" si="38"/>
        <v>453</v>
      </c>
      <c r="AI116" s="10">
        <f t="shared" si="38"/>
        <v>453</v>
      </c>
      <c r="AJ116" s="10">
        <f t="shared" si="38"/>
        <v>453</v>
      </c>
      <c r="AK116" s="10">
        <f t="shared" si="38"/>
        <v>453</v>
      </c>
      <c r="AL116" s="10"/>
      <c r="AM116" s="10"/>
    </row>
    <row r="117" spans="1:39" x14ac:dyDescent="0.35">
      <c r="C117" s="3"/>
      <c r="D117" s="3"/>
      <c r="E117" t="s">
        <v>74</v>
      </c>
      <c r="F117" t="s">
        <v>70</v>
      </c>
      <c r="H117">
        <f>H114*$G115</f>
        <v>484</v>
      </c>
      <c r="I117" s="10">
        <f t="shared" ref="I117:AK117" si="39">I114*$G115</f>
        <v>912</v>
      </c>
      <c r="J117" s="10">
        <f t="shared" si="39"/>
        <v>1346</v>
      </c>
      <c r="K117" s="10">
        <f t="shared" si="39"/>
        <v>1812</v>
      </c>
      <c r="L117" s="10">
        <f t="shared" si="39"/>
        <v>2289</v>
      </c>
      <c r="M117" s="10">
        <f t="shared" si="39"/>
        <v>2703</v>
      </c>
      <c r="N117" s="10">
        <f t="shared" si="39"/>
        <v>3156</v>
      </c>
      <c r="O117" s="10">
        <f t="shared" si="39"/>
        <v>3609</v>
      </c>
      <c r="P117" s="10">
        <f t="shared" si="39"/>
        <v>4062</v>
      </c>
      <c r="Q117" s="10">
        <f t="shared" si="39"/>
        <v>4515</v>
      </c>
      <c r="R117" s="10">
        <f t="shared" si="39"/>
        <v>4968</v>
      </c>
      <c r="S117" s="10">
        <f t="shared" si="39"/>
        <v>5421</v>
      </c>
      <c r="T117" s="10">
        <f t="shared" si="39"/>
        <v>5874</v>
      </c>
      <c r="U117" s="10">
        <f t="shared" si="39"/>
        <v>6327</v>
      </c>
      <c r="V117" s="10">
        <f t="shared" si="39"/>
        <v>6780</v>
      </c>
      <c r="W117" s="10">
        <f t="shared" si="39"/>
        <v>7233</v>
      </c>
      <c r="X117" s="10">
        <f t="shared" si="39"/>
        <v>7686</v>
      </c>
      <c r="Y117" s="10">
        <f t="shared" si="39"/>
        <v>8139</v>
      </c>
      <c r="Z117" s="10">
        <f t="shared" si="39"/>
        <v>8592</v>
      </c>
      <c r="AA117" s="10">
        <f t="shared" si="39"/>
        <v>9045</v>
      </c>
      <c r="AB117" s="10">
        <f t="shared" si="39"/>
        <v>9498</v>
      </c>
      <c r="AC117" s="10">
        <f t="shared" si="39"/>
        <v>9951</v>
      </c>
      <c r="AD117" s="10">
        <f t="shared" si="39"/>
        <v>10404</v>
      </c>
      <c r="AE117" s="10">
        <f t="shared" si="39"/>
        <v>10857</v>
      </c>
      <c r="AF117" s="10">
        <f t="shared" si="39"/>
        <v>11310</v>
      </c>
      <c r="AG117" s="10">
        <f t="shared" si="39"/>
        <v>11763</v>
      </c>
      <c r="AH117" s="10">
        <f t="shared" si="39"/>
        <v>12216</v>
      </c>
      <c r="AI117" s="10">
        <f t="shared" si="39"/>
        <v>12669</v>
      </c>
      <c r="AJ117" s="10">
        <f t="shared" si="39"/>
        <v>13122</v>
      </c>
      <c r="AK117" s="10">
        <f t="shared" si="39"/>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40">I114*I118</f>
        <v>110352</v>
      </c>
      <c r="J121" s="10">
        <f t="shared" si="40"/>
        <v>162866</v>
      </c>
      <c r="K121" s="10">
        <f t="shared" si="40"/>
        <v>219252</v>
      </c>
      <c r="L121" s="10">
        <f t="shared" si="40"/>
        <v>276969</v>
      </c>
      <c r="M121" s="10">
        <f t="shared" si="40"/>
        <v>327063</v>
      </c>
      <c r="N121" s="10">
        <f t="shared" si="40"/>
        <v>381876</v>
      </c>
      <c r="O121" s="10">
        <f t="shared" si="40"/>
        <v>436689</v>
      </c>
      <c r="P121" s="10">
        <f t="shared" si="40"/>
        <v>491502</v>
      </c>
      <c r="Q121" s="10">
        <f t="shared" si="40"/>
        <v>546315</v>
      </c>
      <c r="R121" s="10">
        <f t="shared" si="40"/>
        <v>601128</v>
      </c>
      <c r="S121" s="10">
        <f t="shared" si="40"/>
        <v>655941</v>
      </c>
      <c r="T121" s="10">
        <f t="shared" si="40"/>
        <v>710754</v>
      </c>
      <c r="U121" s="10">
        <f t="shared" si="40"/>
        <v>765567</v>
      </c>
      <c r="V121" s="10">
        <f t="shared" si="40"/>
        <v>820380</v>
      </c>
      <c r="W121" s="10">
        <f t="shared" si="40"/>
        <v>875193</v>
      </c>
      <c r="X121" s="10">
        <f t="shared" si="40"/>
        <v>930006</v>
      </c>
      <c r="Y121" s="10">
        <f t="shared" si="40"/>
        <v>984819</v>
      </c>
      <c r="Z121" s="10">
        <f t="shared" si="40"/>
        <v>1039632</v>
      </c>
      <c r="AA121" s="10">
        <f t="shared" si="40"/>
        <v>1094445</v>
      </c>
      <c r="AB121" s="10">
        <f t="shared" si="40"/>
        <v>1149258</v>
      </c>
      <c r="AC121" s="10">
        <f t="shared" si="40"/>
        <v>1204071</v>
      </c>
      <c r="AD121" s="10">
        <f t="shared" si="40"/>
        <v>1258884</v>
      </c>
      <c r="AE121" s="10">
        <f t="shared" si="40"/>
        <v>1313697</v>
      </c>
      <c r="AF121" s="10">
        <f t="shared" si="40"/>
        <v>1368510</v>
      </c>
      <c r="AG121" s="10">
        <f t="shared" si="40"/>
        <v>1423323</v>
      </c>
      <c r="AH121" s="10">
        <f t="shared" si="40"/>
        <v>1478136</v>
      </c>
      <c r="AI121" s="10">
        <f t="shared" si="40"/>
        <v>1532949</v>
      </c>
      <c r="AJ121" s="10">
        <f t="shared" si="40"/>
        <v>1587762</v>
      </c>
      <c r="AK121" s="10">
        <f t="shared" si="40"/>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41">I114*I119</f>
        <v>0</v>
      </c>
      <c r="J122" s="10">
        <f t="shared" si="41"/>
        <v>0</v>
      </c>
      <c r="K122" s="10">
        <f t="shared" si="41"/>
        <v>0</v>
      </c>
      <c r="L122" s="10">
        <f t="shared" si="41"/>
        <v>0</v>
      </c>
      <c r="M122" s="10">
        <f t="shared" si="41"/>
        <v>0</v>
      </c>
      <c r="N122" s="10">
        <f t="shared" si="41"/>
        <v>0</v>
      </c>
      <c r="O122" s="10">
        <f t="shared" si="41"/>
        <v>0</v>
      </c>
      <c r="P122" s="10">
        <f t="shared" si="41"/>
        <v>0</v>
      </c>
      <c r="Q122" s="10">
        <f t="shared" si="41"/>
        <v>0</v>
      </c>
      <c r="R122" s="10">
        <f t="shared" si="41"/>
        <v>0</v>
      </c>
      <c r="S122" s="10">
        <f t="shared" si="41"/>
        <v>0</v>
      </c>
      <c r="T122" s="10">
        <f t="shared" si="41"/>
        <v>0</v>
      </c>
      <c r="U122" s="10">
        <f t="shared" si="41"/>
        <v>0</v>
      </c>
      <c r="V122" s="10">
        <f t="shared" si="41"/>
        <v>0</v>
      </c>
      <c r="W122" s="10">
        <f t="shared" si="41"/>
        <v>0</v>
      </c>
      <c r="X122" s="10">
        <f t="shared" si="41"/>
        <v>0</v>
      </c>
      <c r="Y122" s="10">
        <f t="shared" si="41"/>
        <v>0</v>
      </c>
      <c r="Z122" s="10">
        <f t="shared" si="41"/>
        <v>0</v>
      </c>
      <c r="AA122" s="10">
        <f t="shared" si="41"/>
        <v>0</v>
      </c>
      <c r="AB122" s="10">
        <f t="shared" si="41"/>
        <v>0</v>
      </c>
      <c r="AC122" s="10">
        <f t="shared" si="41"/>
        <v>0</v>
      </c>
      <c r="AD122" s="10">
        <f t="shared" si="41"/>
        <v>0</v>
      </c>
      <c r="AE122" s="10">
        <f t="shared" si="41"/>
        <v>0</v>
      </c>
      <c r="AF122" s="10">
        <f t="shared" si="41"/>
        <v>0</v>
      </c>
      <c r="AG122" s="10">
        <f t="shared" si="41"/>
        <v>0</v>
      </c>
      <c r="AH122" s="10">
        <f t="shared" si="41"/>
        <v>0</v>
      </c>
      <c r="AI122" s="10">
        <f t="shared" si="41"/>
        <v>0</v>
      </c>
      <c r="AJ122" s="10">
        <f t="shared" si="41"/>
        <v>0</v>
      </c>
      <c r="AK122" s="10">
        <f t="shared" si="41"/>
        <v>0</v>
      </c>
      <c r="AL122" s="10"/>
    </row>
    <row r="123" spans="1:39" x14ac:dyDescent="0.35">
      <c r="C123" s="3"/>
      <c r="D123" s="3"/>
      <c r="E123" t="s">
        <v>82</v>
      </c>
      <c r="F123" t="s">
        <v>80</v>
      </c>
      <c r="H123" s="10">
        <f>H114*H120</f>
        <v>0</v>
      </c>
      <c r="I123" s="10">
        <f t="shared" ref="I123:AK123" si="42">I114*I120</f>
        <v>0</v>
      </c>
      <c r="J123" s="10">
        <f t="shared" si="42"/>
        <v>0</v>
      </c>
      <c r="K123" s="10">
        <f t="shared" si="42"/>
        <v>0</v>
      </c>
      <c r="L123" s="10">
        <f t="shared" si="42"/>
        <v>0</v>
      </c>
      <c r="M123" s="10">
        <f t="shared" si="42"/>
        <v>0</v>
      </c>
      <c r="N123" s="10">
        <f t="shared" si="42"/>
        <v>0</v>
      </c>
      <c r="O123" s="10">
        <f t="shared" si="42"/>
        <v>0</v>
      </c>
      <c r="P123" s="10">
        <f t="shared" si="42"/>
        <v>0</v>
      </c>
      <c r="Q123" s="10">
        <f t="shared" si="42"/>
        <v>0</v>
      </c>
      <c r="R123" s="10">
        <f t="shared" si="42"/>
        <v>0</v>
      </c>
      <c r="S123" s="10">
        <f t="shared" si="42"/>
        <v>0</v>
      </c>
      <c r="T123" s="10">
        <f t="shared" si="42"/>
        <v>0</v>
      </c>
      <c r="U123" s="10">
        <f t="shared" si="42"/>
        <v>0</v>
      </c>
      <c r="V123" s="10">
        <f t="shared" si="42"/>
        <v>0</v>
      </c>
      <c r="W123" s="10">
        <f t="shared" si="42"/>
        <v>0</v>
      </c>
      <c r="X123" s="10">
        <f t="shared" si="42"/>
        <v>0</v>
      </c>
      <c r="Y123" s="10">
        <f t="shared" si="42"/>
        <v>0</v>
      </c>
      <c r="Z123" s="10">
        <f t="shared" si="42"/>
        <v>0</v>
      </c>
      <c r="AA123" s="10">
        <f t="shared" si="42"/>
        <v>0</v>
      </c>
      <c r="AB123" s="10">
        <f t="shared" si="42"/>
        <v>0</v>
      </c>
      <c r="AC123" s="10">
        <f t="shared" si="42"/>
        <v>0</v>
      </c>
      <c r="AD123" s="10">
        <f t="shared" si="42"/>
        <v>0</v>
      </c>
      <c r="AE123" s="10">
        <f t="shared" si="42"/>
        <v>0</v>
      </c>
      <c r="AF123" s="10">
        <f t="shared" si="42"/>
        <v>0</v>
      </c>
      <c r="AG123" s="10">
        <f t="shared" si="42"/>
        <v>0</v>
      </c>
      <c r="AH123" s="10">
        <f t="shared" si="42"/>
        <v>0</v>
      </c>
      <c r="AI123" s="10">
        <f t="shared" si="42"/>
        <v>0</v>
      </c>
      <c r="AJ123" s="10">
        <f t="shared" si="42"/>
        <v>0</v>
      </c>
      <c r="AK123" s="10">
        <f t="shared" si="42"/>
        <v>0</v>
      </c>
    </row>
    <row r="124" spans="1:39" x14ac:dyDescent="0.35">
      <c r="A124" s="2">
        <v>23</v>
      </c>
      <c r="C124" s="3"/>
      <c r="D124" s="3"/>
      <c r="E124" t="s">
        <v>83</v>
      </c>
      <c r="F124" t="s">
        <v>44</v>
      </c>
      <c r="H124" s="9">
        <v>0</v>
      </c>
      <c r="I124" s="9">
        <f>[6]Revenue!E71</f>
        <v>0.02</v>
      </c>
      <c r="J124" s="9">
        <f>[6]Revenue!F71</f>
        <v>1.9992085700556661E-2</v>
      </c>
      <c r="K124" s="9">
        <f>[6]Revenue!G71</f>
        <v>2.0001514291054789E-2</v>
      </c>
      <c r="L124" s="9">
        <f>[6]Revenue!H71</f>
        <v>3.0001301432320604E-2</v>
      </c>
      <c r="M124" s="9">
        <f>[6]Revenue!I71</f>
        <v>3.0014034911576726E-2</v>
      </c>
      <c r="N124" s="9">
        <f>[6]Revenue!J71</f>
        <v>2.9988472263009047E-2</v>
      </c>
      <c r="O124" s="9">
        <f>[6]Revenue!K71</f>
        <v>2.2193184073974644E-2</v>
      </c>
      <c r="P124" s="9">
        <f>[6]Revenue!L71</f>
        <v>2.2193184073974644E-2</v>
      </c>
      <c r="Q124" s="9">
        <f>[6]Revenue!M71</f>
        <v>2.2193184073974644E-2</v>
      </c>
      <c r="R124" s="9">
        <f>[6]Revenue!N71</f>
        <v>2.2193184073974644E-2</v>
      </c>
      <c r="S124" s="9">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 si="43">I125*(1+$G$16)*(1+J124)</f>
        <v>362.95288218423349</v>
      </c>
      <c r="K125" s="10">
        <f t="shared" ref="K125" si="44">J125*(1+$G$16)*(1+K124)</f>
        <v>377.98695172254958</v>
      </c>
      <c r="L125" s="10">
        <f t="shared" ref="L125" si="45">K125*(1+$G$16)*(1+L124)</f>
        <v>397.5029202948337</v>
      </c>
      <c r="M125" s="10">
        <f t="shared" ref="M125" si="46">L125*(1+$G$16)*(1+M124)</f>
        <v>418.03169214527884</v>
      </c>
      <c r="N125" s="10">
        <f t="shared" ref="N125" si="47">M125*(1+$G$16)*(1+N124)</f>
        <v>439.60974825319119</v>
      </c>
      <c r="O125" s="10">
        <f t="shared" ref="O125" si="48">N125*(1+$G$16)*(1+O124)</f>
        <v>458.80277617154252</v>
      </c>
      <c r="P125" s="10">
        <f t="shared" ref="P125" si="49">O125*(1+$G$16)*(1+P124)</f>
        <v>478.83375712014021</v>
      </c>
      <c r="Q125" s="10">
        <f t="shared" ref="Q125" si="50">P125*(1+$G$16)*(1+Q124)</f>
        <v>499.73927549222788</v>
      </c>
      <c r="R125" s="10">
        <f t="shared" ref="R125" si="51">Q125*(1+$G$16)*(1+R124)</f>
        <v>521.55751292788818</v>
      </c>
      <c r="S125" s="10">
        <f t="shared" ref="S125" si="52">R125*(1+$G$16)*(1+S124)</f>
        <v>544.32831804862792</v>
      </c>
      <c r="T125" s="10">
        <f t="shared" ref="T125:AK125" si="53">S125*(1+$G$16)*(1+T124)</f>
        <v>555.75921272764901</v>
      </c>
      <c r="U125" s="10">
        <f t="shared" si="53"/>
        <v>567.43015619492962</v>
      </c>
      <c r="V125" s="10">
        <f t="shared" si="53"/>
        <v>579.34618947502304</v>
      </c>
      <c r="W125" s="10">
        <f t="shared" si="53"/>
        <v>591.51245945399842</v>
      </c>
      <c r="X125" s="10">
        <f t="shared" si="53"/>
        <v>603.93422110253232</v>
      </c>
      <c r="Y125" s="10">
        <f t="shared" si="53"/>
        <v>616.61683974568541</v>
      </c>
      <c r="Z125" s="10">
        <f t="shared" si="53"/>
        <v>629.56579338034476</v>
      </c>
      <c r="AA125" s="10">
        <f t="shared" si="53"/>
        <v>642.78667504133193</v>
      </c>
      <c r="AB125" s="10">
        <f t="shared" si="53"/>
        <v>656.28519521719988</v>
      </c>
      <c r="AC125" s="10">
        <f t="shared" si="53"/>
        <v>670.06718431676097</v>
      </c>
      <c r="AD125" s="10">
        <f t="shared" si="53"/>
        <v>684.13859518741288</v>
      </c>
      <c r="AE125" s="10">
        <f t="shared" si="53"/>
        <v>698.50550568634844</v>
      </c>
      <c r="AF125" s="10">
        <f t="shared" si="53"/>
        <v>713.17412130576167</v>
      </c>
      <c r="AG125" s="10">
        <f>AF125*(1+$G$16)*(1+AG124)</f>
        <v>728.1507778531826</v>
      </c>
      <c r="AH125" s="10">
        <f t="shared" si="53"/>
        <v>743.44194418809934</v>
      </c>
      <c r="AI125" s="10">
        <f t="shared" si="53"/>
        <v>759.05422501604937</v>
      </c>
      <c r="AJ125" s="10">
        <f t="shared" si="53"/>
        <v>774.99436374138634</v>
      </c>
      <c r="AK125" s="10">
        <f t="shared" si="53"/>
        <v>791.26924537995535</v>
      </c>
    </row>
    <row r="126" spans="1:39" x14ac:dyDescent="0.35">
      <c r="C126" s="3"/>
      <c r="D126" s="3"/>
      <c r="E126" t="s">
        <v>86</v>
      </c>
      <c r="F126" t="s">
        <v>87</v>
      </c>
      <c r="G126" s="12">
        <f>[5]Infill!$G$141</f>
        <v>1.9831000000000001</v>
      </c>
      <c r="H126" s="13">
        <f>[5]Infill!$H$141</f>
        <v>2.0347</v>
      </c>
      <c r="I126" s="31">
        <f>[6]Revenue!$D$374</f>
        <v>2.1837</v>
      </c>
      <c r="J126" s="13">
        <f t="shared" ref="J126" si="54">I126*(1+$G$16)*(1+J124)</f>
        <v>2.2741312086127361</v>
      </c>
      <c r="K126" s="13">
        <f t="shared" ref="K126" si="55">J126*(1+$G$16)*(1+K124)</f>
        <v>2.3683292392876494</v>
      </c>
      <c r="L126" s="13">
        <f t="shared" ref="L126" si="56">K126*(1+$G$16)*(1+L124)</f>
        <v>2.4906092248589129</v>
      </c>
      <c r="M126" s="13">
        <f t="shared" ref="M126" si="57">L126*(1+$G$16)*(1+M124)</f>
        <v>2.6192350686837065</v>
      </c>
      <c r="N126" s="13">
        <f t="shared" ref="N126" si="58">M126*(1+$G$16)*(1+N124)</f>
        <v>2.754435347355944</v>
      </c>
      <c r="O126" s="13">
        <f t="shared" ref="O126" si="59">N126*(1+$G$16)*(1+O124)</f>
        <v>2.8746919038385097</v>
      </c>
      <c r="P126" s="13">
        <f t="shared" ref="P126" si="60">O126*(1+$G$16)*(1+P124)</f>
        <v>3.0001987702951056</v>
      </c>
      <c r="Q126" s="13">
        <f t="shared" ref="Q126" si="61">P126*(1+$G$16)*(1+Q124)</f>
        <v>3.1311851712738954</v>
      </c>
      <c r="R126" s="13">
        <f t="shared" ref="R126" si="62">Q126*(1+$G$16)*(1+R124)</f>
        <v>3.2678903390928196</v>
      </c>
      <c r="S126" s="13">
        <f t="shared" ref="S126" si="63">R126*(1+$G$16)*(1+S124)</f>
        <v>3.4105639507712286</v>
      </c>
      <c r="T126" s="13">
        <f t="shared" ref="T126:AK126" si="64">S126*(1+$G$16)*(1+T124)</f>
        <v>3.4821857937374241</v>
      </c>
      <c r="U126" s="13">
        <f t="shared" si="64"/>
        <v>3.5553116954059099</v>
      </c>
      <c r="V126" s="13">
        <f t="shared" si="64"/>
        <v>3.6299732410094334</v>
      </c>
      <c r="W126" s="13">
        <f t="shared" si="64"/>
        <v>3.7062026790706311</v>
      </c>
      <c r="X126" s="13">
        <f t="shared" si="64"/>
        <v>3.7840329353311142</v>
      </c>
      <c r="Y126" s="13">
        <f t="shared" si="64"/>
        <v>3.8634976269730674</v>
      </c>
      <c r="Z126" s="13">
        <f t="shared" si="64"/>
        <v>3.9446310771395017</v>
      </c>
      <c r="AA126" s="13">
        <f t="shared" si="64"/>
        <v>4.0274683297594311</v>
      </c>
      <c r="AB126" s="13">
        <f t="shared" si="64"/>
        <v>4.1120451646843792</v>
      </c>
      <c r="AC126" s="13">
        <f t="shared" si="64"/>
        <v>4.1983981131427504</v>
      </c>
      <c r="AD126" s="13">
        <f t="shared" si="64"/>
        <v>4.286564473518748</v>
      </c>
      <c r="AE126" s="13">
        <f t="shared" si="64"/>
        <v>4.376582327462641</v>
      </c>
      <c r="AF126" s="13">
        <f t="shared" si="64"/>
        <v>4.468490556339356</v>
      </c>
      <c r="AG126" s="13">
        <f>AF126*(1+$G$16)*(1+AG124)</f>
        <v>4.5623288580224823</v>
      </c>
      <c r="AH126" s="13">
        <f t="shared" si="64"/>
        <v>4.658137764040954</v>
      </c>
      <c r="AI126" s="13">
        <f t="shared" si="64"/>
        <v>4.7559586570858139</v>
      </c>
      <c r="AJ126" s="13">
        <f t="shared" si="64"/>
        <v>4.8558337888846159</v>
      </c>
      <c r="AK126" s="13">
        <f t="shared" si="64"/>
        <v>4.9578062984511924</v>
      </c>
    </row>
    <row r="127" spans="1:39" x14ac:dyDescent="0.35">
      <c r="C127" s="3"/>
      <c r="D127" s="3"/>
      <c r="E127" t="s">
        <v>88</v>
      </c>
      <c r="F127" t="s">
        <v>87</v>
      </c>
      <c r="G127" s="12"/>
      <c r="H127" s="13">
        <f>G127*(1+$G$16)*(1+H124)</f>
        <v>0</v>
      </c>
      <c r="I127" s="13">
        <f t="shared" ref="I127:AK127" si="65">H127*(1+$G$16)*(1+I124)</f>
        <v>0</v>
      </c>
      <c r="J127" s="13">
        <f t="shared" si="65"/>
        <v>0</v>
      </c>
      <c r="K127" s="13">
        <f t="shared" si="65"/>
        <v>0</v>
      </c>
      <c r="L127" s="13">
        <f t="shared" si="65"/>
        <v>0</v>
      </c>
      <c r="M127" s="13">
        <f t="shared" si="65"/>
        <v>0</v>
      </c>
      <c r="N127" s="13">
        <f t="shared" si="65"/>
        <v>0</v>
      </c>
      <c r="O127" s="13">
        <f t="shared" si="65"/>
        <v>0</v>
      </c>
      <c r="P127" s="13">
        <f t="shared" si="65"/>
        <v>0</v>
      </c>
      <c r="Q127" s="13">
        <f t="shared" si="65"/>
        <v>0</v>
      </c>
      <c r="R127" s="13">
        <f t="shared" si="65"/>
        <v>0</v>
      </c>
      <c r="S127" s="13">
        <f t="shared" si="65"/>
        <v>0</v>
      </c>
      <c r="T127" s="13">
        <f t="shared" si="65"/>
        <v>0</v>
      </c>
      <c r="U127" s="13">
        <f t="shared" si="65"/>
        <v>0</v>
      </c>
      <c r="V127" s="13">
        <f t="shared" si="65"/>
        <v>0</v>
      </c>
      <c r="W127" s="13">
        <f t="shared" si="65"/>
        <v>0</v>
      </c>
      <c r="X127" s="13">
        <f t="shared" si="65"/>
        <v>0</v>
      </c>
      <c r="Y127" s="13">
        <f t="shared" si="65"/>
        <v>0</v>
      </c>
      <c r="Z127" s="13">
        <f t="shared" si="65"/>
        <v>0</v>
      </c>
      <c r="AA127" s="13">
        <f t="shared" si="65"/>
        <v>0</v>
      </c>
      <c r="AB127" s="13">
        <f t="shared" si="65"/>
        <v>0</v>
      </c>
      <c r="AC127" s="13">
        <f t="shared" si="65"/>
        <v>0</v>
      </c>
      <c r="AD127" s="13">
        <f t="shared" si="65"/>
        <v>0</v>
      </c>
      <c r="AE127" s="13">
        <f t="shared" si="65"/>
        <v>0</v>
      </c>
      <c r="AF127" s="13">
        <f t="shared" si="65"/>
        <v>0</v>
      </c>
      <c r="AG127" s="13">
        <f>AF127*(1+$G$16)*(1+AG124)</f>
        <v>0</v>
      </c>
      <c r="AH127" s="13">
        <f t="shared" si="65"/>
        <v>0</v>
      </c>
      <c r="AI127" s="13">
        <f t="shared" si="65"/>
        <v>0</v>
      </c>
      <c r="AJ127" s="13">
        <f t="shared" si="65"/>
        <v>0</v>
      </c>
      <c r="AK127" s="13">
        <f t="shared" si="65"/>
        <v>0</v>
      </c>
    </row>
    <row r="128" spans="1:39" x14ac:dyDescent="0.35">
      <c r="C128" s="3"/>
      <c r="D128" s="3"/>
      <c r="E128" t="s">
        <v>89</v>
      </c>
      <c r="F128" t="s">
        <v>87</v>
      </c>
      <c r="G128" s="12"/>
      <c r="H128" s="13">
        <f>G128*(1+$G$16)*(1+H124)</f>
        <v>0</v>
      </c>
      <c r="I128" s="13">
        <f t="shared" ref="I128:AK128" si="66">H128*(1+$G$16)*(1+I124)</f>
        <v>0</v>
      </c>
      <c r="J128" s="13">
        <f t="shared" si="66"/>
        <v>0</v>
      </c>
      <c r="K128" s="13">
        <f t="shared" si="66"/>
        <v>0</v>
      </c>
      <c r="L128" s="13">
        <f t="shared" si="66"/>
        <v>0</v>
      </c>
      <c r="M128" s="13">
        <f t="shared" si="66"/>
        <v>0</v>
      </c>
      <c r="N128" s="13">
        <f t="shared" si="66"/>
        <v>0</v>
      </c>
      <c r="O128" s="13">
        <f t="shared" si="66"/>
        <v>0</v>
      </c>
      <c r="P128" s="13">
        <f t="shared" si="66"/>
        <v>0</v>
      </c>
      <c r="Q128" s="13">
        <f t="shared" si="66"/>
        <v>0</v>
      </c>
      <c r="R128" s="13">
        <f t="shared" si="66"/>
        <v>0</v>
      </c>
      <c r="S128" s="13">
        <f t="shared" si="66"/>
        <v>0</v>
      </c>
      <c r="T128" s="13">
        <f t="shared" si="66"/>
        <v>0</v>
      </c>
      <c r="U128" s="13">
        <f t="shared" si="66"/>
        <v>0</v>
      </c>
      <c r="V128" s="13">
        <f t="shared" si="66"/>
        <v>0</v>
      </c>
      <c r="W128" s="13">
        <f t="shared" si="66"/>
        <v>0</v>
      </c>
      <c r="X128" s="13">
        <f t="shared" si="66"/>
        <v>0</v>
      </c>
      <c r="Y128" s="13">
        <f t="shared" si="66"/>
        <v>0</v>
      </c>
      <c r="Z128" s="13">
        <f t="shared" si="66"/>
        <v>0</v>
      </c>
      <c r="AA128" s="13">
        <f t="shared" si="66"/>
        <v>0</v>
      </c>
      <c r="AB128" s="13">
        <f t="shared" si="66"/>
        <v>0</v>
      </c>
      <c r="AC128" s="13">
        <f t="shared" si="66"/>
        <v>0</v>
      </c>
      <c r="AD128" s="13">
        <f t="shared" si="66"/>
        <v>0</v>
      </c>
      <c r="AE128" s="13">
        <f t="shared" si="66"/>
        <v>0</v>
      </c>
      <c r="AF128" s="13">
        <f t="shared" si="66"/>
        <v>0</v>
      </c>
      <c r="AG128" s="13">
        <f>AF128*(1+$G$16)*(1+AG124)</f>
        <v>0</v>
      </c>
      <c r="AH128" s="13">
        <f t="shared" si="66"/>
        <v>0</v>
      </c>
      <c r="AI128" s="13">
        <f t="shared" si="66"/>
        <v>0</v>
      </c>
      <c r="AJ128" s="13">
        <f t="shared" si="66"/>
        <v>0</v>
      </c>
      <c r="AK128" s="13">
        <f t="shared" si="66"/>
        <v>0</v>
      </c>
    </row>
    <row r="129" spans="1:39" x14ac:dyDescent="0.35">
      <c r="C129" s="3"/>
      <c r="D129" s="3"/>
    </row>
    <row r="130" spans="1:39" x14ac:dyDescent="0.35">
      <c r="C130" s="3"/>
      <c r="D130" s="3"/>
      <c r="E130" t="s">
        <v>95</v>
      </c>
      <c r="F130" t="s">
        <v>91</v>
      </c>
      <c r="H130" s="10">
        <f>SUM(H121:H123)/1000</f>
        <v>58.564</v>
      </c>
      <c r="I130" s="10">
        <f t="shared" ref="I130:AK130" si="67">SUM(I121:I123)/1000</f>
        <v>110.352</v>
      </c>
      <c r="J130" s="10">
        <f t="shared" si="67"/>
        <v>162.86600000000001</v>
      </c>
      <c r="K130" s="10">
        <f t="shared" si="67"/>
        <v>219.25200000000001</v>
      </c>
      <c r="L130" s="10">
        <f t="shared" si="67"/>
        <v>276.96899999999999</v>
      </c>
      <c r="M130" s="10">
        <f t="shared" si="67"/>
        <v>327.06299999999999</v>
      </c>
      <c r="N130" s="10">
        <f t="shared" si="67"/>
        <v>381.87599999999998</v>
      </c>
      <c r="O130" s="10">
        <f t="shared" si="67"/>
        <v>436.68900000000002</v>
      </c>
      <c r="P130" s="10">
        <f t="shared" si="67"/>
        <v>491.50200000000001</v>
      </c>
      <c r="Q130" s="10">
        <f t="shared" si="67"/>
        <v>546.31500000000005</v>
      </c>
      <c r="R130" s="10">
        <f t="shared" si="67"/>
        <v>601.12800000000004</v>
      </c>
      <c r="S130" s="10">
        <f t="shared" si="67"/>
        <v>655.94100000000003</v>
      </c>
      <c r="T130" s="10">
        <f t="shared" si="67"/>
        <v>710.75400000000002</v>
      </c>
      <c r="U130" s="10">
        <f t="shared" si="67"/>
        <v>765.56700000000001</v>
      </c>
      <c r="V130" s="10">
        <f t="shared" si="67"/>
        <v>820.38</v>
      </c>
      <c r="W130" s="10">
        <f t="shared" si="67"/>
        <v>875.19299999999998</v>
      </c>
      <c r="X130" s="10">
        <f t="shared" si="67"/>
        <v>930.00599999999997</v>
      </c>
      <c r="Y130" s="10">
        <f t="shared" si="67"/>
        <v>984.81899999999996</v>
      </c>
      <c r="Z130" s="10">
        <f t="shared" si="67"/>
        <v>1039.6320000000001</v>
      </c>
      <c r="AA130" s="10">
        <f t="shared" si="67"/>
        <v>1094.4449999999999</v>
      </c>
      <c r="AB130" s="10">
        <f t="shared" si="67"/>
        <v>1149.258</v>
      </c>
      <c r="AC130" s="10">
        <f t="shared" si="67"/>
        <v>1204.0709999999999</v>
      </c>
      <c r="AD130" s="10">
        <f t="shared" si="67"/>
        <v>1258.884</v>
      </c>
      <c r="AE130" s="10">
        <f t="shared" si="67"/>
        <v>1313.6969999999999</v>
      </c>
      <c r="AF130" s="10">
        <f t="shared" si="67"/>
        <v>1368.51</v>
      </c>
      <c r="AG130" s="10">
        <f t="shared" si="67"/>
        <v>1423.3230000000001</v>
      </c>
      <c r="AH130" s="10">
        <f t="shared" si="67"/>
        <v>1478.136</v>
      </c>
      <c r="AI130" s="10">
        <f t="shared" si="67"/>
        <v>1532.9490000000001</v>
      </c>
      <c r="AJ130" s="10">
        <f t="shared" si="67"/>
        <v>1587.7619999999999</v>
      </c>
      <c r="AK130" s="10">
        <f t="shared" si="67"/>
        <v>1642.575</v>
      </c>
    </row>
    <row r="131" spans="1:39" x14ac:dyDescent="0.35">
      <c r="C131" s="3"/>
      <c r="D131" s="3"/>
      <c r="E131" t="s">
        <v>96</v>
      </c>
      <c r="F131" t="s">
        <v>53</v>
      </c>
      <c r="H131" s="10">
        <f>H114*H125+H121*H126+H122*H127+H123*H128</f>
        <v>278972.13079999998</v>
      </c>
      <c r="I131" s="10">
        <f t="shared" ref="I131:AK131" si="68">I114*I125+I121*I126+I122*I127+I123*I128</f>
        <v>558825.90240000002</v>
      </c>
      <c r="J131" s="10">
        <f t="shared" si="68"/>
        <v>858913.23284190008</v>
      </c>
      <c r="K131" s="10">
        <f t="shared" si="68"/>
        <v>1204173.2788935555</v>
      </c>
      <c r="L131" s="10">
        <f t="shared" si="68"/>
        <v>1599705.7309548226</v>
      </c>
      <c r="M131" s="10">
        <f t="shared" si="68"/>
        <v>1986594.5431375878</v>
      </c>
      <c r="N131" s="10">
        <f t="shared" si="68"/>
        <v>2439261.1181939701</v>
      </c>
      <c r="O131" s="10">
        <f t="shared" si="68"/>
        <v>2911165.5519984318</v>
      </c>
      <c r="P131" s="10">
        <f t="shared" si="68"/>
        <v>3419626.4174195947</v>
      </c>
      <c r="Q131" s="10">
        <f t="shared" si="68"/>
        <v>3966936.2556919069</v>
      </c>
      <c r="R131" s="10">
        <f t="shared" si="68"/>
        <v>4555518.1079839366</v>
      </c>
      <c r="S131" s="10">
        <f t="shared" si="68"/>
        <v>5187932.5405744426</v>
      </c>
      <c r="T131" s="10">
        <f t="shared" si="68"/>
        <v>5739507.0972042596</v>
      </c>
      <c r="U131" s="10">
        <f t="shared" si="68"/>
        <v>6311959.9069621358</v>
      </c>
      <c r="V131" s="10">
        <f t="shared" si="68"/>
        <v>6905924.6120999753</v>
      </c>
      <c r="W131" s="10">
        <f t="shared" si="68"/>
        <v>7522052.260534633</v>
      </c>
      <c r="X131" s="10">
        <f t="shared" si="68"/>
        <v>8161011.757449612</v>
      </c>
      <c r="Y131" s="10">
        <f t="shared" si="68"/>
        <v>8823490.3281881232</v>
      </c>
      <c r="Z131" s="10">
        <f t="shared" si="68"/>
        <v>9510193.9927126169</v>
      </c>
      <c r="AA131" s="10">
        <f t="shared" si="68"/>
        <v>10221848.051912408</v>
      </c>
      <c r="AB131" s="10">
        <f t="shared" si="68"/>
        <v>10959197.586047806</v>
      </c>
      <c r="AC131" s="10">
        <f t="shared" si="68"/>
        <v>11723007.965625994</v>
      </c>
      <c r="AD131" s="10">
        <f t="shared" si="68"/>
        <v>12514065.375011019</v>
      </c>
      <c r="AE131" s="10">
        <f t="shared" si="68"/>
        <v>13333177.349077374</v>
      </c>
      <c r="AF131" s="10">
        <f t="shared" si="68"/>
        <v>14181173.323224137</v>
      </c>
      <c r="AG131" s="10">
        <f t="shared" si="68"/>
        <v>15058905.197074121</v>
      </c>
      <c r="AH131" s="10">
        <f t="shared" si="68"/>
        <v>15967247.912190262</v>
      </c>
      <c r="AI131" s="10">
        <f t="shared" si="68"/>
        <v>16907100.044149369</v>
      </c>
      <c r="AJ131" s="10">
        <f t="shared" si="68"/>
        <v>17879384.409321487</v>
      </c>
      <c r="AK131" s="10">
        <f t="shared" si="68"/>
        <v>18885048.68671136</v>
      </c>
      <c r="AL131" s="10">
        <f>SUM(H131:AK131)</f>
        <v>239571920.66638684</v>
      </c>
    </row>
    <row r="132" spans="1:39" x14ac:dyDescent="0.35">
      <c r="C132" s="3"/>
      <c r="D132" s="3"/>
      <c r="H132" s="10">
        <f>'[7]All Developments - Total'!H131</f>
        <v>237703.27191533998</v>
      </c>
      <c r="I132" s="10">
        <f>'[7]All Developments - Total'!I131</f>
        <v>496661.09465645312</v>
      </c>
      <c r="J132" s="10">
        <f>'[7]All Developments - Total'!J131</f>
        <v>775821.05166698783</v>
      </c>
      <c r="K132" s="10">
        <f>'[7]All Developments - Total'!K131</f>
        <v>1029927.5225065954</v>
      </c>
      <c r="L132" s="10">
        <f>'[7]All Developments - Total'!L131</f>
        <v>1285267.4921283107</v>
      </c>
      <c r="M132" s="10">
        <f>'[7]All Developments - Total'!M131</f>
        <v>1556073.9019296458</v>
      </c>
      <c r="N132" s="10">
        <f>'[7]All Developments - Total'!N131</f>
        <v>1843099.7902497873</v>
      </c>
      <c r="O132" s="10">
        <f>'[7]All Developments - Total'!O131</f>
        <v>2147131.9695149679</v>
      </c>
      <c r="P132" s="10">
        <f>'[7]All Developments - Total'!P131</f>
        <v>2468992.4844769286</v>
      </c>
      <c r="Q132" s="10">
        <f>'[7]All Developments - Total'!Q131</f>
        <v>2809540.1322117816</v>
      </c>
      <c r="R132" s="10">
        <f>'[7]All Developments - Total'!R131</f>
        <v>3169672.0464685289</v>
      </c>
      <c r="S132" s="10">
        <f>'[7]All Developments - Total'!S131</f>
        <v>3550325.3490643958</v>
      </c>
      <c r="T132" s="10">
        <f>'[7]All Developments - Total'!T131</f>
        <v>3952478.8711366262</v>
      </c>
      <c r="U132" s="10">
        <f>'[7]All Developments - Total'!U131</f>
        <v>4377154.9471774753</v>
      </c>
      <c r="V132" s="10">
        <f>'[7]All Developments - Total'!V131</f>
        <v>4825421.2849011282</v>
      </c>
      <c r="W132" s="10">
        <f>'[7]All Developments - Total'!W131</f>
        <v>5298392.914118316</v>
      </c>
      <c r="X132" s="10">
        <f>'[7]All Developments - Total'!X131</f>
        <v>5797234.217926763</v>
      </c>
      <c r="Y132" s="10">
        <f>'[7]All Developments - Total'!Y131</f>
        <v>6323161.0496633854</v>
      </c>
      <c r="Z132" s="10">
        <f>'[7]All Developments - Total'!Z131</f>
        <v>6877442.9392077634</v>
      </c>
      <c r="AA132" s="10">
        <f>'[7]All Developments - Total'!AA131</f>
        <v>7461405.3923759051</v>
      </c>
      <c r="AB132" s="10">
        <f>'[7]All Developments - Total'!AB131</f>
        <v>8076432.2872990798</v>
      </c>
      <c r="AC132" s="10">
        <f>'[7]All Developments - Total'!AC131</f>
        <v>8723968.3718446791</v>
      </c>
      <c r="AD132" s="10">
        <f>'[7]All Developments - Total'!AD131</f>
        <v>9405521.8663050346</v>
      </c>
      <c r="AE132" s="10">
        <f>'[7]All Developments - Total'!AE131</f>
        <v>10122667.175756074</v>
      </c>
      <c r="AF132" s="10">
        <f>'[7]All Developments - Total'!AF131</f>
        <v>10877047.716670956</v>
      </c>
      <c r="AG132" s="10">
        <f>'[7]All Developments - Total'!AG131</f>
        <v>11670378.862564746</v>
      </c>
      <c r="AH132" s="10">
        <f>'[7]All Developments - Total'!AH131</f>
        <v>12504451.013644956</v>
      </c>
      <c r="AI132" s="10">
        <f>'[7]All Developments - Total'!AI131</f>
        <v>13381132.795649923</v>
      </c>
      <c r="AJ132" s="10">
        <f>'[7]All Developments - Total'!AJ131</f>
        <v>14302374.393272534</v>
      </c>
      <c r="AK132" s="10">
        <f>'[7]All Developments - Total'!AK131</f>
        <v>15270211.02379163</v>
      </c>
      <c r="AL132" s="28">
        <f>SUM(H132:AK132)</f>
        <v>180617093.23009673</v>
      </c>
      <c r="AM132" s="29" t="s">
        <v>168</v>
      </c>
    </row>
    <row r="133" spans="1:39" x14ac:dyDescent="0.35">
      <c r="C133" s="3"/>
      <c r="D133" s="4" t="s">
        <v>97</v>
      </c>
      <c r="E133" s="4"/>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69">H135+I134</f>
        <v>0</v>
      </c>
      <c r="J135" s="10">
        <f t="shared" si="69"/>
        <v>0</v>
      </c>
      <c r="K135" s="10">
        <f t="shared" si="69"/>
        <v>0</v>
      </c>
      <c r="L135" s="10">
        <f t="shared" si="69"/>
        <v>0</v>
      </c>
      <c r="M135" s="10">
        <f t="shared" si="69"/>
        <v>0</v>
      </c>
      <c r="N135" s="10">
        <f t="shared" si="69"/>
        <v>0</v>
      </c>
      <c r="O135" s="10">
        <f t="shared" si="69"/>
        <v>0</v>
      </c>
      <c r="P135" s="10">
        <f t="shared" si="69"/>
        <v>0</v>
      </c>
      <c r="Q135" s="10">
        <f t="shared" si="69"/>
        <v>0</v>
      </c>
      <c r="R135" s="10">
        <f t="shared" si="69"/>
        <v>0</v>
      </c>
      <c r="S135" s="10">
        <f t="shared" si="69"/>
        <v>0</v>
      </c>
      <c r="T135" s="10">
        <f t="shared" si="69"/>
        <v>0</v>
      </c>
      <c r="U135" s="10">
        <f t="shared" si="69"/>
        <v>0</v>
      </c>
      <c r="V135" s="10">
        <f t="shared" si="69"/>
        <v>0</v>
      </c>
      <c r="W135" s="10">
        <f t="shared" si="69"/>
        <v>0</v>
      </c>
      <c r="X135" s="10">
        <f t="shared" si="69"/>
        <v>0</v>
      </c>
      <c r="Y135" s="10">
        <f t="shared" si="69"/>
        <v>0</v>
      </c>
      <c r="Z135" s="10">
        <f t="shared" si="69"/>
        <v>0</v>
      </c>
      <c r="AA135" s="10">
        <f t="shared" si="69"/>
        <v>0</v>
      </c>
      <c r="AB135" s="10">
        <f t="shared" si="69"/>
        <v>0</v>
      </c>
      <c r="AC135" s="10">
        <f t="shared" si="69"/>
        <v>0</v>
      </c>
      <c r="AD135" s="10">
        <f t="shared" si="69"/>
        <v>0</v>
      </c>
      <c r="AE135" s="10">
        <f t="shared" si="69"/>
        <v>0</v>
      </c>
      <c r="AF135" s="10">
        <f t="shared" si="69"/>
        <v>0</v>
      </c>
      <c r="AG135" s="10">
        <f>AF135+AG134</f>
        <v>0</v>
      </c>
      <c r="AH135" s="10">
        <f t="shared" si="69"/>
        <v>0</v>
      </c>
      <c r="AI135" s="10">
        <f t="shared" si="69"/>
        <v>0</v>
      </c>
      <c r="AJ135" s="10">
        <f t="shared" si="69"/>
        <v>0</v>
      </c>
      <c r="AK135" s="10">
        <f t="shared" si="69"/>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70">I134*$G136</f>
        <v>0</v>
      </c>
      <c r="J137">
        <f t="shared" si="70"/>
        <v>0</v>
      </c>
      <c r="K137">
        <f t="shared" si="70"/>
        <v>0</v>
      </c>
      <c r="L137">
        <f t="shared" si="70"/>
        <v>0</v>
      </c>
      <c r="M137">
        <f t="shared" si="70"/>
        <v>0</v>
      </c>
      <c r="N137">
        <f t="shared" si="70"/>
        <v>0</v>
      </c>
      <c r="O137">
        <f t="shared" si="70"/>
        <v>0</v>
      </c>
      <c r="P137">
        <f t="shared" si="70"/>
        <v>0</v>
      </c>
      <c r="Q137">
        <f t="shared" si="70"/>
        <v>0</v>
      </c>
      <c r="R137">
        <f t="shared" si="70"/>
        <v>0</v>
      </c>
      <c r="S137">
        <f t="shared" si="70"/>
        <v>0</v>
      </c>
      <c r="T137">
        <f t="shared" si="70"/>
        <v>0</v>
      </c>
      <c r="U137">
        <f t="shared" si="70"/>
        <v>0</v>
      </c>
      <c r="V137">
        <f t="shared" si="70"/>
        <v>0</v>
      </c>
      <c r="W137">
        <f t="shared" si="70"/>
        <v>0</v>
      </c>
      <c r="X137">
        <f t="shared" si="70"/>
        <v>0</v>
      </c>
      <c r="Y137">
        <f t="shared" si="70"/>
        <v>0</v>
      </c>
      <c r="Z137">
        <f t="shared" si="70"/>
        <v>0</v>
      </c>
      <c r="AA137">
        <f t="shared" si="70"/>
        <v>0</v>
      </c>
      <c r="AB137">
        <f t="shared" si="70"/>
        <v>0</v>
      </c>
      <c r="AC137">
        <f t="shared" si="70"/>
        <v>0</v>
      </c>
      <c r="AD137">
        <f t="shared" si="70"/>
        <v>0</v>
      </c>
      <c r="AE137">
        <f t="shared" si="70"/>
        <v>0</v>
      </c>
      <c r="AF137">
        <f t="shared" si="70"/>
        <v>0</v>
      </c>
      <c r="AG137">
        <f t="shared" si="70"/>
        <v>0</v>
      </c>
      <c r="AH137">
        <f t="shared" si="70"/>
        <v>0</v>
      </c>
      <c r="AI137">
        <f t="shared" si="70"/>
        <v>0</v>
      </c>
      <c r="AJ137">
        <f t="shared" si="70"/>
        <v>0</v>
      </c>
      <c r="AK137">
        <f t="shared" si="70"/>
        <v>0</v>
      </c>
    </row>
    <row r="138" spans="1:39" x14ac:dyDescent="0.35">
      <c r="C138" s="3"/>
      <c r="D138" s="3"/>
      <c r="E138" t="s">
        <v>74</v>
      </c>
      <c r="F138" t="s">
        <v>70</v>
      </c>
      <c r="H138">
        <f>H135*$G136</f>
        <v>0</v>
      </c>
      <c r="I138">
        <f t="shared" ref="I138:AK138" si="71">I135*$G136</f>
        <v>0</v>
      </c>
      <c r="J138">
        <f t="shared" si="71"/>
        <v>0</v>
      </c>
      <c r="K138">
        <f t="shared" si="71"/>
        <v>0</v>
      </c>
      <c r="L138">
        <f t="shared" si="71"/>
        <v>0</v>
      </c>
      <c r="M138">
        <f t="shared" si="71"/>
        <v>0</v>
      </c>
      <c r="N138">
        <f t="shared" si="71"/>
        <v>0</v>
      </c>
      <c r="O138">
        <f t="shared" si="71"/>
        <v>0</v>
      </c>
      <c r="P138">
        <f t="shared" si="71"/>
        <v>0</v>
      </c>
      <c r="Q138">
        <f t="shared" si="71"/>
        <v>0</v>
      </c>
      <c r="R138">
        <f t="shared" si="71"/>
        <v>0</v>
      </c>
      <c r="S138">
        <f t="shared" si="71"/>
        <v>0</v>
      </c>
      <c r="T138">
        <f t="shared" si="71"/>
        <v>0</v>
      </c>
      <c r="U138">
        <f t="shared" si="71"/>
        <v>0</v>
      </c>
      <c r="V138">
        <f t="shared" si="71"/>
        <v>0</v>
      </c>
      <c r="W138">
        <f t="shared" si="71"/>
        <v>0</v>
      </c>
      <c r="X138">
        <f t="shared" si="71"/>
        <v>0</v>
      </c>
      <c r="Y138">
        <f t="shared" si="71"/>
        <v>0</v>
      </c>
      <c r="Z138">
        <f t="shared" si="71"/>
        <v>0</v>
      </c>
      <c r="AA138">
        <f t="shared" si="71"/>
        <v>0</v>
      </c>
      <c r="AB138">
        <f t="shared" si="71"/>
        <v>0</v>
      </c>
      <c r="AC138">
        <f t="shared" si="71"/>
        <v>0</v>
      </c>
      <c r="AD138">
        <f t="shared" si="71"/>
        <v>0</v>
      </c>
      <c r="AE138">
        <f t="shared" si="71"/>
        <v>0</v>
      </c>
      <c r="AF138">
        <f t="shared" si="71"/>
        <v>0</v>
      </c>
      <c r="AG138">
        <f t="shared" si="71"/>
        <v>0</v>
      </c>
      <c r="AH138">
        <f t="shared" si="71"/>
        <v>0</v>
      </c>
      <c r="AI138">
        <f t="shared" si="71"/>
        <v>0</v>
      </c>
      <c r="AJ138">
        <f t="shared" si="71"/>
        <v>0</v>
      </c>
      <c r="AK138">
        <f t="shared" si="71"/>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72">I135*I139</f>
        <v>0</v>
      </c>
      <c r="J142" s="10">
        <f t="shared" si="72"/>
        <v>0</v>
      </c>
      <c r="K142" s="10">
        <f t="shared" si="72"/>
        <v>0</v>
      </c>
      <c r="L142" s="10">
        <f t="shared" si="72"/>
        <v>0</v>
      </c>
      <c r="M142" s="10">
        <f t="shared" si="72"/>
        <v>0</v>
      </c>
      <c r="N142" s="10">
        <f t="shared" si="72"/>
        <v>0</v>
      </c>
      <c r="O142" s="10">
        <f t="shared" si="72"/>
        <v>0</v>
      </c>
      <c r="P142" s="10">
        <f t="shared" si="72"/>
        <v>0</v>
      </c>
      <c r="Q142" s="10">
        <f t="shared" si="72"/>
        <v>0</v>
      </c>
      <c r="R142" s="10">
        <f t="shared" si="72"/>
        <v>0</v>
      </c>
      <c r="S142" s="10">
        <f t="shared" si="72"/>
        <v>0</v>
      </c>
      <c r="T142" s="10">
        <f t="shared" si="72"/>
        <v>0</v>
      </c>
      <c r="U142" s="10">
        <f t="shared" si="72"/>
        <v>0</v>
      </c>
      <c r="V142" s="10">
        <f t="shared" si="72"/>
        <v>0</v>
      </c>
      <c r="W142" s="10">
        <f t="shared" si="72"/>
        <v>0</v>
      </c>
      <c r="X142" s="10">
        <f t="shared" si="72"/>
        <v>0</v>
      </c>
      <c r="Y142" s="10">
        <f t="shared" si="72"/>
        <v>0</v>
      </c>
      <c r="Z142" s="10">
        <f t="shared" si="72"/>
        <v>0</v>
      </c>
      <c r="AA142" s="10">
        <f t="shared" si="72"/>
        <v>0</v>
      </c>
      <c r="AB142" s="10">
        <f t="shared" si="72"/>
        <v>0</v>
      </c>
      <c r="AC142" s="10">
        <f t="shared" si="72"/>
        <v>0</v>
      </c>
      <c r="AD142" s="10">
        <f t="shared" si="72"/>
        <v>0</v>
      </c>
      <c r="AE142" s="10">
        <f t="shared" si="72"/>
        <v>0</v>
      </c>
      <c r="AF142" s="10">
        <f t="shared" si="72"/>
        <v>0</v>
      </c>
      <c r="AG142" s="10">
        <f t="shared" si="72"/>
        <v>0</v>
      </c>
      <c r="AH142" s="10">
        <f t="shared" si="72"/>
        <v>0</v>
      </c>
      <c r="AI142" s="10">
        <f t="shared" si="72"/>
        <v>0</v>
      </c>
      <c r="AJ142" s="10">
        <f t="shared" si="72"/>
        <v>0</v>
      </c>
      <c r="AK142" s="10">
        <f t="shared" si="72"/>
        <v>0</v>
      </c>
    </row>
    <row r="143" spans="1:39" x14ac:dyDescent="0.35">
      <c r="C143" s="3"/>
      <c r="D143" s="3"/>
      <c r="E143" t="s">
        <v>81</v>
      </c>
      <c r="F143" t="s">
        <v>80</v>
      </c>
      <c r="H143" s="10">
        <f>H135*H140</f>
        <v>0</v>
      </c>
      <c r="I143" s="10">
        <f t="shared" ref="I143:AK143" si="73">I135*I140</f>
        <v>0</v>
      </c>
      <c r="J143" s="10">
        <f t="shared" si="73"/>
        <v>0</v>
      </c>
      <c r="K143" s="10">
        <f t="shared" si="73"/>
        <v>0</v>
      </c>
      <c r="L143" s="10">
        <f t="shared" si="73"/>
        <v>0</v>
      </c>
      <c r="M143" s="10">
        <f t="shared" si="73"/>
        <v>0</v>
      </c>
      <c r="N143" s="10">
        <f t="shared" si="73"/>
        <v>0</v>
      </c>
      <c r="O143" s="10">
        <f t="shared" si="73"/>
        <v>0</v>
      </c>
      <c r="P143" s="10">
        <f t="shared" si="73"/>
        <v>0</v>
      </c>
      <c r="Q143" s="10">
        <f t="shared" si="73"/>
        <v>0</v>
      </c>
      <c r="R143" s="10">
        <f t="shared" si="73"/>
        <v>0</v>
      </c>
      <c r="S143" s="10">
        <f t="shared" si="73"/>
        <v>0</v>
      </c>
      <c r="T143" s="10">
        <f t="shared" si="73"/>
        <v>0</v>
      </c>
      <c r="U143" s="10">
        <f t="shared" si="73"/>
        <v>0</v>
      </c>
      <c r="V143" s="10">
        <f t="shared" si="73"/>
        <v>0</v>
      </c>
      <c r="W143" s="10">
        <f t="shared" si="73"/>
        <v>0</v>
      </c>
      <c r="X143" s="10">
        <f t="shared" si="73"/>
        <v>0</v>
      </c>
      <c r="Y143" s="10">
        <f t="shared" si="73"/>
        <v>0</v>
      </c>
      <c r="Z143" s="10">
        <f t="shared" si="73"/>
        <v>0</v>
      </c>
      <c r="AA143" s="10">
        <f t="shared" si="73"/>
        <v>0</v>
      </c>
      <c r="AB143" s="10">
        <f t="shared" si="73"/>
        <v>0</v>
      </c>
      <c r="AC143" s="10">
        <f t="shared" si="73"/>
        <v>0</v>
      </c>
      <c r="AD143" s="10">
        <f t="shared" si="73"/>
        <v>0</v>
      </c>
      <c r="AE143" s="10">
        <f t="shared" si="73"/>
        <v>0</v>
      </c>
      <c r="AF143" s="10">
        <f t="shared" si="73"/>
        <v>0</v>
      </c>
      <c r="AG143" s="10">
        <f t="shared" si="73"/>
        <v>0</v>
      </c>
      <c r="AH143" s="10">
        <f t="shared" si="73"/>
        <v>0</v>
      </c>
      <c r="AI143" s="10">
        <f t="shared" si="73"/>
        <v>0</v>
      </c>
      <c r="AJ143" s="10">
        <f t="shared" si="73"/>
        <v>0</v>
      </c>
      <c r="AK143" s="10">
        <f t="shared" si="73"/>
        <v>0</v>
      </c>
    </row>
    <row r="144" spans="1:39" x14ac:dyDescent="0.35">
      <c r="C144" s="3"/>
      <c r="D144" s="3"/>
      <c r="E144" t="s">
        <v>82</v>
      </c>
      <c r="F144" t="s">
        <v>80</v>
      </c>
      <c r="H144" s="10">
        <f>H135*H141</f>
        <v>0</v>
      </c>
      <c r="I144" s="10">
        <f t="shared" ref="I144:AK144" si="74">I135*I141</f>
        <v>0</v>
      </c>
      <c r="J144" s="10">
        <f t="shared" si="74"/>
        <v>0</v>
      </c>
      <c r="K144" s="10">
        <f t="shared" si="74"/>
        <v>0</v>
      </c>
      <c r="L144" s="10">
        <f t="shared" si="74"/>
        <v>0</v>
      </c>
      <c r="M144" s="10">
        <f t="shared" si="74"/>
        <v>0</v>
      </c>
      <c r="N144" s="10">
        <f t="shared" si="74"/>
        <v>0</v>
      </c>
      <c r="O144" s="10">
        <f t="shared" si="74"/>
        <v>0</v>
      </c>
      <c r="P144" s="10">
        <f t="shared" si="74"/>
        <v>0</v>
      </c>
      <c r="Q144" s="10">
        <f t="shared" si="74"/>
        <v>0</v>
      </c>
      <c r="R144" s="10">
        <f t="shared" si="74"/>
        <v>0</v>
      </c>
      <c r="S144" s="10">
        <f t="shared" si="74"/>
        <v>0</v>
      </c>
      <c r="T144" s="10">
        <f t="shared" si="74"/>
        <v>0</v>
      </c>
      <c r="U144" s="10">
        <f t="shared" si="74"/>
        <v>0</v>
      </c>
      <c r="V144" s="10">
        <f t="shared" si="74"/>
        <v>0</v>
      </c>
      <c r="W144" s="10">
        <f t="shared" si="74"/>
        <v>0</v>
      </c>
      <c r="X144" s="10">
        <f t="shared" si="74"/>
        <v>0</v>
      </c>
      <c r="Y144" s="10">
        <f t="shared" si="74"/>
        <v>0</v>
      </c>
      <c r="Z144" s="10">
        <f t="shared" si="74"/>
        <v>0</v>
      </c>
      <c r="AA144" s="10">
        <f t="shared" si="74"/>
        <v>0</v>
      </c>
      <c r="AB144" s="10">
        <f t="shared" si="74"/>
        <v>0</v>
      </c>
      <c r="AC144" s="10">
        <f t="shared" si="74"/>
        <v>0</v>
      </c>
      <c r="AD144" s="10">
        <f t="shared" si="74"/>
        <v>0</v>
      </c>
      <c r="AE144" s="10">
        <f t="shared" si="74"/>
        <v>0</v>
      </c>
      <c r="AF144" s="10">
        <f t="shared" si="74"/>
        <v>0</v>
      </c>
      <c r="AG144" s="10">
        <f t="shared" si="74"/>
        <v>0</v>
      </c>
      <c r="AH144" s="10">
        <f t="shared" si="74"/>
        <v>0</v>
      </c>
      <c r="AI144" s="10">
        <f t="shared" si="74"/>
        <v>0</v>
      </c>
      <c r="AJ144" s="10">
        <f t="shared" si="74"/>
        <v>0</v>
      </c>
      <c r="AK144" s="10">
        <f t="shared" si="74"/>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75">H146*(1+$G$16)*(1+I145)</f>
        <v>0</v>
      </c>
      <c r="J146" s="10">
        <f t="shared" si="75"/>
        <v>0</v>
      </c>
      <c r="K146" s="10">
        <f t="shared" si="75"/>
        <v>0</v>
      </c>
      <c r="L146" s="10">
        <f t="shared" si="75"/>
        <v>0</v>
      </c>
      <c r="M146" s="10">
        <f t="shared" si="75"/>
        <v>0</v>
      </c>
      <c r="N146" s="10">
        <f t="shared" si="75"/>
        <v>0</v>
      </c>
      <c r="O146" s="10">
        <f t="shared" si="75"/>
        <v>0</v>
      </c>
      <c r="P146" s="10">
        <f t="shared" si="75"/>
        <v>0</v>
      </c>
      <c r="Q146" s="10">
        <f t="shared" si="75"/>
        <v>0</v>
      </c>
      <c r="R146" s="10">
        <f t="shared" si="75"/>
        <v>0</v>
      </c>
      <c r="S146" s="10">
        <f t="shared" si="75"/>
        <v>0</v>
      </c>
      <c r="T146" s="10">
        <f t="shared" si="75"/>
        <v>0</v>
      </c>
      <c r="U146" s="10">
        <f t="shared" si="75"/>
        <v>0</v>
      </c>
      <c r="V146" s="10">
        <f t="shared" si="75"/>
        <v>0</v>
      </c>
      <c r="W146" s="10">
        <f t="shared" si="75"/>
        <v>0</v>
      </c>
      <c r="X146" s="10">
        <f t="shared" si="75"/>
        <v>0</v>
      </c>
      <c r="Y146" s="10">
        <f t="shared" si="75"/>
        <v>0</v>
      </c>
      <c r="Z146" s="10">
        <f t="shared" si="75"/>
        <v>0</v>
      </c>
      <c r="AA146" s="10">
        <f t="shared" si="75"/>
        <v>0</v>
      </c>
      <c r="AB146" s="10">
        <f t="shared" si="75"/>
        <v>0</v>
      </c>
      <c r="AC146" s="10">
        <f t="shared" si="75"/>
        <v>0</v>
      </c>
      <c r="AD146" s="10">
        <f t="shared" si="75"/>
        <v>0</v>
      </c>
      <c r="AE146" s="10">
        <f t="shared" si="75"/>
        <v>0</v>
      </c>
      <c r="AF146" s="10">
        <f t="shared" si="75"/>
        <v>0</v>
      </c>
      <c r="AG146" s="10">
        <f>AF146*(1+$G$16)*(1+AG145)</f>
        <v>0</v>
      </c>
      <c r="AH146" s="10">
        <f t="shared" si="75"/>
        <v>0</v>
      </c>
      <c r="AI146" s="10">
        <f t="shared" si="75"/>
        <v>0</v>
      </c>
      <c r="AJ146" s="10">
        <f t="shared" si="75"/>
        <v>0</v>
      </c>
      <c r="AK146" s="10">
        <f t="shared" si="75"/>
        <v>0</v>
      </c>
    </row>
    <row r="147" spans="1:37" x14ac:dyDescent="0.35">
      <c r="C147" s="3"/>
      <c r="D147" s="3"/>
      <c r="E147" t="s">
        <v>86</v>
      </c>
      <c r="F147" t="s">
        <v>87</v>
      </c>
      <c r="G147" s="12"/>
      <c r="H147" s="13">
        <f>G147*(1+$G$16)*(1+H145)</f>
        <v>0</v>
      </c>
      <c r="I147" s="13">
        <f t="shared" ref="I147:AK147" si="76">H147*(1+$G$16)*(1+I145)</f>
        <v>0</v>
      </c>
      <c r="J147" s="13">
        <f t="shared" si="76"/>
        <v>0</v>
      </c>
      <c r="K147" s="13">
        <f t="shared" si="76"/>
        <v>0</v>
      </c>
      <c r="L147" s="13">
        <f t="shared" si="76"/>
        <v>0</v>
      </c>
      <c r="M147" s="13">
        <f t="shared" si="76"/>
        <v>0</v>
      </c>
      <c r="N147" s="13">
        <f t="shared" si="76"/>
        <v>0</v>
      </c>
      <c r="O147" s="13">
        <f t="shared" si="76"/>
        <v>0</v>
      </c>
      <c r="P147" s="13">
        <f t="shared" si="76"/>
        <v>0</v>
      </c>
      <c r="Q147" s="13">
        <f t="shared" si="76"/>
        <v>0</v>
      </c>
      <c r="R147" s="13">
        <f t="shared" si="76"/>
        <v>0</v>
      </c>
      <c r="S147" s="13">
        <f t="shared" si="76"/>
        <v>0</v>
      </c>
      <c r="T147" s="13">
        <f t="shared" si="76"/>
        <v>0</v>
      </c>
      <c r="U147" s="13">
        <f t="shared" si="76"/>
        <v>0</v>
      </c>
      <c r="V147" s="13">
        <f t="shared" si="76"/>
        <v>0</v>
      </c>
      <c r="W147" s="13">
        <f t="shared" si="76"/>
        <v>0</v>
      </c>
      <c r="X147" s="13">
        <f t="shared" si="76"/>
        <v>0</v>
      </c>
      <c r="Y147" s="13">
        <f t="shared" si="76"/>
        <v>0</v>
      </c>
      <c r="Z147" s="13">
        <f t="shared" si="76"/>
        <v>0</v>
      </c>
      <c r="AA147" s="13">
        <f t="shared" si="76"/>
        <v>0</v>
      </c>
      <c r="AB147" s="13">
        <f t="shared" si="76"/>
        <v>0</v>
      </c>
      <c r="AC147" s="13">
        <f t="shared" si="76"/>
        <v>0</v>
      </c>
      <c r="AD147" s="13">
        <f t="shared" si="76"/>
        <v>0</v>
      </c>
      <c r="AE147" s="13">
        <f t="shared" si="76"/>
        <v>0</v>
      </c>
      <c r="AF147" s="13">
        <f t="shared" si="76"/>
        <v>0</v>
      </c>
      <c r="AG147" s="13">
        <f>AF147*(1+$G$16)*(1+AG145)</f>
        <v>0</v>
      </c>
      <c r="AH147" s="13">
        <f t="shared" si="76"/>
        <v>0</v>
      </c>
      <c r="AI147" s="13">
        <f t="shared" si="76"/>
        <v>0</v>
      </c>
      <c r="AJ147" s="13">
        <f t="shared" si="76"/>
        <v>0</v>
      </c>
      <c r="AK147" s="13">
        <f t="shared" si="76"/>
        <v>0</v>
      </c>
    </row>
    <row r="148" spans="1:37" x14ac:dyDescent="0.35">
      <c r="C148" s="3"/>
      <c r="D148" s="3"/>
      <c r="E148" t="s">
        <v>88</v>
      </c>
      <c r="F148" t="s">
        <v>87</v>
      </c>
      <c r="G148" s="12"/>
      <c r="H148" s="13">
        <f>G148*(1+$G$16)*(1+H145)</f>
        <v>0</v>
      </c>
      <c r="I148" s="13">
        <f t="shared" ref="I148:AK148" si="77">H148*(1+$G$16)*(1+I145)</f>
        <v>0</v>
      </c>
      <c r="J148" s="13">
        <f t="shared" si="77"/>
        <v>0</v>
      </c>
      <c r="K148" s="13">
        <f t="shared" si="77"/>
        <v>0</v>
      </c>
      <c r="L148" s="13">
        <f t="shared" si="77"/>
        <v>0</v>
      </c>
      <c r="M148" s="13">
        <f t="shared" si="77"/>
        <v>0</v>
      </c>
      <c r="N148" s="13">
        <f t="shared" si="77"/>
        <v>0</v>
      </c>
      <c r="O148" s="13">
        <f t="shared" si="77"/>
        <v>0</v>
      </c>
      <c r="P148" s="13">
        <f t="shared" si="77"/>
        <v>0</v>
      </c>
      <c r="Q148" s="13">
        <f t="shared" si="77"/>
        <v>0</v>
      </c>
      <c r="R148" s="13">
        <f t="shared" si="77"/>
        <v>0</v>
      </c>
      <c r="S148" s="13">
        <f t="shared" si="77"/>
        <v>0</v>
      </c>
      <c r="T148" s="13">
        <f t="shared" si="77"/>
        <v>0</v>
      </c>
      <c r="U148" s="13">
        <f t="shared" si="77"/>
        <v>0</v>
      </c>
      <c r="V148" s="13">
        <f t="shared" si="77"/>
        <v>0</v>
      </c>
      <c r="W148" s="13">
        <f t="shared" si="77"/>
        <v>0</v>
      </c>
      <c r="X148" s="13">
        <f t="shared" si="77"/>
        <v>0</v>
      </c>
      <c r="Y148" s="13">
        <f t="shared" si="77"/>
        <v>0</v>
      </c>
      <c r="Z148" s="13">
        <f t="shared" si="77"/>
        <v>0</v>
      </c>
      <c r="AA148" s="13">
        <f t="shared" si="77"/>
        <v>0</v>
      </c>
      <c r="AB148" s="13">
        <f t="shared" si="77"/>
        <v>0</v>
      </c>
      <c r="AC148" s="13">
        <f t="shared" si="77"/>
        <v>0</v>
      </c>
      <c r="AD148" s="13">
        <f t="shared" si="77"/>
        <v>0</v>
      </c>
      <c r="AE148" s="13">
        <f t="shared" si="77"/>
        <v>0</v>
      </c>
      <c r="AF148" s="13">
        <f t="shared" si="77"/>
        <v>0</v>
      </c>
      <c r="AG148" s="13">
        <f>AF148*(1+$G$16)*(1+AG145)</f>
        <v>0</v>
      </c>
      <c r="AH148" s="13">
        <f t="shared" si="77"/>
        <v>0</v>
      </c>
      <c r="AI148" s="13">
        <f t="shared" si="77"/>
        <v>0</v>
      </c>
      <c r="AJ148" s="13">
        <f t="shared" si="77"/>
        <v>0</v>
      </c>
      <c r="AK148" s="13">
        <f t="shared" si="77"/>
        <v>0</v>
      </c>
    </row>
    <row r="149" spans="1:37" x14ac:dyDescent="0.35">
      <c r="C149" s="3"/>
      <c r="D149" s="3"/>
      <c r="E149" t="s">
        <v>89</v>
      </c>
      <c r="F149" t="s">
        <v>87</v>
      </c>
      <c r="G149" s="12"/>
      <c r="H149" s="13">
        <f>G149*(1+$G$16)*(1+H145)</f>
        <v>0</v>
      </c>
      <c r="I149" s="13">
        <f t="shared" ref="I149:AK149" si="78">H149*(1+$G$16)*(1+I145)</f>
        <v>0</v>
      </c>
      <c r="J149" s="13">
        <f t="shared" si="78"/>
        <v>0</v>
      </c>
      <c r="K149" s="13">
        <f t="shared" si="78"/>
        <v>0</v>
      </c>
      <c r="L149" s="13">
        <f t="shared" si="78"/>
        <v>0</v>
      </c>
      <c r="M149" s="13">
        <f t="shared" si="78"/>
        <v>0</v>
      </c>
      <c r="N149" s="13">
        <f t="shared" si="78"/>
        <v>0</v>
      </c>
      <c r="O149" s="13">
        <f t="shared" si="78"/>
        <v>0</v>
      </c>
      <c r="P149" s="13">
        <f t="shared" si="78"/>
        <v>0</v>
      </c>
      <c r="Q149" s="13">
        <f t="shared" si="78"/>
        <v>0</v>
      </c>
      <c r="R149" s="13">
        <f t="shared" si="78"/>
        <v>0</v>
      </c>
      <c r="S149" s="13">
        <f t="shared" si="78"/>
        <v>0</v>
      </c>
      <c r="T149" s="13">
        <f t="shared" si="78"/>
        <v>0</v>
      </c>
      <c r="U149" s="13">
        <f t="shared" si="78"/>
        <v>0</v>
      </c>
      <c r="V149" s="13">
        <f t="shared" si="78"/>
        <v>0</v>
      </c>
      <c r="W149" s="13">
        <f t="shared" si="78"/>
        <v>0</v>
      </c>
      <c r="X149" s="13">
        <f t="shared" si="78"/>
        <v>0</v>
      </c>
      <c r="Y149" s="13">
        <f t="shared" si="78"/>
        <v>0</v>
      </c>
      <c r="Z149" s="13">
        <f t="shared" si="78"/>
        <v>0</v>
      </c>
      <c r="AA149" s="13">
        <f t="shared" si="78"/>
        <v>0</v>
      </c>
      <c r="AB149" s="13">
        <f t="shared" si="78"/>
        <v>0</v>
      </c>
      <c r="AC149" s="13">
        <f t="shared" si="78"/>
        <v>0</v>
      </c>
      <c r="AD149" s="13">
        <f t="shared" si="78"/>
        <v>0</v>
      </c>
      <c r="AE149" s="13">
        <f t="shared" si="78"/>
        <v>0</v>
      </c>
      <c r="AF149" s="13">
        <f t="shared" si="78"/>
        <v>0</v>
      </c>
      <c r="AG149" s="13">
        <f>AF149*(1+$G$16)*(1+AG145)</f>
        <v>0</v>
      </c>
      <c r="AH149" s="13">
        <f t="shared" si="78"/>
        <v>0</v>
      </c>
      <c r="AI149" s="13">
        <f t="shared" si="78"/>
        <v>0</v>
      </c>
      <c r="AJ149" s="13">
        <f t="shared" si="78"/>
        <v>0</v>
      </c>
      <c r="AK149" s="13">
        <f t="shared" si="78"/>
        <v>0</v>
      </c>
    </row>
    <row r="150" spans="1:37" x14ac:dyDescent="0.35">
      <c r="C150" s="3"/>
      <c r="D150" s="3"/>
    </row>
    <row r="151" spans="1:37" x14ac:dyDescent="0.35">
      <c r="C151" s="3"/>
      <c r="D151" s="3"/>
      <c r="E151" t="s">
        <v>98</v>
      </c>
      <c r="F151" t="s">
        <v>91</v>
      </c>
      <c r="H151" s="10">
        <f>SUM(H142:H144)/1000</f>
        <v>0</v>
      </c>
      <c r="I151" s="10">
        <f t="shared" ref="I151:AK151" si="79">SUM(I142:I144)/1000</f>
        <v>0</v>
      </c>
      <c r="J151" s="10">
        <f t="shared" si="79"/>
        <v>0</v>
      </c>
      <c r="K151" s="10">
        <f t="shared" si="79"/>
        <v>0</v>
      </c>
      <c r="L151" s="10">
        <f t="shared" si="79"/>
        <v>0</v>
      </c>
      <c r="M151" s="10">
        <f t="shared" si="79"/>
        <v>0</v>
      </c>
      <c r="N151" s="10">
        <f t="shared" si="79"/>
        <v>0</v>
      </c>
      <c r="O151" s="10">
        <f t="shared" si="79"/>
        <v>0</v>
      </c>
      <c r="P151" s="10">
        <f t="shared" si="79"/>
        <v>0</v>
      </c>
      <c r="Q151" s="10">
        <f t="shared" si="79"/>
        <v>0</v>
      </c>
      <c r="R151" s="10">
        <f t="shared" si="79"/>
        <v>0</v>
      </c>
      <c r="S151" s="10">
        <f t="shared" si="79"/>
        <v>0</v>
      </c>
      <c r="T151" s="10">
        <f t="shared" si="79"/>
        <v>0</v>
      </c>
      <c r="U151" s="10">
        <f t="shared" si="79"/>
        <v>0</v>
      </c>
      <c r="V151" s="10">
        <f t="shared" si="79"/>
        <v>0</v>
      </c>
      <c r="W151" s="10">
        <f t="shared" si="79"/>
        <v>0</v>
      </c>
      <c r="X151" s="10">
        <f t="shared" si="79"/>
        <v>0</v>
      </c>
      <c r="Y151" s="10">
        <f t="shared" si="79"/>
        <v>0</v>
      </c>
      <c r="Z151" s="10">
        <f t="shared" si="79"/>
        <v>0</v>
      </c>
      <c r="AA151" s="10">
        <f t="shared" si="79"/>
        <v>0</v>
      </c>
      <c r="AB151" s="10">
        <f t="shared" si="79"/>
        <v>0</v>
      </c>
      <c r="AC151" s="10">
        <f t="shared" si="79"/>
        <v>0</v>
      </c>
      <c r="AD151" s="10">
        <f t="shared" si="79"/>
        <v>0</v>
      </c>
      <c r="AE151" s="10">
        <f t="shared" si="79"/>
        <v>0</v>
      </c>
      <c r="AF151" s="10">
        <f t="shared" si="79"/>
        <v>0</v>
      </c>
      <c r="AG151" s="10">
        <f t="shared" si="79"/>
        <v>0</v>
      </c>
      <c r="AH151" s="10">
        <f t="shared" si="79"/>
        <v>0</v>
      </c>
      <c r="AI151" s="10">
        <f t="shared" si="79"/>
        <v>0</v>
      </c>
      <c r="AJ151" s="10">
        <f t="shared" si="79"/>
        <v>0</v>
      </c>
      <c r="AK151" s="10">
        <f t="shared" si="79"/>
        <v>0</v>
      </c>
    </row>
    <row r="152" spans="1:37" x14ac:dyDescent="0.35">
      <c r="C152" s="3"/>
      <c r="D152" s="3"/>
      <c r="E152" t="s">
        <v>99</v>
      </c>
      <c r="F152" t="s">
        <v>53</v>
      </c>
      <c r="H152" s="10">
        <f>H135*H146+H142*H147+H143*H148+H144*H149</f>
        <v>0</v>
      </c>
      <c r="I152" s="10">
        <f t="shared" ref="I152:AK152" si="80">I135*I146+I142*I147+I143*I148+I144*I149</f>
        <v>0</v>
      </c>
      <c r="J152" s="10">
        <f t="shared" si="80"/>
        <v>0</v>
      </c>
      <c r="K152" s="10">
        <f t="shared" si="80"/>
        <v>0</v>
      </c>
      <c r="L152" s="10">
        <f t="shared" si="80"/>
        <v>0</v>
      </c>
      <c r="M152" s="10">
        <f t="shared" si="80"/>
        <v>0</v>
      </c>
      <c r="N152" s="10">
        <f t="shared" si="80"/>
        <v>0</v>
      </c>
      <c r="O152" s="10">
        <f t="shared" si="80"/>
        <v>0</v>
      </c>
      <c r="P152" s="10">
        <f t="shared" si="80"/>
        <v>0</v>
      </c>
      <c r="Q152" s="10">
        <f t="shared" si="80"/>
        <v>0</v>
      </c>
      <c r="R152" s="10">
        <f t="shared" si="80"/>
        <v>0</v>
      </c>
      <c r="S152" s="10">
        <f t="shared" si="80"/>
        <v>0</v>
      </c>
      <c r="T152" s="10">
        <f t="shared" si="80"/>
        <v>0</v>
      </c>
      <c r="U152" s="10">
        <f t="shared" si="80"/>
        <v>0</v>
      </c>
      <c r="V152" s="10">
        <f t="shared" si="80"/>
        <v>0</v>
      </c>
      <c r="W152" s="10">
        <f t="shared" si="80"/>
        <v>0</v>
      </c>
      <c r="X152" s="10">
        <f t="shared" si="80"/>
        <v>0</v>
      </c>
      <c r="Y152" s="10">
        <f t="shared" si="80"/>
        <v>0</v>
      </c>
      <c r="Z152" s="10">
        <f t="shared" si="80"/>
        <v>0</v>
      </c>
      <c r="AA152" s="10">
        <f t="shared" si="80"/>
        <v>0</v>
      </c>
      <c r="AB152" s="10">
        <f t="shared" si="80"/>
        <v>0</v>
      </c>
      <c r="AC152" s="10">
        <f t="shared" si="80"/>
        <v>0</v>
      </c>
      <c r="AD152" s="10">
        <f t="shared" si="80"/>
        <v>0</v>
      </c>
      <c r="AE152" s="10">
        <f t="shared" si="80"/>
        <v>0</v>
      </c>
      <c r="AF152" s="10">
        <f t="shared" si="80"/>
        <v>0</v>
      </c>
      <c r="AG152" s="10">
        <f t="shared" si="80"/>
        <v>0</v>
      </c>
      <c r="AH152" s="10">
        <f t="shared" si="80"/>
        <v>0</v>
      </c>
      <c r="AI152" s="10">
        <f t="shared" si="80"/>
        <v>0</v>
      </c>
      <c r="AJ152" s="10">
        <f t="shared" si="80"/>
        <v>0</v>
      </c>
      <c r="AK152" s="10">
        <f t="shared" si="80"/>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81">H156+I155</f>
        <v>0</v>
      </c>
      <c r="J156" s="10">
        <f t="shared" si="81"/>
        <v>0</v>
      </c>
      <c r="K156" s="10">
        <f t="shared" si="81"/>
        <v>0</v>
      </c>
      <c r="L156" s="10">
        <f t="shared" si="81"/>
        <v>0</v>
      </c>
      <c r="M156" s="10">
        <f t="shared" si="81"/>
        <v>0</v>
      </c>
      <c r="N156" s="10">
        <f t="shared" si="81"/>
        <v>0</v>
      </c>
      <c r="O156" s="10">
        <f t="shared" si="81"/>
        <v>0</v>
      </c>
      <c r="P156" s="10">
        <f t="shared" si="81"/>
        <v>0</v>
      </c>
      <c r="Q156" s="10">
        <f t="shared" si="81"/>
        <v>0</v>
      </c>
      <c r="R156" s="10">
        <f t="shared" si="81"/>
        <v>0</v>
      </c>
      <c r="S156" s="10">
        <f t="shared" si="81"/>
        <v>0</v>
      </c>
      <c r="T156" s="10">
        <f t="shared" si="81"/>
        <v>0</v>
      </c>
      <c r="U156" s="10">
        <f t="shared" si="81"/>
        <v>0</v>
      </c>
      <c r="V156" s="10">
        <f t="shared" si="81"/>
        <v>0</v>
      </c>
      <c r="W156" s="10">
        <f t="shared" si="81"/>
        <v>0</v>
      </c>
      <c r="X156" s="10">
        <f t="shared" si="81"/>
        <v>0</v>
      </c>
      <c r="Y156" s="10">
        <f t="shared" si="81"/>
        <v>0</v>
      </c>
      <c r="Z156" s="10">
        <f t="shared" si="81"/>
        <v>0</v>
      </c>
      <c r="AA156" s="10">
        <f t="shared" si="81"/>
        <v>0</v>
      </c>
      <c r="AB156" s="10">
        <f t="shared" si="81"/>
        <v>0</v>
      </c>
      <c r="AC156" s="10">
        <f t="shared" si="81"/>
        <v>0</v>
      </c>
      <c r="AD156" s="10">
        <f t="shared" si="81"/>
        <v>0</v>
      </c>
      <c r="AE156" s="10">
        <f t="shared" si="81"/>
        <v>0</v>
      </c>
      <c r="AF156" s="10">
        <f t="shared" si="81"/>
        <v>0</v>
      </c>
      <c r="AG156" s="10">
        <f>AF156+AG155</f>
        <v>0</v>
      </c>
      <c r="AH156" s="10">
        <f t="shared" si="81"/>
        <v>0</v>
      </c>
      <c r="AI156" s="10">
        <f t="shared" si="81"/>
        <v>0</v>
      </c>
      <c r="AJ156" s="10">
        <f t="shared" si="81"/>
        <v>0</v>
      </c>
      <c r="AK156" s="10">
        <f t="shared" si="81"/>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82">I155*$G157</f>
        <v>0</v>
      </c>
      <c r="J158">
        <f t="shared" si="82"/>
        <v>0</v>
      </c>
      <c r="K158">
        <f t="shared" si="82"/>
        <v>0</v>
      </c>
      <c r="L158">
        <f t="shared" si="82"/>
        <v>0</v>
      </c>
      <c r="M158">
        <f t="shared" si="82"/>
        <v>0</v>
      </c>
      <c r="N158">
        <f t="shared" si="82"/>
        <v>0</v>
      </c>
      <c r="O158">
        <f t="shared" si="82"/>
        <v>0</v>
      </c>
      <c r="P158">
        <f t="shared" si="82"/>
        <v>0</v>
      </c>
      <c r="Q158">
        <f t="shared" si="82"/>
        <v>0</v>
      </c>
      <c r="R158">
        <f t="shared" si="82"/>
        <v>0</v>
      </c>
      <c r="S158">
        <f t="shared" si="82"/>
        <v>0</v>
      </c>
      <c r="T158">
        <f t="shared" si="82"/>
        <v>0</v>
      </c>
      <c r="U158">
        <f t="shared" si="82"/>
        <v>0</v>
      </c>
      <c r="V158">
        <f t="shared" si="82"/>
        <v>0</v>
      </c>
      <c r="W158">
        <f t="shared" si="82"/>
        <v>0</v>
      </c>
      <c r="X158">
        <f t="shared" si="82"/>
        <v>0</v>
      </c>
      <c r="Y158">
        <f t="shared" si="82"/>
        <v>0</v>
      </c>
      <c r="Z158">
        <f t="shared" si="82"/>
        <v>0</v>
      </c>
      <c r="AA158">
        <f t="shared" si="82"/>
        <v>0</v>
      </c>
      <c r="AB158">
        <f t="shared" si="82"/>
        <v>0</v>
      </c>
      <c r="AC158">
        <f t="shared" si="82"/>
        <v>0</v>
      </c>
      <c r="AD158">
        <f t="shared" si="82"/>
        <v>0</v>
      </c>
      <c r="AE158">
        <f t="shared" si="82"/>
        <v>0</v>
      </c>
      <c r="AF158">
        <f t="shared" si="82"/>
        <v>0</v>
      </c>
      <c r="AG158">
        <f t="shared" si="82"/>
        <v>0</v>
      </c>
      <c r="AH158">
        <f t="shared" si="82"/>
        <v>0</v>
      </c>
      <c r="AI158">
        <f t="shared" si="82"/>
        <v>0</v>
      </c>
      <c r="AJ158">
        <f t="shared" si="82"/>
        <v>0</v>
      </c>
      <c r="AK158">
        <f t="shared" si="82"/>
        <v>0</v>
      </c>
    </row>
    <row r="159" spans="1:37" x14ac:dyDescent="0.35">
      <c r="C159" s="3"/>
      <c r="D159" s="3"/>
      <c r="E159" t="s">
        <v>74</v>
      </c>
      <c r="F159" t="s">
        <v>70</v>
      </c>
      <c r="H159">
        <f>H156*$G157</f>
        <v>0</v>
      </c>
      <c r="I159">
        <f t="shared" ref="I159:AK159" si="83">I156*$G157</f>
        <v>0</v>
      </c>
      <c r="J159">
        <f t="shared" si="83"/>
        <v>0</v>
      </c>
      <c r="K159">
        <f t="shared" si="83"/>
        <v>0</v>
      </c>
      <c r="L159">
        <f t="shared" si="83"/>
        <v>0</v>
      </c>
      <c r="M159">
        <f t="shared" si="83"/>
        <v>0</v>
      </c>
      <c r="N159">
        <f t="shared" si="83"/>
        <v>0</v>
      </c>
      <c r="O159">
        <f t="shared" si="83"/>
        <v>0</v>
      </c>
      <c r="P159">
        <f t="shared" si="83"/>
        <v>0</v>
      </c>
      <c r="Q159">
        <f t="shared" si="83"/>
        <v>0</v>
      </c>
      <c r="R159">
        <f t="shared" si="83"/>
        <v>0</v>
      </c>
      <c r="S159">
        <f t="shared" si="83"/>
        <v>0</v>
      </c>
      <c r="T159">
        <f t="shared" si="83"/>
        <v>0</v>
      </c>
      <c r="U159">
        <f t="shared" si="83"/>
        <v>0</v>
      </c>
      <c r="V159">
        <f t="shared" si="83"/>
        <v>0</v>
      </c>
      <c r="W159">
        <f t="shared" si="83"/>
        <v>0</v>
      </c>
      <c r="X159">
        <f t="shared" si="83"/>
        <v>0</v>
      </c>
      <c r="Y159">
        <f t="shared" si="83"/>
        <v>0</v>
      </c>
      <c r="Z159">
        <f t="shared" si="83"/>
        <v>0</v>
      </c>
      <c r="AA159">
        <f t="shared" si="83"/>
        <v>0</v>
      </c>
      <c r="AB159">
        <f t="shared" si="83"/>
        <v>0</v>
      </c>
      <c r="AC159">
        <f t="shared" si="83"/>
        <v>0</v>
      </c>
      <c r="AD159">
        <f t="shared" si="83"/>
        <v>0</v>
      </c>
      <c r="AE159">
        <f t="shared" si="83"/>
        <v>0</v>
      </c>
      <c r="AF159">
        <f t="shared" si="83"/>
        <v>0</v>
      </c>
      <c r="AG159">
        <f t="shared" si="83"/>
        <v>0</v>
      </c>
      <c r="AH159">
        <f t="shared" si="83"/>
        <v>0</v>
      </c>
      <c r="AI159">
        <f t="shared" si="83"/>
        <v>0</v>
      </c>
      <c r="AJ159">
        <f t="shared" si="83"/>
        <v>0</v>
      </c>
      <c r="AK159">
        <f t="shared" si="83"/>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84">I156*I160</f>
        <v>0</v>
      </c>
      <c r="J163" s="10">
        <f t="shared" si="84"/>
        <v>0</v>
      </c>
      <c r="K163" s="10">
        <f t="shared" si="84"/>
        <v>0</v>
      </c>
      <c r="L163" s="10">
        <f t="shared" si="84"/>
        <v>0</v>
      </c>
      <c r="M163" s="10">
        <f t="shared" si="84"/>
        <v>0</v>
      </c>
      <c r="N163" s="10">
        <f t="shared" si="84"/>
        <v>0</v>
      </c>
      <c r="O163" s="10">
        <f t="shared" si="84"/>
        <v>0</v>
      </c>
      <c r="P163" s="10">
        <f t="shared" si="84"/>
        <v>0</v>
      </c>
      <c r="Q163" s="10">
        <f t="shared" si="84"/>
        <v>0</v>
      </c>
      <c r="R163" s="10">
        <f t="shared" si="84"/>
        <v>0</v>
      </c>
      <c r="S163" s="10">
        <f t="shared" si="84"/>
        <v>0</v>
      </c>
      <c r="T163" s="10">
        <f t="shared" si="84"/>
        <v>0</v>
      </c>
      <c r="U163" s="10">
        <f t="shared" si="84"/>
        <v>0</v>
      </c>
      <c r="V163" s="10">
        <f t="shared" si="84"/>
        <v>0</v>
      </c>
      <c r="W163" s="10">
        <f t="shared" si="84"/>
        <v>0</v>
      </c>
      <c r="X163" s="10">
        <f t="shared" si="84"/>
        <v>0</v>
      </c>
      <c r="Y163" s="10">
        <f t="shared" si="84"/>
        <v>0</v>
      </c>
      <c r="Z163" s="10">
        <f t="shared" si="84"/>
        <v>0</v>
      </c>
      <c r="AA163" s="10">
        <f t="shared" si="84"/>
        <v>0</v>
      </c>
      <c r="AB163" s="10">
        <f t="shared" si="84"/>
        <v>0</v>
      </c>
      <c r="AC163" s="10">
        <f t="shared" si="84"/>
        <v>0</v>
      </c>
      <c r="AD163" s="10">
        <f t="shared" si="84"/>
        <v>0</v>
      </c>
      <c r="AE163" s="10">
        <f t="shared" si="84"/>
        <v>0</v>
      </c>
      <c r="AF163" s="10">
        <f t="shared" si="84"/>
        <v>0</v>
      </c>
      <c r="AG163" s="10">
        <f t="shared" si="84"/>
        <v>0</v>
      </c>
      <c r="AH163" s="10">
        <f t="shared" si="84"/>
        <v>0</v>
      </c>
      <c r="AI163" s="10">
        <f t="shared" si="84"/>
        <v>0</v>
      </c>
      <c r="AJ163" s="10">
        <f t="shared" si="84"/>
        <v>0</v>
      </c>
      <c r="AK163" s="10">
        <f t="shared" si="84"/>
        <v>0</v>
      </c>
    </row>
    <row r="164" spans="1:38" x14ac:dyDescent="0.35">
      <c r="C164" s="3"/>
      <c r="D164" s="3"/>
      <c r="E164" t="s">
        <v>81</v>
      </c>
      <c r="F164" t="s">
        <v>80</v>
      </c>
      <c r="H164" s="10">
        <f>H156*H161</f>
        <v>0</v>
      </c>
      <c r="I164" s="10">
        <f t="shared" ref="I164:AK164" si="85">I156*I161</f>
        <v>0</v>
      </c>
      <c r="J164" s="10">
        <f t="shared" si="85"/>
        <v>0</v>
      </c>
      <c r="K164" s="10">
        <f t="shared" si="85"/>
        <v>0</v>
      </c>
      <c r="L164" s="10">
        <f t="shared" si="85"/>
        <v>0</v>
      </c>
      <c r="M164" s="10">
        <f t="shared" si="85"/>
        <v>0</v>
      </c>
      <c r="N164" s="10">
        <f t="shared" si="85"/>
        <v>0</v>
      </c>
      <c r="O164" s="10">
        <f t="shared" si="85"/>
        <v>0</v>
      </c>
      <c r="P164" s="10">
        <f t="shared" si="85"/>
        <v>0</v>
      </c>
      <c r="Q164" s="10">
        <f t="shared" si="85"/>
        <v>0</v>
      </c>
      <c r="R164" s="10">
        <f t="shared" si="85"/>
        <v>0</v>
      </c>
      <c r="S164" s="10">
        <f t="shared" si="85"/>
        <v>0</v>
      </c>
      <c r="T164" s="10">
        <f t="shared" si="85"/>
        <v>0</v>
      </c>
      <c r="U164" s="10">
        <f t="shared" si="85"/>
        <v>0</v>
      </c>
      <c r="V164" s="10">
        <f t="shared" si="85"/>
        <v>0</v>
      </c>
      <c r="W164" s="10">
        <f t="shared" si="85"/>
        <v>0</v>
      </c>
      <c r="X164" s="10">
        <f t="shared" si="85"/>
        <v>0</v>
      </c>
      <c r="Y164" s="10">
        <f t="shared" si="85"/>
        <v>0</v>
      </c>
      <c r="Z164" s="10">
        <f t="shared" si="85"/>
        <v>0</v>
      </c>
      <c r="AA164" s="10">
        <f t="shared" si="85"/>
        <v>0</v>
      </c>
      <c r="AB164" s="10">
        <f t="shared" si="85"/>
        <v>0</v>
      </c>
      <c r="AC164" s="10">
        <f t="shared" si="85"/>
        <v>0</v>
      </c>
      <c r="AD164" s="10">
        <f t="shared" si="85"/>
        <v>0</v>
      </c>
      <c r="AE164" s="10">
        <f t="shared" si="85"/>
        <v>0</v>
      </c>
      <c r="AF164" s="10">
        <f t="shared" si="85"/>
        <v>0</v>
      </c>
      <c r="AG164" s="10">
        <f t="shared" si="85"/>
        <v>0</v>
      </c>
      <c r="AH164" s="10">
        <f t="shared" si="85"/>
        <v>0</v>
      </c>
      <c r="AI164" s="10">
        <f t="shared" si="85"/>
        <v>0</v>
      </c>
      <c r="AJ164" s="10">
        <f t="shared" si="85"/>
        <v>0</v>
      </c>
      <c r="AK164" s="10">
        <f t="shared" si="85"/>
        <v>0</v>
      </c>
    </row>
    <row r="165" spans="1:38" x14ac:dyDescent="0.35">
      <c r="C165" s="3"/>
      <c r="D165" s="3"/>
      <c r="E165" t="s">
        <v>82</v>
      </c>
      <c r="F165" t="s">
        <v>80</v>
      </c>
      <c r="H165" s="10">
        <f>H156*H162</f>
        <v>0</v>
      </c>
      <c r="I165" s="10">
        <f t="shared" ref="I165:AK165" si="86">I156*I162</f>
        <v>0</v>
      </c>
      <c r="J165" s="10">
        <f t="shared" si="86"/>
        <v>0</v>
      </c>
      <c r="K165" s="10">
        <f t="shared" si="86"/>
        <v>0</v>
      </c>
      <c r="L165" s="10">
        <f t="shared" si="86"/>
        <v>0</v>
      </c>
      <c r="M165" s="10">
        <f t="shared" si="86"/>
        <v>0</v>
      </c>
      <c r="N165" s="10">
        <f t="shared" si="86"/>
        <v>0</v>
      </c>
      <c r="O165" s="10">
        <f t="shared" si="86"/>
        <v>0</v>
      </c>
      <c r="P165" s="10">
        <f t="shared" si="86"/>
        <v>0</v>
      </c>
      <c r="Q165" s="10">
        <f t="shared" si="86"/>
        <v>0</v>
      </c>
      <c r="R165" s="10">
        <f t="shared" si="86"/>
        <v>0</v>
      </c>
      <c r="S165" s="10">
        <f t="shared" si="86"/>
        <v>0</v>
      </c>
      <c r="T165" s="10">
        <f t="shared" si="86"/>
        <v>0</v>
      </c>
      <c r="U165" s="10">
        <f t="shared" si="86"/>
        <v>0</v>
      </c>
      <c r="V165" s="10">
        <f t="shared" si="86"/>
        <v>0</v>
      </c>
      <c r="W165" s="10">
        <f t="shared" si="86"/>
        <v>0</v>
      </c>
      <c r="X165" s="10">
        <f t="shared" si="86"/>
        <v>0</v>
      </c>
      <c r="Y165" s="10">
        <f t="shared" si="86"/>
        <v>0</v>
      </c>
      <c r="Z165" s="10">
        <f t="shared" si="86"/>
        <v>0</v>
      </c>
      <c r="AA165" s="10">
        <f t="shared" si="86"/>
        <v>0</v>
      </c>
      <c r="AB165" s="10">
        <f t="shared" si="86"/>
        <v>0</v>
      </c>
      <c r="AC165" s="10">
        <f t="shared" si="86"/>
        <v>0</v>
      </c>
      <c r="AD165" s="10">
        <f t="shared" si="86"/>
        <v>0</v>
      </c>
      <c r="AE165" s="10">
        <f t="shared" si="86"/>
        <v>0</v>
      </c>
      <c r="AF165" s="10">
        <f t="shared" si="86"/>
        <v>0</v>
      </c>
      <c r="AG165" s="10">
        <f t="shared" si="86"/>
        <v>0</v>
      </c>
      <c r="AH165" s="10">
        <f t="shared" si="86"/>
        <v>0</v>
      </c>
      <c r="AI165" s="10">
        <f t="shared" si="86"/>
        <v>0</v>
      </c>
      <c r="AJ165" s="10">
        <f t="shared" si="86"/>
        <v>0</v>
      </c>
      <c r="AK165" s="10">
        <f t="shared" si="86"/>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87">H167*(1+$G$16)*(1+I166)</f>
        <v>0</v>
      </c>
      <c r="J167" s="10">
        <f t="shared" si="87"/>
        <v>0</v>
      </c>
      <c r="K167" s="10">
        <f t="shared" si="87"/>
        <v>0</v>
      </c>
      <c r="L167" s="10">
        <f t="shared" si="87"/>
        <v>0</v>
      </c>
      <c r="M167" s="10">
        <f t="shared" si="87"/>
        <v>0</v>
      </c>
      <c r="N167" s="10">
        <f t="shared" si="87"/>
        <v>0</v>
      </c>
      <c r="O167" s="10">
        <f t="shared" si="87"/>
        <v>0</v>
      </c>
      <c r="P167" s="10">
        <f t="shared" si="87"/>
        <v>0</v>
      </c>
      <c r="Q167" s="10">
        <f t="shared" si="87"/>
        <v>0</v>
      </c>
      <c r="R167" s="10">
        <f t="shared" si="87"/>
        <v>0</v>
      </c>
      <c r="S167" s="10">
        <f t="shared" si="87"/>
        <v>0</v>
      </c>
      <c r="T167" s="10">
        <f t="shared" si="87"/>
        <v>0</v>
      </c>
      <c r="U167" s="10">
        <f t="shared" si="87"/>
        <v>0</v>
      </c>
      <c r="V167" s="10">
        <f t="shared" si="87"/>
        <v>0</v>
      </c>
      <c r="W167" s="10">
        <f t="shared" si="87"/>
        <v>0</v>
      </c>
      <c r="X167" s="10">
        <f t="shared" si="87"/>
        <v>0</v>
      </c>
      <c r="Y167" s="10">
        <f t="shared" si="87"/>
        <v>0</v>
      </c>
      <c r="Z167" s="10">
        <f t="shared" si="87"/>
        <v>0</v>
      </c>
      <c r="AA167" s="10">
        <f t="shared" si="87"/>
        <v>0</v>
      </c>
      <c r="AB167" s="10">
        <f t="shared" si="87"/>
        <v>0</v>
      </c>
      <c r="AC167" s="10">
        <f t="shared" si="87"/>
        <v>0</v>
      </c>
      <c r="AD167" s="10">
        <f t="shared" si="87"/>
        <v>0</v>
      </c>
      <c r="AE167" s="10">
        <f t="shared" si="87"/>
        <v>0</v>
      </c>
      <c r="AF167" s="10">
        <f t="shared" si="87"/>
        <v>0</v>
      </c>
      <c r="AG167" s="10">
        <f>AF167*(1+$G$16)*(1+AG166)</f>
        <v>0</v>
      </c>
      <c r="AH167" s="10">
        <f t="shared" si="87"/>
        <v>0</v>
      </c>
      <c r="AI167" s="10">
        <f t="shared" si="87"/>
        <v>0</v>
      </c>
      <c r="AJ167" s="10">
        <f t="shared" si="87"/>
        <v>0</v>
      </c>
      <c r="AK167" s="10">
        <f t="shared" si="87"/>
        <v>0</v>
      </c>
    </row>
    <row r="168" spans="1:38" x14ac:dyDescent="0.35">
      <c r="C168" s="3"/>
      <c r="D168" s="3"/>
      <c r="E168" t="s">
        <v>86</v>
      </c>
      <c r="F168" t="s">
        <v>87</v>
      </c>
      <c r="G168" s="12"/>
      <c r="H168" s="13">
        <f>G168*(1+$G$16)*(1+H166)</f>
        <v>0</v>
      </c>
      <c r="I168" s="13">
        <f t="shared" ref="I168:AK168" si="88">H168*(1+$G$16)*(1+I166)</f>
        <v>0</v>
      </c>
      <c r="J168" s="13">
        <f t="shared" si="88"/>
        <v>0</v>
      </c>
      <c r="K168" s="13">
        <f t="shared" si="88"/>
        <v>0</v>
      </c>
      <c r="L168" s="13">
        <f t="shared" si="88"/>
        <v>0</v>
      </c>
      <c r="M168" s="13">
        <f t="shared" si="88"/>
        <v>0</v>
      </c>
      <c r="N168" s="13">
        <f t="shared" si="88"/>
        <v>0</v>
      </c>
      <c r="O168" s="13">
        <f t="shared" si="88"/>
        <v>0</v>
      </c>
      <c r="P168" s="13">
        <f t="shared" si="88"/>
        <v>0</v>
      </c>
      <c r="Q168" s="13">
        <f t="shared" si="88"/>
        <v>0</v>
      </c>
      <c r="R168" s="13">
        <f t="shared" si="88"/>
        <v>0</v>
      </c>
      <c r="S168" s="13">
        <f t="shared" si="88"/>
        <v>0</v>
      </c>
      <c r="T168" s="13">
        <f t="shared" si="88"/>
        <v>0</v>
      </c>
      <c r="U168" s="13">
        <f t="shared" si="88"/>
        <v>0</v>
      </c>
      <c r="V168" s="13">
        <f t="shared" si="88"/>
        <v>0</v>
      </c>
      <c r="W168" s="13">
        <f t="shared" si="88"/>
        <v>0</v>
      </c>
      <c r="X168" s="13">
        <f t="shared" si="88"/>
        <v>0</v>
      </c>
      <c r="Y168" s="13">
        <f t="shared" si="88"/>
        <v>0</v>
      </c>
      <c r="Z168" s="13">
        <f t="shared" si="88"/>
        <v>0</v>
      </c>
      <c r="AA168" s="13">
        <f t="shared" si="88"/>
        <v>0</v>
      </c>
      <c r="AB168" s="13">
        <f t="shared" si="88"/>
        <v>0</v>
      </c>
      <c r="AC168" s="13">
        <f t="shared" si="88"/>
        <v>0</v>
      </c>
      <c r="AD168" s="13">
        <f t="shared" si="88"/>
        <v>0</v>
      </c>
      <c r="AE168" s="13">
        <f t="shared" si="88"/>
        <v>0</v>
      </c>
      <c r="AF168" s="13">
        <f t="shared" si="88"/>
        <v>0</v>
      </c>
      <c r="AG168" s="13">
        <f>AF168*(1+$G$16)*(1+AG166)</f>
        <v>0</v>
      </c>
      <c r="AH168" s="13">
        <f t="shared" si="88"/>
        <v>0</v>
      </c>
      <c r="AI168" s="13">
        <f t="shared" si="88"/>
        <v>0</v>
      </c>
      <c r="AJ168" s="13">
        <f t="shared" si="88"/>
        <v>0</v>
      </c>
      <c r="AK168" s="13">
        <f t="shared" si="88"/>
        <v>0</v>
      </c>
    </row>
    <row r="169" spans="1:38" x14ac:dyDescent="0.35">
      <c r="C169" s="3"/>
      <c r="D169" s="3"/>
      <c r="E169" t="s">
        <v>88</v>
      </c>
      <c r="F169" t="s">
        <v>87</v>
      </c>
      <c r="G169" s="12"/>
      <c r="H169" s="13">
        <f>G169*(1+$G$16)*(1+H166)</f>
        <v>0</v>
      </c>
      <c r="I169" s="13">
        <f t="shared" ref="I169:AK169" si="89">H169*(1+$G$16)*(1+I166)</f>
        <v>0</v>
      </c>
      <c r="J169" s="13">
        <f t="shared" si="89"/>
        <v>0</v>
      </c>
      <c r="K169" s="13">
        <f t="shared" si="89"/>
        <v>0</v>
      </c>
      <c r="L169" s="13">
        <f t="shared" si="89"/>
        <v>0</v>
      </c>
      <c r="M169" s="13">
        <f t="shared" si="89"/>
        <v>0</v>
      </c>
      <c r="N169" s="13">
        <f t="shared" si="89"/>
        <v>0</v>
      </c>
      <c r="O169" s="13">
        <f t="shared" si="89"/>
        <v>0</v>
      </c>
      <c r="P169" s="13">
        <f t="shared" si="89"/>
        <v>0</v>
      </c>
      <c r="Q169" s="13">
        <f t="shared" si="89"/>
        <v>0</v>
      </c>
      <c r="R169" s="13">
        <f t="shared" si="89"/>
        <v>0</v>
      </c>
      <c r="S169" s="13">
        <f t="shared" si="89"/>
        <v>0</v>
      </c>
      <c r="T169" s="13">
        <f t="shared" si="89"/>
        <v>0</v>
      </c>
      <c r="U169" s="13">
        <f t="shared" si="89"/>
        <v>0</v>
      </c>
      <c r="V169" s="13">
        <f t="shared" si="89"/>
        <v>0</v>
      </c>
      <c r="W169" s="13">
        <f t="shared" si="89"/>
        <v>0</v>
      </c>
      <c r="X169" s="13">
        <f t="shared" si="89"/>
        <v>0</v>
      </c>
      <c r="Y169" s="13">
        <f t="shared" si="89"/>
        <v>0</v>
      </c>
      <c r="Z169" s="13">
        <f t="shared" si="89"/>
        <v>0</v>
      </c>
      <c r="AA169" s="13">
        <f t="shared" si="89"/>
        <v>0</v>
      </c>
      <c r="AB169" s="13">
        <f t="shared" si="89"/>
        <v>0</v>
      </c>
      <c r="AC169" s="13">
        <f t="shared" si="89"/>
        <v>0</v>
      </c>
      <c r="AD169" s="13">
        <f t="shared" si="89"/>
        <v>0</v>
      </c>
      <c r="AE169" s="13">
        <f t="shared" si="89"/>
        <v>0</v>
      </c>
      <c r="AF169" s="13">
        <f t="shared" si="89"/>
        <v>0</v>
      </c>
      <c r="AG169" s="13">
        <f>AF169*(1+$G$16)*(1+AG166)</f>
        <v>0</v>
      </c>
      <c r="AH169" s="13">
        <f t="shared" si="89"/>
        <v>0</v>
      </c>
      <c r="AI169" s="13">
        <f t="shared" si="89"/>
        <v>0</v>
      </c>
      <c r="AJ169" s="13">
        <f t="shared" si="89"/>
        <v>0</v>
      </c>
      <c r="AK169" s="13">
        <f t="shared" si="89"/>
        <v>0</v>
      </c>
    </row>
    <row r="170" spans="1:38" x14ac:dyDescent="0.35">
      <c r="C170" s="3"/>
      <c r="D170" s="3"/>
      <c r="E170" t="s">
        <v>89</v>
      </c>
      <c r="F170" t="s">
        <v>87</v>
      </c>
      <c r="G170" s="12"/>
      <c r="H170" s="13">
        <f>G170*(1+$G$16)*(1+H166)</f>
        <v>0</v>
      </c>
      <c r="I170" s="13">
        <f t="shared" ref="I170:AK170" si="90">H170*(1+$G$16)*(1+I166)</f>
        <v>0</v>
      </c>
      <c r="J170" s="13">
        <f t="shared" si="90"/>
        <v>0</v>
      </c>
      <c r="K170" s="13">
        <f t="shared" si="90"/>
        <v>0</v>
      </c>
      <c r="L170" s="13">
        <f t="shared" si="90"/>
        <v>0</v>
      </c>
      <c r="M170" s="13">
        <f t="shared" si="90"/>
        <v>0</v>
      </c>
      <c r="N170" s="13">
        <f t="shared" si="90"/>
        <v>0</v>
      </c>
      <c r="O170" s="13">
        <f t="shared" si="90"/>
        <v>0</v>
      </c>
      <c r="P170" s="13">
        <f t="shared" si="90"/>
        <v>0</v>
      </c>
      <c r="Q170" s="13">
        <f t="shared" si="90"/>
        <v>0</v>
      </c>
      <c r="R170" s="13">
        <f t="shared" si="90"/>
        <v>0</v>
      </c>
      <c r="S170" s="13">
        <f t="shared" si="90"/>
        <v>0</v>
      </c>
      <c r="T170" s="13">
        <f t="shared" si="90"/>
        <v>0</v>
      </c>
      <c r="U170" s="13">
        <f t="shared" si="90"/>
        <v>0</v>
      </c>
      <c r="V170" s="13">
        <f t="shared" si="90"/>
        <v>0</v>
      </c>
      <c r="W170" s="13">
        <f t="shared" si="90"/>
        <v>0</v>
      </c>
      <c r="X170" s="13">
        <f t="shared" si="90"/>
        <v>0</v>
      </c>
      <c r="Y170" s="13">
        <f t="shared" si="90"/>
        <v>0</v>
      </c>
      <c r="Z170" s="13">
        <f t="shared" si="90"/>
        <v>0</v>
      </c>
      <c r="AA170" s="13">
        <f t="shared" si="90"/>
        <v>0</v>
      </c>
      <c r="AB170" s="13">
        <f t="shared" si="90"/>
        <v>0</v>
      </c>
      <c r="AC170" s="13">
        <f t="shared" si="90"/>
        <v>0</v>
      </c>
      <c r="AD170" s="13">
        <f t="shared" si="90"/>
        <v>0</v>
      </c>
      <c r="AE170" s="13">
        <f t="shared" si="90"/>
        <v>0</v>
      </c>
      <c r="AF170" s="13">
        <f t="shared" si="90"/>
        <v>0</v>
      </c>
      <c r="AG170" s="13">
        <f>AF170*(1+$G$16)*(1+AG166)</f>
        <v>0</v>
      </c>
      <c r="AH170" s="13">
        <f t="shared" si="90"/>
        <v>0</v>
      </c>
      <c r="AI170" s="13">
        <f t="shared" si="90"/>
        <v>0</v>
      </c>
      <c r="AJ170" s="13">
        <f t="shared" si="90"/>
        <v>0</v>
      </c>
      <c r="AK170" s="13">
        <f t="shared" si="90"/>
        <v>0</v>
      </c>
    </row>
    <row r="171" spans="1:38" x14ac:dyDescent="0.35">
      <c r="C171" s="3"/>
      <c r="D171" s="3"/>
    </row>
    <row r="172" spans="1:38" x14ac:dyDescent="0.35">
      <c r="C172" s="3"/>
      <c r="D172" s="3"/>
      <c r="E172" t="s">
        <v>101</v>
      </c>
      <c r="F172" t="s">
        <v>91</v>
      </c>
      <c r="H172" s="10">
        <f>SUM(H163:H165)/1000</f>
        <v>0</v>
      </c>
      <c r="I172" s="10">
        <f t="shared" ref="I172:AK172" si="91">SUM(I163:I165)/1000</f>
        <v>0</v>
      </c>
      <c r="J172" s="10">
        <f t="shared" si="91"/>
        <v>0</v>
      </c>
      <c r="K172" s="10">
        <f t="shared" si="91"/>
        <v>0</v>
      </c>
      <c r="L172" s="10">
        <f t="shared" si="91"/>
        <v>0</v>
      </c>
      <c r="M172" s="10">
        <f t="shared" si="91"/>
        <v>0</v>
      </c>
      <c r="N172" s="10">
        <f t="shared" si="91"/>
        <v>0</v>
      </c>
      <c r="O172" s="10">
        <f t="shared" si="91"/>
        <v>0</v>
      </c>
      <c r="P172" s="10">
        <f t="shared" si="91"/>
        <v>0</v>
      </c>
      <c r="Q172" s="10">
        <f t="shared" si="91"/>
        <v>0</v>
      </c>
      <c r="R172" s="10">
        <f t="shared" si="91"/>
        <v>0</v>
      </c>
      <c r="S172" s="10">
        <f t="shared" si="91"/>
        <v>0</v>
      </c>
      <c r="T172" s="10">
        <f t="shared" si="91"/>
        <v>0</v>
      </c>
      <c r="U172" s="10">
        <f t="shared" si="91"/>
        <v>0</v>
      </c>
      <c r="V172" s="10">
        <f t="shared" si="91"/>
        <v>0</v>
      </c>
      <c r="W172" s="10">
        <f t="shared" si="91"/>
        <v>0</v>
      </c>
      <c r="X172" s="10">
        <f t="shared" si="91"/>
        <v>0</v>
      </c>
      <c r="Y172" s="10">
        <f t="shared" si="91"/>
        <v>0</v>
      </c>
      <c r="Z172" s="10">
        <f t="shared" si="91"/>
        <v>0</v>
      </c>
      <c r="AA172" s="10">
        <f t="shared" si="91"/>
        <v>0</v>
      </c>
      <c r="AB172" s="10">
        <f t="shared" si="91"/>
        <v>0</v>
      </c>
      <c r="AC172" s="10">
        <f t="shared" si="91"/>
        <v>0</v>
      </c>
      <c r="AD172" s="10">
        <f t="shared" si="91"/>
        <v>0</v>
      </c>
      <c r="AE172" s="10">
        <f t="shared" si="91"/>
        <v>0</v>
      </c>
      <c r="AF172" s="10">
        <f t="shared" si="91"/>
        <v>0</v>
      </c>
      <c r="AG172" s="10">
        <f t="shared" si="91"/>
        <v>0</v>
      </c>
      <c r="AH172" s="10">
        <f t="shared" si="91"/>
        <v>0</v>
      </c>
      <c r="AI172" s="10">
        <f t="shared" si="91"/>
        <v>0</v>
      </c>
      <c r="AJ172" s="10">
        <f t="shared" si="91"/>
        <v>0</v>
      </c>
      <c r="AK172" s="10">
        <f t="shared" si="91"/>
        <v>0</v>
      </c>
    </row>
    <row r="173" spans="1:38" x14ac:dyDescent="0.35">
      <c r="C173" s="3"/>
      <c r="D173" s="3"/>
      <c r="E173" t="s">
        <v>102</v>
      </c>
      <c r="F173" t="s">
        <v>53</v>
      </c>
      <c r="H173" s="10">
        <f>H156*H167+H163*H168+H164*H169+H165*H170</f>
        <v>0</v>
      </c>
      <c r="I173" s="10">
        <f t="shared" ref="I173:AK173" si="92">I156*I167+I163*I168+I164*I169+I165*I170</f>
        <v>0</v>
      </c>
      <c r="J173" s="10">
        <f t="shared" si="92"/>
        <v>0</v>
      </c>
      <c r="K173" s="10">
        <f t="shared" si="92"/>
        <v>0</v>
      </c>
      <c r="L173" s="10">
        <f t="shared" si="92"/>
        <v>0</v>
      </c>
      <c r="M173" s="10">
        <f t="shared" si="92"/>
        <v>0</v>
      </c>
      <c r="N173" s="10">
        <f t="shared" si="92"/>
        <v>0</v>
      </c>
      <c r="O173" s="10">
        <f t="shared" si="92"/>
        <v>0</v>
      </c>
      <c r="P173" s="10">
        <f t="shared" si="92"/>
        <v>0</v>
      </c>
      <c r="Q173" s="10">
        <f t="shared" si="92"/>
        <v>0</v>
      </c>
      <c r="R173" s="10">
        <f t="shared" si="92"/>
        <v>0</v>
      </c>
      <c r="S173" s="10">
        <f t="shared" si="92"/>
        <v>0</v>
      </c>
      <c r="T173" s="10">
        <f t="shared" si="92"/>
        <v>0</v>
      </c>
      <c r="U173" s="10">
        <f t="shared" si="92"/>
        <v>0</v>
      </c>
      <c r="V173" s="10">
        <f t="shared" si="92"/>
        <v>0</v>
      </c>
      <c r="W173" s="10">
        <f t="shared" si="92"/>
        <v>0</v>
      </c>
      <c r="X173" s="10">
        <f t="shared" si="92"/>
        <v>0</v>
      </c>
      <c r="Y173" s="10">
        <f t="shared" si="92"/>
        <v>0</v>
      </c>
      <c r="Z173" s="10">
        <f t="shared" si="92"/>
        <v>0</v>
      </c>
      <c r="AA173" s="10">
        <f t="shared" si="92"/>
        <v>0</v>
      </c>
      <c r="AB173" s="10">
        <f t="shared" si="92"/>
        <v>0</v>
      </c>
      <c r="AC173" s="10">
        <f t="shared" si="92"/>
        <v>0</v>
      </c>
      <c r="AD173" s="10">
        <f t="shared" si="92"/>
        <v>0</v>
      </c>
      <c r="AE173" s="10">
        <f t="shared" si="92"/>
        <v>0</v>
      </c>
      <c r="AF173" s="10">
        <f t="shared" si="92"/>
        <v>0</v>
      </c>
      <c r="AG173" s="10">
        <f t="shared" si="92"/>
        <v>0</v>
      </c>
      <c r="AH173" s="10">
        <f t="shared" si="92"/>
        <v>0</v>
      </c>
      <c r="AI173" s="10">
        <f t="shared" si="92"/>
        <v>0</v>
      </c>
      <c r="AJ173" s="10">
        <f t="shared" si="92"/>
        <v>0</v>
      </c>
      <c r="AK173" s="10">
        <f t="shared" si="92"/>
        <v>0</v>
      </c>
    </row>
    <row r="174" spans="1:38" x14ac:dyDescent="0.35">
      <c r="C174" s="3"/>
      <c r="D174" s="3"/>
    </row>
    <row r="175" spans="1:38" x14ac:dyDescent="0.35">
      <c r="C175" s="3"/>
      <c r="D175" t="s">
        <v>103</v>
      </c>
    </row>
    <row r="176" spans="1:38" x14ac:dyDescent="0.35">
      <c r="C176" s="3"/>
      <c r="E176" t="s">
        <v>104</v>
      </c>
      <c r="F176" t="s">
        <v>70</v>
      </c>
      <c r="H176">
        <f t="shared" ref="H176:AK177" si="93">SUM(H95,H116,H137,H158)</f>
        <v>968</v>
      </c>
      <c r="I176" s="10">
        <f t="shared" si="93"/>
        <v>856</v>
      </c>
      <c r="J176" s="10">
        <f t="shared" si="93"/>
        <v>868</v>
      </c>
      <c r="K176" s="10">
        <f t="shared" si="93"/>
        <v>932</v>
      </c>
      <c r="L176" s="10">
        <f t="shared" si="93"/>
        <v>954</v>
      </c>
      <c r="M176" s="10">
        <f t="shared" si="93"/>
        <v>828</v>
      </c>
      <c r="N176" s="10">
        <f t="shared" si="93"/>
        <v>906</v>
      </c>
      <c r="O176" s="10">
        <f>SUM(O95,O116,O137,O158)</f>
        <v>906</v>
      </c>
      <c r="P176" s="10">
        <f t="shared" si="93"/>
        <v>906</v>
      </c>
      <c r="Q176" s="10">
        <f t="shared" si="93"/>
        <v>906</v>
      </c>
      <c r="R176" s="10">
        <f t="shared" si="93"/>
        <v>906</v>
      </c>
      <c r="S176" s="10">
        <f t="shared" si="93"/>
        <v>906</v>
      </c>
      <c r="T176" s="10">
        <f t="shared" si="93"/>
        <v>906</v>
      </c>
      <c r="U176" s="10">
        <f t="shared" si="93"/>
        <v>906</v>
      </c>
      <c r="V176" s="10">
        <f t="shared" si="93"/>
        <v>906</v>
      </c>
      <c r="W176" s="10">
        <f t="shared" si="93"/>
        <v>906</v>
      </c>
      <c r="X176" s="10">
        <f t="shared" si="93"/>
        <v>906</v>
      </c>
      <c r="Y176" s="10">
        <f t="shared" si="93"/>
        <v>906</v>
      </c>
      <c r="Z176" s="10">
        <f t="shared" si="93"/>
        <v>906</v>
      </c>
      <c r="AA176" s="10">
        <f t="shared" si="93"/>
        <v>906</v>
      </c>
      <c r="AB176" s="10">
        <f t="shared" si="93"/>
        <v>906</v>
      </c>
      <c r="AC176" s="10">
        <f t="shared" si="93"/>
        <v>906</v>
      </c>
      <c r="AD176" s="10">
        <f t="shared" si="93"/>
        <v>906</v>
      </c>
      <c r="AE176" s="10">
        <f t="shared" si="93"/>
        <v>906</v>
      </c>
      <c r="AF176" s="10">
        <f t="shared" si="93"/>
        <v>906</v>
      </c>
      <c r="AG176" s="10">
        <f t="shared" si="93"/>
        <v>906</v>
      </c>
      <c r="AH176" s="10">
        <f t="shared" si="93"/>
        <v>906</v>
      </c>
      <c r="AI176" s="10">
        <f t="shared" si="93"/>
        <v>906</v>
      </c>
      <c r="AJ176" s="10">
        <f t="shared" si="93"/>
        <v>906</v>
      </c>
      <c r="AK176" s="10">
        <f t="shared" si="93"/>
        <v>906</v>
      </c>
      <c r="AL176" s="10"/>
    </row>
    <row r="177" spans="1:38" x14ac:dyDescent="0.35">
      <c r="C177" s="3"/>
      <c r="D177" s="3"/>
      <c r="E177" t="s">
        <v>105</v>
      </c>
      <c r="F177" t="s">
        <v>70</v>
      </c>
      <c r="H177">
        <f t="shared" si="93"/>
        <v>968</v>
      </c>
      <c r="I177" s="10">
        <f t="shared" si="93"/>
        <v>1824</v>
      </c>
      <c r="J177" s="10">
        <f t="shared" si="93"/>
        <v>2692</v>
      </c>
      <c r="K177" s="10">
        <f t="shared" si="93"/>
        <v>3624</v>
      </c>
      <c r="L177" s="10">
        <f t="shared" si="93"/>
        <v>4578</v>
      </c>
      <c r="M177" s="10">
        <f t="shared" si="93"/>
        <v>5406</v>
      </c>
      <c r="N177" s="10">
        <f t="shared" si="93"/>
        <v>6312</v>
      </c>
      <c r="O177" s="10">
        <f>SUM(O96,O117,O138,O159)</f>
        <v>7218</v>
      </c>
      <c r="P177" s="10">
        <f t="shared" si="93"/>
        <v>8124</v>
      </c>
      <c r="Q177" s="10">
        <f t="shared" si="93"/>
        <v>9030</v>
      </c>
      <c r="R177" s="10">
        <f t="shared" si="93"/>
        <v>9936</v>
      </c>
      <c r="S177" s="10">
        <f t="shared" si="93"/>
        <v>10842</v>
      </c>
      <c r="T177" s="10">
        <f t="shared" si="93"/>
        <v>11748</v>
      </c>
      <c r="U177" s="10">
        <f t="shared" si="93"/>
        <v>12654</v>
      </c>
      <c r="V177" s="10">
        <f t="shared" si="93"/>
        <v>13560</v>
      </c>
      <c r="W177" s="10">
        <f t="shared" si="93"/>
        <v>14466</v>
      </c>
      <c r="X177" s="10">
        <f t="shared" si="93"/>
        <v>15372</v>
      </c>
      <c r="Y177" s="10">
        <f t="shared" si="93"/>
        <v>16278</v>
      </c>
      <c r="Z177" s="10">
        <f t="shared" si="93"/>
        <v>17184</v>
      </c>
      <c r="AA177" s="10">
        <f t="shared" si="93"/>
        <v>18090</v>
      </c>
      <c r="AB177" s="10">
        <f t="shared" si="93"/>
        <v>18996</v>
      </c>
      <c r="AC177" s="10">
        <f t="shared" si="93"/>
        <v>19902</v>
      </c>
      <c r="AD177" s="10">
        <f t="shared" si="93"/>
        <v>20808</v>
      </c>
      <c r="AE177" s="10">
        <f t="shared" si="93"/>
        <v>21714</v>
      </c>
      <c r="AF177" s="10">
        <f t="shared" si="93"/>
        <v>22620</v>
      </c>
      <c r="AG177" s="10">
        <f t="shared" si="93"/>
        <v>23526</v>
      </c>
      <c r="AH177" s="10">
        <f t="shared" si="93"/>
        <v>24432</v>
      </c>
      <c r="AI177" s="10">
        <f t="shared" si="93"/>
        <v>25338</v>
      </c>
      <c r="AJ177" s="10">
        <f t="shared" si="93"/>
        <v>26244</v>
      </c>
      <c r="AK177" s="10">
        <f t="shared" si="93"/>
        <v>27150</v>
      </c>
      <c r="AL177" s="10"/>
    </row>
    <row r="178" spans="1:38" x14ac:dyDescent="0.35">
      <c r="C178" s="3"/>
      <c r="D178" s="3"/>
      <c r="E178" t="s">
        <v>106</v>
      </c>
      <c r="F178" t="s">
        <v>91</v>
      </c>
      <c r="H178" s="10">
        <f t="shared" ref="H178:AK179" si="94">SUM(H109,H130,H151,H172)</f>
        <v>58.564</v>
      </c>
      <c r="I178" s="10">
        <f t="shared" si="94"/>
        <v>110.352</v>
      </c>
      <c r="J178" s="10">
        <f t="shared" si="94"/>
        <v>162.86600000000001</v>
      </c>
      <c r="K178" s="10">
        <f t="shared" si="94"/>
        <v>219.25200000000001</v>
      </c>
      <c r="L178" s="10">
        <f t="shared" si="94"/>
        <v>276.96899999999999</v>
      </c>
      <c r="M178" s="10">
        <f t="shared" si="94"/>
        <v>327.06299999999999</v>
      </c>
      <c r="N178" s="10">
        <f t="shared" si="94"/>
        <v>381.87599999999998</v>
      </c>
      <c r="O178" s="10">
        <f t="shared" si="94"/>
        <v>436.68900000000002</v>
      </c>
      <c r="P178" s="10">
        <f t="shared" si="94"/>
        <v>491.50200000000001</v>
      </c>
      <c r="Q178" s="10">
        <f t="shared" si="94"/>
        <v>546.31500000000005</v>
      </c>
      <c r="R178" s="10">
        <f t="shared" si="94"/>
        <v>601.12800000000004</v>
      </c>
      <c r="S178" s="10">
        <f t="shared" si="94"/>
        <v>655.94100000000003</v>
      </c>
      <c r="T178" s="10">
        <f t="shared" si="94"/>
        <v>710.75400000000002</v>
      </c>
      <c r="U178" s="10">
        <f t="shared" si="94"/>
        <v>765.56700000000001</v>
      </c>
      <c r="V178" s="10">
        <f t="shared" si="94"/>
        <v>820.38</v>
      </c>
      <c r="W178" s="10">
        <f t="shared" si="94"/>
        <v>875.19299999999998</v>
      </c>
      <c r="X178" s="10">
        <f t="shared" si="94"/>
        <v>930.00599999999997</v>
      </c>
      <c r="Y178" s="10">
        <f t="shared" si="94"/>
        <v>984.81899999999996</v>
      </c>
      <c r="Z178" s="10">
        <f t="shared" si="94"/>
        <v>1039.6320000000001</v>
      </c>
      <c r="AA178" s="10">
        <f t="shared" si="94"/>
        <v>1094.4449999999999</v>
      </c>
      <c r="AB178" s="10">
        <f t="shared" si="94"/>
        <v>1149.258</v>
      </c>
      <c r="AC178" s="10">
        <f t="shared" si="94"/>
        <v>1204.0709999999999</v>
      </c>
      <c r="AD178" s="10">
        <f t="shared" si="94"/>
        <v>1258.884</v>
      </c>
      <c r="AE178" s="10">
        <f t="shared" si="94"/>
        <v>1313.6969999999999</v>
      </c>
      <c r="AF178" s="10">
        <f t="shared" si="94"/>
        <v>1368.51</v>
      </c>
      <c r="AG178" s="10">
        <f t="shared" si="94"/>
        <v>1423.3230000000001</v>
      </c>
      <c r="AH178" s="10">
        <f t="shared" si="94"/>
        <v>1478.136</v>
      </c>
      <c r="AI178" s="10">
        <f t="shared" si="94"/>
        <v>1532.9490000000001</v>
      </c>
      <c r="AJ178" s="10">
        <f t="shared" si="94"/>
        <v>1587.7619999999999</v>
      </c>
      <c r="AK178" s="10">
        <f t="shared" si="94"/>
        <v>1642.575</v>
      </c>
    </row>
    <row r="179" spans="1:38" x14ac:dyDescent="0.35">
      <c r="C179" s="3"/>
      <c r="D179" s="3"/>
      <c r="E179" t="s">
        <v>107</v>
      </c>
      <c r="F179" t="s">
        <v>53</v>
      </c>
      <c r="H179" s="10">
        <f t="shared" si="94"/>
        <v>526993.09080000001</v>
      </c>
      <c r="I179" s="10">
        <f t="shared" si="94"/>
        <v>1052117.5824</v>
      </c>
      <c r="J179" s="10">
        <f t="shared" si="94"/>
        <v>1617100.6214063212</v>
      </c>
      <c r="K179" s="10">
        <f t="shared" si="94"/>
        <v>2267131.629974653</v>
      </c>
      <c r="L179" s="10">
        <f t="shared" si="94"/>
        <v>3011811.941742972</v>
      </c>
      <c r="M179" s="10">
        <f t="shared" si="94"/>
        <v>3740218.6243665987</v>
      </c>
      <c r="N179" s="10">
        <f t="shared" si="94"/>
        <v>4592466.9910514876</v>
      </c>
      <c r="O179" s="10">
        <f t="shared" si="94"/>
        <v>5480935.0271354765</v>
      </c>
      <c r="P179" s="10">
        <f t="shared" si="94"/>
        <v>6438228.9073482957</v>
      </c>
      <c r="Q179" s="10">
        <f t="shared" si="94"/>
        <v>7468664.8649403714</v>
      </c>
      <c r="R179" s="10">
        <f t="shared" si="94"/>
        <v>8576804.8291375712</v>
      </c>
      <c r="S179" s="10">
        <f t="shared" si="94"/>
        <v>9767469.651642032</v>
      </c>
      <c r="T179" s="10">
        <f t="shared" si="94"/>
        <v>10805934.917017881</v>
      </c>
      <c r="U179" s="10">
        <f t="shared" si="94"/>
        <v>11883708.269423144</v>
      </c>
      <c r="V179" s="10">
        <f t="shared" si="94"/>
        <v>13001982.685331021</v>
      </c>
      <c r="W179" s="10">
        <f t="shared" si="94"/>
        <v>14161983.911360214</v>
      </c>
      <c r="X179" s="10">
        <f t="shared" si="94"/>
        <v>15364971.314518403</v>
      </c>
      <c r="Y179" s="10">
        <f t="shared" si="94"/>
        <v>16612238.753704324</v>
      </c>
      <c r="Z179" s="10">
        <f t="shared" si="94"/>
        <v>17905115.472986355</v>
      </c>
      <c r="AA179" s="10">
        <f t="shared" si="94"/>
        <v>19244967.017187841</v>
      </c>
      <c r="AB179" s="10">
        <f t="shared" si="94"/>
        <v>20633196.17032221</v>
      </c>
      <c r="AC179" s="10">
        <f t="shared" si="94"/>
        <v>22071243.917433634</v>
      </c>
      <c r="AD179" s="10">
        <f t="shared" si="94"/>
        <v>23560590.430412631</v>
      </c>
      <c r="AE179" s="10">
        <f t="shared" si="94"/>
        <v>25102756.078369156</v>
      </c>
      <c r="AF179" s="10">
        <f t="shared" si="94"/>
        <v>26699302.463160045</v>
      </c>
      <c r="AG179" s="10">
        <f t="shared" si="94"/>
        <v>28351833.480681587</v>
      </c>
      <c r="AH179" s="10">
        <f t="shared" si="94"/>
        <v>30061996.408552781</v>
      </c>
      <c r="AI179" s="10">
        <f t="shared" si="94"/>
        <v>31831483.020829581</v>
      </c>
      <c r="AJ179" s="10">
        <f t="shared" si="94"/>
        <v>33662030.730405845</v>
      </c>
      <c r="AK179" s="10">
        <f t="shared" si="94"/>
        <v>35555423.759772114</v>
      </c>
    </row>
    <row r="180" spans="1:38" x14ac:dyDescent="0.35">
      <c r="C180" s="3"/>
      <c r="D180" s="3"/>
    </row>
    <row r="181" spans="1:38" x14ac:dyDescent="0.35">
      <c r="C181" s="3"/>
      <c r="D181" s="3"/>
      <c r="E181" s="15" t="s">
        <v>108</v>
      </c>
      <c r="F181" s="15" t="s">
        <v>109</v>
      </c>
      <c r="G181" s="15"/>
      <c r="H181" s="16">
        <f>H178*1000/H177</f>
        <v>60.5</v>
      </c>
      <c r="I181" s="16">
        <f t="shared" ref="I181:AK181" si="95">I178*1000/I177</f>
        <v>60.5</v>
      </c>
      <c r="J181" s="16">
        <f t="shared" si="95"/>
        <v>60.5</v>
      </c>
      <c r="K181" s="16">
        <f t="shared" si="95"/>
        <v>60.5</v>
      </c>
      <c r="L181" s="16">
        <f t="shared" si="95"/>
        <v>60.5</v>
      </c>
      <c r="M181" s="16">
        <f t="shared" si="95"/>
        <v>60.5</v>
      </c>
      <c r="N181" s="16">
        <f t="shared" si="95"/>
        <v>60.5</v>
      </c>
      <c r="O181" s="16">
        <f t="shared" si="95"/>
        <v>60.5</v>
      </c>
      <c r="P181" s="16">
        <f t="shared" si="95"/>
        <v>60.5</v>
      </c>
      <c r="Q181" s="16">
        <f t="shared" si="95"/>
        <v>60.5</v>
      </c>
      <c r="R181" s="16">
        <f t="shared" si="95"/>
        <v>60.5</v>
      </c>
      <c r="S181" s="16">
        <f t="shared" si="95"/>
        <v>60.5</v>
      </c>
      <c r="T181" s="16">
        <f t="shared" si="95"/>
        <v>60.5</v>
      </c>
      <c r="U181" s="16">
        <f t="shared" si="95"/>
        <v>60.5</v>
      </c>
      <c r="V181" s="16">
        <f t="shared" si="95"/>
        <v>60.5</v>
      </c>
      <c r="W181" s="16">
        <f t="shared" si="95"/>
        <v>60.5</v>
      </c>
      <c r="X181" s="16">
        <f t="shared" si="95"/>
        <v>60.5</v>
      </c>
      <c r="Y181" s="16">
        <f t="shared" si="95"/>
        <v>60.5</v>
      </c>
      <c r="Z181" s="16">
        <f t="shared" si="95"/>
        <v>60.500000000000007</v>
      </c>
      <c r="AA181" s="16">
        <f t="shared" si="95"/>
        <v>60.5</v>
      </c>
      <c r="AB181" s="16">
        <f t="shared" si="95"/>
        <v>60.5</v>
      </c>
      <c r="AC181" s="16">
        <f t="shared" si="95"/>
        <v>60.5</v>
      </c>
      <c r="AD181" s="16">
        <f t="shared" si="95"/>
        <v>60.5</v>
      </c>
      <c r="AE181" s="16">
        <f t="shared" si="95"/>
        <v>60.5</v>
      </c>
      <c r="AF181" s="16">
        <f t="shared" si="95"/>
        <v>60.5</v>
      </c>
      <c r="AG181" s="16">
        <f t="shared" si="95"/>
        <v>60.5</v>
      </c>
      <c r="AH181" s="16">
        <f t="shared" si="95"/>
        <v>60.5</v>
      </c>
      <c r="AI181" s="16">
        <f t="shared" si="95"/>
        <v>60.5</v>
      </c>
      <c r="AJ181" s="16">
        <f t="shared" si="95"/>
        <v>60.5</v>
      </c>
      <c r="AK181" s="16">
        <f t="shared" si="95"/>
        <v>60.5</v>
      </c>
    </row>
    <row r="182" spans="1:38" x14ac:dyDescent="0.35">
      <c r="C182" s="3"/>
      <c r="D182" s="3"/>
      <c r="E182" s="15" t="s">
        <v>110</v>
      </c>
      <c r="F182" s="15" t="s">
        <v>111</v>
      </c>
      <c r="G182" s="15"/>
      <c r="H182" s="16">
        <f>H179/H177</f>
        <v>544.41435000000001</v>
      </c>
      <c r="I182" s="16">
        <f t="shared" ref="I182:AK182" si="96">I179/I177</f>
        <v>576.81885</v>
      </c>
      <c r="J182" s="16">
        <f t="shared" si="96"/>
        <v>600.70602578243734</v>
      </c>
      <c r="K182" s="16">
        <f t="shared" si="96"/>
        <v>625.58819811662613</v>
      </c>
      <c r="L182" s="16">
        <f t="shared" si="96"/>
        <v>657.88814804346259</v>
      </c>
      <c r="M182" s="16">
        <f t="shared" si="96"/>
        <v>691.86434043037343</v>
      </c>
      <c r="N182" s="16">
        <f t="shared" si="96"/>
        <v>727.57715320841055</v>
      </c>
      <c r="O182" s="16">
        <f t="shared" si="96"/>
        <v>759.34261944243235</v>
      </c>
      <c r="P182" s="16">
        <f t="shared" si="96"/>
        <v>792.49494182032197</v>
      </c>
      <c r="Q182" s="16">
        <f t="shared" si="96"/>
        <v>827.09466942861252</v>
      </c>
      <c r="R182" s="16">
        <f t="shared" si="96"/>
        <v>863.20499488099551</v>
      </c>
      <c r="S182" s="16">
        <f t="shared" si="96"/>
        <v>900.8918697327091</v>
      </c>
      <c r="T182" s="16">
        <f t="shared" si="96"/>
        <v>919.81059899709578</v>
      </c>
      <c r="U182" s="16">
        <f t="shared" si="96"/>
        <v>939.12662157603472</v>
      </c>
      <c r="V182" s="16">
        <f t="shared" si="96"/>
        <v>958.8482806291313</v>
      </c>
      <c r="W182" s="16">
        <f t="shared" si="96"/>
        <v>978.98409452234296</v>
      </c>
      <c r="X182" s="16">
        <f t="shared" si="96"/>
        <v>999.54276050731221</v>
      </c>
      <c r="Y182" s="16">
        <f t="shared" si="96"/>
        <v>1020.5331584779656</v>
      </c>
      <c r="Z182" s="16">
        <f t="shared" si="96"/>
        <v>1041.964354806003</v>
      </c>
      <c r="AA182" s="16">
        <f t="shared" si="96"/>
        <v>1063.8456062569287</v>
      </c>
      <c r="AB182" s="16">
        <f t="shared" si="96"/>
        <v>1086.1863639883243</v>
      </c>
      <c r="AC182" s="16">
        <f t="shared" si="96"/>
        <v>1108.996277632079</v>
      </c>
      <c r="AD182" s="16">
        <f t="shared" si="96"/>
        <v>1132.2851994623525</v>
      </c>
      <c r="AE182" s="16">
        <f t="shared" si="96"/>
        <v>1156.0631886510619</v>
      </c>
      <c r="AF182" s="16">
        <f t="shared" si="96"/>
        <v>1180.3405156127342</v>
      </c>
      <c r="AG182" s="16">
        <f t="shared" si="96"/>
        <v>1205.1276664406014</v>
      </c>
      <c r="AH182" s="16">
        <f t="shared" si="96"/>
        <v>1230.4353474358538</v>
      </c>
      <c r="AI182" s="16">
        <f t="shared" si="96"/>
        <v>1256.2744897320065</v>
      </c>
      <c r="AJ182" s="16">
        <f t="shared" si="96"/>
        <v>1282.6562540163789</v>
      </c>
      <c r="AK182" s="16">
        <f t="shared" si="96"/>
        <v>1309.5920353507224</v>
      </c>
    </row>
    <row r="183" spans="1:38" x14ac:dyDescent="0.35">
      <c r="C183" s="3"/>
      <c r="D183" s="3"/>
      <c r="E183" s="15" t="s">
        <v>112</v>
      </c>
      <c r="F183" s="15" t="s">
        <v>113</v>
      </c>
      <c r="G183" s="15"/>
      <c r="H183" s="16">
        <f>G183*(1+$G$5)*(1+H$182)</f>
        <v>0</v>
      </c>
      <c r="I183" s="16">
        <f t="shared" ref="I183:AK183" si="97">H183*(1+$G$5)*(1+I$182)</f>
        <v>0</v>
      </c>
      <c r="J183" s="16">
        <f t="shared" si="97"/>
        <v>0</v>
      </c>
      <c r="K183" s="16">
        <f t="shared" si="97"/>
        <v>0</v>
      </c>
      <c r="L183" s="16">
        <f t="shared" si="97"/>
        <v>0</v>
      </c>
      <c r="M183" s="16">
        <f t="shared" si="97"/>
        <v>0</v>
      </c>
      <c r="N183" s="16">
        <f t="shared" si="97"/>
        <v>0</v>
      </c>
      <c r="O183" s="16">
        <f t="shared" si="97"/>
        <v>0</v>
      </c>
      <c r="P183" s="16">
        <f t="shared" si="97"/>
        <v>0</v>
      </c>
      <c r="Q183" s="16">
        <f t="shared" si="97"/>
        <v>0</v>
      </c>
      <c r="R183" s="16">
        <f t="shared" si="97"/>
        <v>0</v>
      </c>
      <c r="S183" s="16">
        <f t="shared" si="97"/>
        <v>0</v>
      </c>
      <c r="T183" s="16">
        <f t="shared" si="97"/>
        <v>0</v>
      </c>
      <c r="U183" s="16">
        <f t="shared" si="97"/>
        <v>0</v>
      </c>
      <c r="V183" s="16">
        <f t="shared" si="97"/>
        <v>0</v>
      </c>
      <c r="W183" s="16">
        <f t="shared" si="97"/>
        <v>0</v>
      </c>
      <c r="X183" s="16">
        <f t="shared" si="97"/>
        <v>0</v>
      </c>
      <c r="Y183" s="16">
        <f t="shared" si="97"/>
        <v>0</v>
      </c>
      <c r="Z183" s="16">
        <f t="shared" si="97"/>
        <v>0</v>
      </c>
      <c r="AA183" s="16">
        <f t="shared" si="97"/>
        <v>0</v>
      </c>
      <c r="AB183" s="16">
        <f t="shared" si="97"/>
        <v>0</v>
      </c>
      <c r="AC183" s="16">
        <f t="shared" si="97"/>
        <v>0</v>
      </c>
      <c r="AD183" s="16">
        <f t="shared" si="97"/>
        <v>0</v>
      </c>
      <c r="AE183" s="16">
        <f t="shared" si="97"/>
        <v>0</v>
      </c>
      <c r="AF183" s="16">
        <f t="shared" si="97"/>
        <v>0</v>
      </c>
      <c r="AG183" s="16">
        <f t="shared" si="97"/>
        <v>0</v>
      </c>
      <c r="AH183" s="16">
        <f t="shared" si="97"/>
        <v>0</v>
      </c>
      <c r="AI183" s="16">
        <f t="shared" si="97"/>
        <v>0</v>
      </c>
      <c r="AJ183" s="16">
        <f t="shared" si="97"/>
        <v>0</v>
      </c>
      <c r="AK183" s="16">
        <f t="shared" si="97"/>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98">G187*(1+$G$16)*(1+H186)</f>
        <v>0</v>
      </c>
      <c r="I187" s="10">
        <f t="shared" si="98"/>
        <v>0</v>
      </c>
      <c r="J187" s="10">
        <f t="shared" si="98"/>
        <v>0</v>
      </c>
      <c r="K187" s="10">
        <f t="shared" si="98"/>
        <v>0</v>
      </c>
      <c r="L187" s="10">
        <f t="shared" si="98"/>
        <v>0</v>
      </c>
      <c r="M187" s="10">
        <f t="shared" si="98"/>
        <v>0</v>
      </c>
      <c r="N187" s="10">
        <f t="shared" si="98"/>
        <v>0</v>
      </c>
      <c r="O187" s="10">
        <f t="shared" si="98"/>
        <v>0</v>
      </c>
      <c r="P187" s="10">
        <f t="shared" si="98"/>
        <v>0</v>
      </c>
      <c r="Q187" s="10">
        <f t="shared" si="98"/>
        <v>0</v>
      </c>
      <c r="R187" s="10">
        <f t="shared" si="98"/>
        <v>0</v>
      </c>
      <c r="S187" s="10">
        <f t="shared" si="98"/>
        <v>0</v>
      </c>
      <c r="T187" s="10">
        <f t="shared" si="98"/>
        <v>0</v>
      </c>
      <c r="U187" s="10">
        <f t="shared" si="98"/>
        <v>0</v>
      </c>
      <c r="V187" s="10">
        <f t="shared" si="98"/>
        <v>0</v>
      </c>
      <c r="W187" s="10">
        <f t="shared" si="98"/>
        <v>0</v>
      </c>
      <c r="X187" s="10">
        <f t="shared" si="98"/>
        <v>0</v>
      </c>
      <c r="Y187" s="10">
        <f t="shared" si="98"/>
        <v>0</v>
      </c>
      <c r="Z187" s="10">
        <f t="shared" si="98"/>
        <v>0</v>
      </c>
      <c r="AA187" s="10">
        <f t="shared" si="98"/>
        <v>0</v>
      </c>
      <c r="AB187" s="10">
        <f t="shared" si="98"/>
        <v>0</v>
      </c>
      <c r="AC187" s="10">
        <f t="shared" si="98"/>
        <v>0</v>
      </c>
      <c r="AD187" s="10">
        <f t="shared" si="98"/>
        <v>0</v>
      </c>
      <c r="AE187" s="10">
        <f t="shared" si="98"/>
        <v>0</v>
      </c>
      <c r="AF187" s="10">
        <f t="shared" si="98"/>
        <v>0</v>
      </c>
      <c r="AG187" s="10">
        <f>AF187*(1+$G$16)*(1+AG186)</f>
        <v>0</v>
      </c>
      <c r="AH187" s="10">
        <f t="shared" si="98"/>
        <v>0</v>
      </c>
      <c r="AI187" s="10">
        <f t="shared" si="98"/>
        <v>0</v>
      </c>
      <c r="AJ187" s="10">
        <f t="shared" si="98"/>
        <v>0</v>
      </c>
      <c r="AK187" s="10">
        <f t="shared" si="98"/>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99">I187*I178+I188</f>
        <v>0</v>
      </c>
      <c r="J189" s="10">
        <f t="shared" si="99"/>
        <v>0</v>
      </c>
      <c r="K189" s="10">
        <f t="shared" si="99"/>
        <v>0</v>
      </c>
      <c r="L189" s="10">
        <f t="shared" si="99"/>
        <v>0</v>
      </c>
      <c r="M189" s="10">
        <f t="shared" si="99"/>
        <v>0</v>
      </c>
      <c r="N189" s="10">
        <f t="shared" si="99"/>
        <v>0</v>
      </c>
      <c r="O189" s="10">
        <f t="shared" si="99"/>
        <v>0</v>
      </c>
      <c r="P189" s="10">
        <f t="shared" si="99"/>
        <v>0</v>
      </c>
      <c r="Q189" s="10">
        <f t="shared" si="99"/>
        <v>0</v>
      </c>
      <c r="R189" s="10">
        <f t="shared" si="99"/>
        <v>0</v>
      </c>
      <c r="S189" s="10">
        <f t="shared" si="99"/>
        <v>0</v>
      </c>
      <c r="T189" s="10">
        <f t="shared" si="99"/>
        <v>0</v>
      </c>
      <c r="U189" s="10">
        <f t="shared" si="99"/>
        <v>0</v>
      </c>
      <c r="V189" s="10">
        <f t="shared" si="99"/>
        <v>0</v>
      </c>
      <c r="W189" s="10">
        <f t="shared" si="99"/>
        <v>0</v>
      </c>
      <c r="X189" s="10">
        <f t="shared" si="99"/>
        <v>0</v>
      </c>
      <c r="Y189" s="10">
        <f t="shared" si="99"/>
        <v>0</v>
      </c>
      <c r="Z189" s="10">
        <f t="shared" si="99"/>
        <v>0</v>
      </c>
      <c r="AA189" s="10">
        <f t="shared" si="99"/>
        <v>0</v>
      </c>
      <c r="AB189" s="10">
        <f t="shared" si="99"/>
        <v>0</v>
      </c>
      <c r="AC189" s="10">
        <f t="shared" si="99"/>
        <v>0</v>
      </c>
      <c r="AD189" s="10">
        <f t="shared" si="99"/>
        <v>0</v>
      </c>
      <c r="AE189" s="10">
        <f t="shared" si="99"/>
        <v>0</v>
      </c>
      <c r="AF189" s="10">
        <f t="shared" si="99"/>
        <v>0</v>
      </c>
      <c r="AG189" s="10">
        <f t="shared" si="99"/>
        <v>0</v>
      </c>
      <c r="AH189" s="10">
        <f t="shared" si="99"/>
        <v>0</v>
      </c>
      <c r="AI189" s="10">
        <f t="shared" si="99"/>
        <v>0</v>
      </c>
      <c r="AJ189" s="10">
        <f t="shared" si="99"/>
        <v>0</v>
      </c>
      <c r="AK189" s="10">
        <f t="shared" si="99"/>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'[5]All Developments - Total'!$G$209</f>
        <v>479</v>
      </c>
      <c r="H194" s="10">
        <f>G194*(1+$G$16)*(1+H$193)</f>
        <v>489.05899999999997</v>
      </c>
      <c r="I194" s="10">
        <f>H194*(1+$G$16)*(1+I$193)</f>
        <v>499.32923899999992</v>
      </c>
      <c r="J194" s="10">
        <f t="shared" ref="J194:Y195" si="100">I194*(1+$G$16)*(1+J$193)</f>
        <v>509.81515301899987</v>
      </c>
      <c r="K194" s="10">
        <f t="shared" si="100"/>
        <v>520.52127123239882</v>
      </c>
      <c r="L194" s="10">
        <f t="shared" si="100"/>
        <v>531.4522179282792</v>
      </c>
      <c r="M194" s="10">
        <f>L194*(1+$G$16)*(1+M$193)</f>
        <v>542.61271450477307</v>
      </c>
      <c r="N194" s="10">
        <f t="shared" si="100"/>
        <v>554.00758150937327</v>
      </c>
      <c r="O194" s="10">
        <f t="shared" si="100"/>
        <v>565.64174072107005</v>
      </c>
      <c r="P194" s="10">
        <f t="shared" si="100"/>
        <v>577.52021727621252</v>
      </c>
      <c r="Q194" s="10">
        <f t="shared" si="100"/>
        <v>589.64814183901296</v>
      </c>
      <c r="R194" s="10">
        <f t="shared" si="100"/>
        <v>602.03075281763222</v>
      </c>
      <c r="S194" s="10">
        <f t="shared" si="100"/>
        <v>614.6733986268024</v>
      </c>
      <c r="T194" s="10">
        <f t="shared" si="100"/>
        <v>627.58153999796514</v>
      </c>
      <c r="U194" s="10">
        <f t="shared" si="100"/>
        <v>640.76075233792233</v>
      </c>
      <c r="V194" s="10">
        <f t="shared" si="100"/>
        <v>654.21672813701866</v>
      </c>
      <c r="W194" s="10">
        <f t="shared" si="100"/>
        <v>667.95527942789602</v>
      </c>
      <c r="X194" s="10">
        <f t="shared" si="100"/>
        <v>681.98234029588173</v>
      </c>
      <c r="Y194" s="10">
        <f t="shared" si="100"/>
        <v>696.30396944209519</v>
      </c>
      <c r="Z194" s="10">
        <f t="shared" ref="Z194:AK195" si="101">Y194*(1+$G$16)*(1+Z$193)</f>
        <v>710.92635280037916</v>
      </c>
      <c r="AA194" s="10">
        <f t="shared" si="101"/>
        <v>725.85580620918711</v>
      </c>
      <c r="AB194" s="10">
        <f t="shared" si="101"/>
        <v>741.09877813957996</v>
      </c>
      <c r="AC194" s="10">
        <f t="shared" si="101"/>
        <v>756.66185248051113</v>
      </c>
      <c r="AD194" s="10">
        <f t="shared" si="101"/>
        <v>772.55175138260176</v>
      </c>
      <c r="AE194" s="10">
        <f t="shared" si="101"/>
        <v>788.77533816163634</v>
      </c>
      <c r="AF194" s="10">
        <f t="shared" si="101"/>
        <v>805.33962026303061</v>
      </c>
      <c r="AG194" s="10">
        <f t="shared" si="101"/>
        <v>822.25175228855414</v>
      </c>
      <c r="AH194" s="10">
        <f t="shared" si="101"/>
        <v>839.5190390866137</v>
      </c>
      <c r="AI194" s="10">
        <f t="shared" si="101"/>
        <v>857.14893890743247</v>
      </c>
      <c r="AJ194" s="10">
        <f t="shared" si="101"/>
        <v>875.14906662448846</v>
      </c>
      <c r="AK194" s="10">
        <f t="shared" si="101"/>
        <v>893.52719702360264</v>
      </c>
    </row>
    <row r="195" spans="1:39" x14ac:dyDescent="0.35">
      <c r="A195" s="2">
        <v>42</v>
      </c>
      <c r="E195" t="s">
        <v>122</v>
      </c>
      <c r="F195" t="s">
        <v>113</v>
      </c>
      <c r="G195" s="6"/>
      <c r="H195" s="10">
        <f>G195*(1+$G$16)*(1+H$193)</f>
        <v>0</v>
      </c>
      <c r="I195" s="10">
        <f t="shared" ref="I195:W195" si="102">H195*(1+$G$16)*(1+I$193)</f>
        <v>0</v>
      </c>
      <c r="J195" s="10">
        <f t="shared" si="102"/>
        <v>0</v>
      </c>
      <c r="K195" s="10">
        <f t="shared" si="102"/>
        <v>0</v>
      </c>
      <c r="L195" s="10">
        <f t="shared" si="102"/>
        <v>0</v>
      </c>
      <c r="M195" s="10">
        <f t="shared" si="102"/>
        <v>0</v>
      </c>
      <c r="N195" s="10">
        <f t="shared" si="102"/>
        <v>0</v>
      </c>
      <c r="O195" s="10">
        <f t="shared" si="102"/>
        <v>0</v>
      </c>
      <c r="P195" s="10">
        <f t="shared" si="102"/>
        <v>0</v>
      </c>
      <c r="Q195" s="10">
        <f t="shared" si="102"/>
        <v>0</v>
      </c>
      <c r="R195" s="10">
        <f t="shared" si="102"/>
        <v>0</v>
      </c>
      <c r="S195" s="10">
        <f t="shared" si="102"/>
        <v>0</v>
      </c>
      <c r="T195" s="10">
        <f t="shared" si="102"/>
        <v>0</v>
      </c>
      <c r="U195" s="10">
        <f t="shared" si="102"/>
        <v>0</v>
      </c>
      <c r="V195" s="10">
        <f t="shared" si="102"/>
        <v>0</v>
      </c>
      <c r="W195" s="10">
        <f t="shared" si="102"/>
        <v>0</v>
      </c>
      <c r="X195" s="10">
        <f t="shared" si="100"/>
        <v>0</v>
      </c>
      <c r="Y195" s="10">
        <f t="shared" si="100"/>
        <v>0</v>
      </c>
      <c r="Z195" s="10">
        <f t="shared" si="101"/>
        <v>0</v>
      </c>
      <c r="AA195" s="10">
        <f t="shared" si="101"/>
        <v>0</v>
      </c>
      <c r="AB195" s="10">
        <f t="shared" si="101"/>
        <v>0</v>
      </c>
      <c r="AC195" s="10">
        <f t="shared" si="101"/>
        <v>0</v>
      </c>
      <c r="AD195" s="10">
        <f t="shared" si="101"/>
        <v>0</v>
      </c>
      <c r="AE195" s="10">
        <f t="shared" si="101"/>
        <v>0</v>
      </c>
      <c r="AF195" s="10">
        <f t="shared" si="101"/>
        <v>0</v>
      </c>
      <c r="AG195" s="10">
        <f>AF195*(1+$G$16)*(1+AG$193)</f>
        <v>0</v>
      </c>
      <c r="AH195" s="10">
        <f t="shared" si="101"/>
        <v>0</v>
      </c>
      <c r="AI195" s="10">
        <f t="shared" si="101"/>
        <v>0</v>
      </c>
      <c r="AJ195" s="10">
        <f t="shared" si="101"/>
        <v>0</v>
      </c>
      <c r="AK195" s="10">
        <f t="shared" si="101"/>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row>
    <row r="202" spans="1:39" x14ac:dyDescent="0.35">
      <c r="E202" t="s">
        <v>118</v>
      </c>
      <c r="F202" t="s">
        <v>53</v>
      </c>
      <c r="G202" s="10"/>
      <c r="H202" s="10">
        <f>H194*H177+(H195+H199)*H178+H196+H200</f>
        <v>473409.11199999996</v>
      </c>
      <c r="I202" s="10">
        <f t="shared" ref="I202:AK202" si="103">I194*I177+(I195+I199)*I178+I196+I200</f>
        <v>910776.53193599987</v>
      </c>
      <c r="J202" s="10">
        <f t="shared" si="103"/>
        <v>1372422.3919271477</v>
      </c>
      <c r="K202" s="10">
        <f t="shared" si="103"/>
        <v>1886369.0869462134</v>
      </c>
      <c r="L202" s="10">
        <f t="shared" si="103"/>
        <v>2432988.253675662</v>
      </c>
      <c r="M202" s="10">
        <f t="shared" si="103"/>
        <v>2933364.3346128031</v>
      </c>
      <c r="N202" s="10">
        <f t="shared" si="103"/>
        <v>3496895.8544871639</v>
      </c>
      <c r="O202" s="10">
        <f t="shared" si="103"/>
        <v>4082802.0845246837</v>
      </c>
      <c r="P202" s="10">
        <f t="shared" si="103"/>
        <v>4691774.245151951</v>
      </c>
      <c r="Q202" s="10">
        <f t="shared" si="103"/>
        <v>5324522.7208062867</v>
      </c>
      <c r="R202" s="10">
        <f t="shared" si="103"/>
        <v>5981777.559995994</v>
      </c>
      <c r="S202" s="10">
        <f t="shared" si="103"/>
        <v>6664288.9879117915</v>
      </c>
      <c r="T202" s="10">
        <f t="shared" si="103"/>
        <v>7372827.9318960942</v>
      </c>
      <c r="U202" s="10">
        <f t="shared" si="103"/>
        <v>8108186.5600840691</v>
      </c>
      <c r="V202" s="10">
        <f t="shared" si="103"/>
        <v>8871178.8335379735</v>
      </c>
      <c r="W202" s="10">
        <f t="shared" si="103"/>
        <v>9662641.0722039435</v>
      </c>
      <c r="X202" s="10">
        <f t="shared" si="103"/>
        <v>10483432.535028294</v>
      </c>
      <c r="Y202" s="10">
        <f t="shared" si="103"/>
        <v>11334436.014578426</v>
      </c>
      <c r="Z202" s="10">
        <f t="shared" si="103"/>
        <v>12216558.446521716</v>
      </c>
      <c r="AA202" s="10">
        <f t="shared" si="103"/>
        <v>13130731.534324195</v>
      </c>
      <c r="AB202" s="10">
        <f t="shared" si="103"/>
        <v>14077912.389539462</v>
      </c>
      <c r="AC202" s="10">
        <f t="shared" si="103"/>
        <v>15059084.188067133</v>
      </c>
      <c r="AD202" s="10">
        <f t="shared" si="103"/>
        <v>16075256.842769178</v>
      </c>
      <c r="AE202" s="10">
        <f t="shared" si="103"/>
        <v>17127467.692841772</v>
      </c>
      <c r="AF202" s="10">
        <f t="shared" si="103"/>
        <v>18216782.210349753</v>
      </c>
      <c r="AG202" s="10">
        <f t="shared" si="103"/>
        <v>19344294.724340525</v>
      </c>
      <c r="AH202" s="10">
        <f t="shared" si="103"/>
        <v>20511129.162964147</v>
      </c>
      <c r="AI202" s="10">
        <f t="shared" si="103"/>
        <v>21718439.814036522</v>
      </c>
      <c r="AJ202" s="10">
        <f t="shared" si="103"/>
        <v>22967412.104493074</v>
      </c>
      <c r="AK202" s="10">
        <f t="shared" si="103"/>
        <v>24259263.399190813</v>
      </c>
      <c r="AL202" s="10">
        <f>SUM(H202:AK202)</f>
        <v>310788426.6207428</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104">SUM(I205:I208)</f>
        <v>0</v>
      </c>
      <c r="J209" s="10">
        <f t="shared" si="104"/>
        <v>0</v>
      </c>
      <c r="K209" s="10">
        <f t="shared" si="104"/>
        <v>0</v>
      </c>
      <c r="L209" s="10">
        <f t="shared" si="104"/>
        <v>0</v>
      </c>
      <c r="M209" s="10">
        <f t="shared" si="104"/>
        <v>0</v>
      </c>
      <c r="N209" s="10">
        <f t="shared" si="104"/>
        <v>0</v>
      </c>
      <c r="O209" s="10">
        <f t="shared" si="104"/>
        <v>0</v>
      </c>
      <c r="P209" s="10">
        <f t="shared" si="104"/>
        <v>0</v>
      </c>
      <c r="Q209" s="10">
        <f t="shared" si="104"/>
        <v>0</v>
      </c>
      <c r="R209" s="10">
        <f t="shared" si="104"/>
        <v>0</v>
      </c>
      <c r="S209" s="10">
        <f t="shared" si="104"/>
        <v>0</v>
      </c>
      <c r="T209" s="10">
        <f t="shared" si="104"/>
        <v>0</v>
      </c>
      <c r="U209" s="10">
        <f t="shared" si="104"/>
        <v>0</v>
      </c>
      <c r="V209" s="10">
        <f t="shared" si="104"/>
        <v>0</v>
      </c>
      <c r="W209" s="10">
        <f t="shared" si="104"/>
        <v>0</v>
      </c>
      <c r="X209" s="10">
        <f t="shared" si="104"/>
        <v>0</v>
      </c>
      <c r="Y209" s="10">
        <f t="shared" si="104"/>
        <v>0</v>
      </c>
      <c r="Z209" s="10">
        <f t="shared" si="104"/>
        <v>0</v>
      </c>
      <c r="AA209" s="10">
        <f t="shared" si="104"/>
        <v>0</v>
      </c>
      <c r="AB209" s="10">
        <f t="shared" si="104"/>
        <v>0</v>
      </c>
      <c r="AC209" s="10">
        <f t="shared" si="104"/>
        <v>0</v>
      </c>
      <c r="AD209" s="10">
        <f t="shared" si="104"/>
        <v>0</v>
      </c>
      <c r="AE209" s="10">
        <f t="shared" si="104"/>
        <v>0</v>
      </c>
      <c r="AF209" s="10">
        <f t="shared" si="104"/>
        <v>0</v>
      </c>
      <c r="AG209" s="10">
        <f t="shared" si="104"/>
        <v>0</v>
      </c>
      <c r="AH209" s="10">
        <f t="shared" si="104"/>
        <v>0</v>
      </c>
      <c r="AI209" s="10">
        <f t="shared" si="104"/>
        <v>0</v>
      </c>
      <c r="AJ209" s="10">
        <f t="shared" si="104"/>
        <v>0</v>
      </c>
      <c r="AK209" s="10">
        <f t="shared" si="104"/>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105">SUM(I212:I215)</f>
        <v>0</v>
      </c>
      <c r="J216" s="10">
        <f t="shared" si="105"/>
        <v>0</v>
      </c>
      <c r="K216" s="10">
        <f t="shared" si="105"/>
        <v>0</v>
      </c>
      <c r="L216" s="10">
        <f t="shared" si="105"/>
        <v>0</v>
      </c>
      <c r="M216" s="10">
        <f t="shared" si="105"/>
        <v>0</v>
      </c>
      <c r="N216" s="10">
        <f t="shared" si="105"/>
        <v>0</v>
      </c>
      <c r="O216" s="10">
        <f t="shared" si="105"/>
        <v>0</v>
      </c>
      <c r="P216" s="10">
        <f t="shared" si="105"/>
        <v>0</v>
      </c>
      <c r="Q216" s="10">
        <f t="shared" si="105"/>
        <v>0</v>
      </c>
      <c r="R216" s="10">
        <f t="shared" si="105"/>
        <v>0</v>
      </c>
      <c r="S216" s="10">
        <f t="shared" si="105"/>
        <v>0</v>
      </c>
      <c r="T216" s="10">
        <f t="shared" si="105"/>
        <v>0</v>
      </c>
      <c r="U216" s="10">
        <f t="shared" si="105"/>
        <v>0</v>
      </c>
      <c r="V216" s="10">
        <f t="shared" si="105"/>
        <v>0</v>
      </c>
      <c r="W216" s="10">
        <f t="shared" si="105"/>
        <v>0</v>
      </c>
      <c r="X216" s="10">
        <f t="shared" si="105"/>
        <v>0</v>
      </c>
      <c r="Y216" s="10">
        <f t="shared" si="105"/>
        <v>0</v>
      </c>
      <c r="Z216" s="10">
        <f t="shared" si="105"/>
        <v>0</v>
      </c>
      <c r="AA216" s="10">
        <f t="shared" si="105"/>
        <v>0</v>
      </c>
      <c r="AB216" s="10">
        <f t="shared" si="105"/>
        <v>0</v>
      </c>
      <c r="AC216" s="10">
        <f t="shared" si="105"/>
        <v>0</v>
      </c>
      <c r="AD216" s="10">
        <f t="shared" si="105"/>
        <v>0</v>
      </c>
      <c r="AE216" s="10">
        <f t="shared" si="105"/>
        <v>0</v>
      </c>
      <c r="AF216" s="10">
        <f t="shared" si="105"/>
        <v>0</v>
      </c>
      <c r="AG216" s="10">
        <f t="shared" si="105"/>
        <v>0</v>
      </c>
      <c r="AH216" s="10">
        <f t="shared" si="105"/>
        <v>0</v>
      </c>
      <c r="AI216" s="10">
        <f t="shared" si="105"/>
        <v>0</v>
      </c>
      <c r="AJ216" s="10">
        <f t="shared" si="105"/>
        <v>0</v>
      </c>
      <c r="AK216" s="10">
        <f t="shared" si="105"/>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3792.0331475649837</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106">H176</f>
        <v>968</v>
      </c>
      <c r="I219" s="10">
        <f t="shared" si="106"/>
        <v>856</v>
      </c>
      <c r="J219" s="10">
        <f t="shared" si="106"/>
        <v>868</v>
      </c>
      <c r="K219" s="10">
        <f t="shared" si="106"/>
        <v>932</v>
      </c>
      <c r="L219" s="10">
        <f t="shared" si="106"/>
        <v>954</v>
      </c>
      <c r="M219" s="10">
        <f t="shared" si="106"/>
        <v>828</v>
      </c>
      <c r="N219" s="10">
        <f t="shared" si="106"/>
        <v>906</v>
      </c>
      <c r="O219" s="10">
        <f t="shared" si="106"/>
        <v>906</v>
      </c>
      <c r="P219" s="10">
        <f t="shared" si="106"/>
        <v>906</v>
      </c>
      <c r="Q219" s="10">
        <f t="shared" si="106"/>
        <v>906</v>
      </c>
      <c r="R219" s="10">
        <f t="shared" si="106"/>
        <v>906</v>
      </c>
      <c r="S219" s="10">
        <f t="shared" si="106"/>
        <v>906</v>
      </c>
      <c r="T219" s="10">
        <f t="shared" si="106"/>
        <v>906</v>
      </c>
      <c r="U219" s="10">
        <f t="shared" si="106"/>
        <v>906</v>
      </c>
      <c r="V219" s="10">
        <f t="shared" si="106"/>
        <v>906</v>
      </c>
      <c r="W219" s="10">
        <f t="shared" si="106"/>
        <v>906</v>
      </c>
      <c r="X219" s="10">
        <f t="shared" si="106"/>
        <v>906</v>
      </c>
      <c r="Y219" s="10">
        <f t="shared" si="106"/>
        <v>906</v>
      </c>
      <c r="Z219" s="10">
        <f t="shared" si="106"/>
        <v>906</v>
      </c>
      <c r="AA219" s="10">
        <f t="shared" si="106"/>
        <v>906</v>
      </c>
      <c r="AB219" s="10">
        <f t="shared" si="106"/>
        <v>906</v>
      </c>
      <c r="AC219" s="10">
        <f t="shared" si="106"/>
        <v>906</v>
      </c>
      <c r="AD219" s="10">
        <f t="shared" si="106"/>
        <v>906</v>
      </c>
      <c r="AE219" s="10">
        <f t="shared" si="106"/>
        <v>906</v>
      </c>
      <c r="AF219" s="10">
        <f t="shared" si="106"/>
        <v>906</v>
      </c>
      <c r="AG219" s="10">
        <f t="shared" si="106"/>
        <v>906</v>
      </c>
      <c r="AH219" s="10">
        <f t="shared" si="106"/>
        <v>906</v>
      </c>
      <c r="AI219" s="10">
        <f t="shared" si="106"/>
        <v>906</v>
      </c>
      <c r="AJ219" s="10">
        <f t="shared" si="106"/>
        <v>906</v>
      </c>
      <c r="AK219" s="10">
        <f t="shared" si="106"/>
        <v>906</v>
      </c>
    </row>
    <row r="220" spans="1:37" x14ac:dyDescent="0.35">
      <c r="E220" t="s">
        <v>138</v>
      </c>
      <c r="F220" t="s">
        <v>111</v>
      </c>
      <c r="G220" s="20">
        <v>2739.1637595874518</v>
      </c>
      <c r="H220" s="10">
        <f>G220*(1+$G$16)</f>
        <v>2796.6861985387882</v>
      </c>
      <c r="I220" s="10">
        <f t="shared" ref="I220:AK220" si="107">H220*(1+$G$16)</f>
        <v>2855.4166087081026</v>
      </c>
      <c r="J220" s="10">
        <f>I220*(1+$G$16)</f>
        <v>2915.3803574909725</v>
      </c>
      <c r="K220" s="10">
        <f t="shared" si="107"/>
        <v>2976.6033449982829</v>
      </c>
      <c r="L220" s="10">
        <f t="shared" si="107"/>
        <v>3039.1120152432463</v>
      </c>
      <c r="M220" s="10">
        <f t="shared" si="107"/>
        <v>3102.9333675633543</v>
      </c>
      <c r="N220" s="10">
        <f t="shared" si="107"/>
        <v>3168.0949682821843</v>
      </c>
      <c r="O220" s="10">
        <f t="shared" si="107"/>
        <v>3234.6249626161098</v>
      </c>
      <c r="P220" s="10">
        <f t="shared" si="107"/>
        <v>3302.5520868310477</v>
      </c>
      <c r="Q220" s="10">
        <f t="shared" si="107"/>
        <v>3371.9056806544995</v>
      </c>
      <c r="R220" s="10">
        <f t="shared" si="107"/>
        <v>3442.7156999482436</v>
      </c>
      <c r="S220" s="10">
        <f t="shared" si="107"/>
        <v>3515.0127296471564</v>
      </c>
      <c r="T220" s="10">
        <f t="shared" si="107"/>
        <v>3588.8279969697464</v>
      </c>
      <c r="U220" s="10">
        <f t="shared" si="107"/>
        <v>3664.1933849061106</v>
      </c>
      <c r="V220" s="10">
        <f t="shared" si="107"/>
        <v>3741.1414459891384</v>
      </c>
      <c r="W220" s="10">
        <f t="shared" si="107"/>
        <v>3819.7054163549101</v>
      </c>
      <c r="X220" s="10">
        <f t="shared" si="107"/>
        <v>3899.9192300983627</v>
      </c>
      <c r="Y220" s="10">
        <f t="shared" si="107"/>
        <v>3981.817533930428</v>
      </c>
      <c r="Z220" s="10">
        <f t="shared" si="107"/>
        <v>4065.4357021429664</v>
      </c>
      <c r="AA220" s="10">
        <f t="shared" si="107"/>
        <v>4150.8098518879688</v>
      </c>
      <c r="AB220" s="10">
        <f t="shared" si="107"/>
        <v>4237.9768587776161</v>
      </c>
      <c r="AC220" s="10">
        <f t="shared" si="107"/>
        <v>4326.9743728119456</v>
      </c>
      <c r="AD220" s="10">
        <f t="shared" si="107"/>
        <v>4417.840834640996</v>
      </c>
      <c r="AE220" s="10">
        <f t="shared" si="107"/>
        <v>4510.6154921684565</v>
      </c>
      <c r="AF220" s="10">
        <f t="shared" si="107"/>
        <v>4605.3384175039937</v>
      </c>
      <c r="AG220" s="10">
        <f>AF220*(1+$G$16)</f>
        <v>4702.0505242715772</v>
      </c>
      <c r="AH220" s="10">
        <f t="shared" si="107"/>
        <v>4800.7935852812798</v>
      </c>
      <c r="AI220" s="10">
        <f t="shared" si="107"/>
        <v>4901.6102505721865</v>
      </c>
      <c r="AJ220" s="10">
        <f t="shared" si="107"/>
        <v>5004.5440658342022</v>
      </c>
      <c r="AK220" s="10">
        <f t="shared" si="107"/>
        <v>5109.6394912167198</v>
      </c>
    </row>
    <row r="221" spans="1:37" x14ac:dyDescent="0.35">
      <c r="E221" t="s">
        <v>139</v>
      </c>
      <c r="F221" t="s">
        <v>53</v>
      </c>
      <c r="H221" s="10">
        <f>H220*H219</f>
        <v>2707192.2401855472</v>
      </c>
      <c r="I221" s="10">
        <f>I220*I219</f>
        <v>2444236.617054136</v>
      </c>
      <c r="J221" s="10">
        <f t="shared" ref="J221:AK221" si="108">J220*J219</f>
        <v>2530550.1503021643</v>
      </c>
      <c r="K221" s="10">
        <f t="shared" si="108"/>
        <v>2774194.3175383997</v>
      </c>
      <c r="L221" s="10">
        <f t="shared" si="108"/>
        <v>2899312.8625420569</v>
      </c>
      <c r="M221" s="10">
        <f t="shared" si="108"/>
        <v>2569228.8283424573</v>
      </c>
      <c r="N221" s="10">
        <f t="shared" si="108"/>
        <v>2870294.041263659</v>
      </c>
      <c r="O221" s="10">
        <f t="shared" si="108"/>
        <v>2930570.2161301957</v>
      </c>
      <c r="P221" s="10">
        <f t="shared" si="108"/>
        <v>2992112.1906689294</v>
      </c>
      <c r="Q221" s="10">
        <f t="shared" si="108"/>
        <v>3054946.5466729766</v>
      </c>
      <c r="R221" s="10">
        <f t="shared" si="108"/>
        <v>3119100.4241531086</v>
      </c>
      <c r="S221" s="10">
        <f t="shared" si="108"/>
        <v>3184601.5330603239</v>
      </c>
      <c r="T221" s="10">
        <f t="shared" si="108"/>
        <v>3251478.1652545901</v>
      </c>
      <c r="U221" s="10">
        <f t="shared" si="108"/>
        <v>3319759.2067249361</v>
      </c>
      <c r="V221" s="10">
        <f t="shared" si="108"/>
        <v>3389474.1500661597</v>
      </c>
      <c r="W221" s="10">
        <f t="shared" si="108"/>
        <v>3460653.1072175484</v>
      </c>
      <c r="X221" s="10">
        <f t="shared" si="108"/>
        <v>3533326.8224691167</v>
      </c>
      <c r="Y221" s="10">
        <f t="shared" si="108"/>
        <v>3607526.6857409677</v>
      </c>
      <c r="Z221" s="10">
        <f t="shared" si="108"/>
        <v>3683284.7461415278</v>
      </c>
      <c r="AA221" s="10">
        <f t="shared" si="108"/>
        <v>3760633.7258104999</v>
      </c>
      <c r="AB221" s="10">
        <f t="shared" si="108"/>
        <v>3839607.0340525201</v>
      </c>
      <c r="AC221" s="10">
        <f t="shared" si="108"/>
        <v>3920238.7817676226</v>
      </c>
      <c r="AD221" s="10">
        <f t="shared" si="108"/>
        <v>4002563.7961847424</v>
      </c>
      <c r="AE221" s="10">
        <f t="shared" si="108"/>
        <v>4086617.6359046218</v>
      </c>
      <c r="AF221" s="10">
        <f t="shared" si="108"/>
        <v>4172436.6062586182</v>
      </c>
      <c r="AG221" s="10">
        <f t="shared" si="108"/>
        <v>4260057.7749900492</v>
      </c>
      <c r="AH221" s="10">
        <f t="shared" si="108"/>
        <v>4349518.9882648392</v>
      </c>
      <c r="AI221" s="10">
        <f t="shared" si="108"/>
        <v>4440858.8870184012</v>
      </c>
      <c r="AJ221" s="10">
        <f t="shared" si="108"/>
        <v>4534116.9236457869</v>
      </c>
      <c r="AK221" s="10">
        <f t="shared" si="108"/>
        <v>4629333.3790423479</v>
      </c>
    </row>
    <row r="223" spans="1:37" x14ac:dyDescent="0.35">
      <c r="D223" t="s">
        <v>140</v>
      </c>
    </row>
    <row r="224" spans="1:37" x14ac:dyDescent="0.35">
      <c r="E224" t="s">
        <v>57</v>
      </c>
      <c r="F224" t="s">
        <v>53</v>
      </c>
      <c r="G224" s="10">
        <f t="shared" ref="G224:AK224" si="109">G44</f>
        <v>6232586.4000000004</v>
      </c>
      <c r="H224" s="10">
        <f t="shared" si="109"/>
        <v>4176296</v>
      </c>
      <c r="I224" s="10">
        <f t="shared" si="109"/>
        <v>4176296</v>
      </c>
      <c r="J224" s="10">
        <f t="shared" si="109"/>
        <v>3786015.9385158177</v>
      </c>
      <c r="K224" s="10">
        <f t="shared" si="109"/>
        <v>4598927.3384508733</v>
      </c>
      <c r="L224" s="10">
        <f t="shared" si="109"/>
        <v>5147622.5504659051</v>
      </c>
      <c r="M224" s="10">
        <f t="shared" si="109"/>
        <v>3979015.7998537263</v>
      </c>
      <c r="N224" s="10">
        <f t="shared" si="109"/>
        <v>4907370.082629622</v>
      </c>
      <c r="O224" s="10">
        <f t="shared" si="109"/>
        <v>4483790.3419831889</v>
      </c>
      <c r="P224" s="10">
        <f t="shared" si="109"/>
        <v>4577949.939164836</v>
      </c>
      <c r="Q224" s="10">
        <f t="shared" si="109"/>
        <v>4674086.8878872972</v>
      </c>
      <c r="R224" s="10">
        <f t="shared" si="109"/>
        <v>4772242.7125329301</v>
      </c>
      <c r="S224" s="10">
        <f t="shared" si="109"/>
        <v>4872459.8094961215</v>
      </c>
      <c r="T224" s="10">
        <f t="shared" si="109"/>
        <v>4974781.4654955398</v>
      </c>
      <c r="U224" s="10">
        <f t="shared" si="109"/>
        <v>5079251.8762709461</v>
      </c>
      <c r="V224" s="10">
        <f t="shared" si="109"/>
        <v>5185916.1656726357</v>
      </c>
      <c r="W224" s="10">
        <f t="shared" si="109"/>
        <v>5294820.4051517611</v>
      </c>
      <c r="X224" s="10">
        <f t="shared" si="109"/>
        <v>5406011.6336599477</v>
      </c>
      <c r="Y224" s="10">
        <f t="shared" si="109"/>
        <v>5519537.8779668063</v>
      </c>
      <c r="Z224" s="10">
        <f t="shared" si="109"/>
        <v>5635448.1734041097</v>
      </c>
      <c r="AA224" s="10">
        <f t="shared" si="109"/>
        <v>5753792.5850455957</v>
      </c>
      <c r="AB224" s="10">
        <f t="shared" si="109"/>
        <v>5874622.229331553</v>
      </c>
      <c r="AC224" s="10">
        <f t="shared" si="109"/>
        <v>5997989.296147516</v>
      </c>
      <c r="AD224" s="10">
        <f t="shared" si="109"/>
        <v>6123947.0713666137</v>
      </c>
      <c r="AE224" s="10">
        <f t="shared" si="109"/>
        <v>6252549.959865313</v>
      </c>
      <c r="AF224" s="10">
        <f t="shared" si="109"/>
        <v>6383853.5090224845</v>
      </c>
      <c r="AG224" s="10">
        <f t="shared" si="109"/>
        <v>6517914.432711957</v>
      </c>
      <c r="AH224" s="10">
        <f t="shared" si="109"/>
        <v>6654790.6357989078</v>
      </c>
      <c r="AI224" s="10">
        <f t="shared" si="109"/>
        <v>6794541.2391506853</v>
      </c>
      <c r="AJ224" s="10">
        <f t="shared" si="109"/>
        <v>6937226.6051728493</v>
      </c>
      <c r="AK224" s="10">
        <f t="shared" si="109"/>
        <v>7082908.363881479</v>
      </c>
    </row>
    <row r="225" spans="4:38" x14ac:dyDescent="0.35">
      <c r="E225" t="s">
        <v>141</v>
      </c>
      <c r="F225" t="s">
        <v>53</v>
      </c>
      <c r="G225" s="10">
        <f t="shared" ref="G225:AK225" si="110">G179</f>
        <v>0</v>
      </c>
      <c r="H225" s="10">
        <f t="shared" si="110"/>
        <v>526993.09080000001</v>
      </c>
      <c r="I225" s="10">
        <f t="shared" si="110"/>
        <v>1052117.5824</v>
      </c>
      <c r="J225" s="10">
        <f t="shared" si="110"/>
        <v>1617100.6214063212</v>
      </c>
      <c r="K225" s="10">
        <f t="shared" si="110"/>
        <v>2267131.629974653</v>
      </c>
      <c r="L225" s="10">
        <f t="shared" si="110"/>
        <v>3011811.941742972</v>
      </c>
      <c r="M225" s="10">
        <f t="shared" si="110"/>
        <v>3740218.6243665987</v>
      </c>
      <c r="N225" s="10">
        <f t="shared" si="110"/>
        <v>4592466.9910514876</v>
      </c>
      <c r="O225" s="10">
        <f t="shared" si="110"/>
        <v>5480935.0271354765</v>
      </c>
      <c r="P225" s="10">
        <f t="shared" si="110"/>
        <v>6438228.9073482957</v>
      </c>
      <c r="Q225" s="10">
        <f t="shared" si="110"/>
        <v>7468664.8649403714</v>
      </c>
      <c r="R225" s="10">
        <f t="shared" si="110"/>
        <v>8576804.8291375712</v>
      </c>
      <c r="S225" s="10">
        <f t="shared" si="110"/>
        <v>9767469.651642032</v>
      </c>
      <c r="T225" s="10">
        <f t="shared" si="110"/>
        <v>10805934.917017881</v>
      </c>
      <c r="U225" s="10">
        <f t="shared" si="110"/>
        <v>11883708.269423144</v>
      </c>
      <c r="V225" s="10">
        <f t="shared" si="110"/>
        <v>13001982.685331021</v>
      </c>
      <c r="W225" s="10">
        <f t="shared" si="110"/>
        <v>14161983.911360214</v>
      </c>
      <c r="X225" s="10">
        <f t="shared" si="110"/>
        <v>15364971.314518403</v>
      </c>
      <c r="Y225" s="10">
        <f t="shared" si="110"/>
        <v>16612238.753704324</v>
      </c>
      <c r="Z225" s="10">
        <f t="shared" si="110"/>
        <v>17905115.472986355</v>
      </c>
      <c r="AA225" s="10">
        <f t="shared" si="110"/>
        <v>19244967.017187841</v>
      </c>
      <c r="AB225" s="10">
        <f t="shared" si="110"/>
        <v>20633196.17032221</v>
      </c>
      <c r="AC225" s="10">
        <f t="shared" si="110"/>
        <v>22071243.917433634</v>
      </c>
      <c r="AD225" s="10">
        <f t="shared" si="110"/>
        <v>23560590.430412631</v>
      </c>
      <c r="AE225" s="10">
        <f t="shared" si="110"/>
        <v>25102756.078369156</v>
      </c>
      <c r="AF225" s="10">
        <f t="shared" si="110"/>
        <v>26699302.463160045</v>
      </c>
      <c r="AG225" s="10">
        <f t="shared" si="110"/>
        <v>28351833.480681587</v>
      </c>
      <c r="AH225" s="10">
        <f t="shared" si="110"/>
        <v>30061996.408552781</v>
      </c>
      <c r="AI225" s="10">
        <f t="shared" si="110"/>
        <v>31831483.020829581</v>
      </c>
      <c r="AJ225" s="10">
        <f t="shared" si="110"/>
        <v>33662030.730405845</v>
      </c>
      <c r="AK225" s="10">
        <f t="shared" si="110"/>
        <v>35555423.759772114</v>
      </c>
    </row>
    <row r="226" spans="4:38" x14ac:dyDescent="0.35">
      <c r="E226" t="s">
        <v>117</v>
      </c>
      <c r="F226" t="s">
        <v>53</v>
      </c>
      <c r="G226" s="10">
        <f t="shared" ref="G226:AK226" si="111">-G189</f>
        <v>0</v>
      </c>
      <c r="H226" s="10">
        <f t="shared" si="111"/>
        <v>0</v>
      </c>
      <c r="I226" s="10">
        <f t="shared" si="111"/>
        <v>0</v>
      </c>
      <c r="J226" s="10">
        <f t="shared" si="111"/>
        <v>0</v>
      </c>
      <c r="K226" s="10">
        <f t="shared" si="111"/>
        <v>0</v>
      </c>
      <c r="L226" s="10">
        <f t="shared" si="111"/>
        <v>0</v>
      </c>
      <c r="M226" s="10">
        <f t="shared" si="111"/>
        <v>0</v>
      </c>
      <c r="N226" s="10">
        <f t="shared" si="111"/>
        <v>0</v>
      </c>
      <c r="O226" s="10">
        <f t="shared" si="111"/>
        <v>0</v>
      </c>
      <c r="P226" s="10">
        <f t="shared" si="111"/>
        <v>0</v>
      </c>
      <c r="Q226" s="10">
        <f t="shared" si="111"/>
        <v>0</v>
      </c>
      <c r="R226" s="10">
        <f t="shared" si="111"/>
        <v>0</v>
      </c>
      <c r="S226" s="10">
        <f t="shared" si="111"/>
        <v>0</v>
      </c>
      <c r="T226" s="10">
        <f t="shared" si="111"/>
        <v>0</v>
      </c>
      <c r="U226" s="10">
        <f t="shared" si="111"/>
        <v>0</v>
      </c>
      <c r="V226" s="10">
        <f t="shared" si="111"/>
        <v>0</v>
      </c>
      <c r="W226" s="10">
        <f t="shared" si="111"/>
        <v>0</v>
      </c>
      <c r="X226" s="10">
        <f t="shared" si="111"/>
        <v>0</v>
      </c>
      <c r="Y226" s="10">
        <f t="shared" si="111"/>
        <v>0</v>
      </c>
      <c r="Z226" s="10">
        <f t="shared" si="111"/>
        <v>0</v>
      </c>
      <c r="AA226" s="10">
        <f t="shared" si="111"/>
        <v>0</v>
      </c>
      <c r="AB226" s="10">
        <f t="shared" si="111"/>
        <v>0</v>
      </c>
      <c r="AC226" s="10">
        <f t="shared" si="111"/>
        <v>0</v>
      </c>
      <c r="AD226" s="10">
        <f t="shared" si="111"/>
        <v>0</v>
      </c>
      <c r="AE226" s="10">
        <f t="shared" si="111"/>
        <v>0</v>
      </c>
      <c r="AF226" s="10">
        <f t="shared" si="111"/>
        <v>0</v>
      </c>
      <c r="AG226" s="10">
        <f t="shared" si="111"/>
        <v>0</v>
      </c>
      <c r="AH226" s="10">
        <f t="shared" si="111"/>
        <v>0</v>
      </c>
      <c r="AI226" s="10">
        <f t="shared" si="111"/>
        <v>0</v>
      </c>
      <c r="AJ226" s="10">
        <f t="shared" si="111"/>
        <v>0</v>
      </c>
      <c r="AK226" s="10">
        <f t="shared" si="111"/>
        <v>0</v>
      </c>
    </row>
    <row r="227" spans="4:38" x14ac:dyDescent="0.35">
      <c r="E227" t="s">
        <v>118</v>
      </c>
      <c r="F227" t="s">
        <v>53</v>
      </c>
      <c r="G227" s="10">
        <f t="shared" ref="G227:AK227" si="112">-G202</f>
        <v>0</v>
      </c>
      <c r="H227" s="10">
        <f t="shared" si="112"/>
        <v>-473409.11199999996</v>
      </c>
      <c r="I227" s="10">
        <f t="shared" si="112"/>
        <v>-910776.53193599987</v>
      </c>
      <c r="J227" s="10">
        <f t="shared" si="112"/>
        <v>-1372422.3919271477</v>
      </c>
      <c r="K227" s="10">
        <f t="shared" si="112"/>
        <v>-1886369.0869462134</v>
      </c>
      <c r="L227" s="10">
        <f t="shared" si="112"/>
        <v>-2432988.253675662</v>
      </c>
      <c r="M227" s="10">
        <f t="shared" si="112"/>
        <v>-2933364.3346128031</v>
      </c>
      <c r="N227" s="10">
        <f t="shared" si="112"/>
        <v>-3496895.8544871639</v>
      </c>
      <c r="O227" s="10">
        <f t="shared" si="112"/>
        <v>-4082802.0845246837</v>
      </c>
      <c r="P227" s="10">
        <f t="shared" si="112"/>
        <v>-4691774.245151951</v>
      </c>
      <c r="Q227" s="10">
        <f t="shared" si="112"/>
        <v>-5324522.7208062867</v>
      </c>
      <c r="R227" s="10">
        <f t="shared" si="112"/>
        <v>-5981777.559995994</v>
      </c>
      <c r="S227" s="10">
        <f t="shared" si="112"/>
        <v>-6664288.9879117915</v>
      </c>
      <c r="T227" s="10">
        <f t="shared" si="112"/>
        <v>-7372827.9318960942</v>
      </c>
      <c r="U227" s="10">
        <f t="shared" si="112"/>
        <v>-8108186.5600840691</v>
      </c>
      <c r="V227" s="10">
        <f t="shared" si="112"/>
        <v>-8871178.8335379735</v>
      </c>
      <c r="W227" s="10">
        <f t="shared" si="112"/>
        <v>-9662641.0722039435</v>
      </c>
      <c r="X227" s="10">
        <f t="shared" si="112"/>
        <v>-10483432.535028294</v>
      </c>
      <c r="Y227" s="10">
        <f t="shared" si="112"/>
        <v>-11334436.014578426</v>
      </c>
      <c r="Z227" s="10">
        <f t="shared" si="112"/>
        <v>-12216558.446521716</v>
      </c>
      <c r="AA227" s="10">
        <f t="shared" si="112"/>
        <v>-13130731.534324195</v>
      </c>
      <c r="AB227" s="10">
        <f t="shared" si="112"/>
        <v>-14077912.389539462</v>
      </c>
      <c r="AC227" s="10">
        <f t="shared" si="112"/>
        <v>-15059084.188067133</v>
      </c>
      <c r="AD227" s="10">
        <f t="shared" si="112"/>
        <v>-16075256.842769178</v>
      </c>
      <c r="AE227" s="10">
        <f t="shared" si="112"/>
        <v>-17127467.692841772</v>
      </c>
      <c r="AF227" s="10">
        <f t="shared" si="112"/>
        <v>-18216782.210349753</v>
      </c>
      <c r="AG227" s="10">
        <f t="shared" si="112"/>
        <v>-19344294.724340525</v>
      </c>
      <c r="AH227" s="10">
        <f t="shared" si="112"/>
        <v>-20511129.162964147</v>
      </c>
      <c r="AI227" s="10">
        <f t="shared" si="112"/>
        <v>-21718439.814036522</v>
      </c>
      <c r="AJ227" s="10">
        <f t="shared" si="112"/>
        <v>-22967412.104493074</v>
      </c>
      <c r="AK227" s="10">
        <f t="shared" si="112"/>
        <v>-24259263.399190813</v>
      </c>
    </row>
    <row r="228" spans="4:38" x14ac:dyDescent="0.35">
      <c r="E228" t="s">
        <v>142</v>
      </c>
      <c r="F228" t="s">
        <v>53</v>
      </c>
      <c r="G228" s="10">
        <f t="shared" ref="G228:AK228" si="113">-G36-G52-G87</f>
        <v>-2197616.1825999999</v>
      </c>
      <c r="H228" s="10">
        <f t="shared" si="113"/>
        <v>-2338304.2137968307</v>
      </c>
      <c r="I228" s="10">
        <f t="shared" si="113"/>
        <v>-2710520.8808911005</v>
      </c>
      <c r="J228" s="10">
        <f t="shared" si="113"/>
        <v>-3063146.7228086372</v>
      </c>
      <c r="K228" s="10">
        <f t="shared" si="113"/>
        <v>-3549843.9022192797</v>
      </c>
      <c r="L228" s="10">
        <f t="shared" si="113"/>
        <v>-3844264.5922605116</v>
      </c>
      <c r="M228" s="10">
        <f t="shared" si="113"/>
        <v>-4001325.7003741753</v>
      </c>
      <c r="N228" s="10">
        <f t="shared" si="113"/>
        <v>-4194069.3778108284</v>
      </c>
      <c r="O228" s="10">
        <f t="shared" si="113"/>
        <v>-4485177.1546153165</v>
      </c>
      <c r="P228" s="10">
        <f t="shared" si="113"/>
        <v>-4782398.1947326986</v>
      </c>
      <c r="Q228" s="10">
        <f t="shared" si="113"/>
        <v>-5085860.8766925465</v>
      </c>
      <c r="R228" s="10">
        <f t="shared" si="113"/>
        <v>-5395696.2749735508</v>
      </c>
      <c r="S228" s="10">
        <f t="shared" si="113"/>
        <v>-5712038.2166184559</v>
      </c>
      <c r="T228" s="10">
        <f t="shared" si="113"/>
        <v>-6034160.7541327896</v>
      </c>
      <c r="U228" s="10">
        <f t="shared" si="113"/>
        <v>-6362106.8626120714</v>
      </c>
      <c r="V228" s="10">
        <f t="shared" si="113"/>
        <v>-6695920.419628826</v>
      </c>
      <c r="W228" s="10">
        <f t="shared" si="113"/>
        <v>-7035646.2241846044</v>
      </c>
      <c r="X228" s="10">
        <f t="shared" si="113"/>
        <v>-7381330.0160599854</v>
      </c>
      <c r="Y228" s="10">
        <f t="shared" si="113"/>
        <v>-7733018.4955709428</v>
      </c>
      <c r="Z228" s="10">
        <f t="shared" si="113"/>
        <v>-8090759.3437400861</v>
      </c>
      <c r="AA228" s="10">
        <f t="shared" si="113"/>
        <v>-8454601.2428914998</v>
      </c>
      <c r="AB228" s="10">
        <f t="shared" si="113"/>
        <v>-8824593.8976780735</v>
      </c>
      <c r="AC228" s="10">
        <f t="shared" si="113"/>
        <v>-9200788.0565504059</v>
      </c>
      <c r="AD228" s="10">
        <f t="shared" si="113"/>
        <v>-9583235.5336765591</v>
      </c>
      <c r="AE228" s="10">
        <f t="shared" si="113"/>
        <v>-9971989.2313221265</v>
      </c>
      <c r="AF228" s="10">
        <f t="shared" si="113"/>
        <v>-8812036.1753002778</v>
      </c>
      <c r="AG228" s="10">
        <f t="shared" si="113"/>
        <v>-9179186.4141452238</v>
      </c>
      <c r="AH228" s="10">
        <f t="shared" si="113"/>
        <v>-9309862.4135577846</v>
      </c>
      <c r="AI228" s="10">
        <f t="shared" si="113"/>
        <v>-9528726.8204868194</v>
      </c>
      <c r="AJ228" s="10">
        <f t="shared" si="113"/>
        <v>-9753078.1396619268</v>
      </c>
      <c r="AK228" s="10">
        <f t="shared" si="113"/>
        <v>-10033731.976769038</v>
      </c>
    </row>
    <row r="229" spans="4:38" x14ac:dyDescent="0.35">
      <c r="E229" t="s">
        <v>125</v>
      </c>
      <c r="F229" t="s">
        <v>53</v>
      </c>
      <c r="G229" s="10">
        <f t="shared" ref="G229:AK229" si="114">G209</f>
        <v>0</v>
      </c>
      <c r="H229" s="10">
        <f t="shared" si="114"/>
        <v>0</v>
      </c>
      <c r="I229" s="10">
        <f t="shared" si="114"/>
        <v>0</v>
      </c>
      <c r="J229" s="10">
        <f t="shared" si="114"/>
        <v>0</v>
      </c>
      <c r="K229" s="10">
        <f t="shared" si="114"/>
        <v>0</v>
      </c>
      <c r="L229" s="10">
        <f t="shared" si="114"/>
        <v>0</v>
      </c>
      <c r="M229" s="10">
        <f t="shared" si="114"/>
        <v>0</v>
      </c>
      <c r="N229" s="10">
        <f t="shared" si="114"/>
        <v>0</v>
      </c>
      <c r="O229" s="10">
        <f t="shared" si="114"/>
        <v>0</v>
      </c>
      <c r="P229" s="10">
        <f t="shared" si="114"/>
        <v>0</v>
      </c>
      <c r="Q229" s="10">
        <f t="shared" si="114"/>
        <v>0</v>
      </c>
      <c r="R229" s="10">
        <f t="shared" si="114"/>
        <v>0</v>
      </c>
      <c r="S229" s="10">
        <f t="shared" si="114"/>
        <v>0</v>
      </c>
      <c r="T229" s="10">
        <f t="shared" si="114"/>
        <v>0</v>
      </c>
      <c r="U229" s="10">
        <f t="shared" si="114"/>
        <v>0</v>
      </c>
      <c r="V229" s="10">
        <f t="shared" si="114"/>
        <v>0</v>
      </c>
      <c r="W229" s="10">
        <f t="shared" si="114"/>
        <v>0</v>
      </c>
      <c r="X229" s="10">
        <f t="shared" si="114"/>
        <v>0</v>
      </c>
      <c r="Y229" s="10">
        <f t="shared" si="114"/>
        <v>0</v>
      </c>
      <c r="Z229" s="10">
        <f t="shared" si="114"/>
        <v>0</v>
      </c>
      <c r="AA229" s="10">
        <f t="shared" si="114"/>
        <v>0</v>
      </c>
      <c r="AB229" s="10">
        <f t="shared" si="114"/>
        <v>0</v>
      </c>
      <c r="AC229" s="10">
        <f t="shared" si="114"/>
        <v>0</v>
      </c>
      <c r="AD229" s="10">
        <f t="shared" si="114"/>
        <v>0</v>
      </c>
      <c r="AE229" s="10">
        <f t="shared" si="114"/>
        <v>0</v>
      </c>
      <c r="AF229" s="10">
        <f t="shared" si="114"/>
        <v>0</v>
      </c>
      <c r="AG229" s="10">
        <f t="shared" si="114"/>
        <v>0</v>
      </c>
      <c r="AH229" s="10">
        <f t="shared" si="114"/>
        <v>0</v>
      </c>
      <c r="AI229" s="10">
        <f t="shared" si="114"/>
        <v>0</v>
      </c>
      <c r="AJ229" s="10">
        <f t="shared" si="114"/>
        <v>0</v>
      </c>
      <c r="AK229" s="10">
        <f t="shared" si="114"/>
        <v>0</v>
      </c>
    </row>
    <row r="230" spans="4:38" x14ac:dyDescent="0.35">
      <c r="E230" t="s">
        <v>143</v>
      </c>
      <c r="F230" t="s">
        <v>53</v>
      </c>
      <c r="H230" s="10">
        <f t="shared" ref="H230:AK230" si="115">H221</f>
        <v>2707192.2401855472</v>
      </c>
      <c r="I230" s="10">
        <f t="shared" si="115"/>
        <v>2444236.617054136</v>
      </c>
      <c r="J230" s="10">
        <f t="shared" si="115"/>
        <v>2530550.1503021643</v>
      </c>
      <c r="K230" s="10">
        <f t="shared" si="115"/>
        <v>2774194.3175383997</v>
      </c>
      <c r="L230" s="10">
        <f t="shared" si="115"/>
        <v>2899312.8625420569</v>
      </c>
      <c r="M230" s="10">
        <f t="shared" si="115"/>
        <v>2569228.8283424573</v>
      </c>
      <c r="N230" s="10">
        <f t="shared" si="115"/>
        <v>2870294.041263659</v>
      </c>
      <c r="O230" s="10">
        <f t="shared" si="115"/>
        <v>2930570.2161301957</v>
      </c>
      <c r="P230" s="10">
        <f t="shared" si="115"/>
        <v>2992112.1906689294</v>
      </c>
      <c r="Q230" s="10">
        <f t="shared" si="115"/>
        <v>3054946.5466729766</v>
      </c>
      <c r="R230" s="10">
        <f t="shared" si="115"/>
        <v>3119100.4241531086</v>
      </c>
      <c r="S230" s="10">
        <f t="shared" si="115"/>
        <v>3184601.5330603239</v>
      </c>
      <c r="T230" s="10">
        <f t="shared" si="115"/>
        <v>3251478.1652545901</v>
      </c>
      <c r="U230" s="10">
        <f t="shared" si="115"/>
        <v>3319759.2067249361</v>
      </c>
      <c r="V230" s="10">
        <f t="shared" si="115"/>
        <v>3389474.1500661597</v>
      </c>
      <c r="W230" s="10">
        <f t="shared" si="115"/>
        <v>3460653.1072175484</v>
      </c>
      <c r="X230" s="10">
        <f t="shared" si="115"/>
        <v>3533326.8224691167</v>
      </c>
      <c r="Y230" s="10">
        <f t="shared" si="115"/>
        <v>3607526.6857409677</v>
      </c>
      <c r="Z230" s="10">
        <f t="shared" si="115"/>
        <v>3683284.7461415278</v>
      </c>
      <c r="AA230" s="10">
        <f t="shared" si="115"/>
        <v>3760633.7258104999</v>
      </c>
      <c r="AB230" s="10">
        <f t="shared" si="115"/>
        <v>3839607.0340525201</v>
      </c>
      <c r="AC230" s="10">
        <f t="shared" si="115"/>
        <v>3920238.7817676226</v>
      </c>
      <c r="AD230" s="10">
        <f t="shared" si="115"/>
        <v>4002563.7961847424</v>
      </c>
      <c r="AE230" s="10">
        <f t="shared" si="115"/>
        <v>4086617.6359046218</v>
      </c>
      <c r="AF230" s="10">
        <f t="shared" si="115"/>
        <v>4172436.6062586182</v>
      </c>
      <c r="AG230" s="10">
        <f t="shared" si="115"/>
        <v>4260057.7749900492</v>
      </c>
      <c r="AH230" s="10">
        <f t="shared" si="115"/>
        <v>4349518.9882648392</v>
      </c>
      <c r="AI230" s="10">
        <f t="shared" si="115"/>
        <v>4440858.8870184012</v>
      </c>
      <c r="AJ230" s="10">
        <f t="shared" si="115"/>
        <v>4534116.9236457869</v>
      </c>
      <c r="AK230" s="10">
        <f t="shared" si="115"/>
        <v>4629333.3790423479</v>
      </c>
    </row>
    <row r="232" spans="4:38" x14ac:dyDescent="0.35">
      <c r="E232" t="s">
        <v>144</v>
      </c>
      <c r="F232" t="s">
        <v>53</v>
      </c>
      <c r="G232" s="10">
        <f t="shared" ref="G232:AK232" si="116">SUM(G224:G230)</f>
        <v>4034970.2174000004</v>
      </c>
      <c r="H232" s="10">
        <f t="shared" si="116"/>
        <v>4598768.0051887166</v>
      </c>
      <c r="I232" s="10">
        <f t="shared" si="116"/>
        <v>4051352.7866270351</v>
      </c>
      <c r="J232" s="10">
        <f t="shared" si="116"/>
        <v>3498097.5954885185</v>
      </c>
      <c r="K232" s="10">
        <f t="shared" si="116"/>
        <v>4204040.2967984322</v>
      </c>
      <c r="L232" s="10">
        <f t="shared" si="116"/>
        <v>4781494.5088147614</v>
      </c>
      <c r="M232" s="10">
        <f t="shared" si="116"/>
        <v>3353773.2175758039</v>
      </c>
      <c r="N232" s="10">
        <f t="shared" si="116"/>
        <v>4679165.8826467749</v>
      </c>
      <c r="O232" s="10">
        <f t="shared" si="116"/>
        <v>4327316.3461088594</v>
      </c>
      <c r="P232" s="10">
        <f t="shared" si="116"/>
        <v>4534118.5972974114</v>
      </c>
      <c r="Q232" s="10">
        <f t="shared" si="116"/>
        <v>4787314.7020018119</v>
      </c>
      <c r="R232" s="10">
        <f t="shared" si="116"/>
        <v>5090674.1308540646</v>
      </c>
      <c r="S232" s="10">
        <f t="shared" si="116"/>
        <v>5448203.7896682303</v>
      </c>
      <c r="T232" s="10">
        <f t="shared" si="116"/>
        <v>5625205.861739127</v>
      </c>
      <c r="U232" s="10">
        <f t="shared" si="116"/>
        <v>5812425.9297228875</v>
      </c>
      <c r="V232" s="10">
        <f t="shared" si="116"/>
        <v>6010273.7479030145</v>
      </c>
      <c r="W232" s="10">
        <f t="shared" si="116"/>
        <v>6219170.1273409743</v>
      </c>
      <c r="X232" s="10">
        <f t="shared" si="116"/>
        <v>6439547.2195591889</v>
      </c>
      <c r="Y232" s="10">
        <f t="shared" si="116"/>
        <v>6671848.8072627299</v>
      </c>
      <c r="Z232" s="10">
        <f t="shared" si="116"/>
        <v>6916530.6022701897</v>
      </c>
      <c r="AA232" s="10">
        <f t="shared" si="116"/>
        <v>7174060.5508282408</v>
      </c>
      <c r="AB232" s="10">
        <f t="shared" si="116"/>
        <v>7444919.1464887476</v>
      </c>
      <c r="AC232" s="10">
        <f t="shared" si="116"/>
        <v>7729599.7507312363</v>
      </c>
      <c r="AD232" s="10">
        <f t="shared" si="116"/>
        <v>8028608.9215182494</v>
      </c>
      <c r="AE232" s="10">
        <f t="shared" si="116"/>
        <v>8342466.7499751914</v>
      </c>
      <c r="AF232" s="10">
        <f t="shared" si="116"/>
        <v>10226774.192791117</v>
      </c>
      <c r="AG232" s="10">
        <f t="shared" si="116"/>
        <v>10606324.549897842</v>
      </c>
      <c r="AH232" s="10">
        <f t="shared" si="116"/>
        <v>11245314.456094597</v>
      </c>
      <c r="AI232" s="10">
        <f t="shared" si="116"/>
        <v>11819716.512475329</v>
      </c>
      <c r="AJ232" s="10">
        <f t="shared" si="116"/>
        <v>12412884.015069481</v>
      </c>
      <c r="AK232" s="10">
        <f t="shared" si="116"/>
        <v>12974670.126736088</v>
      </c>
    </row>
    <row r="233" spans="4:38" x14ac:dyDescent="0.35">
      <c r="E233" t="s">
        <v>145</v>
      </c>
      <c r="F233" t="s">
        <v>53</v>
      </c>
      <c r="G233" s="10">
        <f>-G232*G$20</f>
        <v>0</v>
      </c>
      <c r="H233" s="10">
        <f t="shared" ref="H233:AK233" si="117">-H232*H$20</f>
        <v>0</v>
      </c>
      <c r="I233" s="10">
        <f t="shared" si="117"/>
        <v>0</v>
      </c>
      <c r="J233" s="10">
        <f t="shared" si="117"/>
        <v>0</v>
      </c>
      <c r="K233" s="10">
        <f t="shared" si="117"/>
        <v>0</v>
      </c>
      <c r="L233" s="10">
        <f t="shared" si="117"/>
        <v>0</v>
      </c>
      <c r="M233" s="10">
        <f t="shared" si="117"/>
        <v>0</v>
      </c>
      <c r="N233" s="10">
        <f t="shared" si="117"/>
        <v>0</v>
      </c>
      <c r="O233" s="10">
        <f t="shared" si="117"/>
        <v>0</v>
      </c>
      <c r="P233" s="10">
        <f t="shared" si="117"/>
        <v>0</v>
      </c>
      <c r="Q233" s="10">
        <f t="shared" si="117"/>
        <v>0</v>
      </c>
      <c r="R233" s="10">
        <f t="shared" si="117"/>
        <v>0</v>
      </c>
      <c r="S233" s="10">
        <f t="shared" si="117"/>
        <v>0</v>
      </c>
      <c r="T233" s="10">
        <f t="shared" si="117"/>
        <v>0</v>
      </c>
      <c r="U233" s="10">
        <f t="shared" si="117"/>
        <v>0</v>
      </c>
      <c r="V233" s="10">
        <f t="shared" si="117"/>
        <v>0</v>
      </c>
      <c r="W233" s="10">
        <f t="shared" si="117"/>
        <v>0</v>
      </c>
      <c r="X233" s="10">
        <f t="shared" si="117"/>
        <v>0</v>
      </c>
      <c r="Y233" s="10">
        <f t="shared" si="117"/>
        <v>0</v>
      </c>
      <c r="Z233" s="10">
        <f t="shared" si="117"/>
        <v>0</v>
      </c>
      <c r="AA233" s="10">
        <f t="shared" si="117"/>
        <v>0</v>
      </c>
      <c r="AB233" s="10">
        <f t="shared" si="117"/>
        <v>0</v>
      </c>
      <c r="AC233" s="10">
        <f t="shared" si="117"/>
        <v>0</v>
      </c>
      <c r="AD233" s="10">
        <f t="shared" si="117"/>
        <v>0</v>
      </c>
      <c r="AE233" s="10">
        <f t="shared" si="117"/>
        <v>0</v>
      </c>
      <c r="AF233" s="10">
        <f t="shared" si="117"/>
        <v>0</v>
      </c>
      <c r="AG233" s="10">
        <f t="shared" si="117"/>
        <v>0</v>
      </c>
      <c r="AH233" s="10">
        <f t="shared" si="117"/>
        <v>0</v>
      </c>
      <c r="AI233" s="10">
        <f t="shared" si="117"/>
        <v>0</v>
      </c>
      <c r="AJ233" s="10">
        <f t="shared" si="117"/>
        <v>0</v>
      </c>
      <c r="AK233" s="10">
        <f t="shared" si="117"/>
        <v>0</v>
      </c>
    </row>
    <row r="235" spans="4:38" x14ac:dyDescent="0.35">
      <c r="D235" t="s">
        <v>146</v>
      </c>
    </row>
    <row r="236" spans="4:38" x14ac:dyDescent="0.35">
      <c r="E236" t="s">
        <v>51</v>
      </c>
      <c r="F236" t="s">
        <v>53</v>
      </c>
      <c r="G236" s="10">
        <f>-G28</f>
        <v>-64771548.044999994</v>
      </c>
      <c r="H236" s="10">
        <f t="shared" ref="H236:AK236" si="118">-H28</f>
        <v>-1998628.7159307459</v>
      </c>
      <c r="I236" s="10">
        <f t="shared" si="118"/>
        <v>-7501412.3547134995</v>
      </c>
      <c r="J236" s="10">
        <f t="shared" si="118"/>
        <v>-8953631.9748609979</v>
      </c>
      <c r="K236" s="10">
        <f t="shared" si="118"/>
        <v>-14816763.503986044</v>
      </c>
      <c r="L236" s="10">
        <f t="shared" si="118"/>
        <v>-5895611.8237101641</v>
      </c>
      <c r="M236" s="10">
        <f t="shared" si="118"/>
        <v>-3765371.2819813695</v>
      </c>
      <c r="N236" s="10">
        <f t="shared" si="118"/>
        <v>-3967030.0734917778</v>
      </c>
      <c r="O236" s="10">
        <f t="shared" si="118"/>
        <v>-33543785.550435688</v>
      </c>
      <c r="P236" s="10">
        <f t="shared" si="118"/>
        <v>-8056640.7966997046</v>
      </c>
      <c r="Q236" s="10">
        <f t="shared" si="118"/>
        <v>-10260620.160198603</v>
      </c>
      <c r="R236" s="10">
        <f t="shared" si="118"/>
        <v>-20330753.185707778</v>
      </c>
      <c r="S236" s="10">
        <f t="shared" si="118"/>
        <v>-26882278.803058125</v>
      </c>
      <c r="T236" s="10">
        <f t="shared" si="118"/>
        <v>-8486345.2473496981</v>
      </c>
      <c r="U236" s="10">
        <f t="shared" si="118"/>
        <v>-8616912.4036175255</v>
      </c>
      <c r="V236" s="10">
        <f t="shared" si="118"/>
        <v>-8747479.5598853547</v>
      </c>
      <c r="W236" s="10">
        <f t="shared" si="118"/>
        <v>-8878046.716153184</v>
      </c>
      <c r="X236" s="10">
        <f t="shared" si="118"/>
        <v>-9008613.8724210113</v>
      </c>
      <c r="Y236" s="10">
        <f t="shared" si="118"/>
        <v>-9139181.0286888406</v>
      </c>
      <c r="Z236" s="10">
        <f t="shared" si="118"/>
        <v>-9269748.1849566698</v>
      </c>
      <c r="AA236" s="10">
        <f t="shared" si="118"/>
        <v>-9400315.3412244972</v>
      </c>
      <c r="AB236" s="10">
        <f t="shared" si="118"/>
        <v>-9530882.4974923264</v>
      </c>
      <c r="AC236" s="10">
        <f t="shared" si="118"/>
        <v>-9661449.6537601557</v>
      </c>
      <c r="AD236" s="10">
        <f t="shared" si="118"/>
        <v>-9792016.8100279849</v>
      </c>
      <c r="AE236" s="10">
        <f t="shared" si="118"/>
        <v>-9922583.9662958123</v>
      </c>
      <c r="AF236" s="10">
        <f t="shared" si="118"/>
        <v>-10053151.122563642</v>
      </c>
      <c r="AG236" s="10">
        <f t="shared" si="118"/>
        <v>-10183718.278831471</v>
      </c>
      <c r="AH236" s="10">
        <f t="shared" si="118"/>
        <v>-10314285.435099298</v>
      </c>
      <c r="AI236" s="10">
        <f t="shared" si="118"/>
        <v>-10444852.591367127</v>
      </c>
      <c r="AJ236" s="10">
        <f t="shared" si="118"/>
        <v>-10575419.747634957</v>
      </c>
      <c r="AK236" s="10">
        <f t="shared" si="118"/>
        <v>-10705986.903902784</v>
      </c>
    </row>
    <row r="237" spans="4:38" x14ac:dyDescent="0.35">
      <c r="E237" t="s">
        <v>147</v>
      </c>
      <c r="F237" t="s">
        <v>53</v>
      </c>
      <c r="G237" s="10">
        <f t="shared" ref="G237:AK237" si="119">G86</f>
        <v>0</v>
      </c>
      <c r="H237" s="10">
        <f t="shared" si="119"/>
        <v>0</v>
      </c>
      <c r="I237" s="10">
        <f t="shared" si="119"/>
        <v>0</v>
      </c>
      <c r="J237" s="10">
        <f t="shared" si="119"/>
        <v>0</v>
      </c>
      <c r="K237" s="10">
        <f t="shared" si="119"/>
        <v>0</v>
      </c>
      <c r="L237" s="10">
        <f t="shared" si="119"/>
        <v>0</v>
      </c>
      <c r="M237" s="10">
        <f t="shared" si="119"/>
        <v>0</v>
      </c>
      <c r="N237" s="10">
        <f t="shared" si="119"/>
        <v>0</v>
      </c>
      <c r="O237" s="10">
        <f t="shared" si="119"/>
        <v>0</v>
      </c>
      <c r="P237" s="10">
        <f t="shared" si="119"/>
        <v>0</v>
      </c>
      <c r="Q237" s="10">
        <f t="shared" si="119"/>
        <v>0</v>
      </c>
      <c r="R237" s="10">
        <f t="shared" si="119"/>
        <v>0</v>
      </c>
      <c r="S237" s="10">
        <f t="shared" si="119"/>
        <v>0</v>
      </c>
      <c r="T237" s="10">
        <f t="shared" si="119"/>
        <v>0</v>
      </c>
      <c r="U237" s="10">
        <f t="shared" si="119"/>
        <v>0</v>
      </c>
      <c r="V237" s="10">
        <f t="shared" si="119"/>
        <v>0</v>
      </c>
      <c r="W237" s="10">
        <f t="shared" si="119"/>
        <v>0</v>
      </c>
      <c r="X237" s="10">
        <f t="shared" si="119"/>
        <v>0</v>
      </c>
      <c r="Y237" s="10">
        <f t="shared" si="119"/>
        <v>0</v>
      </c>
      <c r="Z237" s="10">
        <f t="shared" si="119"/>
        <v>0</v>
      </c>
      <c r="AA237" s="10">
        <f t="shared" si="119"/>
        <v>0</v>
      </c>
      <c r="AB237" s="10">
        <f t="shared" si="119"/>
        <v>0</v>
      </c>
      <c r="AC237" s="10">
        <f t="shared" si="119"/>
        <v>0</v>
      </c>
      <c r="AD237" s="10">
        <f t="shared" si="119"/>
        <v>0</v>
      </c>
      <c r="AE237" s="10">
        <f t="shared" si="119"/>
        <v>0</v>
      </c>
      <c r="AF237" s="10">
        <f t="shared" si="119"/>
        <v>0</v>
      </c>
      <c r="AG237" s="10">
        <f t="shared" si="119"/>
        <v>0</v>
      </c>
      <c r="AH237" s="10">
        <f t="shared" si="119"/>
        <v>0</v>
      </c>
      <c r="AI237" s="10">
        <f t="shared" si="119"/>
        <v>0</v>
      </c>
      <c r="AJ237" s="10">
        <f t="shared" si="119"/>
        <v>0</v>
      </c>
      <c r="AK237" s="10">
        <f t="shared" si="119"/>
        <v>0</v>
      </c>
    </row>
    <row r="238" spans="4:38" x14ac:dyDescent="0.35">
      <c r="E238" t="s">
        <v>60</v>
      </c>
      <c r="F238" t="s">
        <v>53</v>
      </c>
      <c r="G238" s="10">
        <f t="shared" ref="G238:AK238" si="120">G55</f>
        <v>30007000</v>
      </c>
      <c r="H238" s="10">
        <f t="shared" si="120"/>
        <v>0</v>
      </c>
      <c r="I238" s="10">
        <f t="shared" si="120"/>
        <v>0</v>
      </c>
      <c r="J238" s="10">
        <f t="shared" si="120"/>
        <v>0</v>
      </c>
      <c r="K238" s="10">
        <f t="shared" si="120"/>
        <v>0</v>
      </c>
      <c r="L238" s="10">
        <f t="shared" si="120"/>
        <v>0</v>
      </c>
      <c r="M238" s="10">
        <f t="shared" si="120"/>
        <v>0</v>
      </c>
      <c r="N238" s="10">
        <f t="shared" si="120"/>
        <v>0</v>
      </c>
      <c r="O238" s="10">
        <f t="shared" si="120"/>
        <v>0</v>
      </c>
      <c r="P238" s="10">
        <f t="shared" si="120"/>
        <v>0</v>
      </c>
      <c r="Q238" s="10">
        <f t="shared" si="120"/>
        <v>0</v>
      </c>
      <c r="R238" s="10">
        <f t="shared" si="120"/>
        <v>0</v>
      </c>
      <c r="S238" s="10">
        <f t="shared" si="120"/>
        <v>0</v>
      </c>
      <c r="T238" s="10">
        <f t="shared" si="120"/>
        <v>0</v>
      </c>
      <c r="U238" s="10">
        <f t="shared" si="120"/>
        <v>0</v>
      </c>
      <c r="V238" s="10">
        <f t="shared" si="120"/>
        <v>0</v>
      </c>
      <c r="W238" s="10">
        <f t="shared" si="120"/>
        <v>0</v>
      </c>
      <c r="X238" s="10">
        <f t="shared" si="120"/>
        <v>0</v>
      </c>
      <c r="Y238" s="10">
        <f t="shared" si="120"/>
        <v>0</v>
      </c>
      <c r="Z238" s="10">
        <f t="shared" si="120"/>
        <v>0</v>
      </c>
      <c r="AA238" s="10">
        <f t="shared" si="120"/>
        <v>0</v>
      </c>
      <c r="AB238" s="10">
        <f t="shared" si="120"/>
        <v>0</v>
      </c>
      <c r="AC238" s="10">
        <f t="shared" si="120"/>
        <v>0</v>
      </c>
      <c r="AD238" s="10">
        <f t="shared" si="120"/>
        <v>0</v>
      </c>
      <c r="AE238" s="10">
        <f t="shared" si="120"/>
        <v>0</v>
      </c>
      <c r="AF238" s="10">
        <f t="shared" si="120"/>
        <v>0</v>
      </c>
      <c r="AG238" s="10">
        <f t="shared" si="120"/>
        <v>0</v>
      </c>
      <c r="AH238" s="10">
        <f t="shared" si="120"/>
        <v>0</v>
      </c>
      <c r="AI238" s="10">
        <f t="shared" si="120"/>
        <v>0</v>
      </c>
      <c r="AJ238" s="10">
        <f t="shared" si="120"/>
        <v>0</v>
      </c>
      <c r="AK238" s="10">
        <f t="shared" si="120"/>
        <v>0</v>
      </c>
    </row>
    <row r="239" spans="4:38" x14ac:dyDescent="0.35">
      <c r="E239" t="s">
        <v>141</v>
      </c>
      <c r="F239" t="s">
        <v>53</v>
      </c>
      <c r="G239" s="10">
        <f t="shared" ref="G239:AK239" si="121">G179</f>
        <v>0</v>
      </c>
      <c r="H239" s="10">
        <f t="shared" si="121"/>
        <v>526993.09080000001</v>
      </c>
      <c r="I239" s="10">
        <f t="shared" si="121"/>
        <v>1052117.5824</v>
      </c>
      <c r="J239" s="10">
        <f t="shared" si="121"/>
        <v>1617100.6214063212</v>
      </c>
      <c r="K239" s="10">
        <f t="shared" si="121"/>
        <v>2267131.629974653</v>
      </c>
      <c r="L239" s="10">
        <f t="shared" si="121"/>
        <v>3011811.941742972</v>
      </c>
      <c r="M239" s="10">
        <f t="shared" si="121"/>
        <v>3740218.6243665987</v>
      </c>
      <c r="N239" s="10">
        <f t="shared" si="121"/>
        <v>4592466.9910514876</v>
      </c>
      <c r="O239" s="10">
        <f t="shared" si="121"/>
        <v>5480935.0271354765</v>
      </c>
      <c r="P239" s="10">
        <f t="shared" si="121"/>
        <v>6438228.9073482957</v>
      </c>
      <c r="Q239" s="10">
        <f t="shared" si="121"/>
        <v>7468664.8649403714</v>
      </c>
      <c r="R239" s="10">
        <f t="shared" si="121"/>
        <v>8576804.8291375712</v>
      </c>
      <c r="S239" s="10">
        <f t="shared" si="121"/>
        <v>9767469.651642032</v>
      </c>
      <c r="T239" s="10">
        <f t="shared" si="121"/>
        <v>10805934.917017881</v>
      </c>
      <c r="U239" s="10">
        <f t="shared" si="121"/>
        <v>11883708.269423144</v>
      </c>
      <c r="V239" s="10">
        <f t="shared" si="121"/>
        <v>13001982.685331021</v>
      </c>
      <c r="W239" s="10">
        <f t="shared" si="121"/>
        <v>14161983.911360214</v>
      </c>
      <c r="X239" s="10">
        <f t="shared" si="121"/>
        <v>15364971.314518403</v>
      </c>
      <c r="Y239" s="10">
        <f t="shared" si="121"/>
        <v>16612238.753704324</v>
      </c>
      <c r="Z239" s="10">
        <f t="shared" si="121"/>
        <v>17905115.472986355</v>
      </c>
      <c r="AA239" s="10">
        <f t="shared" si="121"/>
        <v>19244967.017187841</v>
      </c>
      <c r="AB239" s="10">
        <f t="shared" si="121"/>
        <v>20633196.17032221</v>
      </c>
      <c r="AC239" s="10">
        <f t="shared" si="121"/>
        <v>22071243.917433634</v>
      </c>
      <c r="AD239" s="10">
        <f t="shared" si="121"/>
        <v>23560590.430412631</v>
      </c>
      <c r="AE239" s="10">
        <f t="shared" si="121"/>
        <v>25102756.078369156</v>
      </c>
      <c r="AF239" s="10">
        <f t="shared" si="121"/>
        <v>26699302.463160045</v>
      </c>
      <c r="AG239" s="10">
        <f t="shared" si="121"/>
        <v>28351833.480681587</v>
      </c>
      <c r="AH239" s="10">
        <f t="shared" si="121"/>
        <v>30061996.408552781</v>
      </c>
      <c r="AI239" s="10">
        <f t="shared" si="121"/>
        <v>31831483.020829581</v>
      </c>
      <c r="AJ239" s="10">
        <f t="shared" si="121"/>
        <v>33662030.730405845</v>
      </c>
      <c r="AK239" s="10">
        <f t="shared" si="121"/>
        <v>35555423.759772114</v>
      </c>
      <c r="AL239" s="10">
        <f t="shared" ref="AL239:AL243" si="122">IF(AF239=0,0,IF($G$17&gt;(AK239/AF239)^(1/5)-1+2%,AK239*(AK239/AF239)^(1/5)/($G$17-((AK239/AF239)^(1/5)-1)),AK239*(1+$G$16)/$G$18))</f>
        <v>1174824843.3245089</v>
      </c>
    </row>
    <row r="240" spans="4:38" x14ac:dyDescent="0.35">
      <c r="E240" t="s">
        <v>117</v>
      </c>
      <c r="F240" t="s">
        <v>53</v>
      </c>
      <c r="G240" s="10">
        <f t="shared" ref="G240:AK240" si="123">G226</f>
        <v>0</v>
      </c>
      <c r="H240" s="10">
        <f t="shared" si="123"/>
        <v>0</v>
      </c>
      <c r="I240" s="10">
        <f t="shared" si="123"/>
        <v>0</v>
      </c>
      <c r="J240" s="10">
        <f t="shared" si="123"/>
        <v>0</v>
      </c>
      <c r="K240" s="10">
        <f t="shared" si="123"/>
        <v>0</v>
      </c>
      <c r="L240" s="10">
        <f t="shared" si="123"/>
        <v>0</v>
      </c>
      <c r="M240" s="10">
        <f t="shared" si="123"/>
        <v>0</v>
      </c>
      <c r="N240" s="10">
        <f t="shared" si="123"/>
        <v>0</v>
      </c>
      <c r="O240" s="10">
        <f t="shared" si="123"/>
        <v>0</v>
      </c>
      <c r="P240" s="10">
        <f t="shared" si="123"/>
        <v>0</v>
      </c>
      <c r="Q240" s="10">
        <f t="shared" si="123"/>
        <v>0</v>
      </c>
      <c r="R240" s="10">
        <f t="shared" si="123"/>
        <v>0</v>
      </c>
      <c r="S240" s="10">
        <f t="shared" si="123"/>
        <v>0</v>
      </c>
      <c r="T240" s="10">
        <f t="shared" si="123"/>
        <v>0</v>
      </c>
      <c r="U240" s="10">
        <f t="shared" si="123"/>
        <v>0</v>
      </c>
      <c r="V240" s="10">
        <f t="shared" si="123"/>
        <v>0</v>
      </c>
      <c r="W240" s="10">
        <f t="shared" si="123"/>
        <v>0</v>
      </c>
      <c r="X240" s="10">
        <f t="shared" si="123"/>
        <v>0</v>
      </c>
      <c r="Y240" s="10">
        <f t="shared" si="123"/>
        <v>0</v>
      </c>
      <c r="Z240" s="10">
        <f t="shared" si="123"/>
        <v>0</v>
      </c>
      <c r="AA240" s="10">
        <f t="shared" si="123"/>
        <v>0</v>
      </c>
      <c r="AB240" s="10">
        <f t="shared" si="123"/>
        <v>0</v>
      </c>
      <c r="AC240" s="10">
        <f t="shared" si="123"/>
        <v>0</v>
      </c>
      <c r="AD240" s="10">
        <f t="shared" si="123"/>
        <v>0</v>
      </c>
      <c r="AE240" s="10">
        <f t="shared" si="123"/>
        <v>0</v>
      </c>
      <c r="AF240" s="10">
        <f t="shared" si="123"/>
        <v>0</v>
      </c>
      <c r="AG240" s="10">
        <f t="shared" si="123"/>
        <v>0</v>
      </c>
      <c r="AH240" s="10">
        <f t="shared" si="123"/>
        <v>0</v>
      </c>
      <c r="AI240" s="10">
        <f t="shared" si="123"/>
        <v>0</v>
      </c>
      <c r="AJ240" s="10">
        <f t="shared" si="123"/>
        <v>0</v>
      </c>
      <c r="AK240" s="10">
        <f t="shared" si="123"/>
        <v>0</v>
      </c>
      <c r="AL240" s="10">
        <f t="shared" si="122"/>
        <v>0</v>
      </c>
    </row>
    <row r="241" spans="3:40" x14ac:dyDescent="0.35">
      <c r="E241" t="s">
        <v>118</v>
      </c>
      <c r="F241" t="s">
        <v>53</v>
      </c>
      <c r="G241" s="10">
        <f t="shared" ref="G241:AK241" si="124">-G202</f>
        <v>0</v>
      </c>
      <c r="H241" s="10">
        <f t="shared" si="124"/>
        <v>-473409.11199999996</v>
      </c>
      <c r="I241" s="10">
        <f t="shared" si="124"/>
        <v>-910776.53193599987</v>
      </c>
      <c r="J241" s="10">
        <f t="shared" si="124"/>
        <v>-1372422.3919271477</v>
      </c>
      <c r="K241" s="10">
        <f t="shared" si="124"/>
        <v>-1886369.0869462134</v>
      </c>
      <c r="L241" s="10">
        <f t="shared" si="124"/>
        <v>-2432988.253675662</v>
      </c>
      <c r="M241" s="10">
        <f t="shared" si="124"/>
        <v>-2933364.3346128031</v>
      </c>
      <c r="N241" s="10">
        <f t="shared" si="124"/>
        <v>-3496895.8544871639</v>
      </c>
      <c r="O241" s="10">
        <f t="shared" si="124"/>
        <v>-4082802.0845246837</v>
      </c>
      <c r="P241" s="10">
        <f t="shared" si="124"/>
        <v>-4691774.245151951</v>
      </c>
      <c r="Q241" s="10">
        <f t="shared" si="124"/>
        <v>-5324522.7208062867</v>
      </c>
      <c r="R241" s="10">
        <f t="shared" si="124"/>
        <v>-5981777.559995994</v>
      </c>
      <c r="S241" s="10">
        <f t="shared" si="124"/>
        <v>-6664288.9879117915</v>
      </c>
      <c r="T241" s="10">
        <f t="shared" si="124"/>
        <v>-7372827.9318960942</v>
      </c>
      <c r="U241" s="10">
        <f t="shared" si="124"/>
        <v>-8108186.5600840691</v>
      </c>
      <c r="V241" s="10">
        <f t="shared" si="124"/>
        <v>-8871178.8335379735</v>
      </c>
      <c r="W241" s="10">
        <f t="shared" si="124"/>
        <v>-9662641.0722039435</v>
      </c>
      <c r="X241" s="10">
        <f t="shared" si="124"/>
        <v>-10483432.535028294</v>
      </c>
      <c r="Y241" s="10">
        <f t="shared" si="124"/>
        <v>-11334436.014578426</v>
      </c>
      <c r="Z241" s="10">
        <f t="shared" si="124"/>
        <v>-12216558.446521716</v>
      </c>
      <c r="AA241" s="10">
        <f t="shared" si="124"/>
        <v>-13130731.534324195</v>
      </c>
      <c r="AB241" s="10">
        <f t="shared" si="124"/>
        <v>-14077912.389539462</v>
      </c>
      <c r="AC241" s="10">
        <f t="shared" si="124"/>
        <v>-15059084.188067133</v>
      </c>
      <c r="AD241" s="10">
        <f t="shared" si="124"/>
        <v>-16075256.842769178</v>
      </c>
      <c r="AE241" s="10">
        <f t="shared" si="124"/>
        <v>-17127467.692841772</v>
      </c>
      <c r="AF241" s="10">
        <f t="shared" si="124"/>
        <v>-18216782.210349753</v>
      </c>
      <c r="AG241" s="10">
        <f t="shared" si="124"/>
        <v>-19344294.724340525</v>
      </c>
      <c r="AH241" s="10">
        <f t="shared" si="124"/>
        <v>-20511129.162964147</v>
      </c>
      <c r="AI241" s="10">
        <f t="shared" si="124"/>
        <v>-21718439.814036522</v>
      </c>
      <c r="AJ241" s="10">
        <f t="shared" si="124"/>
        <v>-22967412.104493074</v>
      </c>
      <c r="AK241" s="10">
        <f t="shared" si="124"/>
        <v>-24259263.399190813</v>
      </c>
      <c r="AL241" s="10">
        <f t="shared" si="122"/>
        <v>-801576308.43280959</v>
      </c>
    </row>
    <row r="242" spans="3:40" x14ac:dyDescent="0.35">
      <c r="E242" t="s">
        <v>125</v>
      </c>
      <c r="F242" t="s">
        <v>53</v>
      </c>
      <c r="G242" s="10">
        <f t="shared" ref="G242:AK242" si="125">G209</f>
        <v>0</v>
      </c>
      <c r="H242" s="10">
        <f t="shared" si="125"/>
        <v>0</v>
      </c>
      <c r="I242" s="10">
        <f t="shared" si="125"/>
        <v>0</v>
      </c>
      <c r="J242" s="10">
        <f t="shared" si="125"/>
        <v>0</v>
      </c>
      <c r="K242" s="10">
        <f t="shared" si="125"/>
        <v>0</v>
      </c>
      <c r="L242" s="10">
        <f t="shared" si="125"/>
        <v>0</v>
      </c>
      <c r="M242" s="10">
        <f t="shared" si="125"/>
        <v>0</v>
      </c>
      <c r="N242" s="10">
        <f t="shared" si="125"/>
        <v>0</v>
      </c>
      <c r="O242" s="10">
        <f t="shared" si="125"/>
        <v>0</v>
      </c>
      <c r="P242" s="10">
        <f t="shared" si="125"/>
        <v>0</v>
      </c>
      <c r="Q242" s="10">
        <f t="shared" si="125"/>
        <v>0</v>
      </c>
      <c r="R242" s="10">
        <f t="shared" si="125"/>
        <v>0</v>
      </c>
      <c r="S242" s="10">
        <f t="shared" si="125"/>
        <v>0</v>
      </c>
      <c r="T242" s="10">
        <f t="shared" si="125"/>
        <v>0</v>
      </c>
      <c r="U242" s="10">
        <f t="shared" si="125"/>
        <v>0</v>
      </c>
      <c r="V242" s="10">
        <f t="shared" si="125"/>
        <v>0</v>
      </c>
      <c r="W242" s="10">
        <f t="shared" si="125"/>
        <v>0</v>
      </c>
      <c r="X242" s="10">
        <f t="shared" si="125"/>
        <v>0</v>
      </c>
      <c r="Y242" s="10">
        <f t="shared" si="125"/>
        <v>0</v>
      </c>
      <c r="Z242" s="10">
        <f t="shared" si="125"/>
        <v>0</v>
      </c>
      <c r="AA242" s="10">
        <f t="shared" si="125"/>
        <v>0</v>
      </c>
      <c r="AB242" s="10">
        <f t="shared" si="125"/>
        <v>0</v>
      </c>
      <c r="AC242" s="10">
        <f t="shared" si="125"/>
        <v>0</v>
      </c>
      <c r="AD242" s="10">
        <f t="shared" si="125"/>
        <v>0</v>
      </c>
      <c r="AE242" s="10">
        <f t="shared" si="125"/>
        <v>0</v>
      </c>
      <c r="AF242" s="10">
        <f t="shared" si="125"/>
        <v>0</v>
      </c>
      <c r="AG242" s="10">
        <f t="shared" si="125"/>
        <v>0</v>
      </c>
      <c r="AH242" s="10">
        <f t="shared" si="125"/>
        <v>0</v>
      </c>
      <c r="AI242" s="10">
        <f t="shared" si="125"/>
        <v>0</v>
      </c>
      <c r="AJ242" s="10">
        <f t="shared" si="125"/>
        <v>0</v>
      </c>
      <c r="AK242" s="10">
        <f t="shared" si="125"/>
        <v>0</v>
      </c>
      <c r="AL242" s="10">
        <f t="shared" si="122"/>
        <v>0</v>
      </c>
    </row>
    <row r="243" spans="3:40" x14ac:dyDescent="0.35">
      <c r="E243" t="s">
        <v>131</v>
      </c>
      <c r="F243" t="s">
        <v>53</v>
      </c>
      <c r="G243" s="10">
        <f t="shared" ref="G243:AK243" si="126">G216</f>
        <v>0</v>
      </c>
      <c r="H243" s="10">
        <f t="shared" si="126"/>
        <v>0</v>
      </c>
      <c r="I243" s="10">
        <f t="shared" si="126"/>
        <v>0</v>
      </c>
      <c r="J243" s="10">
        <f t="shared" si="126"/>
        <v>0</v>
      </c>
      <c r="K243" s="10">
        <f t="shared" si="126"/>
        <v>0</v>
      </c>
      <c r="L243" s="10">
        <f t="shared" si="126"/>
        <v>0</v>
      </c>
      <c r="M243" s="10">
        <f t="shared" si="126"/>
        <v>0</v>
      </c>
      <c r="N243" s="10">
        <f t="shared" si="126"/>
        <v>0</v>
      </c>
      <c r="O243" s="10">
        <f t="shared" si="126"/>
        <v>0</v>
      </c>
      <c r="P243" s="10">
        <f t="shared" si="126"/>
        <v>0</v>
      </c>
      <c r="Q243" s="10">
        <f t="shared" si="126"/>
        <v>0</v>
      </c>
      <c r="R243" s="10">
        <f t="shared" si="126"/>
        <v>0</v>
      </c>
      <c r="S243" s="10">
        <f t="shared" si="126"/>
        <v>0</v>
      </c>
      <c r="T243" s="10">
        <f t="shared" si="126"/>
        <v>0</v>
      </c>
      <c r="U243" s="10">
        <f t="shared" si="126"/>
        <v>0</v>
      </c>
      <c r="V243" s="10">
        <f t="shared" si="126"/>
        <v>0</v>
      </c>
      <c r="W243" s="10">
        <f t="shared" si="126"/>
        <v>0</v>
      </c>
      <c r="X243" s="10">
        <f t="shared" si="126"/>
        <v>0</v>
      </c>
      <c r="Y243" s="10">
        <f t="shared" si="126"/>
        <v>0</v>
      </c>
      <c r="Z243" s="10">
        <f t="shared" si="126"/>
        <v>0</v>
      </c>
      <c r="AA243" s="10">
        <f t="shared" si="126"/>
        <v>0</v>
      </c>
      <c r="AB243" s="10">
        <f t="shared" si="126"/>
        <v>0</v>
      </c>
      <c r="AC243" s="10">
        <f t="shared" si="126"/>
        <v>0</v>
      </c>
      <c r="AD243" s="10">
        <f t="shared" si="126"/>
        <v>0</v>
      </c>
      <c r="AE243" s="10">
        <f t="shared" si="126"/>
        <v>0</v>
      </c>
      <c r="AF243" s="10">
        <f t="shared" si="126"/>
        <v>0</v>
      </c>
      <c r="AG243" s="10">
        <f t="shared" si="126"/>
        <v>0</v>
      </c>
      <c r="AH243" s="10">
        <f t="shared" si="126"/>
        <v>0</v>
      </c>
      <c r="AI243" s="10">
        <f t="shared" si="126"/>
        <v>0</v>
      </c>
      <c r="AJ243" s="10">
        <f t="shared" si="126"/>
        <v>0</v>
      </c>
      <c r="AK243" s="10">
        <f t="shared" si="126"/>
        <v>0</v>
      </c>
      <c r="AL243" s="10">
        <f t="shared" si="122"/>
        <v>0</v>
      </c>
    </row>
    <row r="244" spans="3:40" x14ac:dyDescent="0.35">
      <c r="E244" t="s">
        <v>148</v>
      </c>
      <c r="F244" t="s">
        <v>53</v>
      </c>
      <c r="G244" s="10">
        <f t="shared" ref="G244:AK244" si="127">G233</f>
        <v>0</v>
      </c>
      <c r="H244" s="10">
        <f t="shared" si="127"/>
        <v>0</v>
      </c>
      <c r="I244" s="10">
        <f t="shared" si="127"/>
        <v>0</v>
      </c>
      <c r="J244" s="10">
        <f t="shared" si="127"/>
        <v>0</v>
      </c>
      <c r="K244" s="10">
        <f t="shared" si="127"/>
        <v>0</v>
      </c>
      <c r="L244" s="10">
        <f t="shared" si="127"/>
        <v>0</v>
      </c>
      <c r="M244" s="10">
        <f t="shared" si="127"/>
        <v>0</v>
      </c>
      <c r="N244" s="10">
        <f t="shared" si="127"/>
        <v>0</v>
      </c>
      <c r="O244" s="10">
        <f t="shared" si="127"/>
        <v>0</v>
      </c>
      <c r="P244" s="10">
        <f t="shared" si="127"/>
        <v>0</v>
      </c>
      <c r="Q244" s="10">
        <f t="shared" si="127"/>
        <v>0</v>
      </c>
      <c r="R244" s="10">
        <f t="shared" si="127"/>
        <v>0</v>
      </c>
      <c r="S244" s="10">
        <f t="shared" si="127"/>
        <v>0</v>
      </c>
      <c r="T244" s="10">
        <f t="shared" si="127"/>
        <v>0</v>
      </c>
      <c r="U244" s="10">
        <f t="shared" si="127"/>
        <v>0</v>
      </c>
      <c r="V244" s="10">
        <f t="shared" si="127"/>
        <v>0</v>
      </c>
      <c r="W244" s="10">
        <f t="shared" si="127"/>
        <v>0</v>
      </c>
      <c r="X244" s="10">
        <f t="shared" si="127"/>
        <v>0</v>
      </c>
      <c r="Y244" s="10">
        <f t="shared" si="127"/>
        <v>0</v>
      </c>
      <c r="Z244" s="10">
        <f t="shared" si="127"/>
        <v>0</v>
      </c>
      <c r="AA244" s="10">
        <f t="shared" si="127"/>
        <v>0</v>
      </c>
      <c r="AB244" s="10">
        <f t="shared" si="127"/>
        <v>0</v>
      </c>
      <c r="AC244" s="10">
        <f t="shared" si="127"/>
        <v>0</v>
      </c>
      <c r="AD244" s="10">
        <f t="shared" si="127"/>
        <v>0</v>
      </c>
      <c r="AE244" s="10">
        <f t="shared" si="127"/>
        <v>0</v>
      </c>
      <c r="AF244" s="10">
        <f t="shared" si="127"/>
        <v>0</v>
      </c>
      <c r="AG244" s="10">
        <f t="shared" si="127"/>
        <v>0</v>
      </c>
      <c r="AH244" s="10">
        <f t="shared" si="127"/>
        <v>0</v>
      </c>
      <c r="AI244" s="10">
        <f t="shared" si="127"/>
        <v>0</v>
      </c>
      <c r="AJ244" s="10">
        <f t="shared" si="127"/>
        <v>0</v>
      </c>
      <c r="AK244" s="10">
        <f t="shared" si="127"/>
        <v>0</v>
      </c>
      <c r="AL244" s="10">
        <f>IF(AF244=0,0,IF($G$17&gt;(AK244/AF244)^(1/5)-1+2%,AK244*(AK244/AF244)^(1/5)/($G$17-((AK244/AF244)^(1/5)-1)),AK244*(1+$G$16)/$G$18))</f>
        <v>0</v>
      </c>
      <c r="AN244" s="8"/>
    </row>
    <row r="245" spans="3:40" x14ac:dyDescent="0.35">
      <c r="E245" t="s">
        <v>149</v>
      </c>
      <c r="F245" t="s">
        <v>53</v>
      </c>
      <c r="G245" s="10">
        <f>-$G$19*G244</f>
        <v>0</v>
      </c>
      <c r="H245" s="10">
        <f t="shared" ref="H245:AK245" si="128">-$G$19*H244</f>
        <v>0</v>
      </c>
      <c r="I245" s="10">
        <f t="shared" si="128"/>
        <v>0</v>
      </c>
      <c r="J245" s="10">
        <f t="shared" si="128"/>
        <v>0</v>
      </c>
      <c r="K245" s="10">
        <f t="shared" si="128"/>
        <v>0</v>
      </c>
      <c r="L245" s="10">
        <f t="shared" si="128"/>
        <v>0</v>
      </c>
      <c r="M245" s="10">
        <f t="shared" si="128"/>
        <v>0</v>
      </c>
      <c r="N245" s="10">
        <f t="shared" si="128"/>
        <v>0</v>
      </c>
      <c r="O245" s="10">
        <f t="shared" si="128"/>
        <v>0</v>
      </c>
      <c r="P245" s="10">
        <f t="shared" si="128"/>
        <v>0</v>
      </c>
      <c r="Q245" s="10">
        <f t="shared" si="128"/>
        <v>0</v>
      </c>
      <c r="R245" s="10">
        <f t="shared" si="128"/>
        <v>0</v>
      </c>
      <c r="S245" s="10">
        <f t="shared" si="128"/>
        <v>0</v>
      </c>
      <c r="T245" s="10">
        <f t="shared" si="128"/>
        <v>0</v>
      </c>
      <c r="U245" s="10">
        <f t="shared" si="128"/>
        <v>0</v>
      </c>
      <c r="V245" s="10">
        <f t="shared" si="128"/>
        <v>0</v>
      </c>
      <c r="W245" s="10">
        <f t="shared" si="128"/>
        <v>0</v>
      </c>
      <c r="X245" s="10">
        <f t="shared" si="128"/>
        <v>0</v>
      </c>
      <c r="Y245" s="10">
        <f t="shared" si="128"/>
        <v>0</v>
      </c>
      <c r="Z245" s="10">
        <f t="shared" si="128"/>
        <v>0</v>
      </c>
      <c r="AA245" s="10">
        <f t="shared" si="128"/>
        <v>0</v>
      </c>
      <c r="AB245" s="10">
        <f t="shared" si="128"/>
        <v>0</v>
      </c>
      <c r="AC245" s="10">
        <f t="shared" si="128"/>
        <v>0</v>
      </c>
      <c r="AD245" s="10">
        <f t="shared" si="128"/>
        <v>0</v>
      </c>
      <c r="AE245" s="10">
        <f t="shared" si="128"/>
        <v>0</v>
      </c>
      <c r="AF245" s="10">
        <f t="shared" si="128"/>
        <v>0</v>
      </c>
      <c r="AG245" s="10">
        <f t="shared" si="128"/>
        <v>0</v>
      </c>
      <c r="AH245" s="10">
        <f t="shared" si="128"/>
        <v>0</v>
      </c>
      <c r="AI245" s="10">
        <f t="shared" si="128"/>
        <v>0</v>
      </c>
      <c r="AJ245" s="10">
        <f t="shared" si="128"/>
        <v>0</v>
      </c>
      <c r="AK245" s="10">
        <f t="shared" si="128"/>
        <v>0</v>
      </c>
      <c r="AL245" s="10">
        <f t="shared" ref="AL245" si="129">IF(AF245=0,0,IF($G$17&gt;(AK245/AF245)^(1/5)-1+2%,AK245*(AK245/AF245)^(1/5)/($G$17-((AK245/AF245)^(1/5)-1)),AK245*(1+$G$16)/$G$18))</f>
        <v>0</v>
      </c>
    </row>
    <row r="246" spans="3:40" x14ac:dyDescent="0.35">
      <c r="E246" t="s">
        <v>150</v>
      </c>
      <c r="F246" t="s">
        <v>53</v>
      </c>
      <c r="G246" s="10">
        <f>SUM(G236:G245)</f>
        <v>-34764548.044999994</v>
      </c>
      <c r="H246" s="10">
        <f t="shared" ref="H246:AL246" si="130">SUM(H236:H245)</f>
        <v>-1945044.737130746</v>
      </c>
      <c r="I246" s="10">
        <f t="shared" si="130"/>
        <v>-7360071.3042494999</v>
      </c>
      <c r="J246" s="10">
        <f t="shared" si="130"/>
        <v>-8708953.7453818247</v>
      </c>
      <c r="K246" s="10">
        <f t="shared" si="130"/>
        <v>-14436000.960957604</v>
      </c>
      <c r="L246" s="10">
        <f t="shared" si="130"/>
        <v>-5316788.1356428545</v>
      </c>
      <c r="M246" s="10">
        <f t="shared" si="130"/>
        <v>-2958516.9922275739</v>
      </c>
      <c r="N246" s="10">
        <f t="shared" si="130"/>
        <v>-2871458.9369274541</v>
      </c>
      <c r="O246" s="10">
        <f t="shared" si="130"/>
        <v>-32145652.607824896</v>
      </c>
      <c r="P246" s="10">
        <f t="shared" si="130"/>
        <v>-6310186.1345033599</v>
      </c>
      <c r="Q246" s="10">
        <f t="shared" si="130"/>
        <v>-8116478.0160645181</v>
      </c>
      <c r="R246" s="10">
        <f t="shared" si="130"/>
        <v>-17735725.916566201</v>
      </c>
      <c r="S246" s="10">
        <f t="shared" si="130"/>
        <v>-23779098.139327884</v>
      </c>
      <c r="T246" s="10">
        <f t="shared" si="130"/>
        <v>-5053238.2622279115</v>
      </c>
      <c r="U246" s="10">
        <f t="shared" si="130"/>
        <v>-4841390.6942784507</v>
      </c>
      <c r="V246" s="10">
        <f t="shared" si="130"/>
        <v>-4616675.7080923077</v>
      </c>
      <c r="W246" s="10">
        <f t="shared" si="130"/>
        <v>-4378703.8769969139</v>
      </c>
      <c r="X246" s="10">
        <f t="shared" si="130"/>
        <v>-4127075.0929309018</v>
      </c>
      <c r="Y246" s="10">
        <f t="shared" si="130"/>
        <v>-3861378.2895629425</v>
      </c>
      <c r="Z246" s="10">
        <f t="shared" si="130"/>
        <v>-3581191.1584920306</v>
      </c>
      <c r="AA246" s="10">
        <f t="shared" si="130"/>
        <v>-3286079.8583608512</v>
      </c>
      <c r="AB246" s="10">
        <f t="shared" si="130"/>
        <v>-2975598.7167095784</v>
      </c>
      <c r="AC246" s="10">
        <f t="shared" si="130"/>
        <v>-2649289.9243936539</v>
      </c>
      <c r="AD246" s="10">
        <f t="shared" si="130"/>
        <v>-2306683.2223845311</v>
      </c>
      <c r="AE246" s="10">
        <f t="shared" si="130"/>
        <v>-1947295.5807684287</v>
      </c>
      <c r="AF246" s="10">
        <f t="shared" si="130"/>
        <v>-1570630.8697533496</v>
      </c>
      <c r="AG246" s="10">
        <f t="shared" si="130"/>
        <v>-1176179.5224904083</v>
      </c>
      <c r="AH246" s="10">
        <f t="shared" si="130"/>
        <v>-763418.18951066211</v>
      </c>
      <c r="AI246" s="10">
        <f t="shared" si="130"/>
        <v>-331809.38457406685</v>
      </c>
      <c r="AJ246" s="10">
        <f t="shared" si="130"/>
        <v>119198.87827781588</v>
      </c>
      <c r="AK246" s="10">
        <f t="shared" si="130"/>
        <v>590173.45667851716</v>
      </c>
      <c r="AL246" s="10">
        <f t="shared" si="130"/>
        <v>373248534.89169931</v>
      </c>
    </row>
    <row r="247" spans="3:40" x14ac:dyDescent="0.35">
      <c r="E247" t="s">
        <v>151</v>
      </c>
      <c r="F247" t="s">
        <v>53</v>
      </c>
      <c r="G247" s="10">
        <f>NPV($G$17,H246:AL246)+G246</f>
        <v>-66477563.976665467</v>
      </c>
    </row>
    <row r="249" spans="3:40" x14ac:dyDescent="0.35">
      <c r="E249" t="s">
        <v>143</v>
      </c>
      <c r="F249" t="s">
        <v>53</v>
      </c>
      <c r="H249" s="10">
        <f>H221</f>
        <v>2707192.2401855472</v>
      </c>
      <c r="I249" s="10">
        <f t="shared" ref="I249:AK249" si="131">I221</f>
        <v>2444236.617054136</v>
      </c>
      <c r="J249" s="10">
        <f t="shared" si="131"/>
        <v>2530550.1503021643</v>
      </c>
      <c r="K249" s="10">
        <f t="shared" si="131"/>
        <v>2774194.3175383997</v>
      </c>
      <c r="L249" s="10">
        <f t="shared" si="131"/>
        <v>2899312.8625420569</v>
      </c>
      <c r="M249" s="10">
        <f t="shared" si="131"/>
        <v>2569228.8283424573</v>
      </c>
      <c r="N249" s="10">
        <f t="shared" si="131"/>
        <v>2870294.041263659</v>
      </c>
      <c r="O249" s="10">
        <f t="shared" si="131"/>
        <v>2930570.2161301957</v>
      </c>
      <c r="P249" s="10">
        <f t="shared" si="131"/>
        <v>2992112.1906689294</v>
      </c>
      <c r="Q249" s="10">
        <f t="shared" si="131"/>
        <v>3054946.5466729766</v>
      </c>
      <c r="R249" s="10">
        <f t="shared" si="131"/>
        <v>3119100.4241531086</v>
      </c>
      <c r="S249" s="10">
        <f t="shared" si="131"/>
        <v>3184601.5330603239</v>
      </c>
      <c r="T249" s="10">
        <f t="shared" si="131"/>
        <v>3251478.1652545901</v>
      </c>
      <c r="U249" s="10">
        <f t="shared" si="131"/>
        <v>3319759.2067249361</v>
      </c>
      <c r="V249" s="10">
        <f t="shared" si="131"/>
        <v>3389474.1500661597</v>
      </c>
      <c r="W249" s="10">
        <f t="shared" si="131"/>
        <v>3460653.1072175484</v>
      </c>
      <c r="X249" s="10">
        <f t="shared" si="131"/>
        <v>3533326.8224691167</v>
      </c>
      <c r="Y249" s="10">
        <f t="shared" si="131"/>
        <v>3607526.6857409677</v>
      </c>
      <c r="Z249" s="10">
        <f t="shared" si="131"/>
        <v>3683284.7461415278</v>
      </c>
      <c r="AA249" s="10">
        <f t="shared" si="131"/>
        <v>3760633.7258104999</v>
      </c>
      <c r="AB249" s="10">
        <f t="shared" si="131"/>
        <v>3839607.0340525201</v>
      </c>
      <c r="AC249" s="10">
        <f t="shared" si="131"/>
        <v>3920238.7817676226</v>
      </c>
      <c r="AD249" s="10">
        <f t="shared" si="131"/>
        <v>4002563.7961847424</v>
      </c>
      <c r="AE249" s="10">
        <f t="shared" si="131"/>
        <v>4086617.6359046218</v>
      </c>
      <c r="AF249" s="10">
        <f t="shared" si="131"/>
        <v>4172436.6062586182</v>
      </c>
      <c r="AG249" s="10">
        <f t="shared" si="131"/>
        <v>4260057.7749900492</v>
      </c>
      <c r="AH249" s="10">
        <f t="shared" si="131"/>
        <v>4349518.9882648392</v>
      </c>
      <c r="AI249" s="10">
        <f t="shared" si="131"/>
        <v>4440858.8870184012</v>
      </c>
      <c r="AJ249" s="10">
        <f t="shared" si="131"/>
        <v>4534116.9236457869</v>
      </c>
      <c r="AK249" s="10">
        <f t="shared" si="131"/>
        <v>4629333.3790423479</v>
      </c>
    </row>
    <row r="250" spans="3:40" x14ac:dyDescent="0.35">
      <c r="E250" t="s">
        <v>152</v>
      </c>
      <c r="F250" t="s">
        <v>53</v>
      </c>
      <c r="G250" s="10">
        <f>NPV($G$17,H249:AL249)+G249</f>
        <v>48019868.757599711</v>
      </c>
    </row>
    <row r="251" spans="3:40" x14ac:dyDescent="0.35">
      <c r="E251" s="15" t="s">
        <v>153</v>
      </c>
      <c r="F251" s="15"/>
      <c r="G251" s="18" t="str">
        <f>IF(G247&gt;0,"N/A",IF(ABS(G247+G250)&gt;1,"Error","OK"))</f>
        <v>Error</v>
      </c>
    </row>
    <row r="253" spans="3:40" x14ac:dyDescent="0.35">
      <c r="C253" s="3" t="s">
        <v>154</v>
      </c>
      <c r="D253" s="3"/>
      <c r="G253" s="10">
        <f>MAX(0,-G281)</f>
        <v>66477563.976665467</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32">G224</f>
        <v>6232586.4000000004</v>
      </c>
      <c r="H258" s="10">
        <f t="shared" si="132"/>
        <v>4176296</v>
      </c>
      <c r="I258" s="10">
        <f t="shared" si="132"/>
        <v>4176296</v>
      </c>
      <c r="J258" s="10">
        <f t="shared" si="132"/>
        <v>3786015.9385158177</v>
      </c>
      <c r="K258" s="10">
        <f t="shared" si="132"/>
        <v>4598927.3384508733</v>
      </c>
      <c r="L258" s="10">
        <f t="shared" si="132"/>
        <v>5147622.5504659051</v>
      </c>
      <c r="M258" s="10">
        <f t="shared" si="132"/>
        <v>3979015.7998537263</v>
      </c>
      <c r="N258" s="10">
        <f t="shared" si="132"/>
        <v>4907370.082629622</v>
      </c>
      <c r="O258" s="10">
        <f t="shared" si="132"/>
        <v>4483790.3419831889</v>
      </c>
      <c r="P258" s="10">
        <f t="shared" si="132"/>
        <v>4577949.939164836</v>
      </c>
      <c r="Q258" s="10">
        <f t="shared" si="132"/>
        <v>4674086.8878872972</v>
      </c>
      <c r="R258" s="10">
        <f t="shared" si="132"/>
        <v>4772242.7125329301</v>
      </c>
      <c r="S258" s="10">
        <f t="shared" si="132"/>
        <v>4872459.8094961215</v>
      </c>
      <c r="T258" s="10">
        <f t="shared" si="132"/>
        <v>4974781.4654955398</v>
      </c>
      <c r="U258" s="10">
        <f t="shared" si="132"/>
        <v>5079251.8762709461</v>
      </c>
      <c r="V258" s="10">
        <f t="shared" si="132"/>
        <v>5185916.1656726357</v>
      </c>
      <c r="W258" s="10">
        <f t="shared" si="132"/>
        <v>5294820.4051517611</v>
      </c>
      <c r="X258" s="10">
        <f t="shared" si="132"/>
        <v>5406011.6336599477</v>
      </c>
      <c r="Y258" s="10">
        <f t="shared" si="132"/>
        <v>5519537.8779668063</v>
      </c>
      <c r="Z258" s="10">
        <f t="shared" si="132"/>
        <v>5635448.1734041097</v>
      </c>
      <c r="AA258" s="10">
        <f t="shared" si="132"/>
        <v>5753792.5850455957</v>
      </c>
      <c r="AB258" s="10">
        <f t="shared" si="132"/>
        <v>5874622.229331553</v>
      </c>
      <c r="AC258" s="10">
        <f t="shared" si="132"/>
        <v>5997989.296147516</v>
      </c>
      <c r="AD258" s="10">
        <f t="shared" si="132"/>
        <v>6123947.0713666137</v>
      </c>
      <c r="AE258" s="10">
        <f t="shared" si="132"/>
        <v>6252549.959865313</v>
      </c>
      <c r="AF258" s="10">
        <f t="shared" si="132"/>
        <v>6383853.5090224845</v>
      </c>
      <c r="AG258" s="10">
        <f t="shared" si="132"/>
        <v>6517914.432711957</v>
      </c>
      <c r="AH258" s="10">
        <f t="shared" si="132"/>
        <v>6654790.6357989078</v>
      </c>
      <c r="AI258" s="10">
        <f t="shared" si="132"/>
        <v>6794541.2391506853</v>
      </c>
      <c r="AJ258" s="10">
        <f t="shared" si="132"/>
        <v>6937226.6051728493</v>
      </c>
      <c r="AK258" s="10">
        <f t="shared" si="132"/>
        <v>7082908.363881479</v>
      </c>
    </row>
    <row r="259" spans="4:37" x14ac:dyDescent="0.35">
      <c r="E259" t="s">
        <v>141</v>
      </c>
      <c r="F259" t="s">
        <v>53</v>
      </c>
      <c r="G259" s="10">
        <f t="shared" si="132"/>
        <v>0</v>
      </c>
      <c r="H259" s="10">
        <f t="shared" si="132"/>
        <v>526993.09080000001</v>
      </c>
      <c r="I259" s="10">
        <f t="shared" si="132"/>
        <v>1052117.5824</v>
      </c>
      <c r="J259" s="10">
        <f t="shared" si="132"/>
        <v>1617100.6214063212</v>
      </c>
      <c r="K259" s="10">
        <f t="shared" si="132"/>
        <v>2267131.629974653</v>
      </c>
      <c r="L259" s="10">
        <f t="shared" si="132"/>
        <v>3011811.941742972</v>
      </c>
      <c r="M259" s="10">
        <f t="shared" si="132"/>
        <v>3740218.6243665987</v>
      </c>
      <c r="N259" s="10">
        <f t="shared" si="132"/>
        <v>4592466.9910514876</v>
      </c>
      <c r="O259" s="10">
        <f t="shared" si="132"/>
        <v>5480935.0271354765</v>
      </c>
      <c r="P259" s="10">
        <f t="shared" si="132"/>
        <v>6438228.9073482957</v>
      </c>
      <c r="Q259" s="10">
        <f t="shared" si="132"/>
        <v>7468664.8649403714</v>
      </c>
      <c r="R259" s="10">
        <f t="shared" si="132"/>
        <v>8576804.8291375712</v>
      </c>
      <c r="S259" s="10">
        <f t="shared" si="132"/>
        <v>9767469.651642032</v>
      </c>
      <c r="T259" s="10">
        <f t="shared" si="132"/>
        <v>10805934.917017881</v>
      </c>
      <c r="U259" s="10">
        <f t="shared" si="132"/>
        <v>11883708.269423144</v>
      </c>
      <c r="V259" s="10">
        <f t="shared" si="132"/>
        <v>13001982.685331021</v>
      </c>
      <c r="W259" s="10">
        <f t="shared" si="132"/>
        <v>14161983.911360214</v>
      </c>
      <c r="X259" s="10">
        <f t="shared" si="132"/>
        <v>15364971.314518403</v>
      </c>
      <c r="Y259" s="10">
        <f t="shared" si="132"/>
        <v>16612238.753704324</v>
      </c>
      <c r="Z259" s="10">
        <f t="shared" si="132"/>
        <v>17905115.472986355</v>
      </c>
      <c r="AA259" s="10">
        <f t="shared" si="132"/>
        <v>19244967.017187841</v>
      </c>
      <c r="AB259" s="10">
        <f t="shared" si="132"/>
        <v>20633196.17032221</v>
      </c>
      <c r="AC259" s="10">
        <f t="shared" si="132"/>
        <v>22071243.917433634</v>
      </c>
      <c r="AD259" s="10">
        <f t="shared" si="132"/>
        <v>23560590.430412631</v>
      </c>
      <c r="AE259" s="10">
        <f t="shared" si="132"/>
        <v>25102756.078369156</v>
      </c>
      <c r="AF259" s="10">
        <f t="shared" si="132"/>
        <v>26699302.463160045</v>
      </c>
      <c r="AG259" s="10">
        <f t="shared" si="132"/>
        <v>28351833.480681587</v>
      </c>
      <c r="AH259" s="10">
        <f t="shared" si="132"/>
        <v>30061996.408552781</v>
      </c>
      <c r="AI259" s="10">
        <f t="shared" si="132"/>
        <v>31831483.020829581</v>
      </c>
      <c r="AJ259" s="10">
        <f t="shared" si="132"/>
        <v>33662030.730405845</v>
      </c>
      <c r="AK259" s="10">
        <f t="shared" si="132"/>
        <v>35555423.759772114</v>
      </c>
    </row>
    <row r="260" spans="4:37" x14ac:dyDescent="0.35">
      <c r="E260" t="s">
        <v>117</v>
      </c>
      <c r="F260" t="s">
        <v>53</v>
      </c>
      <c r="G260" s="10">
        <f t="shared" si="132"/>
        <v>0</v>
      </c>
      <c r="H260" s="10">
        <f t="shared" si="132"/>
        <v>0</v>
      </c>
      <c r="I260" s="10">
        <f t="shared" si="132"/>
        <v>0</v>
      </c>
      <c r="J260" s="10">
        <f t="shared" si="132"/>
        <v>0</v>
      </c>
      <c r="K260" s="10">
        <f t="shared" si="132"/>
        <v>0</v>
      </c>
      <c r="L260" s="10">
        <f t="shared" si="132"/>
        <v>0</v>
      </c>
      <c r="M260" s="10">
        <f t="shared" si="132"/>
        <v>0</v>
      </c>
      <c r="N260" s="10">
        <f t="shared" si="132"/>
        <v>0</v>
      </c>
      <c r="O260" s="10">
        <f t="shared" si="132"/>
        <v>0</v>
      </c>
      <c r="P260" s="10">
        <f t="shared" si="132"/>
        <v>0</v>
      </c>
      <c r="Q260" s="10">
        <f t="shared" si="132"/>
        <v>0</v>
      </c>
      <c r="R260" s="10">
        <f t="shared" si="132"/>
        <v>0</v>
      </c>
      <c r="S260" s="10">
        <f t="shared" si="132"/>
        <v>0</v>
      </c>
      <c r="T260" s="10">
        <f t="shared" si="132"/>
        <v>0</v>
      </c>
      <c r="U260" s="10">
        <f t="shared" si="132"/>
        <v>0</v>
      </c>
      <c r="V260" s="10">
        <f t="shared" si="132"/>
        <v>0</v>
      </c>
      <c r="W260" s="10">
        <f t="shared" si="132"/>
        <v>0</v>
      </c>
      <c r="X260" s="10">
        <f t="shared" si="132"/>
        <v>0</v>
      </c>
      <c r="Y260" s="10">
        <f t="shared" si="132"/>
        <v>0</v>
      </c>
      <c r="Z260" s="10">
        <f t="shared" si="132"/>
        <v>0</v>
      </c>
      <c r="AA260" s="10">
        <f t="shared" si="132"/>
        <v>0</v>
      </c>
      <c r="AB260" s="10">
        <f t="shared" si="132"/>
        <v>0</v>
      </c>
      <c r="AC260" s="10">
        <f t="shared" si="132"/>
        <v>0</v>
      </c>
      <c r="AD260" s="10">
        <f t="shared" si="132"/>
        <v>0</v>
      </c>
      <c r="AE260" s="10">
        <f t="shared" si="132"/>
        <v>0</v>
      </c>
      <c r="AF260" s="10">
        <f t="shared" si="132"/>
        <v>0</v>
      </c>
      <c r="AG260" s="10">
        <f t="shared" si="132"/>
        <v>0</v>
      </c>
      <c r="AH260" s="10">
        <f t="shared" si="132"/>
        <v>0</v>
      </c>
      <c r="AI260" s="10">
        <f t="shared" si="132"/>
        <v>0</v>
      </c>
      <c r="AJ260" s="10">
        <f t="shared" si="132"/>
        <v>0</v>
      </c>
      <c r="AK260" s="10">
        <f t="shared" si="132"/>
        <v>0</v>
      </c>
    </row>
    <row r="261" spans="4:37" x14ac:dyDescent="0.35">
      <c r="E261" t="s">
        <v>118</v>
      </c>
      <c r="F261" t="s">
        <v>53</v>
      </c>
      <c r="G261" s="10">
        <f t="shared" si="132"/>
        <v>0</v>
      </c>
      <c r="H261" s="10">
        <f t="shared" si="132"/>
        <v>-473409.11199999996</v>
      </c>
      <c r="I261" s="10">
        <f t="shared" si="132"/>
        <v>-910776.53193599987</v>
      </c>
      <c r="J261" s="10">
        <f t="shared" si="132"/>
        <v>-1372422.3919271477</v>
      </c>
      <c r="K261" s="10">
        <f t="shared" si="132"/>
        <v>-1886369.0869462134</v>
      </c>
      <c r="L261" s="10">
        <f t="shared" si="132"/>
        <v>-2432988.253675662</v>
      </c>
      <c r="M261" s="10">
        <f t="shared" si="132"/>
        <v>-2933364.3346128031</v>
      </c>
      <c r="N261" s="10">
        <f t="shared" si="132"/>
        <v>-3496895.8544871639</v>
      </c>
      <c r="O261" s="10">
        <f t="shared" si="132"/>
        <v>-4082802.0845246837</v>
      </c>
      <c r="P261" s="10">
        <f t="shared" si="132"/>
        <v>-4691774.245151951</v>
      </c>
      <c r="Q261" s="10">
        <f t="shared" si="132"/>
        <v>-5324522.7208062867</v>
      </c>
      <c r="R261" s="10">
        <f t="shared" si="132"/>
        <v>-5981777.559995994</v>
      </c>
      <c r="S261" s="10">
        <f t="shared" si="132"/>
        <v>-6664288.9879117915</v>
      </c>
      <c r="T261" s="10">
        <f t="shared" si="132"/>
        <v>-7372827.9318960942</v>
      </c>
      <c r="U261" s="10">
        <f t="shared" si="132"/>
        <v>-8108186.5600840691</v>
      </c>
      <c r="V261" s="10">
        <f t="shared" si="132"/>
        <v>-8871178.8335379735</v>
      </c>
      <c r="W261" s="10">
        <f t="shared" si="132"/>
        <v>-9662641.0722039435</v>
      </c>
      <c r="X261" s="10">
        <f t="shared" si="132"/>
        <v>-10483432.535028294</v>
      </c>
      <c r="Y261" s="10">
        <f t="shared" si="132"/>
        <v>-11334436.014578426</v>
      </c>
      <c r="Z261" s="10">
        <f t="shared" si="132"/>
        <v>-12216558.446521716</v>
      </c>
      <c r="AA261" s="10">
        <f t="shared" si="132"/>
        <v>-13130731.534324195</v>
      </c>
      <c r="AB261" s="10">
        <f t="shared" si="132"/>
        <v>-14077912.389539462</v>
      </c>
      <c r="AC261" s="10">
        <f t="shared" si="132"/>
        <v>-15059084.188067133</v>
      </c>
      <c r="AD261" s="10">
        <f t="shared" si="132"/>
        <v>-16075256.842769178</v>
      </c>
      <c r="AE261" s="10">
        <f t="shared" si="132"/>
        <v>-17127467.692841772</v>
      </c>
      <c r="AF261" s="10">
        <f t="shared" si="132"/>
        <v>-18216782.210349753</v>
      </c>
      <c r="AG261" s="10">
        <f t="shared" si="132"/>
        <v>-19344294.724340525</v>
      </c>
      <c r="AH261" s="10">
        <f t="shared" si="132"/>
        <v>-20511129.162964147</v>
      </c>
      <c r="AI261" s="10">
        <f t="shared" si="132"/>
        <v>-21718439.814036522</v>
      </c>
      <c r="AJ261" s="10">
        <f t="shared" si="132"/>
        <v>-22967412.104493074</v>
      </c>
      <c r="AK261" s="10">
        <f t="shared" si="132"/>
        <v>-24259263.399190813</v>
      </c>
    </row>
    <row r="262" spans="4:37" x14ac:dyDescent="0.35">
      <c r="E262" t="s">
        <v>142</v>
      </c>
      <c r="F262" t="s">
        <v>53</v>
      </c>
      <c r="G262" s="10">
        <f t="shared" si="132"/>
        <v>-2197616.1825999999</v>
      </c>
      <c r="H262" s="10">
        <f t="shared" si="132"/>
        <v>-2338304.2137968307</v>
      </c>
      <c r="I262" s="10">
        <f t="shared" si="132"/>
        <v>-2710520.8808911005</v>
      </c>
      <c r="J262" s="10">
        <f t="shared" si="132"/>
        <v>-3063146.7228086372</v>
      </c>
      <c r="K262" s="10">
        <f t="shared" si="132"/>
        <v>-3549843.9022192797</v>
      </c>
      <c r="L262" s="10">
        <f t="shared" si="132"/>
        <v>-3844264.5922605116</v>
      </c>
      <c r="M262" s="10">
        <f t="shared" si="132"/>
        <v>-4001325.7003741753</v>
      </c>
      <c r="N262" s="10">
        <f t="shared" si="132"/>
        <v>-4194069.3778108284</v>
      </c>
      <c r="O262" s="10">
        <f t="shared" si="132"/>
        <v>-4485177.1546153165</v>
      </c>
      <c r="P262" s="10">
        <f t="shared" si="132"/>
        <v>-4782398.1947326986</v>
      </c>
      <c r="Q262" s="10">
        <f t="shared" si="132"/>
        <v>-5085860.8766925465</v>
      </c>
      <c r="R262" s="10">
        <f t="shared" si="132"/>
        <v>-5395696.2749735508</v>
      </c>
      <c r="S262" s="10">
        <f t="shared" si="132"/>
        <v>-5712038.2166184559</v>
      </c>
      <c r="T262" s="10">
        <f t="shared" si="132"/>
        <v>-6034160.7541327896</v>
      </c>
      <c r="U262" s="10">
        <f t="shared" si="132"/>
        <v>-6362106.8626120714</v>
      </c>
      <c r="V262" s="10">
        <f t="shared" si="132"/>
        <v>-6695920.419628826</v>
      </c>
      <c r="W262" s="10">
        <f t="shared" si="132"/>
        <v>-7035646.2241846044</v>
      </c>
      <c r="X262" s="10">
        <f t="shared" si="132"/>
        <v>-7381330.0160599854</v>
      </c>
      <c r="Y262" s="10">
        <f t="shared" si="132"/>
        <v>-7733018.4955709428</v>
      </c>
      <c r="Z262" s="10">
        <f t="shared" si="132"/>
        <v>-8090759.3437400861</v>
      </c>
      <c r="AA262" s="10">
        <f t="shared" si="132"/>
        <v>-8454601.2428914998</v>
      </c>
      <c r="AB262" s="10">
        <f t="shared" si="132"/>
        <v>-8824593.8976780735</v>
      </c>
      <c r="AC262" s="10">
        <f t="shared" si="132"/>
        <v>-9200788.0565504059</v>
      </c>
      <c r="AD262" s="10">
        <f t="shared" si="132"/>
        <v>-9583235.5336765591</v>
      </c>
      <c r="AE262" s="10">
        <f t="shared" si="132"/>
        <v>-9971989.2313221265</v>
      </c>
      <c r="AF262" s="10">
        <f t="shared" si="132"/>
        <v>-8812036.1753002778</v>
      </c>
      <c r="AG262" s="10">
        <f t="shared" si="132"/>
        <v>-9179186.4141452238</v>
      </c>
      <c r="AH262" s="10">
        <f t="shared" si="132"/>
        <v>-9309862.4135577846</v>
      </c>
      <c r="AI262" s="10">
        <f t="shared" si="132"/>
        <v>-9528726.8204868194</v>
      </c>
      <c r="AJ262" s="10">
        <f t="shared" si="132"/>
        <v>-9753078.1396619268</v>
      </c>
      <c r="AK262" s="10">
        <f t="shared" si="132"/>
        <v>-10033731.976769038</v>
      </c>
    </row>
    <row r="263" spans="4:37" x14ac:dyDescent="0.35">
      <c r="E263" t="s">
        <v>125</v>
      </c>
      <c r="F263" t="s">
        <v>53</v>
      </c>
      <c r="G263" s="10">
        <f t="shared" si="132"/>
        <v>0</v>
      </c>
      <c r="H263" s="10">
        <f t="shared" si="132"/>
        <v>0</v>
      </c>
      <c r="I263" s="10">
        <f t="shared" si="132"/>
        <v>0</v>
      </c>
      <c r="J263" s="10">
        <f t="shared" si="132"/>
        <v>0</v>
      </c>
      <c r="K263" s="10">
        <f t="shared" si="132"/>
        <v>0</v>
      </c>
      <c r="L263" s="10">
        <f t="shared" si="132"/>
        <v>0</v>
      </c>
      <c r="M263" s="10">
        <f t="shared" si="132"/>
        <v>0</v>
      </c>
      <c r="N263" s="10">
        <f t="shared" si="132"/>
        <v>0</v>
      </c>
      <c r="O263" s="10">
        <f t="shared" si="132"/>
        <v>0</v>
      </c>
      <c r="P263" s="10">
        <f t="shared" si="132"/>
        <v>0</v>
      </c>
      <c r="Q263" s="10">
        <f t="shared" si="132"/>
        <v>0</v>
      </c>
      <c r="R263" s="10">
        <f t="shared" si="132"/>
        <v>0</v>
      </c>
      <c r="S263" s="10">
        <f t="shared" si="132"/>
        <v>0</v>
      </c>
      <c r="T263" s="10">
        <f t="shared" si="132"/>
        <v>0</v>
      </c>
      <c r="U263" s="10">
        <f t="shared" si="132"/>
        <v>0</v>
      </c>
      <c r="V263" s="10">
        <f t="shared" si="132"/>
        <v>0</v>
      </c>
      <c r="W263" s="10">
        <f t="shared" si="132"/>
        <v>0</v>
      </c>
      <c r="X263" s="10">
        <f t="shared" si="132"/>
        <v>0</v>
      </c>
      <c r="Y263" s="10">
        <f t="shared" si="132"/>
        <v>0</v>
      </c>
      <c r="Z263" s="10">
        <f t="shared" si="132"/>
        <v>0</v>
      </c>
      <c r="AA263" s="10">
        <f t="shared" si="132"/>
        <v>0</v>
      </c>
      <c r="AB263" s="10">
        <f t="shared" si="132"/>
        <v>0</v>
      </c>
      <c r="AC263" s="10">
        <f t="shared" si="132"/>
        <v>0</v>
      </c>
      <c r="AD263" s="10">
        <f t="shared" si="132"/>
        <v>0</v>
      </c>
      <c r="AE263" s="10">
        <f t="shared" si="132"/>
        <v>0</v>
      </c>
      <c r="AF263" s="10">
        <f t="shared" si="132"/>
        <v>0</v>
      </c>
      <c r="AG263" s="10">
        <f t="shared" si="132"/>
        <v>0</v>
      </c>
      <c r="AH263" s="10">
        <f t="shared" si="132"/>
        <v>0</v>
      </c>
      <c r="AI263" s="10">
        <f t="shared" si="132"/>
        <v>0</v>
      </c>
      <c r="AJ263" s="10">
        <f t="shared" si="132"/>
        <v>0</v>
      </c>
      <c r="AK263" s="10">
        <f t="shared" si="132"/>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33">SUM(G258:G264)</f>
        <v>106474747.328142</v>
      </c>
      <c r="H266" s="10">
        <f t="shared" si="133"/>
        <v>1891575.7650031699</v>
      </c>
      <c r="I266" s="10">
        <f t="shared" si="133"/>
        <v>1607116.1695728991</v>
      </c>
      <c r="J266" s="10">
        <f t="shared" si="133"/>
        <v>967547.44518635422</v>
      </c>
      <c r="K266" s="10">
        <f t="shared" si="133"/>
        <v>1429845.979260033</v>
      </c>
      <c r="L266" s="10">
        <f t="shared" si="133"/>
        <v>1882181.646272704</v>
      </c>
      <c r="M266" s="10">
        <f t="shared" si="133"/>
        <v>784544.38923334656</v>
      </c>
      <c r="N266" s="10">
        <f t="shared" si="133"/>
        <v>1808871.8413831163</v>
      </c>
      <c r="O266" s="10">
        <f t="shared" si="133"/>
        <v>1396746.1299786642</v>
      </c>
      <c r="P266" s="10">
        <f t="shared" si="133"/>
        <v>1542006.406628482</v>
      </c>
      <c r="Q266" s="10">
        <f t="shared" si="133"/>
        <v>1732368.1553288354</v>
      </c>
      <c r="R266" s="10">
        <f t="shared" si="133"/>
        <v>1971573.7067009564</v>
      </c>
      <c r="S266" s="10">
        <f t="shared" si="133"/>
        <v>2263602.256607906</v>
      </c>
      <c r="T266" s="10">
        <f t="shared" si="133"/>
        <v>2373727.6964845369</v>
      </c>
      <c r="U266" s="10">
        <f t="shared" si="133"/>
        <v>2492666.7229979513</v>
      </c>
      <c r="V266" s="10">
        <f t="shared" si="133"/>
        <v>2620799.5978368549</v>
      </c>
      <c r="W266" s="10">
        <f t="shared" si="133"/>
        <v>2758517.0201234259</v>
      </c>
      <c r="X266" s="10">
        <f t="shared" si="133"/>
        <v>2906220.3970900718</v>
      </c>
      <c r="Y266" s="10">
        <f t="shared" si="133"/>
        <v>3064322.1215217616</v>
      </c>
      <c r="Z266" s="10">
        <f t="shared" si="133"/>
        <v>3233245.8561286619</v>
      </c>
      <c r="AA266" s="10">
        <f t="shared" si="133"/>
        <v>3413426.8250177409</v>
      </c>
      <c r="AB266" s="10">
        <f t="shared" si="133"/>
        <v>3605312.1124362275</v>
      </c>
      <c r="AC266" s="10">
        <f t="shared" si="133"/>
        <v>3809360.9689636137</v>
      </c>
      <c r="AD266" s="10">
        <f t="shared" si="133"/>
        <v>4026045.1253335066</v>
      </c>
      <c r="AE266" s="10">
        <f t="shared" si="133"/>
        <v>4255849.1140705701</v>
      </c>
      <c r="AF266" s="10">
        <f t="shared" si="133"/>
        <v>6054337.5865324996</v>
      </c>
      <c r="AG266" s="10">
        <f t="shared" si="133"/>
        <v>6346266.7749077938</v>
      </c>
      <c r="AH266" s="10">
        <f t="shared" si="133"/>
        <v>6895795.4678297583</v>
      </c>
      <c r="AI266" s="10">
        <f t="shared" si="133"/>
        <v>7378857.6254569273</v>
      </c>
      <c r="AJ266" s="10">
        <f t="shared" si="133"/>
        <v>7878767.091423694</v>
      </c>
      <c r="AK266" s="10">
        <f t="shared" si="133"/>
        <v>8345336.7476937398</v>
      </c>
    </row>
    <row r="267" spans="4:37" x14ac:dyDescent="0.35">
      <c r="E267" t="s">
        <v>145</v>
      </c>
      <c r="F267" t="s">
        <v>53</v>
      </c>
      <c r="G267" s="10">
        <f>-G266*G$20</f>
        <v>0</v>
      </c>
      <c r="H267" s="10">
        <f t="shared" ref="H267:AK267" si="134">-H266*H$20</f>
        <v>0</v>
      </c>
      <c r="I267" s="10">
        <f t="shared" si="134"/>
        <v>0</v>
      </c>
      <c r="J267" s="10">
        <f t="shared" si="134"/>
        <v>0</v>
      </c>
      <c r="K267" s="10">
        <f t="shared" si="134"/>
        <v>0</v>
      </c>
      <c r="L267" s="10">
        <f t="shared" si="134"/>
        <v>0</v>
      </c>
      <c r="M267" s="10">
        <f t="shared" si="134"/>
        <v>0</v>
      </c>
      <c r="N267" s="10">
        <f t="shared" si="134"/>
        <v>0</v>
      </c>
      <c r="O267" s="10">
        <f t="shared" si="134"/>
        <v>0</v>
      </c>
      <c r="P267" s="10">
        <f t="shared" si="134"/>
        <v>0</v>
      </c>
      <c r="Q267" s="10">
        <f t="shared" si="134"/>
        <v>0</v>
      </c>
      <c r="R267" s="10">
        <f t="shared" si="134"/>
        <v>0</v>
      </c>
      <c r="S267" s="10">
        <f t="shared" si="134"/>
        <v>0</v>
      </c>
      <c r="T267" s="10">
        <f t="shared" si="134"/>
        <v>0</v>
      </c>
      <c r="U267" s="10">
        <f t="shared" si="134"/>
        <v>0</v>
      </c>
      <c r="V267" s="10">
        <f t="shared" si="134"/>
        <v>0</v>
      </c>
      <c r="W267" s="10">
        <f t="shared" si="134"/>
        <v>0</v>
      </c>
      <c r="X267" s="10">
        <f t="shared" si="134"/>
        <v>0</v>
      </c>
      <c r="Y267" s="10">
        <f t="shared" si="134"/>
        <v>0</v>
      </c>
      <c r="Z267" s="10">
        <f t="shared" si="134"/>
        <v>0</v>
      </c>
      <c r="AA267" s="10">
        <f t="shared" si="134"/>
        <v>0</v>
      </c>
      <c r="AB267" s="10">
        <f t="shared" si="134"/>
        <v>0</v>
      </c>
      <c r="AC267" s="10">
        <f t="shared" si="134"/>
        <v>0</v>
      </c>
      <c r="AD267" s="10">
        <f t="shared" si="134"/>
        <v>0</v>
      </c>
      <c r="AE267" s="10">
        <f t="shared" si="134"/>
        <v>0</v>
      </c>
      <c r="AF267" s="10">
        <f t="shared" si="134"/>
        <v>0</v>
      </c>
      <c r="AG267" s="10">
        <f t="shared" si="134"/>
        <v>0</v>
      </c>
      <c r="AH267" s="10">
        <f t="shared" si="134"/>
        <v>0</v>
      </c>
      <c r="AI267" s="10">
        <f t="shared" si="134"/>
        <v>0</v>
      </c>
      <c r="AJ267" s="10">
        <f t="shared" si="134"/>
        <v>0</v>
      </c>
      <c r="AK267" s="10">
        <f t="shared" si="134"/>
        <v>0</v>
      </c>
    </row>
    <row r="269" spans="4:37" x14ac:dyDescent="0.35">
      <c r="D269" t="s">
        <v>146</v>
      </c>
    </row>
    <row r="270" spans="4:37" x14ac:dyDescent="0.35">
      <c r="E270" t="s">
        <v>51</v>
      </c>
      <c r="F270" t="s">
        <v>53</v>
      </c>
      <c r="G270" s="10">
        <f t="shared" ref="G270:AK277" si="135">G236</f>
        <v>-64771548.044999994</v>
      </c>
      <c r="H270" s="10">
        <f t="shared" si="135"/>
        <v>-1998628.7159307459</v>
      </c>
      <c r="I270" s="10">
        <f t="shared" si="135"/>
        <v>-7501412.3547134995</v>
      </c>
      <c r="J270" s="10">
        <f t="shared" si="135"/>
        <v>-8953631.9748609979</v>
      </c>
      <c r="K270" s="10">
        <f t="shared" si="135"/>
        <v>-14816763.503986044</v>
      </c>
      <c r="L270" s="10">
        <f t="shared" si="135"/>
        <v>-5895611.8237101641</v>
      </c>
      <c r="M270" s="10">
        <f t="shared" si="135"/>
        <v>-3765371.2819813695</v>
      </c>
      <c r="N270" s="10">
        <f t="shared" si="135"/>
        <v>-3967030.0734917778</v>
      </c>
      <c r="O270" s="10">
        <f t="shared" si="135"/>
        <v>-33543785.550435688</v>
      </c>
      <c r="P270" s="10">
        <f t="shared" si="135"/>
        <v>-8056640.7966997046</v>
      </c>
      <c r="Q270" s="10">
        <f t="shared" si="135"/>
        <v>-10260620.160198603</v>
      </c>
      <c r="R270" s="10">
        <f t="shared" si="135"/>
        <v>-20330753.185707778</v>
      </c>
      <c r="S270" s="10">
        <f t="shared" si="135"/>
        <v>-26882278.803058125</v>
      </c>
      <c r="T270" s="10">
        <f t="shared" si="135"/>
        <v>-8486345.2473496981</v>
      </c>
      <c r="U270" s="10">
        <f t="shared" si="135"/>
        <v>-8616912.4036175255</v>
      </c>
      <c r="V270" s="10">
        <f t="shared" si="135"/>
        <v>-8747479.5598853547</v>
      </c>
      <c r="W270" s="10">
        <f t="shared" si="135"/>
        <v>-8878046.716153184</v>
      </c>
      <c r="X270" s="10">
        <f t="shared" si="135"/>
        <v>-9008613.8724210113</v>
      </c>
      <c r="Y270" s="10">
        <f t="shared" si="135"/>
        <v>-9139181.0286888406</v>
      </c>
      <c r="Z270" s="10">
        <f t="shared" si="135"/>
        <v>-9269748.1849566698</v>
      </c>
      <c r="AA270" s="10">
        <f t="shared" si="135"/>
        <v>-9400315.3412244972</v>
      </c>
      <c r="AB270" s="10">
        <f t="shared" si="135"/>
        <v>-9530882.4974923264</v>
      </c>
      <c r="AC270" s="10">
        <f t="shared" si="135"/>
        <v>-9661449.6537601557</v>
      </c>
      <c r="AD270" s="10">
        <f t="shared" si="135"/>
        <v>-9792016.8100279849</v>
      </c>
      <c r="AE270" s="10">
        <f t="shared" si="135"/>
        <v>-9922583.9662958123</v>
      </c>
      <c r="AF270" s="10">
        <f t="shared" si="135"/>
        <v>-10053151.122563642</v>
      </c>
      <c r="AG270" s="10">
        <f t="shared" si="135"/>
        <v>-10183718.278831471</v>
      </c>
      <c r="AH270" s="10">
        <f t="shared" si="135"/>
        <v>-10314285.435099298</v>
      </c>
      <c r="AI270" s="10">
        <f t="shared" si="135"/>
        <v>-10444852.591367127</v>
      </c>
      <c r="AJ270" s="10">
        <f t="shared" si="135"/>
        <v>-10575419.747634957</v>
      </c>
      <c r="AK270" s="10">
        <f t="shared" si="135"/>
        <v>-10705986.903902784</v>
      </c>
    </row>
    <row r="271" spans="4:37" x14ac:dyDescent="0.35">
      <c r="E271" t="s">
        <v>147</v>
      </c>
      <c r="F271" t="s">
        <v>53</v>
      </c>
      <c r="G271" s="10">
        <f t="shared" si="135"/>
        <v>0</v>
      </c>
      <c r="H271" s="10">
        <f t="shared" si="135"/>
        <v>0</v>
      </c>
      <c r="I271" s="10">
        <f t="shared" si="135"/>
        <v>0</v>
      </c>
      <c r="J271" s="10">
        <f t="shared" si="135"/>
        <v>0</v>
      </c>
      <c r="K271" s="10">
        <f t="shared" si="135"/>
        <v>0</v>
      </c>
      <c r="L271" s="10">
        <f t="shared" si="135"/>
        <v>0</v>
      </c>
      <c r="M271" s="10">
        <f t="shared" si="135"/>
        <v>0</v>
      </c>
      <c r="N271" s="10">
        <f t="shared" si="135"/>
        <v>0</v>
      </c>
      <c r="O271" s="10">
        <f t="shared" si="135"/>
        <v>0</v>
      </c>
      <c r="P271" s="10">
        <f t="shared" si="135"/>
        <v>0</v>
      </c>
      <c r="Q271" s="10">
        <f t="shared" si="135"/>
        <v>0</v>
      </c>
      <c r="R271" s="10">
        <f t="shared" si="135"/>
        <v>0</v>
      </c>
      <c r="S271" s="10">
        <f t="shared" si="135"/>
        <v>0</v>
      </c>
      <c r="T271" s="10">
        <f t="shared" si="135"/>
        <v>0</v>
      </c>
      <c r="U271" s="10">
        <f t="shared" si="135"/>
        <v>0</v>
      </c>
      <c r="V271" s="10">
        <f t="shared" si="135"/>
        <v>0</v>
      </c>
      <c r="W271" s="10">
        <f t="shared" si="135"/>
        <v>0</v>
      </c>
      <c r="X271" s="10">
        <f t="shared" si="135"/>
        <v>0</v>
      </c>
      <c r="Y271" s="10">
        <f t="shared" si="135"/>
        <v>0</v>
      </c>
      <c r="Z271" s="10">
        <f t="shared" si="135"/>
        <v>0</v>
      </c>
      <c r="AA271" s="10">
        <f t="shared" si="135"/>
        <v>0</v>
      </c>
      <c r="AB271" s="10">
        <f t="shared" si="135"/>
        <v>0</v>
      </c>
      <c r="AC271" s="10">
        <f t="shared" si="135"/>
        <v>0</v>
      </c>
      <c r="AD271" s="10">
        <f t="shared" si="135"/>
        <v>0</v>
      </c>
      <c r="AE271" s="10">
        <f t="shared" si="135"/>
        <v>0</v>
      </c>
      <c r="AF271" s="10">
        <f t="shared" si="135"/>
        <v>0</v>
      </c>
      <c r="AG271" s="10">
        <f t="shared" si="135"/>
        <v>0</v>
      </c>
      <c r="AH271" s="10">
        <f t="shared" si="135"/>
        <v>0</v>
      </c>
      <c r="AI271" s="10">
        <f t="shared" si="135"/>
        <v>0</v>
      </c>
      <c r="AJ271" s="10">
        <f t="shared" si="135"/>
        <v>0</v>
      </c>
      <c r="AK271" s="10">
        <f t="shared" si="135"/>
        <v>0</v>
      </c>
    </row>
    <row r="272" spans="4:37" x14ac:dyDescent="0.35">
      <c r="E272" t="s">
        <v>60</v>
      </c>
      <c r="F272" t="s">
        <v>53</v>
      </c>
      <c r="G272" s="10">
        <f t="shared" si="135"/>
        <v>30007000</v>
      </c>
      <c r="H272" s="10">
        <f t="shared" si="135"/>
        <v>0</v>
      </c>
      <c r="I272" s="10">
        <f t="shared" si="135"/>
        <v>0</v>
      </c>
      <c r="J272" s="10">
        <f t="shared" si="135"/>
        <v>0</v>
      </c>
      <c r="K272" s="10">
        <f t="shared" si="135"/>
        <v>0</v>
      </c>
      <c r="L272" s="10">
        <f t="shared" si="135"/>
        <v>0</v>
      </c>
      <c r="M272" s="10">
        <f t="shared" si="135"/>
        <v>0</v>
      </c>
      <c r="N272" s="10">
        <f t="shared" si="135"/>
        <v>0</v>
      </c>
      <c r="O272" s="10">
        <f t="shared" si="135"/>
        <v>0</v>
      </c>
      <c r="P272" s="10">
        <f t="shared" si="135"/>
        <v>0</v>
      </c>
      <c r="Q272" s="10">
        <f t="shared" si="135"/>
        <v>0</v>
      </c>
      <c r="R272" s="10">
        <f t="shared" si="135"/>
        <v>0</v>
      </c>
      <c r="S272" s="10">
        <f t="shared" si="135"/>
        <v>0</v>
      </c>
      <c r="T272" s="10">
        <f t="shared" si="135"/>
        <v>0</v>
      </c>
      <c r="U272" s="10">
        <f t="shared" si="135"/>
        <v>0</v>
      </c>
      <c r="V272" s="10">
        <f t="shared" si="135"/>
        <v>0</v>
      </c>
      <c r="W272" s="10">
        <f t="shared" si="135"/>
        <v>0</v>
      </c>
      <c r="X272" s="10">
        <f t="shared" si="135"/>
        <v>0</v>
      </c>
      <c r="Y272" s="10">
        <f t="shared" si="135"/>
        <v>0</v>
      </c>
      <c r="Z272" s="10">
        <f t="shared" si="135"/>
        <v>0</v>
      </c>
      <c r="AA272" s="10">
        <f t="shared" si="135"/>
        <v>0</v>
      </c>
      <c r="AB272" s="10">
        <f t="shared" si="135"/>
        <v>0</v>
      </c>
      <c r="AC272" s="10">
        <f t="shared" si="135"/>
        <v>0</v>
      </c>
      <c r="AD272" s="10">
        <f t="shared" si="135"/>
        <v>0</v>
      </c>
      <c r="AE272" s="10">
        <f t="shared" si="135"/>
        <v>0</v>
      </c>
      <c r="AF272" s="10">
        <f t="shared" si="135"/>
        <v>0</v>
      </c>
      <c r="AG272" s="10">
        <f t="shared" si="135"/>
        <v>0</v>
      </c>
      <c r="AH272" s="10">
        <f t="shared" si="135"/>
        <v>0</v>
      </c>
      <c r="AI272" s="10">
        <f t="shared" si="135"/>
        <v>0</v>
      </c>
      <c r="AJ272" s="10">
        <f t="shared" si="135"/>
        <v>0</v>
      </c>
      <c r="AK272" s="10">
        <f t="shared" si="135"/>
        <v>0</v>
      </c>
    </row>
    <row r="273" spans="1:38" x14ac:dyDescent="0.35">
      <c r="E273" t="s">
        <v>141</v>
      </c>
      <c r="F273" t="s">
        <v>53</v>
      </c>
      <c r="G273" s="10">
        <f t="shared" si="135"/>
        <v>0</v>
      </c>
      <c r="H273" s="10">
        <f t="shared" si="135"/>
        <v>526993.09080000001</v>
      </c>
      <c r="I273" s="10">
        <f t="shared" si="135"/>
        <v>1052117.5824</v>
      </c>
      <c r="J273" s="10">
        <f t="shared" si="135"/>
        <v>1617100.6214063212</v>
      </c>
      <c r="K273" s="10">
        <f t="shared" si="135"/>
        <v>2267131.629974653</v>
      </c>
      <c r="L273" s="10">
        <f t="shared" si="135"/>
        <v>3011811.941742972</v>
      </c>
      <c r="M273" s="10">
        <f t="shared" si="135"/>
        <v>3740218.6243665987</v>
      </c>
      <c r="N273" s="10">
        <f t="shared" si="135"/>
        <v>4592466.9910514876</v>
      </c>
      <c r="O273" s="10">
        <f t="shared" si="135"/>
        <v>5480935.0271354765</v>
      </c>
      <c r="P273" s="10">
        <f t="shared" si="135"/>
        <v>6438228.9073482957</v>
      </c>
      <c r="Q273" s="10">
        <f t="shared" si="135"/>
        <v>7468664.8649403714</v>
      </c>
      <c r="R273" s="10">
        <f t="shared" si="135"/>
        <v>8576804.8291375712</v>
      </c>
      <c r="S273" s="10">
        <f t="shared" si="135"/>
        <v>9767469.651642032</v>
      </c>
      <c r="T273" s="10">
        <f t="shared" si="135"/>
        <v>10805934.917017881</v>
      </c>
      <c r="U273" s="10">
        <f t="shared" si="135"/>
        <v>11883708.269423144</v>
      </c>
      <c r="V273" s="10">
        <f t="shared" si="135"/>
        <v>13001982.685331021</v>
      </c>
      <c r="W273" s="10">
        <f t="shared" si="135"/>
        <v>14161983.911360214</v>
      </c>
      <c r="X273" s="10">
        <f t="shared" si="135"/>
        <v>15364971.314518403</v>
      </c>
      <c r="Y273" s="10">
        <f t="shared" si="135"/>
        <v>16612238.753704324</v>
      </c>
      <c r="Z273" s="10">
        <f t="shared" si="135"/>
        <v>17905115.472986355</v>
      </c>
      <c r="AA273" s="10">
        <f t="shared" si="135"/>
        <v>19244967.017187841</v>
      </c>
      <c r="AB273" s="10">
        <f t="shared" si="135"/>
        <v>20633196.17032221</v>
      </c>
      <c r="AC273" s="10">
        <f t="shared" si="135"/>
        <v>22071243.917433634</v>
      </c>
      <c r="AD273" s="10">
        <f t="shared" si="135"/>
        <v>23560590.430412631</v>
      </c>
      <c r="AE273" s="10">
        <f t="shared" si="135"/>
        <v>25102756.078369156</v>
      </c>
      <c r="AF273" s="10">
        <f t="shared" si="135"/>
        <v>26699302.463160045</v>
      </c>
      <c r="AG273" s="10">
        <f t="shared" si="135"/>
        <v>28351833.480681587</v>
      </c>
      <c r="AH273" s="10">
        <f t="shared" si="135"/>
        <v>30061996.408552781</v>
      </c>
      <c r="AI273" s="10">
        <f t="shared" si="135"/>
        <v>31831483.020829581</v>
      </c>
      <c r="AJ273" s="10">
        <f t="shared" si="135"/>
        <v>33662030.730405845</v>
      </c>
      <c r="AK273" s="10">
        <f t="shared" si="135"/>
        <v>35555423.759772114</v>
      </c>
      <c r="AL273" s="10">
        <f t="shared" ref="AL273:AL277" si="136">IF(AF273=0,0,IF($G$17&gt;(AK273/AF273)^(1/5)-1+2%,AK273*(AK273/AF273)^(1/5)/($G$17-((AK273/AF273)^(1/5)-1)),AK273*(1+$G$16)/$G$18))</f>
        <v>1174824843.3245089</v>
      </c>
    </row>
    <row r="274" spans="1:38" x14ac:dyDescent="0.35">
      <c r="E274" t="s">
        <v>117</v>
      </c>
      <c r="F274" t="s">
        <v>53</v>
      </c>
      <c r="G274" s="10">
        <f t="shared" si="135"/>
        <v>0</v>
      </c>
      <c r="H274" s="10">
        <f t="shared" si="135"/>
        <v>0</v>
      </c>
      <c r="I274" s="10">
        <f t="shared" si="135"/>
        <v>0</v>
      </c>
      <c r="J274" s="10">
        <f t="shared" si="135"/>
        <v>0</v>
      </c>
      <c r="K274" s="10">
        <f t="shared" si="135"/>
        <v>0</v>
      </c>
      <c r="L274" s="10">
        <f t="shared" si="135"/>
        <v>0</v>
      </c>
      <c r="M274" s="10">
        <f t="shared" si="135"/>
        <v>0</v>
      </c>
      <c r="N274" s="10">
        <f t="shared" si="135"/>
        <v>0</v>
      </c>
      <c r="O274" s="10">
        <f t="shared" si="135"/>
        <v>0</v>
      </c>
      <c r="P274" s="10">
        <f t="shared" si="135"/>
        <v>0</v>
      </c>
      <c r="Q274" s="10">
        <f t="shared" si="135"/>
        <v>0</v>
      </c>
      <c r="R274" s="10">
        <f t="shared" si="135"/>
        <v>0</v>
      </c>
      <c r="S274" s="10">
        <f t="shared" si="135"/>
        <v>0</v>
      </c>
      <c r="T274" s="10">
        <f t="shared" si="135"/>
        <v>0</v>
      </c>
      <c r="U274" s="10">
        <f t="shared" si="135"/>
        <v>0</v>
      </c>
      <c r="V274" s="10">
        <f t="shared" si="135"/>
        <v>0</v>
      </c>
      <c r="W274" s="10">
        <f t="shared" si="135"/>
        <v>0</v>
      </c>
      <c r="X274" s="10">
        <f t="shared" si="135"/>
        <v>0</v>
      </c>
      <c r="Y274" s="10">
        <f t="shared" si="135"/>
        <v>0</v>
      </c>
      <c r="Z274" s="10">
        <f t="shared" si="135"/>
        <v>0</v>
      </c>
      <c r="AA274" s="10">
        <f t="shared" si="135"/>
        <v>0</v>
      </c>
      <c r="AB274" s="10">
        <f t="shared" si="135"/>
        <v>0</v>
      </c>
      <c r="AC274" s="10">
        <f t="shared" si="135"/>
        <v>0</v>
      </c>
      <c r="AD274" s="10">
        <f t="shared" si="135"/>
        <v>0</v>
      </c>
      <c r="AE274" s="10">
        <f t="shared" si="135"/>
        <v>0</v>
      </c>
      <c r="AF274" s="10">
        <f t="shared" si="135"/>
        <v>0</v>
      </c>
      <c r="AG274" s="10">
        <f t="shared" si="135"/>
        <v>0</v>
      </c>
      <c r="AH274" s="10">
        <f t="shared" si="135"/>
        <v>0</v>
      </c>
      <c r="AI274" s="10">
        <f t="shared" si="135"/>
        <v>0</v>
      </c>
      <c r="AJ274" s="10">
        <f t="shared" si="135"/>
        <v>0</v>
      </c>
      <c r="AK274" s="10">
        <f t="shared" si="135"/>
        <v>0</v>
      </c>
      <c r="AL274" s="10">
        <f t="shared" si="136"/>
        <v>0</v>
      </c>
    </row>
    <row r="275" spans="1:38" x14ac:dyDescent="0.35">
      <c r="E275" t="s">
        <v>118</v>
      </c>
      <c r="F275" t="s">
        <v>53</v>
      </c>
      <c r="G275" s="10">
        <f t="shared" si="135"/>
        <v>0</v>
      </c>
      <c r="H275" s="10">
        <f t="shared" si="135"/>
        <v>-473409.11199999996</v>
      </c>
      <c r="I275" s="10">
        <f t="shared" si="135"/>
        <v>-910776.53193599987</v>
      </c>
      <c r="J275" s="10">
        <f t="shared" si="135"/>
        <v>-1372422.3919271477</v>
      </c>
      <c r="K275" s="10">
        <f t="shared" si="135"/>
        <v>-1886369.0869462134</v>
      </c>
      <c r="L275" s="10">
        <f t="shared" si="135"/>
        <v>-2432988.253675662</v>
      </c>
      <c r="M275" s="10">
        <f t="shared" si="135"/>
        <v>-2933364.3346128031</v>
      </c>
      <c r="N275" s="10">
        <f t="shared" si="135"/>
        <v>-3496895.8544871639</v>
      </c>
      <c r="O275" s="10">
        <f t="shared" si="135"/>
        <v>-4082802.0845246837</v>
      </c>
      <c r="P275" s="10">
        <f t="shared" si="135"/>
        <v>-4691774.245151951</v>
      </c>
      <c r="Q275" s="10">
        <f t="shared" si="135"/>
        <v>-5324522.7208062867</v>
      </c>
      <c r="R275" s="10">
        <f t="shared" si="135"/>
        <v>-5981777.559995994</v>
      </c>
      <c r="S275" s="10">
        <f t="shared" si="135"/>
        <v>-6664288.9879117915</v>
      </c>
      <c r="T275" s="10">
        <f t="shared" si="135"/>
        <v>-7372827.9318960942</v>
      </c>
      <c r="U275" s="10">
        <f t="shared" si="135"/>
        <v>-8108186.5600840691</v>
      </c>
      <c r="V275" s="10">
        <f t="shared" si="135"/>
        <v>-8871178.8335379735</v>
      </c>
      <c r="W275" s="10">
        <f t="shared" si="135"/>
        <v>-9662641.0722039435</v>
      </c>
      <c r="X275" s="10">
        <f t="shared" si="135"/>
        <v>-10483432.535028294</v>
      </c>
      <c r="Y275" s="10">
        <f t="shared" si="135"/>
        <v>-11334436.014578426</v>
      </c>
      <c r="Z275" s="10">
        <f t="shared" si="135"/>
        <v>-12216558.446521716</v>
      </c>
      <c r="AA275" s="10">
        <f t="shared" si="135"/>
        <v>-13130731.534324195</v>
      </c>
      <c r="AB275" s="10">
        <f t="shared" si="135"/>
        <v>-14077912.389539462</v>
      </c>
      <c r="AC275" s="10">
        <f t="shared" si="135"/>
        <v>-15059084.188067133</v>
      </c>
      <c r="AD275" s="10">
        <f t="shared" si="135"/>
        <v>-16075256.842769178</v>
      </c>
      <c r="AE275" s="10">
        <f t="shared" si="135"/>
        <v>-17127467.692841772</v>
      </c>
      <c r="AF275" s="10">
        <f t="shared" si="135"/>
        <v>-18216782.210349753</v>
      </c>
      <c r="AG275" s="10">
        <f t="shared" si="135"/>
        <v>-19344294.724340525</v>
      </c>
      <c r="AH275" s="10">
        <f t="shared" si="135"/>
        <v>-20511129.162964147</v>
      </c>
      <c r="AI275" s="10">
        <f t="shared" si="135"/>
        <v>-21718439.814036522</v>
      </c>
      <c r="AJ275" s="10">
        <f t="shared" si="135"/>
        <v>-22967412.104493074</v>
      </c>
      <c r="AK275" s="10">
        <f t="shared" si="135"/>
        <v>-24259263.399190813</v>
      </c>
      <c r="AL275" s="10">
        <f t="shared" si="136"/>
        <v>-801576308.43280959</v>
      </c>
    </row>
    <row r="276" spans="1:38" x14ac:dyDescent="0.35">
      <c r="E276" t="s">
        <v>125</v>
      </c>
      <c r="F276" t="s">
        <v>53</v>
      </c>
      <c r="G276" s="10">
        <f t="shared" si="135"/>
        <v>0</v>
      </c>
      <c r="H276" s="10">
        <f t="shared" si="135"/>
        <v>0</v>
      </c>
      <c r="I276" s="10">
        <f t="shared" si="135"/>
        <v>0</v>
      </c>
      <c r="J276" s="10">
        <f t="shared" si="135"/>
        <v>0</v>
      </c>
      <c r="K276" s="10">
        <f t="shared" si="135"/>
        <v>0</v>
      </c>
      <c r="L276" s="10">
        <f t="shared" si="135"/>
        <v>0</v>
      </c>
      <c r="M276" s="10">
        <f t="shared" si="135"/>
        <v>0</v>
      </c>
      <c r="N276" s="10">
        <f t="shared" si="135"/>
        <v>0</v>
      </c>
      <c r="O276" s="10">
        <f t="shared" si="135"/>
        <v>0</v>
      </c>
      <c r="P276" s="10">
        <f t="shared" si="135"/>
        <v>0</v>
      </c>
      <c r="Q276" s="10">
        <f t="shared" si="135"/>
        <v>0</v>
      </c>
      <c r="R276" s="10">
        <f t="shared" si="135"/>
        <v>0</v>
      </c>
      <c r="S276" s="10">
        <f t="shared" si="135"/>
        <v>0</v>
      </c>
      <c r="T276" s="10">
        <f t="shared" si="135"/>
        <v>0</v>
      </c>
      <c r="U276" s="10">
        <f t="shared" si="135"/>
        <v>0</v>
      </c>
      <c r="V276" s="10">
        <f t="shared" si="135"/>
        <v>0</v>
      </c>
      <c r="W276" s="10">
        <f t="shared" si="135"/>
        <v>0</v>
      </c>
      <c r="X276" s="10">
        <f t="shared" si="135"/>
        <v>0</v>
      </c>
      <c r="Y276" s="10">
        <f t="shared" si="135"/>
        <v>0</v>
      </c>
      <c r="Z276" s="10">
        <f t="shared" si="135"/>
        <v>0</v>
      </c>
      <c r="AA276" s="10">
        <f t="shared" si="135"/>
        <v>0</v>
      </c>
      <c r="AB276" s="10">
        <f t="shared" si="135"/>
        <v>0</v>
      </c>
      <c r="AC276" s="10">
        <f t="shared" si="135"/>
        <v>0</v>
      </c>
      <c r="AD276" s="10">
        <f t="shared" si="135"/>
        <v>0</v>
      </c>
      <c r="AE276" s="10">
        <f t="shared" si="135"/>
        <v>0</v>
      </c>
      <c r="AF276" s="10">
        <f t="shared" si="135"/>
        <v>0</v>
      </c>
      <c r="AG276" s="10">
        <f t="shared" si="135"/>
        <v>0</v>
      </c>
      <c r="AH276" s="10">
        <f t="shared" si="135"/>
        <v>0</v>
      </c>
      <c r="AI276" s="10">
        <f t="shared" si="135"/>
        <v>0</v>
      </c>
      <c r="AJ276" s="10">
        <f t="shared" si="135"/>
        <v>0</v>
      </c>
      <c r="AK276" s="10">
        <f t="shared" si="135"/>
        <v>0</v>
      </c>
      <c r="AL276" s="10">
        <f t="shared" si="136"/>
        <v>0</v>
      </c>
    </row>
    <row r="277" spans="1:38" x14ac:dyDescent="0.35">
      <c r="E277" t="s">
        <v>131</v>
      </c>
      <c r="F277" t="s">
        <v>53</v>
      </c>
      <c r="G277" s="10">
        <f t="shared" si="135"/>
        <v>0</v>
      </c>
      <c r="H277" s="10">
        <f t="shared" si="135"/>
        <v>0</v>
      </c>
      <c r="I277" s="10">
        <f t="shared" si="135"/>
        <v>0</v>
      </c>
      <c r="J277" s="10">
        <f t="shared" si="135"/>
        <v>0</v>
      </c>
      <c r="K277" s="10">
        <f t="shared" si="135"/>
        <v>0</v>
      </c>
      <c r="L277" s="10">
        <f t="shared" si="135"/>
        <v>0</v>
      </c>
      <c r="M277" s="10">
        <f t="shared" si="135"/>
        <v>0</v>
      </c>
      <c r="N277" s="10">
        <f t="shared" si="135"/>
        <v>0</v>
      </c>
      <c r="O277" s="10">
        <f t="shared" si="135"/>
        <v>0</v>
      </c>
      <c r="P277" s="10">
        <f t="shared" si="135"/>
        <v>0</v>
      </c>
      <c r="Q277" s="10">
        <f t="shared" si="135"/>
        <v>0</v>
      </c>
      <c r="R277" s="10">
        <f t="shared" si="135"/>
        <v>0</v>
      </c>
      <c r="S277" s="10">
        <f t="shared" si="135"/>
        <v>0</v>
      </c>
      <c r="T277" s="10">
        <f t="shared" si="135"/>
        <v>0</v>
      </c>
      <c r="U277" s="10">
        <f t="shared" si="135"/>
        <v>0</v>
      </c>
      <c r="V277" s="10">
        <f t="shared" si="135"/>
        <v>0</v>
      </c>
      <c r="W277" s="10">
        <f t="shared" si="135"/>
        <v>0</v>
      </c>
      <c r="X277" s="10">
        <f t="shared" si="135"/>
        <v>0</v>
      </c>
      <c r="Y277" s="10">
        <f t="shared" si="135"/>
        <v>0</v>
      </c>
      <c r="Z277" s="10">
        <f t="shared" si="135"/>
        <v>0</v>
      </c>
      <c r="AA277" s="10">
        <f t="shared" si="135"/>
        <v>0</v>
      </c>
      <c r="AB277" s="10">
        <f t="shared" si="135"/>
        <v>0</v>
      </c>
      <c r="AC277" s="10">
        <f t="shared" si="135"/>
        <v>0</v>
      </c>
      <c r="AD277" s="10">
        <f t="shared" si="135"/>
        <v>0</v>
      </c>
      <c r="AE277" s="10">
        <f t="shared" si="135"/>
        <v>0</v>
      </c>
      <c r="AF277" s="10">
        <f t="shared" si="135"/>
        <v>0</v>
      </c>
      <c r="AG277" s="10">
        <f t="shared" si="135"/>
        <v>0</v>
      </c>
      <c r="AH277" s="10">
        <f t="shared" si="135"/>
        <v>0</v>
      </c>
      <c r="AI277" s="10">
        <f t="shared" si="135"/>
        <v>0</v>
      </c>
      <c r="AJ277" s="10">
        <f t="shared" si="135"/>
        <v>0</v>
      </c>
      <c r="AK277" s="10">
        <f t="shared" si="135"/>
        <v>0</v>
      </c>
      <c r="AL277" s="10">
        <f t="shared" si="136"/>
        <v>0</v>
      </c>
    </row>
    <row r="278" spans="1:38" x14ac:dyDescent="0.35">
      <c r="E278" t="s">
        <v>148</v>
      </c>
      <c r="F278" t="s">
        <v>53</v>
      </c>
      <c r="G278" s="10">
        <f t="shared" ref="G278:AK278" si="137">G267</f>
        <v>0</v>
      </c>
      <c r="H278" s="10">
        <f t="shared" si="137"/>
        <v>0</v>
      </c>
      <c r="I278" s="10">
        <f t="shared" si="137"/>
        <v>0</v>
      </c>
      <c r="J278" s="10">
        <f t="shared" si="137"/>
        <v>0</v>
      </c>
      <c r="K278" s="10">
        <f t="shared" si="137"/>
        <v>0</v>
      </c>
      <c r="L278" s="10">
        <f t="shared" si="137"/>
        <v>0</v>
      </c>
      <c r="M278" s="10">
        <f t="shared" si="137"/>
        <v>0</v>
      </c>
      <c r="N278" s="10">
        <f t="shared" si="137"/>
        <v>0</v>
      </c>
      <c r="O278" s="10">
        <f t="shared" si="137"/>
        <v>0</v>
      </c>
      <c r="P278" s="10">
        <f t="shared" si="137"/>
        <v>0</v>
      </c>
      <c r="Q278" s="10">
        <f t="shared" si="137"/>
        <v>0</v>
      </c>
      <c r="R278" s="10">
        <f t="shared" si="137"/>
        <v>0</v>
      </c>
      <c r="S278" s="10">
        <f t="shared" si="137"/>
        <v>0</v>
      </c>
      <c r="T278" s="10">
        <f t="shared" si="137"/>
        <v>0</v>
      </c>
      <c r="U278" s="10">
        <f t="shared" si="137"/>
        <v>0</v>
      </c>
      <c r="V278" s="10">
        <f t="shared" si="137"/>
        <v>0</v>
      </c>
      <c r="W278" s="10">
        <f t="shared" si="137"/>
        <v>0</v>
      </c>
      <c r="X278" s="10">
        <f t="shared" si="137"/>
        <v>0</v>
      </c>
      <c r="Y278" s="10">
        <f t="shared" si="137"/>
        <v>0</v>
      </c>
      <c r="Z278" s="10">
        <f t="shared" si="137"/>
        <v>0</v>
      </c>
      <c r="AA278" s="10">
        <f t="shared" si="137"/>
        <v>0</v>
      </c>
      <c r="AB278" s="10">
        <f t="shared" si="137"/>
        <v>0</v>
      </c>
      <c r="AC278" s="10">
        <f t="shared" si="137"/>
        <v>0</v>
      </c>
      <c r="AD278" s="10">
        <f t="shared" si="137"/>
        <v>0</v>
      </c>
      <c r="AE278" s="10">
        <f t="shared" si="137"/>
        <v>0</v>
      </c>
      <c r="AF278" s="10">
        <f t="shared" si="137"/>
        <v>0</v>
      </c>
      <c r="AG278" s="10">
        <f t="shared" si="137"/>
        <v>0</v>
      </c>
      <c r="AH278" s="10">
        <f t="shared" si="137"/>
        <v>0</v>
      </c>
      <c r="AI278" s="10">
        <f t="shared" si="137"/>
        <v>0</v>
      </c>
      <c r="AJ278" s="10">
        <f t="shared" si="137"/>
        <v>0</v>
      </c>
      <c r="AK278" s="10">
        <f t="shared" si="137"/>
        <v>0</v>
      </c>
      <c r="AL278" s="10">
        <f>IF(AF278=0,0,IF($G$17&gt;(AK278/AF278)^(1/5)-1+2%,AK278*(AK278/AF278)^(1/5)/($G$17-((AK278/AF278)^(1/5)-1)),AK278*(1+$G$16)/$G$18))</f>
        <v>0</v>
      </c>
    </row>
    <row r="279" spans="1:38" x14ac:dyDescent="0.35">
      <c r="E279" t="s">
        <v>149</v>
      </c>
      <c r="F279" t="s">
        <v>53</v>
      </c>
      <c r="G279" s="10">
        <f>-$G$19*G278</f>
        <v>0</v>
      </c>
      <c r="H279" s="10">
        <f t="shared" ref="H279:AK279" si="138">-$G$19*H278</f>
        <v>0</v>
      </c>
      <c r="I279" s="10">
        <f t="shared" si="138"/>
        <v>0</v>
      </c>
      <c r="J279" s="10">
        <f t="shared" si="138"/>
        <v>0</v>
      </c>
      <c r="K279" s="10">
        <f t="shared" si="138"/>
        <v>0</v>
      </c>
      <c r="L279" s="10">
        <f t="shared" si="138"/>
        <v>0</v>
      </c>
      <c r="M279" s="10">
        <f t="shared" si="138"/>
        <v>0</v>
      </c>
      <c r="N279" s="10">
        <f t="shared" si="138"/>
        <v>0</v>
      </c>
      <c r="O279" s="10">
        <f t="shared" si="138"/>
        <v>0</v>
      </c>
      <c r="P279" s="10">
        <f t="shared" si="138"/>
        <v>0</v>
      </c>
      <c r="Q279" s="10">
        <f t="shared" si="138"/>
        <v>0</v>
      </c>
      <c r="R279" s="10">
        <f t="shared" si="138"/>
        <v>0</v>
      </c>
      <c r="S279" s="10">
        <f t="shared" si="138"/>
        <v>0</v>
      </c>
      <c r="T279" s="10">
        <f t="shared" si="138"/>
        <v>0</v>
      </c>
      <c r="U279" s="10">
        <f t="shared" si="138"/>
        <v>0</v>
      </c>
      <c r="V279" s="10">
        <f t="shared" si="138"/>
        <v>0</v>
      </c>
      <c r="W279" s="10">
        <f t="shared" si="138"/>
        <v>0</v>
      </c>
      <c r="X279" s="10">
        <f t="shared" si="138"/>
        <v>0</v>
      </c>
      <c r="Y279" s="10">
        <f t="shared" si="138"/>
        <v>0</v>
      </c>
      <c r="Z279" s="10">
        <f t="shared" si="138"/>
        <v>0</v>
      </c>
      <c r="AA279" s="10">
        <f t="shared" si="138"/>
        <v>0</v>
      </c>
      <c r="AB279" s="10">
        <f t="shared" si="138"/>
        <v>0</v>
      </c>
      <c r="AC279" s="10">
        <f t="shared" si="138"/>
        <v>0</v>
      </c>
      <c r="AD279" s="10">
        <f t="shared" si="138"/>
        <v>0</v>
      </c>
      <c r="AE279" s="10">
        <f t="shared" si="138"/>
        <v>0</v>
      </c>
      <c r="AF279" s="10">
        <f t="shared" si="138"/>
        <v>0</v>
      </c>
      <c r="AG279" s="10">
        <f t="shared" si="138"/>
        <v>0</v>
      </c>
      <c r="AH279" s="10">
        <f t="shared" si="138"/>
        <v>0</v>
      </c>
      <c r="AI279" s="10">
        <f t="shared" si="138"/>
        <v>0</v>
      </c>
      <c r="AJ279" s="10">
        <f t="shared" si="138"/>
        <v>0</v>
      </c>
      <c r="AK279" s="10">
        <f t="shared" si="138"/>
        <v>0</v>
      </c>
      <c r="AL279" s="10">
        <f t="shared" ref="AL279" si="139">IF(AF279=0,0,IF($G$17&gt;(AK279/AF279)^(1/5)-1+2%,AK279*(AK279/AF279)^(1/5)/($G$17-((AK279/AF279)^(1/5)-1)),AK279*(1+$G$16)/$G$18))</f>
        <v>0</v>
      </c>
    </row>
    <row r="280" spans="1:38" x14ac:dyDescent="0.35">
      <c r="E280" t="s">
        <v>150</v>
      </c>
      <c r="F280" t="s">
        <v>53</v>
      </c>
      <c r="G280" s="10">
        <f t="shared" ref="G280:AL280" si="140">SUM(G270:G279)</f>
        <v>-34764548.044999994</v>
      </c>
      <c r="H280" s="10">
        <f t="shared" si="140"/>
        <v>-1945044.737130746</v>
      </c>
      <c r="I280" s="10">
        <f t="shared" si="140"/>
        <v>-7360071.3042494999</v>
      </c>
      <c r="J280" s="10">
        <f t="shared" si="140"/>
        <v>-8708953.7453818247</v>
      </c>
      <c r="K280" s="10">
        <f t="shared" si="140"/>
        <v>-14436000.960957604</v>
      </c>
      <c r="L280" s="10">
        <f t="shared" si="140"/>
        <v>-5316788.1356428545</v>
      </c>
      <c r="M280" s="10">
        <f t="shared" si="140"/>
        <v>-2958516.9922275739</v>
      </c>
      <c r="N280" s="10">
        <f t="shared" si="140"/>
        <v>-2871458.9369274541</v>
      </c>
      <c r="O280" s="10">
        <f t="shared" si="140"/>
        <v>-32145652.607824896</v>
      </c>
      <c r="P280" s="10">
        <f t="shared" si="140"/>
        <v>-6310186.1345033599</v>
      </c>
      <c r="Q280" s="10">
        <f t="shared" si="140"/>
        <v>-8116478.0160645181</v>
      </c>
      <c r="R280" s="10">
        <f t="shared" si="140"/>
        <v>-17735725.916566201</v>
      </c>
      <c r="S280" s="10">
        <f t="shared" si="140"/>
        <v>-23779098.139327884</v>
      </c>
      <c r="T280" s="10">
        <f t="shared" si="140"/>
        <v>-5053238.2622279115</v>
      </c>
      <c r="U280" s="10">
        <f t="shared" si="140"/>
        <v>-4841390.6942784507</v>
      </c>
      <c r="V280" s="10">
        <f t="shared" si="140"/>
        <v>-4616675.7080923077</v>
      </c>
      <c r="W280" s="10">
        <f t="shared" si="140"/>
        <v>-4378703.8769969139</v>
      </c>
      <c r="X280" s="10">
        <f t="shared" si="140"/>
        <v>-4127075.0929309018</v>
      </c>
      <c r="Y280" s="10">
        <f t="shared" si="140"/>
        <v>-3861378.2895629425</v>
      </c>
      <c r="Z280" s="10">
        <f t="shared" si="140"/>
        <v>-3581191.1584920306</v>
      </c>
      <c r="AA280" s="10">
        <f t="shared" si="140"/>
        <v>-3286079.8583608512</v>
      </c>
      <c r="AB280" s="10">
        <f t="shared" si="140"/>
        <v>-2975598.7167095784</v>
      </c>
      <c r="AC280" s="10">
        <f t="shared" si="140"/>
        <v>-2649289.9243936539</v>
      </c>
      <c r="AD280" s="10">
        <f t="shared" si="140"/>
        <v>-2306683.2223845311</v>
      </c>
      <c r="AE280" s="10">
        <f t="shared" si="140"/>
        <v>-1947295.5807684287</v>
      </c>
      <c r="AF280" s="10">
        <f t="shared" si="140"/>
        <v>-1570630.8697533496</v>
      </c>
      <c r="AG280" s="10">
        <f t="shared" si="140"/>
        <v>-1176179.5224904083</v>
      </c>
      <c r="AH280" s="10">
        <f t="shared" si="140"/>
        <v>-763418.18951066211</v>
      </c>
      <c r="AI280" s="10">
        <f t="shared" si="140"/>
        <v>-331809.38457406685</v>
      </c>
      <c r="AJ280" s="10">
        <f t="shared" si="140"/>
        <v>119198.87827781588</v>
      </c>
      <c r="AK280" s="10">
        <f t="shared" si="140"/>
        <v>590173.45667851716</v>
      </c>
      <c r="AL280" s="10">
        <f t="shared" si="140"/>
        <v>373248534.89169931</v>
      </c>
    </row>
    <row r="281" spans="1:38" x14ac:dyDescent="0.35">
      <c r="E281" t="s">
        <v>151</v>
      </c>
      <c r="F281" t="s">
        <v>53</v>
      </c>
      <c r="G281" s="10">
        <f>NPV($G$17,H280:AL280)+G280</f>
        <v>-66477563.976665467</v>
      </c>
    </row>
    <row r="282" spans="1:38" x14ac:dyDescent="0.35">
      <c r="E282" s="15" t="s">
        <v>153</v>
      </c>
      <c r="F282" s="15"/>
      <c r="G282" s="18" t="str">
        <f>IF(G281&gt;0,"N/A",IF(ABS(G281+G255)&gt;1,"Error","OK"))</f>
        <v>Error</v>
      </c>
    </row>
    <row r="284" spans="1:38" x14ac:dyDescent="0.35">
      <c r="C284" s="3" t="s">
        <v>155</v>
      </c>
      <c r="D284" s="3"/>
      <c r="G284">
        <f>MAX(0,-G313/(NPV($G$18,H285:AA285)+G285))</f>
        <v>11939298.455477141</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41">G286*(1+$G$16)</f>
        <v>17579235.372820001</v>
      </c>
      <c r="I286" s="10">
        <f t="shared" si="141"/>
        <v>17948399.315649219</v>
      </c>
      <c r="J286" s="10">
        <f t="shared" si="141"/>
        <v>18325315.701277852</v>
      </c>
      <c r="K286" s="10">
        <f t="shared" si="141"/>
        <v>18710147.331004687</v>
      </c>
      <c r="L286" s="10">
        <f t="shared" si="141"/>
        <v>19103060.424955782</v>
      </c>
      <c r="M286" s="10">
        <f t="shared" si="141"/>
        <v>19504224.69387985</v>
      </c>
      <c r="N286" s="10">
        <f t="shared" si="141"/>
        <v>19913813.412451327</v>
      </c>
      <c r="O286" s="10">
        <f t="shared" si="141"/>
        <v>20332003.494112805</v>
      </c>
      <c r="P286" s="10">
        <f t="shared" si="141"/>
        <v>20758975.567489173</v>
      </c>
      <c r="Q286" s="10">
        <f t="shared" si="141"/>
        <v>21194914.054406445</v>
      </c>
      <c r="R286" s="10">
        <f t="shared" si="141"/>
        <v>21640007.249548979</v>
      </c>
      <c r="S286" s="10">
        <f t="shared" si="141"/>
        <v>22094447.401789505</v>
      </c>
      <c r="T286" s="10">
        <f t="shared" si="141"/>
        <v>22558430.797227081</v>
      </c>
      <c r="U286" s="10">
        <f t="shared" si="141"/>
        <v>23032157.843968846</v>
      </c>
      <c r="V286" s="10">
        <f t="shared" si="141"/>
        <v>23515833.158692189</v>
      </c>
      <c r="W286" s="10">
        <f t="shared" si="141"/>
        <v>24009665.655024722</v>
      </c>
      <c r="X286" s="10">
        <f t="shared" si="141"/>
        <v>24513868.633780241</v>
      </c>
      <c r="Y286" s="10">
        <f t="shared" si="141"/>
        <v>25028659.875089623</v>
      </c>
      <c r="Z286" s="10">
        <f t="shared" si="141"/>
        <v>25554261.732466504</v>
      </c>
      <c r="AA286" s="10">
        <f t="shared" si="141"/>
        <v>26090901.228848297</v>
      </c>
      <c r="AB286" s="10">
        <f t="shared" si="141"/>
        <v>26638810.154654108</v>
      </c>
      <c r="AC286" s="10">
        <f t="shared" si="141"/>
        <v>27198225.16790184</v>
      </c>
      <c r="AD286" s="10">
        <f t="shared" si="141"/>
        <v>27769387.896427777</v>
      </c>
      <c r="AE286" s="10">
        <f t="shared" si="141"/>
        <v>28352545.042252757</v>
      </c>
      <c r="AF286" s="10">
        <f t="shared" si="141"/>
        <v>28947948.488140061</v>
      </c>
      <c r="AG286" s="10">
        <f>AF286*(1+$G$16)</f>
        <v>29555855.406390999</v>
      </c>
      <c r="AH286" s="10">
        <f t="shared" si="141"/>
        <v>30176528.369925208</v>
      </c>
      <c r="AI286" s="10">
        <f t="shared" si="141"/>
        <v>30810235.465693634</v>
      </c>
      <c r="AJ286" s="10">
        <f t="shared" si="141"/>
        <v>31457250.410473198</v>
      </c>
      <c r="AK286" s="10">
        <f t="shared" si="141"/>
        <v>32117852.669093132</v>
      </c>
    </row>
    <row r="287" spans="1:38" x14ac:dyDescent="0.35">
      <c r="E287" t="s">
        <v>139</v>
      </c>
      <c r="F287" t="s">
        <v>53</v>
      </c>
      <c r="G287" s="10">
        <f>G285*G286</f>
        <v>17217664.420000002</v>
      </c>
      <c r="H287" s="10">
        <f t="shared" ref="H287:AK287" si="142">H285*H286</f>
        <v>17579235.372820001</v>
      </c>
      <c r="I287" s="10">
        <f t="shared" si="142"/>
        <v>17948399.315649219</v>
      </c>
      <c r="J287" s="10">
        <f t="shared" si="142"/>
        <v>18325315.701277852</v>
      </c>
      <c r="K287" s="10">
        <f t="shared" si="142"/>
        <v>18710147.331004687</v>
      </c>
      <c r="L287" s="10">
        <f t="shared" si="142"/>
        <v>19103060.424955782</v>
      </c>
      <c r="M287" s="10">
        <f t="shared" si="142"/>
        <v>0</v>
      </c>
      <c r="N287" s="10">
        <f t="shared" si="142"/>
        <v>0</v>
      </c>
      <c r="O287" s="10">
        <f t="shared" si="142"/>
        <v>0</v>
      </c>
      <c r="P287" s="10">
        <f t="shared" si="142"/>
        <v>0</v>
      </c>
      <c r="Q287" s="10">
        <f t="shared" si="142"/>
        <v>0</v>
      </c>
      <c r="R287" s="10">
        <f t="shared" si="142"/>
        <v>0</v>
      </c>
      <c r="S287" s="10">
        <f t="shared" si="142"/>
        <v>0</v>
      </c>
      <c r="T287" s="10">
        <f t="shared" si="142"/>
        <v>0</v>
      </c>
      <c r="U287" s="10">
        <f t="shared" si="142"/>
        <v>0</v>
      </c>
      <c r="V287" s="10">
        <f t="shared" si="142"/>
        <v>0</v>
      </c>
      <c r="W287" s="10">
        <f t="shared" si="142"/>
        <v>0</v>
      </c>
      <c r="X287" s="10">
        <f t="shared" si="142"/>
        <v>0</v>
      </c>
      <c r="Y287" s="10">
        <f t="shared" si="142"/>
        <v>0</v>
      </c>
      <c r="Z287" s="10">
        <f t="shared" si="142"/>
        <v>0</v>
      </c>
      <c r="AA287" s="10">
        <f t="shared" si="142"/>
        <v>0</v>
      </c>
      <c r="AB287" s="10">
        <f t="shared" si="142"/>
        <v>0</v>
      </c>
      <c r="AC287" s="10">
        <f t="shared" si="142"/>
        <v>0</v>
      </c>
      <c r="AD287" s="10">
        <f t="shared" si="142"/>
        <v>0</v>
      </c>
      <c r="AE287" s="10">
        <f t="shared" si="142"/>
        <v>0</v>
      </c>
      <c r="AF287" s="10">
        <f t="shared" si="142"/>
        <v>0</v>
      </c>
      <c r="AG287" s="10">
        <f t="shared" si="142"/>
        <v>0</v>
      </c>
      <c r="AH287" s="10">
        <f t="shared" si="142"/>
        <v>0</v>
      </c>
      <c r="AI287" s="10">
        <f t="shared" si="142"/>
        <v>0</v>
      </c>
      <c r="AJ287" s="10">
        <f t="shared" si="142"/>
        <v>0</v>
      </c>
      <c r="AK287" s="10">
        <f t="shared" si="142"/>
        <v>0</v>
      </c>
    </row>
    <row r="289" spans="4:37" x14ac:dyDescent="0.35">
      <c r="D289" t="s">
        <v>140</v>
      </c>
    </row>
    <row r="290" spans="4:37" x14ac:dyDescent="0.35">
      <c r="E290" t="s">
        <v>57</v>
      </c>
      <c r="F290" t="s">
        <v>53</v>
      </c>
      <c r="G290" s="10">
        <f t="shared" ref="G290:AK295" si="143">G224</f>
        <v>6232586.4000000004</v>
      </c>
      <c r="H290" s="10">
        <f t="shared" si="143"/>
        <v>4176296</v>
      </c>
      <c r="I290" s="10">
        <f t="shared" si="143"/>
        <v>4176296</v>
      </c>
      <c r="J290" s="10">
        <f t="shared" si="143"/>
        <v>3786015.9385158177</v>
      </c>
      <c r="K290" s="10">
        <f t="shared" si="143"/>
        <v>4598927.3384508733</v>
      </c>
      <c r="L290" s="10">
        <f t="shared" si="143"/>
        <v>5147622.5504659051</v>
      </c>
      <c r="M290" s="10">
        <f t="shared" si="143"/>
        <v>3979015.7998537263</v>
      </c>
      <c r="N290" s="10">
        <f t="shared" si="143"/>
        <v>4907370.082629622</v>
      </c>
      <c r="O290" s="10">
        <f t="shared" si="143"/>
        <v>4483790.3419831889</v>
      </c>
      <c r="P290" s="10">
        <f t="shared" si="143"/>
        <v>4577949.939164836</v>
      </c>
      <c r="Q290" s="10">
        <f t="shared" si="143"/>
        <v>4674086.8878872972</v>
      </c>
      <c r="R290" s="10">
        <f t="shared" si="143"/>
        <v>4772242.7125329301</v>
      </c>
      <c r="S290" s="10">
        <f t="shared" si="143"/>
        <v>4872459.8094961215</v>
      </c>
      <c r="T290" s="10">
        <f t="shared" si="143"/>
        <v>4974781.4654955398</v>
      </c>
      <c r="U290" s="10">
        <f t="shared" si="143"/>
        <v>5079251.8762709461</v>
      </c>
      <c r="V290" s="10">
        <f t="shared" si="143"/>
        <v>5185916.1656726357</v>
      </c>
      <c r="W290" s="10">
        <f t="shared" si="143"/>
        <v>5294820.4051517611</v>
      </c>
      <c r="X290" s="10">
        <f t="shared" si="143"/>
        <v>5406011.6336599477</v>
      </c>
      <c r="Y290" s="10">
        <f t="shared" si="143"/>
        <v>5519537.8779668063</v>
      </c>
      <c r="Z290" s="10">
        <f t="shared" si="143"/>
        <v>5635448.1734041097</v>
      </c>
      <c r="AA290" s="10">
        <f t="shared" si="143"/>
        <v>5753792.5850455957</v>
      </c>
      <c r="AB290" s="10">
        <f t="shared" si="143"/>
        <v>5874622.229331553</v>
      </c>
      <c r="AC290" s="10">
        <f t="shared" si="143"/>
        <v>5997989.296147516</v>
      </c>
      <c r="AD290" s="10">
        <f t="shared" si="143"/>
        <v>6123947.0713666137</v>
      </c>
      <c r="AE290" s="10">
        <f t="shared" si="143"/>
        <v>6252549.959865313</v>
      </c>
      <c r="AF290" s="10">
        <f t="shared" si="143"/>
        <v>6383853.5090224845</v>
      </c>
      <c r="AG290" s="10">
        <f t="shared" si="143"/>
        <v>6517914.432711957</v>
      </c>
      <c r="AH290" s="10">
        <f t="shared" si="143"/>
        <v>6654790.6357989078</v>
      </c>
      <c r="AI290" s="10">
        <f t="shared" si="143"/>
        <v>6794541.2391506853</v>
      </c>
      <c r="AJ290" s="10">
        <f t="shared" si="143"/>
        <v>6937226.6051728493</v>
      </c>
      <c r="AK290" s="10">
        <f t="shared" si="143"/>
        <v>7082908.363881479</v>
      </c>
    </row>
    <row r="291" spans="4:37" x14ac:dyDescent="0.35">
      <c r="E291" t="s">
        <v>141</v>
      </c>
      <c r="F291" t="s">
        <v>53</v>
      </c>
      <c r="G291" s="10">
        <f t="shared" si="143"/>
        <v>0</v>
      </c>
      <c r="H291" s="10">
        <f t="shared" si="143"/>
        <v>526993.09080000001</v>
      </c>
      <c r="I291" s="10">
        <f t="shared" si="143"/>
        <v>1052117.5824</v>
      </c>
      <c r="J291" s="10">
        <f t="shared" si="143"/>
        <v>1617100.6214063212</v>
      </c>
      <c r="K291" s="10">
        <f t="shared" si="143"/>
        <v>2267131.629974653</v>
      </c>
      <c r="L291" s="10">
        <f t="shared" si="143"/>
        <v>3011811.941742972</v>
      </c>
      <c r="M291" s="10">
        <f t="shared" si="143"/>
        <v>3740218.6243665987</v>
      </c>
      <c r="N291" s="10">
        <f t="shared" si="143"/>
        <v>4592466.9910514876</v>
      </c>
      <c r="O291" s="10">
        <f t="shared" si="143"/>
        <v>5480935.0271354765</v>
      </c>
      <c r="P291" s="10">
        <f t="shared" si="143"/>
        <v>6438228.9073482957</v>
      </c>
      <c r="Q291" s="10">
        <f t="shared" si="143"/>
        <v>7468664.8649403714</v>
      </c>
      <c r="R291" s="10">
        <f t="shared" si="143"/>
        <v>8576804.8291375712</v>
      </c>
      <c r="S291" s="10">
        <f t="shared" si="143"/>
        <v>9767469.651642032</v>
      </c>
      <c r="T291" s="10">
        <f t="shared" si="143"/>
        <v>10805934.917017881</v>
      </c>
      <c r="U291" s="10">
        <f t="shared" si="143"/>
        <v>11883708.269423144</v>
      </c>
      <c r="V291" s="10">
        <f t="shared" si="143"/>
        <v>13001982.685331021</v>
      </c>
      <c r="W291" s="10">
        <f t="shared" si="143"/>
        <v>14161983.911360214</v>
      </c>
      <c r="X291" s="10">
        <f t="shared" si="143"/>
        <v>15364971.314518403</v>
      </c>
      <c r="Y291" s="10">
        <f t="shared" si="143"/>
        <v>16612238.753704324</v>
      </c>
      <c r="Z291" s="10">
        <f t="shared" si="143"/>
        <v>17905115.472986355</v>
      </c>
      <c r="AA291" s="10">
        <f t="shared" si="143"/>
        <v>19244967.017187841</v>
      </c>
      <c r="AB291" s="10">
        <f t="shared" si="143"/>
        <v>20633196.17032221</v>
      </c>
      <c r="AC291" s="10">
        <f t="shared" si="143"/>
        <v>22071243.917433634</v>
      </c>
      <c r="AD291" s="10">
        <f t="shared" si="143"/>
        <v>23560590.430412631</v>
      </c>
      <c r="AE291" s="10">
        <f t="shared" si="143"/>
        <v>25102756.078369156</v>
      </c>
      <c r="AF291" s="10">
        <f t="shared" si="143"/>
        <v>26699302.463160045</v>
      </c>
      <c r="AG291" s="10">
        <f t="shared" si="143"/>
        <v>28351833.480681587</v>
      </c>
      <c r="AH291" s="10">
        <f t="shared" si="143"/>
        <v>30061996.408552781</v>
      </c>
      <c r="AI291" s="10">
        <f t="shared" si="143"/>
        <v>31831483.020829581</v>
      </c>
      <c r="AJ291" s="10">
        <f t="shared" si="143"/>
        <v>33662030.730405845</v>
      </c>
      <c r="AK291" s="10">
        <f t="shared" si="143"/>
        <v>35555423.759772114</v>
      </c>
    </row>
    <row r="292" spans="4:37" x14ac:dyDescent="0.35">
      <c r="E292" t="s">
        <v>117</v>
      </c>
      <c r="F292" t="s">
        <v>53</v>
      </c>
      <c r="G292" s="10">
        <f t="shared" si="143"/>
        <v>0</v>
      </c>
      <c r="H292" s="10">
        <f t="shared" si="143"/>
        <v>0</v>
      </c>
      <c r="I292" s="10">
        <f t="shared" si="143"/>
        <v>0</v>
      </c>
      <c r="J292" s="10">
        <f t="shared" si="143"/>
        <v>0</v>
      </c>
      <c r="K292" s="10">
        <f t="shared" si="143"/>
        <v>0</v>
      </c>
      <c r="L292" s="10">
        <f t="shared" si="143"/>
        <v>0</v>
      </c>
      <c r="M292" s="10">
        <f t="shared" si="143"/>
        <v>0</v>
      </c>
      <c r="N292" s="10">
        <f t="shared" si="143"/>
        <v>0</v>
      </c>
      <c r="O292" s="10">
        <f t="shared" si="143"/>
        <v>0</v>
      </c>
      <c r="P292" s="10">
        <f t="shared" si="143"/>
        <v>0</v>
      </c>
      <c r="Q292" s="10">
        <f t="shared" si="143"/>
        <v>0</v>
      </c>
      <c r="R292" s="10">
        <f t="shared" si="143"/>
        <v>0</v>
      </c>
      <c r="S292" s="10">
        <f t="shared" si="143"/>
        <v>0</v>
      </c>
      <c r="T292" s="10">
        <f t="shared" si="143"/>
        <v>0</v>
      </c>
      <c r="U292" s="10">
        <f t="shared" si="143"/>
        <v>0</v>
      </c>
      <c r="V292" s="10">
        <f t="shared" si="143"/>
        <v>0</v>
      </c>
      <c r="W292" s="10">
        <f t="shared" si="143"/>
        <v>0</v>
      </c>
      <c r="X292" s="10">
        <f t="shared" si="143"/>
        <v>0</v>
      </c>
      <c r="Y292" s="10">
        <f t="shared" si="143"/>
        <v>0</v>
      </c>
      <c r="Z292" s="10">
        <f t="shared" si="143"/>
        <v>0</v>
      </c>
      <c r="AA292" s="10">
        <f t="shared" si="143"/>
        <v>0</v>
      </c>
      <c r="AB292" s="10">
        <f t="shared" si="143"/>
        <v>0</v>
      </c>
      <c r="AC292" s="10">
        <f t="shared" si="143"/>
        <v>0</v>
      </c>
      <c r="AD292" s="10">
        <f t="shared" si="143"/>
        <v>0</v>
      </c>
      <c r="AE292" s="10">
        <f t="shared" si="143"/>
        <v>0</v>
      </c>
      <c r="AF292" s="10">
        <f t="shared" si="143"/>
        <v>0</v>
      </c>
      <c r="AG292" s="10">
        <f t="shared" si="143"/>
        <v>0</v>
      </c>
      <c r="AH292" s="10">
        <f t="shared" si="143"/>
        <v>0</v>
      </c>
      <c r="AI292" s="10">
        <f t="shared" si="143"/>
        <v>0</v>
      </c>
      <c r="AJ292" s="10">
        <f t="shared" si="143"/>
        <v>0</v>
      </c>
      <c r="AK292" s="10">
        <f t="shared" si="143"/>
        <v>0</v>
      </c>
    </row>
    <row r="293" spans="4:37" x14ac:dyDescent="0.35">
      <c r="E293" t="s">
        <v>118</v>
      </c>
      <c r="F293" t="s">
        <v>53</v>
      </c>
      <c r="G293" s="10">
        <f t="shared" si="143"/>
        <v>0</v>
      </c>
      <c r="H293" s="10">
        <f t="shared" si="143"/>
        <v>-473409.11199999996</v>
      </c>
      <c r="I293" s="10">
        <f t="shared" si="143"/>
        <v>-910776.53193599987</v>
      </c>
      <c r="J293" s="10">
        <f t="shared" si="143"/>
        <v>-1372422.3919271477</v>
      </c>
      <c r="K293" s="10">
        <f t="shared" si="143"/>
        <v>-1886369.0869462134</v>
      </c>
      <c r="L293" s="10">
        <f t="shared" si="143"/>
        <v>-2432988.253675662</v>
      </c>
      <c r="M293" s="10">
        <f t="shared" si="143"/>
        <v>-2933364.3346128031</v>
      </c>
      <c r="N293" s="10">
        <f t="shared" si="143"/>
        <v>-3496895.8544871639</v>
      </c>
      <c r="O293" s="10">
        <f t="shared" si="143"/>
        <v>-4082802.0845246837</v>
      </c>
      <c r="P293" s="10">
        <f t="shared" si="143"/>
        <v>-4691774.245151951</v>
      </c>
      <c r="Q293" s="10">
        <f t="shared" si="143"/>
        <v>-5324522.7208062867</v>
      </c>
      <c r="R293" s="10">
        <f t="shared" si="143"/>
        <v>-5981777.559995994</v>
      </c>
      <c r="S293" s="10">
        <f t="shared" si="143"/>
        <v>-6664288.9879117915</v>
      </c>
      <c r="T293" s="10">
        <f t="shared" si="143"/>
        <v>-7372827.9318960942</v>
      </c>
      <c r="U293" s="10">
        <f t="shared" si="143"/>
        <v>-8108186.5600840691</v>
      </c>
      <c r="V293" s="10">
        <f t="shared" si="143"/>
        <v>-8871178.8335379735</v>
      </c>
      <c r="W293" s="10">
        <f t="shared" si="143"/>
        <v>-9662641.0722039435</v>
      </c>
      <c r="X293" s="10">
        <f t="shared" si="143"/>
        <v>-10483432.535028294</v>
      </c>
      <c r="Y293" s="10">
        <f t="shared" si="143"/>
        <v>-11334436.014578426</v>
      </c>
      <c r="Z293" s="10">
        <f t="shared" si="143"/>
        <v>-12216558.446521716</v>
      </c>
      <c r="AA293" s="10">
        <f t="shared" si="143"/>
        <v>-13130731.534324195</v>
      </c>
      <c r="AB293" s="10">
        <f t="shared" si="143"/>
        <v>-14077912.389539462</v>
      </c>
      <c r="AC293" s="10">
        <f t="shared" si="143"/>
        <v>-15059084.188067133</v>
      </c>
      <c r="AD293" s="10">
        <f t="shared" si="143"/>
        <v>-16075256.842769178</v>
      </c>
      <c r="AE293" s="10">
        <f t="shared" si="143"/>
        <v>-17127467.692841772</v>
      </c>
      <c r="AF293" s="10">
        <f t="shared" si="143"/>
        <v>-18216782.210349753</v>
      </c>
      <c r="AG293" s="10">
        <f t="shared" si="143"/>
        <v>-19344294.724340525</v>
      </c>
      <c r="AH293" s="10">
        <f t="shared" si="143"/>
        <v>-20511129.162964147</v>
      </c>
      <c r="AI293" s="10">
        <f t="shared" si="143"/>
        <v>-21718439.814036522</v>
      </c>
      <c r="AJ293" s="10">
        <f t="shared" si="143"/>
        <v>-22967412.104493074</v>
      </c>
      <c r="AK293" s="10">
        <f t="shared" si="143"/>
        <v>-24259263.399190813</v>
      </c>
    </row>
    <row r="294" spans="4:37" x14ac:dyDescent="0.35">
      <c r="E294" t="s">
        <v>142</v>
      </c>
      <c r="F294" t="s">
        <v>53</v>
      </c>
      <c r="G294" s="10">
        <f t="shared" si="143"/>
        <v>-2197616.1825999999</v>
      </c>
      <c r="H294" s="10">
        <f t="shared" si="143"/>
        <v>-2338304.2137968307</v>
      </c>
      <c r="I294" s="10">
        <f t="shared" si="143"/>
        <v>-2710520.8808911005</v>
      </c>
      <c r="J294" s="10">
        <f t="shared" si="143"/>
        <v>-3063146.7228086372</v>
      </c>
      <c r="K294" s="10">
        <f t="shared" si="143"/>
        <v>-3549843.9022192797</v>
      </c>
      <c r="L294" s="10">
        <f t="shared" si="143"/>
        <v>-3844264.5922605116</v>
      </c>
      <c r="M294" s="10">
        <f t="shared" si="143"/>
        <v>-4001325.7003741753</v>
      </c>
      <c r="N294" s="10">
        <f t="shared" si="143"/>
        <v>-4194069.3778108284</v>
      </c>
      <c r="O294" s="10">
        <f t="shared" si="143"/>
        <v>-4485177.1546153165</v>
      </c>
      <c r="P294" s="10">
        <f t="shared" si="143"/>
        <v>-4782398.1947326986</v>
      </c>
      <c r="Q294" s="10">
        <f t="shared" si="143"/>
        <v>-5085860.8766925465</v>
      </c>
      <c r="R294" s="10">
        <f t="shared" si="143"/>
        <v>-5395696.2749735508</v>
      </c>
      <c r="S294" s="10">
        <f t="shared" si="143"/>
        <v>-5712038.2166184559</v>
      </c>
      <c r="T294" s="10">
        <f t="shared" si="143"/>
        <v>-6034160.7541327896</v>
      </c>
      <c r="U294" s="10">
        <f t="shared" si="143"/>
        <v>-6362106.8626120714</v>
      </c>
      <c r="V294" s="10">
        <f t="shared" si="143"/>
        <v>-6695920.419628826</v>
      </c>
      <c r="W294" s="10">
        <f t="shared" si="143"/>
        <v>-7035646.2241846044</v>
      </c>
      <c r="X294" s="10">
        <f t="shared" si="143"/>
        <v>-7381330.0160599854</v>
      </c>
      <c r="Y294" s="10">
        <f t="shared" si="143"/>
        <v>-7733018.4955709428</v>
      </c>
      <c r="Z294" s="10">
        <f t="shared" si="143"/>
        <v>-8090759.3437400861</v>
      </c>
      <c r="AA294" s="10">
        <f t="shared" si="143"/>
        <v>-8454601.2428914998</v>
      </c>
      <c r="AB294" s="10">
        <f t="shared" si="143"/>
        <v>-8824593.8976780735</v>
      </c>
      <c r="AC294" s="10">
        <f t="shared" si="143"/>
        <v>-9200788.0565504059</v>
      </c>
      <c r="AD294" s="10">
        <f t="shared" si="143"/>
        <v>-9583235.5336765591</v>
      </c>
      <c r="AE294" s="10">
        <f t="shared" si="143"/>
        <v>-9971989.2313221265</v>
      </c>
      <c r="AF294" s="10">
        <f t="shared" si="143"/>
        <v>-8812036.1753002778</v>
      </c>
      <c r="AG294" s="10">
        <f t="shared" si="143"/>
        <v>-9179186.4141452238</v>
      </c>
      <c r="AH294" s="10">
        <f t="shared" si="143"/>
        <v>-9309862.4135577846</v>
      </c>
      <c r="AI294" s="10">
        <f t="shared" si="143"/>
        <v>-9528726.8204868194</v>
      </c>
      <c r="AJ294" s="10">
        <f t="shared" si="143"/>
        <v>-9753078.1396619268</v>
      </c>
      <c r="AK294" s="10">
        <f t="shared" si="143"/>
        <v>-10033731.976769038</v>
      </c>
    </row>
    <row r="295" spans="4:37" x14ac:dyDescent="0.35">
      <c r="E295" t="s">
        <v>125</v>
      </c>
      <c r="F295" t="s">
        <v>53</v>
      </c>
      <c r="G295" s="10">
        <f t="shared" si="143"/>
        <v>0</v>
      </c>
      <c r="H295" s="10">
        <f t="shared" si="143"/>
        <v>0</v>
      </c>
      <c r="I295" s="10">
        <f t="shared" si="143"/>
        <v>0</v>
      </c>
      <c r="J295" s="10">
        <f t="shared" si="143"/>
        <v>0</v>
      </c>
      <c r="K295" s="10">
        <f t="shared" si="143"/>
        <v>0</v>
      </c>
      <c r="L295" s="10">
        <f t="shared" si="143"/>
        <v>0</v>
      </c>
      <c r="M295" s="10">
        <f t="shared" si="143"/>
        <v>0</v>
      </c>
      <c r="N295" s="10">
        <f t="shared" si="143"/>
        <v>0</v>
      </c>
      <c r="O295" s="10">
        <f t="shared" si="143"/>
        <v>0</v>
      </c>
      <c r="P295" s="10">
        <f t="shared" si="143"/>
        <v>0</v>
      </c>
      <c r="Q295" s="10">
        <f t="shared" si="143"/>
        <v>0</v>
      </c>
      <c r="R295" s="10">
        <f t="shared" si="143"/>
        <v>0</v>
      </c>
      <c r="S295" s="10">
        <f t="shared" si="143"/>
        <v>0</v>
      </c>
      <c r="T295" s="10">
        <f t="shared" si="143"/>
        <v>0</v>
      </c>
      <c r="U295" s="10">
        <f t="shared" si="143"/>
        <v>0</v>
      </c>
      <c r="V295" s="10">
        <f t="shared" si="143"/>
        <v>0</v>
      </c>
      <c r="W295" s="10">
        <f t="shared" si="143"/>
        <v>0</v>
      </c>
      <c r="X295" s="10">
        <f t="shared" si="143"/>
        <v>0</v>
      </c>
      <c r="Y295" s="10">
        <f t="shared" si="143"/>
        <v>0</v>
      </c>
      <c r="Z295" s="10">
        <f t="shared" si="143"/>
        <v>0</v>
      </c>
      <c r="AA295" s="10">
        <f t="shared" si="143"/>
        <v>0</v>
      </c>
      <c r="AB295" s="10">
        <f t="shared" si="143"/>
        <v>0</v>
      </c>
      <c r="AC295" s="10">
        <f t="shared" si="143"/>
        <v>0</v>
      </c>
      <c r="AD295" s="10">
        <f t="shared" si="143"/>
        <v>0</v>
      </c>
      <c r="AE295" s="10">
        <f t="shared" si="143"/>
        <v>0</v>
      </c>
      <c r="AF295" s="10">
        <f t="shared" si="143"/>
        <v>0</v>
      </c>
      <c r="AG295" s="10">
        <f t="shared" si="143"/>
        <v>0</v>
      </c>
      <c r="AH295" s="10">
        <f t="shared" si="143"/>
        <v>0</v>
      </c>
      <c r="AI295" s="10">
        <f t="shared" si="143"/>
        <v>0</v>
      </c>
      <c r="AJ295" s="10">
        <f t="shared" si="143"/>
        <v>0</v>
      </c>
      <c r="AK295" s="10">
        <f t="shared" si="143"/>
        <v>0</v>
      </c>
    </row>
    <row r="296" spans="4:37" x14ac:dyDescent="0.35">
      <c r="E296" t="s">
        <v>143</v>
      </c>
      <c r="F296" t="s">
        <v>53</v>
      </c>
      <c r="G296" s="10">
        <f t="shared" ref="G296:AK296" si="144">G287</f>
        <v>17217664.420000002</v>
      </c>
      <c r="H296" s="10">
        <f t="shared" si="144"/>
        <v>17579235.372820001</v>
      </c>
      <c r="I296" s="10">
        <f t="shared" si="144"/>
        <v>17948399.315649219</v>
      </c>
      <c r="J296" s="10">
        <f t="shared" si="144"/>
        <v>18325315.701277852</v>
      </c>
      <c r="K296" s="10">
        <f t="shared" si="144"/>
        <v>18710147.331004687</v>
      </c>
      <c r="L296" s="10">
        <f t="shared" si="144"/>
        <v>19103060.424955782</v>
      </c>
      <c r="M296" s="10">
        <f t="shared" si="144"/>
        <v>0</v>
      </c>
      <c r="N296" s="10">
        <f t="shared" si="144"/>
        <v>0</v>
      </c>
      <c r="O296" s="10">
        <f t="shared" si="144"/>
        <v>0</v>
      </c>
      <c r="P296" s="10">
        <f t="shared" si="144"/>
        <v>0</v>
      </c>
      <c r="Q296" s="10">
        <f t="shared" si="144"/>
        <v>0</v>
      </c>
      <c r="R296" s="10">
        <f t="shared" si="144"/>
        <v>0</v>
      </c>
      <c r="S296" s="10">
        <f t="shared" si="144"/>
        <v>0</v>
      </c>
      <c r="T296" s="10">
        <f t="shared" si="144"/>
        <v>0</v>
      </c>
      <c r="U296" s="10">
        <f t="shared" si="144"/>
        <v>0</v>
      </c>
      <c r="V296" s="10">
        <f t="shared" si="144"/>
        <v>0</v>
      </c>
      <c r="W296" s="10">
        <f t="shared" si="144"/>
        <v>0</v>
      </c>
      <c r="X296" s="10">
        <f t="shared" si="144"/>
        <v>0</v>
      </c>
      <c r="Y296" s="10">
        <f t="shared" si="144"/>
        <v>0</v>
      </c>
      <c r="Z296" s="10">
        <f t="shared" si="144"/>
        <v>0</v>
      </c>
      <c r="AA296" s="10">
        <f t="shared" si="144"/>
        <v>0</v>
      </c>
      <c r="AB296" s="10">
        <f t="shared" si="144"/>
        <v>0</v>
      </c>
      <c r="AC296" s="10">
        <f t="shared" si="144"/>
        <v>0</v>
      </c>
      <c r="AD296" s="10">
        <f t="shared" si="144"/>
        <v>0</v>
      </c>
      <c r="AE296" s="10">
        <f t="shared" si="144"/>
        <v>0</v>
      </c>
      <c r="AF296" s="10">
        <f t="shared" si="144"/>
        <v>0</v>
      </c>
      <c r="AG296" s="10">
        <f t="shared" si="144"/>
        <v>0</v>
      </c>
      <c r="AH296" s="10">
        <f t="shared" si="144"/>
        <v>0</v>
      </c>
      <c r="AI296" s="10">
        <f t="shared" si="144"/>
        <v>0</v>
      </c>
      <c r="AJ296" s="10">
        <f t="shared" si="144"/>
        <v>0</v>
      </c>
      <c r="AK296" s="10">
        <f t="shared" si="144"/>
        <v>0</v>
      </c>
    </row>
    <row r="298" spans="4:37" x14ac:dyDescent="0.35">
      <c r="E298" t="s">
        <v>144</v>
      </c>
      <c r="F298" t="s">
        <v>53</v>
      </c>
      <c r="G298" s="10">
        <f t="shared" ref="G298:AK298" si="145">SUM(G290:G296)</f>
        <v>21252634.637400001</v>
      </c>
      <c r="H298" s="10">
        <f t="shared" si="145"/>
        <v>19470811.137823172</v>
      </c>
      <c r="I298" s="10">
        <f t="shared" si="145"/>
        <v>19555515.485222116</v>
      </c>
      <c r="J298" s="10">
        <f t="shared" si="145"/>
        <v>19292863.146464206</v>
      </c>
      <c r="K298" s="10">
        <f t="shared" si="145"/>
        <v>20139993.310264722</v>
      </c>
      <c r="L298" s="10">
        <f t="shared" si="145"/>
        <v>20985242.071228486</v>
      </c>
      <c r="M298" s="10">
        <f t="shared" si="145"/>
        <v>784544.38923334656</v>
      </c>
      <c r="N298" s="10">
        <f t="shared" si="145"/>
        <v>1808871.8413831163</v>
      </c>
      <c r="O298" s="10">
        <f t="shared" si="145"/>
        <v>1396746.1299786642</v>
      </c>
      <c r="P298" s="10">
        <f t="shared" si="145"/>
        <v>1542006.406628482</v>
      </c>
      <c r="Q298" s="10">
        <f t="shared" si="145"/>
        <v>1732368.1553288354</v>
      </c>
      <c r="R298" s="10">
        <f t="shared" si="145"/>
        <v>1971573.7067009564</v>
      </c>
      <c r="S298" s="10">
        <f t="shared" si="145"/>
        <v>2263602.256607906</v>
      </c>
      <c r="T298" s="10">
        <f t="shared" si="145"/>
        <v>2373727.6964845369</v>
      </c>
      <c r="U298" s="10">
        <f t="shared" si="145"/>
        <v>2492666.7229979513</v>
      </c>
      <c r="V298" s="10">
        <f t="shared" si="145"/>
        <v>2620799.5978368549</v>
      </c>
      <c r="W298" s="10">
        <f t="shared" si="145"/>
        <v>2758517.0201234259</v>
      </c>
      <c r="X298" s="10">
        <f t="shared" si="145"/>
        <v>2906220.3970900718</v>
      </c>
      <c r="Y298" s="10">
        <f t="shared" si="145"/>
        <v>3064322.1215217616</v>
      </c>
      <c r="Z298" s="10">
        <f t="shared" si="145"/>
        <v>3233245.8561286619</v>
      </c>
      <c r="AA298" s="10">
        <f t="shared" si="145"/>
        <v>3413426.8250177409</v>
      </c>
      <c r="AB298" s="10">
        <f t="shared" si="145"/>
        <v>3605312.1124362275</v>
      </c>
      <c r="AC298" s="10">
        <f t="shared" si="145"/>
        <v>3809360.9689636137</v>
      </c>
      <c r="AD298" s="10">
        <f t="shared" si="145"/>
        <v>4026045.1253335066</v>
      </c>
      <c r="AE298" s="10">
        <f t="shared" si="145"/>
        <v>4255849.1140705701</v>
      </c>
      <c r="AF298" s="10">
        <f t="shared" si="145"/>
        <v>6054337.5865324996</v>
      </c>
      <c r="AG298" s="10">
        <f t="shared" si="145"/>
        <v>6346266.7749077938</v>
      </c>
      <c r="AH298" s="10">
        <f t="shared" si="145"/>
        <v>6895795.4678297583</v>
      </c>
      <c r="AI298" s="10">
        <f t="shared" si="145"/>
        <v>7378857.6254569273</v>
      </c>
      <c r="AJ298" s="10">
        <f t="shared" si="145"/>
        <v>7878767.091423694</v>
      </c>
      <c r="AK298" s="10">
        <f t="shared" si="145"/>
        <v>8345336.7476937398</v>
      </c>
    </row>
    <row r="299" spans="4:37" x14ac:dyDescent="0.35">
      <c r="E299" t="s">
        <v>145</v>
      </c>
      <c r="F299" t="s">
        <v>53</v>
      </c>
      <c r="G299" s="10">
        <f t="shared" ref="G299:AK299" si="146">-G298*G$20</f>
        <v>0</v>
      </c>
      <c r="H299" s="10">
        <f t="shared" si="146"/>
        <v>0</v>
      </c>
      <c r="I299" s="10">
        <f t="shared" si="146"/>
        <v>0</v>
      </c>
      <c r="J299" s="10">
        <f t="shared" si="146"/>
        <v>0</v>
      </c>
      <c r="K299" s="10">
        <f t="shared" si="146"/>
        <v>0</v>
      </c>
      <c r="L299" s="10">
        <f t="shared" si="146"/>
        <v>0</v>
      </c>
      <c r="M299" s="10">
        <f t="shared" si="146"/>
        <v>0</v>
      </c>
      <c r="N299" s="10">
        <f t="shared" si="146"/>
        <v>0</v>
      </c>
      <c r="O299" s="10">
        <f t="shared" si="146"/>
        <v>0</v>
      </c>
      <c r="P299" s="10">
        <f t="shared" si="146"/>
        <v>0</v>
      </c>
      <c r="Q299" s="10">
        <f t="shared" si="146"/>
        <v>0</v>
      </c>
      <c r="R299" s="10">
        <f t="shared" si="146"/>
        <v>0</v>
      </c>
      <c r="S299" s="10">
        <f t="shared" si="146"/>
        <v>0</v>
      </c>
      <c r="T299" s="10">
        <f t="shared" si="146"/>
        <v>0</v>
      </c>
      <c r="U299" s="10">
        <f t="shared" si="146"/>
        <v>0</v>
      </c>
      <c r="V299" s="10">
        <f t="shared" si="146"/>
        <v>0</v>
      </c>
      <c r="W299" s="10">
        <f t="shared" si="146"/>
        <v>0</v>
      </c>
      <c r="X299" s="10">
        <f t="shared" si="146"/>
        <v>0</v>
      </c>
      <c r="Y299" s="10">
        <f t="shared" si="146"/>
        <v>0</v>
      </c>
      <c r="Z299" s="10">
        <f t="shared" si="146"/>
        <v>0</v>
      </c>
      <c r="AA299" s="10">
        <f t="shared" si="146"/>
        <v>0</v>
      </c>
      <c r="AB299" s="10">
        <f t="shared" si="146"/>
        <v>0</v>
      </c>
      <c r="AC299" s="10">
        <f t="shared" si="146"/>
        <v>0</v>
      </c>
      <c r="AD299" s="10">
        <f t="shared" si="146"/>
        <v>0</v>
      </c>
      <c r="AE299" s="10">
        <f t="shared" si="146"/>
        <v>0</v>
      </c>
      <c r="AF299" s="10">
        <f t="shared" si="146"/>
        <v>0</v>
      </c>
      <c r="AG299" s="10">
        <f t="shared" si="146"/>
        <v>0</v>
      </c>
      <c r="AH299" s="10">
        <f t="shared" si="146"/>
        <v>0</v>
      </c>
      <c r="AI299" s="10">
        <f t="shared" si="146"/>
        <v>0</v>
      </c>
      <c r="AJ299" s="10">
        <f t="shared" si="146"/>
        <v>0</v>
      </c>
      <c r="AK299" s="10">
        <f t="shared" si="146"/>
        <v>0</v>
      </c>
    </row>
    <row r="301" spans="4:37" x14ac:dyDescent="0.35">
      <c r="D301" t="s">
        <v>146</v>
      </c>
    </row>
    <row r="302" spans="4:37" x14ac:dyDescent="0.35">
      <c r="E302" t="s">
        <v>51</v>
      </c>
      <c r="F302" t="s">
        <v>53</v>
      </c>
      <c r="G302" s="10">
        <f t="shared" ref="G302:AK309" si="147">G236</f>
        <v>-64771548.044999994</v>
      </c>
      <c r="H302" s="10">
        <f t="shared" si="147"/>
        <v>-1998628.7159307459</v>
      </c>
      <c r="I302" s="10">
        <f t="shared" si="147"/>
        <v>-7501412.3547134995</v>
      </c>
      <c r="J302" s="10">
        <f t="shared" si="147"/>
        <v>-8953631.9748609979</v>
      </c>
      <c r="K302" s="10">
        <f t="shared" si="147"/>
        <v>-14816763.503986044</v>
      </c>
      <c r="L302" s="10">
        <f t="shared" si="147"/>
        <v>-5895611.8237101641</v>
      </c>
      <c r="M302" s="10">
        <f t="shared" si="147"/>
        <v>-3765371.2819813695</v>
      </c>
      <c r="N302" s="10">
        <f t="shared" si="147"/>
        <v>-3967030.0734917778</v>
      </c>
      <c r="O302" s="10">
        <f t="shared" si="147"/>
        <v>-33543785.550435688</v>
      </c>
      <c r="P302" s="10">
        <f t="shared" si="147"/>
        <v>-8056640.7966997046</v>
      </c>
      <c r="Q302" s="10">
        <f t="shared" si="147"/>
        <v>-10260620.160198603</v>
      </c>
      <c r="R302" s="10">
        <f t="shared" si="147"/>
        <v>-20330753.185707778</v>
      </c>
      <c r="S302" s="10">
        <f t="shared" si="147"/>
        <v>-26882278.803058125</v>
      </c>
      <c r="T302" s="10">
        <f t="shared" si="147"/>
        <v>-8486345.2473496981</v>
      </c>
      <c r="U302" s="10">
        <f t="shared" si="147"/>
        <v>-8616912.4036175255</v>
      </c>
      <c r="V302" s="10">
        <f t="shared" si="147"/>
        <v>-8747479.5598853547</v>
      </c>
      <c r="W302" s="10">
        <f t="shared" si="147"/>
        <v>-8878046.716153184</v>
      </c>
      <c r="X302" s="10">
        <f t="shared" si="147"/>
        <v>-9008613.8724210113</v>
      </c>
      <c r="Y302" s="10">
        <f t="shared" si="147"/>
        <v>-9139181.0286888406</v>
      </c>
      <c r="Z302" s="10">
        <f t="shared" si="147"/>
        <v>-9269748.1849566698</v>
      </c>
      <c r="AA302" s="10">
        <f t="shared" si="147"/>
        <v>-9400315.3412244972</v>
      </c>
      <c r="AB302" s="10">
        <f t="shared" si="147"/>
        <v>-9530882.4974923264</v>
      </c>
      <c r="AC302" s="10">
        <f t="shared" si="147"/>
        <v>-9661449.6537601557</v>
      </c>
      <c r="AD302" s="10">
        <f t="shared" si="147"/>
        <v>-9792016.8100279849</v>
      </c>
      <c r="AE302" s="10">
        <f t="shared" si="147"/>
        <v>-9922583.9662958123</v>
      </c>
      <c r="AF302" s="10">
        <f t="shared" si="147"/>
        <v>-10053151.122563642</v>
      </c>
      <c r="AG302" s="10">
        <f t="shared" si="147"/>
        <v>-10183718.278831471</v>
      </c>
      <c r="AH302" s="10">
        <f t="shared" si="147"/>
        <v>-10314285.435099298</v>
      </c>
      <c r="AI302" s="10">
        <f t="shared" si="147"/>
        <v>-10444852.591367127</v>
      </c>
      <c r="AJ302" s="10">
        <f t="shared" si="147"/>
        <v>-10575419.747634957</v>
      </c>
      <c r="AK302" s="10">
        <f t="shared" si="147"/>
        <v>-10705986.903902784</v>
      </c>
    </row>
    <row r="303" spans="4:37" x14ac:dyDescent="0.35">
      <c r="E303" t="s">
        <v>147</v>
      </c>
      <c r="F303" t="s">
        <v>53</v>
      </c>
      <c r="G303" s="10">
        <f t="shared" si="147"/>
        <v>0</v>
      </c>
      <c r="H303" s="10">
        <f t="shared" si="147"/>
        <v>0</v>
      </c>
      <c r="I303" s="10">
        <f t="shared" si="147"/>
        <v>0</v>
      </c>
      <c r="J303" s="10">
        <f t="shared" si="147"/>
        <v>0</v>
      </c>
      <c r="K303" s="10">
        <f t="shared" si="147"/>
        <v>0</v>
      </c>
      <c r="L303" s="10">
        <f t="shared" si="147"/>
        <v>0</v>
      </c>
      <c r="M303" s="10">
        <f t="shared" si="147"/>
        <v>0</v>
      </c>
      <c r="N303" s="10">
        <f t="shared" si="147"/>
        <v>0</v>
      </c>
      <c r="O303" s="10">
        <f t="shared" si="147"/>
        <v>0</v>
      </c>
      <c r="P303" s="10">
        <f t="shared" si="147"/>
        <v>0</v>
      </c>
      <c r="Q303" s="10">
        <f t="shared" si="147"/>
        <v>0</v>
      </c>
      <c r="R303" s="10">
        <f t="shared" si="147"/>
        <v>0</v>
      </c>
      <c r="S303" s="10">
        <f t="shared" si="147"/>
        <v>0</v>
      </c>
      <c r="T303" s="10">
        <f t="shared" si="147"/>
        <v>0</v>
      </c>
      <c r="U303" s="10">
        <f t="shared" si="147"/>
        <v>0</v>
      </c>
      <c r="V303" s="10">
        <f t="shared" si="147"/>
        <v>0</v>
      </c>
      <c r="W303" s="10">
        <f t="shared" si="147"/>
        <v>0</v>
      </c>
      <c r="X303" s="10">
        <f t="shared" si="147"/>
        <v>0</v>
      </c>
      <c r="Y303" s="10">
        <f t="shared" si="147"/>
        <v>0</v>
      </c>
      <c r="Z303" s="10">
        <f t="shared" si="147"/>
        <v>0</v>
      </c>
      <c r="AA303" s="10">
        <f t="shared" si="147"/>
        <v>0</v>
      </c>
      <c r="AB303" s="10">
        <f t="shared" si="147"/>
        <v>0</v>
      </c>
      <c r="AC303" s="10">
        <f t="shared" si="147"/>
        <v>0</v>
      </c>
      <c r="AD303" s="10">
        <f t="shared" si="147"/>
        <v>0</v>
      </c>
      <c r="AE303" s="10">
        <f t="shared" si="147"/>
        <v>0</v>
      </c>
      <c r="AF303" s="10">
        <f t="shared" si="147"/>
        <v>0</v>
      </c>
      <c r="AG303" s="10">
        <f t="shared" si="147"/>
        <v>0</v>
      </c>
      <c r="AH303" s="10">
        <f t="shared" si="147"/>
        <v>0</v>
      </c>
      <c r="AI303" s="10">
        <f t="shared" si="147"/>
        <v>0</v>
      </c>
      <c r="AJ303" s="10">
        <f t="shared" si="147"/>
        <v>0</v>
      </c>
      <c r="AK303" s="10">
        <f t="shared" si="147"/>
        <v>0</v>
      </c>
    </row>
    <row r="304" spans="4:37" x14ac:dyDescent="0.35">
      <c r="E304" t="s">
        <v>60</v>
      </c>
      <c r="F304" t="s">
        <v>53</v>
      </c>
      <c r="G304" s="10">
        <f t="shared" si="147"/>
        <v>30007000</v>
      </c>
      <c r="H304" s="10">
        <f t="shared" si="147"/>
        <v>0</v>
      </c>
      <c r="I304" s="10">
        <f t="shared" si="147"/>
        <v>0</v>
      </c>
      <c r="J304" s="10">
        <f t="shared" si="147"/>
        <v>0</v>
      </c>
      <c r="K304" s="10">
        <f t="shared" si="147"/>
        <v>0</v>
      </c>
      <c r="L304" s="10">
        <f t="shared" si="147"/>
        <v>0</v>
      </c>
      <c r="M304" s="10">
        <f t="shared" si="147"/>
        <v>0</v>
      </c>
      <c r="N304" s="10">
        <f t="shared" si="147"/>
        <v>0</v>
      </c>
      <c r="O304" s="10">
        <f t="shared" si="147"/>
        <v>0</v>
      </c>
      <c r="P304" s="10">
        <f t="shared" si="147"/>
        <v>0</v>
      </c>
      <c r="Q304" s="10">
        <f t="shared" si="147"/>
        <v>0</v>
      </c>
      <c r="R304" s="10">
        <f t="shared" si="147"/>
        <v>0</v>
      </c>
      <c r="S304" s="10">
        <f t="shared" si="147"/>
        <v>0</v>
      </c>
      <c r="T304" s="10">
        <f t="shared" si="147"/>
        <v>0</v>
      </c>
      <c r="U304" s="10">
        <f t="shared" si="147"/>
        <v>0</v>
      </c>
      <c r="V304" s="10">
        <f t="shared" si="147"/>
        <v>0</v>
      </c>
      <c r="W304" s="10">
        <f t="shared" si="147"/>
        <v>0</v>
      </c>
      <c r="X304" s="10">
        <f t="shared" si="147"/>
        <v>0</v>
      </c>
      <c r="Y304" s="10">
        <f t="shared" si="147"/>
        <v>0</v>
      </c>
      <c r="Z304" s="10">
        <f t="shared" si="147"/>
        <v>0</v>
      </c>
      <c r="AA304" s="10">
        <f t="shared" si="147"/>
        <v>0</v>
      </c>
      <c r="AB304" s="10">
        <f t="shared" si="147"/>
        <v>0</v>
      </c>
      <c r="AC304" s="10">
        <f t="shared" si="147"/>
        <v>0</v>
      </c>
      <c r="AD304" s="10">
        <f t="shared" si="147"/>
        <v>0</v>
      </c>
      <c r="AE304" s="10">
        <f t="shared" si="147"/>
        <v>0</v>
      </c>
      <c r="AF304" s="10">
        <f t="shared" si="147"/>
        <v>0</v>
      </c>
      <c r="AG304" s="10">
        <f t="shared" si="147"/>
        <v>0</v>
      </c>
      <c r="AH304" s="10">
        <f t="shared" si="147"/>
        <v>0</v>
      </c>
      <c r="AI304" s="10">
        <f t="shared" si="147"/>
        <v>0</v>
      </c>
      <c r="AJ304" s="10">
        <f t="shared" si="147"/>
        <v>0</v>
      </c>
      <c r="AK304" s="10">
        <f t="shared" si="147"/>
        <v>0</v>
      </c>
    </row>
    <row r="305" spans="3:38" x14ac:dyDescent="0.35">
      <c r="E305" t="s">
        <v>141</v>
      </c>
      <c r="F305" t="s">
        <v>53</v>
      </c>
      <c r="G305" s="10">
        <f t="shared" si="147"/>
        <v>0</v>
      </c>
      <c r="H305" s="10">
        <f t="shared" si="147"/>
        <v>526993.09080000001</v>
      </c>
      <c r="I305" s="10">
        <f t="shared" si="147"/>
        <v>1052117.5824</v>
      </c>
      <c r="J305" s="10">
        <f t="shared" si="147"/>
        <v>1617100.6214063212</v>
      </c>
      <c r="K305" s="10">
        <f t="shared" si="147"/>
        <v>2267131.629974653</v>
      </c>
      <c r="L305" s="10">
        <f t="shared" si="147"/>
        <v>3011811.941742972</v>
      </c>
      <c r="M305" s="10">
        <f t="shared" si="147"/>
        <v>3740218.6243665987</v>
      </c>
      <c r="N305" s="10">
        <f t="shared" si="147"/>
        <v>4592466.9910514876</v>
      </c>
      <c r="O305" s="10">
        <f t="shared" si="147"/>
        <v>5480935.0271354765</v>
      </c>
      <c r="P305" s="10">
        <f t="shared" si="147"/>
        <v>6438228.9073482957</v>
      </c>
      <c r="Q305" s="10">
        <f t="shared" si="147"/>
        <v>7468664.8649403714</v>
      </c>
      <c r="R305" s="10">
        <f t="shared" si="147"/>
        <v>8576804.8291375712</v>
      </c>
      <c r="S305" s="10">
        <f t="shared" si="147"/>
        <v>9767469.651642032</v>
      </c>
      <c r="T305" s="10">
        <f t="shared" si="147"/>
        <v>10805934.917017881</v>
      </c>
      <c r="U305" s="10">
        <f t="shared" si="147"/>
        <v>11883708.269423144</v>
      </c>
      <c r="V305" s="10">
        <f t="shared" si="147"/>
        <v>13001982.685331021</v>
      </c>
      <c r="W305" s="10">
        <f t="shared" si="147"/>
        <v>14161983.911360214</v>
      </c>
      <c r="X305" s="10">
        <f t="shared" si="147"/>
        <v>15364971.314518403</v>
      </c>
      <c r="Y305" s="10">
        <f t="shared" si="147"/>
        <v>16612238.753704324</v>
      </c>
      <c r="Z305" s="10">
        <f t="shared" si="147"/>
        <v>17905115.472986355</v>
      </c>
      <c r="AA305" s="10">
        <f t="shared" si="147"/>
        <v>19244967.017187841</v>
      </c>
      <c r="AB305" s="10">
        <f t="shared" si="147"/>
        <v>20633196.17032221</v>
      </c>
      <c r="AC305" s="10">
        <f t="shared" si="147"/>
        <v>22071243.917433634</v>
      </c>
      <c r="AD305" s="10">
        <f t="shared" si="147"/>
        <v>23560590.430412631</v>
      </c>
      <c r="AE305" s="10">
        <f t="shared" si="147"/>
        <v>25102756.078369156</v>
      </c>
      <c r="AF305" s="10">
        <f t="shared" si="147"/>
        <v>26699302.463160045</v>
      </c>
      <c r="AG305" s="10">
        <f t="shared" si="147"/>
        <v>28351833.480681587</v>
      </c>
      <c r="AH305" s="10">
        <f t="shared" si="147"/>
        <v>30061996.408552781</v>
      </c>
      <c r="AI305" s="10">
        <f t="shared" si="147"/>
        <v>31831483.020829581</v>
      </c>
      <c r="AJ305" s="10">
        <f t="shared" si="147"/>
        <v>33662030.730405845</v>
      </c>
      <c r="AK305" s="10">
        <f t="shared" si="147"/>
        <v>35555423.759772114</v>
      </c>
      <c r="AL305" s="10">
        <f t="shared" ref="AL305:AL309" si="148">IF(AF305=0,0,IF($G$17&gt;(AK305/AF305)^(1/5)-1+2%,AK305*(AK305/AF305)^(1/5)/($G$17-((AK305/AF305)^(1/5)-1)),AK305*(1+$G$16)/$G$18))</f>
        <v>1174824843.3245089</v>
      </c>
    </row>
    <row r="306" spans="3:38" x14ac:dyDescent="0.35">
      <c r="E306" t="s">
        <v>117</v>
      </c>
      <c r="F306" t="s">
        <v>53</v>
      </c>
      <c r="G306" s="10">
        <f t="shared" si="147"/>
        <v>0</v>
      </c>
      <c r="H306" s="10">
        <f t="shared" si="147"/>
        <v>0</v>
      </c>
      <c r="I306" s="10">
        <f t="shared" si="147"/>
        <v>0</v>
      </c>
      <c r="J306" s="10">
        <f t="shared" si="147"/>
        <v>0</v>
      </c>
      <c r="K306" s="10">
        <f t="shared" si="147"/>
        <v>0</v>
      </c>
      <c r="L306" s="10">
        <f t="shared" si="147"/>
        <v>0</v>
      </c>
      <c r="M306" s="10">
        <f t="shared" si="147"/>
        <v>0</v>
      </c>
      <c r="N306" s="10">
        <f t="shared" si="147"/>
        <v>0</v>
      </c>
      <c r="O306" s="10">
        <f t="shared" si="147"/>
        <v>0</v>
      </c>
      <c r="P306" s="10">
        <f t="shared" si="147"/>
        <v>0</v>
      </c>
      <c r="Q306" s="10">
        <f t="shared" si="147"/>
        <v>0</v>
      </c>
      <c r="R306" s="10">
        <f t="shared" si="147"/>
        <v>0</v>
      </c>
      <c r="S306" s="10">
        <f t="shared" si="147"/>
        <v>0</v>
      </c>
      <c r="T306" s="10">
        <f t="shared" si="147"/>
        <v>0</v>
      </c>
      <c r="U306" s="10">
        <f t="shared" si="147"/>
        <v>0</v>
      </c>
      <c r="V306" s="10">
        <f t="shared" si="147"/>
        <v>0</v>
      </c>
      <c r="W306" s="10">
        <f t="shared" si="147"/>
        <v>0</v>
      </c>
      <c r="X306" s="10">
        <f t="shared" si="147"/>
        <v>0</v>
      </c>
      <c r="Y306" s="10">
        <f t="shared" si="147"/>
        <v>0</v>
      </c>
      <c r="Z306" s="10">
        <f t="shared" si="147"/>
        <v>0</v>
      </c>
      <c r="AA306" s="10">
        <f t="shared" si="147"/>
        <v>0</v>
      </c>
      <c r="AB306" s="10">
        <f t="shared" si="147"/>
        <v>0</v>
      </c>
      <c r="AC306" s="10">
        <f t="shared" si="147"/>
        <v>0</v>
      </c>
      <c r="AD306" s="10">
        <f t="shared" si="147"/>
        <v>0</v>
      </c>
      <c r="AE306" s="10">
        <f t="shared" si="147"/>
        <v>0</v>
      </c>
      <c r="AF306" s="10">
        <f t="shared" si="147"/>
        <v>0</v>
      </c>
      <c r="AG306" s="10">
        <f t="shared" si="147"/>
        <v>0</v>
      </c>
      <c r="AH306" s="10">
        <f t="shared" si="147"/>
        <v>0</v>
      </c>
      <c r="AI306" s="10">
        <f t="shared" si="147"/>
        <v>0</v>
      </c>
      <c r="AJ306" s="10">
        <f t="shared" si="147"/>
        <v>0</v>
      </c>
      <c r="AK306" s="10">
        <f t="shared" si="147"/>
        <v>0</v>
      </c>
      <c r="AL306" s="10">
        <f t="shared" si="148"/>
        <v>0</v>
      </c>
    </row>
    <row r="307" spans="3:38" x14ac:dyDescent="0.35">
      <c r="E307" t="s">
        <v>118</v>
      </c>
      <c r="F307" t="s">
        <v>53</v>
      </c>
      <c r="G307" s="10">
        <f t="shared" si="147"/>
        <v>0</v>
      </c>
      <c r="H307" s="10">
        <f t="shared" si="147"/>
        <v>-473409.11199999996</v>
      </c>
      <c r="I307" s="10">
        <f t="shared" si="147"/>
        <v>-910776.53193599987</v>
      </c>
      <c r="J307" s="10">
        <f t="shared" si="147"/>
        <v>-1372422.3919271477</v>
      </c>
      <c r="K307" s="10">
        <f t="shared" si="147"/>
        <v>-1886369.0869462134</v>
      </c>
      <c r="L307" s="10">
        <f t="shared" si="147"/>
        <v>-2432988.253675662</v>
      </c>
      <c r="M307" s="10">
        <f t="shared" si="147"/>
        <v>-2933364.3346128031</v>
      </c>
      <c r="N307" s="10">
        <f t="shared" si="147"/>
        <v>-3496895.8544871639</v>
      </c>
      <c r="O307" s="10">
        <f t="shared" si="147"/>
        <v>-4082802.0845246837</v>
      </c>
      <c r="P307" s="10">
        <f t="shared" si="147"/>
        <v>-4691774.245151951</v>
      </c>
      <c r="Q307" s="10">
        <f t="shared" si="147"/>
        <v>-5324522.7208062867</v>
      </c>
      <c r="R307" s="10">
        <f t="shared" si="147"/>
        <v>-5981777.559995994</v>
      </c>
      <c r="S307" s="10">
        <f t="shared" si="147"/>
        <v>-6664288.9879117915</v>
      </c>
      <c r="T307" s="10">
        <f t="shared" si="147"/>
        <v>-7372827.9318960942</v>
      </c>
      <c r="U307" s="10">
        <f t="shared" si="147"/>
        <v>-8108186.5600840691</v>
      </c>
      <c r="V307" s="10">
        <f t="shared" si="147"/>
        <v>-8871178.8335379735</v>
      </c>
      <c r="W307" s="10">
        <f t="shared" si="147"/>
        <v>-9662641.0722039435</v>
      </c>
      <c r="X307" s="10">
        <f t="shared" si="147"/>
        <v>-10483432.535028294</v>
      </c>
      <c r="Y307" s="10">
        <f t="shared" si="147"/>
        <v>-11334436.014578426</v>
      </c>
      <c r="Z307" s="10">
        <f t="shared" si="147"/>
        <v>-12216558.446521716</v>
      </c>
      <c r="AA307" s="10">
        <f t="shared" si="147"/>
        <v>-13130731.534324195</v>
      </c>
      <c r="AB307" s="10">
        <f t="shared" si="147"/>
        <v>-14077912.389539462</v>
      </c>
      <c r="AC307" s="10">
        <f t="shared" si="147"/>
        <v>-15059084.188067133</v>
      </c>
      <c r="AD307" s="10">
        <f t="shared" si="147"/>
        <v>-16075256.842769178</v>
      </c>
      <c r="AE307" s="10">
        <f t="shared" si="147"/>
        <v>-17127467.692841772</v>
      </c>
      <c r="AF307" s="10">
        <f t="shared" si="147"/>
        <v>-18216782.210349753</v>
      </c>
      <c r="AG307" s="10">
        <f t="shared" si="147"/>
        <v>-19344294.724340525</v>
      </c>
      <c r="AH307" s="10">
        <f t="shared" si="147"/>
        <v>-20511129.162964147</v>
      </c>
      <c r="AI307" s="10">
        <f t="shared" si="147"/>
        <v>-21718439.814036522</v>
      </c>
      <c r="AJ307" s="10">
        <f t="shared" si="147"/>
        <v>-22967412.104493074</v>
      </c>
      <c r="AK307" s="10">
        <f t="shared" si="147"/>
        <v>-24259263.399190813</v>
      </c>
      <c r="AL307" s="10">
        <f t="shared" si="148"/>
        <v>-801576308.43280959</v>
      </c>
    </row>
    <row r="308" spans="3:38" x14ac:dyDescent="0.35">
      <c r="E308" t="s">
        <v>125</v>
      </c>
      <c r="F308" t="s">
        <v>53</v>
      </c>
      <c r="G308" s="10">
        <f t="shared" si="147"/>
        <v>0</v>
      </c>
      <c r="H308" s="10">
        <f t="shared" si="147"/>
        <v>0</v>
      </c>
      <c r="I308" s="10">
        <f t="shared" si="147"/>
        <v>0</v>
      </c>
      <c r="J308" s="10">
        <f t="shared" si="147"/>
        <v>0</v>
      </c>
      <c r="K308" s="10">
        <f t="shared" si="147"/>
        <v>0</v>
      </c>
      <c r="L308" s="10">
        <f t="shared" si="147"/>
        <v>0</v>
      </c>
      <c r="M308" s="10">
        <f t="shared" si="147"/>
        <v>0</v>
      </c>
      <c r="N308" s="10">
        <f t="shared" si="147"/>
        <v>0</v>
      </c>
      <c r="O308" s="10">
        <f t="shared" si="147"/>
        <v>0</v>
      </c>
      <c r="P308" s="10">
        <f t="shared" si="147"/>
        <v>0</v>
      </c>
      <c r="Q308" s="10">
        <f t="shared" si="147"/>
        <v>0</v>
      </c>
      <c r="R308" s="10">
        <f t="shared" si="147"/>
        <v>0</v>
      </c>
      <c r="S308" s="10">
        <f t="shared" si="147"/>
        <v>0</v>
      </c>
      <c r="T308" s="10">
        <f t="shared" si="147"/>
        <v>0</v>
      </c>
      <c r="U308" s="10">
        <f t="shared" si="147"/>
        <v>0</v>
      </c>
      <c r="V308" s="10">
        <f t="shared" si="147"/>
        <v>0</v>
      </c>
      <c r="W308" s="10">
        <f t="shared" si="147"/>
        <v>0</v>
      </c>
      <c r="X308" s="10">
        <f t="shared" si="147"/>
        <v>0</v>
      </c>
      <c r="Y308" s="10">
        <f t="shared" si="147"/>
        <v>0</v>
      </c>
      <c r="Z308" s="10">
        <f t="shared" si="147"/>
        <v>0</v>
      </c>
      <c r="AA308" s="10">
        <f t="shared" si="147"/>
        <v>0</v>
      </c>
      <c r="AB308" s="10">
        <f t="shared" si="147"/>
        <v>0</v>
      </c>
      <c r="AC308" s="10">
        <f t="shared" si="147"/>
        <v>0</v>
      </c>
      <c r="AD308" s="10">
        <f t="shared" si="147"/>
        <v>0</v>
      </c>
      <c r="AE308" s="10">
        <f t="shared" si="147"/>
        <v>0</v>
      </c>
      <c r="AF308" s="10">
        <f t="shared" si="147"/>
        <v>0</v>
      </c>
      <c r="AG308" s="10">
        <f t="shared" si="147"/>
        <v>0</v>
      </c>
      <c r="AH308" s="10">
        <f t="shared" si="147"/>
        <v>0</v>
      </c>
      <c r="AI308" s="10">
        <f t="shared" si="147"/>
        <v>0</v>
      </c>
      <c r="AJ308" s="10">
        <f t="shared" si="147"/>
        <v>0</v>
      </c>
      <c r="AK308" s="10">
        <f t="shared" si="147"/>
        <v>0</v>
      </c>
      <c r="AL308" s="10">
        <f t="shared" si="148"/>
        <v>0</v>
      </c>
    </row>
    <row r="309" spans="3:38" x14ac:dyDescent="0.35">
      <c r="E309" t="s">
        <v>131</v>
      </c>
      <c r="F309" t="s">
        <v>53</v>
      </c>
      <c r="G309" s="10">
        <f t="shared" si="147"/>
        <v>0</v>
      </c>
      <c r="H309" s="10">
        <f t="shared" si="147"/>
        <v>0</v>
      </c>
      <c r="I309" s="10">
        <f t="shared" si="147"/>
        <v>0</v>
      </c>
      <c r="J309" s="10">
        <f t="shared" si="147"/>
        <v>0</v>
      </c>
      <c r="K309" s="10">
        <f t="shared" si="147"/>
        <v>0</v>
      </c>
      <c r="L309" s="10">
        <f t="shared" si="147"/>
        <v>0</v>
      </c>
      <c r="M309" s="10">
        <f t="shared" si="147"/>
        <v>0</v>
      </c>
      <c r="N309" s="10">
        <f t="shared" si="147"/>
        <v>0</v>
      </c>
      <c r="O309" s="10">
        <f t="shared" si="147"/>
        <v>0</v>
      </c>
      <c r="P309" s="10">
        <f t="shared" si="147"/>
        <v>0</v>
      </c>
      <c r="Q309" s="10">
        <f t="shared" si="147"/>
        <v>0</v>
      </c>
      <c r="R309" s="10">
        <f t="shared" si="147"/>
        <v>0</v>
      </c>
      <c r="S309" s="10">
        <f t="shared" si="147"/>
        <v>0</v>
      </c>
      <c r="T309" s="10">
        <f t="shared" si="147"/>
        <v>0</v>
      </c>
      <c r="U309" s="10">
        <f t="shared" si="147"/>
        <v>0</v>
      </c>
      <c r="V309" s="10">
        <f t="shared" si="147"/>
        <v>0</v>
      </c>
      <c r="W309" s="10">
        <f t="shared" si="147"/>
        <v>0</v>
      </c>
      <c r="X309" s="10">
        <f t="shared" si="147"/>
        <v>0</v>
      </c>
      <c r="Y309" s="10">
        <f t="shared" si="147"/>
        <v>0</v>
      </c>
      <c r="Z309" s="10">
        <f t="shared" si="147"/>
        <v>0</v>
      </c>
      <c r="AA309" s="10">
        <f t="shared" si="147"/>
        <v>0</v>
      </c>
      <c r="AB309" s="10">
        <f t="shared" si="147"/>
        <v>0</v>
      </c>
      <c r="AC309" s="10">
        <f t="shared" si="147"/>
        <v>0</v>
      </c>
      <c r="AD309" s="10">
        <f t="shared" si="147"/>
        <v>0</v>
      </c>
      <c r="AE309" s="10">
        <f t="shared" si="147"/>
        <v>0</v>
      </c>
      <c r="AF309" s="10">
        <f t="shared" si="147"/>
        <v>0</v>
      </c>
      <c r="AG309" s="10">
        <f t="shared" si="147"/>
        <v>0</v>
      </c>
      <c r="AH309" s="10">
        <f t="shared" si="147"/>
        <v>0</v>
      </c>
      <c r="AI309" s="10">
        <f t="shared" si="147"/>
        <v>0</v>
      </c>
      <c r="AJ309" s="10">
        <f t="shared" si="147"/>
        <v>0</v>
      </c>
      <c r="AK309" s="10">
        <f t="shared" si="147"/>
        <v>0</v>
      </c>
      <c r="AL309" s="10">
        <f t="shared" si="148"/>
        <v>0</v>
      </c>
    </row>
    <row r="310" spans="3:38" x14ac:dyDescent="0.35">
      <c r="E310" t="s">
        <v>148</v>
      </c>
      <c r="F310" t="s">
        <v>53</v>
      </c>
      <c r="G310" s="10">
        <f t="shared" ref="G310:AK310" si="149">G299</f>
        <v>0</v>
      </c>
      <c r="H310" s="10">
        <f t="shared" si="149"/>
        <v>0</v>
      </c>
      <c r="I310" s="10">
        <f t="shared" si="149"/>
        <v>0</v>
      </c>
      <c r="J310" s="10">
        <f t="shared" si="149"/>
        <v>0</v>
      </c>
      <c r="K310" s="10">
        <f t="shared" si="149"/>
        <v>0</v>
      </c>
      <c r="L310" s="10">
        <f t="shared" si="149"/>
        <v>0</v>
      </c>
      <c r="M310" s="10">
        <f t="shared" si="149"/>
        <v>0</v>
      </c>
      <c r="N310" s="10">
        <f t="shared" si="149"/>
        <v>0</v>
      </c>
      <c r="O310" s="10">
        <f t="shared" si="149"/>
        <v>0</v>
      </c>
      <c r="P310" s="10">
        <f t="shared" si="149"/>
        <v>0</v>
      </c>
      <c r="Q310" s="10">
        <f t="shared" si="149"/>
        <v>0</v>
      </c>
      <c r="R310" s="10">
        <f t="shared" si="149"/>
        <v>0</v>
      </c>
      <c r="S310" s="10">
        <f t="shared" si="149"/>
        <v>0</v>
      </c>
      <c r="T310" s="10">
        <f t="shared" si="149"/>
        <v>0</v>
      </c>
      <c r="U310" s="10">
        <f t="shared" si="149"/>
        <v>0</v>
      </c>
      <c r="V310" s="10">
        <f t="shared" si="149"/>
        <v>0</v>
      </c>
      <c r="W310" s="10">
        <f t="shared" si="149"/>
        <v>0</v>
      </c>
      <c r="X310" s="10">
        <f t="shared" si="149"/>
        <v>0</v>
      </c>
      <c r="Y310" s="10">
        <f t="shared" si="149"/>
        <v>0</v>
      </c>
      <c r="Z310" s="10">
        <f t="shared" si="149"/>
        <v>0</v>
      </c>
      <c r="AA310" s="10">
        <f t="shared" si="149"/>
        <v>0</v>
      </c>
      <c r="AB310" s="10">
        <f t="shared" si="149"/>
        <v>0</v>
      </c>
      <c r="AC310" s="10">
        <f t="shared" si="149"/>
        <v>0</v>
      </c>
      <c r="AD310" s="10">
        <f t="shared" si="149"/>
        <v>0</v>
      </c>
      <c r="AE310" s="10">
        <f t="shared" si="149"/>
        <v>0</v>
      </c>
      <c r="AF310" s="10">
        <f t="shared" si="149"/>
        <v>0</v>
      </c>
      <c r="AG310" s="10">
        <f t="shared" si="149"/>
        <v>0</v>
      </c>
      <c r="AH310" s="10">
        <f t="shared" si="149"/>
        <v>0</v>
      </c>
      <c r="AI310" s="10">
        <f t="shared" si="149"/>
        <v>0</v>
      </c>
      <c r="AJ310" s="10">
        <f t="shared" si="149"/>
        <v>0</v>
      </c>
      <c r="AK310" s="10">
        <f t="shared" si="149"/>
        <v>0</v>
      </c>
      <c r="AL310" s="10">
        <f>IF(AF310=0,0,IF($G$17&gt;(AK310/AF310)^(1/5)-1+2%,AK310*(AK310/AF310)^(1/5)/($G$17-((AK310/AF310)^(1/5)-1)),AK310*(1+$G$16)/$G$18))</f>
        <v>0</v>
      </c>
    </row>
    <row r="311" spans="3:38" x14ac:dyDescent="0.35">
      <c r="E311" t="s">
        <v>149</v>
      </c>
      <c r="F311" t="s">
        <v>53</v>
      </c>
      <c r="G311" s="10">
        <f>-$G$19*G310</f>
        <v>0</v>
      </c>
      <c r="H311" s="10">
        <f t="shared" ref="H311:AK311" si="150">-$G$19*H310</f>
        <v>0</v>
      </c>
      <c r="I311" s="10">
        <f t="shared" si="150"/>
        <v>0</v>
      </c>
      <c r="J311" s="10">
        <f t="shared" si="150"/>
        <v>0</v>
      </c>
      <c r="K311" s="10">
        <f t="shared" si="150"/>
        <v>0</v>
      </c>
      <c r="L311" s="10">
        <f t="shared" si="150"/>
        <v>0</v>
      </c>
      <c r="M311" s="10">
        <f t="shared" si="150"/>
        <v>0</v>
      </c>
      <c r="N311" s="10">
        <f t="shared" si="150"/>
        <v>0</v>
      </c>
      <c r="O311" s="10">
        <f t="shared" si="150"/>
        <v>0</v>
      </c>
      <c r="P311" s="10">
        <f t="shared" si="150"/>
        <v>0</v>
      </c>
      <c r="Q311" s="10">
        <f t="shared" si="150"/>
        <v>0</v>
      </c>
      <c r="R311" s="10">
        <f t="shared" si="150"/>
        <v>0</v>
      </c>
      <c r="S311" s="10">
        <f t="shared" si="150"/>
        <v>0</v>
      </c>
      <c r="T311" s="10">
        <f t="shared" si="150"/>
        <v>0</v>
      </c>
      <c r="U311" s="10">
        <f t="shared" si="150"/>
        <v>0</v>
      </c>
      <c r="V311" s="10">
        <f t="shared" si="150"/>
        <v>0</v>
      </c>
      <c r="W311" s="10">
        <f t="shared" si="150"/>
        <v>0</v>
      </c>
      <c r="X311" s="10">
        <f t="shared" si="150"/>
        <v>0</v>
      </c>
      <c r="Y311" s="10">
        <f t="shared" si="150"/>
        <v>0</v>
      </c>
      <c r="Z311" s="10">
        <f t="shared" si="150"/>
        <v>0</v>
      </c>
      <c r="AA311" s="10">
        <f t="shared" si="150"/>
        <v>0</v>
      </c>
      <c r="AB311" s="10">
        <f t="shared" si="150"/>
        <v>0</v>
      </c>
      <c r="AC311" s="10">
        <f t="shared" si="150"/>
        <v>0</v>
      </c>
      <c r="AD311" s="10">
        <f t="shared" si="150"/>
        <v>0</v>
      </c>
      <c r="AE311" s="10">
        <f t="shared" si="150"/>
        <v>0</v>
      </c>
      <c r="AF311" s="10">
        <f t="shared" si="150"/>
        <v>0</v>
      </c>
      <c r="AG311" s="10">
        <f t="shared" si="150"/>
        <v>0</v>
      </c>
      <c r="AH311" s="10">
        <f t="shared" si="150"/>
        <v>0</v>
      </c>
      <c r="AI311" s="10">
        <f t="shared" si="150"/>
        <v>0</v>
      </c>
      <c r="AJ311" s="10">
        <f t="shared" si="150"/>
        <v>0</v>
      </c>
      <c r="AK311" s="10">
        <f t="shared" si="150"/>
        <v>0</v>
      </c>
      <c r="AL311" s="10">
        <f t="shared" ref="AL311" si="151">IF(AF311=0,0,IF($G$17&gt;(AK311/AF311)^(1/5)-1+2%,AK311*(AK311/AF311)^(1/5)/($G$17-((AK311/AF311)^(1/5)-1)),AK311*(1+$G$16)/$G$18))</f>
        <v>0</v>
      </c>
    </row>
    <row r="312" spans="3:38" x14ac:dyDescent="0.35">
      <c r="E312" t="s">
        <v>150</v>
      </c>
      <c r="F312" t="s">
        <v>53</v>
      </c>
      <c r="G312" s="10">
        <f t="shared" ref="G312:AL312" si="152">SUM(G302:G311)</f>
        <v>-34764548.044999994</v>
      </c>
      <c r="H312" s="10">
        <f t="shared" si="152"/>
        <v>-1945044.737130746</v>
      </c>
      <c r="I312" s="10">
        <f t="shared" si="152"/>
        <v>-7360071.3042494999</v>
      </c>
      <c r="J312" s="10">
        <f t="shared" si="152"/>
        <v>-8708953.7453818247</v>
      </c>
      <c r="K312" s="10">
        <f t="shared" si="152"/>
        <v>-14436000.960957604</v>
      </c>
      <c r="L312" s="10">
        <f t="shared" si="152"/>
        <v>-5316788.1356428545</v>
      </c>
      <c r="M312" s="10">
        <f t="shared" si="152"/>
        <v>-2958516.9922275739</v>
      </c>
      <c r="N312" s="10">
        <f t="shared" si="152"/>
        <v>-2871458.9369274541</v>
      </c>
      <c r="O312" s="10">
        <f t="shared" si="152"/>
        <v>-32145652.607824896</v>
      </c>
      <c r="P312" s="10">
        <f t="shared" si="152"/>
        <v>-6310186.1345033599</v>
      </c>
      <c r="Q312" s="10">
        <f t="shared" si="152"/>
        <v>-8116478.0160645181</v>
      </c>
      <c r="R312" s="10">
        <f t="shared" si="152"/>
        <v>-17735725.916566201</v>
      </c>
      <c r="S312" s="10">
        <f t="shared" si="152"/>
        <v>-23779098.139327884</v>
      </c>
      <c r="T312" s="10">
        <f t="shared" si="152"/>
        <v>-5053238.2622279115</v>
      </c>
      <c r="U312" s="10">
        <f t="shared" si="152"/>
        <v>-4841390.6942784507</v>
      </c>
      <c r="V312" s="10">
        <f t="shared" si="152"/>
        <v>-4616675.7080923077</v>
      </c>
      <c r="W312" s="10">
        <f t="shared" si="152"/>
        <v>-4378703.8769969139</v>
      </c>
      <c r="X312" s="10">
        <f t="shared" si="152"/>
        <v>-4127075.0929309018</v>
      </c>
      <c r="Y312" s="10">
        <f t="shared" si="152"/>
        <v>-3861378.2895629425</v>
      </c>
      <c r="Z312" s="10">
        <f t="shared" si="152"/>
        <v>-3581191.1584920306</v>
      </c>
      <c r="AA312" s="10">
        <f t="shared" si="152"/>
        <v>-3286079.8583608512</v>
      </c>
      <c r="AB312" s="10">
        <f t="shared" si="152"/>
        <v>-2975598.7167095784</v>
      </c>
      <c r="AC312" s="10">
        <f t="shared" si="152"/>
        <v>-2649289.9243936539</v>
      </c>
      <c r="AD312" s="10">
        <f t="shared" si="152"/>
        <v>-2306683.2223845311</v>
      </c>
      <c r="AE312" s="10">
        <f t="shared" si="152"/>
        <v>-1947295.5807684287</v>
      </c>
      <c r="AF312" s="10">
        <f t="shared" si="152"/>
        <v>-1570630.8697533496</v>
      </c>
      <c r="AG312" s="10">
        <f t="shared" si="152"/>
        <v>-1176179.5224904083</v>
      </c>
      <c r="AH312" s="10">
        <f t="shared" si="152"/>
        <v>-763418.18951066211</v>
      </c>
      <c r="AI312" s="10">
        <f t="shared" si="152"/>
        <v>-331809.38457406685</v>
      </c>
      <c r="AJ312" s="10">
        <f t="shared" si="152"/>
        <v>119198.87827781588</v>
      </c>
      <c r="AK312" s="10">
        <f t="shared" si="152"/>
        <v>590173.45667851716</v>
      </c>
      <c r="AL312" s="10">
        <f t="shared" si="152"/>
        <v>373248534.89169931</v>
      </c>
    </row>
    <row r="313" spans="3:38" x14ac:dyDescent="0.35">
      <c r="E313" t="s">
        <v>151</v>
      </c>
      <c r="F313" t="s">
        <v>53</v>
      </c>
      <c r="G313" s="10">
        <f>NPV($G$17,H312:AL312)+G312</f>
        <v>-66477563.976665467</v>
      </c>
    </row>
    <row r="315" spans="3:38" x14ac:dyDescent="0.35">
      <c r="E315" t="s">
        <v>143</v>
      </c>
      <c r="F315" t="s">
        <v>53</v>
      </c>
      <c r="G315" s="10">
        <f t="shared" ref="G315:AK315" si="153">G287</f>
        <v>17217664.420000002</v>
      </c>
      <c r="H315" s="10">
        <f t="shared" si="153"/>
        <v>17579235.372820001</v>
      </c>
      <c r="I315" s="10">
        <f t="shared" si="153"/>
        <v>17948399.315649219</v>
      </c>
      <c r="J315" s="10">
        <f t="shared" si="153"/>
        <v>18325315.701277852</v>
      </c>
      <c r="K315" s="10">
        <f t="shared" si="153"/>
        <v>18710147.331004687</v>
      </c>
      <c r="L315" s="10">
        <f t="shared" si="153"/>
        <v>19103060.424955782</v>
      </c>
      <c r="M315" s="10">
        <f t="shared" si="153"/>
        <v>0</v>
      </c>
      <c r="N315" s="10">
        <f t="shared" si="153"/>
        <v>0</v>
      </c>
      <c r="O315" s="10">
        <f t="shared" si="153"/>
        <v>0</v>
      </c>
      <c r="P315" s="10">
        <f t="shared" si="153"/>
        <v>0</v>
      </c>
      <c r="Q315" s="10">
        <f t="shared" si="153"/>
        <v>0</v>
      </c>
      <c r="R315" s="10">
        <f t="shared" si="153"/>
        <v>0</v>
      </c>
      <c r="S315" s="10">
        <f t="shared" si="153"/>
        <v>0</v>
      </c>
      <c r="T315" s="10">
        <f t="shared" si="153"/>
        <v>0</v>
      </c>
      <c r="U315" s="10">
        <f t="shared" si="153"/>
        <v>0</v>
      </c>
      <c r="V315" s="10">
        <f t="shared" si="153"/>
        <v>0</v>
      </c>
      <c r="W315" s="10">
        <f t="shared" si="153"/>
        <v>0</v>
      </c>
      <c r="X315" s="10">
        <f t="shared" si="153"/>
        <v>0</v>
      </c>
      <c r="Y315" s="10">
        <f t="shared" si="153"/>
        <v>0</v>
      </c>
      <c r="Z315" s="10">
        <f t="shared" si="153"/>
        <v>0</v>
      </c>
      <c r="AA315" s="10">
        <f t="shared" si="153"/>
        <v>0</v>
      </c>
      <c r="AB315" s="10">
        <f t="shared" si="153"/>
        <v>0</v>
      </c>
      <c r="AC315" s="10">
        <f t="shared" si="153"/>
        <v>0</v>
      </c>
      <c r="AD315" s="10">
        <f t="shared" si="153"/>
        <v>0</v>
      </c>
      <c r="AE315" s="10">
        <f t="shared" si="153"/>
        <v>0</v>
      </c>
      <c r="AF315" s="10">
        <f t="shared" si="153"/>
        <v>0</v>
      </c>
      <c r="AG315" s="10">
        <f t="shared" si="153"/>
        <v>0</v>
      </c>
      <c r="AH315" s="10">
        <f t="shared" si="153"/>
        <v>0</v>
      </c>
      <c r="AI315" s="10">
        <f t="shared" si="153"/>
        <v>0</v>
      </c>
      <c r="AJ315" s="10">
        <f t="shared" si="153"/>
        <v>0</v>
      </c>
      <c r="AK315" s="10">
        <f t="shared" si="153"/>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603D0A06-2549-4F1C-9EFA-03B485CB79F3}">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1A501-4AA7-40FB-809C-1823F43DD900}">
  <sheetPr>
    <tabColor rgb="FF7030A0"/>
    <pageSetUpPr fitToPage="1"/>
  </sheetPr>
  <dimension ref="A1:AN324"/>
  <sheetViews>
    <sheetView zoomScale="85" zoomScaleNormal="85" workbookViewId="0">
      <pane xSplit="6" ySplit="4" topLeftCell="G209"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689.47196798331868</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24">
        <f>((1+G16)*(1+G18))-1</f>
        <v>5.2548899999999898E-2</v>
      </c>
    </row>
    <row r="18" spans="1:40" x14ac:dyDescent="0.35">
      <c r="E18" t="s">
        <v>46</v>
      </c>
      <c r="F18" t="s">
        <v>44</v>
      </c>
      <c r="G18" s="8">
        <v>3.09E-2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30">
        <f>[6]Revenue!$D$153</f>
        <v>540.89</v>
      </c>
      <c r="J104" s="30">
        <f t="shared" ref="J104:AK104" si="24">I104*(1+$G$16)*(1+J103)</f>
        <v>563.28929313850006</v>
      </c>
      <c r="K104" s="30">
        <f t="shared" si="24"/>
        <v>586.62160655689718</v>
      </c>
      <c r="L104" s="30">
        <f t="shared" si="24"/>
        <v>616.90965958416314</v>
      </c>
      <c r="M104" s="30">
        <f t="shared" si="24"/>
        <v>648.76954540473946</v>
      </c>
      <c r="N104" s="30">
        <f t="shared" si="24"/>
        <v>682.25788113356055</v>
      </c>
      <c r="O104" s="30">
        <f t="shared" si="24"/>
        <v>712.04474234886254</v>
      </c>
      <c r="P104" s="30">
        <f t="shared" si="24"/>
        <v>743.13207531479577</v>
      </c>
      <c r="Q104" s="30">
        <f t="shared" si="24"/>
        <v>775.57665764085584</v>
      </c>
      <c r="R104" s="30">
        <f t="shared" si="24"/>
        <v>809.43774580387174</v>
      </c>
      <c r="S104" s="30">
        <f t="shared" si="24"/>
        <v>844.77718337347142</v>
      </c>
      <c r="T104" s="10">
        <f t="shared" si="24"/>
        <v>862.51750422431428</v>
      </c>
      <c r="U104" s="10">
        <f t="shared" si="24"/>
        <v>880.63037181302479</v>
      </c>
      <c r="V104" s="10">
        <f t="shared" si="24"/>
        <v>899.12360962109824</v>
      </c>
      <c r="W104" s="10">
        <f t="shared" si="24"/>
        <v>918.00520542314121</v>
      </c>
      <c r="X104" s="10">
        <f t="shared" si="24"/>
        <v>937.28331473702713</v>
      </c>
      <c r="Y104" s="10">
        <f t="shared" si="24"/>
        <v>956.96626434650466</v>
      </c>
      <c r="Z104" s="10">
        <f t="shared" si="24"/>
        <v>977.06255589778118</v>
      </c>
      <c r="AA104" s="10">
        <f t="shared" si="24"/>
        <v>997.58086957163448</v>
      </c>
      <c r="AB104" s="10">
        <f t="shared" si="24"/>
        <v>1018.5300678326387</v>
      </c>
      <c r="AC104" s="10">
        <f t="shared" si="24"/>
        <v>1039.9191992571241</v>
      </c>
      <c r="AD104" s="10">
        <f t="shared" si="24"/>
        <v>1061.7575024415237</v>
      </c>
      <c r="AE104" s="10">
        <f t="shared" si="24"/>
        <v>1084.0544099927956</v>
      </c>
      <c r="AF104" s="10">
        <f t="shared" si="24"/>
        <v>1106.8195526026443</v>
      </c>
      <c r="AG104" s="10">
        <f>AF104*(1+$G$16)*(1+AG103)</f>
        <v>1130.0627632072997</v>
      </c>
      <c r="AH104" s="10">
        <f t="shared" si="24"/>
        <v>1153.7940812346528</v>
      </c>
      <c r="AI104" s="10">
        <f t="shared" si="24"/>
        <v>1178.0237569405804</v>
      </c>
      <c r="AJ104" s="10">
        <f t="shared" si="24"/>
        <v>1202.7622558363325</v>
      </c>
      <c r="AK104" s="10">
        <f t="shared" si="24"/>
        <v>1228.0202632088954</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23">
        <f>H93*H104+H100*H105+H101*H106+H102*H107</f>
        <v>248020.96000000002</v>
      </c>
      <c r="I110" s="10">
        <f t="shared" ref="I110:AK110" si="29">I93*I104+I100*I105+I101*I106+I102*I107</f>
        <v>493291.68</v>
      </c>
      <c r="J110" s="10">
        <f t="shared" si="29"/>
        <v>758187.3885644211</v>
      </c>
      <c r="K110" s="10">
        <f t="shared" si="29"/>
        <v>1062958.3510810977</v>
      </c>
      <c r="L110" s="10">
        <f t="shared" si="29"/>
        <v>1412106.2107881494</v>
      </c>
      <c r="M110" s="10">
        <f t="shared" si="29"/>
        <v>1753624.0812290108</v>
      </c>
      <c r="N110" s="10">
        <f t="shared" si="29"/>
        <v>2153205.8728575171</v>
      </c>
      <c r="O110" s="10">
        <f t="shared" si="29"/>
        <v>2569769.4751370451</v>
      </c>
      <c r="P110" s="10">
        <f t="shared" si="29"/>
        <v>3018602.4899287005</v>
      </c>
      <c r="Q110" s="10">
        <f t="shared" si="29"/>
        <v>3501728.609248464</v>
      </c>
      <c r="R110" s="10">
        <f t="shared" si="29"/>
        <v>4021286.7211536346</v>
      </c>
      <c r="S110" s="10">
        <f t="shared" si="29"/>
        <v>4579537.1110675884</v>
      </c>
      <c r="T110" s="10">
        <f t="shared" si="29"/>
        <v>5066427.8198136222</v>
      </c>
      <c r="U110" s="10">
        <f t="shared" si="29"/>
        <v>5571748.3624610081</v>
      </c>
      <c r="V110" s="10">
        <f t="shared" si="29"/>
        <v>6096058.0732310461</v>
      </c>
      <c r="W110" s="10">
        <f t="shared" si="29"/>
        <v>6639931.6508255806</v>
      </c>
      <c r="X110" s="10">
        <f t="shared" si="29"/>
        <v>7203959.5570687903</v>
      </c>
      <c r="Y110" s="10">
        <f t="shared" si="29"/>
        <v>7788748.4255162012</v>
      </c>
      <c r="Z110" s="10">
        <f t="shared" si="29"/>
        <v>8394921.4802737366</v>
      </c>
      <c r="AA110" s="10">
        <f t="shared" si="29"/>
        <v>9023118.9652754348</v>
      </c>
      <c r="AB110" s="10">
        <f t="shared" si="29"/>
        <v>9673998.5842744019</v>
      </c>
      <c r="AC110" s="10">
        <f t="shared" si="29"/>
        <v>10348235.951807642</v>
      </c>
      <c r="AD110" s="10">
        <f t="shared" si="29"/>
        <v>11046525.055401612</v>
      </c>
      <c r="AE110" s="10">
        <f t="shared" si="29"/>
        <v>11769578.729291782</v>
      </c>
      <c r="AF110" s="10">
        <f t="shared" si="29"/>
        <v>12518129.139935907</v>
      </c>
      <c r="AG110" s="10">
        <f t="shared" si="29"/>
        <v>13292928.283607466</v>
      </c>
      <c r="AH110" s="10">
        <f t="shared" si="29"/>
        <v>14094748.496362519</v>
      </c>
      <c r="AI110" s="10">
        <f t="shared" si="29"/>
        <v>14924382.976680214</v>
      </c>
      <c r="AJ110" s="10">
        <f t="shared" si="29"/>
        <v>15782646.321084356</v>
      </c>
      <c r="AK110" s="10">
        <f t="shared" si="29"/>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4">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362.95288218423349</v>
      </c>
      <c r="K125" s="10">
        <f t="shared" si="36"/>
        <v>377.98695172254958</v>
      </c>
      <c r="L125" s="10">
        <f t="shared" si="36"/>
        <v>397.5029202948337</v>
      </c>
      <c r="M125" s="10">
        <f t="shared" si="36"/>
        <v>418.03169214527884</v>
      </c>
      <c r="N125" s="10">
        <f t="shared" si="36"/>
        <v>439.60974825319119</v>
      </c>
      <c r="O125" s="10">
        <f t="shared" si="36"/>
        <v>458.80277617154252</v>
      </c>
      <c r="P125" s="10">
        <f t="shared" si="36"/>
        <v>478.83375712014021</v>
      </c>
      <c r="Q125" s="10">
        <f t="shared" si="36"/>
        <v>499.73927549222788</v>
      </c>
      <c r="R125" s="10">
        <f t="shared" si="36"/>
        <v>521.55751292788818</v>
      </c>
      <c r="S125" s="10">
        <f t="shared" si="36"/>
        <v>544.32831804862792</v>
      </c>
      <c r="T125" s="10">
        <f t="shared" si="36"/>
        <v>555.75921272764901</v>
      </c>
      <c r="U125" s="10">
        <f t="shared" si="36"/>
        <v>567.43015619492962</v>
      </c>
      <c r="V125" s="10">
        <f t="shared" si="36"/>
        <v>579.34618947502304</v>
      </c>
      <c r="W125" s="10">
        <f t="shared" si="36"/>
        <v>591.51245945399842</v>
      </c>
      <c r="X125" s="10">
        <f t="shared" si="36"/>
        <v>603.93422110253232</v>
      </c>
      <c r="Y125" s="10">
        <f t="shared" si="36"/>
        <v>616.61683974568541</v>
      </c>
      <c r="Z125" s="10">
        <f t="shared" si="36"/>
        <v>629.56579338034476</v>
      </c>
      <c r="AA125" s="10">
        <f t="shared" si="36"/>
        <v>642.78667504133193</v>
      </c>
      <c r="AB125" s="10">
        <f t="shared" si="36"/>
        <v>656.28519521719988</v>
      </c>
      <c r="AC125" s="10">
        <f t="shared" si="36"/>
        <v>670.06718431676097</v>
      </c>
      <c r="AD125" s="10">
        <f t="shared" si="36"/>
        <v>684.13859518741288</v>
      </c>
      <c r="AE125" s="10">
        <f t="shared" si="36"/>
        <v>698.50550568634844</v>
      </c>
      <c r="AF125" s="10">
        <f t="shared" si="36"/>
        <v>713.17412130576167</v>
      </c>
      <c r="AG125" s="10">
        <f>AF125*(1+$G$16)*(1+AG124)</f>
        <v>728.1507778531826</v>
      </c>
      <c r="AH125" s="10">
        <f t="shared" si="36"/>
        <v>743.44194418809934</v>
      </c>
      <c r="AI125" s="10">
        <f t="shared" si="36"/>
        <v>759.05422501604937</v>
      </c>
      <c r="AJ125" s="10">
        <f t="shared" si="36"/>
        <v>774.99436374138634</v>
      </c>
      <c r="AK125" s="10">
        <f t="shared" si="36"/>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7">I126*(1+$G$16)*(1+J124)</f>
        <v>2.2741312086127361</v>
      </c>
      <c r="K126" s="13">
        <f t="shared" si="37"/>
        <v>2.3683292392876494</v>
      </c>
      <c r="L126" s="13">
        <f t="shared" si="37"/>
        <v>2.4906092248589129</v>
      </c>
      <c r="M126" s="13">
        <f t="shared" si="37"/>
        <v>2.6192350686837065</v>
      </c>
      <c r="N126" s="13">
        <f t="shared" si="37"/>
        <v>2.754435347355944</v>
      </c>
      <c r="O126" s="13">
        <f t="shared" si="37"/>
        <v>2.8746919038385097</v>
      </c>
      <c r="P126" s="13">
        <f t="shared" si="37"/>
        <v>3.0001987702951056</v>
      </c>
      <c r="Q126" s="13">
        <f t="shared" si="37"/>
        <v>3.1311851712738954</v>
      </c>
      <c r="R126" s="13">
        <f t="shared" si="37"/>
        <v>3.2678903390928196</v>
      </c>
      <c r="S126" s="13">
        <f t="shared" si="37"/>
        <v>3.4105639507712286</v>
      </c>
      <c r="T126" s="13">
        <f t="shared" si="37"/>
        <v>3.4821857937374241</v>
      </c>
      <c r="U126" s="13">
        <f t="shared" si="37"/>
        <v>3.5553116954059099</v>
      </c>
      <c r="V126" s="13">
        <f t="shared" si="37"/>
        <v>3.6299732410094334</v>
      </c>
      <c r="W126" s="13">
        <f t="shared" si="37"/>
        <v>3.7062026790706311</v>
      </c>
      <c r="X126" s="13">
        <f t="shared" si="37"/>
        <v>3.7840329353311142</v>
      </c>
      <c r="Y126" s="13">
        <f t="shared" si="37"/>
        <v>3.8634976269730674</v>
      </c>
      <c r="Z126" s="13">
        <f t="shared" si="37"/>
        <v>3.9446310771395017</v>
      </c>
      <c r="AA126" s="13">
        <f t="shared" si="37"/>
        <v>4.0274683297594311</v>
      </c>
      <c r="AB126" s="13">
        <f t="shared" si="37"/>
        <v>4.1120451646843792</v>
      </c>
      <c r="AC126" s="13">
        <f t="shared" si="37"/>
        <v>4.1983981131427504</v>
      </c>
      <c r="AD126" s="13">
        <f t="shared" si="37"/>
        <v>4.286564473518748</v>
      </c>
      <c r="AE126" s="13">
        <f t="shared" si="37"/>
        <v>4.376582327462641</v>
      </c>
      <c r="AF126" s="13">
        <f t="shared" si="37"/>
        <v>4.468490556339356</v>
      </c>
      <c r="AG126" s="13">
        <f>AF126*(1+$G$16)*(1+AG124)</f>
        <v>4.5623288580224823</v>
      </c>
      <c r="AH126" s="13">
        <f t="shared" si="37"/>
        <v>4.658137764040954</v>
      </c>
      <c r="AI126" s="13">
        <f t="shared" si="37"/>
        <v>4.7559586570858139</v>
      </c>
      <c r="AJ126" s="13">
        <f t="shared" si="37"/>
        <v>4.8558337888846159</v>
      </c>
      <c r="AK126" s="13">
        <f t="shared" si="37"/>
        <v>4.9578062984511924</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23">
        <f>H114*H125+H121*H126+H122*H127+H123*H128</f>
        <v>278972.13079999998</v>
      </c>
      <c r="I131" s="10">
        <f t="shared" ref="I131:AK131" si="41">I114*I125+I121*I126+I122*I127+I123*I128</f>
        <v>558825.90240000002</v>
      </c>
      <c r="J131" s="10">
        <f t="shared" si="41"/>
        <v>858913.23284190008</v>
      </c>
      <c r="K131" s="10">
        <f t="shared" si="41"/>
        <v>1204173.2788935555</v>
      </c>
      <c r="L131" s="10">
        <f t="shared" si="41"/>
        <v>1599705.7309548226</v>
      </c>
      <c r="M131" s="10">
        <f t="shared" si="41"/>
        <v>1986594.5431375878</v>
      </c>
      <c r="N131" s="10">
        <f t="shared" si="41"/>
        <v>2439261.1181939701</v>
      </c>
      <c r="O131" s="10">
        <f t="shared" si="41"/>
        <v>2911165.5519984318</v>
      </c>
      <c r="P131" s="10">
        <f t="shared" si="41"/>
        <v>3419626.4174195947</v>
      </c>
      <c r="Q131" s="10">
        <f t="shared" si="41"/>
        <v>3966936.2556919069</v>
      </c>
      <c r="R131" s="10">
        <f t="shared" si="41"/>
        <v>4555518.1079839366</v>
      </c>
      <c r="S131" s="10">
        <f t="shared" si="41"/>
        <v>5187932.5405744426</v>
      </c>
      <c r="T131" s="10">
        <f t="shared" si="41"/>
        <v>5739507.0972042596</v>
      </c>
      <c r="U131" s="10">
        <f t="shared" si="41"/>
        <v>6311959.9069621358</v>
      </c>
      <c r="V131" s="10">
        <f t="shared" si="41"/>
        <v>6905924.6120999753</v>
      </c>
      <c r="W131" s="10">
        <f t="shared" si="41"/>
        <v>7522052.260534633</v>
      </c>
      <c r="X131" s="10">
        <f t="shared" si="41"/>
        <v>8161011.757449612</v>
      </c>
      <c r="Y131" s="10">
        <f t="shared" si="41"/>
        <v>8823490.3281881232</v>
      </c>
      <c r="Z131" s="10">
        <f t="shared" si="41"/>
        <v>9510193.9927126169</v>
      </c>
      <c r="AA131" s="10">
        <f t="shared" si="41"/>
        <v>10221848.051912408</v>
      </c>
      <c r="AB131" s="10">
        <f t="shared" si="41"/>
        <v>10959197.586047806</v>
      </c>
      <c r="AC131" s="10">
        <f t="shared" si="41"/>
        <v>11723007.965625994</v>
      </c>
      <c r="AD131" s="10">
        <f t="shared" si="41"/>
        <v>12514065.375011019</v>
      </c>
      <c r="AE131" s="10">
        <f t="shared" si="41"/>
        <v>13333177.349077374</v>
      </c>
      <c r="AF131" s="10">
        <f t="shared" si="41"/>
        <v>14181173.323224137</v>
      </c>
      <c r="AG131" s="10">
        <f t="shared" si="41"/>
        <v>15058905.197074121</v>
      </c>
      <c r="AH131" s="10">
        <f t="shared" si="41"/>
        <v>15967247.912190262</v>
      </c>
      <c r="AI131" s="10">
        <f t="shared" si="41"/>
        <v>16907100.044149369</v>
      </c>
      <c r="AJ131" s="10">
        <f t="shared" si="41"/>
        <v>17879384.409321487</v>
      </c>
      <c r="AK131" s="10">
        <f t="shared" si="41"/>
        <v>18885048.68671136</v>
      </c>
      <c r="AL131" s="10">
        <f>SUM(H131:AK131)</f>
        <v>239571920.66638684</v>
      </c>
    </row>
    <row r="132" spans="1:39" x14ac:dyDescent="0.35">
      <c r="C132" s="3"/>
      <c r="D132" s="3"/>
      <c r="H132" s="10">
        <f>'[7]All Developments - Total'!H131</f>
        <v>237703.27191533998</v>
      </c>
      <c r="I132" s="10">
        <f>'[7]All Developments - Total'!I131</f>
        <v>496661.09465645312</v>
      </c>
      <c r="J132" s="10">
        <f>'[7]All Developments - Total'!J131</f>
        <v>775821.05166698783</v>
      </c>
      <c r="K132" s="10">
        <f>'[7]All Developments - Total'!K131</f>
        <v>1029927.5225065954</v>
      </c>
      <c r="L132" s="10">
        <f>'[7]All Developments - Total'!L131</f>
        <v>1285267.4921283107</v>
      </c>
      <c r="M132" s="10">
        <f>'[7]All Developments - Total'!M131</f>
        <v>1556073.9019296458</v>
      </c>
      <c r="N132" s="10">
        <f>'[7]All Developments - Total'!N131</f>
        <v>1843099.7902497873</v>
      </c>
      <c r="O132" s="10">
        <f>'[7]All Developments - Total'!O131</f>
        <v>2147131.9695149679</v>
      </c>
      <c r="P132" s="10">
        <f>'[7]All Developments - Total'!P131</f>
        <v>2468992.4844769286</v>
      </c>
      <c r="Q132" s="10">
        <f>'[7]All Developments - Total'!Q131</f>
        <v>2809540.1322117816</v>
      </c>
      <c r="R132" s="10">
        <f>'[7]All Developments - Total'!R131</f>
        <v>3169672.0464685289</v>
      </c>
      <c r="S132" s="10">
        <f>'[7]All Developments - Total'!S131</f>
        <v>3550325.3490643958</v>
      </c>
      <c r="T132" s="10">
        <f>'[7]All Developments - Total'!T131</f>
        <v>3952478.8711366262</v>
      </c>
      <c r="U132" s="10">
        <f>'[7]All Developments - Total'!U131</f>
        <v>4377154.9471774753</v>
      </c>
      <c r="V132" s="10">
        <f>'[7]All Developments - Total'!V131</f>
        <v>4825421.2849011282</v>
      </c>
      <c r="W132" s="10">
        <f>'[7]All Developments - Total'!W131</f>
        <v>5298392.914118316</v>
      </c>
      <c r="X132" s="10">
        <f>'[7]All Developments - Total'!X131</f>
        <v>5797234.217926763</v>
      </c>
      <c r="Y132" s="10">
        <f>'[7]All Developments - Total'!Y131</f>
        <v>6323161.0496633854</v>
      </c>
      <c r="Z132" s="10">
        <f>'[7]All Developments - Total'!Z131</f>
        <v>6877442.9392077634</v>
      </c>
      <c r="AA132" s="10">
        <f>'[7]All Developments - Total'!AA131</f>
        <v>7461405.3923759051</v>
      </c>
      <c r="AB132" s="10">
        <f>'[7]All Developments - Total'!AB131</f>
        <v>8076432.2872990798</v>
      </c>
      <c r="AC132" s="10">
        <f>'[7]All Developments - Total'!AC131</f>
        <v>8723968.3718446791</v>
      </c>
      <c r="AD132" s="10">
        <f>'[7]All Developments - Total'!AD131</f>
        <v>9405521.8663050346</v>
      </c>
      <c r="AE132" s="10">
        <f>'[7]All Developments - Total'!AE131</f>
        <v>10122667.175756074</v>
      </c>
      <c r="AF132" s="10">
        <f>'[7]All Developments - Total'!AF131</f>
        <v>10877047.716670956</v>
      </c>
      <c r="AG132" s="10">
        <f>'[7]All Developments - Total'!AG131</f>
        <v>11670378.862564746</v>
      </c>
      <c r="AH132" s="10">
        <f>'[7]All Developments - Total'!AH131</f>
        <v>12504451.013644956</v>
      </c>
      <c r="AI132" s="10">
        <f>'[7]All Developments - Total'!AI131</f>
        <v>13381132.795649923</v>
      </c>
      <c r="AJ132" s="10">
        <f>'[7]All Developments - Total'!AJ131</f>
        <v>14302374.393272534</v>
      </c>
      <c r="AK132" s="10">
        <f>'[7]All Developments - Total'!AK131</f>
        <v>15270211.02379163</v>
      </c>
      <c r="AL132" s="28">
        <f>SUM(H132:AK132)</f>
        <v>180617093.23009673</v>
      </c>
      <c r="AM132" s="29" t="s">
        <v>168</v>
      </c>
    </row>
    <row r="133" spans="1:39" x14ac:dyDescent="0.35">
      <c r="C133" s="3"/>
      <c r="D133" s="4" t="s">
        <v>97</v>
      </c>
      <c r="E133" s="4"/>
      <c r="G133" t="s">
        <v>170</v>
      </c>
      <c r="H133" s="26">
        <f>H126*H118*H114</f>
        <v>119160.17080000001</v>
      </c>
      <c r="I133" t="s">
        <v>171</v>
      </c>
      <c r="J133" s="26">
        <f>H114*H125</f>
        <v>159811.96</v>
      </c>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f>SUM(H95,H137,H158)</f>
        <v>484</v>
      </c>
      <c r="I176">
        <f>SUM(I95,I137,I158)</f>
        <v>428</v>
      </c>
      <c r="J176">
        <f t="shared" ref="J176:Q176" si="66">SUM(J95,J137,J158)</f>
        <v>434</v>
      </c>
      <c r="K176">
        <f t="shared" si="66"/>
        <v>466</v>
      </c>
      <c r="L176">
        <f t="shared" si="66"/>
        <v>477</v>
      </c>
      <c r="M176">
        <f t="shared" si="66"/>
        <v>414</v>
      </c>
      <c r="N176">
        <f t="shared" si="66"/>
        <v>453</v>
      </c>
      <c r="O176">
        <f t="shared" si="66"/>
        <v>453</v>
      </c>
      <c r="P176">
        <f t="shared" si="66"/>
        <v>453</v>
      </c>
      <c r="Q176">
        <f t="shared" si="66"/>
        <v>453</v>
      </c>
      <c r="R176">
        <f t="shared" ref="R176:AK176" si="67">SUM(R95,R137,R158)</f>
        <v>453</v>
      </c>
      <c r="S176">
        <f t="shared" si="67"/>
        <v>453</v>
      </c>
      <c r="T176">
        <f t="shared" si="67"/>
        <v>453</v>
      </c>
      <c r="U176">
        <f t="shared" si="67"/>
        <v>453</v>
      </c>
      <c r="V176">
        <f t="shared" si="67"/>
        <v>453</v>
      </c>
      <c r="W176">
        <f t="shared" si="67"/>
        <v>453</v>
      </c>
      <c r="X176">
        <f t="shared" si="67"/>
        <v>453</v>
      </c>
      <c r="Y176">
        <f t="shared" si="67"/>
        <v>453</v>
      </c>
      <c r="Z176">
        <f t="shared" si="67"/>
        <v>453</v>
      </c>
      <c r="AA176">
        <f t="shared" si="67"/>
        <v>453</v>
      </c>
      <c r="AB176">
        <f t="shared" si="67"/>
        <v>453</v>
      </c>
      <c r="AC176">
        <f t="shared" si="67"/>
        <v>453</v>
      </c>
      <c r="AD176">
        <f t="shared" si="67"/>
        <v>453</v>
      </c>
      <c r="AE176">
        <f t="shared" si="67"/>
        <v>453</v>
      </c>
      <c r="AF176">
        <f t="shared" si="67"/>
        <v>453</v>
      </c>
      <c r="AG176">
        <f t="shared" si="67"/>
        <v>453</v>
      </c>
      <c r="AH176">
        <f t="shared" si="67"/>
        <v>453</v>
      </c>
      <c r="AI176">
        <f t="shared" si="67"/>
        <v>453</v>
      </c>
      <c r="AJ176">
        <f t="shared" si="67"/>
        <v>453</v>
      </c>
      <c r="AK176">
        <f t="shared" si="67"/>
        <v>453</v>
      </c>
      <c r="AL176" s="10"/>
    </row>
    <row r="177" spans="1:38" x14ac:dyDescent="0.35">
      <c r="C177" s="3"/>
      <c r="D177" s="3"/>
      <c r="E177" t="s">
        <v>105</v>
      </c>
      <c r="F177" t="s">
        <v>70</v>
      </c>
      <c r="H177">
        <f>SUM(H96,H138,H159)</f>
        <v>484</v>
      </c>
      <c r="I177">
        <f>SUM(I96,I138,I159)</f>
        <v>912</v>
      </c>
      <c r="J177">
        <f t="shared" ref="J177:Q177" si="68">SUM(J96,J138,J159)</f>
        <v>1346</v>
      </c>
      <c r="K177">
        <f t="shared" si="68"/>
        <v>1812</v>
      </c>
      <c r="L177">
        <f t="shared" si="68"/>
        <v>2289</v>
      </c>
      <c r="M177">
        <f t="shared" si="68"/>
        <v>2703</v>
      </c>
      <c r="N177">
        <f t="shared" si="68"/>
        <v>3156</v>
      </c>
      <c r="O177">
        <f t="shared" si="68"/>
        <v>3609</v>
      </c>
      <c r="P177">
        <f t="shared" si="68"/>
        <v>4062</v>
      </c>
      <c r="Q177">
        <f t="shared" si="68"/>
        <v>4515</v>
      </c>
      <c r="R177">
        <f t="shared" ref="R177:AK177" si="69">SUM(R96,R138,R159)</f>
        <v>4968</v>
      </c>
      <c r="S177">
        <f t="shared" si="69"/>
        <v>5421</v>
      </c>
      <c r="T177">
        <f t="shared" si="69"/>
        <v>5874</v>
      </c>
      <c r="U177">
        <f t="shared" si="69"/>
        <v>6327</v>
      </c>
      <c r="V177">
        <f t="shared" si="69"/>
        <v>6780</v>
      </c>
      <c r="W177">
        <f t="shared" si="69"/>
        <v>7233</v>
      </c>
      <c r="X177">
        <f t="shared" si="69"/>
        <v>7686</v>
      </c>
      <c r="Y177">
        <f t="shared" si="69"/>
        <v>8139</v>
      </c>
      <c r="Z177">
        <f t="shared" si="69"/>
        <v>8592</v>
      </c>
      <c r="AA177">
        <f t="shared" si="69"/>
        <v>9045</v>
      </c>
      <c r="AB177">
        <f t="shared" si="69"/>
        <v>9498</v>
      </c>
      <c r="AC177">
        <f t="shared" si="69"/>
        <v>9951</v>
      </c>
      <c r="AD177">
        <f t="shared" si="69"/>
        <v>10404</v>
      </c>
      <c r="AE177">
        <f t="shared" si="69"/>
        <v>10857</v>
      </c>
      <c r="AF177">
        <f t="shared" si="69"/>
        <v>11310</v>
      </c>
      <c r="AG177">
        <f t="shared" si="69"/>
        <v>11763</v>
      </c>
      <c r="AH177">
        <f t="shared" si="69"/>
        <v>12216</v>
      </c>
      <c r="AI177">
        <f t="shared" si="69"/>
        <v>12669</v>
      </c>
      <c r="AJ177">
        <f t="shared" si="69"/>
        <v>13122</v>
      </c>
      <c r="AK177">
        <f t="shared" si="69"/>
        <v>13575</v>
      </c>
      <c r="AL177" s="10"/>
    </row>
    <row r="178" spans="1:38" x14ac:dyDescent="0.35">
      <c r="C178" s="3"/>
      <c r="D178" s="3"/>
      <c r="E178" t="s">
        <v>106</v>
      </c>
      <c r="F178" t="s">
        <v>91</v>
      </c>
      <c r="H178" s="10">
        <f t="shared" ref="H178:AK179" si="70">SUM(H109,H130,H151,H172)</f>
        <v>58.564</v>
      </c>
      <c r="I178" s="10">
        <f t="shared" si="70"/>
        <v>110.352</v>
      </c>
      <c r="J178" s="10">
        <f t="shared" si="70"/>
        <v>162.86600000000001</v>
      </c>
      <c r="K178" s="10">
        <f t="shared" si="70"/>
        <v>219.25200000000001</v>
      </c>
      <c r="L178" s="10">
        <f t="shared" si="70"/>
        <v>276.96899999999999</v>
      </c>
      <c r="M178" s="10">
        <f t="shared" si="70"/>
        <v>327.06299999999999</v>
      </c>
      <c r="N178" s="10">
        <f t="shared" si="70"/>
        <v>381.87599999999998</v>
      </c>
      <c r="O178" s="10">
        <f t="shared" si="70"/>
        <v>436.68900000000002</v>
      </c>
      <c r="P178" s="10">
        <f t="shared" si="70"/>
        <v>491.50200000000001</v>
      </c>
      <c r="Q178" s="10">
        <f t="shared" si="70"/>
        <v>546.31500000000005</v>
      </c>
      <c r="R178" s="10">
        <f t="shared" si="70"/>
        <v>601.12800000000004</v>
      </c>
      <c r="S178" s="10">
        <f t="shared" si="70"/>
        <v>655.94100000000003</v>
      </c>
      <c r="T178" s="10">
        <f t="shared" si="70"/>
        <v>710.75400000000002</v>
      </c>
      <c r="U178" s="10">
        <f t="shared" si="70"/>
        <v>765.56700000000001</v>
      </c>
      <c r="V178" s="10">
        <f t="shared" si="70"/>
        <v>820.38</v>
      </c>
      <c r="W178" s="10">
        <f t="shared" si="70"/>
        <v>875.19299999999998</v>
      </c>
      <c r="X178" s="10">
        <f t="shared" si="70"/>
        <v>930.00599999999997</v>
      </c>
      <c r="Y178" s="10">
        <f t="shared" si="70"/>
        <v>984.81899999999996</v>
      </c>
      <c r="Z178" s="10">
        <f t="shared" si="70"/>
        <v>1039.6320000000001</v>
      </c>
      <c r="AA178" s="10">
        <f t="shared" si="70"/>
        <v>1094.4449999999999</v>
      </c>
      <c r="AB178" s="10">
        <f t="shared" si="70"/>
        <v>1149.258</v>
      </c>
      <c r="AC178" s="10">
        <f t="shared" si="70"/>
        <v>1204.0709999999999</v>
      </c>
      <c r="AD178" s="10">
        <f t="shared" si="70"/>
        <v>1258.884</v>
      </c>
      <c r="AE178" s="10">
        <f t="shared" si="70"/>
        <v>1313.6969999999999</v>
      </c>
      <c r="AF178" s="10">
        <f t="shared" si="70"/>
        <v>1368.51</v>
      </c>
      <c r="AG178" s="10">
        <f t="shared" si="70"/>
        <v>1423.3230000000001</v>
      </c>
      <c r="AH178" s="10">
        <f t="shared" si="70"/>
        <v>1478.136</v>
      </c>
      <c r="AI178" s="10">
        <f t="shared" si="70"/>
        <v>1532.9490000000001</v>
      </c>
      <c r="AJ178" s="10">
        <f t="shared" si="70"/>
        <v>1587.7619999999999</v>
      </c>
      <c r="AK178" s="10">
        <f t="shared" si="70"/>
        <v>1642.575</v>
      </c>
    </row>
    <row r="179" spans="1:38" x14ac:dyDescent="0.35">
      <c r="C179" s="3"/>
      <c r="D179" s="3"/>
      <c r="E179" t="s">
        <v>107</v>
      </c>
      <c r="F179" t="s">
        <v>53</v>
      </c>
      <c r="H179" s="10">
        <f t="shared" si="70"/>
        <v>526993.09080000001</v>
      </c>
      <c r="I179" s="10">
        <f t="shared" si="70"/>
        <v>1052117.5824</v>
      </c>
      <c r="J179" s="10">
        <f t="shared" si="70"/>
        <v>1617100.6214063212</v>
      </c>
      <c r="K179" s="10">
        <f t="shared" si="70"/>
        <v>2267131.629974653</v>
      </c>
      <c r="L179" s="10">
        <f t="shared" si="70"/>
        <v>3011811.941742972</v>
      </c>
      <c r="M179" s="10">
        <f t="shared" si="70"/>
        <v>3740218.6243665987</v>
      </c>
      <c r="N179" s="10">
        <f t="shared" si="70"/>
        <v>4592466.9910514876</v>
      </c>
      <c r="O179" s="10">
        <f t="shared" si="70"/>
        <v>5480935.0271354765</v>
      </c>
      <c r="P179" s="10">
        <f t="shared" si="70"/>
        <v>6438228.9073482957</v>
      </c>
      <c r="Q179" s="10">
        <f t="shared" si="70"/>
        <v>7468664.8649403714</v>
      </c>
      <c r="R179" s="10">
        <f t="shared" si="70"/>
        <v>8576804.8291375712</v>
      </c>
      <c r="S179" s="10">
        <f t="shared" si="70"/>
        <v>9767469.651642032</v>
      </c>
      <c r="T179" s="10">
        <f t="shared" si="70"/>
        <v>10805934.917017881</v>
      </c>
      <c r="U179" s="10">
        <f t="shared" si="70"/>
        <v>11883708.269423144</v>
      </c>
      <c r="V179" s="10">
        <f t="shared" si="70"/>
        <v>13001982.685331021</v>
      </c>
      <c r="W179" s="10">
        <f t="shared" si="70"/>
        <v>14161983.911360214</v>
      </c>
      <c r="X179" s="10">
        <f t="shared" si="70"/>
        <v>15364971.314518403</v>
      </c>
      <c r="Y179" s="10">
        <f t="shared" si="70"/>
        <v>16612238.753704324</v>
      </c>
      <c r="Z179" s="10">
        <f t="shared" si="70"/>
        <v>17905115.472986355</v>
      </c>
      <c r="AA179" s="10">
        <f t="shared" si="70"/>
        <v>19244967.017187841</v>
      </c>
      <c r="AB179" s="10">
        <f t="shared" si="70"/>
        <v>20633196.17032221</v>
      </c>
      <c r="AC179" s="10">
        <f t="shared" si="70"/>
        <v>22071243.917433634</v>
      </c>
      <c r="AD179" s="10">
        <f t="shared" si="70"/>
        <v>23560590.430412631</v>
      </c>
      <c r="AE179" s="10">
        <f t="shared" si="70"/>
        <v>25102756.078369156</v>
      </c>
      <c r="AF179" s="10">
        <f t="shared" si="70"/>
        <v>26699302.463160045</v>
      </c>
      <c r="AG179" s="10">
        <f t="shared" si="70"/>
        <v>28351833.480681587</v>
      </c>
      <c r="AH179" s="10">
        <f t="shared" si="70"/>
        <v>30061996.408552781</v>
      </c>
      <c r="AI179" s="10">
        <f t="shared" si="70"/>
        <v>31831483.020829581</v>
      </c>
      <c r="AJ179" s="10">
        <f t="shared" si="70"/>
        <v>33662030.730405845</v>
      </c>
      <c r="AK179" s="10">
        <f t="shared" si="70"/>
        <v>35555423.759772114</v>
      </c>
    </row>
    <row r="180" spans="1:38" x14ac:dyDescent="0.35">
      <c r="C180" s="3"/>
      <c r="D180" s="3"/>
    </row>
    <row r="181" spans="1:38" x14ac:dyDescent="0.35">
      <c r="C181" s="3"/>
      <c r="D181" s="3"/>
      <c r="E181" s="15" t="s">
        <v>108</v>
      </c>
      <c r="F181" s="15" t="s">
        <v>109</v>
      </c>
      <c r="G181" s="15"/>
      <c r="H181" s="16">
        <f>H178*1000/H177</f>
        <v>121</v>
      </c>
      <c r="I181" s="16">
        <f t="shared" ref="I181:AK181" si="71">I178*1000/I177</f>
        <v>121</v>
      </c>
      <c r="J181" s="16">
        <f t="shared" si="71"/>
        <v>121</v>
      </c>
      <c r="K181" s="16">
        <f t="shared" si="71"/>
        <v>121</v>
      </c>
      <c r="L181" s="16">
        <f t="shared" si="71"/>
        <v>121</v>
      </c>
      <c r="M181" s="16">
        <f t="shared" si="71"/>
        <v>121</v>
      </c>
      <c r="N181" s="16">
        <f t="shared" si="71"/>
        <v>121</v>
      </c>
      <c r="O181" s="16">
        <f t="shared" si="71"/>
        <v>121</v>
      </c>
      <c r="P181" s="16">
        <f t="shared" si="71"/>
        <v>121</v>
      </c>
      <c r="Q181" s="16">
        <f t="shared" si="71"/>
        <v>121</v>
      </c>
      <c r="R181" s="16">
        <f t="shared" si="71"/>
        <v>121</v>
      </c>
      <c r="S181" s="16">
        <f t="shared" si="71"/>
        <v>121</v>
      </c>
      <c r="T181" s="16">
        <f t="shared" si="71"/>
        <v>121</v>
      </c>
      <c r="U181" s="16">
        <f t="shared" si="71"/>
        <v>121</v>
      </c>
      <c r="V181" s="16">
        <f t="shared" si="71"/>
        <v>121</v>
      </c>
      <c r="W181" s="16">
        <f t="shared" si="71"/>
        <v>121</v>
      </c>
      <c r="X181" s="16">
        <f t="shared" si="71"/>
        <v>121</v>
      </c>
      <c r="Y181" s="16">
        <f t="shared" si="71"/>
        <v>121</v>
      </c>
      <c r="Z181" s="16">
        <f t="shared" si="71"/>
        <v>121.00000000000001</v>
      </c>
      <c r="AA181" s="16">
        <f t="shared" si="71"/>
        <v>121</v>
      </c>
      <c r="AB181" s="16">
        <f t="shared" si="71"/>
        <v>121</v>
      </c>
      <c r="AC181" s="16">
        <f t="shared" si="71"/>
        <v>121</v>
      </c>
      <c r="AD181" s="16">
        <f t="shared" si="71"/>
        <v>121</v>
      </c>
      <c r="AE181" s="16">
        <f t="shared" si="71"/>
        <v>121</v>
      </c>
      <c r="AF181" s="16">
        <f t="shared" si="71"/>
        <v>121</v>
      </c>
      <c r="AG181" s="16">
        <f t="shared" si="71"/>
        <v>121</v>
      </c>
      <c r="AH181" s="16">
        <f t="shared" si="71"/>
        <v>121</v>
      </c>
      <c r="AI181" s="16">
        <f t="shared" si="71"/>
        <v>121</v>
      </c>
      <c r="AJ181" s="16">
        <f t="shared" si="71"/>
        <v>121</v>
      </c>
      <c r="AK181" s="16">
        <f t="shared" si="71"/>
        <v>121</v>
      </c>
    </row>
    <row r="182" spans="1:38" s="4" customFormat="1" x14ac:dyDescent="0.35">
      <c r="A182" s="33"/>
      <c r="C182" s="34"/>
      <c r="D182" s="34"/>
      <c r="E182" s="35" t="s">
        <v>110</v>
      </c>
      <c r="F182" s="35" t="s">
        <v>111</v>
      </c>
      <c r="G182" s="35"/>
      <c r="H182" s="36">
        <f>H179/H177</f>
        <v>1088.8287</v>
      </c>
      <c r="I182" s="36">
        <f t="shared" ref="I182:AK182" si="72">I179/I177</f>
        <v>1153.6377</v>
      </c>
      <c r="J182" s="36">
        <f t="shared" si="72"/>
        <v>1201.4120515648747</v>
      </c>
      <c r="K182" s="36">
        <f t="shared" si="72"/>
        <v>1251.1763962332523</v>
      </c>
      <c r="L182" s="36">
        <f t="shared" si="72"/>
        <v>1315.7762960869252</v>
      </c>
      <c r="M182" s="36">
        <f t="shared" si="72"/>
        <v>1383.7286808607469</v>
      </c>
      <c r="N182" s="36">
        <f t="shared" si="72"/>
        <v>1455.1543064168211</v>
      </c>
      <c r="O182" s="36">
        <f t="shared" si="72"/>
        <v>1518.6852388848647</v>
      </c>
      <c r="P182" s="36">
        <f t="shared" si="72"/>
        <v>1584.9898836406439</v>
      </c>
      <c r="Q182" s="36">
        <f t="shared" si="72"/>
        <v>1654.189338857225</v>
      </c>
      <c r="R182" s="36">
        <f t="shared" si="72"/>
        <v>1726.409989761991</v>
      </c>
      <c r="S182" s="36">
        <f t="shared" si="72"/>
        <v>1801.7837394654182</v>
      </c>
      <c r="T182" s="36">
        <f t="shared" si="72"/>
        <v>1839.6211979941916</v>
      </c>
      <c r="U182" s="36">
        <f t="shared" si="72"/>
        <v>1878.2532431520694</v>
      </c>
      <c r="V182" s="36">
        <f t="shared" si="72"/>
        <v>1917.6965612582626</v>
      </c>
      <c r="W182" s="36">
        <f t="shared" si="72"/>
        <v>1957.9681890446859</v>
      </c>
      <c r="X182" s="36">
        <f t="shared" si="72"/>
        <v>1999.0855210146244</v>
      </c>
      <c r="Y182" s="36">
        <f t="shared" si="72"/>
        <v>2041.0663169559311</v>
      </c>
      <c r="Z182" s="36">
        <f t="shared" si="72"/>
        <v>2083.9287096120061</v>
      </c>
      <c r="AA182" s="36">
        <f t="shared" si="72"/>
        <v>2127.6912125138574</v>
      </c>
      <c r="AB182" s="36">
        <f t="shared" si="72"/>
        <v>2172.3727279766485</v>
      </c>
      <c r="AC182" s="36">
        <f t="shared" si="72"/>
        <v>2217.992555264158</v>
      </c>
      <c r="AD182" s="36">
        <f t="shared" si="72"/>
        <v>2264.5703989247049</v>
      </c>
      <c r="AE182" s="36">
        <f t="shared" si="72"/>
        <v>2312.1263773021237</v>
      </c>
      <c r="AF182" s="36">
        <f t="shared" si="72"/>
        <v>2360.6810312254684</v>
      </c>
      <c r="AG182" s="36">
        <f t="shared" si="72"/>
        <v>2410.2553328812028</v>
      </c>
      <c r="AH182" s="36">
        <f t="shared" si="72"/>
        <v>2460.8706948717077</v>
      </c>
      <c r="AI182" s="36">
        <f t="shared" si="72"/>
        <v>2512.548979464013</v>
      </c>
      <c r="AJ182" s="36">
        <f t="shared" si="72"/>
        <v>2565.3125080327577</v>
      </c>
      <c r="AK182" s="36">
        <f t="shared" si="72"/>
        <v>2619.1840707014449</v>
      </c>
    </row>
    <row r="183" spans="1:38" x14ac:dyDescent="0.35">
      <c r="C183" s="3"/>
      <c r="D183" s="3"/>
      <c r="E183" s="15" t="s">
        <v>112</v>
      </c>
      <c r="F183" s="15" t="s">
        <v>113</v>
      </c>
      <c r="G183" s="15"/>
      <c r="H183" s="16">
        <f>G183*(1+$G$5)*(1+H$182)</f>
        <v>0</v>
      </c>
      <c r="I183" s="16">
        <f t="shared" ref="I183:AK183" si="73">H183*(1+$G$5)*(1+I$182)</f>
        <v>0</v>
      </c>
      <c r="J183" s="16">
        <f t="shared" si="73"/>
        <v>0</v>
      </c>
      <c r="K183" s="16">
        <f t="shared" si="73"/>
        <v>0</v>
      </c>
      <c r="L183" s="16">
        <f t="shared" si="73"/>
        <v>0</v>
      </c>
      <c r="M183" s="16">
        <f t="shared" si="73"/>
        <v>0</v>
      </c>
      <c r="N183" s="16">
        <f t="shared" si="73"/>
        <v>0</v>
      </c>
      <c r="O183" s="16">
        <f t="shared" si="73"/>
        <v>0</v>
      </c>
      <c r="P183" s="16">
        <f t="shared" si="73"/>
        <v>0</v>
      </c>
      <c r="Q183" s="16">
        <f t="shared" si="73"/>
        <v>0</v>
      </c>
      <c r="R183" s="16">
        <f t="shared" si="73"/>
        <v>0</v>
      </c>
      <c r="S183" s="16">
        <f t="shared" si="73"/>
        <v>0</v>
      </c>
      <c r="T183" s="16">
        <f t="shared" si="73"/>
        <v>0</v>
      </c>
      <c r="U183" s="16">
        <f t="shared" si="73"/>
        <v>0</v>
      </c>
      <c r="V183" s="16">
        <f t="shared" si="73"/>
        <v>0</v>
      </c>
      <c r="W183" s="16">
        <f t="shared" si="73"/>
        <v>0</v>
      </c>
      <c r="X183" s="16">
        <f t="shared" si="73"/>
        <v>0</v>
      </c>
      <c r="Y183" s="16">
        <f t="shared" si="73"/>
        <v>0</v>
      </c>
      <c r="Z183" s="16">
        <f t="shared" si="73"/>
        <v>0</v>
      </c>
      <c r="AA183" s="16">
        <f t="shared" si="73"/>
        <v>0</v>
      </c>
      <c r="AB183" s="16">
        <f t="shared" si="73"/>
        <v>0</v>
      </c>
      <c r="AC183" s="16">
        <f t="shared" si="73"/>
        <v>0</v>
      </c>
      <c r="AD183" s="16">
        <f t="shared" si="73"/>
        <v>0</v>
      </c>
      <c r="AE183" s="16">
        <f t="shared" si="73"/>
        <v>0</v>
      </c>
      <c r="AF183" s="16">
        <f t="shared" si="73"/>
        <v>0</v>
      </c>
      <c r="AG183" s="16">
        <f t="shared" si="73"/>
        <v>0</v>
      </c>
      <c r="AH183" s="16">
        <f t="shared" si="73"/>
        <v>0</v>
      </c>
      <c r="AI183" s="16">
        <f t="shared" si="73"/>
        <v>0</v>
      </c>
      <c r="AJ183" s="16">
        <f t="shared" si="73"/>
        <v>0</v>
      </c>
      <c r="AK183" s="16">
        <f t="shared" si="73"/>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4">G187*(1+$G$16)*(1+H186)</f>
        <v>0</v>
      </c>
      <c r="I187" s="10">
        <f t="shared" si="74"/>
        <v>0</v>
      </c>
      <c r="J187" s="10">
        <f t="shared" si="74"/>
        <v>0</v>
      </c>
      <c r="K187" s="10">
        <f t="shared" si="74"/>
        <v>0</v>
      </c>
      <c r="L187" s="10">
        <f t="shared" si="74"/>
        <v>0</v>
      </c>
      <c r="M187" s="10">
        <f t="shared" si="74"/>
        <v>0</v>
      </c>
      <c r="N187" s="10">
        <f t="shared" si="74"/>
        <v>0</v>
      </c>
      <c r="O187" s="10">
        <f t="shared" si="74"/>
        <v>0</v>
      </c>
      <c r="P187" s="10">
        <f t="shared" si="74"/>
        <v>0</v>
      </c>
      <c r="Q187" s="10">
        <f t="shared" si="74"/>
        <v>0</v>
      </c>
      <c r="R187" s="10">
        <f t="shared" si="74"/>
        <v>0</v>
      </c>
      <c r="S187" s="10">
        <f t="shared" si="74"/>
        <v>0</v>
      </c>
      <c r="T187" s="10">
        <f t="shared" si="74"/>
        <v>0</v>
      </c>
      <c r="U187" s="10">
        <f t="shared" si="74"/>
        <v>0</v>
      </c>
      <c r="V187" s="10">
        <f t="shared" si="74"/>
        <v>0</v>
      </c>
      <c r="W187" s="10">
        <f t="shared" si="74"/>
        <v>0</v>
      </c>
      <c r="X187" s="10">
        <f t="shared" si="74"/>
        <v>0</v>
      </c>
      <c r="Y187" s="10">
        <f t="shared" si="74"/>
        <v>0</v>
      </c>
      <c r="Z187" s="10">
        <f t="shared" si="74"/>
        <v>0</v>
      </c>
      <c r="AA187" s="10">
        <f t="shared" si="74"/>
        <v>0</v>
      </c>
      <c r="AB187" s="10">
        <f t="shared" si="74"/>
        <v>0</v>
      </c>
      <c r="AC187" s="10">
        <f t="shared" si="74"/>
        <v>0</v>
      </c>
      <c r="AD187" s="10">
        <f t="shared" si="74"/>
        <v>0</v>
      </c>
      <c r="AE187" s="10">
        <f t="shared" si="74"/>
        <v>0</v>
      </c>
      <c r="AF187" s="10">
        <f t="shared" si="74"/>
        <v>0</v>
      </c>
      <c r="AG187" s="10">
        <f>AF187*(1+$G$16)*(1+AG186)</f>
        <v>0</v>
      </c>
      <c r="AH187" s="10">
        <f t="shared" si="74"/>
        <v>0</v>
      </c>
      <c r="AI187" s="10">
        <f t="shared" si="74"/>
        <v>0</v>
      </c>
      <c r="AJ187" s="10">
        <f t="shared" si="74"/>
        <v>0</v>
      </c>
      <c r="AK187" s="10">
        <f t="shared" si="74"/>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5">I187*I178+I188</f>
        <v>0</v>
      </c>
      <c r="J189" s="10">
        <f t="shared" si="75"/>
        <v>0</v>
      </c>
      <c r="K189" s="10">
        <f t="shared" si="75"/>
        <v>0</v>
      </c>
      <c r="L189" s="10">
        <f t="shared" si="75"/>
        <v>0</v>
      </c>
      <c r="M189" s="10">
        <f t="shared" si="75"/>
        <v>0</v>
      </c>
      <c r="N189" s="10">
        <f t="shared" si="75"/>
        <v>0</v>
      </c>
      <c r="O189" s="10">
        <f t="shared" si="75"/>
        <v>0</v>
      </c>
      <c r="P189" s="10">
        <f t="shared" si="75"/>
        <v>0</v>
      </c>
      <c r="Q189" s="10">
        <f t="shared" si="75"/>
        <v>0</v>
      </c>
      <c r="R189" s="10">
        <f t="shared" si="75"/>
        <v>0</v>
      </c>
      <c r="S189" s="10">
        <f t="shared" si="75"/>
        <v>0</v>
      </c>
      <c r="T189" s="10">
        <f t="shared" si="75"/>
        <v>0</v>
      </c>
      <c r="U189" s="10">
        <f t="shared" si="75"/>
        <v>0</v>
      </c>
      <c r="V189" s="10">
        <f t="shared" si="75"/>
        <v>0</v>
      </c>
      <c r="W189" s="10">
        <f t="shared" si="75"/>
        <v>0</v>
      </c>
      <c r="X189" s="10">
        <f t="shared" si="75"/>
        <v>0</v>
      </c>
      <c r="Y189" s="10">
        <f t="shared" si="75"/>
        <v>0</v>
      </c>
      <c r="Z189" s="10">
        <f t="shared" si="75"/>
        <v>0</v>
      </c>
      <c r="AA189" s="10">
        <f t="shared" si="75"/>
        <v>0</v>
      </c>
      <c r="AB189" s="10">
        <f t="shared" si="75"/>
        <v>0</v>
      </c>
      <c r="AC189" s="10">
        <f t="shared" si="75"/>
        <v>0</v>
      </c>
      <c r="AD189" s="10">
        <f t="shared" si="75"/>
        <v>0</v>
      </c>
      <c r="AE189" s="10">
        <f t="shared" si="75"/>
        <v>0</v>
      </c>
      <c r="AF189" s="10">
        <f t="shared" si="75"/>
        <v>0</v>
      </c>
      <c r="AG189" s="10">
        <f t="shared" si="75"/>
        <v>0</v>
      </c>
      <c r="AH189" s="10">
        <f t="shared" si="75"/>
        <v>0</v>
      </c>
      <c r="AI189" s="10">
        <f t="shared" si="75"/>
        <v>0</v>
      </c>
      <c r="AJ189" s="10">
        <f t="shared" si="75"/>
        <v>0</v>
      </c>
      <c r="AK189" s="10">
        <f t="shared" si="75"/>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10">
        <f>'[2]Dashboard - Data'!$G$86*[2]KeyAssumptionsPriceControl_FO!$AA$15</f>
        <v>927.61989301434983</v>
      </c>
      <c r="I194" s="10">
        <f>'[2]Dashboard - Data'!H86*[2]KeyAssumptionsPriceControl_FO!AB15</f>
        <v>978.87524058265842</v>
      </c>
      <c r="J194" s="10">
        <f>'[2]Dashboard - Data'!I86*[2]KeyAssumptionsPriceControl_FO!AC15</f>
        <v>999.32223471058637</v>
      </c>
      <c r="K194" s="10">
        <f>'[2]Dashboard - Data'!J86*[2]KeyAssumptionsPriceControl_FO!AD15</f>
        <v>1018.66710311627</v>
      </c>
      <c r="L194" s="10">
        <f>'[2]Dashboard - Data'!K86*[2]KeyAssumptionsPriceControl_FO!AE15</f>
        <v>1034.7550529403713</v>
      </c>
      <c r="M194" s="10">
        <f>'[2]Dashboard - Data'!L86*[2]KeyAssumptionsPriceControl_FO!AF15</f>
        <v>1062.4985252403717</v>
      </c>
      <c r="N194" s="10">
        <f>'[2]Dashboard - Data'!M86*[2]KeyAssumptionsPriceControl_FO!AG15</f>
        <v>1073.1580244867812</v>
      </c>
      <c r="O194" s="10">
        <f>'[2]Dashboard - Data'!N86*[2]KeyAssumptionsPriceControl_FO!AH15</f>
        <v>1084.5229660541668</v>
      </c>
      <c r="P194" s="10">
        <f>'[2]Dashboard - Data'!O86*[2]KeyAssumptionsPriceControl_FO!AI15</f>
        <v>1101.6388890226317</v>
      </c>
      <c r="Q194" s="10">
        <f>'[2]Dashboard - Data'!P86*[2]KeyAssumptionsPriceControl_FO!AJ15</f>
        <v>1119.025072159606</v>
      </c>
      <c r="R194" s="10">
        <f>'[2]Dashboard - Data'!Q86*[2]KeyAssumptionsPriceControl_FO!AK15</f>
        <v>1136.676060636777</v>
      </c>
      <c r="S194" s="10">
        <f>'[2]Dashboard - Data'!R86*[2]KeyAssumptionsPriceControl_FO!AL15</f>
        <v>1154.6055915363872</v>
      </c>
      <c r="T194" s="10">
        <f t="shared" ref="T194:Y195" si="76">S194*(1+$G$16)*(1+T$193)</f>
        <v>1178.8523089586513</v>
      </c>
      <c r="U194" s="10">
        <f t="shared" si="76"/>
        <v>1203.6082074467829</v>
      </c>
      <c r="V194" s="10">
        <f t="shared" si="76"/>
        <v>1228.8839798031652</v>
      </c>
      <c r="W194" s="10">
        <f t="shared" si="76"/>
        <v>1254.6905433790316</v>
      </c>
      <c r="X194" s="10">
        <f t="shared" si="76"/>
        <v>1281.0390447899911</v>
      </c>
      <c r="Y194" s="10">
        <f t="shared" si="76"/>
        <v>1307.9408647305809</v>
      </c>
      <c r="Z194" s="10">
        <f t="shared" ref="Z194:AK195" si="77">Y194*(1+$G$16)*(1+Z$193)</f>
        <v>1335.407622889923</v>
      </c>
      <c r="AA194" s="10">
        <f t="shared" si="77"/>
        <v>1363.4511829706112</v>
      </c>
      <c r="AB194" s="10">
        <f t="shared" si="77"/>
        <v>1392.0836578129938</v>
      </c>
      <c r="AC194" s="10">
        <f t="shared" si="77"/>
        <v>1421.3174146270665</v>
      </c>
      <c r="AD194" s="10">
        <f t="shared" si="77"/>
        <v>1451.1650803342347</v>
      </c>
      <c r="AE194" s="10">
        <f t="shared" si="77"/>
        <v>1481.6395470212535</v>
      </c>
      <c r="AF194" s="10">
        <f t="shared" si="77"/>
        <v>1512.7539775086998</v>
      </c>
      <c r="AG194" s="10">
        <f t="shared" si="77"/>
        <v>1544.5218110363824</v>
      </c>
      <c r="AH194" s="10">
        <f t="shared" si="77"/>
        <v>1576.9567690681463</v>
      </c>
      <c r="AI194" s="10">
        <f t="shared" si="77"/>
        <v>1610.0728612185771</v>
      </c>
      <c r="AJ194" s="10">
        <f t="shared" si="77"/>
        <v>1643.8843913041671</v>
      </c>
      <c r="AK194" s="10">
        <f t="shared" si="77"/>
        <v>1678.4059635215544</v>
      </c>
    </row>
    <row r="195" spans="1:39" x14ac:dyDescent="0.35">
      <c r="A195" s="2">
        <v>42</v>
      </c>
      <c r="E195" t="s">
        <v>122</v>
      </c>
      <c r="F195" t="s">
        <v>113</v>
      </c>
      <c r="G195" s="6"/>
      <c r="H195" s="10">
        <f>G195*(1+$G$16)*(1+H$193)</f>
        <v>0</v>
      </c>
      <c r="I195" s="10">
        <f t="shared" ref="I195:W195" si="78">H195*(1+$G$16)*(1+I$193)</f>
        <v>0</v>
      </c>
      <c r="J195" s="10">
        <f t="shared" si="78"/>
        <v>0</v>
      </c>
      <c r="K195" s="10">
        <f t="shared" si="78"/>
        <v>0</v>
      </c>
      <c r="L195" s="10">
        <f t="shared" si="78"/>
        <v>0</v>
      </c>
      <c r="M195" s="10">
        <f t="shared" si="78"/>
        <v>0</v>
      </c>
      <c r="N195" s="10">
        <f t="shared" si="78"/>
        <v>0</v>
      </c>
      <c r="O195" s="10">
        <f t="shared" si="78"/>
        <v>0</v>
      </c>
      <c r="P195" s="10">
        <f t="shared" si="78"/>
        <v>0</v>
      </c>
      <c r="Q195" s="10">
        <f t="shared" si="78"/>
        <v>0</v>
      </c>
      <c r="R195" s="10">
        <f t="shared" si="78"/>
        <v>0</v>
      </c>
      <c r="S195" s="10">
        <f t="shared" si="78"/>
        <v>0</v>
      </c>
      <c r="T195" s="10">
        <f t="shared" si="78"/>
        <v>0</v>
      </c>
      <c r="U195" s="10">
        <f t="shared" si="78"/>
        <v>0</v>
      </c>
      <c r="V195" s="10">
        <f t="shared" si="78"/>
        <v>0</v>
      </c>
      <c r="W195" s="10">
        <f t="shared" si="78"/>
        <v>0</v>
      </c>
      <c r="X195" s="10">
        <f t="shared" si="76"/>
        <v>0</v>
      </c>
      <c r="Y195" s="10">
        <f t="shared" si="76"/>
        <v>0</v>
      </c>
      <c r="Z195" s="10">
        <f t="shared" si="77"/>
        <v>0</v>
      </c>
      <c r="AA195" s="10">
        <f t="shared" si="77"/>
        <v>0</v>
      </c>
      <c r="AB195" s="10">
        <f t="shared" si="77"/>
        <v>0</v>
      </c>
      <c r="AC195" s="10">
        <f t="shared" si="77"/>
        <v>0</v>
      </c>
      <c r="AD195" s="10">
        <f t="shared" si="77"/>
        <v>0</v>
      </c>
      <c r="AE195" s="10">
        <f t="shared" si="77"/>
        <v>0</v>
      </c>
      <c r="AF195" s="10">
        <f t="shared" si="77"/>
        <v>0</v>
      </c>
      <c r="AG195" s="10">
        <f>AF195*(1+$G$16)*(1+AG$193)</f>
        <v>0</v>
      </c>
      <c r="AH195" s="10">
        <f t="shared" si="77"/>
        <v>0</v>
      </c>
      <c r="AI195" s="10">
        <f t="shared" si="77"/>
        <v>0</v>
      </c>
      <c r="AJ195" s="10">
        <f t="shared" si="77"/>
        <v>0</v>
      </c>
      <c r="AK195" s="10">
        <f t="shared" si="77"/>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79">I194*I177+(I195+I199)*I178+I196+I200</f>
        <v>892734.21941138443</v>
      </c>
      <c r="J202" s="10">
        <f t="shared" si="79"/>
        <v>1345087.7279204493</v>
      </c>
      <c r="K202" s="10">
        <f t="shared" si="79"/>
        <v>1845824.7908466812</v>
      </c>
      <c r="L202" s="10">
        <f t="shared" si="79"/>
        <v>2368554.31618051</v>
      </c>
      <c r="M202" s="10">
        <f t="shared" si="79"/>
        <v>2871933.5137247248</v>
      </c>
      <c r="N202" s="10">
        <f t="shared" si="79"/>
        <v>3386886.7252802816</v>
      </c>
      <c r="O202" s="10">
        <f t="shared" si="79"/>
        <v>3914043.3844894879</v>
      </c>
      <c r="P202" s="10">
        <f t="shared" si="79"/>
        <v>4474857.1672099298</v>
      </c>
      <c r="Q202" s="10">
        <f t="shared" si="79"/>
        <v>5052398.200800621</v>
      </c>
      <c r="R202" s="10">
        <f t="shared" si="79"/>
        <v>5647006.669243508</v>
      </c>
      <c r="S202" s="10">
        <f t="shared" si="79"/>
        <v>6259116.911718755</v>
      </c>
      <c r="T202" s="10">
        <f t="shared" si="79"/>
        <v>6924578.4628231181</v>
      </c>
      <c r="U202" s="10">
        <f t="shared" si="79"/>
        <v>7615229.1285157958</v>
      </c>
      <c r="V202" s="10">
        <f t="shared" si="79"/>
        <v>8331833.3830654602</v>
      </c>
      <c r="W202" s="10">
        <f t="shared" si="79"/>
        <v>9075176.7002605349</v>
      </c>
      <c r="X202" s="10">
        <f t="shared" si="79"/>
        <v>9846066.0982558709</v>
      </c>
      <c r="Y202" s="10">
        <f t="shared" si="79"/>
        <v>10645330.698042197</v>
      </c>
      <c r="Z202" s="10">
        <f t="shared" si="79"/>
        <v>11473822.295870218</v>
      </c>
      <c r="AA202" s="10">
        <f t="shared" si="79"/>
        <v>12332415.949969178</v>
      </c>
      <c r="AB202" s="10">
        <f t="shared" si="79"/>
        <v>13222010.581907814</v>
      </c>
      <c r="AC202" s="10">
        <f t="shared" si="79"/>
        <v>14143529.592953939</v>
      </c>
      <c r="AD202" s="10">
        <f t="shared" si="79"/>
        <v>15097921.495797379</v>
      </c>
      <c r="AE202" s="10">
        <f t="shared" si="79"/>
        <v>16086160.56200975</v>
      </c>
      <c r="AF202" s="10">
        <f t="shared" si="79"/>
        <v>17109247.485623393</v>
      </c>
      <c r="AG202" s="10">
        <f t="shared" si="79"/>
        <v>18168210.063220967</v>
      </c>
      <c r="AH202" s="10">
        <f t="shared" si="79"/>
        <v>19264103.890936475</v>
      </c>
      <c r="AI202" s="10">
        <f t="shared" si="79"/>
        <v>20398013.078778155</v>
      </c>
      <c r="AJ202" s="10">
        <f t="shared" si="79"/>
        <v>21571050.982693281</v>
      </c>
      <c r="AK202" s="10">
        <f t="shared" si="79"/>
        <v>22784360.954805102</v>
      </c>
      <c r="AL202" s="10">
        <f>SUM(H202:AK202)</f>
        <v>292596473.06057382</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80">SUM(I205:I208)</f>
        <v>0</v>
      </c>
      <c r="J209" s="10">
        <f t="shared" si="80"/>
        <v>0</v>
      </c>
      <c r="K209" s="10">
        <f t="shared" si="80"/>
        <v>0</v>
      </c>
      <c r="L209" s="10">
        <f t="shared" si="80"/>
        <v>0</v>
      </c>
      <c r="M209" s="10">
        <f t="shared" si="80"/>
        <v>0</v>
      </c>
      <c r="N209" s="10">
        <f t="shared" si="80"/>
        <v>0</v>
      </c>
      <c r="O209" s="10">
        <f t="shared" si="80"/>
        <v>0</v>
      </c>
      <c r="P209" s="10">
        <f t="shared" si="80"/>
        <v>0</v>
      </c>
      <c r="Q209" s="10">
        <f t="shared" si="80"/>
        <v>0</v>
      </c>
      <c r="R209" s="10">
        <f t="shared" si="80"/>
        <v>0</v>
      </c>
      <c r="S209" s="10">
        <f t="shared" si="80"/>
        <v>0</v>
      </c>
      <c r="T209" s="10">
        <f t="shared" si="80"/>
        <v>0</v>
      </c>
      <c r="U209" s="10">
        <f t="shared" si="80"/>
        <v>0</v>
      </c>
      <c r="V209" s="10">
        <f t="shared" si="80"/>
        <v>0</v>
      </c>
      <c r="W209" s="10">
        <f t="shared" si="80"/>
        <v>0</v>
      </c>
      <c r="X209" s="10">
        <f t="shared" si="80"/>
        <v>0</v>
      </c>
      <c r="Y209" s="10">
        <f t="shared" si="80"/>
        <v>0</v>
      </c>
      <c r="Z209" s="10">
        <f t="shared" si="80"/>
        <v>0</v>
      </c>
      <c r="AA209" s="10">
        <f t="shared" si="80"/>
        <v>0</v>
      </c>
      <c r="AB209" s="10">
        <f t="shared" si="80"/>
        <v>0</v>
      </c>
      <c r="AC209" s="10">
        <f t="shared" si="80"/>
        <v>0</v>
      </c>
      <c r="AD209" s="10">
        <f t="shared" si="80"/>
        <v>0</v>
      </c>
      <c r="AE209" s="10">
        <f t="shared" si="80"/>
        <v>0</v>
      </c>
      <c r="AF209" s="10">
        <f t="shared" si="80"/>
        <v>0</v>
      </c>
      <c r="AG209" s="10">
        <f t="shared" si="80"/>
        <v>0</v>
      </c>
      <c r="AH209" s="10">
        <f t="shared" si="80"/>
        <v>0</v>
      </c>
      <c r="AI209" s="10">
        <f t="shared" si="80"/>
        <v>0</v>
      </c>
      <c r="AJ209" s="10">
        <f t="shared" si="80"/>
        <v>0</v>
      </c>
      <c r="AK209" s="10">
        <f t="shared" si="80"/>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1">SUM(I212:I215)</f>
        <v>0</v>
      </c>
      <c r="J216" s="10">
        <f t="shared" si="81"/>
        <v>0</v>
      </c>
      <c r="K216" s="10">
        <f t="shared" si="81"/>
        <v>0</v>
      </c>
      <c r="L216" s="10">
        <f t="shared" si="81"/>
        <v>0</v>
      </c>
      <c r="M216" s="10">
        <f t="shared" si="81"/>
        <v>0</v>
      </c>
      <c r="N216" s="10">
        <f t="shared" si="81"/>
        <v>0</v>
      </c>
      <c r="O216" s="10">
        <f t="shared" si="81"/>
        <v>0</v>
      </c>
      <c r="P216" s="10">
        <f t="shared" si="81"/>
        <v>0</v>
      </c>
      <c r="Q216" s="10">
        <f t="shared" si="81"/>
        <v>0</v>
      </c>
      <c r="R216" s="10">
        <f t="shared" si="81"/>
        <v>0</v>
      </c>
      <c r="S216" s="10">
        <f t="shared" si="81"/>
        <v>0</v>
      </c>
      <c r="T216" s="10">
        <f t="shared" si="81"/>
        <v>0</v>
      </c>
      <c r="U216" s="10">
        <f t="shared" si="81"/>
        <v>0</v>
      </c>
      <c r="V216" s="10">
        <f t="shared" si="81"/>
        <v>0</v>
      </c>
      <c r="W216" s="10">
        <f t="shared" si="81"/>
        <v>0</v>
      </c>
      <c r="X216" s="10">
        <f t="shared" si="81"/>
        <v>0</v>
      </c>
      <c r="Y216" s="10">
        <f t="shared" si="81"/>
        <v>0</v>
      </c>
      <c r="Z216" s="10">
        <f t="shared" si="81"/>
        <v>0</v>
      </c>
      <c r="AA216" s="10">
        <f t="shared" si="81"/>
        <v>0</v>
      </c>
      <c r="AB216" s="10">
        <f t="shared" si="81"/>
        <v>0</v>
      </c>
      <c r="AC216" s="10">
        <f t="shared" si="81"/>
        <v>0</v>
      </c>
      <c r="AD216" s="10">
        <f t="shared" si="81"/>
        <v>0</v>
      </c>
      <c r="AE216" s="10">
        <f t="shared" si="81"/>
        <v>0</v>
      </c>
      <c r="AF216" s="10">
        <f t="shared" si="81"/>
        <v>0</v>
      </c>
      <c r="AG216" s="10">
        <f t="shared" si="81"/>
        <v>0</v>
      </c>
      <c r="AH216" s="10">
        <f t="shared" si="81"/>
        <v>0</v>
      </c>
      <c r="AI216" s="10">
        <f t="shared" si="81"/>
        <v>0</v>
      </c>
      <c r="AJ216" s="10">
        <f t="shared" si="81"/>
        <v>0</v>
      </c>
      <c r="AK216" s="10">
        <f t="shared" si="81"/>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5734.4136534726786</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2">H176</f>
        <v>484</v>
      </c>
      <c r="I219" s="10">
        <f t="shared" si="82"/>
        <v>428</v>
      </c>
      <c r="J219" s="10">
        <f t="shared" si="82"/>
        <v>434</v>
      </c>
      <c r="K219" s="10">
        <f t="shared" si="82"/>
        <v>466</v>
      </c>
      <c r="L219" s="10">
        <f t="shared" si="82"/>
        <v>477</v>
      </c>
      <c r="M219" s="10">
        <f t="shared" si="82"/>
        <v>414</v>
      </c>
      <c r="N219" s="10">
        <f t="shared" si="82"/>
        <v>453</v>
      </c>
      <c r="O219" s="10">
        <f t="shared" si="82"/>
        <v>453</v>
      </c>
      <c r="P219" s="10">
        <f t="shared" si="82"/>
        <v>453</v>
      </c>
      <c r="Q219" s="10">
        <f t="shared" si="82"/>
        <v>453</v>
      </c>
      <c r="R219" s="10">
        <f t="shared" si="82"/>
        <v>453</v>
      </c>
      <c r="S219" s="10">
        <f t="shared" si="82"/>
        <v>453</v>
      </c>
      <c r="T219" s="10">
        <f t="shared" si="82"/>
        <v>453</v>
      </c>
      <c r="U219" s="10">
        <f t="shared" si="82"/>
        <v>453</v>
      </c>
      <c r="V219" s="10">
        <f t="shared" si="82"/>
        <v>453</v>
      </c>
      <c r="W219" s="10">
        <f t="shared" si="82"/>
        <v>453</v>
      </c>
      <c r="X219" s="10">
        <f t="shared" si="82"/>
        <v>453</v>
      </c>
      <c r="Y219" s="10">
        <f t="shared" si="82"/>
        <v>453</v>
      </c>
      <c r="Z219" s="10">
        <f t="shared" si="82"/>
        <v>453</v>
      </c>
      <c r="AA219" s="10">
        <f t="shared" si="82"/>
        <v>453</v>
      </c>
      <c r="AB219" s="10">
        <f t="shared" si="82"/>
        <v>453</v>
      </c>
      <c r="AC219" s="10">
        <f t="shared" si="82"/>
        <v>453</v>
      </c>
      <c r="AD219" s="10">
        <f t="shared" si="82"/>
        <v>453</v>
      </c>
      <c r="AE219" s="10">
        <f t="shared" si="82"/>
        <v>453</v>
      </c>
      <c r="AF219" s="10">
        <f t="shared" si="82"/>
        <v>453</v>
      </c>
      <c r="AG219" s="10">
        <f t="shared" si="82"/>
        <v>453</v>
      </c>
      <c r="AH219" s="10">
        <f t="shared" si="82"/>
        <v>453</v>
      </c>
      <c r="AI219" s="10">
        <f t="shared" si="82"/>
        <v>453</v>
      </c>
      <c r="AJ219" s="10">
        <f t="shared" si="82"/>
        <v>453</v>
      </c>
      <c r="AK219" s="10">
        <f t="shared" si="82"/>
        <v>453</v>
      </c>
    </row>
    <row r="220" spans="1:37" x14ac:dyDescent="0.35">
      <c r="E220" t="s">
        <v>138</v>
      </c>
      <c r="F220" t="s">
        <v>111</v>
      </c>
      <c r="G220" s="20">
        <v>689.47196798331868</v>
      </c>
      <c r="H220" s="10">
        <f>G220*(1+$G$16)</f>
        <v>703.95087931096828</v>
      </c>
      <c r="I220" s="10">
        <f t="shared" ref="I220:AK220" si="83">H220*(1+$G$16)</f>
        <v>718.73384777649858</v>
      </c>
      <c r="J220" s="10">
        <f>I220*(1+$G$16)</f>
        <v>733.82725857980495</v>
      </c>
      <c r="K220" s="10">
        <f t="shared" si="83"/>
        <v>749.23763100998076</v>
      </c>
      <c r="L220" s="10">
        <f t="shared" si="83"/>
        <v>764.97162126119031</v>
      </c>
      <c r="M220" s="10">
        <f t="shared" si="83"/>
        <v>781.03602530767523</v>
      </c>
      <c r="N220" s="10">
        <f t="shared" si="83"/>
        <v>797.43778183913639</v>
      </c>
      <c r="O220" s="10">
        <f t="shared" si="83"/>
        <v>814.18397525775822</v>
      </c>
      <c r="P220" s="10">
        <f t="shared" si="83"/>
        <v>831.28183873817102</v>
      </c>
      <c r="Q220" s="10">
        <f t="shared" si="83"/>
        <v>848.73875735167258</v>
      </c>
      <c r="R220" s="10">
        <f t="shared" si="83"/>
        <v>866.56227125605767</v>
      </c>
      <c r="S220" s="10">
        <f t="shared" si="83"/>
        <v>884.76007895243481</v>
      </c>
      <c r="T220" s="10">
        <f t="shared" si="83"/>
        <v>903.34004061043584</v>
      </c>
      <c r="U220" s="10">
        <f t="shared" si="83"/>
        <v>922.31018146325493</v>
      </c>
      <c r="V220" s="10">
        <f t="shared" si="83"/>
        <v>941.67869527398318</v>
      </c>
      <c r="W220" s="10">
        <f t="shared" si="83"/>
        <v>961.45394787473674</v>
      </c>
      <c r="X220" s="10">
        <f t="shared" si="83"/>
        <v>981.64448078010616</v>
      </c>
      <c r="Y220" s="10">
        <f t="shared" si="83"/>
        <v>1002.2590148764883</v>
      </c>
      <c r="Z220" s="10">
        <f t="shared" si="83"/>
        <v>1023.3064541888945</v>
      </c>
      <c r="AA220" s="10">
        <f t="shared" si="83"/>
        <v>1044.7958897268611</v>
      </c>
      <c r="AB220" s="10">
        <f t="shared" si="83"/>
        <v>1066.7366034111251</v>
      </c>
      <c r="AC220" s="10">
        <f t="shared" si="83"/>
        <v>1089.1380720827585</v>
      </c>
      <c r="AD220" s="10">
        <f t="shared" si="83"/>
        <v>1112.0099715964964</v>
      </c>
      <c r="AE220" s="10">
        <f t="shared" si="83"/>
        <v>1135.3621810000227</v>
      </c>
      <c r="AF220" s="10">
        <f t="shared" si="83"/>
        <v>1159.2047868010231</v>
      </c>
      <c r="AG220" s="10">
        <f>AF220*(1+$G$16)</f>
        <v>1183.5480873238446</v>
      </c>
      <c r="AH220" s="10">
        <f t="shared" si="83"/>
        <v>1208.4025971576452</v>
      </c>
      <c r="AI220" s="10">
        <f t="shared" si="83"/>
        <v>1233.7790516979558</v>
      </c>
      <c r="AJ220" s="10">
        <f t="shared" si="83"/>
        <v>1259.6884117836128</v>
      </c>
      <c r="AK220" s="10">
        <f t="shared" si="83"/>
        <v>1286.1418684310686</v>
      </c>
    </row>
    <row r="221" spans="1:37" x14ac:dyDescent="0.35">
      <c r="E221" t="s">
        <v>139</v>
      </c>
      <c r="F221" t="s">
        <v>53</v>
      </c>
      <c r="H221" s="10">
        <f>H220*H219</f>
        <v>340712.22558650863</v>
      </c>
      <c r="I221" s="10">
        <f>I220*I219</f>
        <v>307618.08684834139</v>
      </c>
      <c r="J221" s="10">
        <f t="shared" ref="J221:AK221" si="84">J220*J219</f>
        <v>318481.03022363537</v>
      </c>
      <c r="K221" s="10">
        <f t="shared" si="84"/>
        <v>349144.73605065106</v>
      </c>
      <c r="L221" s="10">
        <f t="shared" si="84"/>
        <v>364891.46334158781</v>
      </c>
      <c r="M221" s="10">
        <f t="shared" si="84"/>
        <v>323348.91447737755</v>
      </c>
      <c r="N221" s="10">
        <f t="shared" si="84"/>
        <v>361239.31517312879</v>
      </c>
      <c r="O221" s="10">
        <f t="shared" si="84"/>
        <v>368825.34079176449</v>
      </c>
      <c r="P221" s="10">
        <f t="shared" si="84"/>
        <v>376570.67294839147</v>
      </c>
      <c r="Q221" s="10">
        <f t="shared" si="84"/>
        <v>384478.65708030766</v>
      </c>
      <c r="R221" s="10">
        <f t="shared" si="84"/>
        <v>392552.7088789941</v>
      </c>
      <c r="S221" s="10">
        <f t="shared" si="84"/>
        <v>400796.31576545298</v>
      </c>
      <c r="T221" s="10">
        <f t="shared" si="84"/>
        <v>409213.03839652741</v>
      </c>
      <c r="U221" s="10">
        <f t="shared" si="84"/>
        <v>417806.5122028545</v>
      </c>
      <c r="V221" s="10">
        <f t="shared" si="84"/>
        <v>426580.44895911438</v>
      </c>
      <c r="W221" s="10">
        <f t="shared" si="84"/>
        <v>435538.63838725572</v>
      </c>
      <c r="X221" s="10">
        <f t="shared" si="84"/>
        <v>444684.94979338808</v>
      </c>
      <c r="Y221" s="10">
        <f t="shared" si="84"/>
        <v>454023.33373904921</v>
      </c>
      <c r="Z221" s="10">
        <f t="shared" si="84"/>
        <v>463557.82374756917</v>
      </c>
      <c r="AA221" s="10">
        <f t="shared" si="84"/>
        <v>473292.53804626811</v>
      </c>
      <c r="AB221" s="10">
        <f t="shared" si="84"/>
        <v>483231.68134523969</v>
      </c>
      <c r="AC221" s="10">
        <f t="shared" si="84"/>
        <v>493379.54665348964</v>
      </c>
      <c r="AD221" s="10">
        <f t="shared" si="84"/>
        <v>503740.51713321288</v>
      </c>
      <c r="AE221" s="10">
        <f t="shared" si="84"/>
        <v>514319.06799301028</v>
      </c>
      <c r="AF221" s="10">
        <f t="shared" si="84"/>
        <v>525119.76842086343</v>
      </c>
      <c r="AG221" s="10">
        <f t="shared" si="84"/>
        <v>536147.28355770162</v>
      </c>
      <c r="AH221" s="10">
        <f t="shared" si="84"/>
        <v>547406.37651241326</v>
      </c>
      <c r="AI221" s="10">
        <f t="shared" si="84"/>
        <v>558901.910419174</v>
      </c>
      <c r="AJ221" s="10">
        <f t="shared" si="84"/>
        <v>570638.8505379766</v>
      </c>
      <c r="AK221" s="10">
        <f t="shared" si="84"/>
        <v>582622.26639927411</v>
      </c>
    </row>
    <row r="223" spans="1:37" x14ac:dyDescent="0.35">
      <c r="D223" t="s">
        <v>140</v>
      </c>
    </row>
    <row r="224" spans="1:37" x14ac:dyDescent="0.35">
      <c r="E224" t="s">
        <v>57</v>
      </c>
      <c r="F224" t="s">
        <v>53</v>
      </c>
      <c r="G224" s="10">
        <f t="shared" ref="G224:AK224" si="85">G44</f>
        <v>6232586.4000000004</v>
      </c>
      <c r="H224" s="10">
        <f t="shared" si="85"/>
        <v>4176296</v>
      </c>
      <c r="I224" s="10">
        <f t="shared" si="85"/>
        <v>4176296</v>
      </c>
      <c r="J224" s="10">
        <f t="shared" si="85"/>
        <v>3786015.9385158177</v>
      </c>
      <c r="K224" s="10">
        <f t="shared" si="85"/>
        <v>4598927.3384508733</v>
      </c>
      <c r="L224" s="10">
        <f t="shared" si="85"/>
        <v>5147622.5504659051</v>
      </c>
      <c r="M224" s="10">
        <f t="shared" si="85"/>
        <v>3979015.7998537263</v>
      </c>
      <c r="N224" s="10">
        <f t="shared" si="85"/>
        <v>4907370.082629622</v>
      </c>
      <c r="O224" s="10">
        <f t="shared" si="85"/>
        <v>4483790.3419831889</v>
      </c>
      <c r="P224" s="10">
        <f t="shared" si="85"/>
        <v>4577949.939164836</v>
      </c>
      <c r="Q224" s="10">
        <f t="shared" si="85"/>
        <v>4674086.8878872972</v>
      </c>
      <c r="R224" s="10">
        <f t="shared" si="85"/>
        <v>4772242.7125329301</v>
      </c>
      <c r="S224" s="10">
        <f t="shared" si="85"/>
        <v>4872459.8094961215</v>
      </c>
      <c r="T224" s="10">
        <f t="shared" si="85"/>
        <v>4974781.4654955398</v>
      </c>
      <c r="U224" s="10">
        <f t="shared" si="85"/>
        <v>5079251.8762709461</v>
      </c>
      <c r="V224" s="10">
        <f t="shared" si="85"/>
        <v>5185916.1656726357</v>
      </c>
      <c r="W224" s="10">
        <f t="shared" si="85"/>
        <v>5294820.4051517611</v>
      </c>
      <c r="X224" s="10">
        <f t="shared" si="85"/>
        <v>5406011.6336599477</v>
      </c>
      <c r="Y224" s="10">
        <f t="shared" si="85"/>
        <v>5519537.8779668063</v>
      </c>
      <c r="Z224" s="10">
        <f t="shared" si="85"/>
        <v>5635448.1734041097</v>
      </c>
      <c r="AA224" s="10">
        <f t="shared" si="85"/>
        <v>5753792.5850455957</v>
      </c>
      <c r="AB224" s="10">
        <f t="shared" si="85"/>
        <v>5874622.229331553</v>
      </c>
      <c r="AC224" s="10">
        <f t="shared" si="85"/>
        <v>5997989.296147516</v>
      </c>
      <c r="AD224" s="10">
        <f t="shared" si="85"/>
        <v>6123947.0713666137</v>
      </c>
      <c r="AE224" s="10">
        <f t="shared" si="85"/>
        <v>6252549.959865313</v>
      </c>
      <c r="AF224" s="10">
        <f t="shared" si="85"/>
        <v>6383853.5090224845</v>
      </c>
      <c r="AG224" s="10">
        <f t="shared" si="85"/>
        <v>6517914.432711957</v>
      </c>
      <c r="AH224" s="10">
        <f t="shared" si="85"/>
        <v>6654790.6357989078</v>
      </c>
      <c r="AI224" s="10">
        <f t="shared" si="85"/>
        <v>6794541.2391506853</v>
      </c>
      <c r="AJ224" s="10">
        <f t="shared" si="85"/>
        <v>6937226.6051728493</v>
      </c>
      <c r="AK224" s="10">
        <f t="shared" si="85"/>
        <v>7082908.363881479</v>
      </c>
    </row>
    <row r="225" spans="4:38" x14ac:dyDescent="0.35">
      <c r="E225" t="s">
        <v>141</v>
      </c>
      <c r="F225" t="s">
        <v>53</v>
      </c>
      <c r="G225" s="10">
        <f t="shared" ref="G225:AK225" si="86">G179</f>
        <v>0</v>
      </c>
      <c r="H225" s="10">
        <f t="shared" si="86"/>
        <v>526993.09080000001</v>
      </c>
      <c r="I225" s="10">
        <f t="shared" si="86"/>
        <v>1052117.5824</v>
      </c>
      <c r="J225" s="10">
        <f t="shared" si="86"/>
        <v>1617100.6214063212</v>
      </c>
      <c r="K225" s="10">
        <f t="shared" si="86"/>
        <v>2267131.629974653</v>
      </c>
      <c r="L225" s="10">
        <f t="shared" si="86"/>
        <v>3011811.941742972</v>
      </c>
      <c r="M225" s="10">
        <f t="shared" si="86"/>
        <v>3740218.6243665987</v>
      </c>
      <c r="N225" s="10">
        <f t="shared" si="86"/>
        <v>4592466.9910514876</v>
      </c>
      <c r="O225" s="10">
        <f t="shared" si="86"/>
        <v>5480935.0271354765</v>
      </c>
      <c r="P225" s="10">
        <f t="shared" si="86"/>
        <v>6438228.9073482957</v>
      </c>
      <c r="Q225" s="10">
        <f t="shared" si="86"/>
        <v>7468664.8649403714</v>
      </c>
      <c r="R225" s="10">
        <f t="shared" si="86"/>
        <v>8576804.8291375712</v>
      </c>
      <c r="S225" s="10">
        <f t="shared" si="86"/>
        <v>9767469.651642032</v>
      </c>
      <c r="T225" s="10">
        <f t="shared" si="86"/>
        <v>10805934.917017881</v>
      </c>
      <c r="U225" s="10">
        <f t="shared" si="86"/>
        <v>11883708.269423144</v>
      </c>
      <c r="V225" s="10">
        <f t="shared" si="86"/>
        <v>13001982.685331021</v>
      </c>
      <c r="W225" s="10">
        <f t="shared" si="86"/>
        <v>14161983.911360214</v>
      </c>
      <c r="X225" s="10">
        <f t="shared" si="86"/>
        <v>15364971.314518403</v>
      </c>
      <c r="Y225" s="10">
        <f t="shared" si="86"/>
        <v>16612238.753704324</v>
      </c>
      <c r="Z225" s="10">
        <f t="shared" si="86"/>
        <v>17905115.472986355</v>
      </c>
      <c r="AA225" s="10">
        <f t="shared" si="86"/>
        <v>19244967.017187841</v>
      </c>
      <c r="AB225" s="10">
        <f t="shared" si="86"/>
        <v>20633196.17032221</v>
      </c>
      <c r="AC225" s="10">
        <f t="shared" si="86"/>
        <v>22071243.917433634</v>
      </c>
      <c r="AD225" s="10">
        <f t="shared" si="86"/>
        <v>23560590.430412631</v>
      </c>
      <c r="AE225" s="10">
        <f t="shared" si="86"/>
        <v>25102756.078369156</v>
      </c>
      <c r="AF225" s="10">
        <f t="shared" si="86"/>
        <v>26699302.463160045</v>
      </c>
      <c r="AG225" s="10">
        <f t="shared" si="86"/>
        <v>28351833.480681587</v>
      </c>
      <c r="AH225" s="10">
        <f t="shared" si="86"/>
        <v>30061996.408552781</v>
      </c>
      <c r="AI225" s="10">
        <f t="shared" si="86"/>
        <v>31831483.020829581</v>
      </c>
      <c r="AJ225" s="10">
        <f t="shared" si="86"/>
        <v>33662030.730405845</v>
      </c>
      <c r="AK225" s="10">
        <f t="shared" si="86"/>
        <v>35555423.759772114</v>
      </c>
    </row>
    <row r="226" spans="4:38" x14ac:dyDescent="0.35">
      <c r="E226" t="s">
        <v>117</v>
      </c>
      <c r="F226" t="s">
        <v>53</v>
      </c>
      <c r="G226" s="10">
        <f t="shared" ref="G226:AK226" si="87">-G189</f>
        <v>0</v>
      </c>
      <c r="H226" s="10">
        <f t="shared" si="87"/>
        <v>0</v>
      </c>
      <c r="I226" s="10">
        <f t="shared" si="87"/>
        <v>0</v>
      </c>
      <c r="J226" s="10">
        <f t="shared" si="87"/>
        <v>0</v>
      </c>
      <c r="K226" s="10">
        <f t="shared" si="87"/>
        <v>0</v>
      </c>
      <c r="L226" s="10">
        <f t="shared" si="87"/>
        <v>0</v>
      </c>
      <c r="M226" s="10">
        <f t="shared" si="87"/>
        <v>0</v>
      </c>
      <c r="N226" s="10">
        <f t="shared" si="87"/>
        <v>0</v>
      </c>
      <c r="O226" s="10">
        <f t="shared" si="87"/>
        <v>0</v>
      </c>
      <c r="P226" s="10">
        <f t="shared" si="87"/>
        <v>0</v>
      </c>
      <c r="Q226" s="10">
        <f t="shared" si="87"/>
        <v>0</v>
      </c>
      <c r="R226" s="10">
        <f t="shared" si="87"/>
        <v>0</v>
      </c>
      <c r="S226" s="10">
        <f t="shared" si="87"/>
        <v>0</v>
      </c>
      <c r="T226" s="10">
        <f t="shared" si="87"/>
        <v>0</v>
      </c>
      <c r="U226" s="10">
        <f t="shared" si="87"/>
        <v>0</v>
      </c>
      <c r="V226" s="10">
        <f t="shared" si="87"/>
        <v>0</v>
      </c>
      <c r="W226" s="10">
        <f t="shared" si="87"/>
        <v>0</v>
      </c>
      <c r="X226" s="10">
        <f t="shared" si="87"/>
        <v>0</v>
      </c>
      <c r="Y226" s="10">
        <f t="shared" si="87"/>
        <v>0</v>
      </c>
      <c r="Z226" s="10">
        <f t="shared" si="87"/>
        <v>0</v>
      </c>
      <c r="AA226" s="10">
        <f t="shared" si="87"/>
        <v>0</v>
      </c>
      <c r="AB226" s="10">
        <f t="shared" si="87"/>
        <v>0</v>
      </c>
      <c r="AC226" s="10">
        <f t="shared" si="87"/>
        <v>0</v>
      </c>
      <c r="AD226" s="10">
        <f t="shared" si="87"/>
        <v>0</v>
      </c>
      <c r="AE226" s="10">
        <f t="shared" si="87"/>
        <v>0</v>
      </c>
      <c r="AF226" s="10">
        <f t="shared" si="87"/>
        <v>0</v>
      </c>
      <c r="AG226" s="10">
        <f t="shared" si="87"/>
        <v>0</v>
      </c>
      <c r="AH226" s="10">
        <f t="shared" si="87"/>
        <v>0</v>
      </c>
      <c r="AI226" s="10">
        <f t="shared" si="87"/>
        <v>0</v>
      </c>
      <c r="AJ226" s="10">
        <f t="shared" si="87"/>
        <v>0</v>
      </c>
      <c r="AK226" s="10">
        <f t="shared" si="87"/>
        <v>0</v>
      </c>
    </row>
    <row r="227" spans="4:38" x14ac:dyDescent="0.35">
      <c r="E227" t="s">
        <v>118</v>
      </c>
      <c r="F227" t="s">
        <v>53</v>
      </c>
      <c r="G227" s="10">
        <f t="shared" ref="G227:AK227" si="88">-G202</f>
        <v>0</v>
      </c>
      <c r="H227" s="10">
        <f t="shared" si="88"/>
        <v>-448968.02821894531</v>
      </c>
      <c r="I227" s="10">
        <f t="shared" si="88"/>
        <v>-892734.21941138443</v>
      </c>
      <c r="J227" s="10">
        <f t="shared" si="88"/>
        <v>-1345087.7279204493</v>
      </c>
      <c r="K227" s="10">
        <f t="shared" si="88"/>
        <v>-1845824.7908466812</v>
      </c>
      <c r="L227" s="10">
        <f t="shared" si="88"/>
        <v>-2368554.31618051</v>
      </c>
      <c r="M227" s="10">
        <f t="shared" si="88"/>
        <v>-2871933.5137247248</v>
      </c>
      <c r="N227" s="10">
        <f t="shared" si="88"/>
        <v>-3386886.7252802816</v>
      </c>
      <c r="O227" s="10">
        <f t="shared" si="88"/>
        <v>-3914043.3844894879</v>
      </c>
      <c r="P227" s="10">
        <f t="shared" si="88"/>
        <v>-4474857.1672099298</v>
      </c>
      <c r="Q227" s="10">
        <f t="shared" si="88"/>
        <v>-5052398.200800621</v>
      </c>
      <c r="R227" s="10">
        <f t="shared" si="88"/>
        <v>-5647006.669243508</v>
      </c>
      <c r="S227" s="10">
        <f t="shared" si="88"/>
        <v>-6259116.911718755</v>
      </c>
      <c r="T227" s="10">
        <f t="shared" si="88"/>
        <v>-6924578.4628231181</v>
      </c>
      <c r="U227" s="10">
        <f t="shared" si="88"/>
        <v>-7615229.1285157958</v>
      </c>
      <c r="V227" s="10">
        <f t="shared" si="88"/>
        <v>-8331833.3830654602</v>
      </c>
      <c r="W227" s="10">
        <f t="shared" si="88"/>
        <v>-9075176.7002605349</v>
      </c>
      <c r="X227" s="10">
        <f t="shared" si="88"/>
        <v>-9846066.0982558709</v>
      </c>
      <c r="Y227" s="10">
        <f t="shared" si="88"/>
        <v>-10645330.698042197</v>
      </c>
      <c r="Z227" s="10">
        <f t="shared" si="88"/>
        <v>-11473822.295870218</v>
      </c>
      <c r="AA227" s="10">
        <f t="shared" si="88"/>
        <v>-12332415.949969178</v>
      </c>
      <c r="AB227" s="10">
        <f t="shared" si="88"/>
        <v>-13222010.581907814</v>
      </c>
      <c r="AC227" s="10">
        <f t="shared" si="88"/>
        <v>-14143529.592953939</v>
      </c>
      <c r="AD227" s="10">
        <f t="shared" si="88"/>
        <v>-15097921.495797379</v>
      </c>
      <c r="AE227" s="10">
        <f t="shared" si="88"/>
        <v>-16086160.56200975</v>
      </c>
      <c r="AF227" s="10">
        <f t="shared" si="88"/>
        <v>-17109247.485623393</v>
      </c>
      <c r="AG227" s="10">
        <f t="shared" si="88"/>
        <v>-18168210.063220967</v>
      </c>
      <c r="AH227" s="10">
        <f t="shared" si="88"/>
        <v>-19264103.890936475</v>
      </c>
      <c r="AI227" s="10">
        <f t="shared" si="88"/>
        <v>-20398013.078778155</v>
      </c>
      <c r="AJ227" s="10">
        <f t="shared" si="88"/>
        <v>-21571050.982693281</v>
      </c>
      <c r="AK227" s="10">
        <f t="shared" si="88"/>
        <v>-22784360.954805102</v>
      </c>
    </row>
    <row r="228" spans="4:38" x14ac:dyDescent="0.35">
      <c r="E228" t="s">
        <v>142</v>
      </c>
      <c r="F228" t="s">
        <v>53</v>
      </c>
      <c r="G228" s="10">
        <f t="shared" ref="G228:AK228" si="89">-G36-G52-G87</f>
        <v>-2197616.1825999999</v>
      </c>
      <c r="H228" s="10">
        <f t="shared" si="89"/>
        <v>-2338304.2137968307</v>
      </c>
      <c r="I228" s="10">
        <f t="shared" si="89"/>
        <v>-2710520.8808911005</v>
      </c>
      <c r="J228" s="10">
        <f t="shared" si="89"/>
        <v>-3063146.7228086372</v>
      </c>
      <c r="K228" s="10">
        <f t="shared" si="89"/>
        <v>-3549843.9022192797</v>
      </c>
      <c r="L228" s="10">
        <f t="shared" si="89"/>
        <v>-3844264.5922605116</v>
      </c>
      <c r="M228" s="10">
        <f t="shared" si="89"/>
        <v>-4001325.7003741753</v>
      </c>
      <c r="N228" s="10">
        <f t="shared" si="89"/>
        <v>-4194069.3778108284</v>
      </c>
      <c r="O228" s="10">
        <f t="shared" si="89"/>
        <v>-4485177.1546153165</v>
      </c>
      <c r="P228" s="10">
        <f t="shared" si="89"/>
        <v>-4782398.1947326986</v>
      </c>
      <c r="Q228" s="10">
        <f t="shared" si="89"/>
        <v>-5085860.8766925465</v>
      </c>
      <c r="R228" s="10">
        <f t="shared" si="89"/>
        <v>-5395696.2749735508</v>
      </c>
      <c r="S228" s="10">
        <f t="shared" si="89"/>
        <v>-5712038.2166184559</v>
      </c>
      <c r="T228" s="10">
        <f t="shared" si="89"/>
        <v>-6034160.7541327896</v>
      </c>
      <c r="U228" s="10">
        <f t="shared" si="89"/>
        <v>-6362106.8626120714</v>
      </c>
      <c r="V228" s="10">
        <f t="shared" si="89"/>
        <v>-6695920.419628826</v>
      </c>
      <c r="W228" s="10">
        <f t="shared" si="89"/>
        <v>-7035646.2241846044</v>
      </c>
      <c r="X228" s="10">
        <f t="shared" si="89"/>
        <v>-7381330.0160599854</v>
      </c>
      <c r="Y228" s="10">
        <f t="shared" si="89"/>
        <v>-7733018.4955709428</v>
      </c>
      <c r="Z228" s="10">
        <f t="shared" si="89"/>
        <v>-8090759.3437400861</v>
      </c>
      <c r="AA228" s="10">
        <f t="shared" si="89"/>
        <v>-8454601.2428914998</v>
      </c>
      <c r="AB228" s="10">
        <f t="shared" si="89"/>
        <v>-8824593.8976780735</v>
      </c>
      <c r="AC228" s="10">
        <f t="shared" si="89"/>
        <v>-9200788.0565504059</v>
      </c>
      <c r="AD228" s="10">
        <f t="shared" si="89"/>
        <v>-9583235.5336765591</v>
      </c>
      <c r="AE228" s="10">
        <f t="shared" si="89"/>
        <v>-9971989.2313221265</v>
      </c>
      <c r="AF228" s="10">
        <f t="shared" si="89"/>
        <v>-8812036.1753002778</v>
      </c>
      <c r="AG228" s="10">
        <f t="shared" si="89"/>
        <v>-9179186.4141452238</v>
      </c>
      <c r="AH228" s="10">
        <f t="shared" si="89"/>
        <v>-9309862.4135577846</v>
      </c>
      <c r="AI228" s="10">
        <f t="shared" si="89"/>
        <v>-9528726.8204868194</v>
      </c>
      <c r="AJ228" s="10">
        <f t="shared" si="89"/>
        <v>-9753078.1396619268</v>
      </c>
      <c r="AK228" s="10">
        <f t="shared" si="89"/>
        <v>-10033731.976769038</v>
      </c>
    </row>
    <row r="229" spans="4:38" x14ac:dyDescent="0.35">
      <c r="E229" t="s">
        <v>125</v>
      </c>
      <c r="F229" t="s">
        <v>53</v>
      </c>
      <c r="G229" s="10">
        <f t="shared" ref="G229:AK229" si="90">G209</f>
        <v>0</v>
      </c>
      <c r="H229" s="10">
        <f t="shared" si="90"/>
        <v>0</v>
      </c>
      <c r="I229" s="10">
        <f t="shared" si="90"/>
        <v>0</v>
      </c>
      <c r="J229" s="10">
        <f t="shared" si="90"/>
        <v>0</v>
      </c>
      <c r="K229" s="10">
        <f t="shared" si="90"/>
        <v>0</v>
      </c>
      <c r="L229" s="10">
        <f t="shared" si="90"/>
        <v>0</v>
      </c>
      <c r="M229" s="10">
        <f t="shared" si="90"/>
        <v>0</v>
      </c>
      <c r="N229" s="10">
        <f t="shared" si="90"/>
        <v>0</v>
      </c>
      <c r="O229" s="10">
        <f t="shared" si="90"/>
        <v>0</v>
      </c>
      <c r="P229" s="10">
        <f t="shared" si="90"/>
        <v>0</v>
      </c>
      <c r="Q229" s="10">
        <f t="shared" si="90"/>
        <v>0</v>
      </c>
      <c r="R229" s="10">
        <f t="shared" si="90"/>
        <v>0</v>
      </c>
      <c r="S229" s="10">
        <f t="shared" si="90"/>
        <v>0</v>
      </c>
      <c r="T229" s="10">
        <f t="shared" si="90"/>
        <v>0</v>
      </c>
      <c r="U229" s="10">
        <f t="shared" si="90"/>
        <v>0</v>
      </c>
      <c r="V229" s="10">
        <f t="shared" si="90"/>
        <v>0</v>
      </c>
      <c r="W229" s="10">
        <f t="shared" si="90"/>
        <v>0</v>
      </c>
      <c r="X229" s="10">
        <f t="shared" si="90"/>
        <v>0</v>
      </c>
      <c r="Y229" s="10">
        <f t="shared" si="90"/>
        <v>0</v>
      </c>
      <c r="Z229" s="10">
        <f t="shared" si="90"/>
        <v>0</v>
      </c>
      <c r="AA229" s="10">
        <f t="shared" si="90"/>
        <v>0</v>
      </c>
      <c r="AB229" s="10">
        <f t="shared" si="90"/>
        <v>0</v>
      </c>
      <c r="AC229" s="10">
        <f t="shared" si="90"/>
        <v>0</v>
      </c>
      <c r="AD229" s="10">
        <f t="shared" si="90"/>
        <v>0</v>
      </c>
      <c r="AE229" s="10">
        <f t="shared" si="90"/>
        <v>0</v>
      </c>
      <c r="AF229" s="10">
        <f t="shared" si="90"/>
        <v>0</v>
      </c>
      <c r="AG229" s="10">
        <f t="shared" si="90"/>
        <v>0</v>
      </c>
      <c r="AH229" s="10">
        <f t="shared" si="90"/>
        <v>0</v>
      </c>
      <c r="AI229" s="10">
        <f t="shared" si="90"/>
        <v>0</v>
      </c>
      <c r="AJ229" s="10">
        <f t="shared" si="90"/>
        <v>0</v>
      </c>
      <c r="AK229" s="10">
        <f t="shared" si="90"/>
        <v>0</v>
      </c>
    </row>
    <row r="230" spans="4:38" x14ac:dyDescent="0.35">
      <c r="E230" t="s">
        <v>143</v>
      </c>
      <c r="F230" t="s">
        <v>53</v>
      </c>
      <c r="H230" s="10">
        <f t="shared" ref="H230:AK230" si="91">H221</f>
        <v>340712.22558650863</v>
      </c>
      <c r="I230" s="10">
        <f t="shared" si="91"/>
        <v>307618.08684834139</v>
      </c>
      <c r="J230" s="10">
        <f t="shared" si="91"/>
        <v>318481.03022363537</v>
      </c>
      <c r="K230" s="10">
        <f t="shared" si="91"/>
        <v>349144.73605065106</v>
      </c>
      <c r="L230" s="10">
        <f t="shared" si="91"/>
        <v>364891.46334158781</v>
      </c>
      <c r="M230" s="10">
        <f t="shared" si="91"/>
        <v>323348.91447737755</v>
      </c>
      <c r="N230" s="10">
        <f t="shared" si="91"/>
        <v>361239.31517312879</v>
      </c>
      <c r="O230" s="10">
        <f t="shared" si="91"/>
        <v>368825.34079176449</v>
      </c>
      <c r="P230" s="10">
        <f t="shared" si="91"/>
        <v>376570.67294839147</v>
      </c>
      <c r="Q230" s="10">
        <f t="shared" si="91"/>
        <v>384478.65708030766</v>
      </c>
      <c r="R230" s="10">
        <f t="shared" si="91"/>
        <v>392552.7088789941</v>
      </c>
      <c r="S230" s="10">
        <f t="shared" si="91"/>
        <v>400796.31576545298</v>
      </c>
      <c r="T230" s="10">
        <f t="shared" si="91"/>
        <v>409213.03839652741</v>
      </c>
      <c r="U230" s="10">
        <f t="shared" si="91"/>
        <v>417806.5122028545</v>
      </c>
      <c r="V230" s="10">
        <f t="shared" si="91"/>
        <v>426580.44895911438</v>
      </c>
      <c r="W230" s="10">
        <f t="shared" si="91"/>
        <v>435538.63838725572</v>
      </c>
      <c r="X230" s="10">
        <f t="shared" si="91"/>
        <v>444684.94979338808</v>
      </c>
      <c r="Y230" s="10">
        <f t="shared" si="91"/>
        <v>454023.33373904921</v>
      </c>
      <c r="Z230" s="10">
        <f t="shared" si="91"/>
        <v>463557.82374756917</v>
      </c>
      <c r="AA230" s="10">
        <f t="shared" si="91"/>
        <v>473292.53804626811</v>
      </c>
      <c r="AB230" s="10">
        <f t="shared" si="91"/>
        <v>483231.68134523969</v>
      </c>
      <c r="AC230" s="10">
        <f t="shared" si="91"/>
        <v>493379.54665348964</v>
      </c>
      <c r="AD230" s="10">
        <f t="shared" si="91"/>
        <v>503740.51713321288</v>
      </c>
      <c r="AE230" s="10">
        <f t="shared" si="91"/>
        <v>514319.06799301028</v>
      </c>
      <c r="AF230" s="10">
        <f t="shared" si="91"/>
        <v>525119.76842086343</v>
      </c>
      <c r="AG230" s="10">
        <f t="shared" si="91"/>
        <v>536147.28355770162</v>
      </c>
      <c r="AH230" s="10">
        <f t="shared" si="91"/>
        <v>547406.37651241326</v>
      </c>
      <c r="AI230" s="10">
        <f t="shared" si="91"/>
        <v>558901.910419174</v>
      </c>
      <c r="AJ230" s="10">
        <f t="shared" si="91"/>
        <v>570638.8505379766</v>
      </c>
      <c r="AK230" s="10">
        <f t="shared" si="91"/>
        <v>582622.26639927411</v>
      </c>
    </row>
    <row r="232" spans="4:38" x14ac:dyDescent="0.35">
      <c r="E232" t="s">
        <v>144</v>
      </c>
      <c r="F232" t="s">
        <v>53</v>
      </c>
      <c r="G232" s="10">
        <f t="shared" ref="G232:AK232" si="92">SUM(G224:G230)</f>
        <v>4034970.2174000004</v>
      </c>
      <c r="H232" s="10">
        <f t="shared" si="92"/>
        <v>2256729.0743707325</v>
      </c>
      <c r="I232" s="10">
        <f t="shared" si="92"/>
        <v>1932776.5689458563</v>
      </c>
      <c r="J232" s="10">
        <f t="shared" si="92"/>
        <v>1313363.1394166881</v>
      </c>
      <c r="K232" s="10">
        <f t="shared" si="92"/>
        <v>1819535.0114102163</v>
      </c>
      <c r="L232" s="10">
        <f t="shared" si="92"/>
        <v>2311507.0471094432</v>
      </c>
      <c r="M232" s="10">
        <f t="shared" si="92"/>
        <v>1169324.124598803</v>
      </c>
      <c r="N232" s="10">
        <f t="shared" si="92"/>
        <v>2280120.2857631277</v>
      </c>
      <c r="O232" s="10">
        <f t="shared" si="92"/>
        <v>1934330.1708056245</v>
      </c>
      <c r="P232" s="10">
        <f t="shared" si="92"/>
        <v>2135494.1575188949</v>
      </c>
      <c r="Q232" s="10">
        <f t="shared" si="92"/>
        <v>2388971.3324148087</v>
      </c>
      <c r="R232" s="10">
        <f t="shared" si="92"/>
        <v>2698897.3063324364</v>
      </c>
      <c r="S232" s="10">
        <f t="shared" si="92"/>
        <v>3069570.6485663955</v>
      </c>
      <c r="T232" s="10">
        <f t="shared" si="92"/>
        <v>3231190.2039540415</v>
      </c>
      <c r="U232" s="10">
        <f t="shared" si="92"/>
        <v>3403430.6667690799</v>
      </c>
      <c r="V232" s="10">
        <f t="shared" si="92"/>
        <v>3586725.4972684826</v>
      </c>
      <c r="W232" s="10">
        <f t="shared" si="92"/>
        <v>3781520.0304540903</v>
      </c>
      <c r="X232" s="10">
        <f t="shared" si="92"/>
        <v>3988271.7836558828</v>
      </c>
      <c r="Y232" s="10">
        <f t="shared" si="92"/>
        <v>4207450.7717970395</v>
      </c>
      <c r="Z232" s="10">
        <f t="shared" si="92"/>
        <v>4439539.8305277284</v>
      </c>
      <c r="AA232" s="10">
        <f t="shared" si="92"/>
        <v>4685034.9474190259</v>
      </c>
      <c r="AB232" s="10">
        <f t="shared" si="92"/>
        <v>4944445.601413114</v>
      </c>
      <c r="AC232" s="10">
        <f t="shared" si="92"/>
        <v>5218295.1107302969</v>
      </c>
      <c r="AD232" s="10">
        <f t="shared" si="92"/>
        <v>5507120.989438518</v>
      </c>
      <c r="AE232" s="10">
        <f t="shared" si="92"/>
        <v>5811475.3128956025</v>
      </c>
      <c r="AF232" s="10">
        <f t="shared" si="92"/>
        <v>7686992.0796797238</v>
      </c>
      <c r="AG232" s="10">
        <f t="shared" si="92"/>
        <v>8058498.7195850536</v>
      </c>
      <c r="AH232" s="10">
        <f t="shared" si="92"/>
        <v>8690227.1163698435</v>
      </c>
      <c r="AI232" s="10">
        <f t="shared" si="92"/>
        <v>9258186.2711344678</v>
      </c>
      <c r="AJ232" s="10">
        <f t="shared" si="92"/>
        <v>9845767.0637614634</v>
      </c>
      <c r="AK232" s="10">
        <f t="shared" si="92"/>
        <v>10402861.458478725</v>
      </c>
    </row>
    <row r="233" spans="4:38" x14ac:dyDescent="0.35">
      <c r="E233" t="s">
        <v>145</v>
      </c>
      <c r="F233" t="s">
        <v>53</v>
      </c>
      <c r="G233" s="10">
        <f>-G232*G$20</f>
        <v>0</v>
      </c>
      <c r="H233" s="10">
        <f t="shared" ref="H233:AK233" si="93">-H232*H$20</f>
        <v>0</v>
      </c>
      <c r="I233" s="10">
        <f t="shared" si="93"/>
        <v>0</v>
      </c>
      <c r="J233" s="10">
        <f t="shared" si="93"/>
        <v>0</v>
      </c>
      <c r="K233" s="10">
        <f t="shared" si="93"/>
        <v>0</v>
      </c>
      <c r="L233" s="10">
        <f t="shared" si="93"/>
        <v>0</v>
      </c>
      <c r="M233" s="10">
        <f t="shared" si="93"/>
        <v>0</v>
      </c>
      <c r="N233" s="10">
        <f t="shared" si="93"/>
        <v>0</v>
      </c>
      <c r="O233" s="10">
        <f t="shared" si="93"/>
        <v>0</v>
      </c>
      <c r="P233" s="10">
        <f t="shared" si="93"/>
        <v>0</v>
      </c>
      <c r="Q233" s="10">
        <f t="shared" si="93"/>
        <v>0</v>
      </c>
      <c r="R233" s="10">
        <f t="shared" si="93"/>
        <v>0</v>
      </c>
      <c r="S233" s="10">
        <f t="shared" si="93"/>
        <v>0</v>
      </c>
      <c r="T233" s="10">
        <f t="shared" si="93"/>
        <v>0</v>
      </c>
      <c r="U233" s="10">
        <f t="shared" si="93"/>
        <v>0</v>
      </c>
      <c r="V233" s="10">
        <f t="shared" si="93"/>
        <v>0</v>
      </c>
      <c r="W233" s="10">
        <f t="shared" si="93"/>
        <v>0</v>
      </c>
      <c r="X233" s="10">
        <f t="shared" si="93"/>
        <v>0</v>
      </c>
      <c r="Y233" s="10">
        <f t="shared" si="93"/>
        <v>0</v>
      </c>
      <c r="Z233" s="10">
        <f t="shared" si="93"/>
        <v>0</v>
      </c>
      <c r="AA233" s="10">
        <f t="shared" si="93"/>
        <v>0</v>
      </c>
      <c r="AB233" s="10">
        <f t="shared" si="93"/>
        <v>0</v>
      </c>
      <c r="AC233" s="10">
        <f t="shared" si="93"/>
        <v>0</v>
      </c>
      <c r="AD233" s="10">
        <f t="shared" si="93"/>
        <v>0</v>
      </c>
      <c r="AE233" s="10">
        <f t="shared" si="93"/>
        <v>0</v>
      </c>
      <c r="AF233" s="10">
        <f t="shared" si="93"/>
        <v>0</v>
      </c>
      <c r="AG233" s="10">
        <f t="shared" si="93"/>
        <v>0</v>
      </c>
      <c r="AH233" s="10">
        <f t="shared" si="93"/>
        <v>0</v>
      </c>
      <c r="AI233" s="10">
        <f t="shared" si="93"/>
        <v>0</v>
      </c>
      <c r="AJ233" s="10">
        <f t="shared" si="93"/>
        <v>0</v>
      </c>
      <c r="AK233" s="10">
        <f t="shared" si="93"/>
        <v>0</v>
      </c>
    </row>
    <row r="235" spans="4:38" x14ac:dyDescent="0.35">
      <c r="D235" t="s">
        <v>146</v>
      </c>
    </row>
    <row r="236" spans="4:38" x14ac:dyDescent="0.35">
      <c r="E236" t="s">
        <v>51</v>
      </c>
      <c r="F236" t="s">
        <v>53</v>
      </c>
      <c r="G236" s="10">
        <f>-G28</f>
        <v>-64771548.044999994</v>
      </c>
      <c r="H236" s="10">
        <f t="shared" ref="H236:AK236" si="94">-H28</f>
        <v>-1998628.7159307459</v>
      </c>
      <c r="I236" s="10">
        <f t="shared" si="94"/>
        <v>-7501412.3547134995</v>
      </c>
      <c r="J236" s="10">
        <f t="shared" si="94"/>
        <v>-8953631.9748609979</v>
      </c>
      <c r="K236" s="10">
        <f t="shared" si="94"/>
        <v>-14816763.503986044</v>
      </c>
      <c r="L236" s="10">
        <f t="shared" si="94"/>
        <v>-5895611.8237101641</v>
      </c>
      <c r="M236" s="10">
        <f t="shared" si="94"/>
        <v>-3765371.2819813695</v>
      </c>
      <c r="N236" s="10">
        <f t="shared" si="94"/>
        <v>-3967030.0734917778</v>
      </c>
      <c r="O236" s="10">
        <f t="shared" si="94"/>
        <v>-33543785.550435688</v>
      </c>
      <c r="P236" s="10">
        <f t="shared" si="94"/>
        <v>-8056640.7966997046</v>
      </c>
      <c r="Q236" s="10">
        <f t="shared" si="94"/>
        <v>-10260620.160198603</v>
      </c>
      <c r="R236" s="10">
        <f t="shared" si="94"/>
        <v>-20330753.185707778</v>
      </c>
      <c r="S236" s="10">
        <f t="shared" si="94"/>
        <v>-26882278.803058125</v>
      </c>
      <c r="T236" s="10">
        <f t="shared" si="94"/>
        <v>-8486345.2473496981</v>
      </c>
      <c r="U236" s="10">
        <f t="shared" si="94"/>
        <v>-8616912.4036175255</v>
      </c>
      <c r="V236" s="10">
        <f t="shared" si="94"/>
        <v>-8747479.5598853547</v>
      </c>
      <c r="W236" s="10">
        <f t="shared" si="94"/>
        <v>-8878046.716153184</v>
      </c>
      <c r="X236" s="10">
        <f t="shared" si="94"/>
        <v>-9008613.8724210113</v>
      </c>
      <c r="Y236" s="10">
        <f t="shared" si="94"/>
        <v>-9139181.0286888406</v>
      </c>
      <c r="Z236" s="10">
        <f t="shared" si="94"/>
        <v>-9269748.1849566698</v>
      </c>
      <c r="AA236" s="10">
        <f t="shared" si="94"/>
        <v>-9400315.3412244972</v>
      </c>
      <c r="AB236" s="10">
        <f t="shared" si="94"/>
        <v>-9530882.4974923264</v>
      </c>
      <c r="AC236" s="10">
        <f t="shared" si="94"/>
        <v>-9661449.6537601557</v>
      </c>
      <c r="AD236" s="10">
        <f t="shared" si="94"/>
        <v>-9792016.8100279849</v>
      </c>
      <c r="AE236" s="10">
        <f t="shared" si="94"/>
        <v>-9922583.9662958123</v>
      </c>
      <c r="AF236" s="10">
        <f t="shared" si="94"/>
        <v>-10053151.122563642</v>
      </c>
      <c r="AG236" s="10">
        <f t="shared" si="94"/>
        <v>-10183718.278831471</v>
      </c>
      <c r="AH236" s="10">
        <f t="shared" si="94"/>
        <v>-10314285.435099298</v>
      </c>
      <c r="AI236" s="10">
        <f t="shared" si="94"/>
        <v>-10444852.591367127</v>
      </c>
      <c r="AJ236" s="10">
        <f t="shared" si="94"/>
        <v>-10575419.747634957</v>
      </c>
      <c r="AK236" s="10">
        <f t="shared" si="94"/>
        <v>-10705986.903902784</v>
      </c>
    </row>
    <row r="237" spans="4:38" x14ac:dyDescent="0.35">
      <c r="E237" t="s">
        <v>147</v>
      </c>
      <c r="F237" t="s">
        <v>53</v>
      </c>
      <c r="G237" s="10">
        <f t="shared" ref="G237:AK237" si="95">G86</f>
        <v>0</v>
      </c>
      <c r="H237" s="10">
        <f t="shared" si="95"/>
        <v>0</v>
      </c>
      <c r="I237" s="10">
        <f t="shared" si="95"/>
        <v>0</v>
      </c>
      <c r="J237" s="10">
        <f t="shared" si="95"/>
        <v>0</v>
      </c>
      <c r="K237" s="10">
        <f t="shared" si="95"/>
        <v>0</v>
      </c>
      <c r="L237" s="10">
        <f t="shared" si="95"/>
        <v>0</v>
      </c>
      <c r="M237" s="10">
        <f t="shared" si="95"/>
        <v>0</v>
      </c>
      <c r="N237" s="10">
        <f t="shared" si="95"/>
        <v>0</v>
      </c>
      <c r="O237" s="10">
        <f t="shared" si="95"/>
        <v>0</v>
      </c>
      <c r="P237" s="10">
        <f t="shared" si="95"/>
        <v>0</v>
      </c>
      <c r="Q237" s="10">
        <f t="shared" si="95"/>
        <v>0</v>
      </c>
      <c r="R237" s="10">
        <f t="shared" si="95"/>
        <v>0</v>
      </c>
      <c r="S237" s="10">
        <f t="shared" si="95"/>
        <v>0</v>
      </c>
      <c r="T237" s="10">
        <f t="shared" si="95"/>
        <v>0</v>
      </c>
      <c r="U237" s="10">
        <f t="shared" si="95"/>
        <v>0</v>
      </c>
      <c r="V237" s="10">
        <f t="shared" si="95"/>
        <v>0</v>
      </c>
      <c r="W237" s="10">
        <f t="shared" si="95"/>
        <v>0</v>
      </c>
      <c r="X237" s="10">
        <f t="shared" si="95"/>
        <v>0</v>
      </c>
      <c r="Y237" s="10">
        <f t="shared" si="95"/>
        <v>0</v>
      </c>
      <c r="Z237" s="10">
        <f t="shared" si="95"/>
        <v>0</v>
      </c>
      <c r="AA237" s="10">
        <f t="shared" si="95"/>
        <v>0</v>
      </c>
      <c r="AB237" s="10">
        <f t="shared" si="95"/>
        <v>0</v>
      </c>
      <c r="AC237" s="10">
        <f t="shared" si="95"/>
        <v>0</v>
      </c>
      <c r="AD237" s="10">
        <f t="shared" si="95"/>
        <v>0</v>
      </c>
      <c r="AE237" s="10">
        <f t="shared" si="95"/>
        <v>0</v>
      </c>
      <c r="AF237" s="10">
        <f t="shared" si="95"/>
        <v>0</v>
      </c>
      <c r="AG237" s="10">
        <f t="shared" si="95"/>
        <v>0</v>
      </c>
      <c r="AH237" s="10">
        <f t="shared" si="95"/>
        <v>0</v>
      </c>
      <c r="AI237" s="10">
        <f t="shared" si="95"/>
        <v>0</v>
      </c>
      <c r="AJ237" s="10">
        <f t="shared" si="95"/>
        <v>0</v>
      </c>
      <c r="AK237" s="10">
        <f t="shared" si="95"/>
        <v>0</v>
      </c>
    </row>
    <row r="238" spans="4:38" x14ac:dyDescent="0.35">
      <c r="E238" t="s">
        <v>60</v>
      </c>
      <c r="F238" t="s">
        <v>53</v>
      </c>
      <c r="G238" s="10">
        <f t="shared" ref="G238:AK238" si="96">G55</f>
        <v>30007000</v>
      </c>
      <c r="H238" s="10">
        <f t="shared" si="96"/>
        <v>0</v>
      </c>
      <c r="I238" s="10">
        <f t="shared" si="96"/>
        <v>0</v>
      </c>
      <c r="J238" s="10">
        <f t="shared" si="96"/>
        <v>0</v>
      </c>
      <c r="K238" s="10">
        <f t="shared" si="96"/>
        <v>0</v>
      </c>
      <c r="L238" s="10">
        <f t="shared" si="96"/>
        <v>0</v>
      </c>
      <c r="M238" s="10">
        <f t="shared" si="96"/>
        <v>0</v>
      </c>
      <c r="N238" s="10">
        <f t="shared" si="96"/>
        <v>0</v>
      </c>
      <c r="O238" s="10">
        <f t="shared" si="96"/>
        <v>0</v>
      </c>
      <c r="P238" s="10">
        <f t="shared" si="96"/>
        <v>0</v>
      </c>
      <c r="Q238" s="10">
        <f t="shared" si="96"/>
        <v>0</v>
      </c>
      <c r="R238" s="10">
        <f t="shared" si="96"/>
        <v>0</v>
      </c>
      <c r="S238" s="10">
        <f t="shared" si="96"/>
        <v>0</v>
      </c>
      <c r="T238" s="10">
        <f t="shared" si="96"/>
        <v>0</v>
      </c>
      <c r="U238" s="10">
        <f t="shared" si="96"/>
        <v>0</v>
      </c>
      <c r="V238" s="10">
        <f t="shared" si="96"/>
        <v>0</v>
      </c>
      <c r="W238" s="10">
        <f t="shared" si="96"/>
        <v>0</v>
      </c>
      <c r="X238" s="10">
        <f t="shared" si="96"/>
        <v>0</v>
      </c>
      <c r="Y238" s="10">
        <f t="shared" si="96"/>
        <v>0</v>
      </c>
      <c r="Z238" s="10">
        <f t="shared" si="96"/>
        <v>0</v>
      </c>
      <c r="AA238" s="10">
        <f t="shared" si="96"/>
        <v>0</v>
      </c>
      <c r="AB238" s="10">
        <f t="shared" si="96"/>
        <v>0</v>
      </c>
      <c r="AC238" s="10">
        <f t="shared" si="96"/>
        <v>0</v>
      </c>
      <c r="AD238" s="10">
        <f t="shared" si="96"/>
        <v>0</v>
      </c>
      <c r="AE238" s="10">
        <f t="shared" si="96"/>
        <v>0</v>
      </c>
      <c r="AF238" s="10">
        <f t="shared" si="96"/>
        <v>0</v>
      </c>
      <c r="AG238" s="10">
        <f t="shared" si="96"/>
        <v>0</v>
      </c>
      <c r="AH238" s="10">
        <f t="shared" si="96"/>
        <v>0</v>
      </c>
      <c r="AI238" s="10">
        <f t="shared" si="96"/>
        <v>0</v>
      </c>
      <c r="AJ238" s="10">
        <f t="shared" si="96"/>
        <v>0</v>
      </c>
      <c r="AK238" s="10">
        <f t="shared" si="96"/>
        <v>0</v>
      </c>
    </row>
    <row r="239" spans="4:38" x14ac:dyDescent="0.35">
      <c r="E239" t="s">
        <v>141</v>
      </c>
      <c r="F239" t="s">
        <v>53</v>
      </c>
      <c r="G239" s="10">
        <f t="shared" ref="G239:AK239" si="97">G179</f>
        <v>0</v>
      </c>
      <c r="H239" s="10">
        <f t="shared" si="97"/>
        <v>526993.09080000001</v>
      </c>
      <c r="I239" s="10">
        <f t="shared" si="97"/>
        <v>1052117.5824</v>
      </c>
      <c r="J239" s="10">
        <f t="shared" si="97"/>
        <v>1617100.6214063212</v>
      </c>
      <c r="K239" s="10">
        <f t="shared" si="97"/>
        <v>2267131.629974653</v>
      </c>
      <c r="L239" s="10">
        <f t="shared" si="97"/>
        <v>3011811.941742972</v>
      </c>
      <c r="M239" s="10">
        <f t="shared" si="97"/>
        <v>3740218.6243665987</v>
      </c>
      <c r="N239" s="10">
        <f t="shared" si="97"/>
        <v>4592466.9910514876</v>
      </c>
      <c r="O239" s="10">
        <f t="shared" si="97"/>
        <v>5480935.0271354765</v>
      </c>
      <c r="P239" s="10">
        <f t="shared" si="97"/>
        <v>6438228.9073482957</v>
      </c>
      <c r="Q239" s="10">
        <f t="shared" si="97"/>
        <v>7468664.8649403714</v>
      </c>
      <c r="R239" s="10">
        <f t="shared" si="97"/>
        <v>8576804.8291375712</v>
      </c>
      <c r="S239" s="10">
        <f t="shared" si="97"/>
        <v>9767469.651642032</v>
      </c>
      <c r="T239" s="10">
        <f t="shared" si="97"/>
        <v>10805934.917017881</v>
      </c>
      <c r="U239" s="10">
        <f t="shared" si="97"/>
        <v>11883708.269423144</v>
      </c>
      <c r="V239" s="10">
        <f t="shared" si="97"/>
        <v>13001982.685331021</v>
      </c>
      <c r="W239" s="10">
        <f t="shared" si="97"/>
        <v>14161983.911360214</v>
      </c>
      <c r="X239" s="10">
        <f t="shared" si="97"/>
        <v>15364971.314518403</v>
      </c>
      <c r="Y239" s="10">
        <f t="shared" si="97"/>
        <v>16612238.753704324</v>
      </c>
      <c r="Z239" s="10">
        <f t="shared" si="97"/>
        <v>17905115.472986355</v>
      </c>
      <c r="AA239" s="10">
        <f t="shared" si="97"/>
        <v>19244967.017187841</v>
      </c>
      <c r="AB239" s="10">
        <f t="shared" si="97"/>
        <v>20633196.17032221</v>
      </c>
      <c r="AC239" s="10">
        <f t="shared" si="97"/>
        <v>22071243.917433634</v>
      </c>
      <c r="AD239" s="10">
        <f t="shared" si="97"/>
        <v>23560590.430412631</v>
      </c>
      <c r="AE239" s="10">
        <f t="shared" si="97"/>
        <v>25102756.078369156</v>
      </c>
      <c r="AF239" s="10">
        <f t="shared" si="97"/>
        <v>26699302.463160045</v>
      </c>
      <c r="AG239" s="10">
        <f t="shared" si="97"/>
        <v>28351833.480681587</v>
      </c>
      <c r="AH239" s="10">
        <f t="shared" si="97"/>
        <v>30061996.408552781</v>
      </c>
      <c r="AI239" s="10">
        <f t="shared" si="97"/>
        <v>31831483.020829581</v>
      </c>
      <c r="AJ239" s="10">
        <f t="shared" si="97"/>
        <v>33662030.730405845</v>
      </c>
      <c r="AK239" s="10">
        <f t="shared" si="97"/>
        <v>35555423.759772114</v>
      </c>
      <c r="AL239" s="10">
        <f t="shared" ref="AL239:AL243" si="98">IF(AF239=0,0,IF($G$17&gt;(AK239/AF239)^(1/5)-1+2%,AK239*(AK239/AF239)^(1/5)/($G$17-((AK239/AF239)^(1/5)-1)),AK239*(1+$G$16)/$G$18))</f>
        <v>1174824843.3245089</v>
      </c>
    </row>
    <row r="240" spans="4:38" x14ac:dyDescent="0.35">
      <c r="E240" t="s">
        <v>117</v>
      </c>
      <c r="F240" t="s">
        <v>53</v>
      </c>
      <c r="G240" s="10">
        <f t="shared" ref="G240:AK240" si="99">G226</f>
        <v>0</v>
      </c>
      <c r="H240" s="10">
        <f t="shared" si="99"/>
        <v>0</v>
      </c>
      <c r="I240" s="10">
        <f t="shared" si="99"/>
        <v>0</v>
      </c>
      <c r="J240" s="10">
        <f t="shared" si="99"/>
        <v>0</v>
      </c>
      <c r="K240" s="10">
        <f t="shared" si="99"/>
        <v>0</v>
      </c>
      <c r="L240" s="10">
        <f t="shared" si="99"/>
        <v>0</v>
      </c>
      <c r="M240" s="10">
        <f t="shared" si="99"/>
        <v>0</v>
      </c>
      <c r="N240" s="10">
        <f t="shared" si="99"/>
        <v>0</v>
      </c>
      <c r="O240" s="10">
        <f t="shared" si="99"/>
        <v>0</v>
      </c>
      <c r="P240" s="10">
        <f t="shared" si="99"/>
        <v>0</v>
      </c>
      <c r="Q240" s="10">
        <f t="shared" si="99"/>
        <v>0</v>
      </c>
      <c r="R240" s="10">
        <f t="shared" si="99"/>
        <v>0</v>
      </c>
      <c r="S240" s="10">
        <f t="shared" si="99"/>
        <v>0</v>
      </c>
      <c r="T240" s="10">
        <f t="shared" si="99"/>
        <v>0</v>
      </c>
      <c r="U240" s="10">
        <f t="shared" si="99"/>
        <v>0</v>
      </c>
      <c r="V240" s="10">
        <f t="shared" si="99"/>
        <v>0</v>
      </c>
      <c r="W240" s="10">
        <f t="shared" si="99"/>
        <v>0</v>
      </c>
      <c r="X240" s="10">
        <f t="shared" si="99"/>
        <v>0</v>
      </c>
      <c r="Y240" s="10">
        <f t="shared" si="99"/>
        <v>0</v>
      </c>
      <c r="Z240" s="10">
        <f t="shared" si="99"/>
        <v>0</v>
      </c>
      <c r="AA240" s="10">
        <f t="shared" si="99"/>
        <v>0</v>
      </c>
      <c r="AB240" s="10">
        <f t="shared" si="99"/>
        <v>0</v>
      </c>
      <c r="AC240" s="10">
        <f t="shared" si="99"/>
        <v>0</v>
      </c>
      <c r="AD240" s="10">
        <f t="shared" si="99"/>
        <v>0</v>
      </c>
      <c r="AE240" s="10">
        <f t="shared" si="99"/>
        <v>0</v>
      </c>
      <c r="AF240" s="10">
        <f t="shared" si="99"/>
        <v>0</v>
      </c>
      <c r="AG240" s="10">
        <f t="shared" si="99"/>
        <v>0</v>
      </c>
      <c r="AH240" s="10">
        <f t="shared" si="99"/>
        <v>0</v>
      </c>
      <c r="AI240" s="10">
        <f t="shared" si="99"/>
        <v>0</v>
      </c>
      <c r="AJ240" s="10">
        <f t="shared" si="99"/>
        <v>0</v>
      </c>
      <c r="AK240" s="10">
        <f t="shared" si="99"/>
        <v>0</v>
      </c>
      <c r="AL240" s="10">
        <f t="shared" si="98"/>
        <v>0</v>
      </c>
    </row>
    <row r="241" spans="3:40" x14ac:dyDescent="0.35">
      <c r="E241" t="s">
        <v>118</v>
      </c>
      <c r="F241" t="s">
        <v>53</v>
      </c>
      <c r="G241" s="10">
        <f t="shared" ref="G241:AK241" si="100">-G202</f>
        <v>0</v>
      </c>
      <c r="H241" s="10">
        <f t="shared" si="100"/>
        <v>-448968.02821894531</v>
      </c>
      <c r="I241" s="10">
        <f t="shared" si="100"/>
        <v>-892734.21941138443</v>
      </c>
      <c r="J241" s="10">
        <f t="shared" si="100"/>
        <v>-1345087.7279204493</v>
      </c>
      <c r="K241" s="10">
        <f t="shared" si="100"/>
        <v>-1845824.7908466812</v>
      </c>
      <c r="L241" s="10">
        <f t="shared" si="100"/>
        <v>-2368554.31618051</v>
      </c>
      <c r="M241" s="10">
        <f t="shared" si="100"/>
        <v>-2871933.5137247248</v>
      </c>
      <c r="N241" s="10">
        <f t="shared" si="100"/>
        <v>-3386886.7252802816</v>
      </c>
      <c r="O241" s="10">
        <f t="shared" si="100"/>
        <v>-3914043.3844894879</v>
      </c>
      <c r="P241" s="10">
        <f t="shared" si="100"/>
        <v>-4474857.1672099298</v>
      </c>
      <c r="Q241" s="10">
        <f t="shared" si="100"/>
        <v>-5052398.200800621</v>
      </c>
      <c r="R241" s="10">
        <f t="shared" si="100"/>
        <v>-5647006.669243508</v>
      </c>
      <c r="S241" s="10">
        <f t="shared" si="100"/>
        <v>-6259116.911718755</v>
      </c>
      <c r="T241" s="10">
        <f t="shared" si="100"/>
        <v>-6924578.4628231181</v>
      </c>
      <c r="U241" s="10">
        <f t="shared" si="100"/>
        <v>-7615229.1285157958</v>
      </c>
      <c r="V241" s="10">
        <f t="shared" si="100"/>
        <v>-8331833.3830654602</v>
      </c>
      <c r="W241" s="10">
        <f t="shared" si="100"/>
        <v>-9075176.7002605349</v>
      </c>
      <c r="X241" s="10">
        <f t="shared" si="100"/>
        <v>-9846066.0982558709</v>
      </c>
      <c r="Y241" s="10">
        <f t="shared" si="100"/>
        <v>-10645330.698042197</v>
      </c>
      <c r="Z241" s="10">
        <f t="shared" si="100"/>
        <v>-11473822.295870218</v>
      </c>
      <c r="AA241" s="10">
        <f t="shared" si="100"/>
        <v>-12332415.949969178</v>
      </c>
      <c r="AB241" s="10">
        <f t="shared" si="100"/>
        <v>-13222010.581907814</v>
      </c>
      <c r="AC241" s="10">
        <f t="shared" si="100"/>
        <v>-14143529.592953939</v>
      </c>
      <c r="AD241" s="10">
        <f t="shared" si="100"/>
        <v>-15097921.495797379</v>
      </c>
      <c r="AE241" s="10">
        <f t="shared" si="100"/>
        <v>-16086160.56200975</v>
      </c>
      <c r="AF241" s="10">
        <f t="shared" si="100"/>
        <v>-17109247.485623393</v>
      </c>
      <c r="AG241" s="10">
        <f t="shared" si="100"/>
        <v>-18168210.063220967</v>
      </c>
      <c r="AH241" s="10">
        <f t="shared" si="100"/>
        <v>-19264103.890936475</v>
      </c>
      <c r="AI241" s="10">
        <f t="shared" si="100"/>
        <v>-20398013.078778155</v>
      </c>
      <c r="AJ241" s="10">
        <f t="shared" si="100"/>
        <v>-21571050.982693281</v>
      </c>
      <c r="AK241" s="10">
        <f t="shared" si="100"/>
        <v>-22784360.954805102</v>
      </c>
      <c r="AL241" s="10">
        <f t="shared" si="98"/>
        <v>-752842476.85618138</v>
      </c>
    </row>
    <row r="242" spans="3:40" x14ac:dyDescent="0.35">
      <c r="E242" t="s">
        <v>125</v>
      </c>
      <c r="F242" t="s">
        <v>53</v>
      </c>
      <c r="G242" s="10">
        <f t="shared" ref="G242:AK242" si="101">G209</f>
        <v>0</v>
      </c>
      <c r="H242" s="10">
        <f t="shared" si="101"/>
        <v>0</v>
      </c>
      <c r="I242" s="10">
        <f t="shared" si="101"/>
        <v>0</v>
      </c>
      <c r="J242" s="10">
        <f t="shared" si="101"/>
        <v>0</v>
      </c>
      <c r="K242" s="10">
        <f t="shared" si="101"/>
        <v>0</v>
      </c>
      <c r="L242" s="10">
        <f t="shared" si="101"/>
        <v>0</v>
      </c>
      <c r="M242" s="10">
        <f t="shared" si="101"/>
        <v>0</v>
      </c>
      <c r="N242" s="10">
        <f t="shared" si="101"/>
        <v>0</v>
      </c>
      <c r="O242" s="10">
        <f t="shared" si="101"/>
        <v>0</v>
      </c>
      <c r="P242" s="10">
        <f t="shared" si="101"/>
        <v>0</v>
      </c>
      <c r="Q242" s="10">
        <f t="shared" si="101"/>
        <v>0</v>
      </c>
      <c r="R242" s="10">
        <f t="shared" si="101"/>
        <v>0</v>
      </c>
      <c r="S242" s="10">
        <f t="shared" si="101"/>
        <v>0</v>
      </c>
      <c r="T242" s="10">
        <f t="shared" si="101"/>
        <v>0</v>
      </c>
      <c r="U242" s="10">
        <f t="shared" si="101"/>
        <v>0</v>
      </c>
      <c r="V242" s="10">
        <f t="shared" si="101"/>
        <v>0</v>
      </c>
      <c r="W242" s="10">
        <f t="shared" si="101"/>
        <v>0</v>
      </c>
      <c r="X242" s="10">
        <f t="shared" si="101"/>
        <v>0</v>
      </c>
      <c r="Y242" s="10">
        <f t="shared" si="101"/>
        <v>0</v>
      </c>
      <c r="Z242" s="10">
        <f t="shared" si="101"/>
        <v>0</v>
      </c>
      <c r="AA242" s="10">
        <f t="shared" si="101"/>
        <v>0</v>
      </c>
      <c r="AB242" s="10">
        <f t="shared" si="101"/>
        <v>0</v>
      </c>
      <c r="AC242" s="10">
        <f t="shared" si="101"/>
        <v>0</v>
      </c>
      <c r="AD242" s="10">
        <f t="shared" si="101"/>
        <v>0</v>
      </c>
      <c r="AE242" s="10">
        <f t="shared" si="101"/>
        <v>0</v>
      </c>
      <c r="AF242" s="10">
        <f t="shared" si="101"/>
        <v>0</v>
      </c>
      <c r="AG242" s="10">
        <f t="shared" si="101"/>
        <v>0</v>
      </c>
      <c r="AH242" s="10">
        <f t="shared" si="101"/>
        <v>0</v>
      </c>
      <c r="AI242" s="10">
        <f t="shared" si="101"/>
        <v>0</v>
      </c>
      <c r="AJ242" s="10">
        <f t="shared" si="101"/>
        <v>0</v>
      </c>
      <c r="AK242" s="10">
        <f t="shared" si="101"/>
        <v>0</v>
      </c>
      <c r="AL242" s="10">
        <f t="shared" si="98"/>
        <v>0</v>
      </c>
    </row>
    <row r="243" spans="3:40" x14ac:dyDescent="0.35">
      <c r="E243" t="s">
        <v>131</v>
      </c>
      <c r="F243" t="s">
        <v>53</v>
      </c>
      <c r="G243" s="10">
        <f t="shared" ref="G243:AK243" si="102">G216</f>
        <v>0</v>
      </c>
      <c r="H243" s="10">
        <f t="shared" si="102"/>
        <v>0</v>
      </c>
      <c r="I243" s="10">
        <f t="shared" si="102"/>
        <v>0</v>
      </c>
      <c r="J243" s="10">
        <f t="shared" si="102"/>
        <v>0</v>
      </c>
      <c r="K243" s="10">
        <f t="shared" si="102"/>
        <v>0</v>
      </c>
      <c r="L243" s="10">
        <f t="shared" si="102"/>
        <v>0</v>
      </c>
      <c r="M243" s="10">
        <f t="shared" si="102"/>
        <v>0</v>
      </c>
      <c r="N243" s="10">
        <f t="shared" si="102"/>
        <v>0</v>
      </c>
      <c r="O243" s="10">
        <f t="shared" si="102"/>
        <v>0</v>
      </c>
      <c r="P243" s="10">
        <f t="shared" si="102"/>
        <v>0</v>
      </c>
      <c r="Q243" s="10">
        <f t="shared" si="102"/>
        <v>0</v>
      </c>
      <c r="R243" s="10">
        <f t="shared" si="102"/>
        <v>0</v>
      </c>
      <c r="S243" s="10">
        <f t="shared" si="102"/>
        <v>0</v>
      </c>
      <c r="T243" s="10">
        <f t="shared" si="102"/>
        <v>0</v>
      </c>
      <c r="U243" s="10">
        <f t="shared" si="102"/>
        <v>0</v>
      </c>
      <c r="V243" s="10">
        <f t="shared" si="102"/>
        <v>0</v>
      </c>
      <c r="W243" s="10">
        <f t="shared" si="102"/>
        <v>0</v>
      </c>
      <c r="X243" s="10">
        <f t="shared" si="102"/>
        <v>0</v>
      </c>
      <c r="Y243" s="10">
        <f t="shared" si="102"/>
        <v>0</v>
      </c>
      <c r="Z243" s="10">
        <f t="shared" si="102"/>
        <v>0</v>
      </c>
      <c r="AA243" s="10">
        <f t="shared" si="102"/>
        <v>0</v>
      </c>
      <c r="AB243" s="10">
        <f t="shared" si="102"/>
        <v>0</v>
      </c>
      <c r="AC243" s="10">
        <f t="shared" si="102"/>
        <v>0</v>
      </c>
      <c r="AD243" s="10">
        <f t="shared" si="102"/>
        <v>0</v>
      </c>
      <c r="AE243" s="10">
        <f t="shared" si="102"/>
        <v>0</v>
      </c>
      <c r="AF243" s="10">
        <f t="shared" si="102"/>
        <v>0</v>
      </c>
      <c r="AG243" s="10">
        <f t="shared" si="102"/>
        <v>0</v>
      </c>
      <c r="AH243" s="10">
        <f t="shared" si="102"/>
        <v>0</v>
      </c>
      <c r="AI243" s="10">
        <f t="shared" si="102"/>
        <v>0</v>
      </c>
      <c r="AJ243" s="10">
        <f t="shared" si="102"/>
        <v>0</v>
      </c>
      <c r="AK243" s="10">
        <f t="shared" si="102"/>
        <v>0</v>
      </c>
      <c r="AL243" s="10">
        <f t="shared" si="98"/>
        <v>0</v>
      </c>
    </row>
    <row r="244" spans="3:40" x14ac:dyDescent="0.35">
      <c r="E244" t="s">
        <v>148</v>
      </c>
      <c r="F244" t="s">
        <v>53</v>
      </c>
      <c r="G244" s="10">
        <f t="shared" ref="G244:AK244" si="103">G233</f>
        <v>0</v>
      </c>
      <c r="H244" s="10">
        <f t="shared" si="103"/>
        <v>0</v>
      </c>
      <c r="I244" s="10">
        <f t="shared" si="103"/>
        <v>0</v>
      </c>
      <c r="J244" s="10">
        <f t="shared" si="103"/>
        <v>0</v>
      </c>
      <c r="K244" s="10">
        <f t="shared" si="103"/>
        <v>0</v>
      </c>
      <c r="L244" s="10">
        <f t="shared" si="103"/>
        <v>0</v>
      </c>
      <c r="M244" s="10">
        <f t="shared" si="103"/>
        <v>0</v>
      </c>
      <c r="N244" s="10">
        <f t="shared" si="103"/>
        <v>0</v>
      </c>
      <c r="O244" s="10">
        <f t="shared" si="103"/>
        <v>0</v>
      </c>
      <c r="P244" s="10">
        <f t="shared" si="103"/>
        <v>0</v>
      </c>
      <c r="Q244" s="10">
        <f t="shared" si="103"/>
        <v>0</v>
      </c>
      <c r="R244" s="10">
        <f t="shared" si="103"/>
        <v>0</v>
      </c>
      <c r="S244" s="10">
        <f t="shared" si="103"/>
        <v>0</v>
      </c>
      <c r="T244" s="10">
        <f t="shared" si="103"/>
        <v>0</v>
      </c>
      <c r="U244" s="10">
        <f t="shared" si="103"/>
        <v>0</v>
      </c>
      <c r="V244" s="10">
        <f t="shared" si="103"/>
        <v>0</v>
      </c>
      <c r="W244" s="10">
        <f t="shared" si="103"/>
        <v>0</v>
      </c>
      <c r="X244" s="10">
        <f t="shared" si="103"/>
        <v>0</v>
      </c>
      <c r="Y244" s="10">
        <f t="shared" si="103"/>
        <v>0</v>
      </c>
      <c r="Z244" s="10">
        <f t="shared" si="103"/>
        <v>0</v>
      </c>
      <c r="AA244" s="10">
        <f t="shared" si="103"/>
        <v>0</v>
      </c>
      <c r="AB244" s="10">
        <f t="shared" si="103"/>
        <v>0</v>
      </c>
      <c r="AC244" s="10">
        <f t="shared" si="103"/>
        <v>0</v>
      </c>
      <c r="AD244" s="10">
        <f t="shared" si="103"/>
        <v>0</v>
      </c>
      <c r="AE244" s="10">
        <f t="shared" si="103"/>
        <v>0</v>
      </c>
      <c r="AF244" s="10">
        <f t="shared" si="103"/>
        <v>0</v>
      </c>
      <c r="AG244" s="10">
        <f t="shared" si="103"/>
        <v>0</v>
      </c>
      <c r="AH244" s="10">
        <f t="shared" si="103"/>
        <v>0</v>
      </c>
      <c r="AI244" s="10">
        <f t="shared" si="103"/>
        <v>0</v>
      </c>
      <c r="AJ244" s="10">
        <f t="shared" si="103"/>
        <v>0</v>
      </c>
      <c r="AK244" s="10">
        <f t="shared" si="103"/>
        <v>0</v>
      </c>
      <c r="AL244" s="10">
        <f>IF(AF244=0,0,IF($G$17&gt;(AK244/AF244)^(1/5)-1+2%,AK244*(AK244/AF244)^(1/5)/($G$17-((AK244/AF244)^(1/5)-1)),AK244*(1+$G$16)/$G$18))</f>
        <v>0</v>
      </c>
      <c r="AN244" s="8"/>
    </row>
    <row r="245" spans="3:40" x14ac:dyDescent="0.35">
      <c r="E245" t="s">
        <v>149</v>
      </c>
      <c r="F245" t="s">
        <v>53</v>
      </c>
      <c r="G245" s="10">
        <f>-$G$19*G244</f>
        <v>0</v>
      </c>
      <c r="H245" s="10">
        <f t="shared" ref="H245:AK245" si="104">-$G$19*H244</f>
        <v>0</v>
      </c>
      <c r="I245" s="10">
        <f t="shared" si="104"/>
        <v>0</v>
      </c>
      <c r="J245" s="10">
        <f t="shared" si="104"/>
        <v>0</v>
      </c>
      <c r="K245" s="10">
        <f t="shared" si="104"/>
        <v>0</v>
      </c>
      <c r="L245" s="10">
        <f t="shared" si="104"/>
        <v>0</v>
      </c>
      <c r="M245" s="10">
        <f t="shared" si="104"/>
        <v>0</v>
      </c>
      <c r="N245" s="10">
        <f t="shared" si="104"/>
        <v>0</v>
      </c>
      <c r="O245" s="10">
        <f t="shared" si="104"/>
        <v>0</v>
      </c>
      <c r="P245" s="10">
        <f t="shared" si="104"/>
        <v>0</v>
      </c>
      <c r="Q245" s="10">
        <f t="shared" si="104"/>
        <v>0</v>
      </c>
      <c r="R245" s="10">
        <f t="shared" si="104"/>
        <v>0</v>
      </c>
      <c r="S245" s="10">
        <f t="shared" si="104"/>
        <v>0</v>
      </c>
      <c r="T245" s="10">
        <f t="shared" si="104"/>
        <v>0</v>
      </c>
      <c r="U245" s="10">
        <f t="shared" si="104"/>
        <v>0</v>
      </c>
      <c r="V245" s="10">
        <f t="shared" si="104"/>
        <v>0</v>
      </c>
      <c r="W245" s="10">
        <f t="shared" si="104"/>
        <v>0</v>
      </c>
      <c r="X245" s="10">
        <f t="shared" si="104"/>
        <v>0</v>
      </c>
      <c r="Y245" s="10">
        <f t="shared" si="104"/>
        <v>0</v>
      </c>
      <c r="Z245" s="10">
        <f t="shared" si="104"/>
        <v>0</v>
      </c>
      <c r="AA245" s="10">
        <f t="shared" si="104"/>
        <v>0</v>
      </c>
      <c r="AB245" s="10">
        <f t="shared" si="104"/>
        <v>0</v>
      </c>
      <c r="AC245" s="10">
        <f t="shared" si="104"/>
        <v>0</v>
      </c>
      <c r="AD245" s="10">
        <f t="shared" si="104"/>
        <v>0</v>
      </c>
      <c r="AE245" s="10">
        <f t="shared" si="104"/>
        <v>0</v>
      </c>
      <c r="AF245" s="10">
        <f t="shared" si="104"/>
        <v>0</v>
      </c>
      <c r="AG245" s="10">
        <f t="shared" si="104"/>
        <v>0</v>
      </c>
      <c r="AH245" s="10">
        <f t="shared" si="104"/>
        <v>0</v>
      </c>
      <c r="AI245" s="10">
        <f t="shared" si="104"/>
        <v>0</v>
      </c>
      <c r="AJ245" s="10">
        <f t="shared" si="104"/>
        <v>0</v>
      </c>
      <c r="AK245" s="10">
        <f t="shared" si="104"/>
        <v>0</v>
      </c>
      <c r="AL245" s="10">
        <f t="shared" ref="AL245" si="105">IF(AF245=0,0,IF($G$17&gt;(AK245/AF245)^(1/5)-1+2%,AK245*(AK245/AF245)^(1/5)/($G$17-((AK245/AF245)^(1/5)-1)),AK245*(1+$G$16)/$G$18))</f>
        <v>0</v>
      </c>
    </row>
    <row r="246" spans="3:40" x14ac:dyDescent="0.35">
      <c r="E246" t="s">
        <v>150</v>
      </c>
      <c r="F246" t="s">
        <v>53</v>
      </c>
      <c r="G246" s="10">
        <f>SUM(G236:G245)</f>
        <v>-34764548.044999994</v>
      </c>
      <c r="H246" s="10">
        <f t="shared" ref="H246:AL246" si="106">SUM(H236:H245)</f>
        <v>-1920603.6533496913</v>
      </c>
      <c r="I246" s="10">
        <f t="shared" si="106"/>
        <v>-7342028.9917248841</v>
      </c>
      <c r="J246" s="10">
        <f t="shared" si="106"/>
        <v>-8681619.0813751258</v>
      </c>
      <c r="K246" s="10">
        <f t="shared" si="106"/>
        <v>-14395456.664858071</v>
      </c>
      <c r="L246" s="10">
        <f t="shared" si="106"/>
        <v>-5252354.198147702</v>
      </c>
      <c r="M246" s="10">
        <f t="shared" si="106"/>
        <v>-2897086.1713394956</v>
      </c>
      <c r="N246" s="10">
        <f t="shared" si="106"/>
        <v>-2761449.8077205718</v>
      </c>
      <c r="O246" s="10">
        <f t="shared" si="106"/>
        <v>-31976893.9077897</v>
      </c>
      <c r="P246" s="10">
        <f t="shared" si="106"/>
        <v>-6093269.0565613387</v>
      </c>
      <c r="Q246" s="10">
        <f t="shared" si="106"/>
        <v>-7844353.4960588524</v>
      </c>
      <c r="R246" s="10">
        <f t="shared" si="106"/>
        <v>-17400955.025813714</v>
      </c>
      <c r="S246" s="10">
        <f t="shared" si="106"/>
        <v>-23373926.063134849</v>
      </c>
      <c r="T246" s="10">
        <f t="shared" si="106"/>
        <v>-4604988.7931549354</v>
      </c>
      <c r="U246" s="10">
        <f t="shared" si="106"/>
        <v>-4348433.2627101773</v>
      </c>
      <c r="V246" s="10">
        <f t="shared" si="106"/>
        <v>-4077330.2576197945</v>
      </c>
      <c r="W246" s="10">
        <f t="shared" si="106"/>
        <v>-3791239.5050535053</v>
      </c>
      <c r="X246" s="10">
        <f t="shared" si="106"/>
        <v>-3489708.6561584789</v>
      </c>
      <c r="Y246" s="10">
        <f t="shared" si="106"/>
        <v>-3172272.9730267134</v>
      </c>
      <c r="Z246" s="10">
        <f t="shared" si="106"/>
        <v>-2838455.0078405328</v>
      </c>
      <c r="AA246" s="10">
        <f t="shared" si="106"/>
        <v>-2487764.274005834</v>
      </c>
      <c r="AB246" s="10">
        <f t="shared" si="106"/>
        <v>-2119696.9090779312</v>
      </c>
      <c r="AC246" s="10">
        <f t="shared" si="106"/>
        <v>-1733735.3292804603</v>
      </c>
      <c r="AD246" s="10">
        <f t="shared" si="106"/>
        <v>-1329347.8754127324</v>
      </c>
      <c r="AE246" s="10">
        <f t="shared" si="106"/>
        <v>-905988.44993640669</v>
      </c>
      <c r="AF246" s="10">
        <f t="shared" si="106"/>
        <v>-463096.14502698928</v>
      </c>
      <c r="AG246" s="10">
        <f t="shared" si="106"/>
        <v>-94.861370850354433</v>
      </c>
      <c r="AH246" s="10">
        <f t="shared" si="106"/>
        <v>483607.08251700923</v>
      </c>
      <c r="AI246" s="10">
        <f t="shared" si="106"/>
        <v>988617.35068430007</v>
      </c>
      <c r="AJ246" s="10">
        <f t="shared" si="106"/>
        <v>1515560.000077609</v>
      </c>
      <c r="AK246" s="10">
        <f t="shared" si="106"/>
        <v>2065075.9010642283</v>
      </c>
      <c r="AL246" s="10">
        <f t="shared" si="106"/>
        <v>421982366.46832752</v>
      </c>
    </row>
    <row r="247" spans="3:40" x14ac:dyDescent="0.35">
      <c r="E247" t="s">
        <v>151</v>
      </c>
      <c r="F247" t="s">
        <v>53</v>
      </c>
      <c r="G247" s="10">
        <f>NPV($G$17,H246:AL246)+G246</f>
        <v>-50264572.550240502</v>
      </c>
    </row>
    <row r="249" spans="3:40" x14ac:dyDescent="0.35">
      <c r="E249" t="s">
        <v>143</v>
      </c>
      <c r="F249" t="s">
        <v>53</v>
      </c>
      <c r="H249" s="10">
        <f>H221</f>
        <v>340712.22558650863</v>
      </c>
      <c r="I249" s="10">
        <f t="shared" ref="I249:AK249" si="107">I221</f>
        <v>307618.08684834139</v>
      </c>
      <c r="J249" s="10">
        <f t="shared" si="107"/>
        <v>318481.03022363537</v>
      </c>
      <c r="K249" s="10">
        <f t="shared" si="107"/>
        <v>349144.73605065106</v>
      </c>
      <c r="L249" s="10">
        <f t="shared" si="107"/>
        <v>364891.46334158781</v>
      </c>
      <c r="M249" s="10">
        <f t="shared" si="107"/>
        <v>323348.91447737755</v>
      </c>
      <c r="N249" s="10">
        <f t="shared" si="107"/>
        <v>361239.31517312879</v>
      </c>
      <c r="O249" s="10">
        <f t="shared" si="107"/>
        <v>368825.34079176449</v>
      </c>
      <c r="P249" s="10">
        <f t="shared" si="107"/>
        <v>376570.67294839147</v>
      </c>
      <c r="Q249" s="10">
        <f t="shared" si="107"/>
        <v>384478.65708030766</v>
      </c>
      <c r="R249" s="10">
        <f t="shared" si="107"/>
        <v>392552.7088789941</v>
      </c>
      <c r="S249" s="10">
        <f t="shared" si="107"/>
        <v>400796.31576545298</v>
      </c>
      <c r="T249" s="10">
        <f t="shared" si="107"/>
        <v>409213.03839652741</v>
      </c>
      <c r="U249" s="10">
        <f t="shared" si="107"/>
        <v>417806.5122028545</v>
      </c>
      <c r="V249" s="10">
        <f t="shared" si="107"/>
        <v>426580.44895911438</v>
      </c>
      <c r="W249" s="10">
        <f t="shared" si="107"/>
        <v>435538.63838725572</v>
      </c>
      <c r="X249" s="10">
        <f t="shared" si="107"/>
        <v>444684.94979338808</v>
      </c>
      <c r="Y249" s="10">
        <f t="shared" si="107"/>
        <v>454023.33373904921</v>
      </c>
      <c r="Z249" s="10">
        <f t="shared" si="107"/>
        <v>463557.82374756917</v>
      </c>
      <c r="AA249" s="10">
        <f t="shared" si="107"/>
        <v>473292.53804626811</v>
      </c>
      <c r="AB249" s="10">
        <f t="shared" si="107"/>
        <v>483231.68134523969</v>
      </c>
      <c r="AC249" s="10">
        <f t="shared" si="107"/>
        <v>493379.54665348964</v>
      </c>
      <c r="AD249" s="10">
        <f t="shared" si="107"/>
        <v>503740.51713321288</v>
      </c>
      <c r="AE249" s="10">
        <f t="shared" si="107"/>
        <v>514319.06799301028</v>
      </c>
      <c r="AF249" s="10">
        <f t="shared" si="107"/>
        <v>525119.76842086343</v>
      </c>
      <c r="AG249" s="10">
        <f t="shared" si="107"/>
        <v>536147.28355770162</v>
      </c>
      <c r="AH249" s="10">
        <f t="shared" si="107"/>
        <v>547406.37651241326</v>
      </c>
      <c r="AI249" s="10">
        <f t="shared" si="107"/>
        <v>558901.910419174</v>
      </c>
      <c r="AJ249" s="10">
        <f t="shared" si="107"/>
        <v>570638.8505379766</v>
      </c>
      <c r="AK249" s="10">
        <f t="shared" si="107"/>
        <v>582622.26639927411</v>
      </c>
    </row>
    <row r="250" spans="3:40" x14ac:dyDescent="0.35">
      <c r="E250" t="s">
        <v>152</v>
      </c>
      <c r="F250" t="s">
        <v>53</v>
      </c>
      <c r="G250" s="10">
        <f>NPV($G$17,H249:AL249)+G249</f>
        <v>6043514.795112039</v>
      </c>
    </row>
    <row r="251" spans="3:40" x14ac:dyDescent="0.35">
      <c r="E251" s="15" t="s">
        <v>153</v>
      </c>
      <c r="F251" s="15"/>
      <c r="G251" s="18" t="str">
        <f>IF(G247&gt;0,"N/A",IF(ABS(G247+G250)&gt;1,"Error","OK"))</f>
        <v>Error</v>
      </c>
    </row>
    <row r="253" spans="3:40" x14ac:dyDescent="0.35">
      <c r="C253" s="3" t="s">
        <v>154</v>
      </c>
      <c r="D253" s="3"/>
      <c r="G253" s="10">
        <f>MAX(0,-G281)</f>
        <v>50264572.550240502</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08">G224</f>
        <v>6232586.4000000004</v>
      </c>
      <c r="H258" s="10">
        <f t="shared" si="108"/>
        <v>4176296</v>
      </c>
      <c r="I258" s="10">
        <f t="shared" si="108"/>
        <v>4176296</v>
      </c>
      <c r="J258" s="10">
        <f t="shared" si="108"/>
        <v>3786015.9385158177</v>
      </c>
      <c r="K258" s="10">
        <f t="shared" si="108"/>
        <v>4598927.3384508733</v>
      </c>
      <c r="L258" s="10">
        <f t="shared" si="108"/>
        <v>5147622.5504659051</v>
      </c>
      <c r="M258" s="10">
        <f t="shared" si="108"/>
        <v>3979015.7998537263</v>
      </c>
      <c r="N258" s="10">
        <f t="shared" si="108"/>
        <v>4907370.082629622</v>
      </c>
      <c r="O258" s="10">
        <f t="shared" si="108"/>
        <v>4483790.3419831889</v>
      </c>
      <c r="P258" s="10">
        <f t="shared" si="108"/>
        <v>4577949.939164836</v>
      </c>
      <c r="Q258" s="10">
        <f t="shared" si="108"/>
        <v>4674086.8878872972</v>
      </c>
      <c r="R258" s="10">
        <f t="shared" si="108"/>
        <v>4772242.7125329301</v>
      </c>
      <c r="S258" s="10">
        <f t="shared" si="108"/>
        <v>4872459.8094961215</v>
      </c>
      <c r="T258" s="10">
        <f t="shared" si="108"/>
        <v>4974781.4654955398</v>
      </c>
      <c r="U258" s="10">
        <f t="shared" si="108"/>
        <v>5079251.8762709461</v>
      </c>
      <c r="V258" s="10">
        <f t="shared" si="108"/>
        <v>5185916.1656726357</v>
      </c>
      <c r="W258" s="10">
        <f t="shared" si="108"/>
        <v>5294820.4051517611</v>
      </c>
      <c r="X258" s="10">
        <f t="shared" si="108"/>
        <v>5406011.6336599477</v>
      </c>
      <c r="Y258" s="10">
        <f t="shared" si="108"/>
        <v>5519537.8779668063</v>
      </c>
      <c r="Z258" s="10">
        <f t="shared" si="108"/>
        <v>5635448.1734041097</v>
      </c>
      <c r="AA258" s="10">
        <f t="shared" si="108"/>
        <v>5753792.5850455957</v>
      </c>
      <c r="AB258" s="10">
        <f t="shared" si="108"/>
        <v>5874622.229331553</v>
      </c>
      <c r="AC258" s="10">
        <f t="shared" si="108"/>
        <v>5997989.296147516</v>
      </c>
      <c r="AD258" s="10">
        <f t="shared" si="108"/>
        <v>6123947.0713666137</v>
      </c>
      <c r="AE258" s="10">
        <f t="shared" si="108"/>
        <v>6252549.959865313</v>
      </c>
      <c r="AF258" s="10">
        <f t="shared" si="108"/>
        <v>6383853.5090224845</v>
      </c>
      <c r="AG258" s="10">
        <f t="shared" si="108"/>
        <v>6517914.432711957</v>
      </c>
      <c r="AH258" s="10">
        <f t="shared" si="108"/>
        <v>6654790.6357989078</v>
      </c>
      <c r="AI258" s="10">
        <f t="shared" si="108"/>
        <v>6794541.2391506853</v>
      </c>
      <c r="AJ258" s="10">
        <f t="shared" si="108"/>
        <v>6937226.6051728493</v>
      </c>
      <c r="AK258" s="10">
        <f t="shared" si="108"/>
        <v>7082908.363881479</v>
      </c>
    </row>
    <row r="259" spans="4:37" x14ac:dyDescent="0.35">
      <c r="E259" t="s">
        <v>141</v>
      </c>
      <c r="F259" t="s">
        <v>53</v>
      </c>
      <c r="G259" s="10">
        <f t="shared" si="108"/>
        <v>0</v>
      </c>
      <c r="H259" s="10">
        <f t="shared" si="108"/>
        <v>526993.09080000001</v>
      </c>
      <c r="I259" s="10">
        <f t="shared" si="108"/>
        <v>1052117.5824</v>
      </c>
      <c r="J259" s="10">
        <f t="shared" si="108"/>
        <v>1617100.6214063212</v>
      </c>
      <c r="K259" s="10">
        <f t="shared" si="108"/>
        <v>2267131.629974653</v>
      </c>
      <c r="L259" s="10">
        <f t="shared" si="108"/>
        <v>3011811.941742972</v>
      </c>
      <c r="M259" s="10">
        <f t="shared" si="108"/>
        <v>3740218.6243665987</v>
      </c>
      <c r="N259" s="10">
        <f t="shared" si="108"/>
        <v>4592466.9910514876</v>
      </c>
      <c r="O259" s="10">
        <f t="shared" si="108"/>
        <v>5480935.0271354765</v>
      </c>
      <c r="P259" s="10">
        <f t="shared" si="108"/>
        <v>6438228.9073482957</v>
      </c>
      <c r="Q259" s="10">
        <f t="shared" si="108"/>
        <v>7468664.8649403714</v>
      </c>
      <c r="R259" s="10">
        <f t="shared" si="108"/>
        <v>8576804.8291375712</v>
      </c>
      <c r="S259" s="10">
        <f t="shared" si="108"/>
        <v>9767469.651642032</v>
      </c>
      <c r="T259" s="10">
        <f t="shared" si="108"/>
        <v>10805934.917017881</v>
      </c>
      <c r="U259" s="10">
        <f t="shared" si="108"/>
        <v>11883708.269423144</v>
      </c>
      <c r="V259" s="10">
        <f t="shared" si="108"/>
        <v>13001982.685331021</v>
      </c>
      <c r="W259" s="10">
        <f t="shared" si="108"/>
        <v>14161983.911360214</v>
      </c>
      <c r="X259" s="10">
        <f t="shared" si="108"/>
        <v>15364971.314518403</v>
      </c>
      <c r="Y259" s="10">
        <f t="shared" si="108"/>
        <v>16612238.753704324</v>
      </c>
      <c r="Z259" s="10">
        <f t="shared" si="108"/>
        <v>17905115.472986355</v>
      </c>
      <c r="AA259" s="10">
        <f t="shared" si="108"/>
        <v>19244967.017187841</v>
      </c>
      <c r="AB259" s="10">
        <f t="shared" si="108"/>
        <v>20633196.17032221</v>
      </c>
      <c r="AC259" s="10">
        <f t="shared" si="108"/>
        <v>22071243.917433634</v>
      </c>
      <c r="AD259" s="10">
        <f t="shared" si="108"/>
        <v>23560590.430412631</v>
      </c>
      <c r="AE259" s="10">
        <f t="shared" si="108"/>
        <v>25102756.078369156</v>
      </c>
      <c r="AF259" s="10">
        <f t="shared" si="108"/>
        <v>26699302.463160045</v>
      </c>
      <c r="AG259" s="10">
        <f t="shared" si="108"/>
        <v>28351833.480681587</v>
      </c>
      <c r="AH259" s="10">
        <f t="shared" si="108"/>
        <v>30061996.408552781</v>
      </c>
      <c r="AI259" s="10">
        <f t="shared" si="108"/>
        <v>31831483.020829581</v>
      </c>
      <c r="AJ259" s="10">
        <f t="shared" si="108"/>
        <v>33662030.730405845</v>
      </c>
      <c r="AK259" s="10">
        <f t="shared" si="108"/>
        <v>35555423.759772114</v>
      </c>
    </row>
    <row r="260" spans="4:37" x14ac:dyDescent="0.35">
      <c r="E260" t="s">
        <v>117</v>
      </c>
      <c r="F260" t="s">
        <v>53</v>
      </c>
      <c r="G260" s="10">
        <f t="shared" si="108"/>
        <v>0</v>
      </c>
      <c r="H260" s="10">
        <f t="shared" si="108"/>
        <v>0</v>
      </c>
      <c r="I260" s="10">
        <f t="shared" si="108"/>
        <v>0</v>
      </c>
      <c r="J260" s="10">
        <f t="shared" si="108"/>
        <v>0</v>
      </c>
      <c r="K260" s="10">
        <f t="shared" si="108"/>
        <v>0</v>
      </c>
      <c r="L260" s="10">
        <f t="shared" si="108"/>
        <v>0</v>
      </c>
      <c r="M260" s="10">
        <f t="shared" si="108"/>
        <v>0</v>
      </c>
      <c r="N260" s="10">
        <f t="shared" si="108"/>
        <v>0</v>
      </c>
      <c r="O260" s="10">
        <f t="shared" si="108"/>
        <v>0</v>
      </c>
      <c r="P260" s="10">
        <f t="shared" si="108"/>
        <v>0</v>
      </c>
      <c r="Q260" s="10">
        <f t="shared" si="108"/>
        <v>0</v>
      </c>
      <c r="R260" s="10">
        <f t="shared" si="108"/>
        <v>0</v>
      </c>
      <c r="S260" s="10">
        <f t="shared" si="108"/>
        <v>0</v>
      </c>
      <c r="T260" s="10">
        <f t="shared" si="108"/>
        <v>0</v>
      </c>
      <c r="U260" s="10">
        <f t="shared" si="108"/>
        <v>0</v>
      </c>
      <c r="V260" s="10">
        <f t="shared" si="108"/>
        <v>0</v>
      </c>
      <c r="W260" s="10">
        <f t="shared" si="108"/>
        <v>0</v>
      </c>
      <c r="X260" s="10">
        <f t="shared" si="108"/>
        <v>0</v>
      </c>
      <c r="Y260" s="10">
        <f t="shared" si="108"/>
        <v>0</v>
      </c>
      <c r="Z260" s="10">
        <f t="shared" si="108"/>
        <v>0</v>
      </c>
      <c r="AA260" s="10">
        <f t="shared" si="108"/>
        <v>0</v>
      </c>
      <c r="AB260" s="10">
        <f t="shared" si="108"/>
        <v>0</v>
      </c>
      <c r="AC260" s="10">
        <f t="shared" si="108"/>
        <v>0</v>
      </c>
      <c r="AD260" s="10">
        <f t="shared" si="108"/>
        <v>0</v>
      </c>
      <c r="AE260" s="10">
        <f t="shared" si="108"/>
        <v>0</v>
      </c>
      <c r="AF260" s="10">
        <f t="shared" si="108"/>
        <v>0</v>
      </c>
      <c r="AG260" s="10">
        <f t="shared" si="108"/>
        <v>0</v>
      </c>
      <c r="AH260" s="10">
        <f t="shared" si="108"/>
        <v>0</v>
      </c>
      <c r="AI260" s="10">
        <f t="shared" si="108"/>
        <v>0</v>
      </c>
      <c r="AJ260" s="10">
        <f t="shared" si="108"/>
        <v>0</v>
      </c>
      <c r="AK260" s="10">
        <f t="shared" si="108"/>
        <v>0</v>
      </c>
    </row>
    <row r="261" spans="4:37" x14ac:dyDescent="0.35">
      <c r="E261" t="s">
        <v>118</v>
      </c>
      <c r="F261" t="s">
        <v>53</v>
      </c>
      <c r="G261" s="10">
        <f t="shared" si="108"/>
        <v>0</v>
      </c>
      <c r="H261" s="10">
        <f t="shared" si="108"/>
        <v>-448968.02821894531</v>
      </c>
      <c r="I261" s="10">
        <f t="shared" si="108"/>
        <v>-892734.21941138443</v>
      </c>
      <c r="J261" s="10">
        <f t="shared" si="108"/>
        <v>-1345087.7279204493</v>
      </c>
      <c r="K261" s="10">
        <f t="shared" si="108"/>
        <v>-1845824.7908466812</v>
      </c>
      <c r="L261" s="10">
        <f t="shared" si="108"/>
        <v>-2368554.31618051</v>
      </c>
      <c r="M261" s="10">
        <f t="shared" si="108"/>
        <v>-2871933.5137247248</v>
      </c>
      <c r="N261" s="10">
        <f t="shared" si="108"/>
        <v>-3386886.7252802816</v>
      </c>
      <c r="O261" s="10">
        <f t="shared" si="108"/>
        <v>-3914043.3844894879</v>
      </c>
      <c r="P261" s="10">
        <f t="shared" si="108"/>
        <v>-4474857.1672099298</v>
      </c>
      <c r="Q261" s="10">
        <f t="shared" si="108"/>
        <v>-5052398.200800621</v>
      </c>
      <c r="R261" s="10">
        <f t="shared" si="108"/>
        <v>-5647006.669243508</v>
      </c>
      <c r="S261" s="10">
        <f t="shared" si="108"/>
        <v>-6259116.911718755</v>
      </c>
      <c r="T261" s="10">
        <f t="shared" si="108"/>
        <v>-6924578.4628231181</v>
      </c>
      <c r="U261" s="10">
        <f t="shared" si="108"/>
        <v>-7615229.1285157958</v>
      </c>
      <c r="V261" s="10">
        <f t="shared" si="108"/>
        <v>-8331833.3830654602</v>
      </c>
      <c r="W261" s="10">
        <f t="shared" si="108"/>
        <v>-9075176.7002605349</v>
      </c>
      <c r="X261" s="10">
        <f t="shared" si="108"/>
        <v>-9846066.0982558709</v>
      </c>
      <c r="Y261" s="10">
        <f t="shared" si="108"/>
        <v>-10645330.698042197</v>
      </c>
      <c r="Z261" s="10">
        <f t="shared" si="108"/>
        <v>-11473822.295870218</v>
      </c>
      <c r="AA261" s="10">
        <f t="shared" si="108"/>
        <v>-12332415.949969178</v>
      </c>
      <c r="AB261" s="10">
        <f t="shared" si="108"/>
        <v>-13222010.581907814</v>
      </c>
      <c r="AC261" s="10">
        <f t="shared" si="108"/>
        <v>-14143529.592953939</v>
      </c>
      <c r="AD261" s="10">
        <f t="shared" si="108"/>
        <v>-15097921.495797379</v>
      </c>
      <c r="AE261" s="10">
        <f t="shared" si="108"/>
        <v>-16086160.56200975</v>
      </c>
      <c r="AF261" s="10">
        <f t="shared" si="108"/>
        <v>-17109247.485623393</v>
      </c>
      <c r="AG261" s="10">
        <f t="shared" si="108"/>
        <v>-18168210.063220967</v>
      </c>
      <c r="AH261" s="10">
        <f t="shared" si="108"/>
        <v>-19264103.890936475</v>
      </c>
      <c r="AI261" s="10">
        <f t="shared" si="108"/>
        <v>-20398013.078778155</v>
      </c>
      <c r="AJ261" s="10">
        <f t="shared" si="108"/>
        <v>-21571050.982693281</v>
      </c>
      <c r="AK261" s="10">
        <f t="shared" si="108"/>
        <v>-22784360.954805102</v>
      </c>
    </row>
    <row r="262" spans="4:37" x14ac:dyDescent="0.35">
      <c r="E262" t="s">
        <v>142</v>
      </c>
      <c r="F262" t="s">
        <v>53</v>
      </c>
      <c r="G262" s="10">
        <f t="shared" si="108"/>
        <v>-2197616.1825999999</v>
      </c>
      <c r="H262" s="10">
        <f t="shared" si="108"/>
        <v>-2338304.2137968307</v>
      </c>
      <c r="I262" s="10">
        <f t="shared" si="108"/>
        <v>-2710520.8808911005</v>
      </c>
      <c r="J262" s="10">
        <f t="shared" si="108"/>
        <v>-3063146.7228086372</v>
      </c>
      <c r="K262" s="10">
        <f t="shared" si="108"/>
        <v>-3549843.9022192797</v>
      </c>
      <c r="L262" s="10">
        <f t="shared" si="108"/>
        <v>-3844264.5922605116</v>
      </c>
      <c r="M262" s="10">
        <f t="shared" si="108"/>
        <v>-4001325.7003741753</v>
      </c>
      <c r="N262" s="10">
        <f t="shared" si="108"/>
        <v>-4194069.3778108284</v>
      </c>
      <c r="O262" s="10">
        <f t="shared" si="108"/>
        <v>-4485177.1546153165</v>
      </c>
      <c r="P262" s="10">
        <f t="shared" si="108"/>
        <v>-4782398.1947326986</v>
      </c>
      <c r="Q262" s="10">
        <f t="shared" si="108"/>
        <v>-5085860.8766925465</v>
      </c>
      <c r="R262" s="10">
        <f t="shared" si="108"/>
        <v>-5395696.2749735508</v>
      </c>
      <c r="S262" s="10">
        <f t="shared" si="108"/>
        <v>-5712038.2166184559</v>
      </c>
      <c r="T262" s="10">
        <f t="shared" si="108"/>
        <v>-6034160.7541327896</v>
      </c>
      <c r="U262" s="10">
        <f t="shared" si="108"/>
        <v>-6362106.8626120714</v>
      </c>
      <c r="V262" s="10">
        <f t="shared" si="108"/>
        <v>-6695920.419628826</v>
      </c>
      <c r="W262" s="10">
        <f t="shared" si="108"/>
        <v>-7035646.2241846044</v>
      </c>
      <c r="X262" s="10">
        <f t="shared" si="108"/>
        <v>-7381330.0160599854</v>
      </c>
      <c r="Y262" s="10">
        <f t="shared" si="108"/>
        <v>-7733018.4955709428</v>
      </c>
      <c r="Z262" s="10">
        <f t="shared" si="108"/>
        <v>-8090759.3437400861</v>
      </c>
      <c r="AA262" s="10">
        <f t="shared" si="108"/>
        <v>-8454601.2428914998</v>
      </c>
      <c r="AB262" s="10">
        <f t="shared" si="108"/>
        <v>-8824593.8976780735</v>
      </c>
      <c r="AC262" s="10">
        <f t="shared" si="108"/>
        <v>-9200788.0565504059</v>
      </c>
      <c r="AD262" s="10">
        <f t="shared" si="108"/>
        <v>-9583235.5336765591</v>
      </c>
      <c r="AE262" s="10">
        <f t="shared" si="108"/>
        <v>-9971989.2313221265</v>
      </c>
      <c r="AF262" s="10">
        <f t="shared" si="108"/>
        <v>-8812036.1753002778</v>
      </c>
      <c r="AG262" s="10">
        <f t="shared" si="108"/>
        <v>-9179186.4141452238</v>
      </c>
      <c r="AH262" s="10">
        <f t="shared" si="108"/>
        <v>-9309862.4135577846</v>
      </c>
      <c r="AI262" s="10">
        <f t="shared" si="108"/>
        <v>-9528726.8204868194</v>
      </c>
      <c r="AJ262" s="10">
        <f t="shared" si="108"/>
        <v>-9753078.1396619268</v>
      </c>
      <c r="AK262" s="10">
        <f t="shared" si="108"/>
        <v>-10033731.976769038</v>
      </c>
    </row>
    <row r="263" spans="4:37" x14ac:dyDescent="0.35">
      <c r="E263" t="s">
        <v>125</v>
      </c>
      <c r="F263" t="s">
        <v>53</v>
      </c>
      <c r="G263" s="10">
        <f t="shared" si="108"/>
        <v>0</v>
      </c>
      <c r="H263" s="10">
        <f t="shared" si="108"/>
        <v>0</v>
      </c>
      <c r="I263" s="10">
        <f t="shared" si="108"/>
        <v>0</v>
      </c>
      <c r="J263" s="10">
        <f t="shared" si="108"/>
        <v>0</v>
      </c>
      <c r="K263" s="10">
        <f t="shared" si="108"/>
        <v>0</v>
      </c>
      <c r="L263" s="10">
        <f t="shared" si="108"/>
        <v>0</v>
      </c>
      <c r="M263" s="10">
        <f t="shared" si="108"/>
        <v>0</v>
      </c>
      <c r="N263" s="10">
        <f t="shared" si="108"/>
        <v>0</v>
      </c>
      <c r="O263" s="10">
        <f t="shared" si="108"/>
        <v>0</v>
      </c>
      <c r="P263" s="10">
        <f t="shared" si="108"/>
        <v>0</v>
      </c>
      <c r="Q263" s="10">
        <f t="shared" si="108"/>
        <v>0</v>
      </c>
      <c r="R263" s="10">
        <f t="shared" si="108"/>
        <v>0</v>
      </c>
      <c r="S263" s="10">
        <f t="shared" si="108"/>
        <v>0</v>
      </c>
      <c r="T263" s="10">
        <f t="shared" si="108"/>
        <v>0</v>
      </c>
      <c r="U263" s="10">
        <f t="shared" si="108"/>
        <v>0</v>
      </c>
      <c r="V263" s="10">
        <f t="shared" si="108"/>
        <v>0</v>
      </c>
      <c r="W263" s="10">
        <f t="shared" si="108"/>
        <v>0</v>
      </c>
      <c r="X263" s="10">
        <f t="shared" si="108"/>
        <v>0</v>
      </c>
      <c r="Y263" s="10">
        <f t="shared" si="108"/>
        <v>0</v>
      </c>
      <c r="Z263" s="10">
        <f t="shared" si="108"/>
        <v>0</v>
      </c>
      <c r="AA263" s="10">
        <f t="shared" si="108"/>
        <v>0</v>
      </c>
      <c r="AB263" s="10">
        <f t="shared" si="108"/>
        <v>0</v>
      </c>
      <c r="AC263" s="10">
        <f t="shared" si="108"/>
        <v>0</v>
      </c>
      <c r="AD263" s="10">
        <f t="shared" si="108"/>
        <v>0</v>
      </c>
      <c r="AE263" s="10">
        <f t="shared" si="108"/>
        <v>0</v>
      </c>
      <c r="AF263" s="10">
        <f t="shared" si="108"/>
        <v>0</v>
      </c>
      <c r="AG263" s="10">
        <f t="shared" si="108"/>
        <v>0</v>
      </c>
      <c r="AH263" s="10">
        <f t="shared" si="108"/>
        <v>0</v>
      </c>
      <c r="AI263" s="10">
        <f t="shared" si="108"/>
        <v>0</v>
      </c>
      <c r="AJ263" s="10">
        <f t="shared" si="108"/>
        <v>0</v>
      </c>
      <c r="AK263" s="10">
        <f t="shared" si="108"/>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09">SUM(G258:G264)</f>
        <v>106474747.328142</v>
      </c>
      <c r="H266" s="10">
        <f t="shared" si="109"/>
        <v>1916016.8487842241</v>
      </c>
      <c r="I266" s="10">
        <f t="shared" si="109"/>
        <v>1625158.4820975149</v>
      </c>
      <c r="J266" s="10">
        <f t="shared" si="109"/>
        <v>994882.10919305263</v>
      </c>
      <c r="K266" s="10">
        <f t="shared" si="109"/>
        <v>1470390.2753595654</v>
      </c>
      <c r="L266" s="10">
        <f t="shared" si="109"/>
        <v>1946615.5837678555</v>
      </c>
      <c r="M266" s="10">
        <f t="shared" si="109"/>
        <v>845975.21012142533</v>
      </c>
      <c r="N266" s="10">
        <f t="shared" si="109"/>
        <v>1918880.9705899991</v>
      </c>
      <c r="O266" s="10">
        <f t="shared" si="109"/>
        <v>1565504.83001386</v>
      </c>
      <c r="P266" s="10">
        <f t="shared" si="109"/>
        <v>1758923.4845705032</v>
      </c>
      <c r="Q266" s="10">
        <f t="shared" si="109"/>
        <v>2004492.6753345011</v>
      </c>
      <c r="R266" s="10">
        <f t="shared" si="109"/>
        <v>2306344.5974534424</v>
      </c>
      <c r="S266" s="10">
        <f t="shared" si="109"/>
        <v>2668774.3328009425</v>
      </c>
      <c r="T266" s="10">
        <f t="shared" si="109"/>
        <v>2821977.1655575139</v>
      </c>
      <c r="U266" s="10">
        <f t="shared" si="109"/>
        <v>2985624.1545662256</v>
      </c>
      <c r="V266" s="10">
        <f t="shared" si="109"/>
        <v>3160145.0483093681</v>
      </c>
      <c r="W266" s="10">
        <f t="shared" si="109"/>
        <v>3345981.3920668345</v>
      </c>
      <c r="X266" s="10">
        <f t="shared" si="109"/>
        <v>3543586.8338624947</v>
      </c>
      <c r="Y266" s="10">
        <f t="shared" si="109"/>
        <v>3753427.4380579907</v>
      </c>
      <c r="Z266" s="10">
        <f t="shared" si="109"/>
        <v>3975982.0067801597</v>
      </c>
      <c r="AA266" s="10">
        <f t="shared" si="109"/>
        <v>4211742.4093727581</v>
      </c>
      <c r="AB266" s="10">
        <f t="shared" si="109"/>
        <v>4461213.9200678747</v>
      </c>
      <c r="AC266" s="10">
        <f t="shared" si="109"/>
        <v>4724915.5640768073</v>
      </c>
      <c r="AD266" s="10">
        <f t="shared" si="109"/>
        <v>5003380.4723053053</v>
      </c>
      <c r="AE266" s="10">
        <f t="shared" si="109"/>
        <v>5297156.2449025922</v>
      </c>
      <c r="AF266" s="10">
        <f t="shared" si="109"/>
        <v>7161872.3112588599</v>
      </c>
      <c r="AG266" s="10">
        <f t="shared" si="109"/>
        <v>7522351.4360273518</v>
      </c>
      <c r="AH266" s="10">
        <f t="shared" si="109"/>
        <v>8142820.7398574296</v>
      </c>
      <c r="AI266" s="10">
        <f t="shared" si="109"/>
        <v>8699284.3607152943</v>
      </c>
      <c r="AJ266" s="10">
        <f t="shared" si="109"/>
        <v>9275128.2132234871</v>
      </c>
      <c r="AK266" s="10">
        <f t="shared" si="109"/>
        <v>9820239.1920794509</v>
      </c>
    </row>
    <row r="267" spans="4:37" x14ac:dyDescent="0.35">
      <c r="E267" t="s">
        <v>145</v>
      </c>
      <c r="F267" t="s">
        <v>53</v>
      </c>
      <c r="G267" s="10">
        <f>-G266*G$20</f>
        <v>0</v>
      </c>
      <c r="H267" s="10">
        <f t="shared" ref="H267:AK267" si="110">-H266*H$20</f>
        <v>0</v>
      </c>
      <c r="I267" s="10">
        <f t="shared" si="110"/>
        <v>0</v>
      </c>
      <c r="J267" s="10">
        <f t="shared" si="110"/>
        <v>0</v>
      </c>
      <c r="K267" s="10">
        <f t="shared" si="110"/>
        <v>0</v>
      </c>
      <c r="L267" s="10">
        <f t="shared" si="110"/>
        <v>0</v>
      </c>
      <c r="M267" s="10">
        <f t="shared" si="110"/>
        <v>0</v>
      </c>
      <c r="N267" s="10">
        <f t="shared" si="110"/>
        <v>0</v>
      </c>
      <c r="O267" s="10">
        <f t="shared" si="110"/>
        <v>0</v>
      </c>
      <c r="P267" s="10">
        <f t="shared" si="110"/>
        <v>0</v>
      </c>
      <c r="Q267" s="10">
        <f t="shared" si="110"/>
        <v>0</v>
      </c>
      <c r="R267" s="10">
        <f t="shared" si="110"/>
        <v>0</v>
      </c>
      <c r="S267" s="10">
        <f t="shared" si="110"/>
        <v>0</v>
      </c>
      <c r="T267" s="10">
        <f t="shared" si="110"/>
        <v>0</v>
      </c>
      <c r="U267" s="10">
        <f t="shared" si="110"/>
        <v>0</v>
      </c>
      <c r="V267" s="10">
        <f t="shared" si="110"/>
        <v>0</v>
      </c>
      <c r="W267" s="10">
        <f t="shared" si="110"/>
        <v>0</v>
      </c>
      <c r="X267" s="10">
        <f t="shared" si="110"/>
        <v>0</v>
      </c>
      <c r="Y267" s="10">
        <f t="shared" si="110"/>
        <v>0</v>
      </c>
      <c r="Z267" s="10">
        <f t="shared" si="110"/>
        <v>0</v>
      </c>
      <c r="AA267" s="10">
        <f t="shared" si="110"/>
        <v>0</v>
      </c>
      <c r="AB267" s="10">
        <f t="shared" si="110"/>
        <v>0</v>
      </c>
      <c r="AC267" s="10">
        <f t="shared" si="110"/>
        <v>0</v>
      </c>
      <c r="AD267" s="10">
        <f t="shared" si="110"/>
        <v>0</v>
      </c>
      <c r="AE267" s="10">
        <f t="shared" si="110"/>
        <v>0</v>
      </c>
      <c r="AF267" s="10">
        <f t="shared" si="110"/>
        <v>0</v>
      </c>
      <c r="AG267" s="10">
        <f t="shared" si="110"/>
        <v>0</v>
      </c>
      <c r="AH267" s="10">
        <f t="shared" si="110"/>
        <v>0</v>
      </c>
      <c r="AI267" s="10">
        <f t="shared" si="110"/>
        <v>0</v>
      </c>
      <c r="AJ267" s="10">
        <f t="shared" si="110"/>
        <v>0</v>
      </c>
      <c r="AK267" s="10">
        <f t="shared" si="110"/>
        <v>0</v>
      </c>
    </row>
    <row r="269" spans="4:37" x14ac:dyDescent="0.35">
      <c r="D269" t="s">
        <v>146</v>
      </c>
    </row>
    <row r="270" spans="4:37" x14ac:dyDescent="0.35">
      <c r="E270" t="s">
        <v>51</v>
      </c>
      <c r="F270" t="s">
        <v>53</v>
      </c>
      <c r="G270" s="10">
        <f t="shared" ref="G270:AK277" si="111">G236</f>
        <v>-64771548.044999994</v>
      </c>
      <c r="H270" s="10">
        <f t="shared" si="111"/>
        <v>-1998628.7159307459</v>
      </c>
      <c r="I270" s="10">
        <f t="shared" si="111"/>
        <v>-7501412.3547134995</v>
      </c>
      <c r="J270" s="10">
        <f t="shared" si="111"/>
        <v>-8953631.9748609979</v>
      </c>
      <c r="K270" s="10">
        <f t="shared" si="111"/>
        <v>-14816763.503986044</v>
      </c>
      <c r="L270" s="10">
        <f t="shared" si="111"/>
        <v>-5895611.8237101641</v>
      </c>
      <c r="M270" s="10">
        <f t="shared" si="111"/>
        <v>-3765371.2819813695</v>
      </c>
      <c r="N270" s="10">
        <f t="shared" si="111"/>
        <v>-3967030.0734917778</v>
      </c>
      <c r="O270" s="10">
        <f t="shared" si="111"/>
        <v>-33543785.550435688</v>
      </c>
      <c r="P270" s="10">
        <f t="shared" si="111"/>
        <v>-8056640.7966997046</v>
      </c>
      <c r="Q270" s="10">
        <f t="shared" si="111"/>
        <v>-10260620.160198603</v>
      </c>
      <c r="R270" s="10">
        <f t="shared" si="111"/>
        <v>-20330753.185707778</v>
      </c>
      <c r="S270" s="10">
        <f t="shared" si="111"/>
        <v>-26882278.803058125</v>
      </c>
      <c r="T270" s="10">
        <f t="shared" si="111"/>
        <v>-8486345.2473496981</v>
      </c>
      <c r="U270" s="10">
        <f t="shared" si="111"/>
        <v>-8616912.4036175255</v>
      </c>
      <c r="V270" s="10">
        <f t="shared" si="111"/>
        <v>-8747479.5598853547</v>
      </c>
      <c r="W270" s="10">
        <f t="shared" si="111"/>
        <v>-8878046.716153184</v>
      </c>
      <c r="X270" s="10">
        <f t="shared" si="111"/>
        <v>-9008613.8724210113</v>
      </c>
      <c r="Y270" s="10">
        <f t="shared" si="111"/>
        <v>-9139181.0286888406</v>
      </c>
      <c r="Z270" s="10">
        <f t="shared" si="111"/>
        <v>-9269748.1849566698</v>
      </c>
      <c r="AA270" s="10">
        <f t="shared" si="111"/>
        <v>-9400315.3412244972</v>
      </c>
      <c r="AB270" s="10">
        <f t="shared" si="111"/>
        <v>-9530882.4974923264</v>
      </c>
      <c r="AC270" s="10">
        <f t="shared" si="111"/>
        <v>-9661449.6537601557</v>
      </c>
      <c r="AD270" s="10">
        <f t="shared" si="111"/>
        <v>-9792016.8100279849</v>
      </c>
      <c r="AE270" s="10">
        <f t="shared" si="111"/>
        <v>-9922583.9662958123</v>
      </c>
      <c r="AF270" s="10">
        <f t="shared" si="111"/>
        <v>-10053151.122563642</v>
      </c>
      <c r="AG270" s="10">
        <f t="shared" si="111"/>
        <v>-10183718.278831471</v>
      </c>
      <c r="AH270" s="10">
        <f t="shared" si="111"/>
        <v>-10314285.435099298</v>
      </c>
      <c r="AI270" s="10">
        <f t="shared" si="111"/>
        <v>-10444852.591367127</v>
      </c>
      <c r="AJ270" s="10">
        <f t="shared" si="111"/>
        <v>-10575419.747634957</v>
      </c>
      <c r="AK270" s="10">
        <f t="shared" si="111"/>
        <v>-10705986.903902784</v>
      </c>
    </row>
    <row r="271" spans="4:37" x14ac:dyDescent="0.35">
      <c r="E271" t="s">
        <v>147</v>
      </c>
      <c r="F271" t="s">
        <v>53</v>
      </c>
      <c r="G271" s="10">
        <f t="shared" si="111"/>
        <v>0</v>
      </c>
      <c r="H271" s="10">
        <f t="shared" si="111"/>
        <v>0</v>
      </c>
      <c r="I271" s="10">
        <f t="shared" si="111"/>
        <v>0</v>
      </c>
      <c r="J271" s="10">
        <f t="shared" si="111"/>
        <v>0</v>
      </c>
      <c r="K271" s="10">
        <f t="shared" si="111"/>
        <v>0</v>
      </c>
      <c r="L271" s="10">
        <f t="shared" si="111"/>
        <v>0</v>
      </c>
      <c r="M271" s="10">
        <f t="shared" si="111"/>
        <v>0</v>
      </c>
      <c r="N271" s="10">
        <f t="shared" si="111"/>
        <v>0</v>
      </c>
      <c r="O271" s="10">
        <f t="shared" si="111"/>
        <v>0</v>
      </c>
      <c r="P271" s="10">
        <f t="shared" si="111"/>
        <v>0</v>
      </c>
      <c r="Q271" s="10">
        <f t="shared" si="111"/>
        <v>0</v>
      </c>
      <c r="R271" s="10">
        <f t="shared" si="111"/>
        <v>0</v>
      </c>
      <c r="S271" s="10">
        <f t="shared" si="111"/>
        <v>0</v>
      </c>
      <c r="T271" s="10">
        <f t="shared" si="111"/>
        <v>0</v>
      </c>
      <c r="U271" s="10">
        <f t="shared" si="111"/>
        <v>0</v>
      </c>
      <c r="V271" s="10">
        <f t="shared" si="111"/>
        <v>0</v>
      </c>
      <c r="W271" s="10">
        <f t="shared" si="111"/>
        <v>0</v>
      </c>
      <c r="X271" s="10">
        <f t="shared" si="111"/>
        <v>0</v>
      </c>
      <c r="Y271" s="10">
        <f t="shared" si="111"/>
        <v>0</v>
      </c>
      <c r="Z271" s="10">
        <f t="shared" si="111"/>
        <v>0</v>
      </c>
      <c r="AA271" s="10">
        <f t="shared" si="111"/>
        <v>0</v>
      </c>
      <c r="AB271" s="10">
        <f t="shared" si="111"/>
        <v>0</v>
      </c>
      <c r="AC271" s="10">
        <f t="shared" si="111"/>
        <v>0</v>
      </c>
      <c r="AD271" s="10">
        <f t="shared" si="111"/>
        <v>0</v>
      </c>
      <c r="AE271" s="10">
        <f t="shared" si="111"/>
        <v>0</v>
      </c>
      <c r="AF271" s="10">
        <f t="shared" si="111"/>
        <v>0</v>
      </c>
      <c r="AG271" s="10">
        <f t="shared" si="111"/>
        <v>0</v>
      </c>
      <c r="AH271" s="10">
        <f t="shared" si="111"/>
        <v>0</v>
      </c>
      <c r="AI271" s="10">
        <f t="shared" si="111"/>
        <v>0</v>
      </c>
      <c r="AJ271" s="10">
        <f t="shared" si="111"/>
        <v>0</v>
      </c>
      <c r="AK271" s="10">
        <f t="shared" si="111"/>
        <v>0</v>
      </c>
    </row>
    <row r="272" spans="4:37" x14ac:dyDescent="0.35">
      <c r="E272" t="s">
        <v>60</v>
      </c>
      <c r="F272" t="s">
        <v>53</v>
      </c>
      <c r="G272" s="10">
        <f t="shared" si="111"/>
        <v>30007000</v>
      </c>
      <c r="H272" s="10">
        <f t="shared" si="111"/>
        <v>0</v>
      </c>
      <c r="I272" s="10">
        <f t="shared" si="111"/>
        <v>0</v>
      </c>
      <c r="J272" s="10">
        <f t="shared" si="111"/>
        <v>0</v>
      </c>
      <c r="K272" s="10">
        <f t="shared" si="111"/>
        <v>0</v>
      </c>
      <c r="L272" s="10">
        <f t="shared" si="111"/>
        <v>0</v>
      </c>
      <c r="M272" s="10">
        <f t="shared" si="111"/>
        <v>0</v>
      </c>
      <c r="N272" s="10">
        <f t="shared" si="111"/>
        <v>0</v>
      </c>
      <c r="O272" s="10">
        <f t="shared" si="111"/>
        <v>0</v>
      </c>
      <c r="P272" s="10">
        <f t="shared" si="111"/>
        <v>0</v>
      </c>
      <c r="Q272" s="10">
        <f t="shared" si="111"/>
        <v>0</v>
      </c>
      <c r="R272" s="10">
        <f t="shared" si="111"/>
        <v>0</v>
      </c>
      <c r="S272" s="10">
        <f t="shared" si="111"/>
        <v>0</v>
      </c>
      <c r="T272" s="10">
        <f t="shared" si="111"/>
        <v>0</v>
      </c>
      <c r="U272" s="10">
        <f t="shared" si="111"/>
        <v>0</v>
      </c>
      <c r="V272" s="10">
        <f t="shared" si="111"/>
        <v>0</v>
      </c>
      <c r="W272" s="10">
        <f t="shared" si="111"/>
        <v>0</v>
      </c>
      <c r="X272" s="10">
        <f t="shared" si="111"/>
        <v>0</v>
      </c>
      <c r="Y272" s="10">
        <f t="shared" si="111"/>
        <v>0</v>
      </c>
      <c r="Z272" s="10">
        <f t="shared" si="111"/>
        <v>0</v>
      </c>
      <c r="AA272" s="10">
        <f t="shared" si="111"/>
        <v>0</v>
      </c>
      <c r="AB272" s="10">
        <f t="shared" si="111"/>
        <v>0</v>
      </c>
      <c r="AC272" s="10">
        <f t="shared" si="111"/>
        <v>0</v>
      </c>
      <c r="AD272" s="10">
        <f t="shared" si="111"/>
        <v>0</v>
      </c>
      <c r="AE272" s="10">
        <f t="shared" si="111"/>
        <v>0</v>
      </c>
      <c r="AF272" s="10">
        <f t="shared" si="111"/>
        <v>0</v>
      </c>
      <c r="AG272" s="10">
        <f t="shared" si="111"/>
        <v>0</v>
      </c>
      <c r="AH272" s="10">
        <f t="shared" si="111"/>
        <v>0</v>
      </c>
      <c r="AI272" s="10">
        <f t="shared" si="111"/>
        <v>0</v>
      </c>
      <c r="AJ272" s="10">
        <f t="shared" si="111"/>
        <v>0</v>
      </c>
      <c r="AK272" s="10">
        <f t="shared" si="111"/>
        <v>0</v>
      </c>
    </row>
    <row r="273" spans="1:38" x14ac:dyDescent="0.35">
      <c r="E273" t="s">
        <v>141</v>
      </c>
      <c r="F273" t="s">
        <v>53</v>
      </c>
      <c r="G273" s="10">
        <f t="shared" si="111"/>
        <v>0</v>
      </c>
      <c r="H273" s="10">
        <f t="shared" si="111"/>
        <v>526993.09080000001</v>
      </c>
      <c r="I273" s="10">
        <f t="shared" si="111"/>
        <v>1052117.5824</v>
      </c>
      <c r="J273" s="10">
        <f t="shared" si="111"/>
        <v>1617100.6214063212</v>
      </c>
      <c r="K273" s="10">
        <f t="shared" si="111"/>
        <v>2267131.629974653</v>
      </c>
      <c r="L273" s="10">
        <f t="shared" si="111"/>
        <v>3011811.941742972</v>
      </c>
      <c r="M273" s="10">
        <f t="shared" si="111"/>
        <v>3740218.6243665987</v>
      </c>
      <c r="N273" s="10">
        <f t="shared" si="111"/>
        <v>4592466.9910514876</v>
      </c>
      <c r="O273" s="10">
        <f t="shared" si="111"/>
        <v>5480935.0271354765</v>
      </c>
      <c r="P273" s="10">
        <f t="shared" si="111"/>
        <v>6438228.9073482957</v>
      </c>
      <c r="Q273" s="10">
        <f t="shared" si="111"/>
        <v>7468664.8649403714</v>
      </c>
      <c r="R273" s="10">
        <f t="shared" si="111"/>
        <v>8576804.8291375712</v>
      </c>
      <c r="S273" s="10">
        <f t="shared" si="111"/>
        <v>9767469.651642032</v>
      </c>
      <c r="T273" s="10">
        <f t="shared" si="111"/>
        <v>10805934.917017881</v>
      </c>
      <c r="U273" s="10">
        <f t="shared" si="111"/>
        <v>11883708.269423144</v>
      </c>
      <c r="V273" s="10">
        <f t="shared" si="111"/>
        <v>13001982.685331021</v>
      </c>
      <c r="W273" s="10">
        <f t="shared" si="111"/>
        <v>14161983.911360214</v>
      </c>
      <c r="X273" s="10">
        <f t="shared" si="111"/>
        <v>15364971.314518403</v>
      </c>
      <c r="Y273" s="10">
        <f t="shared" si="111"/>
        <v>16612238.753704324</v>
      </c>
      <c r="Z273" s="10">
        <f t="shared" si="111"/>
        <v>17905115.472986355</v>
      </c>
      <c r="AA273" s="10">
        <f t="shared" si="111"/>
        <v>19244967.017187841</v>
      </c>
      <c r="AB273" s="10">
        <f t="shared" si="111"/>
        <v>20633196.17032221</v>
      </c>
      <c r="AC273" s="10">
        <f t="shared" si="111"/>
        <v>22071243.917433634</v>
      </c>
      <c r="AD273" s="10">
        <f t="shared" si="111"/>
        <v>23560590.430412631</v>
      </c>
      <c r="AE273" s="10">
        <f t="shared" si="111"/>
        <v>25102756.078369156</v>
      </c>
      <c r="AF273" s="10">
        <f t="shared" si="111"/>
        <v>26699302.463160045</v>
      </c>
      <c r="AG273" s="10">
        <f t="shared" si="111"/>
        <v>28351833.480681587</v>
      </c>
      <c r="AH273" s="10">
        <f t="shared" si="111"/>
        <v>30061996.408552781</v>
      </c>
      <c r="AI273" s="10">
        <f t="shared" si="111"/>
        <v>31831483.020829581</v>
      </c>
      <c r="AJ273" s="10">
        <f t="shared" si="111"/>
        <v>33662030.730405845</v>
      </c>
      <c r="AK273" s="10">
        <f t="shared" si="111"/>
        <v>35555423.759772114</v>
      </c>
      <c r="AL273" s="10">
        <f t="shared" ref="AL273:AL277" si="112">IF(AF273=0,0,IF($G$17&gt;(AK273/AF273)^(1/5)-1+2%,AK273*(AK273/AF273)^(1/5)/($G$17-((AK273/AF273)^(1/5)-1)),AK273*(1+$G$16)/$G$18))</f>
        <v>1174824843.3245089</v>
      </c>
    </row>
    <row r="274" spans="1:38" x14ac:dyDescent="0.35">
      <c r="E274" t="s">
        <v>117</v>
      </c>
      <c r="F274" t="s">
        <v>53</v>
      </c>
      <c r="G274" s="10">
        <f t="shared" si="111"/>
        <v>0</v>
      </c>
      <c r="H274" s="10">
        <f t="shared" si="111"/>
        <v>0</v>
      </c>
      <c r="I274" s="10">
        <f t="shared" si="111"/>
        <v>0</v>
      </c>
      <c r="J274" s="10">
        <f t="shared" si="111"/>
        <v>0</v>
      </c>
      <c r="K274" s="10">
        <f t="shared" si="111"/>
        <v>0</v>
      </c>
      <c r="L274" s="10">
        <f t="shared" si="111"/>
        <v>0</v>
      </c>
      <c r="M274" s="10">
        <f t="shared" si="111"/>
        <v>0</v>
      </c>
      <c r="N274" s="10">
        <f t="shared" si="111"/>
        <v>0</v>
      </c>
      <c r="O274" s="10">
        <f t="shared" si="111"/>
        <v>0</v>
      </c>
      <c r="P274" s="10">
        <f t="shared" si="111"/>
        <v>0</v>
      </c>
      <c r="Q274" s="10">
        <f t="shared" si="111"/>
        <v>0</v>
      </c>
      <c r="R274" s="10">
        <f t="shared" si="111"/>
        <v>0</v>
      </c>
      <c r="S274" s="10">
        <f t="shared" si="111"/>
        <v>0</v>
      </c>
      <c r="T274" s="10">
        <f t="shared" si="111"/>
        <v>0</v>
      </c>
      <c r="U274" s="10">
        <f t="shared" si="111"/>
        <v>0</v>
      </c>
      <c r="V274" s="10">
        <f t="shared" si="111"/>
        <v>0</v>
      </c>
      <c r="W274" s="10">
        <f t="shared" si="111"/>
        <v>0</v>
      </c>
      <c r="X274" s="10">
        <f t="shared" si="111"/>
        <v>0</v>
      </c>
      <c r="Y274" s="10">
        <f t="shared" si="111"/>
        <v>0</v>
      </c>
      <c r="Z274" s="10">
        <f t="shared" si="111"/>
        <v>0</v>
      </c>
      <c r="AA274" s="10">
        <f t="shared" si="111"/>
        <v>0</v>
      </c>
      <c r="AB274" s="10">
        <f t="shared" si="111"/>
        <v>0</v>
      </c>
      <c r="AC274" s="10">
        <f t="shared" si="111"/>
        <v>0</v>
      </c>
      <c r="AD274" s="10">
        <f t="shared" si="111"/>
        <v>0</v>
      </c>
      <c r="AE274" s="10">
        <f t="shared" si="111"/>
        <v>0</v>
      </c>
      <c r="AF274" s="10">
        <f t="shared" si="111"/>
        <v>0</v>
      </c>
      <c r="AG274" s="10">
        <f t="shared" si="111"/>
        <v>0</v>
      </c>
      <c r="AH274" s="10">
        <f t="shared" si="111"/>
        <v>0</v>
      </c>
      <c r="AI274" s="10">
        <f t="shared" si="111"/>
        <v>0</v>
      </c>
      <c r="AJ274" s="10">
        <f t="shared" si="111"/>
        <v>0</v>
      </c>
      <c r="AK274" s="10">
        <f t="shared" si="111"/>
        <v>0</v>
      </c>
      <c r="AL274" s="10">
        <f t="shared" si="112"/>
        <v>0</v>
      </c>
    </row>
    <row r="275" spans="1:38" x14ac:dyDescent="0.35">
      <c r="E275" t="s">
        <v>118</v>
      </c>
      <c r="F275" t="s">
        <v>53</v>
      </c>
      <c r="G275" s="10">
        <f t="shared" si="111"/>
        <v>0</v>
      </c>
      <c r="H275" s="10">
        <f t="shared" si="111"/>
        <v>-448968.02821894531</v>
      </c>
      <c r="I275" s="10">
        <f t="shared" si="111"/>
        <v>-892734.21941138443</v>
      </c>
      <c r="J275" s="10">
        <f t="shared" si="111"/>
        <v>-1345087.7279204493</v>
      </c>
      <c r="K275" s="10">
        <f t="shared" si="111"/>
        <v>-1845824.7908466812</v>
      </c>
      <c r="L275" s="10">
        <f t="shared" si="111"/>
        <v>-2368554.31618051</v>
      </c>
      <c r="M275" s="10">
        <f t="shared" si="111"/>
        <v>-2871933.5137247248</v>
      </c>
      <c r="N275" s="10">
        <f t="shared" si="111"/>
        <v>-3386886.7252802816</v>
      </c>
      <c r="O275" s="10">
        <f t="shared" si="111"/>
        <v>-3914043.3844894879</v>
      </c>
      <c r="P275" s="10">
        <f t="shared" si="111"/>
        <v>-4474857.1672099298</v>
      </c>
      <c r="Q275" s="10">
        <f t="shared" si="111"/>
        <v>-5052398.200800621</v>
      </c>
      <c r="R275" s="10">
        <f t="shared" si="111"/>
        <v>-5647006.669243508</v>
      </c>
      <c r="S275" s="10">
        <f t="shared" si="111"/>
        <v>-6259116.911718755</v>
      </c>
      <c r="T275" s="10">
        <f t="shared" si="111"/>
        <v>-6924578.4628231181</v>
      </c>
      <c r="U275" s="10">
        <f t="shared" si="111"/>
        <v>-7615229.1285157958</v>
      </c>
      <c r="V275" s="10">
        <f t="shared" si="111"/>
        <v>-8331833.3830654602</v>
      </c>
      <c r="W275" s="10">
        <f t="shared" si="111"/>
        <v>-9075176.7002605349</v>
      </c>
      <c r="X275" s="10">
        <f t="shared" si="111"/>
        <v>-9846066.0982558709</v>
      </c>
      <c r="Y275" s="10">
        <f t="shared" si="111"/>
        <v>-10645330.698042197</v>
      </c>
      <c r="Z275" s="10">
        <f t="shared" si="111"/>
        <v>-11473822.295870218</v>
      </c>
      <c r="AA275" s="10">
        <f t="shared" si="111"/>
        <v>-12332415.949969178</v>
      </c>
      <c r="AB275" s="10">
        <f t="shared" si="111"/>
        <v>-13222010.581907814</v>
      </c>
      <c r="AC275" s="10">
        <f t="shared" si="111"/>
        <v>-14143529.592953939</v>
      </c>
      <c r="AD275" s="10">
        <f t="shared" si="111"/>
        <v>-15097921.495797379</v>
      </c>
      <c r="AE275" s="10">
        <f t="shared" si="111"/>
        <v>-16086160.56200975</v>
      </c>
      <c r="AF275" s="10">
        <f t="shared" si="111"/>
        <v>-17109247.485623393</v>
      </c>
      <c r="AG275" s="10">
        <f t="shared" si="111"/>
        <v>-18168210.063220967</v>
      </c>
      <c r="AH275" s="10">
        <f t="shared" si="111"/>
        <v>-19264103.890936475</v>
      </c>
      <c r="AI275" s="10">
        <f t="shared" si="111"/>
        <v>-20398013.078778155</v>
      </c>
      <c r="AJ275" s="10">
        <f t="shared" si="111"/>
        <v>-21571050.982693281</v>
      </c>
      <c r="AK275" s="10">
        <f t="shared" si="111"/>
        <v>-22784360.954805102</v>
      </c>
      <c r="AL275" s="10">
        <f t="shared" si="112"/>
        <v>-752842476.85618138</v>
      </c>
    </row>
    <row r="276" spans="1:38" x14ac:dyDescent="0.35">
      <c r="E276" t="s">
        <v>125</v>
      </c>
      <c r="F276" t="s">
        <v>53</v>
      </c>
      <c r="G276" s="10">
        <f t="shared" si="111"/>
        <v>0</v>
      </c>
      <c r="H276" s="10">
        <f t="shared" si="111"/>
        <v>0</v>
      </c>
      <c r="I276" s="10">
        <f t="shared" si="111"/>
        <v>0</v>
      </c>
      <c r="J276" s="10">
        <f t="shared" si="111"/>
        <v>0</v>
      </c>
      <c r="K276" s="10">
        <f t="shared" si="111"/>
        <v>0</v>
      </c>
      <c r="L276" s="10">
        <f t="shared" si="111"/>
        <v>0</v>
      </c>
      <c r="M276" s="10">
        <f t="shared" si="111"/>
        <v>0</v>
      </c>
      <c r="N276" s="10">
        <f t="shared" si="111"/>
        <v>0</v>
      </c>
      <c r="O276" s="10">
        <f t="shared" si="111"/>
        <v>0</v>
      </c>
      <c r="P276" s="10">
        <f t="shared" si="111"/>
        <v>0</v>
      </c>
      <c r="Q276" s="10">
        <f t="shared" si="111"/>
        <v>0</v>
      </c>
      <c r="R276" s="10">
        <f t="shared" si="111"/>
        <v>0</v>
      </c>
      <c r="S276" s="10">
        <f t="shared" si="111"/>
        <v>0</v>
      </c>
      <c r="T276" s="10">
        <f t="shared" si="111"/>
        <v>0</v>
      </c>
      <c r="U276" s="10">
        <f t="shared" si="111"/>
        <v>0</v>
      </c>
      <c r="V276" s="10">
        <f t="shared" si="111"/>
        <v>0</v>
      </c>
      <c r="W276" s="10">
        <f t="shared" si="111"/>
        <v>0</v>
      </c>
      <c r="X276" s="10">
        <f t="shared" si="111"/>
        <v>0</v>
      </c>
      <c r="Y276" s="10">
        <f t="shared" si="111"/>
        <v>0</v>
      </c>
      <c r="Z276" s="10">
        <f t="shared" si="111"/>
        <v>0</v>
      </c>
      <c r="AA276" s="10">
        <f t="shared" si="111"/>
        <v>0</v>
      </c>
      <c r="AB276" s="10">
        <f t="shared" si="111"/>
        <v>0</v>
      </c>
      <c r="AC276" s="10">
        <f t="shared" si="111"/>
        <v>0</v>
      </c>
      <c r="AD276" s="10">
        <f t="shared" si="111"/>
        <v>0</v>
      </c>
      <c r="AE276" s="10">
        <f t="shared" si="111"/>
        <v>0</v>
      </c>
      <c r="AF276" s="10">
        <f t="shared" si="111"/>
        <v>0</v>
      </c>
      <c r="AG276" s="10">
        <f t="shared" si="111"/>
        <v>0</v>
      </c>
      <c r="AH276" s="10">
        <f t="shared" si="111"/>
        <v>0</v>
      </c>
      <c r="AI276" s="10">
        <f t="shared" si="111"/>
        <v>0</v>
      </c>
      <c r="AJ276" s="10">
        <f t="shared" si="111"/>
        <v>0</v>
      </c>
      <c r="AK276" s="10">
        <f t="shared" si="111"/>
        <v>0</v>
      </c>
      <c r="AL276" s="10">
        <f t="shared" si="112"/>
        <v>0</v>
      </c>
    </row>
    <row r="277" spans="1:38" x14ac:dyDescent="0.35">
      <c r="E277" t="s">
        <v>131</v>
      </c>
      <c r="F277" t="s">
        <v>53</v>
      </c>
      <c r="G277" s="10">
        <f t="shared" si="111"/>
        <v>0</v>
      </c>
      <c r="H277" s="10">
        <f t="shared" si="111"/>
        <v>0</v>
      </c>
      <c r="I277" s="10">
        <f t="shared" si="111"/>
        <v>0</v>
      </c>
      <c r="J277" s="10">
        <f t="shared" si="111"/>
        <v>0</v>
      </c>
      <c r="K277" s="10">
        <f t="shared" si="111"/>
        <v>0</v>
      </c>
      <c r="L277" s="10">
        <f t="shared" si="111"/>
        <v>0</v>
      </c>
      <c r="M277" s="10">
        <f t="shared" si="111"/>
        <v>0</v>
      </c>
      <c r="N277" s="10">
        <f t="shared" si="111"/>
        <v>0</v>
      </c>
      <c r="O277" s="10">
        <f t="shared" si="111"/>
        <v>0</v>
      </c>
      <c r="P277" s="10">
        <f t="shared" si="111"/>
        <v>0</v>
      </c>
      <c r="Q277" s="10">
        <f t="shared" si="111"/>
        <v>0</v>
      </c>
      <c r="R277" s="10">
        <f t="shared" si="111"/>
        <v>0</v>
      </c>
      <c r="S277" s="10">
        <f t="shared" si="111"/>
        <v>0</v>
      </c>
      <c r="T277" s="10">
        <f t="shared" si="111"/>
        <v>0</v>
      </c>
      <c r="U277" s="10">
        <f t="shared" si="111"/>
        <v>0</v>
      </c>
      <c r="V277" s="10">
        <f t="shared" si="111"/>
        <v>0</v>
      </c>
      <c r="W277" s="10">
        <f t="shared" si="111"/>
        <v>0</v>
      </c>
      <c r="X277" s="10">
        <f t="shared" si="111"/>
        <v>0</v>
      </c>
      <c r="Y277" s="10">
        <f t="shared" si="111"/>
        <v>0</v>
      </c>
      <c r="Z277" s="10">
        <f t="shared" si="111"/>
        <v>0</v>
      </c>
      <c r="AA277" s="10">
        <f t="shared" si="111"/>
        <v>0</v>
      </c>
      <c r="AB277" s="10">
        <f t="shared" si="111"/>
        <v>0</v>
      </c>
      <c r="AC277" s="10">
        <f t="shared" si="111"/>
        <v>0</v>
      </c>
      <c r="AD277" s="10">
        <f t="shared" si="111"/>
        <v>0</v>
      </c>
      <c r="AE277" s="10">
        <f t="shared" si="111"/>
        <v>0</v>
      </c>
      <c r="AF277" s="10">
        <f t="shared" si="111"/>
        <v>0</v>
      </c>
      <c r="AG277" s="10">
        <f t="shared" si="111"/>
        <v>0</v>
      </c>
      <c r="AH277" s="10">
        <f t="shared" si="111"/>
        <v>0</v>
      </c>
      <c r="AI277" s="10">
        <f t="shared" si="111"/>
        <v>0</v>
      </c>
      <c r="AJ277" s="10">
        <f t="shared" si="111"/>
        <v>0</v>
      </c>
      <c r="AK277" s="10">
        <f t="shared" si="111"/>
        <v>0</v>
      </c>
      <c r="AL277" s="10">
        <f t="shared" si="112"/>
        <v>0</v>
      </c>
    </row>
    <row r="278" spans="1:38" x14ac:dyDescent="0.35">
      <c r="E278" t="s">
        <v>148</v>
      </c>
      <c r="F278" t="s">
        <v>53</v>
      </c>
      <c r="G278" s="10">
        <f t="shared" ref="G278:AK278" si="113">G267</f>
        <v>0</v>
      </c>
      <c r="H278" s="10">
        <f t="shared" si="113"/>
        <v>0</v>
      </c>
      <c r="I278" s="10">
        <f t="shared" si="113"/>
        <v>0</v>
      </c>
      <c r="J278" s="10">
        <f t="shared" si="113"/>
        <v>0</v>
      </c>
      <c r="K278" s="10">
        <f t="shared" si="113"/>
        <v>0</v>
      </c>
      <c r="L278" s="10">
        <f t="shared" si="113"/>
        <v>0</v>
      </c>
      <c r="M278" s="10">
        <f t="shared" si="113"/>
        <v>0</v>
      </c>
      <c r="N278" s="10">
        <f t="shared" si="113"/>
        <v>0</v>
      </c>
      <c r="O278" s="10">
        <f t="shared" si="113"/>
        <v>0</v>
      </c>
      <c r="P278" s="10">
        <f t="shared" si="113"/>
        <v>0</v>
      </c>
      <c r="Q278" s="10">
        <f t="shared" si="113"/>
        <v>0</v>
      </c>
      <c r="R278" s="10">
        <f t="shared" si="113"/>
        <v>0</v>
      </c>
      <c r="S278" s="10">
        <f t="shared" si="113"/>
        <v>0</v>
      </c>
      <c r="T278" s="10">
        <f t="shared" si="113"/>
        <v>0</v>
      </c>
      <c r="U278" s="10">
        <f t="shared" si="113"/>
        <v>0</v>
      </c>
      <c r="V278" s="10">
        <f t="shared" si="113"/>
        <v>0</v>
      </c>
      <c r="W278" s="10">
        <f t="shared" si="113"/>
        <v>0</v>
      </c>
      <c r="X278" s="10">
        <f t="shared" si="113"/>
        <v>0</v>
      </c>
      <c r="Y278" s="10">
        <f t="shared" si="113"/>
        <v>0</v>
      </c>
      <c r="Z278" s="10">
        <f t="shared" si="113"/>
        <v>0</v>
      </c>
      <c r="AA278" s="10">
        <f t="shared" si="113"/>
        <v>0</v>
      </c>
      <c r="AB278" s="10">
        <f t="shared" si="113"/>
        <v>0</v>
      </c>
      <c r="AC278" s="10">
        <f t="shared" si="113"/>
        <v>0</v>
      </c>
      <c r="AD278" s="10">
        <f t="shared" si="113"/>
        <v>0</v>
      </c>
      <c r="AE278" s="10">
        <f t="shared" si="113"/>
        <v>0</v>
      </c>
      <c r="AF278" s="10">
        <f t="shared" si="113"/>
        <v>0</v>
      </c>
      <c r="AG278" s="10">
        <f t="shared" si="113"/>
        <v>0</v>
      </c>
      <c r="AH278" s="10">
        <f t="shared" si="113"/>
        <v>0</v>
      </c>
      <c r="AI278" s="10">
        <f t="shared" si="113"/>
        <v>0</v>
      </c>
      <c r="AJ278" s="10">
        <f t="shared" si="113"/>
        <v>0</v>
      </c>
      <c r="AK278" s="10">
        <f t="shared" si="113"/>
        <v>0</v>
      </c>
      <c r="AL278" s="10">
        <f>IF(AF278=0,0,IF($G$17&gt;(AK278/AF278)^(1/5)-1+2%,AK278*(AK278/AF278)^(1/5)/($G$17-((AK278/AF278)^(1/5)-1)),AK278*(1+$G$16)/$G$18))</f>
        <v>0</v>
      </c>
    </row>
    <row r="279" spans="1:38" x14ac:dyDescent="0.35">
      <c r="E279" t="s">
        <v>149</v>
      </c>
      <c r="F279" t="s">
        <v>53</v>
      </c>
      <c r="G279" s="10">
        <f>-$G$19*G278</f>
        <v>0</v>
      </c>
      <c r="H279" s="10">
        <f t="shared" ref="H279:AK279" si="114">-$G$19*H278</f>
        <v>0</v>
      </c>
      <c r="I279" s="10">
        <f t="shared" si="114"/>
        <v>0</v>
      </c>
      <c r="J279" s="10">
        <f t="shared" si="114"/>
        <v>0</v>
      </c>
      <c r="K279" s="10">
        <f t="shared" si="114"/>
        <v>0</v>
      </c>
      <c r="L279" s="10">
        <f t="shared" si="114"/>
        <v>0</v>
      </c>
      <c r="M279" s="10">
        <f t="shared" si="114"/>
        <v>0</v>
      </c>
      <c r="N279" s="10">
        <f t="shared" si="114"/>
        <v>0</v>
      </c>
      <c r="O279" s="10">
        <f t="shared" si="114"/>
        <v>0</v>
      </c>
      <c r="P279" s="10">
        <f t="shared" si="114"/>
        <v>0</v>
      </c>
      <c r="Q279" s="10">
        <f t="shared" si="114"/>
        <v>0</v>
      </c>
      <c r="R279" s="10">
        <f t="shared" si="114"/>
        <v>0</v>
      </c>
      <c r="S279" s="10">
        <f t="shared" si="114"/>
        <v>0</v>
      </c>
      <c r="T279" s="10">
        <f t="shared" si="114"/>
        <v>0</v>
      </c>
      <c r="U279" s="10">
        <f t="shared" si="114"/>
        <v>0</v>
      </c>
      <c r="V279" s="10">
        <f t="shared" si="114"/>
        <v>0</v>
      </c>
      <c r="W279" s="10">
        <f t="shared" si="114"/>
        <v>0</v>
      </c>
      <c r="X279" s="10">
        <f t="shared" si="114"/>
        <v>0</v>
      </c>
      <c r="Y279" s="10">
        <f t="shared" si="114"/>
        <v>0</v>
      </c>
      <c r="Z279" s="10">
        <f t="shared" si="114"/>
        <v>0</v>
      </c>
      <c r="AA279" s="10">
        <f t="shared" si="114"/>
        <v>0</v>
      </c>
      <c r="AB279" s="10">
        <f t="shared" si="114"/>
        <v>0</v>
      </c>
      <c r="AC279" s="10">
        <f t="shared" si="114"/>
        <v>0</v>
      </c>
      <c r="AD279" s="10">
        <f t="shared" si="114"/>
        <v>0</v>
      </c>
      <c r="AE279" s="10">
        <f t="shared" si="114"/>
        <v>0</v>
      </c>
      <c r="AF279" s="10">
        <f t="shared" si="114"/>
        <v>0</v>
      </c>
      <c r="AG279" s="10">
        <f t="shared" si="114"/>
        <v>0</v>
      </c>
      <c r="AH279" s="10">
        <f t="shared" si="114"/>
        <v>0</v>
      </c>
      <c r="AI279" s="10">
        <f t="shared" si="114"/>
        <v>0</v>
      </c>
      <c r="AJ279" s="10">
        <f t="shared" si="114"/>
        <v>0</v>
      </c>
      <c r="AK279" s="10">
        <f t="shared" si="114"/>
        <v>0</v>
      </c>
      <c r="AL279" s="10">
        <f t="shared" ref="AL279" si="115">IF(AF279=0,0,IF($G$17&gt;(AK279/AF279)^(1/5)-1+2%,AK279*(AK279/AF279)^(1/5)/($G$17-((AK279/AF279)^(1/5)-1)),AK279*(1+$G$16)/$G$18))</f>
        <v>0</v>
      </c>
    </row>
    <row r="280" spans="1:38" x14ac:dyDescent="0.35">
      <c r="E280" t="s">
        <v>150</v>
      </c>
      <c r="F280" t="s">
        <v>53</v>
      </c>
      <c r="G280" s="10">
        <f t="shared" ref="G280:AL280" si="116">SUM(G270:G279)</f>
        <v>-34764548.044999994</v>
      </c>
      <c r="H280" s="10">
        <f t="shared" si="116"/>
        <v>-1920603.6533496913</v>
      </c>
      <c r="I280" s="10">
        <f t="shared" si="116"/>
        <v>-7342028.9917248841</v>
      </c>
      <c r="J280" s="10">
        <f t="shared" si="116"/>
        <v>-8681619.0813751258</v>
      </c>
      <c r="K280" s="10">
        <f t="shared" si="116"/>
        <v>-14395456.664858071</v>
      </c>
      <c r="L280" s="10">
        <f t="shared" si="116"/>
        <v>-5252354.198147702</v>
      </c>
      <c r="M280" s="10">
        <f t="shared" si="116"/>
        <v>-2897086.1713394956</v>
      </c>
      <c r="N280" s="10">
        <f t="shared" si="116"/>
        <v>-2761449.8077205718</v>
      </c>
      <c r="O280" s="10">
        <f t="shared" si="116"/>
        <v>-31976893.9077897</v>
      </c>
      <c r="P280" s="10">
        <f t="shared" si="116"/>
        <v>-6093269.0565613387</v>
      </c>
      <c r="Q280" s="10">
        <f t="shared" si="116"/>
        <v>-7844353.4960588524</v>
      </c>
      <c r="R280" s="10">
        <f t="shared" si="116"/>
        <v>-17400955.025813714</v>
      </c>
      <c r="S280" s="10">
        <f t="shared" si="116"/>
        <v>-23373926.063134849</v>
      </c>
      <c r="T280" s="10">
        <f t="shared" si="116"/>
        <v>-4604988.7931549354</v>
      </c>
      <c r="U280" s="10">
        <f t="shared" si="116"/>
        <v>-4348433.2627101773</v>
      </c>
      <c r="V280" s="10">
        <f t="shared" si="116"/>
        <v>-4077330.2576197945</v>
      </c>
      <c r="W280" s="10">
        <f t="shared" si="116"/>
        <v>-3791239.5050535053</v>
      </c>
      <c r="X280" s="10">
        <f t="shared" si="116"/>
        <v>-3489708.6561584789</v>
      </c>
      <c r="Y280" s="10">
        <f t="shared" si="116"/>
        <v>-3172272.9730267134</v>
      </c>
      <c r="Z280" s="10">
        <f t="shared" si="116"/>
        <v>-2838455.0078405328</v>
      </c>
      <c r="AA280" s="10">
        <f t="shared" si="116"/>
        <v>-2487764.274005834</v>
      </c>
      <c r="AB280" s="10">
        <f t="shared" si="116"/>
        <v>-2119696.9090779312</v>
      </c>
      <c r="AC280" s="10">
        <f t="shared" si="116"/>
        <v>-1733735.3292804603</v>
      </c>
      <c r="AD280" s="10">
        <f t="shared" si="116"/>
        <v>-1329347.8754127324</v>
      </c>
      <c r="AE280" s="10">
        <f t="shared" si="116"/>
        <v>-905988.44993640669</v>
      </c>
      <c r="AF280" s="10">
        <f t="shared" si="116"/>
        <v>-463096.14502698928</v>
      </c>
      <c r="AG280" s="10">
        <f t="shared" si="116"/>
        <v>-94.861370850354433</v>
      </c>
      <c r="AH280" s="10">
        <f t="shared" si="116"/>
        <v>483607.08251700923</v>
      </c>
      <c r="AI280" s="10">
        <f t="shared" si="116"/>
        <v>988617.35068430007</v>
      </c>
      <c r="AJ280" s="10">
        <f t="shared" si="116"/>
        <v>1515560.000077609</v>
      </c>
      <c r="AK280" s="10">
        <f t="shared" si="116"/>
        <v>2065075.9010642283</v>
      </c>
      <c r="AL280" s="10">
        <f t="shared" si="116"/>
        <v>421982366.46832752</v>
      </c>
    </row>
    <row r="281" spans="1:38" x14ac:dyDescent="0.35">
      <c r="E281" t="s">
        <v>151</v>
      </c>
      <c r="F281" t="s">
        <v>53</v>
      </c>
      <c r="G281" s="10">
        <f>NPV($G$17,H280:AL280)+G280</f>
        <v>-50264572.550240502</v>
      </c>
    </row>
    <row r="282" spans="1:38" x14ac:dyDescent="0.35">
      <c r="E282" s="15" t="s">
        <v>153</v>
      </c>
      <c r="F282" s="15"/>
      <c r="G282" s="18" t="str">
        <f>IF(G281&gt;0,"N/A",IF(ABS(G281+G255)&gt;1,"Error","OK"))</f>
        <v>Error</v>
      </c>
    </row>
    <row r="284" spans="1:38" x14ac:dyDescent="0.35">
      <c r="C284" s="3" t="s">
        <v>155</v>
      </c>
      <c r="D284" s="3"/>
      <c r="G284">
        <f>MAX(0,-G313/(NPV($G$18,H285:AA285)+G285))</f>
        <v>9027462.7636018191</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17">G286*(1+$G$16)</f>
        <v>17579235.372820001</v>
      </c>
      <c r="I286" s="10">
        <f t="shared" si="117"/>
        <v>17948399.315649219</v>
      </c>
      <c r="J286" s="10">
        <f t="shared" si="117"/>
        <v>18325315.701277852</v>
      </c>
      <c r="K286" s="10">
        <f t="shared" si="117"/>
        <v>18710147.331004687</v>
      </c>
      <c r="L286" s="10">
        <f t="shared" si="117"/>
        <v>19103060.424955782</v>
      </c>
      <c r="M286" s="10">
        <f t="shared" si="117"/>
        <v>19504224.69387985</v>
      </c>
      <c r="N286" s="10">
        <f t="shared" si="117"/>
        <v>19913813.412451327</v>
      </c>
      <c r="O286" s="10">
        <f t="shared" si="117"/>
        <v>20332003.494112805</v>
      </c>
      <c r="P286" s="10">
        <f t="shared" si="117"/>
        <v>20758975.567489173</v>
      </c>
      <c r="Q286" s="10">
        <f t="shared" si="117"/>
        <v>21194914.054406445</v>
      </c>
      <c r="R286" s="10">
        <f t="shared" si="117"/>
        <v>21640007.249548979</v>
      </c>
      <c r="S286" s="10">
        <f t="shared" si="117"/>
        <v>22094447.401789505</v>
      </c>
      <c r="T286" s="10">
        <f t="shared" si="117"/>
        <v>22558430.797227081</v>
      </c>
      <c r="U286" s="10">
        <f t="shared" si="117"/>
        <v>23032157.843968846</v>
      </c>
      <c r="V286" s="10">
        <f t="shared" si="117"/>
        <v>23515833.158692189</v>
      </c>
      <c r="W286" s="10">
        <f t="shared" si="117"/>
        <v>24009665.655024722</v>
      </c>
      <c r="X286" s="10">
        <f t="shared" si="117"/>
        <v>24513868.633780241</v>
      </c>
      <c r="Y286" s="10">
        <f t="shared" si="117"/>
        <v>25028659.875089623</v>
      </c>
      <c r="Z286" s="10">
        <f t="shared" si="117"/>
        <v>25554261.732466504</v>
      </c>
      <c r="AA286" s="10">
        <f t="shared" si="117"/>
        <v>26090901.228848297</v>
      </c>
      <c r="AB286" s="10">
        <f t="shared" si="117"/>
        <v>26638810.154654108</v>
      </c>
      <c r="AC286" s="10">
        <f t="shared" si="117"/>
        <v>27198225.16790184</v>
      </c>
      <c r="AD286" s="10">
        <f t="shared" si="117"/>
        <v>27769387.896427777</v>
      </c>
      <c r="AE286" s="10">
        <f t="shared" si="117"/>
        <v>28352545.042252757</v>
      </c>
      <c r="AF286" s="10">
        <f t="shared" si="117"/>
        <v>28947948.488140061</v>
      </c>
      <c r="AG286" s="10">
        <f>AF286*(1+$G$16)</f>
        <v>29555855.406390999</v>
      </c>
      <c r="AH286" s="10">
        <f t="shared" si="117"/>
        <v>30176528.369925208</v>
      </c>
      <c r="AI286" s="10">
        <f t="shared" si="117"/>
        <v>30810235.465693634</v>
      </c>
      <c r="AJ286" s="10">
        <f t="shared" si="117"/>
        <v>31457250.410473198</v>
      </c>
      <c r="AK286" s="10">
        <f t="shared" si="117"/>
        <v>32117852.669093132</v>
      </c>
    </row>
    <row r="287" spans="1:38" x14ac:dyDescent="0.35">
      <c r="E287" t="s">
        <v>139</v>
      </c>
      <c r="F287" t="s">
        <v>53</v>
      </c>
      <c r="G287" s="10">
        <f>G285*G286</f>
        <v>17217664.420000002</v>
      </c>
      <c r="H287" s="10">
        <f t="shared" ref="H287:AK287" si="118">H285*H286</f>
        <v>17579235.372820001</v>
      </c>
      <c r="I287" s="10">
        <f t="shared" si="118"/>
        <v>17948399.315649219</v>
      </c>
      <c r="J287" s="10">
        <f t="shared" si="118"/>
        <v>18325315.701277852</v>
      </c>
      <c r="K287" s="10">
        <f t="shared" si="118"/>
        <v>18710147.331004687</v>
      </c>
      <c r="L287" s="10">
        <f t="shared" si="118"/>
        <v>19103060.424955782</v>
      </c>
      <c r="M287" s="10">
        <f t="shared" si="118"/>
        <v>0</v>
      </c>
      <c r="N287" s="10">
        <f t="shared" si="118"/>
        <v>0</v>
      </c>
      <c r="O287" s="10">
        <f t="shared" si="118"/>
        <v>0</v>
      </c>
      <c r="P287" s="10">
        <f t="shared" si="118"/>
        <v>0</v>
      </c>
      <c r="Q287" s="10">
        <f t="shared" si="118"/>
        <v>0</v>
      </c>
      <c r="R287" s="10">
        <f t="shared" si="118"/>
        <v>0</v>
      </c>
      <c r="S287" s="10">
        <f t="shared" si="118"/>
        <v>0</v>
      </c>
      <c r="T287" s="10">
        <f t="shared" si="118"/>
        <v>0</v>
      </c>
      <c r="U287" s="10">
        <f t="shared" si="118"/>
        <v>0</v>
      </c>
      <c r="V287" s="10">
        <f t="shared" si="118"/>
        <v>0</v>
      </c>
      <c r="W287" s="10">
        <f t="shared" si="118"/>
        <v>0</v>
      </c>
      <c r="X287" s="10">
        <f t="shared" si="118"/>
        <v>0</v>
      </c>
      <c r="Y287" s="10">
        <f t="shared" si="118"/>
        <v>0</v>
      </c>
      <c r="Z287" s="10">
        <f t="shared" si="118"/>
        <v>0</v>
      </c>
      <c r="AA287" s="10">
        <f t="shared" si="118"/>
        <v>0</v>
      </c>
      <c r="AB287" s="10">
        <f t="shared" si="118"/>
        <v>0</v>
      </c>
      <c r="AC287" s="10">
        <f t="shared" si="118"/>
        <v>0</v>
      </c>
      <c r="AD287" s="10">
        <f t="shared" si="118"/>
        <v>0</v>
      </c>
      <c r="AE287" s="10">
        <f t="shared" si="118"/>
        <v>0</v>
      </c>
      <c r="AF287" s="10">
        <f t="shared" si="118"/>
        <v>0</v>
      </c>
      <c r="AG287" s="10">
        <f t="shared" si="118"/>
        <v>0</v>
      </c>
      <c r="AH287" s="10">
        <f t="shared" si="118"/>
        <v>0</v>
      </c>
      <c r="AI287" s="10">
        <f t="shared" si="118"/>
        <v>0</v>
      </c>
      <c r="AJ287" s="10">
        <f t="shared" si="118"/>
        <v>0</v>
      </c>
      <c r="AK287" s="10">
        <f t="shared" si="118"/>
        <v>0</v>
      </c>
    </row>
    <row r="289" spans="4:37" x14ac:dyDescent="0.35">
      <c r="D289" t="s">
        <v>140</v>
      </c>
    </row>
    <row r="290" spans="4:37" x14ac:dyDescent="0.35">
      <c r="E290" t="s">
        <v>57</v>
      </c>
      <c r="F290" t="s">
        <v>53</v>
      </c>
      <c r="G290" s="10">
        <f t="shared" ref="G290:AK295" si="119">G224</f>
        <v>6232586.4000000004</v>
      </c>
      <c r="H290" s="10">
        <f t="shared" si="119"/>
        <v>4176296</v>
      </c>
      <c r="I290" s="10">
        <f t="shared" si="119"/>
        <v>4176296</v>
      </c>
      <c r="J290" s="10">
        <f t="shared" si="119"/>
        <v>3786015.9385158177</v>
      </c>
      <c r="K290" s="10">
        <f t="shared" si="119"/>
        <v>4598927.3384508733</v>
      </c>
      <c r="L290" s="10">
        <f t="shared" si="119"/>
        <v>5147622.5504659051</v>
      </c>
      <c r="M290" s="10">
        <f t="shared" si="119"/>
        <v>3979015.7998537263</v>
      </c>
      <c r="N290" s="10">
        <f t="shared" si="119"/>
        <v>4907370.082629622</v>
      </c>
      <c r="O290" s="10">
        <f t="shared" si="119"/>
        <v>4483790.3419831889</v>
      </c>
      <c r="P290" s="10">
        <f t="shared" si="119"/>
        <v>4577949.939164836</v>
      </c>
      <c r="Q290" s="10">
        <f t="shared" si="119"/>
        <v>4674086.8878872972</v>
      </c>
      <c r="R290" s="10">
        <f t="shared" si="119"/>
        <v>4772242.7125329301</v>
      </c>
      <c r="S290" s="10">
        <f t="shared" si="119"/>
        <v>4872459.8094961215</v>
      </c>
      <c r="T290" s="10">
        <f t="shared" si="119"/>
        <v>4974781.4654955398</v>
      </c>
      <c r="U290" s="10">
        <f t="shared" si="119"/>
        <v>5079251.8762709461</v>
      </c>
      <c r="V290" s="10">
        <f t="shared" si="119"/>
        <v>5185916.1656726357</v>
      </c>
      <c r="W290" s="10">
        <f t="shared" si="119"/>
        <v>5294820.4051517611</v>
      </c>
      <c r="X290" s="10">
        <f t="shared" si="119"/>
        <v>5406011.6336599477</v>
      </c>
      <c r="Y290" s="10">
        <f t="shared" si="119"/>
        <v>5519537.8779668063</v>
      </c>
      <c r="Z290" s="10">
        <f t="shared" si="119"/>
        <v>5635448.1734041097</v>
      </c>
      <c r="AA290" s="10">
        <f t="shared" si="119"/>
        <v>5753792.5850455957</v>
      </c>
      <c r="AB290" s="10">
        <f t="shared" si="119"/>
        <v>5874622.229331553</v>
      </c>
      <c r="AC290" s="10">
        <f t="shared" si="119"/>
        <v>5997989.296147516</v>
      </c>
      <c r="AD290" s="10">
        <f t="shared" si="119"/>
        <v>6123947.0713666137</v>
      </c>
      <c r="AE290" s="10">
        <f t="shared" si="119"/>
        <v>6252549.959865313</v>
      </c>
      <c r="AF290" s="10">
        <f t="shared" si="119"/>
        <v>6383853.5090224845</v>
      </c>
      <c r="AG290" s="10">
        <f t="shared" si="119"/>
        <v>6517914.432711957</v>
      </c>
      <c r="AH290" s="10">
        <f t="shared" si="119"/>
        <v>6654790.6357989078</v>
      </c>
      <c r="AI290" s="10">
        <f t="shared" si="119"/>
        <v>6794541.2391506853</v>
      </c>
      <c r="AJ290" s="10">
        <f t="shared" si="119"/>
        <v>6937226.6051728493</v>
      </c>
      <c r="AK290" s="10">
        <f t="shared" si="119"/>
        <v>7082908.363881479</v>
      </c>
    </row>
    <row r="291" spans="4:37" x14ac:dyDescent="0.35">
      <c r="E291" t="s">
        <v>141</v>
      </c>
      <c r="F291" t="s">
        <v>53</v>
      </c>
      <c r="G291" s="10">
        <f t="shared" si="119"/>
        <v>0</v>
      </c>
      <c r="H291" s="10">
        <f t="shared" si="119"/>
        <v>526993.09080000001</v>
      </c>
      <c r="I291" s="10">
        <f t="shared" si="119"/>
        <v>1052117.5824</v>
      </c>
      <c r="J291" s="10">
        <f t="shared" si="119"/>
        <v>1617100.6214063212</v>
      </c>
      <c r="K291" s="10">
        <f t="shared" si="119"/>
        <v>2267131.629974653</v>
      </c>
      <c r="L291" s="10">
        <f t="shared" si="119"/>
        <v>3011811.941742972</v>
      </c>
      <c r="M291" s="10">
        <f t="shared" si="119"/>
        <v>3740218.6243665987</v>
      </c>
      <c r="N291" s="10">
        <f t="shared" si="119"/>
        <v>4592466.9910514876</v>
      </c>
      <c r="O291" s="10">
        <f t="shared" si="119"/>
        <v>5480935.0271354765</v>
      </c>
      <c r="P291" s="10">
        <f t="shared" si="119"/>
        <v>6438228.9073482957</v>
      </c>
      <c r="Q291" s="10">
        <f t="shared" si="119"/>
        <v>7468664.8649403714</v>
      </c>
      <c r="R291" s="10">
        <f t="shared" si="119"/>
        <v>8576804.8291375712</v>
      </c>
      <c r="S291" s="10">
        <f t="shared" si="119"/>
        <v>9767469.651642032</v>
      </c>
      <c r="T291" s="10">
        <f t="shared" si="119"/>
        <v>10805934.917017881</v>
      </c>
      <c r="U291" s="10">
        <f t="shared" si="119"/>
        <v>11883708.269423144</v>
      </c>
      <c r="V291" s="10">
        <f t="shared" si="119"/>
        <v>13001982.685331021</v>
      </c>
      <c r="W291" s="10">
        <f t="shared" si="119"/>
        <v>14161983.911360214</v>
      </c>
      <c r="X291" s="10">
        <f t="shared" si="119"/>
        <v>15364971.314518403</v>
      </c>
      <c r="Y291" s="10">
        <f t="shared" si="119"/>
        <v>16612238.753704324</v>
      </c>
      <c r="Z291" s="10">
        <f t="shared" si="119"/>
        <v>17905115.472986355</v>
      </c>
      <c r="AA291" s="10">
        <f t="shared" si="119"/>
        <v>19244967.017187841</v>
      </c>
      <c r="AB291" s="10">
        <f t="shared" si="119"/>
        <v>20633196.17032221</v>
      </c>
      <c r="AC291" s="10">
        <f t="shared" si="119"/>
        <v>22071243.917433634</v>
      </c>
      <c r="AD291" s="10">
        <f t="shared" si="119"/>
        <v>23560590.430412631</v>
      </c>
      <c r="AE291" s="10">
        <f t="shared" si="119"/>
        <v>25102756.078369156</v>
      </c>
      <c r="AF291" s="10">
        <f t="shared" si="119"/>
        <v>26699302.463160045</v>
      </c>
      <c r="AG291" s="10">
        <f t="shared" si="119"/>
        <v>28351833.480681587</v>
      </c>
      <c r="AH291" s="10">
        <f t="shared" si="119"/>
        <v>30061996.408552781</v>
      </c>
      <c r="AI291" s="10">
        <f t="shared" si="119"/>
        <v>31831483.020829581</v>
      </c>
      <c r="AJ291" s="10">
        <f t="shared" si="119"/>
        <v>33662030.730405845</v>
      </c>
      <c r="AK291" s="10">
        <f t="shared" si="119"/>
        <v>35555423.759772114</v>
      </c>
    </row>
    <row r="292" spans="4:37" x14ac:dyDescent="0.35">
      <c r="E292" t="s">
        <v>117</v>
      </c>
      <c r="F292" t="s">
        <v>53</v>
      </c>
      <c r="G292" s="10">
        <f t="shared" si="119"/>
        <v>0</v>
      </c>
      <c r="H292" s="10">
        <f t="shared" si="119"/>
        <v>0</v>
      </c>
      <c r="I292" s="10">
        <f t="shared" si="119"/>
        <v>0</v>
      </c>
      <c r="J292" s="10">
        <f t="shared" si="119"/>
        <v>0</v>
      </c>
      <c r="K292" s="10">
        <f t="shared" si="119"/>
        <v>0</v>
      </c>
      <c r="L292" s="10">
        <f t="shared" si="119"/>
        <v>0</v>
      </c>
      <c r="M292" s="10">
        <f t="shared" si="119"/>
        <v>0</v>
      </c>
      <c r="N292" s="10">
        <f t="shared" si="119"/>
        <v>0</v>
      </c>
      <c r="O292" s="10">
        <f t="shared" si="119"/>
        <v>0</v>
      </c>
      <c r="P292" s="10">
        <f t="shared" si="119"/>
        <v>0</v>
      </c>
      <c r="Q292" s="10">
        <f t="shared" si="119"/>
        <v>0</v>
      </c>
      <c r="R292" s="10">
        <f t="shared" si="119"/>
        <v>0</v>
      </c>
      <c r="S292" s="10">
        <f t="shared" si="119"/>
        <v>0</v>
      </c>
      <c r="T292" s="10">
        <f t="shared" si="119"/>
        <v>0</v>
      </c>
      <c r="U292" s="10">
        <f t="shared" si="119"/>
        <v>0</v>
      </c>
      <c r="V292" s="10">
        <f t="shared" si="119"/>
        <v>0</v>
      </c>
      <c r="W292" s="10">
        <f t="shared" si="119"/>
        <v>0</v>
      </c>
      <c r="X292" s="10">
        <f t="shared" si="119"/>
        <v>0</v>
      </c>
      <c r="Y292" s="10">
        <f t="shared" si="119"/>
        <v>0</v>
      </c>
      <c r="Z292" s="10">
        <f t="shared" si="119"/>
        <v>0</v>
      </c>
      <c r="AA292" s="10">
        <f t="shared" si="119"/>
        <v>0</v>
      </c>
      <c r="AB292" s="10">
        <f t="shared" si="119"/>
        <v>0</v>
      </c>
      <c r="AC292" s="10">
        <f t="shared" si="119"/>
        <v>0</v>
      </c>
      <c r="AD292" s="10">
        <f t="shared" si="119"/>
        <v>0</v>
      </c>
      <c r="AE292" s="10">
        <f t="shared" si="119"/>
        <v>0</v>
      </c>
      <c r="AF292" s="10">
        <f t="shared" si="119"/>
        <v>0</v>
      </c>
      <c r="AG292" s="10">
        <f t="shared" si="119"/>
        <v>0</v>
      </c>
      <c r="AH292" s="10">
        <f t="shared" si="119"/>
        <v>0</v>
      </c>
      <c r="AI292" s="10">
        <f t="shared" si="119"/>
        <v>0</v>
      </c>
      <c r="AJ292" s="10">
        <f t="shared" si="119"/>
        <v>0</v>
      </c>
      <c r="AK292" s="10">
        <f t="shared" si="119"/>
        <v>0</v>
      </c>
    </row>
    <row r="293" spans="4:37" x14ac:dyDescent="0.35">
      <c r="E293" t="s">
        <v>118</v>
      </c>
      <c r="F293" t="s">
        <v>53</v>
      </c>
      <c r="G293" s="10">
        <f t="shared" si="119"/>
        <v>0</v>
      </c>
      <c r="H293" s="10">
        <f t="shared" si="119"/>
        <v>-448968.02821894531</v>
      </c>
      <c r="I293" s="10">
        <f t="shared" si="119"/>
        <v>-892734.21941138443</v>
      </c>
      <c r="J293" s="10">
        <f t="shared" si="119"/>
        <v>-1345087.7279204493</v>
      </c>
      <c r="K293" s="10">
        <f t="shared" si="119"/>
        <v>-1845824.7908466812</v>
      </c>
      <c r="L293" s="10">
        <f t="shared" si="119"/>
        <v>-2368554.31618051</v>
      </c>
      <c r="M293" s="10">
        <f t="shared" si="119"/>
        <v>-2871933.5137247248</v>
      </c>
      <c r="N293" s="10">
        <f t="shared" si="119"/>
        <v>-3386886.7252802816</v>
      </c>
      <c r="O293" s="10">
        <f t="shared" si="119"/>
        <v>-3914043.3844894879</v>
      </c>
      <c r="P293" s="10">
        <f t="shared" si="119"/>
        <v>-4474857.1672099298</v>
      </c>
      <c r="Q293" s="10">
        <f t="shared" si="119"/>
        <v>-5052398.200800621</v>
      </c>
      <c r="R293" s="10">
        <f t="shared" si="119"/>
        <v>-5647006.669243508</v>
      </c>
      <c r="S293" s="10">
        <f t="shared" si="119"/>
        <v>-6259116.911718755</v>
      </c>
      <c r="T293" s="10">
        <f t="shared" si="119"/>
        <v>-6924578.4628231181</v>
      </c>
      <c r="U293" s="10">
        <f t="shared" si="119"/>
        <v>-7615229.1285157958</v>
      </c>
      <c r="V293" s="10">
        <f t="shared" si="119"/>
        <v>-8331833.3830654602</v>
      </c>
      <c r="W293" s="10">
        <f t="shared" si="119"/>
        <v>-9075176.7002605349</v>
      </c>
      <c r="X293" s="10">
        <f t="shared" si="119"/>
        <v>-9846066.0982558709</v>
      </c>
      <c r="Y293" s="10">
        <f t="shared" si="119"/>
        <v>-10645330.698042197</v>
      </c>
      <c r="Z293" s="10">
        <f t="shared" si="119"/>
        <v>-11473822.295870218</v>
      </c>
      <c r="AA293" s="10">
        <f t="shared" si="119"/>
        <v>-12332415.949969178</v>
      </c>
      <c r="AB293" s="10">
        <f t="shared" si="119"/>
        <v>-13222010.581907814</v>
      </c>
      <c r="AC293" s="10">
        <f t="shared" si="119"/>
        <v>-14143529.592953939</v>
      </c>
      <c r="AD293" s="10">
        <f t="shared" si="119"/>
        <v>-15097921.495797379</v>
      </c>
      <c r="AE293" s="10">
        <f t="shared" si="119"/>
        <v>-16086160.56200975</v>
      </c>
      <c r="AF293" s="10">
        <f t="shared" si="119"/>
        <v>-17109247.485623393</v>
      </c>
      <c r="AG293" s="10">
        <f t="shared" si="119"/>
        <v>-18168210.063220967</v>
      </c>
      <c r="AH293" s="10">
        <f t="shared" si="119"/>
        <v>-19264103.890936475</v>
      </c>
      <c r="AI293" s="10">
        <f t="shared" si="119"/>
        <v>-20398013.078778155</v>
      </c>
      <c r="AJ293" s="10">
        <f t="shared" si="119"/>
        <v>-21571050.982693281</v>
      </c>
      <c r="AK293" s="10">
        <f t="shared" si="119"/>
        <v>-22784360.954805102</v>
      </c>
    </row>
    <row r="294" spans="4:37" x14ac:dyDescent="0.35">
      <c r="E294" t="s">
        <v>142</v>
      </c>
      <c r="F294" t="s">
        <v>53</v>
      </c>
      <c r="G294" s="10">
        <f t="shared" si="119"/>
        <v>-2197616.1825999999</v>
      </c>
      <c r="H294" s="10">
        <f t="shared" si="119"/>
        <v>-2338304.2137968307</v>
      </c>
      <c r="I294" s="10">
        <f t="shared" si="119"/>
        <v>-2710520.8808911005</v>
      </c>
      <c r="J294" s="10">
        <f t="shared" si="119"/>
        <v>-3063146.7228086372</v>
      </c>
      <c r="K294" s="10">
        <f t="shared" si="119"/>
        <v>-3549843.9022192797</v>
      </c>
      <c r="L294" s="10">
        <f t="shared" si="119"/>
        <v>-3844264.5922605116</v>
      </c>
      <c r="M294" s="10">
        <f t="shared" si="119"/>
        <v>-4001325.7003741753</v>
      </c>
      <c r="N294" s="10">
        <f t="shared" si="119"/>
        <v>-4194069.3778108284</v>
      </c>
      <c r="O294" s="10">
        <f t="shared" si="119"/>
        <v>-4485177.1546153165</v>
      </c>
      <c r="P294" s="10">
        <f t="shared" si="119"/>
        <v>-4782398.1947326986</v>
      </c>
      <c r="Q294" s="10">
        <f t="shared" si="119"/>
        <v>-5085860.8766925465</v>
      </c>
      <c r="R294" s="10">
        <f t="shared" si="119"/>
        <v>-5395696.2749735508</v>
      </c>
      <c r="S294" s="10">
        <f t="shared" si="119"/>
        <v>-5712038.2166184559</v>
      </c>
      <c r="T294" s="10">
        <f t="shared" si="119"/>
        <v>-6034160.7541327896</v>
      </c>
      <c r="U294" s="10">
        <f t="shared" si="119"/>
        <v>-6362106.8626120714</v>
      </c>
      <c r="V294" s="10">
        <f t="shared" si="119"/>
        <v>-6695920.419628826</v>
      </c>
      <c r="W294" s="10">
        <f t="shared" si="119"/>
        <v>-7035646.2241846044</v>
      </c>
      <c r="X294" s="10">
        <f t="shared" si="119"/>
        <v>-7381330.0160599854</v>
      </c>
      <c r="Y294" s="10">
        <f t="shared" si="119"/>
        <v>-7733018.4955709428</v>
      </c>
      <c r="Z294" s="10">
        <f t="shared" si="119"/>
        <v>-8090759.3437400861</v>
      </c>
      <c r="AA294" s="10">
        <f t="shared" si="119"/>
        <v>-8454601.2428914998</v>
      </c>
      <c r="AB294" s="10">
        <f t="shared" si="119"/>
        <v>-8824593.8976780735</v>
      </c>
      <c r="AC294" s="10">
        <f t="shared" si="119"/>
        <v>-9200788.0565504059</v>
      </c>
      <c r="AD294" s="10">
        <f t="shared" si="119"/>
        <v>-9583235.5336765591</v>
      </c>
      <c r="AE294" s="10">
        <f t="shared" si="119"/>
        <v>-9971989.2313221265</v>
      </c>
      <c r="AF294" s="10">
        <f t="shared" si="119"/>
        <v>-8812036.1753002778</v>
      </c>
      <c r="AG294" s="10">
        <f t="shared" si="119"/>
        <v>-9179186.4141452238</v>
      </c>
      <c r="AH294" s="10">
        <f t="shared" si="119"/>
        <v>-9309862.4135577846</v>
      </c>
      <c r="AI294" s="10">
        <f t="shared" si="119"/>
        <v>-9528726.8204868194</v>
      </c>
      <c r="AJ294" s="10">
        <f t="shared" si="119"/>
        <v>-9753078.1396619268</v>
      </c>
      <c r="AK294" s="10">
        <f t="shared" si="119"/>
        <v>-10033731.976769038</v>
      </c>
    </row>
    <row r="295" spans="4:37" x14ac:dyDescent="0.35">
      <c r="E295" t="s">
        <v>125</v>
      </c>
      <c r="F295" t="s">
        <v>53</v>
      </c>
      <c r="G295" s="10">
        <f t="shared" si="119"/>
        <v>0</v>
      </c>
      <c r="H295" s="10">
        <f t="shared" si="119"/>
        <v>0</v>
      </c>
      <c r="I295" s="10">
        <f t="shared" si="119"/>
        <v>0</v>
      </c>
      <c r="J295" s="10">
        <f t="shared" si="119"/>
        <v>0</v>
      </c>
      <c r="K295" s="10">
        <f t="shared" si="119"/>
        <v>0</v>
      </c>
      <c r="L295" s="10">
        <f t="shared" si="119"/>
        <v>0</v>
      </c>
      <c r="M295" s="10">
        <f t="shared" si="119"/>
        <v>0</v>
      </c>
      <c r="N295" s="10">
        <f t="shared" si="119"/>
        <v>0</v>
      </c>
      <c r="O295" s="10">
        <f t="shared" si="119"/>
        <v>0</v>
      </c>
      <c r="P295" s="10">
        <f t="shared" si="119"/>
        <v>0</v>
      </c>
      <c r="Q295" s="10">
        <f t="shared" si="119"/>
        <v>0</v>
      </c>
      <c r="R295" s="10">
        <f t="shared" si="119"/>
        <v>0</v>
      </c>
      <c r="S295" s="10">
        <f t="shared" si="119"/>
        <v>0</v>
      </c>
      <c r="T295" s="10">
        <f t="shared" si="119"/>
        <v>0</v>
      </c>
      <c r="U295" s="10">
        <f t="shared" si="119"/>
        <v>0</v>
      </c>
      <c r="V295" s="10">
        <f t="shared" si="119"/>
        <v>0</v>
      </c>
      <c r="W295" s="10">
        <f t="shared" si="119"/>
        <v>0</v>
      </c>
      <c r="X295" s="10">
        <f t="shared" si="119"/>
        <v>0</v>
      </c>
      <c r="Y295" s="10">
        <f t="shared" si="119"/>
        <v>0</v>
      </c>
      <c r="Z295" s="10">
        <f t="shared" si="119"/>
        <v>0</v>
      </c>
      <c r="AA295" s="10">
        <f t="shared" si="119"/>
        <v>0</v>
      </c>
      <c r="AB295" s="10">
        <f t="shared" si="119"/>
        <v>0</v>
      </c>
      <c r="AC295" s="10">
        <f t="shared" si="119"/>
        <v>0</v>
      </c>
      <c r="AD295" s="10">
        <f t="shared" si="119"/>
        <v>0</v>
      </c>
      <c r="AE295" s="10">
        <f t="shared" si="119"/>
        <v>0</v>
      </c>
      <c r="AF295" s="10">
        <f t="shared" si="119"/>
        <v>0</v>
      </c>
      <c r="AG295" s="10">
        <f t="shared" si="119"/>
        <v>0</v>
      </c>
      <c r="AH295" s="10">
        <f t="shared" si="119"/>
        <v>0</v>
      </c>
      <c r="AI295" s="10">
        <f t="shared" si="119"/>
        <v>0</v>
      </c>
      <c r="AJ295" s="10">
        <f t="shared" si="119"/>
        <v>0</v>
      </c>
      <c r="AK295" s="10">
        <f t="shared" si="119"/>
        <v>0</v>
      </c>
    </row>
    <row r="296" spans="4:37" x14ac:dyDescent="0.35">
      <c r="E296" t="s">
        <v>143</v>
      </c>
      <c r="F296" t="s">
        <v>53</v>
      </c>
      <c r="G296" s="10">
        <f t="shared" ref="G296:AK296" si="120">G287</f>
        <v>17217664.420000002</v>
      </c>
      <c r="H296" s="10">
        <f t="shared" si="120"/>
        <v>17579235.372820001</v>
      </c>
      <c r="I296" s="10">
        <f t="shared" si="120"/>
        <v>17948399.315649219</v>
      </c>
      <c r="J296" s="10">
        <f t="shared" si="120"/>
        <v>18325315.701277852</v>
      </c>
      <c r="K296" s="10">
        <f t="shared" si="120"/>
        <v>18710147.331004687</v>
      </c>
      <c r="L296" s="10">
        <f t="shared" si="120"/>
        <v>19103060.424955782</v>
      </c>
      <c r="M296" s="10">
        <f t="shared" si="120"/>
        <v>0</v>
      </c>
      <c r="N296" s="10">
        <f t="shared" si="120"/>
        <v>0</v>
      </c>
      <c r="O296" s="10">
        <f t="shared" si="120"/>
        <v>0</v>
      </c>
      <c r="P296" s="10">
        <f t="shared" si="120"/>
        <v>0</v>
      </c>
      <c r="Q296" s="10">
        <f t="shared" si="120"/>
        <v>0</v>
      </c>
      <c r="R296" s="10">
        <f t="shared" si="120"/>
        <v>0</v>
      </c>
      <c r="S296" s="10">
        <f t="shared" si="120"/>
        <v>0</v>
      </c>
      <c r="T296" s="10">
        <f t="shared" si="120"/>
        <v>0</v>
      </c>
      <c r="U296" s="10">
        <f t="shared" si="120"/>
        <v>0</v>
      </c>
      <c r="V296" s="10">
        <f t="shared" si="120"/>
        <v>0</v>
      </c>
      <c r="W296" s="10">
        <f t="shared" si="120"/>
        <v>0</v>
      </c>
      <c r="X296" s="10">
        <f t="shared" si="120"/>
        <v>0</v>
      </c>
      <c r="Y296" s="10">
        <f t="shared" si="120"/>
        <v>0</v>
      </c>
      <c r="Z296" s="10">
        <f t="shared" si="120"/>
        <v>0</v>
      </c>
      <c r="AA296" s="10">
        <f t="shared" si="120"/>
        <v>0</v>
      </c>
      <c r="AB296" s="10">
        <f t="shared" si="120"/>
        <v>0</v>
      </c>
      <c r="AC296" s="10">
        <f t="shared" si="120"/>
        <v>0</v>
      </c>
      <c r="AD296" s="10">
        <f t="shared" si="120"/>
        <v>0</v>
      </c>
      <c r="AE296" s="10">
        <f t="shared" si="120"/>
        <v>0</v>
      </c>
      <c r="AF296" s="10">
        <f t="shared" si="120"/>
        <v>0</v>
      </c>
      <c r="AG296" s="10">
        <f t="shared" si="120"/>
        <v>0</v>
      </c>
      <c r="AH296" s="10">
        <f t="shared" si="120"/>
        <v>0</v>
      </c>
      <c r="AI296" s="10">
        <f t="shared" si="120"/>
        <v>0</v>
      </c>
      <c r="AJ296" s="10">
        <f t="shared" si="120"/>
        <v>0</v>
      </c>
      <c r="AK296" s="10">
        <f t="shared" si="120"/>
        <v>0</v>
      </c>
    </row>
    <row r="298" spans="4:37" x14ac:dyDescent="0.35">
      <c r="E298" t="s">
        <v>144</v>
      </c>
      <c r="F298" t="s">
        <v>53</v>
      </c>
      <c r="G298" s="10">
        <f t="shared" ref="G298:AK298" si="121">SUM(G290:G296)</f>
        <v>21252634.637400001</v>
      </c>
      <c r="H298" s="10">
        <f t="shared" si="121"/>
        <v>19495252.221604224</v>
      </c>
      <c r="I298" s="10">
        <f t="shared" si="121"/>
        <v>19573557.797746733</v>
      </c>
      <c r="J298" s="10">
        <f t="shared" si="121"/>
        <v>19320197.810470905</v>
      </c>
      <c r="K298" s="10">
        <f t="shared" si="121"/>
        <v>20180537.60636425</v>
      </c>
      <c r="L298" s="10">
        <f t="shared" si="121"/>
        <v>21049676.008723639</v>
      </c>
      <c r="M298" s="10">
        <f t="shared" si="121"/>
        <v>845975.21012142533</v>
      </c>
      <c r="N298" s="10">
        <f t="shared" si="121"/>
        <v>1918880.9705899991</v>
      </c>
      <c r="O298" s="10">
        <f t="shared" si="121"/>
        <v>1565504.83001386</v>
      </c>
      <c r="P298" s="10">
        <f t="shared" si="121"/>
        <v>1758923.4845705032</v>
      </c>
      <c r="Q298" s="10">
        <f t="shared" si="121"/>
        <v>2004492.6753345011</v>
      </c>
      <c r="R298" s="10">
        <f t="shared" si="121"/>
        <v>2306344.5974534424</v>
      </c>
      <c r="S298" s="10">
        <f t="shared" si="121"/>
        <v>2668774.3328009425</v>
      </c>
      <c r="T298" s="10">
        <f t="shared" si="121"/>
        <v>2821977.1655575139</v>
      </c>
      <c r="U298" s="10">
        <f t="shared" si="121"/>
        <v>2985624.1545662256</v>
      </c>
      <c r="V298" s="10">
        <f t="shared" si="121"/>
        <v>3160145.0483093681</v>
      </c>
      <c r="W298" s="10">
        <f t="shared" si="121"/>
        <v>3345981.3920668345</v>
      </c>
      <c r="X298" s="10">
        <f t="shared" si="121"/>
        <v>3543586.8338624947</v>
      </c>
      <c r="Y298" s="10">
        <f t="shared" si="121"/>
        <v>3753427.4380579907</v>
      </c>
      <c r="Z298" s="10">
        <f t="shared" si="121"/>
        <v>3975982.0067801597</v>
      </c>
      <c r="AA298" s="10">
        <f t="shared" si="121"/>
        <v>4211742.4093727581</v>
      </c>
      <c r="AB298" s="10">
        <f t="shared" si="121"/>
        <v>4461213.9200678747</v>
      </c>
      <c r="AC298" s="10">
        <f t="shared" si="121"/>
        <v>4724915.5640768073</v>
      </c>
      <c r="AD298" s="10">
        <f t="shared" si="121"/>
        <v>5003380.4723053053</v>
      </c>
      <c r="AE298" s="10">
        <f t="shared" si="121"/>
        <v>5297156.2449025922</v>
      </c>
      <c r="AF298" s="10">
        <f t="shared" si="121"/>
        <v>7161872.3112588599</v>
      </c>
      <c r="AG298" s="10">
        <f t="shared" si="121"/>
        <v>7522351.4360273518</v>
      </c>
      <c r="AH298" s="10">
        <f t="shared" si="121"/>
        <v>8142820.7398574296</v>
      </c>
      <c r="AI298" s="10">
        <f t="shared" si="121"/>
        <v>8699284.3607152943</v>
      </c>
      <c r="AJ298" s="10">
        <f t="shared" si="121"/>
        <v>9275128.2132234871</v>
      </c>
      <c r="AK298" s="10">
        <f t="shared" si="121"/>
        <v>9820239.1920794509</v>
      </c>
    </row>
    <row r="299" spans="4:37" x14ac:dyDescent="0.35">
      <c r="E299" t="s">
        <v>145</v>
      </c>
      <c r="F299" t="s">
        <v>53</v>
      </c>
      <c r="G299" s="10">
        <f t="shared" ref="G299:AK299" si="122">-G298*G$20</f>
        <v>0</v>
      </c>
      <c r="H299" s="10">
        <f t="shared" si="122"/>
        <v>0</v>
      </c>
      <c r="I299" s="10">
        <f t="shared" si="122"/>
        <v>0</v>
      </c>
      <c r="J299" s="10">
        <f t="shared" si="122"/>
        <v>0</v>
      </c>
      <c r="K299" s="10">
        <f t="shared" si="122"/>
        <v>0</v>
      </c>
      <c r="L299" s="10">
        <f t="shared" si="122"/>
        <v>0</v>
      </c>
      <c r="M299" s="10">
        <f t="shared" si="122"/>
        <v>0</v>
      </c>
      <c r="N299" s="10">
        <f t="shared" si="122"/>
        <v>0</v>
      </c>
      <c r="O299" s="10">
        <f t="shared" si="122"/>
        <v>0</v>
      </c>
      <c r="P299" s="10">
        <f t="shared" si="122"/>
        <v>0</v>
      </c>
      <c r="Q299" s="10">
        <f t="shared" si="122"/>
        <v>0</v>
      </c>
      <c r="R299" s="10">
        <f t="shared" si="122"/>
        <v>0</v>
      </c>
      <c r="S299" s="10">
        <f t="shared" si="122"/>
        <v>0</v>
      </c>
      <c r="T299" s="10">
        <f t="shared" si="122"/>
        <v>0</v>
      </c>
      <c r="U299" s="10">
        <f t="shared" si="122"/>
        <v>0</v>
      </c>
      <c r="V299" s="10">
        <f t="shared" si="122"/>
        <v>0</v>
      </c>
      <c r="W299" s="10">
        <f t="shared" si="122"/>
        <v>0</v>
      </c>
      <c r="X299" s="10">
        <f t="shared" si="122"/>
        <v>0</v>
      </c>
      <c r="Y299" s="10">
        <f t="shared" si="122"/>
        <v>0</v>
      </c>
      <c r="Z299" s="10">
        <f t="shared" si="122"/>
        <v>0</v>
      </c>
      <c r="AA299" s="10">
        <f t="shared" si="122"/>
        <v>0</v>
      </c>
      <c r="AB299" s="10">
        <f t="shared" si="122"/>
        <v>0</v>
      </c>
      <c r="AC299" s="10">
        <f t="shared" si="122"/>
        <v>0</v>
      </c>
      <c r="AD299" s="10">
        <f t="shared" si="122"/>
        <v>0</v>
      </c>
      <c r="AE299" s="10">
        <f t="shared" si="122"/>
        <v>0</v>
      </c>
      <c r="AF299" s="10">
        <f t="shared" si="122"/>
        <v>0</v>
      </c>
      <c r="AG299" s="10">
        <f t="shared" si="122"/>
        <v>0</v>
      </c>
      <c r="AH299" s="10">
        <f t="shared" si="122"/>
        <v>0</v>
      </c>
      <c r="AI299" s="10">
        <f t="shared" si="122"/>
        <v>0</v>
      </c>
      <c r="AJ299" s="10">
        <f t="shared" si="122"/>
        <v>0</v>
      </c>
      <c r="AK299" s="10">
        <f t="shared" si="122"/>
        <v>0</v>
      </c>
    </row>
    <row r="301" spans="4:37" x14ac:dyDescent="0.35">
      <c r="D301" t="s">
        <v>146</v>
      </c>
    </row>
    <row r="302" spans="4:37" x14ac:dyDescent="0.35">
      <c r="E302" t="s">
        <v>51</v>
      </c>
      <c r="F302" t="s">
        <v>53</v>
      </c>
      <c r="G302" s="10">
        <f t="shared" ref="G302:AK309" si="123">G236</f>
        <v>-64771548.044999994</v>
      </c>
      <c r="H302" s="10">
        <f t="shared" si="123"/>
        <v>-1998628.7159307459</v>
      </c>
      <c r="I302" s="10">
        <f t="shared" si="123"/>
        <v>-7501412.3547134995</v>
      </c>
      <c r="J302" s="10">
        <f t="shared" si="123"/>
        <v>-8953631.9748609979</v>
      </c>
      <c r="K302" s="10">
        <f t="shared" si="123"/>
        <v>-14816763.503986044</v>
      </c>
      <c r="L302" s="10">
        <f t="shared" si="123"/>
        <v>-5895611.8237101641</v>
      </c>
      <c r="M302" s="10">
        <f t="shared" si="123"/>
        <v>-3765371.2819813695</v>
      </c>
      <c r="N302" s="10">
        <f t="shared" si="123"/>
        <v>-3967030.0734917778</v>
      </c>
      <c r="O302" s="10">
        <f t="shared" si="123"/>
        <v>-33543785.550435688</v>
      </c>
      <c r="P302" s="10">
        <f t="shared" si="123"/>
        <v>-8056640.7966997046</v>
      </c>
      <c r="Q302" s="10">
        <f t="shared" si="123"/>
        <v>-10260620.160198603</v>
      </c>
      <c r="R302" s="10">
        <f t="shared" si="123"/>
        <v>-20330753.185707778</v>
      </c>
      <c r="S302" s="10">
        <f t="shared" si="123"/>
        <v>-26882278.803058125</v>
      </c>
      <c r="T302" s="10">
        <f t="shared" si="123"/>
        <v>-8486345.2473496981</v>
      </c>
      <c r="U302" s="10">
        <f t="shared" si="123"/>
        <v>-8616912.4036175255</v>
      </c>
      <c r="V302" s="10">
        <f t="shared" si="123"/>
        <v>-8747479.5598853547</v>
      </c>
      <c r="W302" s="10">
        <f t="shared" si="123"/>
        <v>-8878046.716153184</v>
      </c>
      <c r="X302" s="10">
        <f t="shared" si="123"/>
        <v>-9008613.8724210113</v>
      </c>
      <c r="Y302" s="10">
        <f t="shared" si="123"/>
        <v>-9139181.0286888406</v>
      </c>
      <c r="Z302" s="10">
        <f t="shared" si="123"/>
        <v>-9269748.1849566698</v>
      </c>
      <c r="AA302" s="10">
        <f t="shared" si="123"/>
        <v>-9400315.3412244972</v>
      </c>
      <c r="AB302" s="10">
        <f t="shared" si="123"/>
        <v>-9530882.4974923264</v>
      </c>
      <c r="AC302" s="10">
        <f t="shared" si="123"/>
        <v>-9661449.6537601557</v>
      </c>
      <c r="AD302" s="10">
        <f t="shared" si="123"/>
        <v>-9792016.8100279849</v>
      </c>
      <c r="AE302" s="10">
        <f t="shared" si="123"/>
        <v>-9922583.9662958123</v>
      </c>
      <c r="AF302" s="10">
        <f t="shared" si="123"/>
        <v>-10053151.122563642</v>
      </c>
      <c r="AG302" s="10">
        <f t="shared" si="123"/>
        <v>-10183718.278831471</v>
      </c>
      <c r="AH302" s="10">
        <f t="shared" si="123"/>
        <v>-10314285.435099298</v>
      </c>
      <c r="AI302" s="10">
        <f t="shared" si="123"/>
        <v>-10444852.591367127</v>
      </c>
      <c r="AJ302" s="10">
        <f t="shared" si="123"/>
        <v>-10575419.747634957</v>
      </c>
      <c r="AK302" s="10">
        <f t="shared" si="123"/>
        <v>-10705986.903902784</v>
      </c>
    </row>
    <row r="303" spans="4:37" x14ac:dyDescent="0.35">
      <c r="E303" t="s">
        <v>147</v>
      </c>
      <c r="F303" t="s">
        <v>53</v>
      </c>
      <c r="G303" s="10">
        <f t="shared" si="123"/>
        <v>0</v>
      </c>
      <c r="H303" s="10">
        <f t="shared" si="123"/>
        <v>0</v>
      </c>
      <c r="I303" s="10">
        <f t="shared" si="123"/>
        <v>0</v>
      </c>
      <c r="J303" s="10">
        <f t="shared" si="123"/>
        <v>0</v>
      </c>
      <c r="K303" s="10">
        <f t="shared" si="123"/>
        <v>0</v>
      </c>
      <c r="L303" s="10">
        <f t="shared" si="123"/>
        <v>0</v>
      </c>
      <c r="M303" s="10">
        <f t="shared" si="123"/>
        <v>0</v>
      </c>
      <c r="N303" s="10">
        <f t="shared" si="123"/>
        <v>0</v>
      </c>
      <c r="O303" s="10">
        <f t="shared" si="123"/>
        <v>0</v>
      </c>
      <c r="P303" s="10">
        <f t="shared" si="123"/>
        <v>0</v>
      </c>
      <c r="Q303" s="10">
        <f t="shared" si="123"/>
        <v>0</v>
      </c>
      <c r="R303" s="10">
        <f t="shared" si="123"/>
        <v>0</v>
      </c>
      <c r="S303" s="10">
        <f t="shared" si="123"/>
        <v>0</v>
      </c>
      <c r="T303" s="10">
        <f t="shared" si="123"/>
        <v>0</v>
      </c>
      <c r="U303" s="10">
        <f t="shared" si="123"/>
        <v>0</v>
      </c>
      <c r="V303" s="10">
        <f t="shared" si="123"/>
        <v>0</v>
      </c>
      <c r="W303" s="10">
        <f t="shared" si="123"/>
        <v>0</v>
      </c>
      <c r="X303" s="10">
        <f t="shared" si="123"/>
        <v>0</v>
      </c>
      <c r="Y303" s="10">
        <f t="shared" si="123"/>
        <v>0</v>
      </c>
      <c r="Z303" s="10">
        <f t="shared" si="123"/>
        <v>0</v>
      </c>
      <c r="AA303" s="10">
        <f t="shared" si="123"/>
        <v>0</v>
      </c>
      <c r="AB303" s="10">
        <f t="shared" si="123"/>
        <v>0</v>
      </c>
      <c r="AC303" s="10">
        <f t="shared" si="123"/>
        <v>0</v>
      </c>
      <c r="AD303" s="10">
        <f t="shared" si="123"/>
        <v>0</v>
      </c>
      <c r="AE303" s="10">
        <f t="shared" si="123"/>
        <v>0</v>
      </c>
      <c r="AF303" s="10">
        <f t="shared" si="123"/>
        <v>0</v>
      </c>
      <c r="AG303" s="10">
        <f t="shared" si="123"/>
        <v>0</v>
      </c>
      <c r="AH303" s="10">
        <f t="shared" si="123"/>
        <v>0</v>
      </c>
      <c r="AI303" s="10">
        <f t="shared" si="123"/>
        <v>0</v>
      </c>
      <c r="AJ303" s="10">
        <f t="shared" si="123"/>
        <v>0</v>
      </c>
      <c r="AK303" s="10">
        <f t="shared" si="123"/>
        <v>0</v>
      </c>
    </row>
    <row r="304" spans="4:37" x14ac:dyDescent="0.35">
      <c r="E304" t="s">
        <v>60</v>
      </c>
      <c r="F304" t="s">
        <v>53</v>
      </c>
      <c r="G304" s="10">
        <f t="shared" si="123"/>
        <v>30007000</v>
      </c>
      <c r="H304" s="10">
        <f t="shared" si="123"/>
        <v>0</v>
      </c>
      <c r="I304" s="10">
        <f t="shared" si="123"/>
        <v>0</v>
      </c>
      <c r="J304" s="10">
        <f t="shared" si="123"/>
        <v>0</v>
      </c>
      <c r="K304" s="10">
        <f t="shared" si="123"/>
        <v>0</v>
      </c>
      <c r="L304" s="10">
        <f t="shared" si="123"/>
        <v>0</v>
      </c>
      <c r="M304" s="10">
        <f t="shared" si="123"/>
        <v>0</v>
      </c>
      <c r="N304" s="10">
        <f t="shared" si="123"/>
        <v>0</v>
      </c>
      <c r="O304" s="10">
        <f t="shared" si="123"/>
        <v>0</v>
      </c>
      <c r="P304" s="10">
        <f t="shared" si="123"/>
        <v>0</v>
      </c>
      <c r="Q304" s="10">
        <f t="shared" si="123"/>
        <v>0</v>
      </c>
      <c r="R304" s="10">
        <f t="shared" si="123"/>
        <v>0</v>
      </c>
      <c r="S304" s="10">
        <f t="shared" si="123"/>
        <v>0</v>
      </c>
      <c r="T304" s="10">
        <f t="shared" si="123"/>
        <v>0</v>
      </c>
      <c r="U304" s="10">
        <f t="shared" si="123"/>
        <v>0</v>
      </c>
      <c r="V304" s="10">
        <f t="shared" si="123"/>
        <v>0</v>
      </c>
      <c r="W304" s="10">
        <f t="shared" si="123"/>
        <v>0</v>
      </c>
      <c r="X304" s="10">
        <f t="shared" si="123"/>
        <v>0</v>
      </c>
      <c r="Y304" s="10">
        <f t="shared" si="123"/>
        <v>0</v>
      </c>
      <c r="Z304" s="10">
        <f t="shared" si="123"/>
        <v>0</v>
      </c>
      <c r="AA304" s="10">
        <f t="shared" si="123"/>
        <v>0</v>
      </c>
      <c r="AB304" s="10">
        <f t="shared" si="123"/>
        <v>0</v>
      </c>
      <c r="AC304" s="10">
        <f t="shared" si="123"/>
        <v>0</v>
      </c>
      <c r="AD304" s="10">
        <f t="shared" si="123"/>
        <v>0</v>
      </c>
      <c r="AE304" s="10">
        <f t="shared" si="123"/>
        <v>0</v>
      </c>
      <c r="AF304" s="10">
        <f t="shared" si="123"/>
        <v>0</v>
      </c>
      <c r="AG304" s="10">
        <f t="shared" si="123"/>
        <v>0</v>
      </c>
      <c r="AH304" s="10">
        <f t="shared" si="123"/>
        <v>0</v>
      </c>
      <c r="AI304" s="10">
        <f t="shared" si="123"/>
        <v>0</v>
      </c>
      <c r="AJ304" s="10">
        <f t="shared" si="123"/>
        <v>0</v>
      </c>
      <c r="AK304" s="10">
        <f t="shared" si="123"/>
        <v>0</v>
      </c>
    </row>
    <row r="305" spans="3:38" x14ac:dyDescent="0.35">
      <c r="E305" t="s">
        <v>141</v>
      </c>
      <c r="F305" t="s">
        <v>53</v>
      </c>
      <c r="G305" s="10">
        <f t="shared" si="123"/>
        <v>0</v>
      </c>
      <c r="H305" s="10">
        <f t="shared" si="123"/>
        <v>526993.09080000001</v>
      </c>
      <c r="I305" s="10">
        <f t="shared" si="123"/>
        <v>1052117.5824</v>
      </c>
      <c r="J305" s="10">
        <f t="shared" si="123"/>
        <v>1617100.6214063212</v>
      </c>
      <c r="K305" s="10">
        <f t="shared" si="123"/>
        <v>2267131.629974653</v>
      </c>
      <c r="L305" s="10">
        <f t="shared" si="123"/>
        <v>3011811.941742972</v>
      </c>
      <c r="M305" s="10">
        <f t="shared" si="123"/>
        <v>3740218.6243665987</v>
      </c>
      <c r="N305" s="10">
        <f t="shared" si="123"/>
        <v>4592466.9910514876</v>
      </c>
      <c r="O305" s="10">
        <f t="shared" si="123"/>
        <v>5480935.0271354765</v>
      </c>
      <c r="P305" s="10">
        <f t="shared" si="123"/>
        <v>6438228.9073482957</v>
      </c>
      <c r="Q305" s="10">
        <f t="shared" si="123"/>
        <v>7468664.8649403714</v>
      </c>
      <c r="R305" s="10">
        <f t="shared" si="123"/>
        <v>8576804.8291375712</v>
      </c>
      <c r="S305" s="10">
        <f t="shared" si="123"/>
        <v>9767469.651642032</v>
      </c>
      <c r="T305" s="10">
        <f t="shared" si="123"/>
        <v>10805934.917017881</v>
      </c>
      <c r="U305" s="10">
        <f t="shared" si="123"/>
        <v>11883708.269423144</v>
      </c>
      <c r="V305" s="10">
        <f t="shared" si="123"/>
        <v>13001982.685331021</v>
      </c>
      <c r="W305" s="10">
        <f t="shared" si="123"/>
        <v>14161983.911360214</v>
      </c>
      <c r="X305" s="10">
        <f t="shared" si="123"/>
        <v>15364971.314518403</v>
      </c>
      <c r="Y305" s="10">
        <f t="shared" si="123"/>
        <v>16612238.753704324</v>
      </c>
      <c r="Z305" s="10">
        <f t="shared" si="123"/>
        <v>17905115.472986355</v>
      </c>
      <c r="AA305" s="10">
        <f t="shared" si="123"/>
        <v>19244967.017187841</v>
      </c>
      <c r="AB305" s="10">
        <f t="shared" si="123"/>
        <v>20633196.17032221</v>
      </c>
      <c r="AC305" s="10">
        <f t="shared" si="123"/>
        <v>22071243.917433634</v>
      </c>
      <c r="AD305" s="10">
        <f t="shared" si="123"/>
        <v>23560590.430412631</v>
      </c>
      <c r="AE305" s="10">
        <f t="shared" si="123"/>
        <v>25102756.078369156</v>
      </c>
      <c r="AF305" s="10">
        <f t="shared" si="123"/>
        <v>26699302.463160045</v>
      </c>
      <c r="AG305" s="10">
        <f t="shared" si="123"/>
        <v>28351833.480681587</v>
      </c>
      <c r="AH305" s="10">
        <f t="shared" si="123"/>
        <v>30061996.408552781</v>
      </c>
      <c r="AI305" s="10">
        <f t="shared" si="123"/>
        <v>31831483.020829581</v>
      </c>
      <c r="AJ305" s="10">
        <f t="shared" si="123"/>
        <v>33662030.730405845</v>
      </c>
      <c r="AK305" s="10">
        <f t="shared" si="123"/>
        <v>35555423.759772114</v>
      </c>
      <c r="AL305" s="10">
        <f t="shared" ref="AL305:AL309" si="124">IF(AF305=0,0,IF($G$17&gt;(AK305/AF305)^(1/5)-1+2%,AK305*(AK305/AF305)^(1/5)/($G$17-((AK305/AF305)^(1/5)-1)),AK305*(1+$G$16)/$G$18))</f>
        <v>1174824843.3245089</v>
      </c>
    </row>
    <row r="306" spans="3:38" x14ac:dyDescent="0.35">
      <c r="E306" t="s">
        <v>117</v>
      </c>
      <c r="F306" t="s">
        <v>53</v>
      </c>
      <c r="G306" s="10">
        <f t="shared" si="123"/>
        <v>0</v>
      </c>
      <c r="H306" s="10">
        <f t="shared" si="123"/>
        <v>0</v>
      </c>
      <c r="I306" s="10">
        <f t="shared" si="123"/>
        <v>0</v>
      </c>
      <c r="J306" s="10">
        <f t="shared" si="123"/>
        <v>0</v>
      </c>
      <c r="K306" s="10">
        <f t="shared" si="123"/>
        <v>0</v>
      </c>
      <c r="L306" s="10">
        <f t="shared" si="123"/>
        <v>0</v>
      </c>
      <c r="M306" s="10">
        <f t="shared" si="123"/>
        <v>0</v>
      </c>
      <c r="N306" s="10">
        <f t="shared" si="123"/>
        <v>0</v>
      </c>
      <c r="O306" s="10">
        <f t="shared" si="123"/>
        <v>0</v>
      </c>
      <c r="P306" s="10">
        <f t="shared" si="123"/>
        <v>0</v>
      </c>
      <c r="Q306" s="10">
        <f t="shared" si="123"/>
        <v>0</v>
      </c>
      <c r="R306" s="10">
        <f t="shared" si="123"/>
        <v>0</v>
      </c>
      <c r="S306" s="10">
        <f t="shared" si="123"/>
        <v>0</v>
      </c>
      <c r="T306" s="10">
        <f t="shared" si="123"/>
        <v>0</v>
      </c>
      <c r="U306" s="10">
        <f t="shared" si="123"/>
        <v>0</v>
      </c>
      <c r="V306" s="10">
        <f t="shared" si="123"/>
        <v>0</v>
      </c>
      <c r="W306" s="10">
        <f t="shared" si="123"/>
        <v>0</v>
      </c>
      <c r="X306" s="10">
        <f t="shared" si="123"/>
        <v>0</v>
      </c>
      <c r="Y306" s="10">
        <f t="shared" si="123"/>
        <v>0</v>
      </c>
      <c r="Z306" s="10">
        <f t="shared" si="123"/>
        <v>0</v>
      </c>
      <c r="AA306" s="10">
        <f t="shared" si="123"/>
        <v>0</v>
      </c>
      <c r="AB306" s="10">
        <f t="shared" si="123"/>
        <v>0</v>
      </c>
      <c r="AC306" s="10">
        <f t="shared" si="123"/>
        <v>0</v>
      </c>
      <c r="AD306" s="10">
        <f t="shared" si="123"/>
        <v>0</v>
      </c>
      <c r="AE306" s="10">
        <f t="shared" si="123"/>
        <v>0</v>
      </c>
      <c r="AF306" s="10">
        <f t="shared" si="123"/>
        <v>0</v>
      </c>
      <c r="AG306" s="10">
        <f t="shared" si="123"/>
        <v>0</v>
      </c>
      <c r="AH306" s="10">
        <f t="shared" si="123"/>
        <v>0</v>
      </c>
      <c r="AI306" s="10">
        <f t="shared" si="123"/>
        <v>0</v>
      </c>
      <c r="AJ306" s="10">
        <f t="shared" si="123"/>
        <v>0</v>
      </c>
      <c r="AK306" s="10">
        <f t="shared" si="123"/>
        <v>0</v>
      </c>
      <c r="AL306" s="10">
        <f t="shared" si="124"/>
        <v>0</v>
      </c>
    </row>
    <row r="307" spans="3:38" x14ac:dyDescent="0.35">
      <c r="E307" t="s">
        <v>118</v>
      </c>
      <c r="F307" t="s">
        <v>53</v>
      </c>
      <c r="G307" s="10">
        <f t="shared" si="123"/>
        <v>0</v>
      </c>
      <c r="H307" s="10">
        <f t="shared" si="123"/>
        <v>-448968.02821894531</v>
      </c>
      <c r="I307" s="10">
        <f t="shared" si="123"/>
        <v>-892734.21941138443</v>
      </c>
      <c r="J307" s="10">
        <f t="shared" si="123"/>
        <v>-1345087.7279204493</v>
      </c>
      <c r="K307" s="10">
        <f t="shared" si="123"/>
        <v>-1845824.7908466812</v>
      </c>
      <c r="L307" s="10">
        <f t="shared" si="123"/>
        <v>-2368554.31618051</v>
      </c>
      <c r="M307" s="10">
        <f t="shared" si="123"/>
        <v>-2871933.5137247248</v>
      </c>
      <c r="N307" s="10">
        <f t="shared" si="123"/>
        <v>-3386886.7252802816</v>
      </c>
      <c r="O307" s="10">
        <f t="shared" si="123"/>
        <v>-3914043.3844894879</v>
      </c>
      <c r="P307" s="10">
        <f t="shared" si="123"/>
        <v>-4474857.1672099298</v>
      </c>
      <c r="Q307" s="10">
        <f t="shared" si="123"/>
        <v>-5052398.200800621</v>
      </c>
      <c r="R307" s="10">
        <f t="shared" si="123"/>
        <v>-5647006.669243508</v>
      </c>
      <c r="S307" s="10">
        <f t="shared" si="123"/>
        <v>-6259116.911718755</v>
      </c>
      <c r="T307" s="10">
        <f t="shared" si="123"/>
        <v>-6924578.4628231181</v>
      </c>
      <c r="U307" s="10">
        <f t="shared" si="123"/>
        <v>-7615229.1285157958</v>
      </c>
      <c r="V307" s="10">
        <f t="shared" si="123"/>
        <v>-8331833.3830654602</v>
      </c>
      <c r="W307" s="10">
        <f t="shared" si="123"/>
        <v>-9075176.7002605349</v>
      </c>
      <c r="X307" s="10">
        <f t="shared" si="123"/>
        <v>-9846066.0982558709</v>
      </c>
      <c r="Y307" s="10">
        <f t="shared" si="123"/>
        <v>-10645330.698042197</v>
      </c>
      <c r="Z307" s="10">
        <f t="shared" si="123"/>
        <v>-11473822.295870218</v>
      </c>
      <c r="AA307" s="10">
        <f t="shared" si="123"/>
        <v>-12332415.949969178</v>
      </c>
      <c r="AB307" s="10">
        <f t="shared" si="123"/>
        <v>-13222010.581907814</v>
      </c>
      <c r="AC307" s="10">
        <f t="shared" si="123"/>
        <v>-14143529.592953939</v>
      </c>
      <c r="AD307" s="10">
        <f t="shared" si="123"/>
        <v>-15097921.495797379</v>
      </c>
      <c r="AE307" s="10">
        <f t="shared" si="123"/>
        <v>-16086160.56200975</v>
      </c>
      <c r="AF307" s="10">
        <f t="shared" si="123"/>
        <v>-17109247.485623393</v>
      </c>
      <c r="AG307" s="10">
        <f t="shared" si="123"/>
        <v>-18168210.063220967</v>
      </c>
      <c r="AH307" s="10">
        <f t="shared" si="123"/>
        <v>-19264103.890936475</v>
      </c>
      <c r="AI307" s="10">
        <f t="shared" si="123"/>
        <v>-20398013.078778155</v>
      </c>
      <c r="AJ307" s="10">
        <f t="shared" si="123"/>
        <v>-21571050.982693281</v>
      </c>
      <c r="AK307" s="10">
        <f t="shared" si="123"/>
        <v>-22784360.954805102</v>
      </c>
      <c r="AL307" s="10">
        <f t="shared" si="124"/>
        <v>-752842476.85618138</v>
      </c>
    </row>
    <row r="308" spans="3:38" x14ac:dyDescent="0.35">
      <c r="E308" t="s">
        <v>125</v>
      </c>
      <c r="F308" t="s">
        <v>53</v>
      </c>
      <c r="G308" s="10">
        <f t="shared" si="123"/>
        <v>0</v>
      </c>
      <c r="H308" s="10">
        <f t="shared" si="123"/>
        <v>0</v>
      </c>
      <c r="I308" s="10">
        <f t="shared" si="123"/>
        <v>0</v>
      </c>
      <c r="J308" s="10">
        <f t="shared" si="123"/>
        <v>0</v>
      </c>
      <c r="K308" s="10">
        <f t="shared" si="123"/>
        <v>0</v>
      </c>
      <c r="L308" s="10">
        <f t="shared" si="123"/>
        <v>0</v>
      </c>
      <c r="M308" s="10">
        <f t="shared" si="123"/>
        <v>0</v>
      </c>
      <c r="N308" s="10">
        <f t="shared" si="123"/>
        <v>0</v>
      </c>
      <c r="O308" s="10">
        <f t="shared" si="123"/>
        <v>0</v>
      </c>
      <c r="P308" s="10">
        <f t="shared" si="123"/>
        <v>0</v>
      </c>
      <c r="Q308" s="10">
        <f t="shared" si="123"/>
        <v>0</v>
      </c>
      <c r="R308" s="10">
        <f t="shared" si="123"/>
        <v>0</v>
      </c>
      <c r="S308" s="10">
        <f t="shared" si="123"/>
        <v>0</v>
      </c>
      <c r="T308" s="10">
        <f t="shared" si="123"/>
        <v>0</v>
      </c>
      <c r="U308" s="10">
        <f t="shared" si="123"/>
        <v>0</v>
      </c>
      <c r="V308" s="10">
        <f t="shared" si="123"/>
        <v>0</v>
      </c>
      <c r="W308" s="10">
        <f t="shared" si="123"/>
        <v>0</v>
      </c>
      <c r="X308" s="10">
        <f t="shared" si="123"/>
        <v>0</v>
      </c>
      <c r="Y308" s="10">
        <f t="shared" si="123"/>
        <v>0</v>
      </c>
      <c r="Z308" s="10">
        <f t="shared" si="123"/>
        <v>0</v>
      </c>
      <c r="AA308" s="10">
        <f t="shared" si="123"/>
        <v>0</v>
      </c>
      <c r="AB308" s="10">
        <f t="shared" si="123"/>
        <v>0</v>
      </c>
      <c r="AC308" s="10">
        <f t="shared" si="123"/>
        <v>0</v>
      </c>
      <c r="AD308" s="10">
        <f t="shared" si="123"/>
        <v>0</v>
      </c>
      <c r="AE308" s="10">
        <f t="shared" si="123"/>
        <v>0</v>
      </c>
      <c r="AF308" s="10">
        <f t="shared" si="123"/>
        <v>0</v>
      </c>
      <c r="AG308" s="10">
        <f t="shared" si="123"/>
        <v>0</v>
      </c>
      <c r="AH308" s="10">
        <f t="shared" si="123"/>
        <v>0</v>
      </c>
      <c r="AI308" s="10">
        <f t="shared" si="123"/>
        <v>0</v>
      </c>
      <c r="AJ308" s="10">
        <f t="shared" si="123"/>
        <v>0</v>
      </c>
      <c r="AK308" s="10">
        <f t="shared" si="123"/>
        <v>0</v>
      </c>
      <c r="AL308" s="10">
        <f t="shared" si="124"/>
        <v>0</v>
      </c>
    </row>
    <row r="309" spans="3:38" x14ac:dyDescent="0.35">
      <c r="E309" t="s">
        <v>131</v>
      </c>
      <c r="F309" t="s">
        <v>53</v>
      </c>
      <c r="G309" s="10">
        <f t="shared" si="123"/>
        <v>0</v>
      </c>
      <c r="H309" s="10">
        <f t="shared" si="123"/>
        <v>0</v>
      </c>
      <c r="I309" s="10">
        <f t="shared" si="123"/>
        <v>0</v>
      </c>
      <c r="J309" s="10">
        <f t="shared" si="123"/>
        <v>0</v>
      </c>
      <c r="K309" s="10">
        <f t="shared" si="123"/>
        <v>0</v>
      </c>
      <c r="L309" s="10">
        <f t="shared" si="123"/>
        <v>0</v>
      </c>
      <c r="M309" s="10">
        <f t="shared" si="123"/>
        <v>0</v>
      </c>
      <c r="N309" s="10">
        <f t="shared" si="123"/>
        <v>0</v>
      </c>
      <c r="O309" s="10">
        <f t="shared" si="123"/>
        <v>0</v>
      </c>
      <c r="P309" s="10">
        <f t="shared" si="123"/>
        <v>0</v>
      </c>
      <c r="Q309" s="10">
        <f t="shared" si="123"/>
        <v>0</v>
      </c>
      <c r="R309" s="10">
        <f t="shared" si="123"/>
        <v>0</v>
      </c>
      <c r="S309" s="10">
        <f t="shared" si="123"/>
        <v>0</v>
      </c>
      <c r="T309" s="10">
        <f t="shared" si="123"/>
        <v>0</v>
      </c>
      <c r="U309" s="10">
        <f t="shared" si="123"/>
        <v>0</v>
      </c>
      <c r="V309" s="10">
        <f t="shared" si="123"/>
        <v>0</v>
      </c>
      <c r="W309" s="10">
        <f t="shared" si="123"/>
        <v>0</v>
      </c>
      <c r="X309" s="10">
        <f t="shared" si="123"/>
        <v>0</v>
      </c>
      <c r="Y309" s="10">
        <f t="shared" si="123"/>
        <v>0</v>
      </c>
      <c r="Z309" s="10">
        <f t="shared" si="123"/>
        <v>0</v>
      </c>
      <c r="AA309" s="10">
        <f t="shared" si="123"/>
        <v>0</v>
      </c>
      <c r="AB309" s="10">
        <f t="shared" si="123"/>
        <v>0</v>
      </c>
      <c r="AC309" s="10">
        <f t="shared" si="123"/>
        <v>0</v>
      </c>
      <c r="AD309" s="10">
        <f t="shared" si="123"/>
        <v>0</v>
      </c>
      <c r="AE309" s="10">
        <f t="shared" si="123"/>
        <v>0</v>
      </c>
      <c r="AF309" s="10">
        <f t="shared" si="123"/>
        <v>0</v>
      </c>
      <c r="AG309" s="10">
        <f t="shared" si="123"/>
        <v>0</v>
      </c>
      <c r="AH309" s="10">
        <f t="shared" si="123"/>
        <v>0</v>
      </c>
      <c r="AI309" s="10">
        <f t="shared" si="123"/>
        <v>0</v>
      </c>
      <c r="AJ309" s="10">
        <f t="shared" si="123"/>
        <v>0</v>
      </c>
      <c r="AK309" s="10">
        <f t="shared" si="123"/>
        <v>0</v>
      </c>
      <c r="AL309" s="10">
        <f t="shared" si="124"/>
        <v>0</v>
      </c>
    </row>
    <row r="310" spans="3:38" x14ac:dyDescent="0.35">
      <c r="E310" t="s">
        <v>148</v>
      </c>
      <c r="F310" t="s">
        <v>53</v>
      </c>
      <c r="G310" s="10">
        <f t="shared" ref="G310:AK310" si="125">G299</f>
        <v>0</v>
      </c>
      <c r="H310" s="10">
        <f t="shared" si="125"/>
        <v>0</v>
      </c>
      <c r="I310" s="10">
        <f t="shared" si="125"/>
        <v>0</v>
      </c>
      <c r="J310" s="10">
        <f t="shared" si="125"/>
        <v>0</v>
      </c>
      <c r="K310" s="10">
        <f t="shared" si="125"/>
        <v>0</v>
      </c>
      <c r="L310" s="10">
        <f t="shared" si="125"/>
        <v>0</v>
      </c>
      <c r="M310" s="10">
        <f t="shared" si="125"/>
        <v>0</v>
      </c>
      <c r="N310" s="10">
        <f t="shared" si="125"/>
        <v>0</v>
      </c>
      <c r="O310" s="10">
        <f t="shared" si="125"/>
        <v>0</v>
      </c>
      <c r="P310" s="10">
        <f t="shared" si="125"/>
        <v>0</v>
      </c>
      <c r="Q310" s="10">
        <f t="shared" si="125"/>
        <v>0</v>
      </c>
      <c r="R310" s="10">
        <f t="shared" si="125"/>
        <v>0</v>
      </c>
      <c r="S310" s="10">
        <f t="shared" si="125"/>
        <v>0</v>
      </c>
      <c r="T310" s="10">
        <f t="shared" si="125"/>
        <v>0</v>
      </c>
      <c r="U310" s="10">
        <f t="shared" si="125"/>
        <v>0</v>
      </c>
      <c r="V310" s="10">
        <f t="shared" si="125"/>
        <v>0</v>
      </c>
      <c r="W310" s="10">
        <f t="shared" si="125"/>
        <v>0</v>
      </c>
      <c r="X310" s="10">
        <f t="shared" si="125"/>
        <v>0</v>
      </c>
      <c r="Y310" s="10">
        <f t="shared" si="125"/>
        <v>0</v>
      </c>
      <c r="Z310" s="10">
        <f t="shared" si="125"/>
        <v>0</v>
      </c>
      <c r="AA310" s="10">
        <f t="shared" si="125"/>
        <v>0</v>
      </c>
      <c r="AB310" s="10">
        <f t="shared" si="125"/>
        <v>0</v>
      </c>
      <c r="AC310" s="10">
        <f t="shared" si="125"/>
        <v>0</v>
      </c>
      <c r="AD310" s="10">
        <f t="shared" si="125"/>
        <v>0</v>
      </c>
      <c r="AE310" s="10">
        <f t="shared" si="125"/>
        <v>0</v>
      </c>
      <c r="AF310" s="10">
        <f t="shared" si="125"/>
        <v>0</v>
      </c>
      <c r="AG310" s="10">
        <f t="shared" si="125"/>
        <v>0</v>
      </c>
      <c r="AH310" s="10">
        <f t="shared" si="125"/>
        <v>0</v>
      </c>
      <c r="AI310" s="10">
        <f t="shared" si="125"/>
        <v>0</v>
      </c>
      <c r="AJ310" s="10">
        <f t="shared" si="125"/>
        <v>0</v>
      </c>
      <c r="AK310" s="10">
        <f t="shared" si="125"/>
        <v>0</v>
      </c>
      <c r="AL310" s="10">
        <f>IF(AF310=0,0,IF($G$17&gt;(AK310/AF310)^(1/5)-1+2%,AK310*(AK310/AF310)^(1/5)/($G$17-((AK310/AF310)^(1/5)-1)),AK310*(1+$G$16)/$G$18))</f>
        <v>0</v>
      </c>
    </row>
    <row r="311" spans="3:38" x14ac:dyDescent="0.35">
      <c r="E311" t="s">
        <v>149</v>
      </c>
      <c r="F311" t="s">
        <v>53</v>
      </c>
      <c r="G311" s="10">
        <f>-$G$19*G310</f>
        <v>0</v>
      </c>
      <c r="H311" s="10">
        <f t="shared" ref="H311:AK311" si="126">-$G$19*H310</f>
        <v>0</v>
      </c>
      <c r="I311" s="10">
        <f t="shared" si="126"/>
        <v>0</v>
      </c>
      <c r="J311" s="10">
        <f t="shared" si="126"/>
        <v>0</v>
      </c>
      <c r="K311" s="10">
        <f t="shared" si="126"/>
        <v>0</v>
      </c>
      <c r="L311" s="10">
        <f t="shared" si="126"/>
        <v>0</v>
      </c>
      <c r="M311" s="10">
        <f t="shared" si="126"/>
        <v>0</v>
      </c>
      <c r="N311" s="10">
        <f t="shared" si="126"/>
        <v>0</v>
      </c>
      <c r="O311" s="10">
        <f t="shared" si="126"/>
        <v>0</v>
      </c>
      <c r="P311" s="10">
        <f t="shared" si="126"/>
        <v>0</v>
      </c>
      <c r="Q311" s="10">
        <f t="shared" si="126"/>
        <v>0</v>
      </c>
      <c r="R311" s="10">
        <f t="shared" si="126"/>
        <v>0</v>
      </c>
      <c r="S311" s="10">
        <f t="shared" si="126"/>
        <v>0</v>
      </c>
      <c r="T311" s="10">
        <f t="shared" si="126"/>
        <v>0</v>
      </c>
      <c r="U311" s="10">
        <f t="shared" si="126"/>
        <v>0</v>
      </c>
      <c r="V311" s="10">
        <f t="shared" si="126"/>
        <v>0</v>
      </c>
      <c r="W311" s="10">
        <f t="shared" si="126"/>
        <v>0</v>
      </c>
      <c r="X311" s="10">
        <f t="shared" si="126"/>
        <v>0</v>
      </c>
      <c r="Y311" s="10">
        <f t="shared" si="126"/>
        <v>0</v>
      </c>
      <c r="Z311" s="10">
        <f t="shared" si="126"/>
        <v>0</v>
      </c>
      <c r="AA311" s="10">
        <f t="shared" si="126"/>
        <v>0</v>
      </c>
      <c r="AB311" s="10">
        <f t="shared" si="126"/>
        <v>0</v>
      </c>
      <c r="AC311" s="10">
        <f t="shared" si="126"/>
        <v>0</v>
      </c>
      <c r="AD311" s="10">
        <f t="shared" si="126"/>
        <v>0</v>
      </c>
      <c r="AE311" s="10">
        <f t="shared" si="126"/>
        <v>0</v>
      </c>
      <c r="AF311" s="10">
        <f t="shared" si="126"/>
        <v>0</v>
      </c>
      <c r="AG311" s="10">
        <f t="shared" si="126"/>
        <v>0</v>
      </c>
      <c r="AH311" s="10">
        <f t="shared" si="126"/>
        <v>0</v>
      </c>
      <c r="AI311" s="10">
        <f t="shared" si="126"/>
        <v>0</v>
      </c>
      <c r="AJ311" s="10">
        <f t="shared" si="126"/>
        <v>0</v>
      </c>
      <c r="AK311" s="10">
        <f t="shared" si="126"/>
        <v>0</v>
      </c>
      <c r="AL311" s="10">
        <f t="shared" ref="AL311" si="127">IF(AF311=0,0,IF($G$17&gt;(AK311/AF311)^(1/5)-1+2%,AK311*(AK311/AF311)^(1/5)/($G$17-((AK311/AF311)^(1/5)-1)),AK311*(1+$G$16)/$G$18))</f>
        <v>0</v>
      </c>
    </row>
    <row r="312" spans="3:38" x14ac:dyDescent="0.35">
      <c r="E312" t="s">
        <v>150</v>
      </c>
      <c r="F312" t="s">
        <v>53</v>
      </c>
      <c r="G312" s="10">
        <f t="shared" ref="G312:AL312" si="128">SUM(G302:G311)</f>
        <v>-34764548.044999994</v>
      </c>
      <c r="H312" s="10">
        <f t="shared" si="128"/>
        <v>-1920603.6533496913</v>
      </c>
      <c r="I312" s="10">
        <f t="shared" si="128"/>
        <v>-7342028.9917248841</v>
      </c>
      <c r="J312" s="10">
        <f t="shared" si="128"/>
        <v>-8681619.0813751258</v>
      </c>
      <c r="K312" s="10">
        <f t="shared" si="128"/>
        <v>-14395456.664858071</v>
      </c>
      <c r="L312" s="10">
        <f t="shared" si="128"/>
        <v>-5252354.198147702</v>
      </c>
      <c r="M312" s="10">
        <f t="shared" si="128"/>
        <v>-2897086.1713394956</v>
      </c>
      <c r="N312" s="10">
        <f t="shared" si="128"/>
        <v>-2761449.8077205718</v>
      </c>
      <c r="O312" s="10">
        <f t="shared" si="128"/>
        <v>-31976893.9077897</v>
      </c>
      <c r="P312" s="10">
        <f t="shared" si="128"/>
        <v>-6093269.0565613387</v>
      </c>
      <c r="Q312" s="10">
        <f t="shared" si="128"/>
        <v>-7844353.4960588524</v>
      </c>
      <c r="R312" s="10">
        <f t="shared" si="128"/>
        <v>-17400955.025813714</v>
      </c>
      <c r="S312" s="10">
        <f t="shared" si="128"/>
        <v>-23373926.063134849</v>
      </c>
      <c r="T312" s="10">
        <f t="shared" si="128"/>
        <v>-4604988.7931549354</v>
      </c>
      <c r="U312" s="10">
        <f t="shared" si="128"/>
        <v>-4348433.2627101773</v>
      </c>
      <c r="V312" s="10">
        <f t="shared" si="128"/>
        <v>-4077330.2576197945</v>
      </c>
      <c r="W312" s="10">
        <f t="shared" si="128"/>
        <v>-3791239.5050535053</v>
      </c>
      <c r="X312" s="10">
        <f t="shared" si="128"/>
        <v>-3489708.6561584789</v>
      </c>
      <c r="Y312" s="10">
        <f t="shared" si="128"/>
        <v>-3172272.9730267134</v>
      </c>
      <c r="Z312" s="10">
        <f t="shared" si="128"/>
        <v>-2838455.0078405328</v>
      </c>
      <c r="AA312" s="10">
        <f t="shared" si="128"/>
        <v>-2487764.274005834</v>
      </c>
      <c r="AB312" s="10">
        <f t="shared" si="128"/>
        <v>-2119696.9090779312</v>
      </c>
      <c r="AC312" s="10">
        <f t="shared" si="128"/>
        <v>-1733735.3292804603</v>
      </c>
      <c r="AD312" s="10">
        <f t="shared" si="128"/>
        <v>-1329347.8754127324</v>
      </c>
      <c r="AE312" s="10">
        <f t="shared" si="128"/>
        <v>-905988.44993640669</v>
      </c>
      <c r="AF312" s="10">
        <f t="shared" si="128"/>
        <v>-463096.14502698928</v>
      </c>
      <c r="AG312" s="10">
        <f t="shared" si="128"/>
        <v>-94.861370850354433</v>
      </c>
      <c r="AH312" s="10">
        <f t="shared" si="128"/>
        <v>483607.08251700923</v>
      </c>
      <c r="AI312" s="10">
        <f t="shared" si="128"/>
        <v>988617.35068430007</v>
      </c>
      <c r="AJ312" s="10">
        <f t="shared" si="128"/>
        <v>1515560.000077609</v>
      </c>
      <c r="AK312" s="10">
        <f t="shared" si="128"/>
        <v>2065075.9010642283</v>
      </c>
      <c r="AL312" s="10">
        <f t="shared" si="128"/>
        <v>421982366.46832752</v>
      </c>
    </row>
    <row r="313" spans="3:38" x14ac:dyDescent="0.35">
      <c r="E313" t="s">
        <v>151</v>
      </c>
      <c r="F313" t="s">
        <v>53</v>
      </c>
      <c r="G313" s="10">
        <f>NPV($G$17,H312:AL312)+G312</f>
        <v>-50264572.550240502</v>
      </c>
    </row>
    <row r="315" spans="3:38" x14ac:dyDescent="0.35">
      <c r="E315" t="s">
        <v>143</v>
      </c>
      <c r="F315" t="s">
        <v>53</v>
      </c>
      <c r="G315" s="10">
        <f t="shared" ref="G315:AK315" si="129">G287</f>
        <v>17217664.420000002</v>
      </c>
      <c r="H315" s="10">
        <f t="shared" si="129"/>
        <v>17579235.372820001</v>
      </c>
      <c r="I315" s="10">
        <f t="shared" si="129"/>
        <v>17948399.315649219</v>
      </c>
      <c r="J315" s="10">
        <f t="shared" si="129"/>
        <v>18325315.701277852</v>
      </c>
      <c r="K315" s="10">
        <f t="shared" si="129"/>
        <v>18710147.331004687</v>
      </c>
      <c r="L315" s="10">
        <f t="shared" si="129"/>
        <v>19103060.424955782</v>
      </c>
      <c r="M315" s="10">
        <f t="shared" si="129"/>
        <v>0</v>
      </c>
      <c r="N315" s="10">
        <f t="shared" si="129"/>
        <v>0</v>
      </c>
      <c r="O315" s="10">
        <f t="shared" si="129"/>
        <v>0</v>
      </c>
      <c r="P315" s="10">
        <f t="shared" si="129"/>
        <v>0</v>
      </c>
      <c r="Q315" s="10">
        <f t="shared" si="129"/>
        <v>0</v>
      </c>
      <c r="R315" s="10">
        <f t="shared" si="129"/>
        <v>0</v>
      </c>
      <c r="S315" s="10">
        <f t="shared" si="129"/>
        <v>0</v>
      </c>
      <c r="T315" s="10">
        <f t="shared" si="129"/>
        <v>0</v>
      </c>
      <c r="U315" s="10">
        <f t="shared" si="129"/>
        <v>0</v>
      </c>
      <c r="V315" s="10">
        <f t="shared" si="129"/>
        <v>0</v>
      </c>
      <c r="W315" s="10">
        <f t="shared" si="129"/>
        <v>0</v>
      </c>
      <c r="X315" s="10">
        <f t="shared" si="129"/>
        <v>0</v>
      </c>
      <c r="Y315" s="10">
        <f t="shared" si="129"/>
        <v>0</v>
      </c>
      <c r="Z315" s="10">
        <f t="shared" si="129"/>
        <v>0</v>
      </c>
      <c r="AA315" s="10">
        <f t="shared" si="129"/>
        <v>0</v>
      </c>
      <c r="AB315" s="10">
        <f t="shared" si="129"/>
        <v>0</v>
      </c>
      <c r="AC315" s="10">
        <f t="shared" si="129"/>
        <v>0</v>
      </c>
      <c r="AD315" s="10">
        <f t="shared" si="129"/>
        <v>0</v>
      </c>
      <c r="AE315" s="10">
        <f t="shared" si="129"/>
        <v>0</v>
      </c>
      <c r="AF315" s="10">
        <f t="shared" si="129"/>
        <v>0</v>
      </c>
      <c r="AG315" s="10">
        <f t="shared" si="129"/>
        <v>0</v>
      </c>
      <c r="AH315" s="10">
        <f t="shared" si="129"/>
        <v>0</v>
      </c>
      <c r="AI315" s="10">
        <f t="shared" si="129"/>
        <v>0</v>
      </c>
      <c r="AJ315" s="10">
        <f t="shared" si="129"/>
        <v>0</v>
      </c>
      <c r="AK315" s="10">
        <f t="shared" si="129"/>
        <v>0</v>
      </c>
    </row>
    <row r="316" spans="3:38" x14ac:dyDescent="0.35">
      <c r="E316" t="s">
        <v>152</v>
      </c>
      <c r="F316" t="s">
        <v>53</v>
      </c>
      <c r="G316" s="10">
        <f>NPV($G$17,H315:AK315)+G315</f>
        <v>95867306.800110027</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A5A7B36E-D918-4E6E-8B93-1900881BC06A}">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4BF1C-151F-49F3-881A-B68A57813085}">
  <sheetPr>
    <tabColor theme="1"/>
    <pageSetUpPr fitToPage="1"/>
  </sheetPr>
  <dimension ref="A1:AN324"/>
  <sheetViews>
    <sheetView zoomScale="85" zoomScaleNormal="85" workbookViewId="0">
      <pane xSplit="6" ySplit="4" topLeftCell="G8" activePane="bottomRight" state="frozen"/>
      <selection activeCell="L232" sqref="L232"/>
      <selection pane="topRight" activeCell="L232" sqref="L232"/>
      <selection pane="bottomLeft" activeCell="L232" sqref="L232"/>
      <selection pane="bottomRight" activeCell="L232" sqref="L232"/>
    </sheetView>
  </sheetViews>
  <sheetFormatPr defaultColWidth="11" defaultRowHeight="15.5" x14ac:dyDescent="0.35"/>
  <cols>
    <col min="1" max="1" width="7.58203125" style="2" customWidth="1"/>
    <col min="2" max="2" width="3.08203125" customWidth="1"/>
    <col min="3" max="3" width="3.33203125" customWidth="1"/>
    <col min="4" max="4" width="2.83203125" customWidth="1"/>
    <col min="5" max="5" width="36.5" bestFit="1" customWidth="1"/>
    <col min="6" max="6" width="17.5" customWidth="1"/>
    <col min="7" max="7" width="13" customWidth="1"/>
    <col min="8" max="13" width="12.83203125" bestFit="1" customWidth="1"/>
    <col min="14" max="14" width="15.33203125" bestFit="1" customWidth="1"/>
    <col min="15" max="37" width="12.83203125" bestFit="1" customWidth="1"/>
    <col min="38" max="38" width="13" customWidth="1"/>
  </cols>
  <sheetData>
    <row r="1" spans="1:37" x14ac:dyDescent="0.35">
      <c r="A1"/>
    </row>
    <row r="2" spans="1:37" x14ac:dyDescent="0.35">
      <c r="A2"/>
      <c r="G2" s="1" t="s">
        <v>0</v>
      </c>
      <c r="H2" s="1" t="s">
        <v>1</v>
      </c>
      <c r="I2" t="s">
        <v>2</v>
      </c>
      <c r="J2" s="1" t="s">
        <v>3</v>
      </c>
      <c r="K2" s="1" t="s">
        <v>4</v>
      </c>
      <c r="L2" t="s">
        <v>5</v>
      </c>
      <c r="M2" s="1" t="s">
        <v>6</v>
      </c>
      <c r="N2" s="1" t="s">
        <v>7</v>
      </c>
      <c r="O2" t="s">
        <v>8</v>
      </c>
      <c r="P2" s="1" t="s">
        <v>9</v>
      </c>
      <c r="Q2" s="1" t="s">
        <v>10</v>
      </c>
      <c r="R2" t="s">
        <v>11</v>
      </c>
      <c r="S2" s="1" t="s">
        <v>12</v>
      </c>
      <c r="T2" s="1" t="s">
        <v>13</v>
      </c>
      <c r="U2" t="s">
        <v>14</v>
      </c>
      <c r="V2" s="1" t="s">
        <v>15</v>
      </c>
      <c r="W2" s="1" t="s">
        <v>16</v>
      </c>
      <c r="X2" t="s">
        <v>17</v>
      </c>
      <c r="Y2" s="1" t="s">
        <v>18</v>
      </c>
      <c r="Z2" s="1" t="s">
        <v>19</v>
      </c>
      <c r="AA2" t="s">
        <v>20</v>
      </c>
      <c r="AB2" s="1" t="s">
        <v>21</v>
      </c>
      <c r="AC2" s="1" t="s">
        <v>22</v>
      </c>
      <c r="AD2" t="s">
        <v>23</v>
      </c>
      <c r="AE2" s="1" t="s">
        <v>24</v>
      </c>
      <c r="AF2" s="1" t="s">
        <v>25</v>
      </c>
      <c r="AG2" t="s">
        <v>26</v>
      </c>
      <c r="AH2" s="1" t="s">
        <v>27</v>
      </c>
      <c r="AI2" s="1" t="s">
        <v>28</v>
      </c>
      <c r="AJ2" t="s">
        <v>29</v>
      </c>
      <c r="AK2" t="s">
        <v>167</v>
      </c>
    </row>
    <row r="3" spans="1:37" x14ac:dyDescent="0.35">
      <c r="A3"/>
    </row>
    <row r="4" spans="1:37" x14ac:dyDescent="0.35">
      <c r="C4" s="3" t="s">
        <v>30</v>
      </c>
      <c r="D4" s="3"/>
      <c r="G4">
        <v>0</v>
      </c>
      <c r="H4">
        <v>1</v>
      </c>
      <c r="I4">
        <v>2</v>
      </c>
      <c r="J4">
        <v>3</v>
      </c>
      <c r="K4">
        <v>4</v>
      </c>
      <c r="L4">
        <v>5</v>
      </c>
      <c r="M4">
        <v>6</v>
      </c>
      <c r="N4">
        <v>7</v>
      </c>
      <c r="O4">
        <v>8</v>
      </c>
      <c r="P4">
        <v>9</v>
      </c>
      <c r="Q4">
        <v>10</v>
      </c>
      <c r="R4">
        <v>11</v>
      </c>
      <c r="S4">
        <v>12</v>
      </c>
      <c r="T4">
        <v>13</v>
      </c>
      <c r="U4">
        <v>14</v>
      </c>
      <c r="V4">
        <v>15</v>
      </c>
      <c r="W4">
        <v>16</v>
      </c>
      <c r="X4">
        <v>17</v>
      </c>
      <c r="Y4">
        <v>18</v>
      </c>
      <c r="Z4">
        <v>19</v>
      </c>
      <c r="AA4">
        <v>20</v>
      </c>
      <c r="AB4">
        <v>21</v>
      </c>
      <c r="AC4">
        <v>22</v>
      </c>
      <c r="AD4">
        <v>23</v>
      </c>
      <c r="AE4">
        <v>24</v>
      </c>
      <c r="AF4">
        <v>25</v>
      </c>
      <c r="AG4">
        <v>26</v>
      </c>
      <c r="AH4">
        <v>27</v>
      </c>
      <c r="AI4">
        <v>28</v>
      </c>
      <c r="AJ4">
        <v>29</v>
      </c>
      <c r="AK4">
        <v>30</v>
      </c>
    </row>
    <row r="6" spans="1:37" x14ac:dyDescent="0.35">
      <c r="A6" s="2">
        <v>1</v>
      </c>
      <c r="C6" s="3" t="s">
        <v>31</v>
      </c>
      <c r="F6" t="s">
        <v>32</v>
      </c>
      <c r="G6" s="61" t="s">
        <v>33</v>
      </c>
      <c r="H6" s="61"/>
    </row>
    <row r="7" spans="1:37" x14ac:dyDescent="0.35">
      <c r="G7" s="4" t="s">
        <v>34</v>
      </c>
      <c r="H7" s="4"/>
      <c r="I7" s="4"/>
      <c r="J7" s="4"/>
    </row>
    <row r="8" spans="1:37" x14ac:dyDescent="0.35">
      <c r="C8" s="3" t="s">
        <v>35</v>
      </c>
      <c r="G8" s="5">
        <f>+G220</f>
        <v>5052.5084520274859</v>
      </c>
      <c r="H8" s="4" t="s">
        <v>36</v>
      </c>
      <c r="I8" s="4"/>
    </row>
    <row r="9" spans="1:37" x14ac:dyDescent="0.35">
      <c r="A9" s="2">
        <v>2</v>
      </c>
      <c r="E9" s="6" t="s">
        <v>37</v>
      </c>
      <c r="F9" t="s">
        <v>38</v>
      </c>
      <c r="G9" s="6">
        <v>50</v>
      </c>
    </row>
    <row r="10" spans="1:37" x14ac:dyDescent="0.35">
      <c r="A10" s="2">
        <v>3</v>
      </c>
      <c r="E10" s="6" t="s">
        <v>39</v>
      </c>
      <c r="F10" t="s">
        <v>38</v>
      </c>
      <c r="G10" s="6">
        <v>25</v>
      </c>
    </row>
    <row r="11" spans="1:37" x14ac:dyDescent="0.35">
      <c r="A11" s="2">
        <v>4</v>
      </c>
      <c r="E11" s="6" t="s">
        <v>40</v>
      </c>
      <c r="F11" t="s">
        <v>38</v>
      </c>
      <c r="G11" s="6">
        <v>30</v>
      </c>
    </row>
    <row r="12" spans="1:37" x14ac:dyDescent="0.35">
      <c r="A12" s="2">
        <v>5</v>
      </c>
      <c r="E12" t="s">
        <v>41</v>
      </c>
      <c r="F12" t="s">
        <v>38</v>
      </c>
      <c r="G12" s="6">
        <v>5</v>
      </c>
    </row>
    <row r="14" spans="1:37" x14ac:dyDescent="0.35">
      <c r="H14" s="4">
        <f>H23/0.95</f>
        <v>1199107.2337051998</v>
      </c>
      <c r="I14" s="26">
        <f t="shared" ref="I14:M14" si="0">I28/I22</f>
        <v>7501412.3547134995</v>
      </c>
      <c r="J14" s="26">
        <f t="shared" si="0"/>
        <v>8692846.5775349494</v>
      </c>
      <c r="K14" s="26">
        <f t="shared" si="0"/>
        <v>13966220.665459558</v>
      </c>
      <c r="L14" s="26">
        <f t="shared" si="0"/>
        <v>5395319.987252227</v>
      </c>
      <c r="M14" s="26">
        <f t="shared" si="0"/>
        <v>3345483.6146341395</v>
      </c>
      <c r="N14" s="26">
        <f>N28/N22</f>
        <v>3421994.9893101631</v>
      </c>
    </row>
    <row r="15" spans="1:37" x14ac:dyDescent="0.35">
      <c r="C15" s="3" t="s">
        <v>42</v>
      </c>
    </row>
    <row r="16" spans="1:37" x14ac:dyDescent="0.35">
      <c r="A16" s="2">
        <v>6</v>
      </c>
      <c r="E16" t="s">
        <v>43</v>
      </c>
      <c r="F16" t="s">
        <v>44</v>
      </c>
      <c r="G16" s="7">
        <v>2.1000000000000001E-2</v>
      </c>
    </row>
    <row r="17" spans="1:40" x14ac:dyDescent="0.35">
      <c r="A17" s="2">
        <v>7</v>
      </c>
      <c r="E17" t="s">
        <v>45</v>
      </c>
      <c r="F17" t="s">
        <v>44</v>
      </c>
      <c r="G17" s="7">
        <f>((1+G16)*(1+G18))-1</f>
        <v>4.7035500000000008E-2</v>
      </c>
    </row>
    <row r="18" spans="1:40" x14ac:dyDescent="0.35">
      <c r="E18" t="s">
        <v>46</v>
      </c>
      <c r="F18" t="s">
        <v>44</v>
      </c>
      <c r="G18" s="39">
        <f>[2]!RRR</f>
        <v>2.5499999999999998E-2</v>
      </c>
      <c r="H18" s="8"/>
      <c r="I18" t="s">
        <v>47</v>
      </c>
    </row>
    <row r="19" spans="1:40" x14ac:dyDescent="0.35">
      <c r="E19" t="s">
        <v>48</v>
      </c>
      <c r="F19" t="s">
        <v>44</v>
      </c>
      <c r="G19" s="9"/>
    </row>
    <row r="20" spans="1:40" x14ac:dyDescent="0.35">
      <c r="A20" s="2">
        <v>9</v>
      </c>
      <c r="E20" t="s">
        <v>49</v>
      </c>
      <c r="F20" t="s">
        <v>44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row>
    <row r="21" spans="1:40" x14ac:dyDescent="0.35">
      <c r="G21" t="s">
        <v>50</v>
      </c>
      <c r="H21" s="22">
        <f>[2]KeyAssumptionsPriceControl_FO!AA14+1</f>
        <v>1.0111492281303602</v>
      </c>
      <c r="I21" s="22">
        <f>[2]KeyAssumptionsPriceControl_FO!AB14+1</f>
        <v>1.0508905852417303</v>
      </c>
      <c r="J21" s="22">
        <f>[2]KeyAssumptionsPriceControl_FO!AC14+1</f>
        <v>1.03</v>
      </c>
      <c r="K21" s="22">
        <f>[2]KeyAssumptionsPriceControl_FO!AD14+1</f>
        <v>1.03</v>
      </c>
      <c r="L21" s="22">
        <f>[2]KeyAssumptionsPriceControl_FO!AE14+1</f>
        <v>1.03</v>
      </c>
      <c r="M21" s="22">
        <f>[2]KeyAssumptionsPriceControl_FO!AF14+1</f>
        <v>1.03</v>
      </c>
      <c r="N21" s="22">
        <f>[2]KeyAssumptionsPriceControl_FO!AG14+1</f>
        <v>1.03</v>
      </c>
      <c r="O21" s="22">
        <f>[2]KeyAssumptionsPriceControl_FO!AH14+1</f>
        <v>1.03</v>
      </c>
      <c r="P21" s="22">
        <f>[2]KeyAssumptionsPriceControl_FO!AI14+1</f>
        <v>1.03</v>
      </c>
      <c r="Q21" s="22">
        <f>[2]KeyAssumptionsPriceControl_FO!AJ14+1</f>
        <v>1.03</v>
      </c>
      <c r="R21" s="22">
        <f>[2]KeyAssumptionsPriceControl_FO!AK14+1</f>
        <v>1.03</v>
      </c>
      <c r="S21" s="22">
        <f>[2]KeyAssumptionsPriceControl_FO!AL14+1</f>
        <v>1.03</v>
      </c>
      <c r="T21" s="22">
        <f>S21</f>
        <v>1.03</v>
      </c>
      <c r="U21" s="22">
        <f t="shared" ref="U21:AK21" si="1">T21</f>
        <v>1.03</v>
      </c>
      <c r="V21" s="22">
        <f t="shared" si="1"/>
        <v>1.03</v>
      </c>
      <c r="W21" s="22">
        <f t="shared" si="1"/>
        <v>1.03</v>
      </c>
      <c r="X21" s="22">
        <f t="shared" si="1"/>
        <v>1.03</v>
      </c>
      <c r="Y21" s="22">
        <f t="shared" si="1"/>
        <v>1.03</v>
      </c>
      <c r="Z21" s="22">
        <f t="shared" si="1"/>
        <v>1.03</v>
      </c>
      <c r="AA21" s="22">
        <f t="shared" si="1"/>
        <v>1.03</v>
      </c>
      <c r="AB21" s="22">
        <f t="shared" si="1"/>
        <v>1.03</v>
      </c>
      <c r="AC21" s="22">
        <f t="shared" si="1"/>
        <v>1.03</v>
      </c>
      <c r="AD21" s="22">
        <f t="shared" si="1"/>
        <v>1.03</v>
      </c>
      <c r="AE21" s="22">
        <f t="shared" si="1"/>
        <v>1.03</v>
      </c>
      <c r="AF21" s="22">
        <f t="shared" si="1"/>
        <v>1.03</v>
      </c>
      <c r="AG21" s="22">
        <f t="shared" si="1"/>
        <v>1.03</v>
      </c>
      <c r="AH21" s="22">
        <f t="shared" si="1"/>
        <v>1.03</v>
      </c>
      <c r="AI21" s="22">
        <f t="shared" si="1"/>
        <v>1.03</v>
      </c>
      <c r="AJ21" s="22">
        <f t="shared" si="1"/>
        <v>1.03</v>
      </c>
      <c r="AK21" s="22">
        <f t="shared" si="1"/>
        <v>1.03</v>
      </c>
    </row>
    <row r="22" spans="1:40" x14ac:dyDescent="0.35">
      <c r="A22" s="2">
        <v>10</v>
      </c>
      <c r="C22" s="3" t="s">
        <v>51</v>
      </c>
      <c r="D22" s="3"/>
      <c r="G22" t="s">
        <v>52</v>
      </c>
      <c r="H22" s="22"/>
      <c r="I22" s="22">
        <f>[2]KeyAssumptionsPriceControl_FO!AB15</f>
        <v>1</v>
      </c>
      <c r="J22" s="22">
        <f>[2]KeyAssumptionsPriceControl_FO!AC15</f>
        <v>1.03</v>
      </c>
      <c r="K22" s="22">
        <f>[2]KeyAssumptionsPriceControl_FO!AD15</f>
        <v>1.0609</v>
      </c>
      <c r="L22" s="22">
        <f>[2]KeyAssumptionsPriceControl_FO!AE15</f>
        <v>1.092727</v>
      </c>
      <c r="M22" s="22">
        <f>[2]KeyAssumptionsPriceControl_FO!AF15</f>
        <v>1.1255088100000001</v>
      </c>
      <c r="N22" s="22">
        <f>[2]KeyAssumptionsPriceControl_FO!AG15</f>
        <v>1.1592740743000001</v>
      </c>
      <c r="O22" s="22">
        <f>[2]KeyAssumptionsPriceControl_FO!AH15</f>
        <v>1.1940522965290001</v>
      </c>
      <c r="P22" s="22">
        <f>[2]KeyAssumptionsPriceControl_FO!AI15</f>
        <v>1.2298738654248702</v>
      </c>
      <c r="Q22" s="22">
        <f>[2]KeyAssumptionsPriceControl_FO!AJ15</f>
        <v>1.2667700813876164</v>
      </c>
      <c r="R22" s="22">
        <f>[2]KeyAssumptionsPriceControl_FO!AK15</f>
        <v>1.3047731838292449</v>
      </c>
      <c r="S22" s="22">
        <f>[2]KeyAssumptionsPriceControl_FO!AL15</f>
        <v>1.3439163793441222</v>
      </c>
      <c r="T22" s="22">
        <f>+S22+$G$16</f>
        <v>1.3649163793441221</v>
      </c>
      <c r="U22" s="22">
        <f t="shared" ref="U22:AK22" si="2">+T22+$G$16</f>
        <v>1.385916379344122</v>
      </c>
      <c r="V22" s="22">
        <f t="shared" si="2"/>
        <v>1.4069163793441219</v>
      </c>
      <c r="W22" s="22">
        <f t="shared" si="2"/>
        <v>1.4279163793441219</v>
      </c>
      <c r="X22" s="22">
        <f t="shared" si="2"/>
        <v>1.4489163793441218</v>
      </c>
      <c r="Y22" s="22">
        <f t="shared" si="2"/>
        <v>1.4699163793441217</v>
      </c>
      <c r="Z22" s="22">
        <f t="shared" si="2"/>
        <v>1.4909163793441216</v>
      </c>
      <c r="AA22" s="22">
        <f t="shared" si="2"/>
        <v>1.5119163793441215</v>
      </c>
      <c r="AB22" s="22">
        <f t="shared" si="2"/>
        <v>1.5329163793441214</v>
      </c>
      <c r="AC22" s="22">
        <f t="shared" si="2"/>
        <v>1.5539163793441213</v>
      </c>
      <c r="AD22" s="22">
        <f t="shared" si="2"/>
        <v>1.5749163793441212</v>
      </c>
      <c r="AE22" s="22">
        <f t="shared" si="2"/>
        <v>1.5959163793441211</v>
      </c>
      <c r="AF22" s="22">
        <f t="shared" si="2"/>
        <v>1.616916379344121</v>
      </c>
      <c r="AG22" s="22">
        <f t="shared" si="2"/>
        <v>1.6379163793441209</v>
      </c>
      <c r="AH22" s="22">
        <f t="shared" si="2"/>
        <v>1.6589163793441208</v>
      </c>
      <c r="AI22" s="22">
        <f t="shared" si="2"/>
        <v>1.6799163793441207</v>
      </c>
      <c r="AJ22" s="22">
        <f t="shared" si="2"/>
        <v>1.7009163793441207</v>
      </c>
      <c r="AK22" s="22">
        <f t="shared" si="2"/>
        <v>1.7219163793441206</v>
      </c>
    </row>
    <row r="23" spans="1:40" x14ac:dyDescent="0.35">
      <c r="E23" s="10" t="str">
        <f>E9</f>
        <v>Pipes</v>
      </c>
      <c r="F23" t="s">
        <v>53</v>
      </c>
      <c r="G23" s="6">
        <f>+'[5]Low Growth - Total'!G38+'[5]Growth Area'!G38+[5]PLN!G38</f>
        <v>25894873.359999999</v>
      </c>
      <c r="H23" s="6">
        <f>+'[5]Low Growth - Total'!H38+'[5]Growth Area'!H38+[5]PLN!H38</f>
        <v>1139151.8720199398</v>
      </c>
      <c r="I23" s="6">
        <f>+'[5]Low Growth - Total'!I38+'[5]Growth Area'!I38+[5]PLN!I38</f>
        <v>568287.35471350001</v>
      </c>
      <c r="J23" s="6">
        <f>+'[5]Low Growth - Total'!J38+'[5]Growth Area'!J38+[5]PLN!J38</f>
        <v>4061987.7923609992</v>
      </c>
      <c r="K23" s="6">
        <f>+'[5]Low Growth - Total'!K38+'[5]Growth Area'!K38+[5]PLN!K38</f>
        <v>9897595.3758908287</v>
      </c>
      <c r="L23" s="6">
        <f>+'[5]Low Growth - Total'!L38+'[5]Growth Area'!L38+[5]PLN!L38</f>
        <v>2217811.6958246655</v>
      </c>
      <c r="M23" s="6">
        <f>+'[5]Low Growth - Total'!M38+'[5]Growth Area'!M38+[5]PLN!M38</f>
        <v>3656702.9581332696</v>
      </c>
      <c r="N23" s="6">
        <f>+'[5]Low Growth - Total'!N38+'[5]Growth Area'!N38+[5]PLN!N38</f>
        <v>3204246.3577805213</v>
      </c>
      <c r="O23" s="6">
        <f>+'[5]Low Growth - Total'!O38+'[5]Growth Area'!O38+[5]PLN!O38</f>
        <v>3609349.2654664172</v>
      </c>
      <c r="P23" s="6">
        <f>+'[5]Low Growth - Total'!P38+'[5]Growth Area'!P38+[5]PLN!P38</f>
        <v>3685145.6000412116</v>
      </c>
      <c r="Q23" s="6">
        <f>+'[5]Low Growth - Total'!Q38+'[5]Growth Area'!Q38+[5]PLN!Q38</f>
        <v>3762533.6576420758</v>
      </c>
      <c r="R23" s="6">
        <f>+'[5]Low Growth - Total'!R38+'[5]Growth Area'!R38+[5]PLN!R38</f>
        <v>3841546.8644525595</v>
      </c>
      <c r="S23" s="6">
        <f>+'[5]Low Growth - Total'!S38+'[5]Growth Area'!S38+[5]PLN!S38</f>
        <v>3922219.3486060626</v>
      </c>
      <c r="T23" s="6">
        <f>+'[5]Low Growth - Total'!T38+'[5]Growth Area'!T38+[5]PLN!T38</f>
        <v>3989129.767936104</v>
      </c>
      <c r="U23" s="6">
        <f>+'[5]Low Growth - Total'!U38+'[5]Growth Area'!U38+[5]PLN!U38</f>
        <v>4056040.1872661458</v>
      </c>
      <c r="V23" s="6">
        <f>+'[5]Low Growth - Total'!V38+'[5]Growth Area'!V38+[5]PLN!V38</f>
        <v>4122950.6065961877</v>
      </c>
      <c r="W23" s="6">
        <f>+'[5]Low Growth - Total'!W38+'[5]Growth Area'!W38+[5]PLN!W38</f>
        <v>4189861.0259262295</v>
      </c>
      <c r="X23" s="6">
        <f>+'[5]Low Growth - Total'!X38+'[5]Growth Area'!X38+[5]PLN!X38</f>
        <v>4256771.4452562705</v>
      </c>
      <c r="Y23" s="6">
        <f>+'[5]Low Growth - Total'!Y38+'[5]Growth Area'!Y38+[5]PLN!Y38</f>
        <v>4323681.8645863123</v>
      </c>
      <c r="Z23" s="6">
        <f>+'[5]Low Growth - Total'!Z38+'[5]Growth Area'!Z38+[5]PLN!Z38</f>
        <v>4390592.2839163542</v>
      </c>
      <c r="AA23" s="6">
        <f>+'[5]Low Growth - Total'!AA38+'[5]Growth Area'!AA38+[5]PLN!AA38</f>
        <v>4457502.703246396</v>
      </c>
      <c r="AB23" s="6">
        <f>+'[5]Low Growth - Total'!AB38+'[5]Growth Area'!AB38+[5]PLN!AB38</f>
        <v>4524413.122576437</v>
      </c>
      <c r="AC23" s="6">
        <f>+'[5]Low Growth - Total'!AC38+'[5]Growth Area'!AC38+[5]PLN!AC38</f>
        <v>4591323.5419064788</v>
      </c>
      <c r="AD23" s="6">
        <f>+'[5]Low Growth - Total'!AD38+'[5]Growth Area'!AD38+[5]PLN!AD38</f>
        <v>4658233.9612365207</v>
      </c>
      <c r="AE23" s="6">
        <f>+'[5]Low Growth - Total'!AE38+'[5]Growth Area'!AE38+[5]PLN!AE38</f>
        <v>4725144.3805665625</v>
      </c>
      <c r="AF23" s="6">
        <f>+'[5]Low Growth - Total'!AF38+'[5]Growth Area'!AF38+[5]PLN!AF38</f>
        <v>4792054.7998966035</v>
      </c>
      <c r="AG23" s="6">
        <f>+'[5]Low Growth - Total'!AG38+'[5]Growth Area'!AG38+[5]PLN!AG38</f>
        <v>4858965.2192266453</v>
      </c>
      <c r="AH23" s="6">
        <f>+'[5]Low Growth - Total'!AH38+'[5]Growth Area'!AH38+[5]PLN!AH38</f>
        <v>4925875.6385566872</v>
      </c>
      <c r="AI23" s="6">
        <f>+'[5]Low Growth - Total'!AI38+'[5]Growth Area'!AI38+[5]PLN!AI38</f>
        <v>4992786.057886729</v>
      </c>
      <c r="AJ23" s="6">
        <f>+'[5]Low Growth - Total'!AJ38+'[5]Growth Area'!AJ38+[5]PLN!AJ38</f>
        <v>5059696.4772167699</v>
      </c>
      <c r="AK23" s="6">
        <f>+'[5]Low Growth - Total'!AK38+'[5]Growth Area'!AK38+[5]PLN!AK38</f>
        <v>5126606.8965468118</v>
      </c>
    </row>
    <row r="24" spans="1:40" x14ac:dyDescent="0.35">
      <c r="E24" s="10" t="str">
        <f>E10</f>
        <v>Pumps</v>
      </c>
      <c r="F24" t="s">
        <v>53</v>
      </c>
      <c r="G24" s="6">
        <f>+'[5]Low Growth - Total'!G39+'[5]Growth Area'!G39+[5]PLN!G39</f>
        <v>38876674.684999995</v>
      </c>
      <c r="H24" s="6">
        <f>+'[5]Low Growth - Total'!H39+'[5]Growth Area'!H39+[5]PLN!H39</f>
        <v>859476.84391080623</v>
      </c>
      <c r="I24" s="6">
        <f>+'[5]Low Growth - Total'!I39+'[5]Growth Area'!I39+[5]PLN!I39</f>
        <v>6933125</v>
      </c>
      <c r="J24" s="6">
        <f>+'[5]Low Growth - Total'!J39+'[5]Growth Area'!J39+[5]PLN!J39</f>
        <v>4891644.1824999992</v>
      </c>
      <c r="K24" s="6">
        <f>+'[5]Low Growth - Total'!K39+'[5]Growth Area'!K39+[5]PLN!K39</f>
        <v>4919168.1280952152</v>
      </c>
      <c r="L24" s="6">
        <f>+'[5]Low Growth - Total'!L39+'[5]Growth Area'!L39+[5]PLN!L39</f>
        <v>3677800.127885499</v>
      </c>
      <c r="M24" s="6">
        <f>+'[5]Low Growth - Total'!M39+'[5]Growth Area'!M39+[5]PLN!M39</f>
        <v>108668.32384809994</v>
      </c>
      <c r="N24" s="6">
        <f>+'[5]Low Growth - Total'!N39+'[5]Growth Area'!N39+[5]PLN!N39</f>
        <v>762783.71571125649</v>
      </c>
      <c r="O24" s="6">
        <f>+'[5]Low Growth - Total'!O39+'[5]Growth Area'!O39+[5]PLN!O39</f>
        <v>3231124.6163874064</v>
      </c>
      <c r="P24" s="6">
        <f>+'[5]Low Growth - Total'!P39+'[5]Growth Area'!P39+[5]PLN!P39</f>
        <v>3298978.2333315411</v>
      </c>
      <c r="Q24" s="6">
        <f>+'[5]Low Growth - Total'!Q39+'[5]Growth Area'!Q39+[5]PLN!Q39</f>
        <v>3368256.7762315031</v>
      </c>
      <c r="R24" s="6">
        <f>+'[5]Low Growth - Total'!R39+'[5]Growth Area'!R39+[5]PLN!R39</f>
        <v>3438990.1685323641</v>
      </c>
      <c r="S24" s="6">
        <f>+'[5]Low Growth - Total'!S39+'[5]Growth Area'!S39+[5]PLN!S39</f>
        <v>3511208.9620715431</v>
      </c>
      <c r="T24" s="6">
        <f>+'[5]Low Growth - Total'!T39+'[5]Growth Area'!T39+[5]PLN!T39</f>
        <v>3571107.8211425189</v>
      </c>
      <c r="U24" s="6">
        <f>+'[5]Low Growth - Total'!U39+'[5]Growth Area'!U39+[5]PLN!U39</f>
        <v>3631006.6802134942</v>
      </c>
      <c r="V24" s="6">
        <f>+'[5]Low Growth - Total'!V39+'[5]Growth Area'!V39+[5]PLN!V39</f>
        <v>3690905.5392844696</v>
      </c>
      <c r="W24" s="6">
        <f>+'[5]Low Growth - Total'!W39+'[5]Growth Area'!W39+[5]PLN!W39</f>
        <v>3750804.3983554449</v>
      </c>
      <c r="X24" s="6">
        <f>+'[5]Low Growth - Total'!X39+'[5]Growth Area'!X39+[5]PLN!X39</f>
        <v>3810703.2574264202</v>
      </c>
      <c r="Y24" s="6">
        <f>+'[5]Low Growth - Total'!Y39+'[5]Growth Area'!Y39+[5]PLN!Y39</f>
        <v>3870602.1164973956</v>
      </c>
      <c r="Z24" s="6">
        <f>+'[5]Low Growth - Total'!Z39+'[5]Growth Area'!Z39+[5]PLN!Z39</f>
        <v>3930500.9755683709</v>
      </c>
      <c r="AA24" s="6">
        <f>+'[5]Low Growth - Total'!AA39+'[5]Growth Area'!AA39+[5]PLN!AA39</f>
        <v>3990399.8346393462</v>
      </c>
      <c r="AB24" s="6">
        <f>+'[5]Low Growth - Total'!AB39+'[5]Growth Area'!AB39+[5]PLN!AB39</f>
        <v>4050298.693710322</v>
      </c>
      <c r="AC24" s="6">
        <f>+'[5]Low Growth - Total'!AC39+'[5]Growth Area'!AC39+[5]PLN!AC39</f>
        <v>4110197.5527812969</v>
      </c>
      <c r="AD24" s="6">
        <f>+'[5]Low Growth - Total'!AD39+'[5]Growth Area'!AD39+[5]PLN!AD39</f>
        <v>4170096.4118522722</v>
      </c>
      <c r="AE24" s="6">
        <f>+'[5]Low Growth - Total'!AE39+'[5]Growth Area'!AE39+[5]PLN!AE39</f>
        <v>4229995.2709232476</v>
      </c>
      <c r="AF24" s="6">
        <f>+'[5]Low Growth - Total'!AF39+'[5]Growth Area'!AF39+[5]PLN!AF39</f>
        <v>4289894.1299942229</v>
      </c>
      <c r="AG24" s="6">
        <f>+'[5]Low Growth - Total'!AG39+'[5]Growth Area'!AG39+[5]PLN!AG39</f>
        <v>4349792.9890651982</v>
      </c>
      <c r="AH24" s="6">
        <f>+'[5]Low Growth - Total'!AH39+'[5]Growth Area'!AH39+[5]PLN!AH39</f>
        <v>4409691.8481361736</v>
      </c>
      <c r="AI24" s="6">
        <f>+'[5]Low Growth - Total'!AI39+'[5]Growth Area'!AI39+[5]PLN!AI39</f>
        <v>4469590.7072071498</v>
      </c>
      <c r="AJ24" s="6">
        <f>+'[5]Low Growth - Total'!AJ39+'[5]Growth Area'!AJ39+[5]PLN!AJ39</f>
        <v>4529489.5662781242</v>
      </c>
      <c r="AK24" s="6">
        <f>+'[5]Low Growth - Total'!AK39+'[5]Growth Area'!AK39+[5]PLN!AK39</f>
        <v>4589388.4253491005</v>
      </c>
    </row>
    <row r="25" spans="1:40" x14ac:dyDescent="0.35">
      <c r="E25" s="10" t="str">
        <f>E11</f>
        <v>Valves and Meters</v>
      </c>
      <c r="F25" t="s">
        <v>53</v>
      </c>
      <c r="G25" s="6">
        <f>+'[5]Low Growth - Total'!G40+'[5]Growth Area'!G40+[5]PLN!G40</f>
        <v>0</v>
      </c>
      <c r="H25" s="6">
        <f>+'[5]Low Growth - Total'!H40+'[5]Growth Area'!H40+[5]PLN!H40</f>
        <v>0</v>
      </c>
      <c r="I25" s="6">
        <f>+'[5]Low Growth - Total'!I40+'[5]Growth Area'!I40+[5]PLN!I40</f>
        <v>0</v>
      </c>
      <c r="J25" s="6">
        <f>+'[5]Low Growth - Total'!J40+'[5]Growth Area'!J40+[5]PLN!J40</f>
        <v>0</v>
      </c>
      <c r="K25" s="6">
        <f>+'[5]Low Growth - Total'!K40+'[5]Growth Area'!K40+[5]PLN!K40</f>
        <v>0</v>
      </c>
      <c r="L25" s="6">
        <f>+'[5]Low Growth - Total'!L40+'[5]Growth Area'!L40+[5]PLN!L40</f>
        <v>0</v>
      </c>
      <c r="M25" s="6">
        <f>+'[5]Low Growth - Total'!M40+'[5]Growth Area'!M40+[5]PLN!M40</f>
        <v>0</v>
      </c>
      <c r="N25" s="6">
        <f>+'[5]Low Growth - Total'!N40+'[5]Growth Area'!N40+[5]PLN!N40</f>
        <v>0</v>
      </c>
      <c r="O25" s="6">
        <f>+'[5]Low Growth - Total'!O40+'[5]Growth Area'!O40+[5]PLN!O40</f>
        <v>0</v>
      </c>
      <c r="P25" s="6">
        <f>+'[5]Low Growth - Total'!P40+'[5]Growth Area'!P40+[5]PLN!P40</f>
        <v>0</v>
      </c>
      <c r="Q25" s="6">
        <f>+'[5]Low Growth - Total'!Q40+'[5]Growth Area'!Q40+[5]PLN!Q40</f>
        <v>0</v>
      </c>
      <c r="R25" s="6">
        <f>+'[5]Low Growth - Total'!R40+'[5]Growth Area'!R40+[5]PLN!R40</f>
        <v>0</v>
      </c>
      <c r="S25" s="6">
        <f>+'[5]Low Growth - Total'!S40+'[5]Growth Area'!S40+[5]PLN!S40</f>
        <v>0</v>
      </c>
      <c r="T25" s="6">
        <f>+'[5]Low Growth - Total'!T40+'[5]Growth Area'!T40+[5]PLN!T40</f>
        <v>0</v>
      </c>
      <c r="U25" s="6">
        <f>+'[5]Low Growth - Total'!U40+'[5]Growth Area'!U40+[5]PLN!U40</f>
        <v>0</v>
      </c>
      <c r="V25" s="6">
        <f>+'[5]Low Growth - Total'!V40+'[5]Growth Area'!V40+[5]PLN!V40</f>
        <v>0</v>
      </c>
      <c r="W25" s="6">
        <f>+'[5]Low Growth - Total'!W40+'[5]Growth Area'!W40+[5]PLN!W40</f>
        <v>0</v>
      </c>
      <c r="X25" s="6">
        <f>+'[5]Low Growth - Total'!X40+'[5]Growth Area'!X40+[5]PLN!X40</f>
        <v>0</v>
      </c>
      <c r="Y25" s="6">
        <f>+'[5]Low Growth - Total'!Y40+'[5]Growth Area'!Y40+[5]PLN!Y40</f>
        <v>0</v>
      </c>
      <c r="Z25" s="6">
        <f>+'[5]Low Growth - Total'!Z40+'[5]Growth Area'!Z40+[5]PLN!Z40</f>
        <v>0</v>
      </c>
      <c r="AA25" s="6">
        <f>+'[5]Low Growth - Total'!AA40+'[5]Growth Area'!AA40+[5]PLN!AA40</f>
        <v>0</v>
      </c>
      <c r="AB25" s="6">
        <f>+'[5]Low Growth - Total'!AB40+'[5]Growth Area'!AB40+[5]PLN!AB40</f>
        <v>0</v>
      </c>
      <c r="AC25" s="6">
        <f>+'[5]Low Growth - Total'!AC40+'[5]Growth Area'!AC40+[5]PLN!AC40</f>
        <v>0</v>
      </c>
      <c r="AD25" s="6">
        <f>+'[5]Low Growth - Total'!AD40+'[5]Growth Area'!AD40+[5]PLN!AD40</f>
        <v>0</v>
      </c>
      <c r="AE25" s="6">
        <f>+'[5]Low Growth - Total'!AE40+'[5]Growth Area'!AE40+[5]PLN!AE40</f>
        <v>0</v>
      </c>
      <c r="AF25" s="6">
        <f>+'[5]Low Growth - Total'!AF40+'[5]Growth Area'!AF40+[5]PLN!AF40</f>
        <v>0</v>
      </c>
      <c r="AG25" s="6">
        <f>+'[5]Low Growth - Total'!AG40+'[5]Growth Area'!AG40+[5]PLN!AG40</f>
        <v>0</v>
      </c>
      <c r="AH25" s="6">
        <f>+'[5]Low Growth - Total'!AH40+'[5]Growth Area'!AH40+[5]PLN!AH40</f>
        <v>0</v>
      </c>
      <c r="AI25" s="6">
        <f>+'[5]Low Growth - Total'!AI40+'[5]Growth Area'!AI40+[5]PLN!AI40</f>
        <v>0</v>
      </c>
      <c r="AJ25" s="6">
        <f>+'[5]Low Growth - Total'!AJ40+'[5]Growth Area'!AJ40+[5]PLN!AJ40</f>
        <v>0</v>
      </c>
      <c r="AK25" s="6">
        <f>+'[5]Low Growth - Total'!AK40+'[5]Growth Area'!AK40+[5]PLN!AK40</f>
        <v>0</v>
      </c>
    </row>
    <row r="26" spans="1:40" x14ac:dyDescent="0.35">
      <c r="E26" t="s">
        <v>41</v>
      </c>
      <c r="F26" t="s">
        <v>53</v>
      </c>
      <c r="G26" s="6">
        <f>+'[5]Low Growth - Total'!G41+'[5]Growth Area'!G41+[5]PLN!G41</f>
        <v>0</v>
      </c>
      <c r="H26" s="6">
        <f>+'[5]Low Growth - Total'!H41+'[5]Growth Area'!H41+[5]PLN!H41</f>
        <v>0</v>
      </c>
      <c r="I26" s="6">
        <f>+'[5]Low Growth - Total'!I41+'[5]Growth Area'!I41+[5]PLN!I41</f>
        <v>0</v>
      </c>
      <c r="J26" s="6">
        <f>+'[5]Low Growth - Total'!J41+'[5]Growth Area'!J41+[5]PLN!J41</f>
        <v>0</v>
      </c>
      <c r="K26" s="6">
        <f>+'[5]Low Growth - Total'!K41+'[5]Growth Area'!K41+[5]PLN!K41</f>
        <v>0</v>
      </c>
      <c r="L26" s="6">
        <f>+'[5]Low Growth - Total'!L41+'[5]Growth Area'!L41+[5]PLN!L41</f>
        <v>0</v>
      </c>
      <c r="M26" s="6">
        <f>+'[5]Low Growth - Total'!M41+'[5]Growth Area'!M41+[5]PLN!M41</f>
        <v>0</v>
      </c>
      <c r="N26" s="6">
        <f>+'[5]Low Growth - Total'!N41+'[5]Growth Area'!N41+[5]PLN!N41</f>
        <v>0</v>
      </c>
      <c r="O26" s="6">
        <f>+'[5]Low Growth - Total'!O41+'[5]Growth Area'!O41+[5]PLN!O41</f>
        <v>0</v>
      </c>
      <c r="P26" s="6">
        <f>+'[5]Low Growth - Total'!P41+'[5]Growth Area'!P41+[5]PLN!P41</f>
        <v>0</v>
      </c>
      <c r="Q26" s="6">
        <f>+'[5]Low Growth - Total'!Q41+'[5]Growth Area'!Q41+[5]PLN!Q41</f>
        <v>0</v>
      </c>
      <c r="R26" s="6">
        <f>+'[5]Low Growth - Total'!R41+'[5]Growth Area'!R41+[5]PLN!R41</f>
        <v>0</v>
      </c>
      <c r="S26" s="6">
        <f>+'[5]Low Growth - Total'!S41+'[5]Growth Area'!S41+[5]PLN!S41</f>
        <v>0</v>
      </c>
      <c r="T26" s="6">
        <f>+'[5]Low Growth - Total'!T41+'[5]Growth Area'!T41+[5]PLN!T41</f>
        <v>0</v>
      </c>
      <c r="U26" s="6">
        <f>+'[5]Low Growth - Total'!U41+'[5]Growth Area'!U41+[5]PLN!U41</f>
        <v>0</v>
      </c>
      <c r="V26" s="6">
        <f>+'[5]Low Growth - Total'!V41+'[5]Growth Area'!V41+[5]PLN!V41</f>
        <v>0</v>
      </c>
      <c r="W26" s="6">
        <f>+'[5]Low Growth - Total'!W41+'[5]Growth Area'!W41+[5]PLN!W41</f>
        <v>0</v>
      </c>
      <c r="X26" s="6">
        <f>+'[5]Low Growth - Total'!X41+'[5]Growth Area'!X41+[5]PLN!X41</f>
        <v>0</v>
      </c>
      <c r="Y26" s="6">
        <f>+'[5]Low Growth - Total'!Y41+'[5]Growth Area'!Y41+[5]PLN!Y41</f>
        <v>0</v>
      </c>
      <c r="Z26" s="6">
        <f>+'[5]Low Growth - Total'!Z41+'[5]Growth Area'!Z41+[5]PLN!Z41</f>
        <v>0</v>
      </c>
      <c r="AA26" s="6">
        <f>+'[5]Low Growth - Total'!AA41+'[5]Growth Area'!AA41+[5]PLN!AA41</f>
        <v>0</v>
      </c>
      <c r="AB26" s="6">
        <f>+'[5]Low Growth - Total'!AB41+'[5]Growth Area'!AB41+[5]PLN!AB41</f>
        <v>0</v>
      </c>
      <c r="AC26" s="6">
        <f>+'[5]Low Growth - Total'!AC41+'[5]Growth Area'!AC41+[5]PLN!AC41</f>
        <v>0</v>
      </c>
      <c r="AD26" s="6">
        <f>+'[5]Low Growth - Total'!AD41+'[5]Growth Area'!AD41+[5]PLN!AD41</f>
        <v>0</v>
      </c>
      <c r="AE26" s="6">
        <f>+'[5]Low Growth - Total'!AE41+'[5]Growth Area'!AE41+[5]PLN!AE41</f>
        <v>0</v>
      </c>
      <c r="AF26" s="6">
        <f>+'[5]Low Growth - Total'!AF41+'[5]Growth Area'!AF41+[5]PLN!AF41</f>
        <v>0</v>
      </c>
      <c r="AG26" s="6">
        <f>+'[5]Low Growth - Total'!AG41+'[5]Growth Area'!AG41+[5]PLN!AG41</f>
        <v>0</v>
      </c>
      <c r="AH26" s="6">
        <f>+'[5]Low Growth - Total'!AH41+'[5]Growth Area'!AH41+[5]PLN!AH41</f>
        <v>0</v>
      </c>
      <c r="AI26" s="6">
        <f>+'[5]Low Growth - Total'!AI41+'[5]Growth Area'!AI41+[5]PLN!AI41</f>
        <v>0</v>
      </c>
      <c r="AJ26" s="6">
        <f>+'[5]Low Growth - Total'!AJ41+'[5]Growth Area'!AJ41+[5]PLN!AJ41</f>
        <v>0</v>
      </c>
      <c r="AK26" s="6">
        <f>+'[5]Low Growth - Total'!AK41+'[5]Growth Area'!AK41+[5]PLN!AK41</f>
        <v>0</v>
      </c>
    </row>
    <row r="27" spans="1:40" x14ac:dyDescent="0.35">
      <c r="E27" t="s">
        <v>54</v>
      </c>
      <c r="F27" t="s">
        <v>53</v>
      </c>
      <c r="G27" s="6">
        <f>+'[5]Low Growth - Total'!G42+'[5]Growth Area'!G42+[5]PLN!G42</f>
        <v>0</v>
      </c>
      <c r="H27" s="6">
        <f>+'[5]Low Growth - Total'!H42+'[5]Growth Area'!H42+[5]PLN!H42</f>
        <v>0</v>
      </c>
      <c r="I27" s="6">
        <f>+'[5]Low Growth - Total'!I42+'[5]Growth Area'!I42+[5]PLN!I42</f>
        <v>0</v>
      </c>
      <c r="J27" s="6">
        <f>+'[5]Low Growth - Total'!J42+'[5]Growth Area'!J42+[5]PLN!J42</f>
        <v>0</v>
      </c>
      <c r="K27" s="6">
        <f>+'[5]Low Growth - Total'!K42+'[5]Growth Area'!K42+[5]PLN!K42</f>
        <v>0</v>
      </c>
      <c r="L27" s="6">
        <f>+'[5]Low Growth - Total'!L42+'[5]Growth Area'!L42+[5]PLN!L42</f>
        <v>0</v>
      </c>
      <c r="M27" s="6">
        <f>+'[5]Low Growth - Total'!M42+'[5]Growth Area'!M42+[5]PLN!M42</f>
        <v>0</v>
      </c>
      <c r="N27" s="6">
        <f>+'[5]Low Growth - Total'!N42+'[5]Growth Area'!N42+[5]PLN!N42</f>
        <v>0</v>
      </c>
      <c r="O27" s="6">
        <f>+'[5]Low Growth - Total'!O42+'[5]Growth Area'!O42+[5]PLN!O42</f>
        <v>0</v>
      </c>
      <c r="P27" s="6">
        <f>+'[5]Low Growth - Total'!P42+'[5]Growth Area'!P42+[5]PLN!P42</f>
        <v>0</v>
      </c>
      <c r="Q27" s="6">
        <f>+'[5]Low Growth - Total'!Q42+'[5]Growth Area'!Q42+[5]PLN!Q42</f>
        <v>0</v>
      </c>
      <c r="R27" s="6">
        <f>+'[5]Low Growth - Total'!R42+'[5]Growth Area'!R42+[5]PLN!R42</f>
        <v>0</v>
      </c>
      <c r="S27" s="6">
        <f>+'[5]Low Growth - Total'!S42+'[5]Growth Area'!S42+[5]PLN!S42</f>
        <v>0</v>
      </c>
      <c r="T27" s="6">
        <f>+'[5]Low Growth - Total'!T42+'[5]Growth Area'!T42+[5]PLN!T42</f>
        <v>0</v>
      </c>
      <c r="U27" s="6">
        <f>+'[5]Low Growth - Total'!U42+'[5]Growth Area'!U42+[5]PLN!U42</f>
        <v>0</v>
      </c>
      <c r="V27" s="6">
        <f>+'[5]Low Growth - Total'!V42+'[5]Growth Area'!V42+[5]PLN!V42</f>
        <v>0</v>
      </c>
      <c r="W27" s="6">
        <f>+'[5]Low Growth - Total'!W42+'[5]Growth Area'!W42+[5]PLN!W42</f>
        <v>0</v>
      </c>
      <c r="X27" s="6">
        <f>+'[5]Low Growth - Total'!X42+'[5]Growth Area'!X42+[5]PLN!X42</f>
        <v>0</v>
      </c>
      <c r="Y27" s="6">
        <f>+'[5]Low Growth - Total'!Y42+'[5]Growth Area'!Y42+[5]PLN!Y42</f>
        <v>0</v>
      </c>
      <c r="Z27" s="6">
        <f>+'[5]Low Growth - Total'!Z42+'[5]Growth Area'!Z42+[5]PLN!Z42</f>
        <v>0</v>
      </c>
      <c r="AA27" s="6">
        <f>+'[5]Low Growth - Total'!AA42+'[5]Growth Area'!AA42+[5]PLN!AA42</f>
        <v>0</v>
      </c>
      <c r="AB27" s="6">
        <f>+'[5]Low Growth - Total'!AB42+'[5]Growth Area'!AB42+[5]PLN!AB42</f>
        <v>0</v>
      </c>
      <c r="AC27" s="6">
        <f>+'[5]Low Growth - Total'!AC42+'[5]Growth Area'!AC42+[5]PLN!AC42</f>
        <v>0</v>
      </c>
      <c r="AD27" s="6">
        <f>+'[5]Low Growth - Total'!AD42+'[5]Growth Area'!AD42+[5]PLN!AD42</f>
        <v>0</v>
      </c>
      <c r="AE27" s="6">
        <f>+'[5]Low Growth - Total'!AE42+'[5]Growth Area'!AE42+[5]PLN!AE42</f>
        <v>0</v>
      </c>
      <c r="AF27" s="6">
        <f>+'[5]Low Growth - Total'!AF42+'[5]Growth Area'!AF42+[5]PLN!AF42</f>
        <v>0</v>
      </c>
      <c r="AG27" s="6">
        <f>+'[5]Low Growth - Total'!AG42+'[5]Growth Area'!AG42+[5]PLN!AG42</f>
        <v>0</v>
      </c>
      <c r="AH27" s="6">
        <f>+'[5]Low Growth - Total'!AH42+'[5]Growth Area'!AH42+[5]PLN!AH42</f>
        <v>0</v>
      </c>
      <c r="AI27" s="6">
        <f>+'[5]Low Growth - Total'!AI42+'[5]Growth Area'!AI42+[5]PLN!AI42</f>
        <v>0</v>
      </c>
      <c r="AJ27" s="6">
        <f>+'[5]Low Growth - Total'!AJ42+'[5]Growth Area'!AJ42+[5]PLN!AJ42</f>
        <v>0</v>
      </c>
      <c r="AK27" s="6">
        <f>+'[5]Low Growth - Total'!AK42+'[5]Growth Area'!AK42+[5]PLN!AK42</f>
        <v>0</v>
      </c>
    </row>
    <row r="28" spans="1:40" x14ac:dyDescent="0.35">
      <c r="G28" s="10">
        <f>SUM(G23:G27)</f>
        <v>64771548.044999994</v>
      </c>
      <c r="H28" s="10">
        <f t="shared" ref="H28:N28" si="3">SUM(H23:H27)</f>
        <v>1998628.7159307459</v>
      </c>
      <c r="I28" s="10">
        <f t="shared" si="3"/>
        <v>7501412.3547134995</v>
      </c>
      <c r="J28" s="10">
        <f t="shared" si="3"/>
        <v>8953631.9748609979</v>
      </c>
      <c r="K28" s="10">
        <f t="shared" si="3"/>
        <v>14816763.503986044</v>
      </c>
      <c r="L28" s="10">
        <f t="shared" si="3"/>
        <v>5895611.8237101641</v>
      </c>
      <c r="M28" s="10">
        <f t="shared" si="3"/>
        <v>3765371.2819813695</v>
      </c>
      <c r="N28" s="10">
        <f t="shared" si="3"/>
        <v>3967030.0734917778</v>
      </c>
      <c r="O28" s="23">
        <f>'All Developments - Period 6'!O28</f>
        <v>33543785.550435688</v>
      </c>
      <c r="P28" s="23">
        <f>'All Developments - Period 6'!P28</f>
        <v>8056640.7966997046</v>
      </c>
      <c r="Q28" s="23">
        <f>'All Developments - Period 6'!Q28</f>
        <v>10260620.160198603</v>
      </c>
      <c r="R28" s="23">
        <f>'All Developments - Period 6'!R28</f>
        <v>20330753.185707778</v>
      </c>
      <c r="S28" s="23">
        <f>'All Developments - Period 6'!S28</f>
        <v>26882278.803058125</v>
      </c>
      <c r="T28" s="23">
        <f>AVERAGE($H$14:$N$14)*T22</f>
        <v>8486345.2473496981</v>
      </c>
      <c r="U28" s="23">
        <f t="shared" ref="U28:AK28" si="4">AVERAGE($H$14:$N$14)*U22</f>
        <v>8616912.4036175255</v>
      </c>
      <c r="V28" s="23">
        <f t="shared" si="4"/>
        <v>8747479.5598853547</v>
      </c>
      <c r="W28" s="23">
        <f t="shared" si="4"/>
        <v>8878046.716153184</v>
      </c>
      <c r="X28" s="23">
        <f t="shared" si="4"/>
        <v>9008613.8724210113</v>
      </c>
      <c r="Y28" s="23">
        <f t="shared" si="4"/>
        <v>9139181.0286888406</v>
      </c>
      <c r="Z28" s="23">
        <f t="shared" si="4"/>
        <v>9269748.1849566698</v>
      </c>
      <c r="AA28" s="23">
        <f t="shared" si="4"/>
        <v>9400315.3412244972</v>
      </c>
      <c r="AB28" s="23">
        <f t="shared" si="4"/>
        <v>9530882.4974923264</v>
      </c>
      <c r="AC28" s="23">
        <f t="shared" si="4"/>
        <v>9661449.6537601557</v>
      </c>
      <c r="AD28" s="23">
        <f t="shared" si="4"/>
        <v>9792016.8100279849</v>
      </c>
      <c r="AE28" s="23">
        <f t="shared" si="4"/>
        <v>9922583.9662958123</v>
      </c>
      <c r="AF28" s="23">
        <f t="shared" si="4"/>
        <v>10053151.122563642</v>
      </c>
      <c r="AG28" s="23">
        <f t="shared" si="4"/>
        <v>10183718.278831471</v>
      </c>
      <c r="AH28" s="23">
        <f t="shared" si="4"/>
        <v>10314285.435099298</v>
      </c>
      <c r="AI28" s="23">
        <f t="shared" si="4"/>
        <v>10444852.591367127</v>
      </c>
      <c r="AJ28" s="23">
        <f t="shared" si="4"/>
        <v>10575419.747634957</v>
      </c>
      <c r="AK28" s="23">
        <f t="shared" si="4"/>
        <v>10705986.903902784</v>
      </c>
      <c r="AL28" s="10">
        <f>SUM(G28:AK28)</f>
        <v>383475065.63104677</v>
      </c>
    </row>
    <row r="29" spans="1:40" x14ac:dyDescent="0.35">
      <c r="G29" s="28">
        <f>'[7]All Developments - Total'!G28</f>
        <v>63926369</v>
      </c>
      <c r="H29" s="28">
        <f>'[7]All Developments - Total'!H28</f>
        <v>3749724.8825958986</v>
      </c>
      <c r="I29" s="28">
        <f>'[7]All Developments - Total'!I28</f>
        <v>3567053.6444464261</v>
      </c>
      <c r="J29" s="28">
        <f>'[7]All Developments - Total'!J28</f>
        <v>5901717.0463718157</v>
      </c>
      <c r="K29" s="28">
        <f>'[7]All Developments - Total'!K28</f>
        <v>2615370.1341335103</v>
      </c>
      <c r="L29" s="28">
        <f>'[7]All Developments - Total'!L28</f>
        <v>5498358.0118662808</v>
      </c>
      <c r="M29" s="28">
        <f>'[7]All Developments - Total'!M28</f>
        <v>6580810.6233002292</v>
      </c>
      <c r="N29" s="28">
        <f>'[7]All Developments - Total'!N28</f>
        <v>5767692.0938338349</v>
      </c>
      <c r="O29" s="28">
        <f>'[7]All Developments - Total'!O28</f>
        <v>7180432.1134907408</v>
      </c>
      <c r="P29" s="28">
        <f>'[7]All Developments - Total'!P28</f>
        <v>4694331.7663421491</v>
      </c>
      <c r="Q29" s="28">
        <f>'[7]All Developments - Total'!Q28</f>
        <v>8306157.1789570637</v>
      </c>
      <c r="R29" s="28">
        <f>'[7]All Developments - Total'!R28</f>
        <v>2298430.6244544704</v>
      </c>
      <c r="S29" s="28">
        <f>'[7]All Developments - Total'!S28</f>
        <v>6574306.032873244</v>
      </c>
      <c r="T29" s="28">
        <f>'[7]All Developments - Total'!T28</f>
        <v>29792268.529562488</v>
      </c>
      <c r="U29" s="28">
        <f>'[7]All Developments - Total'!U28</f>
        <v>3960484.5938334642</v>
      </c>
      <c r="V29" s="28">
        <f>'[7]All Developments - Total'!V28</f>
        <v>7154971.4999741288</v>
      </c>
      <c r="W29" s="28">
        <f>'[7]All Developments - Total'!W28</f>
        <v>7319535.8444735343</v>
      </c>
      <c r="X29" s="28">
        <f>'[7]All Developments - Total'!X28</f>
        <v>7487885.1688964237</v>
      </c>
      <c r="Y29" s="28">
        <f>'[7]All Developments - Total'!Y28</f>
        <v>7660106.5277810413</v>
      </c>
      <c r="Z29" s="28">
        <f>'[7]All Developments - Total'!Z28</f>
        <v>7836288.9779200032</v>
      </c>
      <c r="AA29" s="28">
        <f>'[7]All Developments - Total'!AA28</f>
        <v>8016523.6244121622</v>
      </c>
      <c r="AB29" s="28">
        <f>'[7]All Developments - Total'!AB28</f>
        <v>8200903.6677736416</v>
      </c>
      <c r="AC29" s="28">
        <f>'[7]All Developments - Total'!AC28</f>
        <v>8389524.4521324355</v>
      </c>
      <c r="AD29" s="28">
        <f>'[7]All Developments - Total'!AD28</f>
        <v>8582483.5145314801</v>
      </c>
      <c r="AE29" s="28">
        <f>'[7]All Developments - Total'!AE28</f>
        <v>8779880.6353657041</v>
      </c>
      <c r="AF29" s="28">
        <f>'[7]All Developments - Total'!AF28</f>
        <v>8981817.8899791148</v>
      </c>
      <c r="AG29" s="28">
        <f>'[7]All Developments - Total'!AG28</f>
        <v>9188399.7014486324</v>
      </c>
      <c r="AH29" s="28">
        <f>'[7]All Developments - Total'!AH28</f>
        <v>9399732.8945819512</v>
      </c>
      <c r="AI29" s="28">
        <f>'[7]All Developments - Total'!AI28</f>
        <v>9615926.7511573341</v>
      </c>
      <c r="AJ29" s="28">
        <f>'[7]All Developments - Total'!AJ28</f>
        <v>9837093.0664339531</v>
      </c>
      <c r="AK29" s="28">
        <f>'[7]All Developments - Total'!AK28</f>
        <v>10063346.206961934</v>
      </c>
      <c r="AL29" s="28">
        <f>SUM(G29:AK29)</f>
        <v>296927926.69988507</v>
      </c>
      <c r="AM29" s="29" t="s">
        <v>168</v>
      </c>
    </row>
    <row r="30" spans="1:40" x14ac:dyDescent="0.35">
      <c r="D30" t="s">
        <v>55</v>
      </c>
      <c r="G30" s="10"/>
      <c r="H30" s="10"/>
      <c r="I30" s="10"/>
      <c r="J30" s="10"/>
      <c r="K30" s="10"/>
      <c r="L30" s="10"/>
      <c r="M30" s="10"/>
      <c r="N30" s="10"/>
      <c r="O30" s="10"/>
      <c r="P30" s="10"/>
      <c r="Q30" s="10"/>
      <c r="AL30" s="10">
        <f>AL28-AL29</f>
        <v>86547138.931161702</v>
      </c>
      <c r="AM30">
        <f>AL30/(AK93+AK114)</f>
        <v>3187.7399237996942</v>
      </c>
      <c r="AN30" t="s">
        <v>169</v>
      </c>
    </row>
    <row r="31" spans="1:40" x14ac:dyDescent="0.35">
      <c r="E31" s="10" t="str">
        <f>E23</f>
        <v>Pipes</v>
      </c>
      <c r="F31" t="s">
        <v>53</v>
      </c>
      <c r="G31" s="10">
        <f t="shared" ref="G31:AK34" si="5">G23/$G9+IF((G$4-$G9+1)&gt;0,-INDEX($G23:$AK23,1,(G$4-$G9+1))/$G9,0)</f>
        <v>517897.46720000001</v>
      </c>
      <c r="H31" s="10">
        <f t="shared" si="5"/>
        <v>22783.037440398795</v>
      </c>
      <c r="I31" s="10">
        <f t="shared" si="5"/>
        <v>11365.74709427</v>
      </c>
      <c r="J31" s="10">
        <f t="shared" si="5"/>
        <v>81239.755847219989</v>
      </c>
      <c r="K31" s="10">
        <f t="shared" si="5"/>
        <v>197951.90751781658</v>
      </c>
      <c r="L31" s="10">
        <f t="shared" si="5"/>
        <v>44356.233916493307</v>
      </c>
      <c r="M31" s="10">
        <f t="shared" si="5"/>
        <v>73134.059162665391</v>
      </c>
      <c r="N31" s="10">
        <f t="shared" si="5"/>
        <v>64084.927155610429</v>
      </c>
      <c r="O31" s="10">
        <f t="shared" si="5"/>
        <v>72186.985309328345</v>
      </c>
      <c r="P31" s="10">
        <f t="shared" si="5"/>
        <v>73702.912000824232</v>
      </c>
      <c r="Q31" s="10">
        <f t="shared" si="5"/>
        <v>75250.673152841511</v>
      </c>
      <c r="R31" s="10">
        <f t="shared" si="5"/>
        <v>76830.937289051188</v>
      </c>
      <c r="S31" s="10">
        <f t="shared" si="5"/>
        <v>78444.386972121254</v>
      </c>
      <c r="T31" s="10">
        <f t="shared" si="5"/>
        <v>79782.595358722087</v>
      </c>
      <c r="U31" s="10">
        <f t="shared" si="5"/>
        <v>81120.803745322919</v>
      </c>
      <c r="V31" s="10">
        <f t="shared" si="5"/>
        <v>82459.012131923751</v>
      </c>
      <c r="W31" s="10">
        <f t="shared" si="5"/>
        <v>83797.220518524584</v>
      </c>
      <c r="X31" s="10">
        <f t="shared" si="5"/>
        <v>85135.428905125416</v>
      </c>
      <c r="Y31" s="10">
        <f t="shared" si="5"/>
        <v>86473.637291726249</v>
      </c>
      <c r="Z31" s="10">
        <f t="shared" si="5"/>
        <v>87811.845678327081</v>
      </c>
      <c r="AA31" s="10">
        <f t="shared" si="5"/>
        <v>89150.054064927914</v>
      </c>
      <c r="AB31" s="10">
        <f t="shared" si="5"/>
        <v>90488.262451528746</v>
      </c>
      <c r="AC31" s="10">
        <f t="shared" si="5"/>
        <v>91826.470838129579</v>
      </c>
      <c r="AD31" s="10">
        <f t="shared" si="5"/>
        <v>93164.679224730411</v>
      </c>
      <c r="AE31" s="10">
        <f t="shared" si="5"/>
        <v>94502.887611331244</v>
      </c>
      <c r="AF31" s="10">
        <f t="shared" si="5"/>
        <v>95841.095997932076</v>
      </c>
      <c r="AG31" s="10">
        <f t="shared" si="5"/>
        <v>97179.304384532908</v>
      </c>
      <c r="AH31" s="10">
        <f t="shared" si="5"/>
        <v>98517.512771133741</v>
      </c>
      <c r="AI31" s="10">
        <f t="shared" si="5"/>
        <v>99855.721157734573</v>
      </c>
      <c r="AJ31" s="10">
        <f t="shared" si="5"/>
        <v>101193.92954433541</v>
      </c>
      <c r="AK31" s="10">
        <f t="shared" si="5"/>
        <v>102532.13793093624</v>
      </c>
    </row>
    <row r="32" spans="1:40" x14ac:dyDescent="0.35">
      <c r="E32" s="10" t="str">
        <f t="shared" ref="E32:E34" si="6">E24</f>
        <v>Pumps</v>
      </c>
      <c r="F32" t="s">
        <v>53</v>
      </c>
      <c r="G32" s="10">
        <f t="shared" si="5"/>
        <v>1555066.9873999998</v>
      </c>
      <c r="H32" s="10">
        <f t="shared" si="5"/>
        <v>34379.073756432248</v>
      </c>
      <c r="I32" s="10">
        <f t="shared" si="5"/>
        <v>277325</v>
      </c>
      <c r="J32" s="10">
        <f t="shared" si="5"/>
        <v>195665.76729999998</v>
      </c>
      <c r="K32" s="10">
        <f t="shared" si="5"/>
        <v>196766.7251238086</v>
      </c>
      <c r="L32" s="10">
        <f t="shared" si="5"/>
        <v>147112.00511541998</v>
      </c>
      <c r="M32" s="10">
        <f t="shared" si="5"/>
        <v>4346.7329539239981</v>
      </c>
      <c r="N32" s="10">
        <f t="shared" si="5"/>
        <v>30511.348628450258</v>
      </c>
      <c r="O32" s="10">
        <f t="shared" si="5"/>
        <v>129244.98465549626</v>
      </c>
      <c r="P32" s="10">
        <f t="shared" si="5"/>
        <v>131959.12933326163</v>
      </c>
      <c r="Q32" s="10">
        <f t="shared" si="5"/>
        <v>134730.27104926013</v>
      </c>
      <c r="R32" s="10">
        <f t="shared" si="5"/>
        <v>137559.60674129456</v>
      </c>
      <c r="S32" s="10">
        <f t="shared" si="5"/>
        <v>140448.35848286172</v>
      </c>
      <c r="T32" s="10">
        <f t="shared" si="5"/>
        <v>142844.31284570077</v>
      </c>
      <c r="U32" s="10">
        <f t="shared" si="5"/>
        <v>145240.26720853976</v>
      </c>
      <c r="V32" s="10">
        <f t="shared" si="5"/>
        <v>147636.22157137879</v>
      </c>
      <c r="W32" s="10">
        <f t="shared" si="5"/>
        <v>150032.17593421778</v>
      </c>
      <c r="X32" s="10">
        <f t="shared" si="5"/>
        <v>152428.13029705681</v>
      </c>
      <c r="Y32" s="10">
        <f t="shared" si="5"/>
        <v>154824.08465989583</v>
      </c>
      <c r="Z32" s="10">
        <f t="shared" si="5"/>
        <v>157220.03902273483</v>
      </c>
      <c r="AA32" s="10">
        <f t="shared" si="5"/>
        <v>159615.99338557385</v>
      </c>
      <c r="AB32" s="10">
        <f t="shared" si="5"/>
        <v>162011.94774841287</v>
      </c>
      <c r="AC32" s="10">
        <f t="shared" si="5"/>
        <v>164407.90211125187</v>
      </c>
      <c r="AD32" s="10">
        <f t="shared" si="5"/>
        <v>166803.85647409089</v>
      </c>
      <c r="AE32" s="10">
        <f t="shared" si="5"/>
        <v>169199.81083692992</v>
      </c>
      <c r="AF32" s="10">
        <f t="shared" si="5"/>
        <v>-1383471.2222002309</v>
      </c>
      <c r="AG32" s="10">
        <f t="shared" si="5"/>
        <v>139612.64580617569</v>
      </c>
      <c r="AH32" s="10">
        <f t="shared" si="5"/>
        <v>-100937.32607455307</v>
      </c>
      <c r="AI32" s="10">
        <f t="shared" si="5"/>
        <v>-16882.139011713996</v>
      </c>
      <c r="AJ32" s="10">
        <f t="shared" si="5"/>
        <v>-15587.142472683627</v>
      </c>
      <c r="AK32" s="10">
        <f t="shared" si="5"/>
        <v>36463.531898544054</v>
      </c>
    </row>
    <row r="33" spans="1:39" x14ac:dyDescent="0.35">
      <c r="E33" s="10" t="str">
        <f t="shared" si="6"/>
        <v>Valves and Meters</v>
      </c>
      <c r="F33" t="s">
        <v>53</v>
      </c>
      <c r="G33" s="10">
        <f t="shared" si="5"/>
        <v>0</v>
      </c>
      <c r="H33" s="10">
        <f t="shared" si="5"/>
        <v>0</v>
      </c>
      <c r="I33" s="10">
        <f t="shared" si="5"/>
        <v>0</v>
      </c>
      <c r="J33" s="10">
        <f t="shared" si="5"/>
        <v>0</v>
      </c>
      <c r="K33" s="10">
        <f t="shared" si="5"/>
        <v>0</v>
      </c>
      <c r="L33" s="10">
        <f t="shared" si="5"/>
        <v>0</v>
      </c>
      <c r="M33" s="10">
        <f t="shared" si="5"/>
        <v>0</v>
      </c>
      <c r="N33" s="10">
        <f t="shared" si="5"/>
        <v>0</v>
      </c>
      <c r="O33" s="10">
        <f t="shared" si="5"/>
        <v>0</v>
      </c>
      <c r="P33" s="10">
        <f t="shared" si="5"/>
        <v>0</v>
      </c>
      <c r="Q33" s="10">
        <f t="shared" si="5"/>
        <v>0</v>
      </c>
      <c r="R33" s="10">
        <f t="shared" si="5"/>
        <v>0</v>
      </c>
      <c r="S33" s="10">
        <f t="shared" si="5"/>
        <v>0</v>
      </c>
      <c r="T33" s="10">
        <f t="shared" si="5"/>
        <v>0</v>
      </c>
      <c r="U33" s="10">
        <f t="shared" si="5"/>
        <v>0</v>
      </c>
      <c r="V33" s="10">
        <f t="shared" si="5"/>
        <v>0</v>
      </c>
      <c r="W33" s="10">
        <f t="shared" si="5"/>
        <v>0</v>
      </c>
      <c r="X33" s="10">
        <f t="shared" si="5"/>
        <v>0</v>
      </c>
      <c r="Y33" s="10">
        <f t="shared" si="5"/>
        <v>0</v>
      </c>
      <c r="Z33" s="10">
        <f t="shared" si="5"/>
        <v>0</v>
      </c>
      <c r="AA33" s="10">
        <f t="shared" si="5"/>
        <v>0</v>
      </c>
      <c r="AB33" s="10">
        <f t="shared" si="5"/>
        <v>0</v>
      </c>
      <c r="AC33" s="10">
        <f t="shared" si="5"/>
        <v>0</v>
      </c>
      <c r="AD33" s="10">
        <f t="shared" si="5"/>
        <v>0</v>
      </c>
      <c r="AE33" s="10">
        <f t="shared" si="5"/>
        <v>0</v>
      </c>
      <c r="AF33" s="10">
        <f t="shared" si="5"/>
        <v>0</v>
      </c>
      <c r="AG33" s="10">
        <f t="shared" si="5"/>
        <v>0</v>
      </c>
      <c r="AH33" s="10">
        <f t="shared" si="5"/>
        <v>0</v>
      </c>
      <c r="AI33" s="10">
        <f t="shared" si="5"/>
        <v>0</v>
      </c>
      <c r="AJ33" s="10">
        <f t="shared" si="5"/>
        <v>0</v>
      </c>
      <c r="AK33" s="10">
        <f t="shared" si="5"/>
        <v>0</v>
      </c>
    </row>
    <row r="34" spans="1:39" x14ac:dyDescent="0.35">
      <c r="E34" s="10" t="str">
        <f t="shared" si="6"/>
        <v>Temporary Assets</v>
      </c>
      <c r="F34" t="s">
        <v>53</v>
      </c>
      <c r="G34" s="10">
        <f t="shared" si="5"/>
        <v>0</v>
      </c>
      <c r="H34" s="10">
        <f t="shared" si="5"/>
        <v>0</v>
      </c>
      <c r="I34" s="10">
        <f t="shared" si="5"/>
        <v>0</v>
      </c>
      <c r="J34" s="10">
        <f t="shared" si="5"/>
        <v>0</v>
      </c>
      <c r="K34" s="10">
        <f t="shared" si="5"/>
        <v>0</v>
      </c>
      <c r="L34" s="10">
        <f t="shared" si="5"/>
        <v>0</v>
      </c>
      <c r="M34" s="10">
        <f t="shared" si="5"/>
        <v>0</v>
      </c>
      <c r="N34" s="10">
        <f t="shared" si="5"/>
        <v>0</v>
      </c>
      <c r="O34" s="10">
        <f t="shared" si="5"/>
        <v>0</v>
      </c>
      <c r="P34" s="10">
        <f t="shared" si="5"/>
        <v>0</v>
      </c>
      <c r="Q34" s="10">
        <f t="shared" si="5"/>
        <v>0</v>
      </c>
      <c r="R34" s="10">
        <f t="shared" si="5"/>
        <v>0</v>
      </c>
      <c r="S34" s="10">
        <f t="shared" si="5"/>
        <v>0</v>
      </c>
      <c r="T34" s="10">
        <f t="shared" si="5"/>
        <v>0</v>
      </c>
      <c r="U34" s="10">
        <f t="shared" si="5"/>
        <v>0</v>
      </c>
      <c r="V34" s="10">
        <f t="shared" si="5"/>
        <v>0</v>
      </c>
      <c r="W34" s="10">
        <f t="shared" si="5"/>
        <v>0</v>
      </c>
      <c r="X34" s="10">
        <f t="shared" si="5"/>
        <v>0</v>
      </c>
      <c r="Y34" s="10">
        <f t="shared" si="5"/>
        <v>0</v>
      </c>
      <c r="Z34" s="10">
        <f t="shared" si="5"/>
        <v>0</v>
      </c>
      <c r="AA34" s="10">
        <f t="shared" si="5"/>
        <v>0</v>
      </c>
      <c r="AB34" s="10">
        <f t="shared" si="5"/>
        <v>0</v>
      </c>
      <c r="AC34" s="10">
        <f t="shared" si="5"/>
        <v>0</v>
      </c>
      <c r="AD34" s="10">
        <f t="shared" si="5"/>
        <v>0</v>
      </c>
      <c r="AE34" s="10">
        <f t="shared" si="5"/>
        <v>0</v>
      </c>
      <c r="AF34" s="10">
        <f t="shared" si="5"/>
        <v>0</v>
      </c>
      <c r="AG34" s="10">
        <f t="shared" si="5"/>
        <v>0</v>
      </c>
      <c r="AH34" s="10">
        <f t="shared" si="5"/>
        <v>0</v>
      </c>
      <c r="AI34" s="10">
        <f t="shared" si="5"/>
        <v>0</v>
      </c>
      <c r="AJ34" s="10">
        <f t="shared" si="5"/>
        <v>0</v>
      </c>
      <c r="AK34" s="10">
        <f t="shared" si="5"/>
        <v>0</v>
      </c>
    </row>
    <row r="35" spans="1:39" x14ac:dyDescent="0.35">
      <c r="G35" s="10"/>
      <c r="H35" s="10"/>
      <c r="I35" s="10"/>
      <c r="J35" s="10"/>
      <c r="K35" s="10"/>
      <c r="L35" s="10"/>
      <c r="M35" s="10"/>
      <c r="N35" s="10"/>
      <c r="O35" s="10"/>
      <c r="P35" s="10"/>
      <c r="Q35" s="10"/>
    </row>
    <row r="36" spans="1:39" x14ac:dyDescent="0.35">
      <c r="D36" t="s">
        <v>56</v>
      </c>
      <c r="F36" t="s">
        <v>53</v>
      </c>
      <c r="G36" s="10">
        <f>SUM($G$31:G34)</f>
        <v>2072964.4545999998</v>
      </c>
      <c r="H36" s="10">
        <f>SUM($G$31:H34)</f>
        <v>2130126.5657968307</v>
      </c>
      <c r="I36" s="10">
        <f>SUM($G$31:I34)</f>
        <v>2418817.3128911005</v>
      </c>
      <c r="J36" s="10">
        <f>SUM($G$31:J34)</f>
        <v>2695722.8360383208</v>
      </c>
      <c r="K36" s="10">
        <f>SUM($G$31:K34)</f>
        <v>3090441.4686799459</v>
      </c>
      <c r="L36" s="10">
        <f>SUM($G$31:L34)</f>
        <v>3281909.7077118596</v>
      </c>
      <c r="M36" s="10">
        <f>SUM($G$31:M34)</f>
        <v>3359390.499828449</v>
      </c>
      <c r="N36" s="10">
        <f>SUM($G$31:N34)</f>
        <v>3453986.7756125093</v>
      </c>
      <c r="O36" s="10">
        <f>SUM($G$31:O34)</f>
        <v>3655418.7455773344</v>
      </c>
      <c r="P36" s="10">
        <f>SUM($G$31:P34)</f>
        <v>3861080.7869114196</v>
      </c>
      <c r="Q36" s="10">
        <f>SUM($G$31:Q34)</f>
        <v>4071061.7311135214</v>
      </c>
      <c r="R36" s="10">
        <f>SUM($G$31:R34)</f>
        <v>4285452.2751438674</v>
      </c>
      <c r="S36" s="10">
        <f>SUM($G$31:S34)</f>
        <v>4504345.0205988502</v>
      </c>
      <c r="T36" s="10">
        <f>SUM($G$31:T34)</f>
        <v>4726971.9288032725</v>
      </c>
      <c r="U36" s="10">
        <f>SUM($G$31:U34)</f>
        <v>4953332.9997571353</v>
      </c>
      <c r="V36" s="10">
        <f>SUM($G$31:V34)</f>
        <v>5183428.2334604375</v>
      </c>
      <c r="W36" s="10">
        <f>SUM($G$31:W34)</f>
        <v>5417257.6299131801</v>
      </c>
      <c r="X36" s="10">
        <f>SUM($G$31:X34)</f>
        <v>5654821.1891153622</v>
      </c>
      <c r="Y36" s="10">
        <f>SUM($G$31:Y34)</f>
        <v>5896118.9110669838</v>
      </c>
      <c r="Z36" s="10">
        <f>SUM($G$31:Z34)</f>
        <v>6141150.7957680449</v>
      </c>
      <c r="AA36" s="10">
        <f>SUM($G$31:AA34)</f>
        <v>6389916.8432185464</v>
      </c>
      <c r="AB36" s="10">
        <f>SUM($G$31:AB34)</f>
        <v>6642417.0534184892</v>
      </c>
      <c r="AC36" s="10">
        <f>SUM($G$31:AC34)</f>
        <v>6898651.4263678705</v>
      </c>
      <c r="AD36" s="10">
        <f>SUM($G$31:AD34)</f>
        <v>7158619.9620666923</v>
      </c>
      <c r="AE36" s="10">
        <f>SUM($G$31:AE34)</f>
        <v>7422322.6605149535</v>
      </c>
      <c r="AF36" s="10">
        <f>SUM($G$31:AF34)</f>
        <v>6134692.5343126552</v>
      </c>
      <c r="AG36" s="10">
        <f>SUM($G$31:AG34)</f>
        <v>6371484.4845033633</v>
      </c>
      <c r="AH36" s="10">
        <f>SUM($G$31:AH34)</f>
        <v>6369064.6711999448</v>
      </c>
      <c r="AI36" s="10">
        <f>SUM($G$31:AI34)</f>
        <v>6452038.2533459654</v>
      </c>
      <c r="AJ36" s="10">
        <f>SUM($G$31:AJ34)</f>
        <v>6537645.0404176172</v>
      </c>
      <c r="AK36" s="10">
        <f>SUM($G$31:AK34)</f>
        <v>6676640.7102470975</v>
      </c>
    </row>
    <row r="37" spans="1:39" x14ac:dyDescent="0.35">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9" x14ac:dyDescent="0.35">
      <c r="A38" s="2">
        <v>11</v>
      </c>
      <c r="C38" s="3" t="s">
        <v>57</v>
      </c>
      <c r="D38" s="3"/>
      <c r="F38" s="11">
        <f>G16</f>
        <v>2.1000000000000001E-2</v>
      </c>
    </row>
    <row r="39" spans="1:39" x14ac:dyDescent="0.35">
      <c r="E39" s="10" t="str">
        <f>E9</f>
        <v>Pipes</v>
      </c>
      <c r="F39" t="s">
        <v>53</v>
      </c>
      <c r="G39" s="6">
        <f>'[5]Low Growth - Total'!G54+'[5]Growth Area'!G54+[5]PLN!G54</f>
        <v>6232586.4000000004</v>
      </c>
      <c r="H39" s="6">
        <f>'[5]Low Growth - Total'!H54+'[5]Growth Area'!H54+[5]PLN!H54</f>
        <v>4176296</v>
      </c>
      <c r="I39" s="6">
        <f>'[5]Low Growth - Total'!I54+'[5]Growth Area'!I54+[5]PLN!I54</f>
        <v>4176296</v>
      </c>
      <c r="J39" s="6">
        <f>'[5]Low Growth - Total'!J54+'[5]Growth Area'!J54+[5]PLN!J54</f>
        <v>3786015.9385158177</v>
      </c>
      <c r="K39" s="6">
        <f>'[5]Low Growth - Total'!K54+'[5]Growth Area'!K54+[5]PLN!K54</f>
        <v>4598927.3384508733</v>
      </c>
      <c r="L39" s="6">
        <f>'[5]Low Growth - Total'!L54+'[5]Growth Area'!L54+[5]PLN!L54</f>
        <v>5147622.5504659051</v>
      </c>
      <c r="M39" s="6">
        <f>'[5]Low Growth - Total'!M54+'[5]Growth Area'!M54+[5]PLN!M54</f>
        <v>3979015.7998537263</v>
      </c>
      <c r="N39" s="6">
        <f>'[5]Low Growth - Total'!N54+'[5]Growth Area'!N54+[5]PLN!N54</f>
        <v>4907370.082629622</v>
      </c>
      <c r="O39" s="6">
        <f>'[5]Low Growth - Total'!O54+'[5]Growth Area'!O54+[5]PLN!O54</f>
        <v>4483790.3419831889</v>
      </c>
      <c r="P39" s="6">
        <f>'[5]Low Growth - Total'!P54+'[5]Growth Area'!P54+[5]PLN!P54</f>
        <v>4577949.939164836</v>
      </c>
      <c r="Q39" s="6">
        <f>'[5]Low Growth - Total'!Q54+'[5]Growth Area'!Q54+[5]PLN!Q54</f>
        <v>4674086.8878872972</v>
      </c>
      <c r="R39" s="6">
        <f>'[5]Low Growth - Total'!R54+'[5]Growth Area'!R54+[5]PLN!R54</f>
        <v>4772242.7125329301</v>
      </c>
      <c r="S39" s="6">
        <f>'[5]Low Growth - Total'!S54+'[5]Growth Area'!S54+[5]PLN!S54</f>
        <v>4872459.8094961215</v>
      </c>
      <c r="T39" s="6">
        <f>'[5]Low Growth - Total'!T54+'[5]Growth Area'!T54+[5]PLN!T54</f>
        <v>4974781.4654955398</v>
      </c>
      <c r="U39" s="6">
        <f>'[5]Low Growth - Total'!U54+'[5]Growth Area'!U54+[5]PLN!U54</f>
        <v>5079251.8762709461</v>
      </c>
      <c r="V39" s="6">
        <f>'[5]Low Growth - Total'!V54+'[5]Growth Area'!V54+[5]PLN!V54</f>
        <v>5185916.1656726357</v>
      </c>
      <c r="W39" s="6">
        <f>'[5]Low Growth - Total'!W54+'[5]Growth Area'!W54+[5]PLN!W54</f>
        <v>5294820.4051517611</v>
      </c>
      <c r="X39" s="6">
        <f>'[5]Low Growth - Total'!X54+'[5]Growth Area'!X54+[5]PLN!X54</f>
        <v>5406011.6336599477</v>
      </c>
      <c r="Y39" s="6">
        <f>'[5]Low Growth - Total'!Y54+'[5]Growth Area'!Y54+[5]PLN!Y54</f>
        <v>5519537.8779668063</v>
      </c>
      <c r="Z39" s="6">
        <f>'[5]Low Growth - Total'!Z54+'[5]Growth Area'!Z54+[5]PLN!Z54</f>
        <v>5635448.1734041097</v>
      </c>
      <c r="AA39" s="6">
        <f>'[5]Low Growth - Total'!AA54+'[5]Growth Area'!AA54+[5]PLN!AA54</f>
        <v>5753792.5850455957</v>
      </c>
      <c r="AB39" s="6">
        <f>'[5]Low Growth - Total'!AB54+'[5]Growth Area'!AB54+[5]PLN!AB54</f>
        <v>5874622.229331553</v>
      </c>
      <c r="AC39" s="6">
        <f>'[5]Low Growth - Total'!AC54+'[5]Growth Area'!AC54+[5]PLN!AC54</f>
        <v>5997989.296147516</v>
      </c>
      <c r="AD39" s="6">
        <f>'[5]Low Growth - Total'!AD54+'[5]Growth Area'!AD54+[5]PLN!AD54</f>
        <v>6123947.0713666137</v>
      </c>
      <c r="AE39" s="6">
        <f>'[5]Low Growth - Total'!AE54+'[5]Growth Area'!AE54+[5]PLN!AE54</f>
        <v>6252549.959865313</v>
      </c>
      <c r="AF39" s="6">
        <f>'[5]Low Growth - Total'!AF54+'[5]Growth Area'!AF54+[5]PLN!AF54</f>
        <v>6383853.5090224845</v>
      </c>
      <c r="AG39" s="6">
        <f>'[5]Low Growth - Total'!AG54+'[5]Growth Area'!AG54+[5]PLN!AG54</f>
        <v>6517914.432711957</v>
      </c>
      <c r="AH39" s="6">
        <f>'[5]Low Growth - Total'!AH54+'[5]Growth Area'!AH54+[5]PLN!AH54</f>
        <v>6654790.6357989078</v>
      </c>
      <c r="AI39" s="6">
        <f>'[5]Low Growth - Total'!AI54+'[5]Growth Area'!AI54+[5]PLN!AI54</f>
        <v>6794541.2391506853</v>
      </c>
      <c r="AJ39" s="6">
        <f>'[5]Low Growth - Total'!AJ54+'[5]Growth Area'!AJ54+[5]PLN!AJ54</f>
        <v>6937226.6051728493</v>
      </c>
      <c r="AK39" s="6">
        <f>'[5]Low Growth - Total'!AK54+'[5]Growth Area'!AK54+[5]PLN!AK54</f>
        <v>7082908.363881479</v>
      </c>
    </row>
    <row r="40" spans="1:39" x14ac:dyDescent="0.35">
      <c r="E40" s="10" t="str">
        <f>E10</f>
        <v>Pumps</v>
      </c>
      <c r="F40" t="s">
        <v>53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9" x14ac:dyDescent="0.35">
      <c r="E41" s="10" t="str">
        <f>E11</f>
        <v>Valves and Meters</v>
      </c>
      <c r="F41" t="s">
        <v>53</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9" x14ac:dyDescent="0.35">
      <c r="E42" s="10" t="str">
        <f>E12</f>
        <v>Temporary Assets</v>
      </c>
      <c r="F42" t="s">
        <v>53</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9" x14ac:dyDescent="0.35">
      <c r="E43" t="s">
        <v>54</v>
      </c>
      <c r="F43" t="s">
        <v>53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9" x14ac:dyDescent="0.35">
      <c r="G44" s="10">
        <f>SUM(G39:G43)</f>
        <v>6232586.4000000004</v>
      </c>
      <c r="H44" s="10">
        <f t="shared" ref="H44:AK44" si="7">SUM(H39:H43)</f>
        <v>4176296</v>
      </c>
      <c r="I44" s="10">
        <f t="shared" si="7"/>
        <v>4176296</v>
      </c>
      <c r="J44" s="10">
        <f t="shared" si="7"/>
        <v>3786015.9385158177</v>
      </c>
      <c r="K44" s="10">
        <f t="shared" si="7"/>
        <v>4598927.3384508733</v>
      </c>
      <c r="L44" s="10">
        <f t="shared" si="7"/>
        <v>5147622.5504659051</v>
      </c>
      <c r="M44" s="10">
        <f t="shared" si="7"/>
        <v>3979015.7998537263</v>
      </c>
      <c r="N44" s="10">
        <f t="shared" si="7"/>
        <v>4907370.082629622</v>
      </c>
      <c r="O44" s="10">
        <f t="shared" si="7"/>
        <v>4483790.3419831889</v>
      </c>
      <c r="P44" s="10">
        <f t="shared" si="7"/>
        <v>4577949.939164836</v>
      </c>
      <c r="Q44" s="10">
        <f t="shared" si="7"/>
        <v>4674086.8878872972</v>
      </c>
      <c r="R44" s="10">
        <f t="shared" si="7"/>
        <v>4772242.7125329301</v>
      </c>
      <c r="S44" s="10">
        <f t="shared" si="7"/>
        <v>4872459.8094961215</v>
      </c>
      <c r="T44" s="10">
        <f t="shared" si="7"/>
        <v>4974781.4654955398</v>
      </c>
      <c r="U44" s="10">
        <f t="shared" si="7"/>
        <v>5079251.8762709461</v>
      </c>
      <c r="V44" s="10">
        <f t="shared" si="7"/>
        <v>5185916.1656726357</v>
      </c>
      <c r="W44" s="10">
        <f t="shared" si="7"/>
        <v>5294820.4051517611</v>
      </c>
      <c r="X44" s="10">
        <f t="shared" si="7"/>
        <v>5406011.6336599477</v>
      </c>
      <c r="Y44" s="10">
        <f t="shared" si="7"/>
        <v>5519537.8779668063</v>
      </c>
      <c r="Z44" s="10">
        <f t="shared" si="7"/>
        <v>5635448.1734041097</v>
      </c>
      <c r="AA44" s="10">
        <f t="shared" si="7"/>
        <v>5753792.5850455957</v>
      </c>
      <c r="AB44" s="10">
        <f t="shared" si="7"/>
        <v>5874622.229331553</v>
      </c>
      <c r="AC44" s="10">
        <f t="shared" si="7"/>
        <v>5997989.296147516</v>
      </c>
      <c r="AD44" s="10">
        <f t="shared" si="7"/>
        <v>6123947.0713666137</v>
      </c>
      <c r="AE44" s="10">
        <f t="shared" si="7"/>
        <v>6252549.959865313</v>
      </c>
      <c r="AF44" s="10">
        <f t="shared" si="7"/>
        <v>6383853.5090224845</v>
      </c>
      <c r="AG44" s="10">
        <f t="shared" si="7"/>
        <v>6517914.432711957</v>
      </c>
      <c r="AH44" s="10">
        <f t="shared" si="7"/>
        <v>6654790.6357989078</v>
      </c>
      <c r="AI44" s="10">
        <f t="shared" si="7"/>
        <v>6794541.2391506853</v>
      </c>
      <c r="AJ44" s="10">
        <f t="shared" si="7"/>
        <v>6937226.6051728493</v>
      </c>
      <c r="AK44" s="10">
        <f t="shared" si="7"/>
        <v>7082908.363881479</v>
      </c>
      <c r="AL44" s="10">
        <f>SUM(G44:AK44)</f>
        <v>167854563.32609695</v>
      </c>
    </row>
    <row r="45" spans="1:39" x14ac:dyDescent="0.35">
      <c r="G45" s="10">
        <f>'[7]All Developments - Total'!G44</f>
        <v>1449448</v>
      </c>
      <c r="H45" s="10">
        <f>'[7]All Developments - Total'!H44</f>
        <v>2025732</v>
      </c>
      <c r="I45" s="10">
        <f>'[7]All Developments - Total'!I44</f>
        <v>2408444</v>
      </c>
      <c r="J45" s="10">
        <f>'[7]All Developments - Total'!J44</f>
        <v>2187241</v>
      </c>
      <c r="K45" s="10">
        <f>'[7]All Developments - Total'!K44</f>
        <v>2114488</v>
      </c>
      <c r="L45" s="10">
        <f>'[7]All Developments - Total'!L44</f>
        <v>2111566</v>
      </c>
      <c r="M45" s="10">
        <f>'[7]All Developments - Total'!M44</f>
        <v>1985000</v>
      </c>
      <c r="N45" s="10">
        <f>'[7]All Developments - Total'!N44</f>
        <v>2384555</v>
      </c>
      <c r="O45" s="10">
        <f>'[7]All Developments - Total'!O44</f>
        <v>2439399.7649999997</v>
      </c>
      <c r="P45" s="10">
        <f>'[7]All Developments - Total'!P44</f>
        <v>2495505.9595949999</v>
      </c>
      <c r="Q45" s="10">
        <f>'[7]All Developments - Total'!Q44</f>
        <v>2552902.5966656841</v>
      </c>
      <c r="R45" s="10">
        <f>'[7]All Developments - Total'!R44</f>
        <v>2611619.3563889945</v>
      </c>
      <c r="S45" s="10">
        <f>'[7]All Developments - Total'!S44</f>
        <v>2671686.6015859409</v>
      </c>
      <c r="T45" s="10">
        <f>'[7]All Developments - Total'!T44</f>
        <v>2733135.3934224178</v>
      </c>
      <c r="U45" s="10">
        <f>'[7]All Developments - Total'!U44</f>
        <v>2795997.507471133</v>
      </c>
      <c r="V45" s="10">
        <f>'[7]All Developments - Total'!V44</f>
        <v>2860305.4501429684</v>
      </c>
      <c r="W45" s="10">
        <f>'[7]All Developments - Total'!W44</f>
        <v>2926092.4754962567</v>
      </c>
      <c r="X45" s="10">
        <f>'[7]All Developments - Total'!X44</f>
        <v>2993392.6024326701</v>
      </c>
      <c r="Y45" s="10">
        <f>'[7]All Developments - Total'!Y44</f>
        <v>3062240.6322886213</v>
      </c>
      <c r="Z45" s="10">
        <f>'[7]All Developments - Total'!Z44</f>
        <v>3132672.1668312596</v>
      </c>
      <c r="AA45" s="10">
        <f>'[7]All Developments - Total'!AA44</f>
        <v>3204723.6266683782</v>
      </c>
      <c r="AB45" s="10">
        <f>'[7]All Developments - Total'!AB44</f>
        <v>3278432.2700817506</v>
      </c>
      <c r="AC45" s="10">
        <f>'[7]All Developments - Total'!AC44</f>
        <v>3353836.2122936305</v>
      </c>
      <c r="AD45" s="10">
        <f>'[7]All Developments - Total'!AD44</f>
        <v>3430974.4451763835</v>
      </c>
      <c r="AE45" s="10">
        <f>'[7]All Developments - Total'!AE44</f>
        <v>3509886.8574154405</v>
      </c>
      <c r="AF45" s="10">
        <f>'[7]All Developments - Total'!AF44</f>
        <v>3590614.2551359949</v>
      </c>
      <c r="AG45" s="10">
        <f>'[7]All Developments - Total'!AG44</f>
        <v>3673198.3830041229</v>
      </c>
      <c r="AH45" s="10">
        <f>'[7]All Developments - Total'!AH44</f>
        <v>3757681.9458132172</v>
      </c>
      <c r="AI45" s="10">
        <f>'[7]All Developments - Total'!AI44</f>
        <v>3844108.6305669211</v>
      </c>
      <c r="AJ45" s="10">
        <f>'[7]All Developments - Total'!AJ44</f>
        <v>3932523.1290699597</v>
      </c>
      <c r="AK45" s="10">
        <f>'[7]All Developments - Total'!AK44</f>
        <v>4022971.1610385682</v>
      </c>
      <c r="AL45" s="10">
        <f>SUM(G45:AK45)</f>
        <v>89540375.423585311</v>
      </c>
      <c r="AM45" t="s">
        <v>168</v>
      </c>
    </row>
    <row r="46" spans="1:39" x14ac:dyDescent="0.35">
      <c r="D46" t="s">
        <v>58</v>
      </c>
      <c r="G46" s="10"/>
      <c r="H46" s="10"/>
      <c r="I46" s="10"/>
      <c r="J46" s="10"/>
      <c r="K46" s="10"/>
      <c r="L46" s="10"/>
      <c r="M46" s="10"/>
      <c r="N46" s="10"/>
      <c r="O46" s="10"/>
      <c r="P46" s="10"/>
      <c r="Q46" s="10"/>
      <c r="AL46" s="10">
        <f>AL44-AL45</f>
        <v>78314187.902511641</v>
      </c>
    </row>
    <row r="47" spans="1:39" x14ac:dyDescent="0.35">
      <c r="E47" s="10" t="str">
        <f>E39</f>
        <v>Pipes</v>
      </c>
      <c r="F47" t="s">
        <v>53</v>
      </c>
      <c r="G47" s="10">
        <f t="shared" ref="G47:AK50" si="8">G39/$G9+IF((G$4-$G9+1)&gt;0,-INDEX($G39:$AK39,1,(G$4-$G9+1))/$G9,0)</f>
        <v>124651.728</v>
      </c>
      <c r="H47" s="10">
        <f t="shared" si="8"/>
        <v>83525.919999999998</v>
      </c>
      <c r="I47" s="10">
        <f t="shared" si="8"/>
        <v>83525.919999999998</v>
      </c>
      <c r="J47" s="10">
        <f t="shared" si="8"/>
        <v>75720.318770316357</v>
      </c>
      <c r="K47" s="10">
        <f t="shared" si="8"/>
        <v>91978.54676901747</v>
      </c>
      <c r="L47" s="10">
        <f t="shared" si="8"/>
        <v>102952.4510093181</v>
      </c>
      <c r="M47" s="10">
        <f t="shared" si="8"/>
        <v>79580.315997074533</v>
      </c>
      <c r="N47" s="10">
        <f t="shared" si="8"/>
        <v>98147.401652592438</v>
      </c>
      <c r="O47" s="10">
        <f t="shared" si="8"/>
        <v>89675.806839663783</v>
      </c>
      <c r="P47" s="10">
        <f t="shared" si="8"/>
        <v>91558.998783296716</v>
      </c>
      <c r="Q47" s="10">
        <f t="shared" si="8"/>
        <v>93481.737757745941</v>
      </c>
      <c r="R47" s="10">
        <f t="shared" si="8"/>
        <v>95444.854250658595</v>
      </c>
      <c r="S47" s="10">
        <f t="shared" si="8"/>
        <v>97449.196189922426</v>
      </c>
      <c r="T47" s="10">
        <f t="shared" si="8"/>
        <v>99495.629309910801</v>
      </c>
      <c r="U47" s="10">
        <f t="shared" si="8"/>
        <v>101585.03752541893</v>
      </c>
      <c r="V47" s="10">
        <f t="shared" si="8"/>
        <v>103718.32331345271</v>
      </c>
      <c r="W47" s="10">
        <f t="shared" si="8"/>
        <v>105896.40810303522</v>
      </c>
      <c r="X47" s="10">
        <f t="shared" si="8"/>
        <v>108120.23267319896</v>
      </c>
      <c r="Y47" s="10">
        <f t="shared" si="8"/>
        <v>110390.75755933613</v>
      </c>
      <c r="Z47" s="10">
        <f t="shared" si="8"/>
        <v>112708.96346808219</v>
      </c>
      <c r="AA47" s="10">
        <f t="shared" si="8"/>
        <v>115075.85170091191</v>
      </c>
      <c r="AB47" s="10">
        <f t="shared" si="8"/>
        <v>117492.44458663106</v>
      </c>
      <c r="AC47" s="10">
        <f t="shared" si="8"/>
        <v>119959.78592295032</v>
      </c>
      <c r="AD47" s="10">
        <f t="shared" si="8"/>
        <v>122478.94142733228</v>
      </c>
      <c r="AE47" s="10">
        <f t="shared" si="8"/>
        <v>125050.99919730626</v>
      </c>
      <c r="AF47" s="10">
        <f t="shared" si="8"/>
        <v>127677.07018044969</v>
      </c>
      <c r="AG47" s="10">
        <f t="shared" si="8"/>
        <v>130358.28865423914</v>
      </c>
      <c r="AH47" s="10">
        <f t="shared" si="8"/>
        <v>133095.81271597816</v>
      </c>
      <c r="AI47" s="10">
        <f t="shared" si="8"/>
        <v>135890.8247830137</v>
      </c>
      <c r="AJ47" s="10">
        <f t="shared" si="8"/>
        <v>138744.53210345699</v>
      </c>
      <c r="AK47" s="10">
        <f t="shared" si="8"/>
        <v>141658.16727762957</v>
      </c>
    </row>
    <row r="48" spans="1:39" x14ac:dyDescent="0.35">
      <c r="E48" s="10" t="str">
        <f t="shared" ref="E48:E50" si="9">E40</f>
        <v>Pumps</v>
      </c>
      <c r="F48" t="s">
        <v>53</v>
      </c>
      <c r="G48" s="10">
        <f t="shared" si="8"/>
        <v>0</v>
      </c>
      <c r="H48" s="10">
        <f t="shared" si="8"/>
        <v>0</v>
      </c>
      <c r="I48" s="10">
        <f t="shared" si="8"/>
        <v>0</v>
      </c>
      <c r="J48" s="10">
        <f t="shared" si="8"/>
        <v>0</v>
      </c>
      <c r="K48" s="10">
        <f t="shared" si="8"/>
        <v>0</v>
      </c>
      <c r="L48" s="10">
        <f t="shared" si="8"/>
        <v>0</v>
      </c>
      <c r="M48" s="10">
        <f t="shared" si="8"/>
        <v>0</v>
      </c>
      <c r="N48" s="10">
        <f t="shared" si="8"/>
        <v>0</v>
      </c>
      <c r="O48" s="10">
        <f t="shared" si="8"/>
        <v>0</v>
      </c>
      <c r="P48" s="10">
        <f t="shared" si="8"/>
        <v>0</v>
      </c>
      <c r="Q48" s="10">
        <f t="shared" si="8"/>
        <v>0</v>
      </c>
      <c r="R48" s="10">
        <f t="shared" si="8"/>
        <v>0</v>
      </c>
      <c r="S48" s="10">
        <f t="shared" si="8"/>
        <v>0</v>
      </c>
      <c r="T48" s="10">
        <f t="shared" si="8"/>
        <v>0</v>
      </c>
      <c r="U48" s="10">
        <f t="shared" si="8"/>
        <v>0</v>
      </c>
      <c r="V48" s="10">
        <f t="shared" si="8"/>
        <v>0</v>
      </c>
      <c r="W48" s="10">
        <f t="shared" si="8"/>
        <v>0</v>
      </c>
      <c r="X48" s="10">
        <f t="shared" si="8"/>
        <v>0</v>
      </c>
      <c r="Y48" s="10">
        <f t="shared" si="8"/>
        <v>0</v>
      </c>
      <c r="Z48" s="10">
        <f t="shared" si="8"/>
        <v>0</v>
      </c>
      <c r="AA48" s="10">
        <f t="shared" si="8"/>
        <v>0</v>
      </c>
      <c r="AB48" s="10">
        <f t="shared" si="8"/>
        <v>0</v>
      </c>
      <c r="AC48" s="10">
        <f t="shared" si="8"/>
        <v>0</v>
      </c>
      <c r="AD48" s="10">
        <f t="shared" si="8"/>
        <v>0</v>
      </c>
      <c r="AE48" s="10">
        <f t="shared" si="8"/>
        <v>0</v>
      </c>
      <c r="AF48" s="10">
        <f t="shared" si="8"/>
        <v>0</v>
      </c>
      <c r="AG48" s="10">
        <f t="shared" si="8"/>
        <v>0</v>
      </c>
      <c r="AH48" s="10">
        <f t="shared" si="8"/>
        <v>0</v>
      </c>
      <c r="AI48" s="10">
        <f t="shared" si="8"/>
        <v>0</v>
      </c>
      <c r="AJ48" s="10">
        <f t="shared" si="8"/>
        <v>0</v>
      </c>
      <c r="AK48" s="10">
        <f t="shared" si="8"/>
        <v>0</v>
      </c>
    </row>
    <row r="49" spans="1:37" x14ac:dyDescent="0.35">
      <c r="E49" s="10" t="str">
        <f t="shared" si="9"/>
        <v>Valves and Meters</v>
      </c>
      <c r="F49" t="s">
        <v>53</v>
      </c>
      <c r="G49" s="10">
        <f t="shared" si="8"/>
        <v>0</v>
      </c>
      <c r="H49" s="10">
        <f t="shared" si="8"/>
        <v>0</v>
      </c>
      <c r="I49" s="10">
        <f t="shared" si="8"/>
        <v>0</v>
      </c>
      <c r="J49" s="10">
        <f t="shared" si="8"/>
        <v>0</v>
      </c>
      <c r="K49" s="10">
        <f t="shared" si="8"/>
        <v>0</v>
      </c>
      <c r="L49" s="10">
        <f t="shared" si="8"/>
        <v>0</v>
      </c>
      <c r="M49" s="10">
        <f t="shared" si="8"/>
        <v>0</v>
      </c>
      <c r="N49" s="10">
        <f t="shared" si="8"/>
        <v>0</v>
      </c>
      <c r="O49" s="10">
        <f t="shared" si="8"/>
        <v>0</v>
      </c>
      <c r="P49" s="10">
        <f t="shared" si="8"/>
        <v>0</v>
      </c>
      <c r="Q49" s="10">
        <f t="shared" si="8"/>
        <v>0</v>
      </c>
      <c r="R49" s="10">
        <f t="shared" si="8"/>
        <v>0</v>
      </c>
      <c r="S49" s="10">
        <f t="shared" si="8"/>
        <v>0</v>
      </c>
      <c r="T49" s="10">
        <f t="shared" si="8"/>
        <v>0</v>
      </c>
      <c r="U49" s="10">
        <f t="shared" si="8"/>
        <v>0</v>
      </c>
      <c r="V49" s="10">
        <f t="shared" si="8"/>
        <v>0</v>
      </c>
      <c r="W49" s="10">
        <f t="shared" si="8"/>
        <v>0</v>
      </c>
      <c r="X49" s="10">
        <f t="shared" si="8"/>
        <v>0</v>
      </c>
      <c r="Y49" s="10">
        <f t="shared" si="8"/>
        <v>0</v>
      </c>
      <c r="Z49" s="10">
        <f t="shared" si="8"/>
        <v>0</v>
      </c>
      <c r="AA49" s="10">
        <f t="shared" si="8"/>
        <v>0</v>
      </c>
      <c r="AB49" s="10">
        <f t="shared" si="8"/>
        <v>0</v>
      </c>
      <c r="AC49" s="10">
        <f t="shared" si="8"/>
        <v>0</v>
      </c>
      <c r="AD49" s="10">
        <f t="shared" si="8"/>
        <v>0</v>
      </c>
      <c r="AE49" s="10">
        <f t="shared" si="8"/>
        <v>0</v>
      </c>
      <c r="AF49" s="10">
        <f t="shared" si="8"/>
        <v>0</v>
      </c>
      <c r="AG49" s="10">
        <f t="shared" si="8"/>
        <v>0</v>
      </c>
      <c r="AH49" s="10">
        <f t="shared" si="8"/>
        <v>0</v>
      </c>
      <c r="AI49" s="10">
        <f t="shared" si="8"/>
        <v>0</v>
      </c>
      <c r="AJ49" s="10">
        <f t="shared" si="8"/>
        <v>0</v>
      </c>
      <c r="AK49" s="10">
        <f t="shared" si="8"/>
        <v>0</v>
      </c>
    </row>
    <row r="50" spans="1:37" x14ac:dyDescent="0.35">
      <c r="E50" s="10" t="str">
        <f t="shared" si="9"/>
        <v>Temporary Assets</v>
      </c>
      <c r="F50" t="s">
        <v>53</v>
      </c>
      <c r="G50" s="10">
        <f t="shared" si="8"/>
        <v>0</v>
      </c>
      <c r="H50" s="10">
        <f t="shared" si="8"/>
        <v>0</v>
      </c>
      <c r="I50" s="10">
        <f t="shared" si="8"/>
        <v>0</v>
      </c>
      <c r="J50" s="10">
        <f t="shared" si="8"/>
        <v>0</v>
      </c>
      <c r="K50" s="10">
        <f t="shared" si="8"/>
        <v>0</v>
      </c>
      <c r="L50" s="10">
        <f t="shared" si="8"/>
        <v>0</v>
      </c>
      <c r="M50" s="10">
        <f t="shared" si="8"/>
        <v>0</v>
      </c>
      <c r="N50" s="10">
        <f t="shared" si="8"/>
        <v>0</v>
      </c>
      <c r="O50" s="10">
        <f t="shared" si="8"/>
        <v>0</v>
      </c>
      <c r="P50" s="10">
        <f t="shared" si="8"/>
        <v>0</v>
      </c>
      <c r="Q50" s="10">
        <f t="shared" si="8"/>
        <v>0</v>
      </c>
      <c r="R50" s="10">
        <f t="shared" si="8"/>
        <v>0</v>
      </c>
      <c r="S50" s="10">
        <f t="shared" si="8"/>
        <v>0</v>
      </c>
      <c r="T50" s="10">
        <f t="shared" si="8"/>
        <v>0</v>
      </c>
      <c r="U50" s="10">
        <f t="shared" si="8"/>
        <v>0</v>
      </c>
      <c r="V50" s="10">
        <f t="shared" si="8"/>
        <v>0</v>
      </c>
      <c r="W50" s="10">
        <f t="shared" si="8"/>
        <v>0</v>
      </c>
      <c r="X50" s="10">
        <f t="shared" si="8"/>
        <v>0</v>
      </c>
      <c r="Y50" s="10">
        <f t="shared" si="8"/>
        <v>0</v>
      </c>
      <c r="Z50" s="10">
        <f t="shared" si="8"/>
        <v>0</v>
      </c>
      <c r="AA50" s="10">
        <f t="shared" si="8"/>
        <v>0</v>
      </c>
      <c r="AB50" s="10">
        <f t="shared" si="8"/>
        <v>0</v>
      </c>
      <c r="AC50" s="10">
        <f t="shared" si="8"/>
        <v>0</v>
      </c>
      <c r="AD50" s="10">
        <f t="shared" si="8"/>
        <v>0</v>
      </c>
      <c r="AE50" s="10">
        <f t="shared" si="8"/>
        <v>0</v>
      </c>
      <c r="AF50" s="10">
        <f t="shared" si="8"/>
        <v>0</v>
      </c>
      <c r="AG50" s="10">
        <f t="shared" si="8"/>
        <v>0</v>
      </c>
      <c r="AH50" s="10">
        <f t="shared" si="8"/>
        <v>0</v>
      </c>
      <c r="AI50" s="10">
        <f t="shared" si="8"/>
        <v>0</v>
      </c>
      <c r="AJ50" s="10">
        <f t="shared" si="8"/>
        <v>0</v>
      </c>
      <c r="AK50" s="10">
        <f t="shared" si="8"/>
        <v>0</v>
      </c>
    </row>
    <row r="51" spans="1:37" x14ac:dyDescent="0.35">
      <c r="G51" s="10"/>
      <c r="H51" s="10"/>
      <c r="I51" s="10"/>
      <c r="J51" s="10"/>
      <c r="K51" s="10"/>
      <c r="L51" s="10"/>
      <c r="M51" s="10"/>
      <c r="N51" s="10"/>
      <c r="O51" s="10"/>
      <c r="P51" s="10"/>
      <c r="Q51" s="10"/>
    </row>
    <row r="52" spans="1:37" x14ac:dyDescent="0.35">
      <c r="D52" t="s">
        <v>59</v>
      </c>
      <c r="F52" t="s">
        <v>53</v>
      </c>
      <c r="G52" s="10">
        <f>SUM($G$47:G50)</f>
        <v>124651.728</v>
      </c>
      <c r="H52" s="10">
        <f>SUM($G$47:H50)</f>
        <v>208177.64799999999</v>
      </c>
      <c r="I52" s="10">
        <f>SUM($G$47:I50)</f>
        <v>291703.56799999997</v>
      </c>
      <c r="J52" s="10">
        <f>SUM($G$47:J50)</f>
        <v>367423.88677031634</v>
      </c>
      <c r="K52" s="10">
        <f>SUM($G$47:K50)</f>
        <v>459402.43353933381</v>
      </c>
      <c r="L52" s="10">
        <f>SUM($G$47:L50)</f>
        <v>562354.88454865187</v>
      </c>
      <c r="M52" s="10">
        <f>SUM($G$47:M50)</f>
        <v>641935.20054572634</v>
      </c>
      <c r="N52" s="10">
        <f>SUM($G$47:N50)</f>
        <v>740082.60219831881</v>
      </c>
      <c r="O52" s="10">
        <f>SUM($G$47:O50)</f>
        <v>829758.40903798258</v>
      </c>
      <c r="P52" s="10">
        <f>SUM($G$47:P50)</f>
        <v>921317.40782127925</v>
      </c>
      <c r="Q52" s="10">
        <f>SUM($G$47:Q50)</f>
        <v>1014799.1455790251</v>
      </c>
      <c r="R52" s="10">
        <f>SUM($G$47:R50)</f>
        <v>1110243.9998296837</v>
      </c>
      <c r="S52" s="10">
        <f>SUM($G$47:S50)</f>
        <v>1207693.1960196062</v>
      </c>
      <c r="T52" s="10">
        <f>SUM($G$47:T50)</f>
        <v>1307188.825329517</v>
      </c>
      <c r="U52" s="10">
        <f>SUM($G$47:U50)</f>
        <v>1408773.8628549359</v>
      </c>
      <c r="V52" s="10">
        <f>SUM($G$47:V50)</f>
        <v>1512492.1861683887</v>
      </c>
      <c r="W52" s="10">
        <f>SUM($G$47:W50)</f>
        <v>1618388.594271424</v>
      </c>
      <c r="X52" s="10">
        <f>SUM($G$47:X50)</f>
        <v>1726508.8269446229</v>
      </c>
      <c r="Y52" s="10">
        <f>SUM($G$47:Y50)</f>
        <v>1836899.5845039589</v>
      </c>
      <c r="Z52" s="10">
        <f>SUM($G$47:Z50)</f>
        <v>1949608.5479720412</v>
      </c>
      <c r="AA52" s="10">
        <f>SUM($G$47:AA50)</f>
        <v>2064684.3996729532</v>
      </c>
      <c r="AB52" s="10">
        <f>SUM($G$47:AB50)</f>
        <v>2182176.8442595843</v>
      </c>
      <c r="AC52" s="10">
        <f>SUM($G$47:AC50)</f>
        <v>2302136.6301825345</v>
      </c>
      <c r="AD52" s="10">
        <f>SUM($G$47:AD50)</f>
        <v>2424615.5716098668</v>
      </c>
      <c r="AE52" s="10">
        <f>SUM($G$47:AE50)</f>
        <v>2549666.5708071729</v>
      </c>
      <c r="AF52" s="10">
        <f>SUM($G$47:AF50)</f>
        <v>2677343.6409876226</v>
      </c>
      <c r="AG52" s="10">
        <f>SUM($G$47:AG50)</f>
        <v>2807701.9296418615</v>
      </c>
      <c r="AH52" s="10">
        <f>SUM($G$47:AH50)</f>
        <v>2940797.7423578398</v>
      </c>
      <c r="AI52" s="10">
        <f>SUM($G$47:AI50)</f>
        <v>3076688.5671408535</v>
      </c>
      <c r="AJ52" s="10">
        <f>SUM($G$47:AJ50)</f>
        <v>3215433.0992443105</v>
      </c>
      <c r="AK52" s="10">
        <f>SUM($G$47:AK50)</f>
        <v>3357091.26652194</v>
      </c>
    </row>
    <row r="53" spans="1:37" x14ac:dyDescent="0.35">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x14ac:dyDescent="0.35">
      <c r="A54" s="2">
        <v>12</v>
      </c>
      <c r="C54" s="3" t="s">
        <v>60</v>
      </c>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x14ac:dyDescent="0.35">
      <c r="E55" t="s">
        <v>60</v>
      </c>
      <c r="F55" t="s">
        <v>53</v>
      </c>
      <c r="G55" s="6">
        <f>30000000+7000</f>
        <v>30007000</v>
      </c>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row>
    <row r="57" spans="1:37" x14ac:dyDescent="0.35">
      <c r="C57" s="3" t="s">
        <v>61</v>
      </c>
      <c r="D57" s="3"/>
    </row>
    <row r="58" spans="1:37" x14ac:dyDescent="0.35">
      <c r="A58" s="2">
        <v>13</v>
      </c>
      <c r="D58" t="s">
        <v>62</v>
      </c>
    </row>
    <row r="59" spans="1:37" x14ac:dyDescent="0.35">
      <c r="E59" s="10" t="str">
        <f>E9</f>
        <v>Pipes</v>
      </c>
      <c r="F59" t="s">
        <v>53</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row>
    <row r="60" spans="1:37" x14ac:dyDescent="0.35">
      <c r="E60" s="10" t="str">
        <f>E10</f>
        <v>Pumps</v>
      </c>
      <c r="F60" t="s">
        <v>53</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row>
    <row r="61" spans="1:37" x14ac:dyDescent="0.35">
      <c r="E61" s="10" t="str">
        <f>E11</f>
        <v>Valves and Meters</v>
      </c>
      <c r="F61" t="s">
        <v>53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row>
    <row r="62" spans="1:37" x14ac:dyDescent="0.35">
      <c r="E62" t="s">
        <v>54</v>
      </c>
      <c r="F62" t="s">
        <v>53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row>
    <row r="63" spans="1:37" x14ac:dyDescent="0.35">
      <c r="G63" s="10">
        <f>SUM(G59:G62)</f>
        <v>0</v>
      </c>
      <c r="H63" s="10">
        <f t="shared" ref="H63:AK63" si="10">SUM(H59:H62)</f>
        <v>0</v>
      </c>
      <c r="I63" s="10">
        <f t="shared" si="10"/>
        <v>0</v>
      </c>
      <c r="J63" s="10">
        <f t="shared" si="10"/>
        <v>0</v>
      </c>
      <c r="K63" s="10">
        <f t="shared" si="10"/>
        <v>0</v>
      </c>
      <c r="L63" s="10">
        <f t="shared" si="10"/>
        <v>0</v>
      </c>
      <c r="M63" s="10">
        <f t="shared" si="10"/>
        <v>0</v>
      </c>
      <c r="N63" s="10">
        <f t="shared" si="10"/>
        <v>0</v>
      </c>
      <c r="O63" s="10">
        <f t="shared" si="10"/>
        <v>0</v>
      </c>
      <c r="P63" s="10">
        <f t="shared" si="10"/>
        <v>0</v>
      </c>
      <c r="Q63" s="10">
        <f t="shared" si="10"/>
        <v>0</v>
      </c>
      <c r="R63" s="10">
        <f t="shared" si="10"/>
        <v>0</v>
      </c>
      <c r="S63" s="10">
        <f t="shared" si="10"/>
        <v>0</v>
      </c>
      <c r="T63" s="10">
        <f t="shared" si="10"/>
        <v>0</v>
      </c>
      <c r="U63" s="10">
        <f t="shared" si="10"/>
        <v>0</v>
      </c>
      <c r="V63" s="10">
        <f t="shared" si="10"/>
        <v>0</v>
      </c>
      <c r="W63" s="10">
        <f t="shared" si="10"/>
        <v>0</v>
      </c>
      <c r="X63" s="10">
        <f t="shared" si="10"/>
        <v>0</v>
      </c>
      <c r="Y63" s="10">
        <f t="shared" si="10"/>
        <v>0</v>
      </c>
      <c r="Z63" s="10">
        <f t="shared" si="10"/>
        <v>0</v>
      </c>
      <c r="AA63" s="10">
        <f t="shared" si="10"/>
        <v>0</v>
      </c>
      <c r="AB63" s="10">
        <f t="shared" si="10"/>
        <v>0</v>
      </c>
      <c r="AC63" s="10">
        <f t="shared" si="10"/>
        <v>0</v>
      </c>
      <c r="AD63" s="10">
        <f t="shared" si="10"/>
        <v>0</v>
      </c>
      <c r="AE63" s="10">
        <f t="shared" si="10"/>
        <v>0</v>
      </c>
      <c r="AF63" s="10">
        <f t="shared" si="10"/>
        <v>0</v>
      </c>
      <c r="AG63" s="10">
        <f t="shared" si="10"/>
        <v>0</v>
      </c>
      <c r="AH63" s="10">
        <f t="shared" si="10"/>
        <v>0</v>
      </c>
      <c r="AI63" s="10">
        <f t="shared" si="10"/>
        <v>0</v>
      </c>
      <c r="AJ63" s="10">
        <f t="shared" si="10"/>
        <v>0</v>
      </c>
      <c r="AK63" s="10">
        <f t="shared" si="10"/>
        <v>0</v>
      </c>
    </row>
    <row r="65" spans="1:37" x14ac:dyDescent="0.35">
      <c r="D65" t="s">
        <v>63</v>
      </c>
      <c r="G65" s="10"/>
      <c r="H65" s="10"/>
      <c r="I65" s="10"/>
      <c r="J65" s="10"/>
      <c r="K65" s="10"/>
      <c r="L65" s="10"/>
      <c r="M65" s="10"/>
      <c r="N65" s="10"/>
      <c r="O65" s="10"/>
      <c r="P65" s="10"/>
      <c r="Q65" s="10"/>
    </row>
    <row r="66" spans="1:37" x14ac:dyDescent="0.35">
      <c r="E66" s="10" t="str">
        <f>E59</f>
        <v>Pipes</v>
      </c>
      <c r="F66" t="s">
        <v>53</v>
      </c>
      <c r="G66" s="10">
        <f t="shared" ref="G66:AK68" si="11">G59/$G9+IF((G$4-$G9+1)&gt;0,-INDEX($G59:$AK59,1,(G$4-$G9+1))/$G9,0)</f>
        <v>0</v>
      </c>
      <c r="H66" s="10">
        <f t="shared" si="11"/>
        <v>0</v>
      </c>
      <c r="I66" s="10">
        <f t="shared" si="11"/>
        <v>0</v>
      </c>
      <c r="J66" s="10">
        <f t="shared" si="11"/>
        <v>0</v>
      </c>
      <c r="K66" s="10">
        <f t="shared" si="11"/>
        <v>0</v>
      </c>
      <c r="L66" s="10">
        <f t="shared" si="11"/>
        <v>0</v>
      </c>
      <c r="M66" s="10">
        <f t="shared" si="11"/>
        <v>0</v>
      </c>
      <c r="N66" s="10">
        <f t="shared" si="11"/>
        <v>0</v>
      </c>
      <c r="O66" s="10">
        <f t="shared" si="11"/>
        <v>0</v>
      </c>
      <c r="P66" s="10">
        <f t="shared" si="11"/>
        <v>0</v>
      </c>
      <c r="Q66" s="10">
        <f t="shared" si="11"/>
        <v>0</v>
      </c>
      <c r="R66" s="10">
        <f t="shared" si="11"/>
        <v>0</v>
      </c>
      <c r="S66" s="10">
        <f t="shared" si="11"/>
        <v>0</v>
      </c>
      <c r="T66" s="10">
        <f t="shared" si="11"/>
        <v>0</v>
      </c>
      <c r="U66" s="10">
        <f t="shared" si="11"/>
        <v>0</v>
      </c>
      <c r="V66" s="10">
        <f t="shared" si="11"/>
        <v>0</v>
      </c>
      <c r="W66" s="10">
        <f t="shared" si="11"/>
        <v>0</v>
      </c>
      <c r="X66" s="10">
        <f t="shared" si="11"/>
        <v>0</v>
      </c>
      <c r="Y66" s="10">
        <f t="shared" si="11"/>
        <v>0</v>
      </c>
      <c r="Z66" s="10">
        <f t="shared" si="11"/>
        <v>0</v>
      </c>
      <c r="AA66" s="10">
        <f t="shared" si="11"/>
        <v>0</v>
      </c>
      <c r="AB66" s="10">
        <f t="shared" si="11"/>
        <v>0</v>
      </c>
      <c r="AC66" s="10">
        <f t="shared" si="11"/>
        <v>0</v>
      </c>
      <c r="AD66" s="10">
        <f t="shared" si="11"/>
        <v>0</v>
      </c>
      <c r="AE66" s="10">
        <f t="shared" si="11"/>
        <v>0</v>
      </c>
      <c r="AF66" s="10">
        <f t="shared" si="11"/>
        <v>0</v>
      </c>
      <c r="AG66" s="10">
        <f t="shared" si="11"/>
        <v>0</v>
      </c>
      <c r="AH66" s="10">
        <f t="shared" si="11"/>
        <v>0</v>
      </c>
      <c r="AI66" s="10">
        <f t="shared" si="11"/>
        <v>0</v>
      </c>
      <c r="AJ66" s="10">
        <f t="shared" si="11"/>
        <v>0</v>
      </c>
      <c r="AK66" s="10">
        <f t="shared" si="11"/>
        <v>0</v>
      </c>
    </row>
    <row r="67" spans="1:37" x14ac:dyDescent="0.35">
      <c r="E67" s="10" t="str">
        <f t="shared" ref="E67:E68" si="12">E60</f>
        <v>Pumps</v>
      </c>
      <c r="F67" t="s">
        <v>53</v>
      </c>
      <c r="G67" s="10">
        <f t="shared" si="11"/>
        <v>0</v>
      </c>
      <c r="H67" s="10">
        <f t="shared" si="11"/>
        <v>0</v>
      </c>
      <c r="I67" s="10">
        <f t="shared" si="11"/>
        <v>0</v>
      </c>
      <c r="J67" s="10">
        <f t="shared" si="11"/>
        <v>0</v>
      </c>
      <c r="K67" s="10">
        <f t="shared" si="11"/>
        <v>0</v>
      </c>
      <c r="L67" s="10">
        <f t="shared" si="11"/>
        <v>0</v>
      </c>
      <c r="M67" s="10">
        <f t="shared" si="11"/>
        <v>0</v>
      </c>
      <c r="N67" s="10">
        <f t="shared" si="11"/>
        <v>0</v>
      </c>
      <c r="O67" s="10">
        <f t="shared" si="11"/>
        <v>0</v>
      </c>
      <c r="P67" s="10">
        <f t="shared" si="11"/>
        <v>0</v>
      </c>
      <c r="Q67" s="10">
        <f t="shared" si="11"/>
        <v>0</v>
      </c>
      <c r="R67" s="10">
        <f t="shared" si="11"/>
        <v>0</v>
      </c>
      <c r="S67" s="10">
        <f t="shared" si="11"/>
        <v>0</v>
      </c>
      <c r="T67" s="10">
        <f t="shared" si="11"/>
        <v>0</v>
      </c>
      <c r="U67" s="10">
        <f t="shared" si="11"/>
        <v>0</v>
      </c>
      <c r="V67" s="10">
        <f t="shared" si="11"/>
        <v>0</v>
      </c>
      <c r="W67" s="10">
        <f t="shared" si="11"/>
        <v>0</v>
      </c>
      <c r="X67" s="10">
        <f t="shared" si="11"/>
        <v>0</v>
      </c>
      <c r="Y67" s="10">
        <f t="shared" si="11"/>
        <v>0</v>
      </c>
      <c r="Z67" s="10">
        <f t="shared" si="11"/>
        <v>0</v>
      </c>
      <c r="AA67" s="10">
        <f t="shared" si="11"/>
        <v>0</v>
      </c>
      <c r="AB67" s="10">
        <f t="shared" si="11"/>
        <v>0</v>
      </c>
      <c r="AC67" s="10">
        <f t="shared" si="11"/>
        <v>0</v>
      </c>
      <c r="AD67" s="10">
        <f t="shared" si="11"/>
        <v>0</v>
      </c>
      <c r="AE67" s="10">
        <f t="shared" si="11"/>
        <v>0</v>
      </c>
      <c r="AF67" s="10">
        <f t="shared" si="11"/>
        <v>0</v>
      </c>
      <c r="AG67" s="10">
        <f t="shared" si="11"/>
        <v>0</v>
      </c>
      <c r="AH67" s="10">
        <f t="shared" si="11"/>
        <v>0</v>
      </c>
      <c r="AI67" s="10">
        <f t="shared" si="11"/>
        <v>0</v>
      </c>
      <c r="AJ67" s="10">
        <f t="shared" si="11"/>
        <v>0</v>
      </c>
      <c r="AK67" s="10">
        <f t="shared" si="11"/>
        <v>0</v>
      </c>
    </row>
    <row r="68" spans="1:37" x14ac:dyDescent="0.35">
      <c r="E68" s="10" t="str">
        <f t="shared" si="12"/>
        <v>Valves and Meters</v>
      </c>
      <c r="F68" t="s">
        <v>53</v>
      </c>
      <c r="G68" s="10">
        <f t="shared" si="11"/>
        <v>0</v>
      </c>
      <c r="H68" s="10">
        <f t="shared" si="11"/>
        <v>0</v>
      </c>
      <c r="I68" s="10">
        <f t="shared" si="11"/>
        <v>0</v>
      </c>
      <c r="J68" s="10">
        <f t="shared" si="11"/>
        <v>0</v>
      </c>
      <c r="K68" s="10">
        <f t="shared" si="11"/>
        <v>0</v>
      </c>
      <c r="L68" s="10">
        <f t="shared" si="11"/>
        <v>0</v>
      </c>
      <c r="M68" s="10">
        <f t="shared" si="11"/>
        <v>0</v>
      </c>
      <c r="N68" s="10">
        <f t="shared" si="11"/>
        <v>0</v>
      </c>
      <c r="O68" s="10">
        <f t="shared" si="11"/>
        <v>0</v>
      </c>
      <c r="P68" s="10">
        <f t="shared" si="11"/>
        <v>0</v>
      </c>
      <c r="Q68" s="10">
        <f t="shared" si="11"/>
        <v>0</v>
      </c>
      <c r="R68" s="10">
        <f t="shared" si="11"/>
        <v>0</v>
      </c>
      <c r="S68" s="10">
        <f t="shared" si="11"/>
        <v>0</v>
      </c>
      <c r="T68" s="10">
        <f t="shared" si="11"/>
        <v>0</v>
      </c>
      <c r="U68" s="10">
        <f t="shared" si="11"/>
        <v>0</v>
      </c>
      <c r="V68" s="10">
        <f t="shared" si="11"/>
        <v>0</v>
      </c>
      <c r="W68" s="10">
        <f t="shared" si="11"/>
        <v>0</v>
      </c>
      <c r="X68" s="10">
        <f t="shared" si="11"/>
        <v>0</v>
      </c>
      <c r="Y68" s="10">
        <f t="shared" si="11"/>
        <v>0</v>
      </c>
      <c r="Z68" s="10">
        <f t="shared" si="11"/>
        <v>0</v>
      </c>
      <c r="AA68" s="10">
        <f t="shared" si="11"/>
        <v>0</v>
      </c>
      <c r="AB68" s="10">
        <f t="shared" si="11"/>
        <v>0</v>
      </c>
      <c r="AC68" s="10">
        <f t="shared" si="11"/>
        <v>0</v>
      </c>
      <c r="AD68" s="10">
        <f t="shared" si="11"/>
        <v>0</v>
      </c>
      <c r="AE68" s="10">
        <f t="shared" si="11"/>
        <v>0</v>
      </c>
      <c r="AF68" s="10">
        <f t="shared" si="11"/>
        <v>0</v>
      </c>
      <c r="AG68" s="10">
        <f t="shared" si="11"/>
        <v>0</v>
      </c>
      <c r="AH68" s="10">
        <f t="shared" si="11"/>
        <v>0</v>
      </c>
      <c r="AI68" s="10">
        <f t="shared" si="11"/>
        <v>0</v>
      </c>
      <c r="AJ68" s="10">
        <f t="shared" si="11"/>
        <v>0</v>
      </c>
      <c r="AK68" s="10">
        <f t="shared" si="11"/>
        <v>0</v>
      </c>
    </row>
    <row r="70" spans="1:37" x14ac:dyDescent="0.35">
      <c r="D70" t="s">
        <v>64</v>
      </c>
      <c r="F70" t="s">
        <v>53</v>
      </c>
      <c r="G70" s="10">
        <f>SUM($G$66:G68)</f>
        <v>0</v>
      </c>
      <c r="H70" s="10">
        <f>SUM($G$66:H68)</f>
        <v>0</v>
      </c>
      <c r="I70" s="10">
        <f>SUM($G$66:I68)</f>
        <v>0</v>
      </c>
      <c r="J70" s="10">
        <f>SUM($G$66:J68)</f>
        <v>0</v>
      </c>
      <c r="K70" s="10">
        <f>SUM($G$66:K68)</f>
        <v>0</v>
      </c>
      <c r="L70" s="10">
        <f>SUM($G$66:L68)</f>
        <v>0</v>
      </c>
      <c r="M70" s="10">
        <f>SUM($G$66:M68)</f>
        <v>0</v>
      </c>
      <c r="N70" s="10">
        <f>SUM($G$66:N68)</f>
        <v>0</v>
      </c>
      <c r="O70" s="10">
        <f>SUM($G$66:O68)</f>
        <v>0</v>
      </c>
      <c r="P70" s="10">
        <f>SUM($G$66:P68)</f>
        <v>0</v>
      </c>
      <c r="Q70" s="10">
        <f>SUM($G$66:Q68)</f>
        <v>0</v>
      </c>
      <c r="R70" s="10">
        <f>SUM($G$66:R68)</f>
        <v>0</v>
      </c>
      <c r="S70" s="10">
        <f>SUM($G$66:S68)</f>
        <v>0</v>
      </c>
      <c r="T70" s="10">
        <f>SUM($G$66:T68)</f>
        <v>0</v>
      </c>
      <c r="U70" s="10">
        <f>SUM($G$66:U68)</f>
        <v>0</v>
      </c>
      <c r="V70" s="10">
        <f>SUM($G$66:V68)</f>
        <v>0</v>
      </c>
      <c r="W70" s="10">
        <f>SUM($G$66:W68)</f>
        <v>0</v>
      </c>
      <c r="X70" s="10">
        <f>SUM($G$66:X68)</f>
        <v>0</v>
      </c>
      <c r="Y70" s="10">
        <f>SUM($G$66:Y68)</f>
        <v>0</v>
      </c>
      <c r="Z70" s="10">
        <f>SUM($G$66:Z68)</f>
        <v>0</v>
      </c>
      <c r="AA70" s="10">
        <f>SUM($G$66:AA68)</f>
        <v>0</v>
      </c>
      <c r="AB70" s="10">
        <f>SUM($G$66:AB68)</f>
        <v>0</v>
      </c>
      <c r="AC70" s="10">
        <f>SUM($G$66:AC68)</f>
        <v>0</v>
      </c>
      <c r="AD70" s="10">
        <f>SUM($G$66:AD68)</f>
        <v>0</v>
      </c>
      <c r="AE70" s="10">
        <f>SUM($G$66:AE68)</f>
        <v>0</v>
      </c>
      <c r="AF70" s="10">
        <f>SUM($G$66:AF68)</f>
        <v>0</v>
      </c>
      <c r="AG70" s="10">
        <f>SUM($G$66:AG68)</f>
        <v>0</v>
      </c>
      <c r="AH70" s="10">
        <f>SUM($G$66:AH68)</f>
        <v>0</v>
      </c>
      <c r="AI70" s="10">
        <f>SUM($G$66:AI68)</f>
        <v>0</v>
      </c>
      <c r="AJ70" s="10">
        <f>SUM($G$66:AJ68)</f>
        <v>0</v>
      </c>
      <c r="AK70" s="10">
        <f>SUM($G$66:AK68)</f>
        <v>0</v>
      </c>
    </row>
    <row r="72" spans="1:37" x14ac:dyDescent="0.35">
      <c r="A72" s="2">
        <v>14</v>
      </c>
      <c r="D72" t="s">
        <v>65</v>
      </c>
    </row>
    <row r="73" spans="1:37" x14ac:dyDescent="0.35">
      <c r="E73" s="10" t="str">
        <f>E9</f>
        <v>Pipes</v>
      </c>
      <c r="F73" t="s">
        <v>53</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row>
    <row r="74" spans="1:37" x14ac:dyDescent="0.35">
      <c r="E74" s="10" t="str">
        <f>E10</f>
        <v>Pumps</v>
      </c>
      <c r="F74" t="s">
        <v>53</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row>
    <row r="75" spans="1:37" x14ac:dyDescent="0.35">
      <c r="E75" s="10" t="str">
        <f>E11</f>
        <v>Valves and Meters</v>
      </c>
      <c r="F75" t="s">
        <v>53</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row>
    <row r="76" spans="1:37" x14ac:dyDescent="0.35">
      <c r="E76" t="s">
        <v>54</v>
      </c>
      <c r="F76" t="s">
        <v>53</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row>
    <row r="77" spans="1:37" x14ac:dyDescent="0.35">
      <c r="G77" s="10">
        <f>SUM(G73:G76)</f>
        <v>0</v>
      </c>
      <c r="H77" s="10">
        <f t="shared" ref="H77:AK77" si="13">SUM(H73:H76)</f>
        <v>0</v>
      </c>
      <c r="I77" s="10">
        <f t="shared" si="13"/>
        <v>0</v>
      </c>
      <c r="J77" s="10">
        <f t="shared" si="13"/>
        <v>0</v>
      </c>
      <c r="K77" s="10">
        <f t="shared" si="13"/>
        <v>0</v>
      </c>
      <c r="L77" s="10">
        <f t="shared" si="13"/>
        <v>0</v>
      </c>
      <c r="M77" s="10">
        <f t="shared" si="13"/>
        <v>0</v>
      </c>
      <c r="N77" s="10">
        <f t="shared" si="13"/>
        <v>0</v>
      </c>
      <c r="O77" s="10">
        <f t="shared" si="13"/>
        <v>0</v>
      </c>
      <c r="P77" s="10">
        <f t="shared" si="13"/>
        <v>0</v>
      </c>
      <c r="Q77" s="10">
        <f t="shared" si="13"/>
        <v>0</v>
      </c>
      <c r="R77" s="10">
        <f t="shared" si="13"/>
        <v>0</v>
      </c>
      <c r="S77" s="10">
        <f t="shared" si="13"/>
        <v>0</v>
      </c>
      <c r="T77" s="10">
        <f t="shared" si="13"/>
        <v>0</v>
      </c>
      <c r="U77" s="10">
        <f t="shared" si="13"/>
        <v>0</v>
      </c>
      <c r="V77" s="10">
        <f t="shared" si="13"/>
        <v>0</v>
      </c>
      <c r="W77" s="10">
        <f t="shared" si="13"/>
        <v>0</v>
      </c>
      <c r="X77" s="10">
        <f t="shared" si="13"/>
        <v>0</v>
      </c>
      <c r="Y77" s="10">
        <f t="shared" si="13"/>
        <v>0</v>
      </c>
      <c r="Z77" s="10">
        <f t="shared" si="13"/>
        <v>0</v>
      </c>
      <c r="AA77" s="10">
        <f t="shared" si="13"/>
        <v>0</v>
      </c>
      <c r="AB77" s="10">
        <f t="shared" si="13"/>
        <v>0</v>
      </c>
      <c r="AC77" s="10">
        <f t="shared" si="13"/>
        <v>0</v>
      </c>
      <c r="AD77" s="10">
        <f t="shared" si="13"/>
        <v>0</v>
      </c>
      <c r="AE77" s="10">
        <f t="shared" si="13"/>
        <v>0</v>
      </c>
      <c r="AF77" s="10">
        <f t="shared" si="13"/>
        <v>0</v>
      </c>
      <c r="AG77" s="10">
        <f t="shared" si="13"/>
        <v>0</v>
      </c>
      <c r="AH77" s="10">
        <f t="shared" si="13"/>
        <v>0</v>
      </c>
      <c r="AI77" s="10">
        <f t="shared" si="13"/>
        <v>0</v>
      </c>
      <c r="AJ77" s="10">
        <f t="shared" si="13"/>
        <v>0</v>
      </c>
      <c r="AK77" s="10">
        <f t="shared" si="13"/>
        <v>0</v>
      </c>
    </row>
    <row r="78" spans="1:37" x14ac:dyDescent="0.35">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x14ac:dyDescent="0.35">
      <c r="D79" t="s">
        <v>63</v>
      </c>
      <c r="G79" s="10"/>
      <c r="H79" s="10"/>
      <c r="I79" s="10"/>
      <c r="J79" s="10"/>
      <c r="K79" s="10"/>
      <c r="L79" s="10"/>
      <c r="M79" s="10"/>
      <c r="N79" s="10"/>
      <c r="O79" s="10"/>
      <c r="P79" s="10"/>
      <c r="Q79" s="10"/>
    </row>
    <row r="80" spans="1:37" x14ac:dyDescent="0.35">
      <c r="E80" s="10" t="str">
        <f>E73</f>
        <v>Pipes</v>
      </c>
      <c r="F80" t="s">
        <v>53</v>
      </c>
      <c r="G80" s="10">
        <f t="shared" ref="G80:AK82" si="14">G73/$G9+IF((G$4-$G9+1)&gt;0,-INDEX($G73:$AK73,1,(G$4-$G9+1))/$G9,0)</f>
        <v>0</v>
      </c>
      <c r="H80" s="10">
        <f t="shared" si="14"/>
        <v>0</v>
      </c>
      <c r="I80" s="10">
        <f t="shared" si="14"/>
        <v>0</v>
      </c>
      <c r="J80" s="10">
        <f t="shared" si="14"/>
        <v>0</v>
      </c>
      <c r="K80" s="10">
        <f t="shared" si="14"/>
        <v>0</v>
      </c>
      <c r="L80" s="10">
        <f t="shared" si="14"/>
        <v>0</v>
      </c>
      <c r="M80" s="10">
        <f t="shared" si="14"/>
        <v>0</v>
      </c>
      <c r="N80" s="10">
        <f t="shared" si="14"/>
        <v>0</v>
      </c>
      <c r="O80" s="10">
        <f t="shared" si="14"/>
        <v>0</v>
      </c>
      <c r="P80" s="10">
        <f t="shared" si="14"/>
        <v>0</v>
      </c>
      <c r="Q80" s="10">
        <f t="shared" si="14"/>
        <v>0</v>
      </c>
      <c r="R80" s="10">
        <f t="shared" si="14"/>
        <v>0</v>
      </c>
      <c r="S80" s="10">
        <f t="shared" si="14"/>
        <v>0</v>
      </c>
      <c r="T80" s="10">
        <f t="shared" si="14"/>
        <v>0</v>
      </c>
      <c r="U80" s="10">
        <f t="shared" si="14"/>
        <v>0</v>
      </c>
      <c r="V80" s="10">
        <f t="shared" si="14"/>
        <v>0</v>
      </c>
      <c r="W80" s="10">
        <f t="shared" si="14"/>
        <v>0</v>
      </c>
      <c r="X80" s="10">
        <f t="shared" si="14"/>
        <v>0</v>
      </c>
      <c r="Y80" s="10">
        <f t="shared" si="14"/>
        <v>0</v>
      </c>
      <c r="Z80" s="10">
        <f t="shared" si="14"/>
        <v>0</v>
      </c>
      <c r="AA80" s="10">
        <f t="shared" si="14"/>
        <v>0</v>
      </c>
      <c r="AB80" s="10">
        <f t="shared" si="14"/>
        <v>0</v>
      </c>
      <c r="AC80" s="10">
        <f t="shared" si="14"/>
        <v>0</v>
      </c>
      <c r="AD80" s="10">
        <f t="shared" si="14"/>
        <v>0</v>
      </c>
      <c r="AE80" s="10">
        <f t="shared" si="14"/>
        <v>0</v>
      </c>
      <c r="AF80" s="10">
        <f t="shared" si="14"/>
        <v>0</v>
      </c>
      <c r="AG80" s="10">
        <f t="shared" si="14"/>
        <v>0</v>
      </c>
      <c r="AH80" s="10">
        <f t="shared" si="14"/>
        <v>0</v>
      </c>
      <c r="AI80" s="10">
        <f t="shared" si="14"/>
        <v>0</v>
      </c>
      <c r="AJ80" s="10">
        <f t="shared" si="14"/>
        <v>0</v>
      </c>
      <c r="AK80" s="10">
        <f t="shared" si="14"/>
        <v>0</v>
      </c>
    </row>
    <row r="81" spans="1:38" x14ac:dyDescent="0.35">
      <c r="E81" s="10" t="str">
        <f t="shared" ref="E81:E82" si="15">E74</f>
        <v>Pumps</v>
      </c>
      <c r="F81" t="s">
        <v>53</v>
      </c>
      <c r="G81" s="10">
        <f t="shared" si="14"/>
        <v>0</v>
      </c>
      <c r="H81" s="10">
        <f t="shared" si="14"/>
        <v>0</v>
      </c>
      <c r="I81" s="10">
        <f t="shared" si="14"/>
        <v>0</v>
      </c>
      <c r="J81" s="10">
        <f t="shared" si="14"/>
        <v>0</v>
      </c>
      <c r="K81" s="10">
        <f t="shared" si="14"/>
        <v>0</v>
      </c>
      <c r="L81" s="10">
        <f t="shared" si="14"/>
        <v>0</v>
      </c>
      <c r="M81" s="10">
        <f t="shared" si="14"/>
        <v>0</v>
      </c>
      <c r="N81" s="10">
        <f t="shared" si="14"/>
        <v>0</v>
      </c>
      <c r="O81" s="10">
        <f t="shared" si="14"/>
        <v>0</v>
      </c>
      <c r="P81" s="10">
        <f t="shared" si="14"/>
        <v>0</v>
      </c>
      <c r="Q81" s="10">
        <f t="shared" si="14"/>
        <v>0</v>
      </c>
      <c r="R81" s="10">
        <f t="shared" si="14"/>
        <v>0</v>
      </c>
      <c r="S81" s="10">
        <f t="shared" si="14"/>
        <v>0</v>
      </c>
      <c r="T81" s="10">
        <f t="shared" si="14"/>
        <v>0</v>
      </c>
      <c r="U81" s="10">
        <f t="shared" si="14"/>
        <v>0</v>
      </c>
      <c r="V81" s="10">
        <f t="shared" si="14"/>
        <v>0</v>
      </c>
      <c r="W81" s="10">
        <f t="shared" si="14"/>
        <v>0</v>
      </c>
      <c r="X81" s="10">
        <f t="shared" si="14"/>
        <v>0</v>
      </c>
      <c r="Y81" s="10">
        <f t="shared" si="14"/>
        <v>0</v>
      </c>
      <c r="Z81" s="10">
        <f t="shared" si="14"/>
        <v>0</v>
      </c>
      <c r="AA81" s="10">
        <f t="shared" si="14"/>
        <v>0</v>
      </c>
      <c r="AB81" s="10">
        <f t="shared" si="14"/>
        <v>0</v>
      </c>
      <c r="AC81" s="10">
        <f t="shared" si="14"/>
        <v>0</v>
      </c>
      <c r="AD81" s="10">
        <f t="shared" si="14"/>
        <v>0</v>
      </c>
      <c r="AE81" s="10">
        <f t="shared" si="14"/>
        <v>0</v>
      </c>
      <c r="AF81" s="10">
        <f t="shared" si="14"/>
        <v>0</v>
      </c>
      <c r="AG81" s="10">
        <f t="shared" si="14"/>
        <v>0</v>
      </c>
      <c r="AH81" s="10">
        <f t="shared" si="14"/>
        <v>0</v>
      </c>
      <c r="AI81" s="10">
        <f t="shared" si="14"/>
        <v>0</v>
      </c>
      <c r="AJ81" s="10">
        <f t="shared" si="14"/>
        <v>0</v>
      </c>
      <c r="AK81" s="10">
        <f t="shared" si="14"/>
        <v>0</v>
      </c>
    </row>
    <row r="82" spans="1:38" x14ac:dyDescent="0.35">
      <c r="E82" s="10" t="str">
        <f t="shared" si="15"/>
        <v>Valves and Meters</v>
      </c>
      <c r="F82" t="s">
        <v>53</v>
      </c>
      <c r="G82" s="10">
        <f t="shared" si="14"/>
        <v>0</v>
      </c>
      <c r="H82" s="10">
        <f t="shared" si="14"/>
        <v>0</v>
      </c>
      <c r="I82" s="10">
        <f t="shared" si="14"/>
        <v>0</v>
      </c>
      <c r="J82" s="10">
        <f t="shared" si="14"/>
        <v>0</v>
      </c>
      <c r="K82" s="10">
        <f t="shared" si="14"/>
        <v>0</v>
      </c>
      <c r="L82" s="10">
        <f t="shared" si="14"/>
        <v>0</v>
      </c>
      <c r="M82" s="10">
        <f t="shared" si="14"/>
        <v>0</v>
      </c>
      <c r="N82" s="10">
        <f t="shared" si="14"/>
        <v>0</v>
      </c>
      <c r="O82" s="10">
        <f t="shared" si="14"/>
        <v>0</v>
      </c>
      <c r="P82" s="10">
        <f t="shared" si="14"/>
        <v>0</v>
      </c>
      <c r="Q82" s="10">
        <f t="shared" si="14"/>
        <v>0</v>
      </c>
      <c r="R82" s="10">
        <f t="shared" si="14"/>
        <v>0</v>
      </c>
      <c r="S82" s="10">
        <f t="shared" si="14"/>
        <v>0</v>
      </c>
      <c r="T82" s="10">
        <f t="shared" si="14"/>
        <v>0</v>
      </c>
      <c r="U82" s="10">
        <f t="shared" si="14"/>
        <v>0</v>
      </c>
      <c r="V82" s="10">
        <f t="shared" si="14"/>
        <v>0</v>
      </c>
      <c r="W82" s="10">
        <f t="shared" si="14"/>
        <v>0</v>
      </c>
      <c r="X82" s="10">
        <f t="shared" si="14"/>
        <v>0</v>
      </c>
      <c r="Y82" s="10">
        <f t="shared" si="14"/>
        <v>0</v>
      </c>
      <c r="Z82" s="10">
        <f t="shared" si="14"/>
        <v>0</v>
      </c>
      <c r="AA82" s="10">
        <f t="shared" si="14"/>
        <v>0</v>
      </c>
      <c r="AB82" s="10">
        <f t="shared" si="14"/>
        <v>0</v>
      </c>
      <c r="AC82" s="10">
        <f t="shared" si="14"/>
        <v>0</v>
      </c>
      <c r="AD82" s="10">
        <f t="shared" si="14"/>
        <v>0</v>
      </c>
      <c r="AE82" s="10">
        <f t="shared" si="14"/>
        <v>0</v>
      </c>
      <c r="AF82" s="10">
        <f t="shared" si="14"/>
        <v>0</v>
      </c>
      <c r="AG82" s="10">
        <f t="shared" si="14"/>
        <v>0</v>
      </c>
      <c r="AH82" s="10">
        <f t="shared" si="14"/>
        <v>0</v>
      </c>
      <c r="AI82" s="10">
        <f t="shared" si="14"/>
        <v>0</v>
      </c>
      <c r="AJ82" s="10">
        <f t="shared" si="14"/>
        <v>0</v>
      </c>
      <c r="AK82" s="10">
        <f t="shared" si="14"/>
        <v>0</v>
      </c>
    </row>
    <row r="84" spans="1:38" x14ac:dyDescent="0.35">
      <c r="D84" t="s">
        <v>64</v>
      </c>
      <c r="F84" t="s">
        <v>53</v>
      </c>
      <c r="G84" s="10">
        <f>SUM($G$79:G82)</f>
        <v>0</v>
      </c>
      <c r="H84" s="10">
        <f>SUM($G$79:H82)</f>
        <v>0</v>
      </c>
      <c r="I84" s="10">
        <f>SUM($G$79:I82)</f>
        <v>0</v>
      </c>
      <c r="J84" s="10">
        <f>SUM($G$79:J82)</f>
        <v>0</v>
      </c>
      <c r="K84" s="10">
        <f>SUM($G$79:K82)</f>
        <v>0</v>
      </c>
      <c r="L84" s="10">
        <f>SUM($G$79:L82)</f>
        <v>0</v>
      </c>
      <c r="M84" s="10">
        <f>SUM($G$79:M82)</f>
        <v>0</v>
      </c>
      <c r="N84" s="10">
        <f>SUM($G$79:N82)</f>
        <v>0</v>
      </c>
      <c r="O84" s="10">
        <f>SUM($G$79:O82)</f>
        <v>0</v>
      </c>
      <c r="P84" s="10">
        <f>SUM($G$79:P82)</f>
        <v>0</v>
      </c>
      <c r="Q84" s="10">
        <f>SUM($G$79:Q82)</f>
        <v>0</v>
      </c>
      <c r="R84" s="10">
        <f>SUM($G$79:R82)</f>
        <v>0</v>
      </c>
      <c r="S84" s="10">
        <f>SUM($G$79:S82)</f>
        <v>0</v>
      </c>
      <c r="T84" s="10">
        <f>SUM($G$79:T82)</f>
        <v>0</v>
      </c>
      <c r="U84" s="10">
        <f>SUM($G$79:U82)</f>
        <v>0</v>
      </c>
      <c r="V84" s="10">
        <f>SUM($G$79:V82)</f>
        <v>0</v>
      </c>
      <c r="W84" s="10">
        <f>SUM($G$79:W82)</f>
        <v>0</v>
      </c>
      <c r="X84" s="10">
        <f>SUM($G$79:X82)</f>
        <v>0</v>
      </c>
      <c r="Y84" s="10">
        <f>SUM($G$79:Y82)</f>
        <v>0</v>
      </c>
      <c r="Z84" s="10">
        <f>SUM($G$79:Z82)</f>
        <v>0</v>
      </c>
      <c r="AA84" s="10">
        <f>SUM($G$79:AA82)</f>
        <v>0</v>
      </c>
      <c r="AB84" s="10">
        <f>SUM($G$79:AB82)</f>
        <v>0</v>
      </c>
      <c r="AC84" s="10">
        <f>SUM($G$79:AC82)</f>
        <v>0</v>
      </c>
      <c r="AD84" s="10">
        <f>SUM($G$79:AD82)</f>
        <v>0</v>
      </c>
      <c r="AE84" s="10">
        <f>SUM($G$79:AE82)</f>
        <v>0</v>
      </c>
      <c r="AF84" s="10">
        <f>SUM($G$79:AF82)</f>
        <v>0</v>
      </c>
      <c r="AG84" s="10">
        <f>SUM($G$79:AG82)</f>
        <v>0</v>
      </c>
      <c r="AH84" s="10">
        <f>SUM($G$79:AH82)</f>
        <v>0</v>
      </c>
      <c r="AI84" s="10">
        <f>SUM($G$79:AI82)</f>
        <v>0</v>
      </c>
      <c r="AJ84" s="10">
        <f>SUM($G$79:AJ82)</f>
        <v>0</v>
      </c>
      <c r="AK84" s="10">
        <f>SUM($G$79:AK82)</f>
        <v>0</v>
      </c>
    </row>
    <row r="85" spans="1:38" x14ac:dyDescent="0.35">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8" x14ac:dyDescent="0.35">
      <c r="D86" t="s">
        <v>66</v>
      </c>
      <c r="F86" t="s">
        <v>53</v>
      </c>
      <c r="G86" s="10">
        <f t="shared" ref="G86:AK86" si="16">G63-G77</f>
        <v>0</v>
      </c>
      <c r="H86" s="10">
        <f t="shared" si="16"/>
        <v>0</v>
      </c>
      <c r="I86" s="10">
        <f t="shared" si="16"/>
        <v>0</v>
      </c>
      <c r="J86" s="10">
        <f t="shared" si="16"/>
        <v>0</v>
      </c>
      <c r="K86" s="10">
        <f t="shared" si="16"/>
        <v>0</v>
      </c>
      <c r="L86" s="10">
        <f t="shared" si="16"/>
        <v>0</v>
      </c>
      <c r="M86" s="10">
        <f t="shared" si="16"/>
        <v>0</v>
      </c>
      <c r="N86" s="10">
        <f t="shared" si="16"/>
        <v>0</v>
      </c>
      <c r="O86" s="10">
        <f t="shared" si="16"/>
        <v>0</v>
      </c>
      <c r="P86" s="10">
        <f t="shared" si="16"/>
        <v>0</v>
      </c>
      <c r="Q86" s="10">
        <f t="shared" si="16"/>
        <v>0</v>
      </c>
      <c r="R86" s="10">
        <f t="shared" si="16"/>
        <v>0</v>
      </c>
      <c r="S86" s="10">
        <f t="shared" si="16"/>
        <v>0</v>
      </c>
      <c r="T86" s="10">
        <f t="shared" si="16"/>
        <v>0</v>
      </c>
      <c r="U86" s="10">
        <f t="shared" si="16"/>
        <v>0</v>
      </c>
      <c r="V86" s="10">
        <f t="shared" si="16"/>
        <v>0</v>
      </c>
      <c r="W86" s="10">
        <f t="shared" si="16"/>
        <v>0</v>
      </c>
      <c r="X86" s="10">
        <f t="shared" si="16"/>
        <v>0</v>
      </c>
      <c r="Y86" s="10">
        <f t="shared" si="16"/>
        <v>0</v>
      </c>
      <c r="Z86" s="10">
        <f t="shared" si="16"/>
        <v>0</v>
      </c>
      <c r="AA86" s="10">
        <f t="shared" si="16"/>
        <v>0</v>
      </c>
      <c r="AB86" s="10">
        <f t="shared" si="16"/>
        <v>0</v>
      </c>
      <c r="AC86" s="10">
        <f t="shared" si="16"/>
        <v>0</v>
      </c>
      <c r="AD86" s="10">
        <f t="shared" si="16"/>
        <v>0</v>
      </c>
      <c r="AE86" s="10">
        <f t="shared" si="16"/>
        <v>0</v>
      </c>
      <c r="AF86" s="10">
        <f t="shared" si="16"/>
        <v>0</v>
      </c>
      <c r="AG86" s="10">
        <f t="shared" si="16"/>
        <v>0</v>
      </c>
      <c r="AH86" s="10">
        <f t="shared" si="16"/>
        <v>0</v>
      </c>
      <c r="AI86" s="10">
        <f t="shared" si="16"/>
        <v>0</v>
      </c>
      <c r="AJ86" s="10">
        <f t="shared" si="16"/>
        <v>0</v>
      </c>
      <c r="AK86" s="10">
        <f t="shared" si="16"/>
        <v>0</v>
      </c>
    </row>
    <row r="87" spans="1:38" x14ac:dyDescent="0.35">
      <c r="D87" t="s">
        <v>67</v>
      </c>
      <c r="F87" t="s">
        <v>53</v>
      </c>
      <c r="G87" s="10">
        <f t="shared" ref="G87:AK87" si="17">-G70+G84</f>
        <v>0</v>
      </c>
      <c r="H87" s="10">
        <f t="shared" si="17"/>
        <v>0</v>
      </c>
      <c r="I87" s="10">
        <f t="shared" si="17"/>
        <v>0</v>
      </c>
      <c r="J87" s="10">
        <f t="shared" si="17"/>
        <v>0</v>
      </c>
      <c r="K87" s="10">
        <f t="shared" si="17"/>
        <v>0</v>
      </c>
      <c r="L87" s="10">
        <f t="shared" si="17"/>
        <v>0</v>
      </c>
      <c r="M87" s="10">
        <f t="shared" si="17"/>
        <v>0</v>
      </c>
      <c r="N87" s="10">
        <f t="shared" si="17"/>
        <v>0</v>
      </c>
      <c r="O87" s="10">
        <f t="shared" si="17"/>
        <v>0</v>
      </c>
      <c r="P87" s="10">
        <f t="shared" si="17"/>
        <v>0</v>
      </c>
      <c r="Q87" s="10">
        <f t="shared" si="17"/>
        <v>0</v>
      </c>
      <c r="R87" s="10">
        <f t="shared" si="17"/>
        <v>0</v>
      </c>
      <c r="S87" s="10">
        <f t="shared" si="17"/>
        <v>0</v>
      </c>
      <c r="T87" s="10">
        <f t="shared" si="17"/>
        <v>0</v>
      </c>
      <c r="U87" s="10">
        <f t="shared" si="17"/>
        <v>0</v>
      </c>
      <c r="V87" s="10">
        <f t="shared" si="17"/>
        <v>0</v>
      </c>
      <c r="W87" s="10">
        <f t="shared" si="17"/>
        <v>0</v>
      </c>
      <c r="X87" s="10">
        <f t="shared" si="17"/>
        <v>0</v>
      </c>
      <c r="Y87" s="10">
        <f t="shared" si="17"/>
        <v>0</v>
      </c>
      <c r="Z87" s="10">
        <f t="shared" si="17"/>
        <v>0</v>
      </c>
      <c r="AA87" s="10">
        <f t="shared" si="17"/>
        <v>0</v>
      </c>
      <c r="AB87" s="10">
        <f t="shared" si="17"/>
        <v>0</v>
      </c>
      <c r="AC87" s="10">
        <f t="shared" si="17"/>
        <v>0</v>
      </c>
      <c r="AD87" s="10">
        <f t="shared" si="17"/>
        <v>0</v>
      </c>
      <c r="AE87" s="10">
        <f t="shared" si="17"/>
        <v>0</v>
      </c>
      <c r="AF87" s="10">
        <f t="shared" si="17"/>
        <v>0</v>
      </c>
      <c r="AG87" s="10">
        <f t="shared" si="17"/>
        <v>0</v>
      </c>
      <c r="AH87" s="10">
        <f t="shared" si="17"/>
        <v>0</v>
      </c>
      <c r="AI87" s="10">
        <f t="shared" si="17"/>
        <v>0</v>
      </c>
      <c r="AJ87" s="10">
        <f t="shared" si="17"/>
        <v>0</v>
      </c>
      <c r="AK87" s="10">
        <f t="shared" si="17"/>
        <v>0</v>
      </c>
    </row>
    <row r="89" spans="1:38" x14ac:dyDescent="0.35">
      <c r="C89" s="3" t="str">
        <f>"Incremental "&amp;G6&amp;" Service Revenue"</f>
        <v>Incremental Wastewater Service Revenue</v>
      </c>
      <c r="D89" s="3"/>
    </row>
    <row r="90" spans="1:38" x14ac:dyDescent="0.35">
      <c r="C90" s="3"/>
      <c r="D90" s="3"/>
    </row>
    <row r="91" spans="1:38" x14ac:dyDescent="0.35">
      <c r="C91" s="3"/>
      <c r="D91" s="4" t="s">
        <v>68</v>
      </c>
      <c r="E91" s="4"/>
      <c r="G91" s="11">
        <v>1.7999999999999999E-2</v>
      </c>
      <c r="AL91" t="s">
        <v>168</v>
      </c>
    </row>
    <row r="92" spans="1:38" x14ac:dyDescent="0.35">
      <c r="A92" s="2">
        <v>15</v>
      </c>
      <c r="C92" s="3"/>
      <c r="D92" s="3"/>
      <c r="E92" t="s">
        <v>69</v>
      </c>
      <c r="F92" t="s">
        <v>70</v>
      </c>
      <c r="H92" s="6">
        <f>'[5]All Developments - Total'!H107</f>
        <v>484</v>
      </c>
      <c r="I92" s="6">
        <f>'[5]All Developments - Total'!I107</f>
        <v>428</v>
      </c>
      <c r="J92" s="6">
        <f>'[5]All Developments - Total'!J107</f>
        <v>434</v>
      </c>
      <c r="K92" s="6">
        <f>'[5]All Developments - Total'!K107</f>
        <v>466</v>
      </c>
      <c r="L92" s="6">
        <f>'[5]All Developments - Total'!L107</f>
        <v>477</v>
      </c>
      <c r="M92" s="6">
        <f>'[5]All Developments - Total'!M107</f>
        <v>414</v>
      </c>
      <c r="N92" s="6">
        <f>'[5]All Developments - Total'!N107</f>
        <v>453</v>
      </c>
      <c r="O92" s="6">
        <f>'[5]All Developments - Total'!O107</f>
        <v>453</v>
      </c>
      <c r="P92" s="6">
        <f>'[5]All Developments - Total'!P107</f>
        <v>453</v>
      </c>
      <c r="Q92" s="6">
        <f>'[5]All Developments - Total'!Q107</f>
        <v>453</v>
      </c>
      <c r="R92" s="6">
        <f>'[5]All Developments - Total'!R107</f>
        <v>453</v>
      </c>
      <c r="S92" s="6">
        <f>'[5]All Developments - Total'!S107</f>
        <v>453</v>
      </c>
      <c r="T92" s="6">
        <f>'[5]All Developments - Total'!T107</f>
        <v>453</v>
      </c>
      <c r="U92" s="6">
        <f>'[5]All Developments - Total'!U107</f>
        <v>453</v>
      </c>
      <c r="V92" s="6">
        <f>'[5]All Developments - Total'!V107</f>
        <v>453</v>
      </c>
      <c r="W92" s="6">
        <f>'[5]All Developments - Total'!W107</f>
        <v>453</v>
      </c>
      <c r="X92" s="6">
        <f>'[5]All Developments - Total'!X107</f>
        <v>453</v>
      </c>
      <c r="Y92" s="6">
        <f>'[5]All Developments - Total'!Y107</f>
        <v>453</v>
      </c>
      <c r="Z92" s="6">
        <f>'[5]All Developments - Total'!Z107</f>
        <v>453</v>
      </c>
      <c r="AA92" s="6">
        <f>'[5]All Developments - Total'!AA107</f>
        <v>453</v>
      </c>
      <c r="AB92" s="6">
        <f>'[5]All Developments - Total'!AB107</f>
        <v>453</v>
      </c>
      <c r="AC92" s="6">
        <f>'[5]All Developments - Total'!AC107</f>
        <v>453</v>
      </c>
      <c r="AD92" s="6">
        <f>'[5]All Developments - Total'!AD107</f>
        <v>453</v>
      </c>
      <c r="AE92" s="6">
        <f>'[5]All Developments - Total'!AE107</f>
        <v>453</v>
      </c>
      <c r="AF92" s="6">
        <f>'[5]All Developments - Total'!AF107</f>
        <v>453</v>
      </c>
      <c r="AG92" s="6">
        <f>'[5]All Developments - Total'!AG107</f>
        <v>453</v>
      </c>
      <c r="AH92" s="6">
        <f>'[5]All Developments - Total'!AH107</f>
        <v>453</v>
      </c>
      <c r="AI92" s="6">
        <f>'[5]All Developments - Total'!AI107</f>
        <v>453</v>
      </c>
      <c r="AJ92" s="6">
        <f>'[5]All Developments - Total'!AJ107</f>
        <v>453</v>
      </c>
      <c r="AK92" s="6">
        <f>'[5]All Developments - Total'!AK107</f>
        <v>453</v>
      </c>
    </row>
    <row r="93" spans="1:38" x14ac:dyDescent="0.35">
      <c r="C93" s="3"/>
      <c r="D93" s="3"/>
      <c r="E93" t="s">
        <v>71</v>
      </c>
      <c r="F93" t="s">
        <v>70</v>
      </c>
      <c r="H93" s="10">
        <f>G93+H92</f>
        <v>484</v>
      </c>
      <c r="I93" s="10">
        <f t="shared" ref="I93:AK93" si="18">H93+I92</f>
        <v>912</v>
      </c>
      <c r="J93" s="10">
        <f t="shared" si="18"/>
        <v>1346</v>
      </c>
      <c r="K93" s="10">
        <f t="shared" si="18"/>
        <v>1812</v>
      </c>
      <c r="L93" s="10">
        <f t="shared" si="18"/>
        <v>2289</v>
      </c>
      <c r="M93" s="10">
        <f t="shared" si="18"/>
        <v>2703</v>
      </c>
      <c r="N93" s="10">
        <f t="shared" si="18"/>
        <v>3156</v>
      </c>
      <c r="O93" s="10">
        <f t="shared" si="18"/>
        <v>3609</v>
      </c>
      <c r="P93" s="10">
        <f t="shared" si="18"/>
        <v>4062</v>
      </c>
      <c r="Q93" s="10">
        <f t="shared" si="18"/>
        <v>4515</v>
      </c>
      <c r="R93" s="10">
        <f t="shared" si="18"/>
        <v>4968</v>
      </c>
      <c r="S93" s="10">
        <f t="shared" si="18"/>
        <v>5421</v>
      </c>
      <c r="T93" s="10">
        <f t="shared" si="18"/>
        <v>5874</v>
      </c>
      <c r="U93" s="10">
        <f t="shared" si="18"/>
        <v>6327</v>
      </c>
      <c r="V93" s="10">
        <f t="shared" si="18"/>
        <v>6780</v>
      </c>
      <c r="W93" s="10">
        <f t="shared" si="18"/>
        <v>7233</v>
      </c>
      <c r="X93" s="10">
        <f t="shared" si="18"/>
        <v>7686</v>
      </c>
      <c r="Y93" s="10">
        <f t="shared" si="18"/>
        <v>8139</v>
      </c>
      <c r="Z93" s="10">
        <f t="shared" si="18"/>
        <v>8592</v>
      </c>
      <c r="AA93" s="10">
        <f t="shared" si="18"/>
        <v>9045</v>
      </c>
      <c r="AB93" s="10">
        <f t="shared" si="18"/>
        <v>9498</v>
      </c>
      <c r="AC93" s="10">
        <f t="shared" si="18"/>
        <v>9951</v>
      </c>
      <c r="AD93" s="10">
        <f t="shared" si="18"/>
        <v>10404</v>
      </c>
      <c r="AE93" s="10">
        <f t="shared" si="18"/>
        <v>10857</v>
      </c>
      <c r="AF93" s="10">
        <f t="shared" si="18"/>
        <v>11310</v>
      </c>
      <c r="AG93" s="10">
        <f>AF93+AG92</f>
        <v>11763</v>
      </c>
      <c r="AH93" s="10">
        <f t="shared" si="18"/>
        <v>12216</v>
      </c>
      <c r="AI93" s="10">
        <f t="shared" si="18"/>
        <v>12669</v>
      </c>
      <c r="AJ93" s="10">
        <f t="shared" si="18"/>
        <v>13122</v>
      </c>
      <c r="AK93" s="10">
        <f t="shared" si="18"/>
        <v>13575</v>
      </c>
      <c r="AL93" s="28">
        <f>'[7]All Developments - Total'!$AK$93</f>
        <v>12782.317809049373</v>
      </c>
    </row>
    <row r="94" spans="1:38" x14ac:dyDescent="0.35">
      <c r="A94" s="2">
        <v>16</v>
      </c>
      <c r="C94" s="3"/>
      <c r="D94" s="3"/>
      <c r="E94" t="s">
        <v>72</v>
      </c>
      <c r="F94" t="s">
        <v>70</v>
      </c>
      <c r="G94" s="6">
        <v>1</v>
      </c>
    </row>
    <row r="95" spans="1:38" x14ac:dyDescent="0.35">
      <c r="C95" s="3"/>
      <c r="D95" s="3"/>
      <c r="E95" t="s">
        <v>73</v>
      </c>
      <c r="F95" t="s">
        <v>70</v>
      </c>
      <c r="H95">
        <f>H92*$G94</f>
        <v>484</v>
      </c>
      <c r="I95" s="10">
        <f t="shared" ref="I95:AK95" si="19">I92*$G94</f>
        <v>428</v>
      </c>
      <c r="J95" s="10">
        <f t="shared" si="19"/>
        <v>434</v>
      </c>
      <c r="K95" s="10">
        <f t="shared" si="19"/>
        <v>466</v>
      </c>
      <c r="L95" s="10">
        <f t="shared" si="19"/>
        <v>477</v>
      </c>
      <c r="M95" s="10">
        <f t="shared" si="19"/>
        <v>414</v>
      </c>
      <c r="N95" s="10">
        <f t="shared" si="19"/>
        <v>453</v>
      </c>
      <c r="O95" s="10">
        <f t="shared" si="19"/>
        <v>453</v>
      </c>
      <c r="P95" s="10">
        <f t="shared" si="19"/>
        <v>453</v>
      </c>
      <c r="Q95" s="10">
        <f t="shared" si="19"/>
        <v>453</v>
      </c>
      <c r="R95" s="10">
        <f t="shared" si="19"/>
        <v>453</v>
      </c>
      <c r="S95" s="10">
        <f t="shared" si="19"/>
        <v>453</v>
      </c>
      <c r="T95" s="10">
        <f t="shared" si="19"/>
        <v>453</v>
      </c>
      <c r="U95" s="10">
        <f t="shared" si="19"/>
        <v>453</v>
      </c>
      <c r="V95" s="10">
        <f t="shared" si="19"/>
        <v>453</v>
      </c>
      <c r="W95" s="10">
        <f t="shared" si="19"/>
        <v>453</v>
      </c>
      <c r="X95" s="10">
        <f t="shared" si="19"/>
        <v>453</v>
      </c>
      <c r="Y95" s="10">
        <f t="shared" si="19"/>
        <v>453</v>
      </c>
      <c r="Z95" s="10">
        <f t="shared" si="19"/>
        <v>453</v>
      </c>
      <c r="AA95" s="10">
        <f t="shared" si="19"/>
        <v>453</v>
      </c>
      <c r="AB95" s="10">
        <f t="shared" si="19"/>
        <v>453</v>
      </c>
      <c r="AC95" s="10">
        <f t="shared" si="19"/>
        <v>453</v>
      </c>
      <c r="AD95" s="10">
        <f t="shared" si="19"/>
        <v>453</v>
      </c>
      <c r="AE95" s="10">
        <f t="shared" si="19"/>
        <v>453</v>
      </c>
      <c r="AF95" s="10">
        <f t="shared" si="19"/>
        <v>453</v>
      </c>
      <c r="AG95" s="10">
        <f t="shared" si="19"/>
        <v>453</v>
      </c>
      <c r="AH95" s="10">
        <f t="shared" si="19"/>
        <v>453</v>
      </c>
      <c r="AI95" s="10">
        <f t="shared" si="19"/>
        <v>453</v>
      </c>
      <c r="AJ95" s="10">
        <f t="shared" si="19"/>
        <v>453</v>
      </c>
      <c r="AK95" s="10">
        <f t="shared" si="19"/>
        <v>453</v>
      </c>
    </row>
    <row r="96" spans="1:38" x14ac:dyDescent="0.35">
      <c r="C96" s="3"/>
      <c r="D96" s="3"/>
      <c r="E96" t="s">
        <v>74</v>
      </c>
      <c r="F96" t="s">
        <v>70</v>
      </c>
      <c r="H96">
        <f>H93*$G94</f>
        <v>484</v>
      </c>
      <c r="I96" s="10">
        <f t="shared" ref="I96:AK96" si="20">I93*$G94</f>
        <v>912</v>
      </c>
      <c r="J96" s="10">
        <f t="shared" si="20"/>
        <v>1346</v>
      </c>
      <c r="K96" s="10">
        <f t="shared" si="20"/>
        <v>1812</v>
      </c>
      <c r="L96" s="10">
        <f t="shared" si="20"/>
        <v>2289</v>
      </c>
      <c r="M96" s="10">
        <f t="shared" si="20"/>
        <v>2703</v>
      </c>
      <c r="N96" s="10">
        <f t="shared" si="20"/>
        <v>3156</v>
      </c>
      <c r="O96" s="10">
        <f t="shared" si="20"/>
        <v>3609</v>
      </c>
      <c r="P96" s="10">
        <f t="shared" si="20"/>
        <v>4062</v>
      </c>
      <c r="Q96" s="10">
        <f t="shared" si="20"/>
        <v>4515</v>
      </c>
      <c r="R96" s="10">
        <f t="shared" si="20"/>
        <v>4968</v>
      </c>
      <c r="S96" s="10">
        <f t="shared" si="20"/>
        <v>5421</v>
      </c>
      <c r="T96" s="10">
        <f t="shared" si="20"/>
        <v>5874</v>
      </c>
      <c r="U96" s="10">
        <f t="shared" si="20"/>
        <v>6327</v>
      </c>
      <c r="V96" s="10">
        <f t="shared" si="20"/>
        <v>6780</v>
      </c>
      <c r="W96" s="10">
        <f t="shared" si="20"/>
        <v>7233</v>
      </c>
      <c r="X96" s="10">
        <f t="shared" si="20"/>
        <v>7686</v>
      </c>
      <c r="Y96" s="10">
        <f t="shared" si="20"/>
        <v>8139</v>
      </c>
      <c r="Z96" s="10">
        <f t="shared" si="20"/>
        <v>8592</v>
      </c>
      <c r="AA96" s="10">
        <f t="shared" si="20"/>
        <v>9045</v>
      </c>
      <c r="AB96" s="10">
        <f t="shared" si="20"/>
        <v>9498</v>
      </c>
      <c r="AC96" s="10">
        <f t="shared" si="20"/>
        <v>9951</v>
      </c>
      <c r="AD96" s="10">
        <f t="shared" si="20"/>
        <v>10404</v>
      </c>
      <c r="AE96" s="10">
        <f t="shared" si="20"/>
        <v>10857</v>
      </c>
      <c r="AF96" s="10">
        <f t="shared" si="20"/>
        <v>11310</v>
      </c>
      <c r="AG96" s="10">
        <f t="shared" si="20"/>
        <v>11763</v>
      </c>
      <c r="AH96" s="10">
        <f t="shared" si="20"/>
        <v>12216</v>
      </c>
      <c r="AI96" s="10">
        <f t="shared" si="20"/>
        <v>12669</v>
      </c>
      <c r="AJ96" s="10">
        <f t="shared" si="20"/>
        <v>13122</v>
      </c>
      <c r="AK96" s="10">
        <f t="shared" si="20"/>
        <v>13575</v>
      </c>
    </row>
    <row r="97" spans="1:39" x14ac:dyDescent="0.35">
      <c r="A97" s="2">
        <v>17</v>
      </c>
      <c r="C97" s="3"/>
      <c r="D97" s="3"/>
      <c r="E97" t="s">
        <v>75</v>
      </c>
      <c r="F97" t="s">
        <v>76</v>
      </c>
      <c r="H97" s="6">
        <f>'[5]All Developments - Total'!H112</f>
        <v>0</v>
      </c>
      <c r="I97" s="6">
        <f>'[5]All Developments - Total'!I112</f>
        <v>0</v>
      </c>
      <c r="J97" s="6">
        <f>'[5]All Developments - Total'!J112</f>
        <v>0</v>
      </c>
      <c r="K97" s="6">
        <f>'[5]All Developments - Total'!K112</f>
        <v>0</v>
      </c>
      <c r="L97" s="6">
        <f>'[5]All Developments - Total'!L112</f>
        <v>0</v>
      </c>
      <c r="M97" s="6">
        <f>'[5]All Developments - Total'!M112</f>
        <v>0</v>
      </c>
      <c r="N97" s="6">
        <f>'[5]All Developments - Total'!N112</f>
        <v>0</v>
      </c>
      <c r="O97" s="6">
        <f>'[5]All Developments - Total'!O112</f>
        <v>0</v>
      </c>
      <c r="P97" s="6">
        <f>'[5]All Developments - Total'!P112</f>
        <v>0</v>
      </c>
      <c r="Q97" s="6">
        <f>'[5]All Developments - Total'!Q112</f>
        <v>0</v>
      </c>
      <c r="R97" s="6">
        <f>'[5]All Developments - Total'!R112</f>
        <v>0</v>
      </c>
      <c r="S97" s="6">
        <f>'[5]All Developments - Total'!S112</f>
        <v>0</v>
      </c>
      <c r="T97" s="6">
        <f>'[5]All Developments - Total'!T112</f>
        <v>0</v>
      </c>
      <c r="U97" s="6">
        <f>'[5]All Developments - Total'!U112</f>
        <v>0</v>
      </c>
      <c r="V97" s="6">
        <f>'[5]All Developments - Total'!V112</f>
        <v>0</v>
      </c>
      <c r="W97" s="6">
        <f>'[5]All Developments - Total'!W112</f>
        <v>0</v>
      </c>
      <c r="X97" s="6">
        <f>'[5]All Developments - Total'!X112</f>
        <v>0</v>
      </c>
      <c r="Y97" s="6">
        <f>'[5]All Developments - Total'!Y112</f>
        <v>0</v>
      </c>
      <c r="Z97" s="6">
        <f>'[5]All Developments - Total'!Z112</f>
        <v>0</v>
      </c>
      <c r="AA97" s="6">
        <f>'[5]All Developments - Total'!AA112</f>
        <v>0</v>
      </c>
      <c r="AB97" s="6">
        <f>'[5]All Developments - Total'!AB112</f>
        <v>0</v>
      </c>
      <c r="AC97" s="6">
        <f>'[5]All Developments - Total'!AC112</f>
        <v>0</v>
      </c>
      <c r="AD97" s="6">
        <f>'[5]All Developments - Total'!AD112</f>
        <v>0</v>
      </c>
      <c r="AE97" s="6">
        <f>'[5]All Developments - Total'!AE112</f>
        <v>0</v>
      </c>
      <c r="AF97" s="6">
        <f>'[5]All Developments - Total'!AF112</f>
        <v>0</v>
      </c>
      <c r="AG97" s="6">
        <f>'[5]All Developments - Total'!AG112</f>
        <v>0</v>
      </c>
      <c r="AH97" s="6">
        <f>'[5]All Developments - Total'!AH112</f>
        <v>0</v>
      </c>
      <c r="AI97" s="6">
        <f>'[5]All Developments - Total'!AI112</f>
        <v>0</v>
      </c>
      <c r="AJ97" s="6">
        <f>'[5]All Developments - Total'!AJ112</f>
        <v>0</v>
      </c>
      <c r="AK97" s="6">
        <f>'[5]All Developments - Total'!AK112</f>
        <v>0</v>
      </c>
    </row>
    <row r="98" spans="1:39" x14ac:dyDescent="0.35">
      <c r="C98" s="3"/>
      <c r="D98" s="3"/>
      <c r="E98" t="s">
        <v>77</v>
      </c>
      <c r="F98" t="s">
        <v>76</v>
      </c>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row>
    <row r="99" spans="1:39" x14ac:dyDescent="0.35">
      <c r="C99" s="3"/>
      <c r="D99" s="3"/>
      <c r="E99" t="s">
        <v>78</v>
      </c>
      <c r="F99" t="s">
        <v>76</v>
      </c>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row>
    <row r="100" spans="1:39" x14ac:dyDescent="0.35">
      <c r="C100" s="3"/>
      <c r="D100" s="3"/>
      <c r="E100" t="s">
        <v>79</v>
      </c>
      <c r="F100" t="s">
        <v>80</v>
      </c>
      <c r="H100" s="10">
        <f>H93*H97</f>
        <v>0</v>
      </c>
      <c r="I100" s="10">
        <f>I93*I97</f>
        <v>0</v>
      </c>
      <c r="J100" s="10">
        <f t="shared" ref="J100:AK100" si="21">J93*J97</f>
        <v>0</v>
      </c>
      <c r="K100" s="10">
        <f t="shared" si="21"/>
        <v>0</v>
      </c>
      <c r="L100" s="10">
        <f t="shared" si="21"/>
        <v>0</v>
      </c>
      <c r="M100" s="10">
        <f t="shared" si="21"/>
        <v>0</v>
      </c>
      <c r="N100" s="10">
        <f t="shared" si="21"/>
        <v>0</v>
      </c>
      <c r="O100" s="10">
        <f t="shared" si="21"/>
        <v>0</v>
      </c>
      <c r="P100" s="10">
        <f t="shared" si="21"/>
        <v>0</v>
      </c>
      <c r="Q100" s="10">
        <f t="shared" si="21"/>
        <v>0</v>
      </c>
      <c r="R100" s="10">
        <f t="shared" si="21"/>
        <v>0</v>
      </c>
      <c r="S100" s="10">
        <f t="shared" si="21"/>
        <v>0</v>
      </c>
      <c r="T100" s="10">
        <f t="shared" si="21"/>
        <v>0</v>
      </c>
      <c r="U100" s="10">
        <f t="shared" si="21"/>
        <v>0</v>
      </c>
      <c r="V100" s="10">
        <f t="shared" si="21"/>
        <v>0</v>
      </c>
      <c r="W100" s="10">
        <f t="shared" si="21"/>
        <v>0</v>
      </c>
      <c r="X100" s="10">
        <f t="shared" si="21"/>
        <v>0</v>
      </c>
      <c r="Y100" s="10">
        <f t="shared" si="21"/>
        <v>0</v>
      </c>
      <c r="Z100" s="10">
        <f t="shared" si="21"/>
        <v>0</v>
      </c>
      <c r="AA100" s="10">
        <f t="shared" si="21"/>
        <v>0</v>
      </c>
      <c r="AB100" s="10">
        <f t="shared" si="21"/>
        <v>0</v>
      </c>
      <c r="AC100" s="10">
        <f t="shared" si="21"/>
        <v>0</v>
      </c>
      <c r="AD100" s="10">
        <f t="shared" si="21"/>
        <v>0</v>
      </c>
      <c r="AE100" s="10">
        <f t="shared" si="21"/>
        <v>0</v>
      </c>
      <c r="AF100" s="10">
        <f t="shared" si="21"/>
        <v>0</v>
      </c>
      <c r="AG100" s="10">
        <f t="shared" si="21"/>
        <v>0</v>
      </c>
      <c r="AH100" s="10">
        <f t="shared" si="21"/>
        <v>0</v>
      </c>
      <c r="AI100" s="10">
        <f t="shared" si="21"/>
        <v>0</v>
      </c>
      <c r="AJ100" s="10">
        <f t="shared" si="21"/>
        <v>0</v>
      </c>
      <c r="AK100" s="10">
        <f t="shared" si="21"/>
        <v>0</v>
      </c>
    </row>
    <row r="101" spans="1:39" x14ac:dyDescent="0.35">
      <c r="C101" s="3"/>
      <c r="D101" s="3"/>
      <c r="E101" t="s">
        <v>81</v>
      </c>
      <c r="F101" t="s">
        <v>80</v>
      </c>
      <c r="H101" s="10">
        <f>H93*H98</f>
        <v>0</v>
      </c>
      <c r="I101" s="10">
        <f t="shared" ref="I101:AK101" si="22">I93*I98</f>
        <v>0</v>
      </c>
      <c r="J101" s="10">
        <f t="shared" si="22"/>
        <v>0</v>
      </c>
      <c r="K101" s="10">
        <f t="shared" si="22"/>
        <v>0</v>
      </c>
      <c r="L101" s="10">
        <f t="shared" si="22"/>
        <v>0</v>
      </c>
      <c r="M101" s="10">
        <f t="shared" si="22"/>
        <v>0</v>
      </c>
      <c r="N101" s="10">
        <f t="shared" si="22"/>
        <v>0</v>
      </c>
      <c r="O101" s="10">
        <f t="shared" si="22"/>
        <v>0</v>
      </c>
      <c r="P101" s="10">
        <f t="shared" si="22"/>
        <v>0</v>
      </c>
      <c r="Q101" s="10">
        <f t="shared" si="22"/>
        <v>0</v>
      </c>
      <c r="R101" s="10">
        <f t="shared" si="22"/>
        <v>0</v>
      </c>
      <c r="S101" s="10">
        <f t="shared" si="22"/>
        <v>0</v>
      </c>
      <c r="T101" s="10">
        <f t="shared" si="22"/>
        <v>0</v>
      </c>
      <c r="U101" s="10">
        <f t="shared" si="22"/>
        <v>0</v>
      </c>
      <c r="V101" s="10">
        <f t="shared" si="22"/>
        <v>0</v>
      </c>
      <c r="W101" s="10">
        <f t="shared" si="22"/>
        <v>0</v>
      </c>
      <c r="X101" s="10">
        <f t="shared" si="22"/>
        <v>0</v>
      </c>
      <c r="Y101" s="10">
        <f t="shared" si="22"/>
        <v>0</v>
      </c>
      <c r="Z101" s="10">
        <f t="shared" si="22"/>
        <v>0</v>
      </c>
      <c r="AA101" s="10">
        <f t="shared" si="22"/>
        <v>0</v>
      </c>
      <c r="AB101" s="10">
        <f t="shared" si="22"/>
        <v>0</v>
      </c>
      <c r="AC101" s="10">
        <f t="shared" si="22"/>
        <v>0</v>
      </c>
      <c r="AD101" s="10">
        <f t="shared" si="22"/>
        <v>0</v>
      </c>
      <c r="AE101" s="10">
        <f t="shared" si="22"/>
        <v>0</v>
      </c>
      <c r="AF101" s="10">
        <f t="shared" si="22"/>
        <v>0</v>
      </c>
      <c r="AG101" s="10">
        <f t="shared" si="22"/>
        <v>0</v>
      </c>
      <c r="AH101" s="10">
        <f t="shared" si="22"/>
        <v>0</v>
      </c>
      <c r="AI101" s="10">
        <f t="shared" si="22"/>
        <v>0</v>
      </c>
      <c r="AJ101" s="10">
        <f t="shared" si="22"/>
        <v>0</v>
      </c>
      <c r="AK101" s="10">
        <f t="shared" si="22"/>
        <v>0</v>
      </c>
    </row>
    <row r="102" spans="1:39" x14ac:dyDescent="0.35">
      <c r="C102" s="3"/>
      <c r="D102" s="3"/>
      <c r="E102" t="s">
        <v>82</v>
      </c>
      <c r="F102" t="s">
        <v>80</v>
      </c>
      <c r="H102" s="10">
        <f>H93*H99</f>
        <v>0</v>
      </c>
      <c r="I102" s="10">
        <f t="shared" ref="I102:AK102" si="23">I93*I99</f>
        <v>0</v>
      </c>
      <c r="J102" s="10">
        <f t="shared" si="23"/>
        <v>0</v>
      </c>
      <c r="K102" s="10">
        <f t="shared" si="23"/>
        <v>0</v>
      </c>
      <c r="L102" s="10">
        <f t="shared" si="23"/>
        <v>0</v>
      </c>
      <c r="M102" s="10">
        <f t="shared" si="23"/>
        <v>0</v>
      </c>
      <c r="N102" s="10">
        <f t="shared" si="23"/>
        <v>0</v>
      </c>
      <c r="O102" s="10">
        <f t="shared" si="23"/>
        <v>0</v>
      </c>
      <c r="P102" s="10">
        <f t="shared" si="23"/>
        <v>0</v>
      </c>
      <c r="Q102" s="10">
        <f t="shared" si="23"/>
        <v>0</v>
      </c>
      <c r="R102" s="10">
        <f t="shared" si="23"/>
        <v>0</v>
      </c>
      <c r="S102" s="10">
        <f t="shared" si="23"/>
        <v>0</v>
      </c>
      <c r="T102" s="10">
        <f t="shared" si="23"/>
        <v>0</v>
      </c>
      <c r="U102" s="10">
        <f t="shared" si="23"/>
        <v>0</v>
      </c>
      <c r="V102" s="10">
        <f t="shared" si="23"/>
        <v>0</v>
      </c>
      <c r="W102" s="10">
        <f t="shared" si="23"/>
        <v>0</v>
      </c>
      <c r="X102" s="10">
        <f t="shared" si="23"/>
        <v>0</v>
      </c>
      <c r="Y102" s="10">
        <f t="shared" si="23"/>
        <v>0</v>
      </c>
      <c r="Z102" s="10">
        <f t="shared" si="23"/>
        <v>0</v>
      </c>
      <c r="AA102" s="10">
        <f t="shared" si="23"/>
        <v>0</v>
      </c>
      <c r="AB102" s="10">
        <f t="shared" si="23"/>
        <v>0</v>
      </c>
      <c r="AC102" s="10">
        <f t="shared" si="23"/>
        <v>0</v>
      </c>
      <c r="AD102" s="10">
        <f t="shared" si="23"/>
        <v>0</v>
      </c>
      <c r="AE102" s="10">
        <f t="shared" si="23"/>
        <v>0</v>
      </c>
      <c r="AF102" s="10">
        <f t="shared" si="23"/>
        <v>0</v>
      </c>
      <c r="AG102" s="10">
        <f t="shared" si="23"/>
        <v>0</v>
      </c>
      <c r="AH102" s="10">
        <f t="shared" si="23"/>
        <v>0</v>
      </c>
      <c r="AI102" s="10">
        <f t="shared" si="23"/>
        <v>0</v>
      </c>
      <c r="AJ102" s="10">
        <f t="shared" si="23"/>
        <v>0</v>
      </c>
      <c r="AK102" s="10">
        <f t="shared" si="23"/>
        <v>0</v>
      </c>
    </row>
    <row r="103" spans="1:39" x14ac:dyDescent="0.35">
      <c r="A103" s="2">
        <v>18</v>
      </c>
      <c r="C103" s="3"/>
      <c r="D103" s="3"/>
      <c r="E103" t="s">
        <v>83</v>
      </c>
      <c r="F103" t="s">
        <v>44</v>
      </c>
      <c r="H103" s="9">
        <v>0</v>
      </c>
      <c r="I103" s="32">
        <f>[6]Revenue!E72</f>
        <v>0.02</v>
      </c>
      <c r="J103" s="32">
        <f>[6]Revenue!F72</f>
        <v>1.9992085700556661E-2</v>
      </c>
      <c r="K103" s="32">
        <f>[6]Revenue!G72</f>
        <v>2.0001514291054789E-2</v>
      </c>
      <c r="L103" s="32">
        <f>[6]Revenue!H72</f>
        <v>3.0001301432320604E-2</v>
      </c>
      <c r="M103" s="32">
        <f>[6]Revenue!I72</f>
        <v>3.0014034911576726E-2</v>
      </c>
      <c r="N103" s="32">
        <f>[6]Revenue!J72</f>
        <v>2.9988472263009047E-2</v>
      </c>
      <c r="O103" s="32">
        <f>[6]Revenue!K72</f>
        <v>2.2193184073974644E-2</v>
      </c>
      <c r="P103" s="32">
        <f>[6]Revenue!L72</f>
        <v>2.2193184073974644E-2</v>
      </c>
      <c r="Q103" s="32">
        <f>[6]Revenue!M72</f>
        <v>2.2193184073974644E-2</v>
      </c>
      <c r="R103" s="32">
        <f>[6]Revenue!N72</f>
        <v>2.2193184073974644E-2</v>
      </c>
      <c r="S103" s="32">
        <f>[6]Revenue!O72</f>
        <v>2.2193184073974644E-2</v>
      </c>
      <c r="T103" s="9">
        <v>0</v>
      </c>
      <c r="U103" s="9">
        <v>0</v>
      </c>
      <c r="V103" s="9">
        <v>0</v>
      </c>
      <c r="W103" s="9">
        <v>0</v>
      </c>
      <c r="X103" s="9">
        <v>0</v>
      </c>
      <c r="Y103" s="9">
        <v>0</v>
      </c>
      <c r="Z103" s="9">
        <v>0</v>
      </c>
      <c r="AA103" s="9">
        <v>0</v>
      </c>
      <c r="AB103" s="9">
        <v>0</v>
      </c>
      <c r="AC103" s="9">
        <v>0</v>
      </c>
      <c r="AD103" s="9">
        <v>0</v>
      </c>
      <c r="AE103" s="9">
        <v>0</v>
      </c>
      <c r="AF103" s="9">
        <v>0</v>
      </c>
      <c r="AG103" s="9">
        <v>0</v>
      </c>
      <c r="AH103" s="9">
        <v>0</v>
      </c>
      <c r="AI103" s="9">
        <v>0</v>
      </c>
      <c r="AJ103" s="9">
        <v>0</v>
      </c>
      <c r="AK103" s="9">
        <v>0</v>
      </c>
    </row>
    <row r="104" spans="1:39" x14ac:dyDescent="0.35">
      <c r="A104" s="2">
        <v>19</v>
      </c>
      <c r="C104" s="3"/>
      <c r="D104" s="3"/>
      <c r="E104" t="s">
        <v>84</v>
      </c>
      <c r="F104" t="s">
        <v>85</v>
      </c>
      <c r="G104" s="6">
        <f>[5]Infill!$G$119</f>
        <v>509.2</v>
      </c>
      <c r="H104" s="30">
        <f>[5]Infill!$H$119</f>
        <v>512.44000000000005</v>
      </c>
      <c r="I104" s="23">
        <f>[6]Revenue!$D$153</f>
        <v>540.89</v>
      </c>
      <c r="J104" s="30">
        <f t="shared" ref="J104:AK104" si="24">I104*(1+$G$16)*(1+J103)</f>
        <v>563.28929313850006</v>
      </c>
      <c r="K104" s="30">
        <f t="shared" si="24"/>
        <v>586.62160655689718</v>
      </c>
      <c r="L104" s="30">
        <f t="shared" si="24"/>
        <v>616.90965958416314</v>
      </c>
      <c r="M104" s="30">
        <f t="shared" si="24"/>
        <v>648.76954540473946</v>
      </c>
      <c r="N104" s="30">
        <f t="shared" si="24"/>
        <v>682.25788113356055</v>
      </c>
      <c r="O104" s="30">
        <f t="shared" si="24"/>
        <v>712.04474234886254</v>
      </c>
      <c r="P104" s="30">
        <f t="shared" si="24"/>
        <v>743.13207531479577</v>
      </c>
      <c r="Q104" s="30">
        <f t="shared" si="24"/>
        <v>775.57665764085584</v>
      </c>
      <c r="R104" s="30">
        <f t="shared" si="24"/>
        <v>809.43774580387174</v>
      </c>
      <c r="S104" s="30">
        <f t="shared" si="24"/>
        <v>844.77718337347142</v>
      </c>
      <c r="T104" s="10">
        <f t="shared" si="24"/>
        <v>862.51750422431428</v>
      </c>
      <c r="U104" s="10">
        <f t="shared" si="24"/>
        <v>880.63037181302479</v>
      </c>
      <c r="V104" s="10">
        <f t="shared" si="24"/>
        <v>899.12360962109824</v>
      </c>
      <c r="W104" s="10">
        <f t="shared" si="24"/>
        <v>918.00520542314121</v>
      </c>
      <c r="X104" s="10">
        <f t="shared" si="24"/>
        <v>937.28331473702713</v>
      </c>
      <c r="Y104" s="10">
        <f t="shared" si="24"/>
        <v>956.96626434650466</v>
      </c>
      <c r="Z104" s="10">
        <f t="shared" si="24"/>
        <v>977.06255589778118</v>
      </c>
      <c r="AA104" s="10">
        <f t="shared" si="24"/>
        <v>997.58086957163448</v>
      </c>
      <c r="AB104" s="10">
        <f t="shared" si="24"/>
        <v>1018.5300678326387</v>
      </c>
      <c r="AC104" s="10">
        <f t="shared" si="24"/>
        <v>1039.9191992571241</v>
      </c>
      <c r="AD104" s="10">
        <f t="shared" si="24"/>
        <v>1061.7575024415237</v>
      </c>
      <c r="AE104" s="10">
        <f t="shared" si="24"/>
        <v>1084.0544099927956</v>
      </c>
      <c r="AF104" s="10">
        <f t="shared" si="24"/>
        <v>1106.8195526026443</v>
      </c>
      <c r="AG104" s="10">
        <f>AF104*(1+$G$16)*(1+AG103)</f>
        <v>1130.0627632072997</v>
      </c>
      <c r="AH104" s="10">
        <f t="shared" si="24"/>
        <v>1153.7940812346528</v>
      </c>
      <c r="AI104" s="10">
        <f t="shared" si="24"/>
        <v>1178.0237569405804</v>
      </c>
      <c r="AJ104" s="10">
        <f t="shared" si="24"/>
        <v>1202.7622558363325</v>
      </c>
      <c r="AK104" s="10">
        <f t="shared" si="24"/>
        <v>1228.0202632088954</v>
      </c>
      <c r="AL104" s="28">
        <f>'[7]All Developments - Total'!$AK$104</f>
        <v>1025.5333388122431</v>
      </c>
    </row>
    <row r="105" spans="1:39" x14ac:dyDescent="0.35">
      <c r="C105" s="3"/>
      <c r="D105" s="3"/>
      <c r="E105" t="s">
        <v>86</v>
      </c>
      <c r="F105" t="s">
        <v>87</v>
      </c>
      <c r="G105" s="12"/>
      <c r="H105" s="13">
        <f>G105*(1+$G$16)*(1+H103)</f>
        <v>0</v>
      </c>
      <c r="I105" s="13">
        <f t="shared" ref="I105:AK105" si="25">H105*(1+$G$16)*(1+I103)</f>
        <v>0</v>
      </c>
      <c r="J105" s="13">
        <f t="shared" si="25"/>
        <v>0</v>
      </c>
      <c r="K105" s="13">
        <f t="shared" si="25"/>
        <v>0</v>
      </c>
      <c r="L105" s="13">
        <f t="shared" si="25"/>
        <v>0</v>
      </c>
      <c r="M105" s="13">
        <f t="shared" si="25"/>
        <v>0</v>
      </c>
      <c r="N105" s="13">
        <f t="shared" si="25"/>
        <v>0</v>
      </c>
      <c r="O105" s="13">
        <f t="shared" si="25"/>
        <v>0</v>
      </c>
      <c r="P105" s="13">
        <f t="shared" si="25"/>
        <v>0</v>
      </c>
      <c r="Q105" s="13">
        <f t="shared" si="25"/>
        <v>0</v>
      </c>
      <c r="R105" s="13">
        <f t="shared" si="25"/>
        <v>0</v>
      </c>
      <c r="S105" s="13">
        <f t="shared" si="25"/>
        <v>0</v>
      </c>
      <c r="T105" s="13">
        <f t="shared" si="25"/>
        <v>0</v>
      </c>
      <c r="U105" s="13">
        <f t="shared" si="25"/>
        <v>0</v>
      </c>
      <c r="V105" s="13">
        <f t="shared" si="25"/>
        <v>0</v>
      </c>
      <c r="W105" s="13">
        <f t="shared" si="25"/>
        <v>0</v>
      </c>
      <c r="X105" s="13">
        <f t="shared" si="25"/>
        <v>0</v>
      </c>
      <c r="Y105" s="13">
        <f t="shared" si="25"/>
        <v>0</v>
      </c>
      <c r="Z105" s="13">
        <f t="shared" si="25"/>
        <v>0</v>
      </c>
      <c r="AA105" s="13">
        <f t="shared" si="25"/>
        <v>0</v>
      </c>
      <c r="AB105" s="13">
        <f t="shared" si="25"/>
        <v>0</v>
      </c>
      <c r="AC105" s="13">
        <f t="shared" si="25"/>
        <v>0</v>
      </c>
      <c r="AD105" s="13">
        <f t="shared" si="25"/>
        <v>0</v>
      </c>
      <c r="AE105" s="13">
        <f t="shared" si="25"/>
        <v>0</v>
      </c>
      <c r="AF105" s="13">
        <f t="shared" si="25"/>
        <v>0</v>
      </c>
      <c r="AG105" s="13">
        <f>AF105*(1+$G$16)*(1+AG103)</f>
        <v>0</v>
      </c>
      <c r="AH105" s="13">
        <f t="shared" si="25"/>
        <v>0</v>
      </c>
      <c r="AI105" s="13">
        <f t="shared" si="25"/>
        <v>0</v>
      </c>
      <c r="AJ105" s="13">
        <f t="shared" si="25"/>
        <v>0</v>
      </c>
      <c r="AK105" s="13">
        <f t="shared" si="25"/>
        <v>0</v>
      </c>
    </row>
    <row r="106" spans="1:39" x14ac:dyDescent="0.35">
      <c r="C106" s="3"/>
      <c r="D106" s="3"/>
      <c r="E106" t="s">
        <v>88</v>
      </c>
      <c r="F106" t="s">
        <v>87</v>
      </c>
      <c r="G106" s="12"/>
      <c r="H106" s="13">
        <f>G106*(1+$G$16)*(1+H103)</f>
        <v>0</v>
      </c>
      <c r="I106" s="13">
        <f t="shared" ref="I106:AK106" si="26">H106*(1+$G$16)*(1+I103)</f>
        <v>0</v>
      </c>
      <c r="J106" s="13">
        <f t="shared" si="26"/>
        <v>0</v>
      </c>
      <c r="K106" s="13">
        <f t="shared" si="26"/>
        <v>0</v>
      </c>
      <c r="L106" s="13">
        <f t="shared" si="26"/>
        <v>0</v>
      </c>
      <c r="M106" s="13">
        <f t="shared" si="26"/>
        <v>0</v>
      </c>
      <c r="N106" s="13">
        <f t="shared" si="26"/>
        <v>0</v>
      </c>
      <c r="O106" s="13">
        <f t="shared" si="26"/>
        <v>0</v>
      </c>
      <c r="P106" s="13">
        <f t="shared" si="26"/>
        <v>0</v>
      </c>
      <c r="Q106" s="13">
        <f t="shared" si="26"/>
        <v>0</v>
      </c>
      <c r="R106" s="13">
        <f t="shared" si="26"/>
        <v>0</v>
      </c>
      <c r="S106" s="13">
        <f t="shared" si="26"/>
        <v>0</v>
      </c>
      <c r="T106" s="13">
        <f t="shared" si="26"/>
        <v>0</v>
      </c>
      <c r="U106" s="13">
        <f t="shared" si="26"/>
        <v>0</v>
      </c>
      <c r="V106" s="13">
        <f t="shared" si="26"/>
        <v>0</v>
      </c>
      <c r="W106" s="13">
        <f t="shared" si="26"/>
        <v>0</v>
      </c>
      <c r="X106" s="13">
        <f t="shared" si="26"/>
        <v>0</v>
      </c>
      <c r="Y106" s="13">
        <f t="shared" si="26"/>
        <v>0</v>
      </c>
      <c r="Z106" s="13">
        <f t="shared" si="26"/>
        <v>0</v>
      </c>
      <c r="AA106" s="13">
        <f t="shared" si="26"/>
        <v>0</v>
      </c>
      <c r="AB106" s="13">
        <f t="shared" si="26"/>
        <v>0</v>
      </c>
      <c r="AC106" s="13">
        <f t="shared" si="26"/>
        <v>0</v>
      </c>
      <c r="AD106" s="13">
        <f t="shared" si="26"/>
        <v>0</v>
      </c>
      <c r="AE106" s="13">
        <f t="shared" si="26"/>
        <v>0</v>
      </c>
      <c r="AF106" s="13">
        <f t="shared" si="26"/>
        <v>0</v>
      </c>
      <c r="AG106" s="13">
        <f>AF106*(1+$G$16)*(1+AG103)</f>
        <v>0</v>
      </c>
      <c r="AH106" s="13">
        <f t="shared" si="26"/>
        <v>0</v>
      </c>
      <c r="AI106" s="13">
        <f t="shared" si="26"/>
        <v>0</v>
      </c>
      <c r="AJ106" s="13">
        <f t="shared" si="26"/>
        <v>0</v>
      </c>
      <c r="AK106" s="13">
        <f t="shared" si="26"/>
        <v>0</v>
      </c>
    </row>
    <row r="107" spans="1:39" x14ac:dyDescent="0.35">
      <c r="C107" s="3"/>
      <c r="D107" s="3"/>
      <c r="E107" t="s">
        <v>89</v>
      </c>
      <c r="F107" t="s">
        <v>87</v>
      </c>
      <c r="G107" s="12"/>
      <c r="H107" s="13">
        <f>G107*(1+$G$16)*(1+H103)</f>
        <v>0</v>
      </c>
      <c r="I107" s="13">
        <f t="shared" ref="I107:AK107" si="27">H107*(1+$G$16)*(1+I103)</f>
        <v>0</v>
      </c>
      <c r="J107" s="13">
        <f t="shared" si="27"/>
        <v>0</v>
      </c>
      <c r="K107" s="13">
        <f t="shared" si="27"/>
        <v>0</v>
      </c>
      <c r="L107" s="13">
        <f t="shared" si="27"/>
        <v>0</v>
      </c>
      <c r="M107" s="13">
        <f t="shared" si="27"/>
        <v>0</v>
      </c>
      <c r="N107" s="13">
        <f t="shared" si="27"/>
        <v>0</v>
      </c>
      <c r="O107" s="13">
        <f t="shared" si="27"/>
        <v>0</v>
      </c>
      <c r="P107" s="13">
        <f t="shared" si="27"/>
        <v>0</v>
      </c>
      <c r="Q107" s="13">
        <f t="shared" si="27"/>
        <v>0</v>
      </c>
      <c r="R107" s="13">
        <f t="shared" si="27"/>
        <v>0</v>
      </c>
      <c r="S107" s="13">
        <f t="shared" si="27"/>
        <v>0</v>
      </c>
      <c r="T107" s="13">
        <f t="shared" si="27"/>
        <v>0</v>
      </c>
      <c r="U107" s="13">
        <f t="shared" si="27"/>
        <v>0</v>
      </c>
      <c r="V107" s="13">
        <f t="shared" si="27"/>
        <v>0</v>
      </c>
      <c r="W107" s="13">
        <f t="shared" si="27"/>
        <v>0</v>
      </c>
      <c r="X107" s="13">
        <f t="shared" si="27"/>
        <v>0</v>
      </c>
      <c r="Y107" s="13">
        <f t="shared" si="27"/>
        <v>0</v>
      </c>
      <c r="Z107" s="13">
        <f t="shared" si="27"/>
        <v>0</v>
      </c>
      <c r="AA107" s="13">
        <f t="shared" si="27"/>
        <v>0</v>
      </c>
      <c r="AB107" s="13">
        <f t="shared" si="27"/>
        <v>0</v>
      </c>
      <c r="AC107" s="13">
        <f t="shared" si="27"/>
        <v>0</v>
      </c>
      <c r="AD107" s="13">
        <f t="shared" si="27"/>
        <v>0</v>
      </c>
      <c r="AE107" s="13">
        <f t="shared" si="27"/>
        <v>0</v>
      </c>
      <c r="AF107" s="13">
        <f t="shared" si="27"/>
        <v>0</v>
      </c>
      <c r="AG107" s="13">
        <f>AF107*(1+$G$16)*(1+AG103)</f>
        <v>0</v>
      </c>
      <c r="AH107" s="13">
        <f t="shared" si="27"/>
        <v>0</v>
      </c>
      <c r="AI107" s="13">
        <f t="shared" si="27"/>
        <v>0</v>
      </c>
      <c r="AJ107" s="13">
        <f t="shared" si="27"/>
        <v>0</v>
      </c>
      <c r="AK107" s="13">
        <f t="shared" si="27"/>
        <v>0</v>
      </c>
    </row>
    <row r="108" spans="1:39" x14ac:dyDescent="0.35">
      <c r="C108" s="3"/>
      <c r="D108" s="3"/>
    </row>
    <row r="109" spans="1:39" x14ac:dyDescent="0.35">
      <c r="C109" s="3"/>
      <c r="D109" s="3"/>
      <c r="E109" t="s">
        <v>90</v>
      </c>
      <c r="F109" t="s">
        <v>91</v>
      </c>
      <c r="H109" s="10">
        <f>SUM(H100:H102)/1000</f>
        <v>0</v>
      </c>
      <c r="I109" s="10">
        <f t="shared" ref="I109:AK109" si="28">SUM(I100:I102)/1000</f>
        <v>0</v>
      </c>
      <c r="J109" s="10">
        <f t="shared" si="28"/>
        <v>0</v>
      </c>
      <c r="K109" s="10">
        <f t="shared" si="28"/>
        <v>0</v>
      </c>
      <c r="L109" s="10">
        <f t="shared" si="28"/>
        <v>0</v>
      </c>
      <c r="M109" s="10">
        <f t="shared" si="28"/>
        <v>0</v>
      </c>
      <c r="N109" s="10">
        <f t="shared" si="28"/>
        <v>0</v>
      </c>
      <c r="O109" s="10">
        <f t="shared" si="28"/>
        <v>0</v>
      </c>
      <c r="P109" s="10">
        <f t="shared" si="28"/>
        <v>0</v>
      </c>
      <c r="Q109" s="10">
        <f t="shared" si="28"/>
        <v>0</v>
      </c>
      <c r="R109" s="10">
        <f t="shared" si="28"/>
        <v>0</v>
      </c>
      <c r="S109" s="10">
        <f t="shared" si="28"/>
        <v>0</v>
      </c>
      <c r="T109" s="10">
        <f t="shared" si="28"/>
        <v>0</v>
      </c>
      <c r="U109" s="10">
        <f t="shared" si="28"/>
        <v>0</v>
      </c>
      <c r="V109" s="10">
        <f t="shared" si="28"/>
        <v>0</v>
      </c>
      <c r="W109" s="10">
        <f t="shared" si="28"/>
        <v>0</v>
      </c>
      <c r="X109" s="10">
        <f t="shared" si="28"/>
        <v>0</v>
      </c>
      <c r="Y109" s="10">
        <f t="shared" si="28"/>
        <v>0</v>
      </c>
      <c r="Z109" s="10">
        <f t="shared" si="28"/>
        <v>0</v>
      </c>
      <c r="AA109" s="10">
        <f t="shared" si="28"/>
        <v>0</v>
      </c>
      <c r="AB109" s="10">
        <f t="shared" si="28"/>
        <v>0</v>
      </c>
      <c r="AC109" s="10">
        <f t="shared" si="28"/>
        <v>0</v>
      </c>
      <c r="AD109" s="10">
        <f t="shared" si="28"/>
        <v>0</v>
      </c>
      <c r="AE109" s="10">
        <f t="shared" si="28"/>
        <v>0</v>
      </c>
      <c r="AF109" s="10">
        <f t="shared" si="28"/>
        <v>0</v>
      </c>
      <c r="AG109" s="10">
        <f t="shared" si="28"/>
        <v>0</v>
      </c>
      <c r="AH109" s="10">
        <f t="shared" si="28"/>
        <v>0</v>
      </c>
      <c r="AI109" s="10">
        <f t="shared" si="28"/>
        <v>0</v>
      </c>
      <c r="AJ109" s="10">
        <f t="shared" si="28"/>
        <v>0</v>
      </c>
      <c r="AK109" s="10">
        <f t="shared" si="28"/>
        <v>0</v>
      </c>
    </row>
    <row r="110" spans="1:39" x14ac:dyDescent="0.35">
      <c r="C110" s="3"/>
      <c r="D110" s="3"/>
      <c r="E110" t="s">
        <v>92</v>
      </c>
      <c r="F110" t="s">
        <v>53</v>
      </c>
      <c r="H110" s="30">
        <f>H93*H104+H100*H105+H101*H106+H102*H107</f>
        <v>248020.96000000002</v>
      </c>
      <c r="I110" s="10">
        <f t="shared" ref="I110:AK110" si="29">I93*I104+I100*I105+I101*I106+I102*I107</f>
        <v>493291.68</v>
      </c>
      <c r="J110" s="10">
        <f t="shared" si="29"/>
        <v>758187.3885644211</v>
      </c>
      <c r="K110" s="10">
        <f t="shared" si="29"/>
        <v>1062958.3510810977</v>
      </c>
      <c r="L110" s="10">
        <f t="shared" si="29"/>
        <v>1412106.2107881494</v>
      </c>
      <c r="M110" s="10">
        <f t="shared" si="29"/>
        <v>1753624.0812290108</v>
      </c>
      <c r="N110" s="10">
        <f t="shared" si="29"/>
        <v>2153205.8728575171</v>
      </c>
      <c r="O110" s="10">
        <f t="shared" si="29"/>
        <v>2569769.4751370451</v>
      </c>
      <c r="P110" s="10">
        <f t="shared" si="29"/>
        <v>3018602.4899287005</v>
      </c>
      <c r="Q110" s="10">
        <f t="shared" si="29"/>
        <v>3501728.609248464</v>
      </c>
      <c r="R110" s="10">
        <f t="shared" si="29"/>
        <v>4021286.7211536346</v>
      </c>
      <c r="S110" s="10">
        <f t="shared" si="29"/>
        <v>4579537.1110675884</v>
      </c>
      <c r="T110" s="10">
        <f t="shared" si="29"/>
        <v>5066427.8198136222</v>
      </c>
      <c r="U110" s="10">
        <f t="shared" si="29"/>
        <v>5571748.3624610081</v>
      </c>
      <c r="V110" s="10">
        <f t="shared" si="29"/>
        <v>6096058.0732310461</v>
      </c>
      <c r="W110" s="10">
        <f t="shared" si="29"/>
        <v>6639931.6508255806</v>
      </c>
      <c r="X110" s="10">
        <f t="shared" si="29"/>
        <v>7203959.5570687903</v>
      </c>
      <c r="Y110" s="10">
        <f t="shared" si="29"/>
        <v>7788748.4255162012</v>
      </c>
      <c r="Z110" s="10">
        <f t="shared" si="29"/>
        <v>8394921.4802737366</v>
      </c>
      <c r="AA110" s="10">
        <f t="shared" si="29"/>
        <v>9023118.9652754348</v>
      </c>
      <c r="AB110" s="10">
        <f t="shared" si="29"/>
        <v>9673998.5842744019</v>
      </c>
      <c r="AC110" s="10">
        <f t="shared" si="29"/>
        <v>10348235.951807642</v>
      </c>
      <c r="AD110" s="10">
        <f t="shared" si="29"/>
        <v>11046525.055401612</v>
      </c>
      <c r="AE110" s="10">
        <f t="shared" si="29"/>
        <v>11769578.729291782</v>
      </c>
      <c r="AF110" s="10">
        <f t="shared" si="29"/>
        <v>12518129.139935907</v>
      </c>
      <c r="AG110" s="10">
        <f t="shared" si="29"/>
        <v>13292928.283607466</v>
      </c>
      <c r="AH110" s="10">
        <f t="shared" si="29"/>
        <v>14094748.496362519</v>
      </c>
      <c r="AI110" s="10">
        <f t="shared" si="29"/>
        <v>14924382.976680214</v>
      </c>
      <c r="AJ110" s="10">
        <f t="shared" si="29"/>
        <v>15782646.321084356</v>
      </c>
      <c r="AK110" s="10">
        <f t="shared" si="29"/>
        <v>16670375.073060755</v>
      </c>
      <c r="AL110" s="10">
        <f>SUM(H110:AK110)</f>
        <v>211478781.89702767</v>
      </c>
    </row>
    <row r="111" spans="1:39" x14ac:dyDescent="0.35">
      <c r="C111" s="3"/>
      <c r="D111" s="3"/>
      <c r="H111" s="28">
        <f>'[7]All Developments - Total'!H110</f>
        <v>214094.42207999999</v>
      </c>
      <c r="I111" s="28">
        <f>'[7]All Developments - Total'!I110</f>
        <v>447861.73592559161</v>
      </c>
      <c r="J111" s="28">
        <f>'[7]All Developments - Total'!J110</f>
        <v>700433.69168025453</v>
      </c>
      <c r="K111" s="28">
        <f>'[7]All Developments - Total'!K110</f>
        <v>931166.09604262793</v>
      </c>
      <c r="L111" s="28">
        <f>'[7]All Developments - Total'!L110</f>
        <v>1149976.6834826733</v>
      </c>
      <c r="M111" s="28">
        <f>'[7]All Developments - Total'!M110</f>
        <v>1381994.7799099467</v>
      </c>
      <c r="N111" s="28">
        <f>'[7]All Developments - Total'!N110</f>
        <v>1627862.7119099824</v>
      </c>
      <c r="O111" s="28">
        <f>'[7]All Developments - Total'!O110</f>
        <v>1888251.6004501188</v>
      </c>
      <c r="P111" s="28">
        <f>'[7]All Developments - Total'!P110</f>
        <v>2163862.6038106061</v>
      </c>
      <c r="Q111" s="28">
        <f>'[7]All Developments - Total'!Q110</f>
        <v>2455428.2131505916</v>
      </c>
      <c r="R111" s="28">
        <f>'[7]All Developments - Total'!R110</f>
        <v>2763713.6029154961</v>
      </c>
      <c r="S111" s="28">
        <f>'[7]All Developments - Total'!S110</f>
        <v>3089518.0383842704</v>
      </c>
      <c r="T111" s="28">
        <f>'[7]All Developments - Total'!T110</f>
        <v>3433676.3427508539</v>
      </c>
      <c r="U111" s="28">
        <f>'[7]All Developments - Total'!U110</f>
        <v>3797060.4262339482</v>
      </c>
      <c r="V111" s="28">
        <f>'[7]All Developments - Total'!V110</f>
        <v>4180580.8798131733</v>
      </c>
      <c r="W111" s="28">
        <f>'[7]All Developments - Total'!W110</f>
        <v>4585188.6362979328</v>
      </c>
      <c r="X111" s="28">
        <f>'[7]All Developments - Total'!X110</f>
        <v>5011876.7015481004</v>
      </c>
      <c r="Y111" s="28">
        <f>'[7]All Developments - Total'!Y110</f>
        <v>5461681.9587830696</v>
      </c>
      <c r="Z111" s="28">
        <f>'[7]All Developments - Total'!Z110</f>
        <v>5935687.0490380581</v>
      </c>
      <c r="AA111" s="28">
        <f>'[7]All Developments - Total'!AA110</f>
        <v>6435022.3309539892</v>
      </c>
      <c r="AB111" s="28">
        <f>'[7]All Developments - Total'!AB110</f>
        <v>6960867.9232199285</v>
      </c>
      <c r="AC111" s="28">
        <f>'[7]All Developments - Total'!AC110</f>
        <v>7514455.8331253603</v>
      </c>
      <c r="AD111" s="28">
        <f>'[7]All Developments - Total'!AD110</f>
        <v>8097072.1748234807</v>
      </c>
      <c r="AE111" s="28">
        <f>'[7]All Developments - Total'!AE110</f>
        <v>8710059.4810566641</v>
      </c>
      <c r="AF111" s="28">
        <f>'[7]All Developments - Total'!AF110</f>
        <v>9354819.1122514419</v>
      </c>
      <c r="AG111" s="28">
        <f>'[7]All Developments - Total'!AG110</f>
        <v>10032813.767052986</v>
      </c>
      <c r="AH111" s="28">
        <f>'[7]All Developments - Total'!AH110</f>
        <v>10745570.098538477</v>
      </c>
      <c r="AI111" s="28">
        <f>'[7]All Developments - Total'!AI110</f>
        <v>11494681.440525252</v>
      </c>
      <c r="AJ111" s="28">
        <f>'[7]All Developments - Total'!AJ110</f>
        <v>12281810.648573365</v>
      </c>
      <c r="AK111" s="28">
        <f>'[7]All Developments - Total'!AK110</f>
        <v>13108693.060473599</v>
      </c>
      <c r="AL111" s="28">
        <f>SUM(H111:AK111)</f>
        <v>155955782.04480183</v>
      </c>
      <c r="AM111" s="29" t="s">
        <v>168</v>
      </c>
    </row>
    <row r="112" spans="1:39" x14ac:dyDescent="0.35">
      <c r="C112" s="3"/>
      <c r="D112" s="4" t="s">
        <v>93</v>
      </c>
      <c r="E112" s="4"/>
      <c r="G112" t="s">
        <v>94</v>
      </c>
      <c r="H112" s="37">
        <f>H93*H104</f>
        <v>248020.96000000002</v>
      </c>
    </row>
    <row r="113" spans="1:39" x14ac:dyDescent="0.35">
      <c r="A113" s="2">
        <v>20</v>
      </c>
      <c r="C113" s="3"/>
      <c r="D113" s="3"/>
      <c r="E113" t="s">
        <v>69</v>
      </c>
      <c r="F113" t="s">
        <v>70</v>
      </c>
      <c r="G113" s="11">
        <v>1.7999999999999999E-2</v>
      </c>
      <c r="H113" s="6">
        <f>'[5]All Developments - Total'!H128</f>
        <v>484</v>
      </c>
      <c r="I113" s="6">
        <f>'[5]All Developments - Total'!I128</f>
        <v>428</v>
      </c>
      <c r="J113" s="6">
        <f>'[5]All Developments - Total'!J128</f>
        <v>434</v>
      </c>
      <c r="K113" s="6">
        <f>'[5]All Developments - Total'!K128</f>
        <v>466</v>
      </c>
      <c r="L113" s="6">
        <f>'[5]All Developments - Total'!L128</f>
        <v>477</v>
      </c>
      <c r="M113" s="6">
        <f>'[5]All Developments - Total'!M128</f>
        <v>414</v>
      </c>
      <c r="N113" s="6">
        <f>'[5]All Developments - Total'!N128</f>
        <v>453</v>
      </c>
      <c r="O113" s="6">
        <f>'[5]All Developments - Total'!O128</f>
        <v>453</v>
      </c>
      <c r="P113" s="6">
        <f>'[5]All Developments - Total'!P128</f>
        <v>453</v>
      </c>
      <c r="Q113" s="6">
        <f>'[5]All Developments - Total'!Q128</f>
        <v>453</v>
      </c>
      <c r="R113" s="6">
        <f>'[5]All Developments - Total'!R128</f>
        <v>453</v>
      </c>
      <c r="S113" s="6">
        <f>'[5]All Developments - Total'!S128</f>
        <v>453</v>
      </c>
      <c r="T113" s="6">
        <f>'[5]All Developments - Total'!T128</f>
        <v>453</v>
      </c>
      <c r="U113" s="6">
        <f>'[5]All Developments - Total'!U128</f>
        <v>453</v>
      </c>
      <c r="V113" s="6">
        <f>'[5]All Developments - Total'!V128</f>
        <v>453</v>
      </c>
      <c r="W113" s="6">
        <f>'[5]All Developments - Total'!W128</f>
        <v>453</v>
      </c>
      <c r="X113" s="6">
        <f>'[5]All Developments - Total'!X128</f>
        <v>453</v>
      </c>
      <c r="Y113" s="6">
        <f>'[5]All Developments - Total'!Y128</f>
        <v>453</v>
      </c>
      <c r="Z113" s="6">
        <f>'[5]All Developments - Total'!Z128</f>
        <v>453</v>
      </c>
      <c r="AA113" s="6">
        <f>'[5]All Developments - Total'!AA128</f>
        <v>453</v>
      </c>
      <c r="AB113" s="6">
        <f>'[5]All Developments - Total'!AB128</f>
        <v>453</v>
      </c>
      <c r="AC113" s="6">
        <f>'[5]All Developments - Total'!AC128</f>
        <v>453</v>
      </c>
      <c r="AD113" s="6">
        <f>'[5]All Developments - Total'!AD128</f>
        <v>453</v>
      </c>
      <c r="AE113" s="6">
        <f>'[5]All Developments - Total'!AE128</f>
        <v>453</v>
      </c>
      <c r="AF113" s="6">
        <f>'[5]All Developments - Total'!AF128</f>
        <v>453</v>
      </c>
      <c r="AG113" s="6">
        <f>'[5]All Developments - Total'!AG128</f>
        <v>453</v>
      </c>
      <c r="AH113" s="6">
        <f>'[5]All Developments - Total'!AH128</f>
        <v>453</v>
      </c>
      <c r="AI113" s="6">
        <f>'[5]All Developments - Total'!AI128</f>
        <v>453</v>
      </c>
      <c r="AJ113" s="6">
        <f>'[5]All Developments - Total'!AJ128</f>
        <v>453</v>
      </c>
      <c r="AK113" s="6">
        <f>'[5]All Developments - Total'!AK128</f>
        <v>453</v>
      </c>
      <c r="AL113" s="29" t="s">
        <v>168</v>
      </c>
    </row>
    <row r="114" spans="1:39" x14ac:dyDescent="0.35">
      <c r="C114" s="3"/>
      <c r="D114" s="3"/>
      <c r="E114" t="s">
        <v>71</v>
      </c>
      <c r="F114" t="s">
        <v>70</v>
      </c>
      <c r="H114" s="10">
        <f>G114+H113</f>
        <v>484</v>
      </c>
      <c r="I114" s="10">
        <f t="shared" ref="I114:AK114" si="30">H114+I113</f>
        <v>912</v>
      </c>
      <c r="J114" s="10">
        <f t="shared" si="30"/>
        <v>1346</v>
      </c>
      <c r="K114" s="10">
        <f t="shared" si="30"/>
        <v>1812</v>
      </c>
      <c r="L114" s="10">
        <f t="shared" si="30"/>
        <v>2289</v>
      </c>
      <c r="M114" s="10">
        <f t="shared" si="30"/>
        <v>2703</v>
      </c>
      <c r="N114" s="10">
        <f t="shared" si="30"/>
        <v>3156</v>
      </c>
      <c r="O114" s="10">
        <f t="shared" si="30"/>
        <v>3609</v>
      </c>
      <c r="P114" s="10">
        <f t="shared" si="30"/>
        <v>4062</v>
      </c>
      <c r="Q114" s="10">
        <f t="shared" si="30"/>
        <v>4515</v>
      </c>
      <c r="R114" s="10">
        <f t="shared" si="30"/>
        <v>4968</v>
      </c>
      <c r="S114" s="10">
        <f t="shared" si="30"/>
        <v>5421</v>
      </c>
      <c r="T114" s="10">
        <f t="shared" si="30"/>
        <v>5874</v>
      </c>
      <c r="U114" s="10">
        <f t="shared" si="30"/>
        <v>6327</v>
      </c>
      <c r="V114" s="10">
        <f t="shared" si="30"/>
        <v>6780</v>
      </c>
      <c r="W114" s="10">
        <f t="shared" si="30"/>
        <v>7233</v>
      </c>
      <c r="X114" s="10">
        <f t="shared" si="30"/>
        <v>7686</v>
      </c>
      <c r="Y114" s="10">
        <f t="shared" si="30"/>
        <v>8139</v>
      </c>
      <c r="Z114" s="10">
        <f t="shared" si="30"/>
        <v>8592</v>
      </c>
      <c r="AA114" s="10">
        <f t="shared" si="30"/>
        <v>9045</v>
      </c>
      <c r="AB114" s="10">
        <f t="shared" si="30"/>
        <v>9498</v>
      </c>
      <c r="AC114" s="10">
        <f t="shared" si="30"/>
        <v>9951</v>
      </c>
      <c r="AD114" s="10">
        <f t="shared" si="30"/>
        <v>10404</v>
      </c>
      <c r="AE114" s="10">
        <f t="shared" si="30"/>
        <v>10857</v>
      </c>
      <c r="AF114" s="10">
        <f t="shared" si="30"/>
        <v>11310</v>
      </c>
      <c r="AG114" s="10">
        <f>AF114+AG113</f>
        <v>11763</v>
      </c>
      <c r="AH114" s="10">
        <f t="shared" si="30"/>
        <v>12216</v>
      </c>
      <c r="AI114" s="10">
        <f t="shared" si="30"/>
        <v>12669</v>
      </c>
      <c r="AJ114" s="10">
        <f t="shared" si="30"/>
        <v>13122</v>
      </c>
      <c r="AK114" s="10">
        <f t="shared" si="30"/>
        <v>13575</v>
      </c>
      <c r="AL114" s="28">
        <f>'[7]All Developments - Total'!$AK$114</f>
        <v>13347.26980961492</v>
      </c>
    </row>
    <row r="115" spans="1:39" x14ac:dyDescent="0.35">
      <c r="A115" s="2">
        <v>21</v>
      </c>
      <c r="C115" s="3"/>
      <c r="D115" s="3"/>
      <c r="E115" t="s">
        <v>72</v>
      </c>
      <c r="F115" t="s">
        <v>70</v>
      </c>
      <c r="G115" s="6">
        <v>1</v>
      </c>
    </row>
    <row r="116" spans="1:39" x14ac:dyDescent="0.35">
      <c r="C116" s="3"/>
      <c r="D116" s="3"/>
      <c r="E116" t="s">
        <v>73</v>
      </c>
      <c r="F116" t="s">
        <v>70</v>
      </c>
      <c r="H116">
        <f>H113*$G115</f>
        <v>484</v>
      </c>
      <c r="I116" s="10">
        <f t="shared" ref="I116:AK116" si="31">I113*$G115</f>
        <v>428</v>
      </c>
      <c r="J116" s="10">
        <f t="shared" si="31"/>
        <v>434</v>
      </c>
      <c r="K116" s="10">
        <f t="shared" si="31"/>
        <v>466</v>
      </c>
      <c r="L116" s="10">
        <f t="shared" si="31"/>
        <v>477</v>
      </c>
      <c r="M116" s="10">
        <f t="shared" si="31"/>
        <v>414</v>
      </c>
      <c r="N116" s="10">
        <f t="shared" si="31"/>
        <v>453</v>
      </c>
      <c r="O116" s="10">
        <f t="shared" si="31"/>
        <v>453</v>
      </c>
      <c r="P116" s="10">
        <f t="shared" si="31"/>
        <v>453</v>
      </c>
      <c r="Q116" s="10">
        <f t="shared" si="31"/>
        <v>453</v>
      </c>
      <c r="R116" s="10">
        <f t="shared" si="31"/>
        <v>453</v>
      </c>
      <c r="S116" s="10">
        <f t="shared" si="31"/>
        <v>453</v>
      </c>
      <c r="T116" s="10">
        <f t="shared" si="31"/>
        <v>453</v>
      </c>
      <c r="U116" s="10">
        <f t="shared" si="31"/>
        <v>453</v>
      </c>
      <c r="V116" s="10">
        <f t="shared" si="31"/>
        <v>453</v>
      </c>
      <c r="W116" s="10">
        <f t="shared" si="31"/>
        <v>453</v>
      </c>
      <c r="X116" s="10">
        <f t="shared" si="31"/>
        <v>453</v>
      </c>
      <c r="Y116" s="10">
        <f t="shared" si="31"/>
        <v>453</v>
      </c>
      <c r="Z116" s="10">
        <f t="shared" si="31"/>
        <v>453</v>
      </c>
      <c r="AA116" s="10">
        <f t="shared" si="31"/>
        <v>453</v>
      </c>
      <c r="AB116" s="10">
        <f t="shared" si="31"/>
        <v>453</v>
      </c>
      <c r="AC116" s="10">
        <f t="shared" si="31"/>
        <v>453</v>
      </c>
      <c r="AD116" s="10">
        <f t="shared" si="31"/>
        <v>453</v>
      </c>
      <c r="AE116" s="10">
        <f t="shared" si="31"/>
        <v>453</v>
      </c>
      <c r="AF116" s="10">
        <f t="shared" si="31"/>
        <v>453</v>
      </c>
      <c r="AG116" s="10">
        <f t="shared" si="31"/>
        <v>453</v>
      </c>
      <c r="AH116" s="10">
        <f t="shared" si="31"/>
        <v>453</v>
      </c>
      <c r="AI116" s="10">
        <f t="shared" si="31"/>
        <v>453</v>
      </c>
      <c r="AJ116" s="10">
        <f t="shared" si="31"/>
        <v>453</v>
      </c>
      <c r="AK116" s="10">
        <f t="shared" si="31"/>
        <v>453</v>
      </c>
      <c r="AL116" s="10"/>
      <c r="AM116" s="10"/>
    </row>
    <row r="117" spans="1:39" x14ac:dyDescent="0.35">
      <c r="C117" s="3"/>
      <c r="D117" s="3"/>
      <c r="E117" t="s">
        <v>74</v>
      </c>
      <c r="F117" t="s">
        <v>70</v>
      </c>
      <c r="H117">
        <f>H114*$G115</f>
        <v>484</v>
      </c>
      <c r="I117" s="10">
        <f t="shared" ref="I117:AK117" si="32">I114*$G115</f>
        <v>912</v>
      </c>
      <c r="J117" s="10">
        <f t="shared" si="32"/>
        <v>1346</v>
      </c>
      <c r="K117" s="10">
        <f t="shared" si="32"/>
        <v>1812</v>
      </c>
      <c r="L117" s="10">
        <f t="shared" si="32"/>
        <v>2289</v>
      </c>
      <c r="M117" s="10">
        <f t="shared" si="32"/>
        <v>2703</v>
      </c>
      <c r="N117" s="10">
        <f t="shared" si="32"/>
        <v>3156</v>
      </c>
      <c r="O117" s="10">
        <f t="shared" si="32"/>
        <v>3609</v>
      </c>
      <c r="P117" s="10">
        <f t="shared" si="32"/>
        <v>4062</v>
      </c>
      <c r="Q117" s="10">
        <f t="shared" si="32"/>
        <v>4515</v>
      </c>
      <c r="R117" s="10">
        <f t="shared" si="32"/>
        <v>4968</v>
      </c>
      <c r="S117" s="10">
        <f t="shared" si="32"/>
        <v>5421</v>
      </c>
      <c r="T117" s="10">
        <f t="shared" si="32"/>
        <v>5874</v>
      </c>
      <c r="U117" s="10">
        <f t="shared" si="32"/>
        <v>6327</v>
      </c>
      <c r="V117" s="10">
        <f t="shared" si="32"/>
        <v>6780</v>
      </c>
      <c r="W117" s="10">
        <f t="shared" si="32"/>
        <v>7233</v>
      </c>
      <c r="X117" s="10">
        <f t="shared" si="32"/>
        <v>7686</v>
      </c>
      <c r="Y117" s="10">
        <f t="shared" si="32"/>
        <v>8139</v>
      </c>
      <c r="Z117" s="10">
        <f t="shared" si="32"/>
        <v>8592</v>
      </c>
      <c r="AA117" s="10">
        <f t="shared" si="32"/>
        <v>9045</v>
      </c>
      <c r="AB117" s="10">
        <f t="shared" si="32"/>
        <v>9498</v>
      </c>
      <c r="AC117" s="10">
        <f t="shared" si="32"/>
        <v>9951</v>
      </c>
      <c r="AD117" s="10">
        <f t="shared" si="32"/>
        <v>10404</v>
      </c>
      <c r="AE117" s="10">
        <f t="shared" si="32"/>
        <v>10857</v>
      </c>
      <c r="AF117" s="10">
        <f t="shared" si="32"/>
        <v>11310</v>
      </c>
      <c r="AG117" s="10">
        <f t="shared" si="32"/>
        <v>11763</v>
      </c>
      <c r="AH117" s="10">
        <f t="shared" si="32"/>
        <v>12216</v>
      </c>
      <c r="AI117" s="10">
        <f t="shared" si="32"/>
        <v>12669</v>
      </c>
      <c r="AJ117" s="10">
        <f t="shared" si="32"/>
        <v>13122</v>
      </c>
      <c r="AK117" s="10">
        <f t="shared" si="32"/>
        <v>13575</v>
      </c>
      <c r="AL117" s="10"/>
      <c r="AM117" s="10"/>
    </row>
    <row r="118" spans="1:39" x14ac:dyDescent="0.35">
      <c r="A118" s="2">
        <v>22</v>
      </c>
      <c r="C118" s="3"/>
      <c r="D118" s="3"/>
      <c r="E118" t="s">
        <v>75</v>
      </c>
      <c r="F118" t="s">
        <v>76</v>
      </c>
      <c r="H118" s="6">
        <f>'[5]All Developments - Total'!H133</f>
        <v>121</v>
      </c>
      <c r="I118" s="6">
        <f>'[5]All Developments - Total'!I133</f>
        <v>121</v>
      </c>
      <c r="J118" s="6">
        <f>'[5]All Developments - Total'!J133</f>
        <v>121</v>
      </c>
      <c r="K118" s="6">
        <f>'[5]All Developments - Total'!K133</f>
        <v>121</v>
      </c>
      <c r="L118" s="6">
        <f>'[5]All Developments - Total'!L133</f>
        <v>121</v>
      </c>
      <c r="M118" s="6">
        <f>'[5]All Developments - Total'!M133</f>
        <v>121</v>
      </c>
      <c r="N118" s="6">
        <f>'[5]All Developments - Total'!N133</f>
        <v>121</v>
      </c>
      <c r="O118" s="6">
        <f>'[5]All Developments - Total'!O133</f>
        <v>121</v>
      </c>
      <c r="P118" s="6">
        <f>'[5]All Developments - Total'!P133</f>
        <v>121</v>
      </c>
      <c r="Q118" s="6">
        <f>'[5]All Developments - Total'!Q133</f>
        <v>121</v>
      </c>
      <c r="R118" s="6">
        <f>'[5]All Developments - Total'!R133</f>
        <v>121</v>
      </c>
      <c r="S118" s="6">
        <f>'[5]All Developments - Total'!S133</f>
        <v>121</v>
      </c>
      <c r="T118" s="6">
        <f>'[5]All Developments - Total'!T133</f>
        <v>121</v>
      </c>
      <c r="U118" s="6">
        <f>'[5]All Developments - Total'!U133</f>
        <v>121</v>
      </c>
      <c r="V118" s="6">
        <f>'[5]All Developments - Total'!V133</f>
        <v>121</v>
      </c>
      <c r="W118" s="6">
        <f>'[5]All Developments - Total'!W133</f>
        <v>121</v>
      </c>
      <c r="X118" s="6">
        <f>'[5]All Developments - Total'!X133</f>
        <v>121</v>
      </c>
      <c r="Y118" s="6">
        <f>'[5]All Developments - Total'!Y133</f>
        <v>121</v>
      </c>
      <c r="Z118" s="6">
        <f>'[5]All Developments - Total'!Z133</f>
        <v>121</v>
      </c>
      <c r="AA118" s="6">
        <f>'[5]All Developments - Total'!AA133</f>
        <v>121</v>
      </c>
      <c r="AB118" s="6">
        <f>'[5]All Developments - Total'!AB133</f>
        <v>121</v>
      </c>
      <c r="AC118" s="6">
        <f>'[5]All Developments - Total'!AC133</f>
        <v>121</v>
      </c>
      <c r="AD118" s="6">
        <f>'[5]All Developments - Total'!AD133</f>
        <v>121</v>
      </c>
      <c r="AE118" s="6">
        <f>'[5]All Developments - Total'!AE133</f>
        <v>121</v>
      </c>
      <c r="AF118" s="6">
        <f>'[5]All Developments - Total'!AF133</f>
        <v>121</v>
      </c>
      <c r="AG118" s="6">
        <f>'[5]All Developments - Total'!AG133</f>
        <v>121</v>
      </c>
      <c r="AH118" s="6">
        <f>'[5]All Developments - Total'!AH133</f>
        <v>121</v>
      </c>
      <c r="AI118" s="6">
        <f>'[5]All Developments - Total'!AI133</f>
        <v>121</v>
      </c>
      <c r="AJ118" s="6">
        <f>'[5]All Developments - Total'!AJ133</f>
        <v>121</v>
      </c>
      <c r="AK118" s="6">
        <f>'[5]All Developments - Total'!AK133</f>
        <v>121</v>
      </c>
    </row>
    <row r="119" spans="1:39" x14ac:dyDescent="0.35">
      <c r="C119" s="3"/>
      <c r="D119" s="3"/>
      <c r="E119" t="s">
        <v>77</v>
      </c>
      <c r="F119" t="s">
        <v>76</v>
      </c>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row>
    <row r="120" spans="1:39" x14ac:dyDescent="0.35">
      <c r="C120" s="3"/>
      <c r="D120" s="3"/>
      <c r="E120" t="s">
        <v>78</v>
      </c>
      <c r="F120" t="s">
        <v>76</v>
      </c>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M120" s="29" t="s">
        <v>168</v>
      </c>
    </row>
    <row r="121" spans="1:39" x14ac:dyDescent="0.35">
      <c r="C121" s="3"/>
      <c r="D121" s="3"/>
      <c r="E121" t="s">
        <v>79</v>
      </c>
      <c r="F121" t="s">
        <v>80</v>
      </c>
      <c r="H121" s="10">
        <f>H114*H118</f>
        <v>58564</v>
      </c>
      <c r="I121" s="10">
        <f t="shared" ref="I121:AK121" si="33">I114*I118</f>
        <v>110352</v>
      </c>
      <c r="J121" s="10">
        <f t="shared" si="33"/>
        <v>162866</v>
      </c>
      <c r="K121" s="10">
        <f t="shared" si="33"/>
        <v>219252</v>
      </c>
      <c r="L121" s="10">
        <f t="shared" si="33"/>
        <v>276969</v>
      </c>
      <c r="M121" s="10">
        <f t="shared" si="33"/>
        <v>327063</v>
      </c>
      <c r="N121" s="10">
        <f t="shared" si="33"/>
        <v>381876</v>
      </c>
      <c r="O121" s="10">
        <f t="shared" si="33"/>
        <v>436689</v>
      </c>
      <c r="P121" s="10">
        <f t="shared" si="33"/>
        <v>491502</v>
      </c>
      <c r="Q121" s="10">
        <f t="shared" si="33"/>
        <v>546315</v>
      </c>
      <c r="R121" s="10">
        <f t="shared" si="33"/>
        <v>601128</v>
      </c>
      <c r="S121" s="10">
        <f t="shared" si="33"/>
        <v>655941</v>
      </c>
      <c r="T121" s="10">
        <f t="shared" si="33"/>
        <v>710754</v>
      </c>
      <c r="U121" s="10">
        <f t="shared" si="33"/>
        <v>765567</v>
      </c>
      <c r="V121" s="10">
        <f t="shared" si="33"/>
        <v>820380</v>
      </c>
      <c r="W121" s="10">
        <f t="shared" si="33"/>
        <v>875193</v>
      </c>
      <c r="X121" s="10">
        <f t="shared" si="33"/>
        <v>930006</v>
      </c>
      <c r="Y121" s="10">
        <f t="shared" si="33"/>
        <v>984819</v>
      </c>
      <c r="Z121" s="10">
        <f t="shared" si="33"/>
        <v>1039632</v>
      </c>
      <c r="AA121" s="10">
        <f t="shared" si="33"/>
        <v>1094445</v>
      </c>
      <c r="AB121" s="10">
        <f t="shared" si="33"/>
        <v>1149258</v>
      </c>
      <c r="AC121" s="10">
        <f t="shared" si="33"/>
        <v>1204071</v>
      </c>
      <c r="AD121" s="10">
        <f t="shared" si="33"/>
        <v>1258884</v>
      </c>
      <c r="AE121" s="10">
        <f t="shared" si="33"/>
        <v>1313697</v>
      </c>
      <c r="AF121" s="10">
        <f t="shared" si="33"/>
        <v>1368510</v>
      </c>
      <c r="AG121" s="10">
        <f t="shared" si="33"/>
        <v>1423323</v>
      </c>
      <c r="AH121" s="10">
        <f t="shared" si="33"/>
        <v>1478136</v>
      </c>
      <c r="AI121" s="10">
        <f t="shared" si="33"/>
        <v>1532949</v>
      </c>
      <c r="AJ121" s="10">
        <f t="shared" si="33"/>
        <v>1587762</v>
      </c>
      <c r="AK121" s="10">
        <f t="shared" si="33"/>
        <v>1642575</v>
      </c>
      <c r="AL121" s="10">
        <f>SUM(H121:AK121)</f>
        <v>25448478</v>
      </c>
      <c r="AM121" s="28">
        <f>SUM('[7]All Developments - Total'!$H$121:$AK$121)</f>
        <v>23344158.033819217</v>
      </c>
    </row>
    <row r="122" spans="1:39" x14ac:dyDescent="0.35">
      <c r="C122" s="3"/>
      <c r="D122" s="3"/>
      <c r="E122" t="s">
        <v>81</v>
      </c>
      <c r="F122" t="s">
        <v>80</v>
      </c>
      <c r="H122" s="10">
        <f>H114*H119</f>
        <v>0</v>
      </c>
      <c r="I122" s="10">
        <f t="shared" ref="I122:AK122" si="34">I114*I119</f>
        <v>0</v>
      </c>
      <c r="J122" s="10">
        <f t="shared" si="34"/>
        <v>0</v>
      </c>
      <c r="K122" s="10">
        <f t="shared" si="34"/>
        <v>0</v>
      </c>
      <c r="L122" s="10">
        <f t="shared" si="34"/>
        <v>0</v>
      </c>
      <c r="M122" s="10">
        <f t="shared" si="34"/>
        <v>0</v>
      </c>
      <c r="N122" s="10">
        <f t="shared" si="34"/>
        <v>0</v>
      </c>
      <c r="O122" s="10">
        <f t="shared" si="34"/>
        <v>0</v>
      </c>
      <c r="P122" s="10">
        <f t="shared" si="34"/>
        <v>0</v>
      </c>
      <c r="Q122" s="10">
        <f t="shared" si="34"/>
        <v>0</v>
      </c>
      <c r="R122" s="10">
        <f t="shared" si="34"/>
        <v>0</v>
      </c>
      <c r="S122" s="10">
        <f t="shared" si="34"/>
        <v>0</v>
      </c>
      <c r="T122" s="10">
        <f t="shared" si="34"/>
        <v>0</v>
      </c>
      <c r="U122" s="10">
        <f t="shared" si="34"/>
        <v>0</v>
      </c>
      <c r="V122" s="10">
        <f t="shared" si="34"/>
        <v>0</v>
      </c>
      <c r="W122" s="10">
        <f t="shared" si="34"/>
        <v>0</v>
      </c>
      <c r="X122" s="10">
        <f t="shared" si="34"/>
        <v>0</v>
      </c>
      <c r="Y122" s="10">
        <f t="shared" si="34"/>
        <v>0</v>
      </c>
      <c r="Z122" s="10">
        <f t="shared" si="34"/>
        <v>0</v>
      </c>
      <c r="AA122" s="10">
        <f t="shared" si="34"/>
        <v>0</v>
      </c>
      <c r="AB122" s="10">
        <f t="shared" si="34"/>
        <v>0</v>
      </c>
      <c r="AC122" s="10">
        <f t="shared" si="34"/>
        <v>0</v>
      </c>
      <c r="AD122" s="10">
        <f t="shared" si="34"/>
        <v>0</v>
      </c>
      <c r="AE122" s="10">
        <f t="shared" si="34"/>
        <v>0</v>
      </c>
      <c r="AF122" s="10">
        <f t="shared" si="34"/>
        <v>0</v>
      </c>
      <c r="AG122" s="10">
        <f t="shared" si="34"/>
        <v>0</v>
      </c>
      <c r="AH122" s="10">
        <f t="shared" si="34"/>
        <v>0</v>
      </c>
      <c r="AI122" s="10">
        <f t="shared" si="34"/>
        <v>0</v>
      </c>
      <c r="AJ122" s="10">
        <f t="shared" si="34"/>
        <v>0</v>
      </c>
      <c r="AK122" s="10">
        <f t="shared" si="34"/>
        <v>0</v>
      </c>
      <c r="AL122" s="10"/>
    </row>
    <row r="123" spans="1:39" x14ac:dyDescent="0.35">
      <c r="C123" s="3"/>
      <c r="D123" s="3"/>
      <c r="E123" t="s">
        <v>82</v>
      </c>
      <c r="F123" t="s">
        <v>80</v>
      </c>
      <c r="H123" s="10">
        <f>H114*H120</f>
        <v>0</v>
      </c>
      <c r="I123" s="10">
        <f t="shared" ref="I123:AK123" si="35">I114*I120</f>
        <v>0</v>
      </c>
      <c r="J123" s="10">
        <f t="shared" si="35"/>
        <v>0</v>
      </c>
      <c r="K123" s="10">
        <f t="shared" si="35"/>
        <v>0</v>
      </c>
      <c r="L123" s="10">
        <f t="shared" si="35"/>
        <v>0</v>
      </c>
      <c r="M123" s="10">
        <f t="shared" si="35"/>
        <v>0</v>
      </c>
      <c r="N123" s="10">
        <f t="shared" si="35"/>
        <v>0</v>
      </c>
      <c r="O123" s="10">
        <f t="shared" si="35"/>
        <v>0</v>
      </c>
      <c r="P123" s="10">
        <f t="shared" si="35"/>
        <v>0</v>
      </c>
      <c r="Q123" s="10">
        <f t="shared" si="35"/>
        <v>0</v>
      </c>
      <c r="R123" s="10">
        <f t="shared" si="35"/>
        <v>0</v>
      </c>
      <c r="S123" s="10">
        <f t="shared" si="35"/>
        <v>0</v>
      </c>
      <c r="T123" s="10">
        <f t="shared" si="35"/>
        <v>0</v>
      </c>
      <c r="U123" s="10">
        <f t="shared" si="35"/>
        <v>0</v>
      </c>
      <c r="V123" s="10">
        <f t="shared" si="35"/>
        <v>0</v>
      </c>
      <c r="W123" s="10">
        <f t="shared" si="35"/>
        <v>0</v>
      </c>
      <c r="X123" s="10">
        <f t="shared" si="35"/>
        <v>0</v>
      </c>
      <c r="Y123" s="10">
        <f t="shared" si="35"/>
        <v>0</v>
      </c>
      <c r="Z123" s="10">
        <f t="shared" si="35"/>
        <v>0</v>
      </c>
      <c r="AA123" s="10">
        <f t="shared" si="35"/>
        <v>0</v>
      </c>
      <c r="AB123" s="10">
        <f t="shared" si="35"/>
        <v>0</v>
      </c>
      <c r="AC123" s="10">
        <f t="shared" si="35"/>
        <v>0</v>
      </c>
      <c r="AD123" s="10">
        <f t="shared" si="35"/>
        <v>0</v>
      </c>
      <c r="AE123" s="10">
        <f t="shared" si="35"/>
        <v>0</v>
      </c>
      <c r="AF123" s="10">
        <f t="shared" si="35"/>
        <v>0</v>
      </c>
      <c r="AG123" s="10">
        <f t="shared" si="35"/>
        <v>0</v>
      </c>
      <c r="AH123" s="10">
        <f t="shared" si="35"/>
        <v>0</v>
      </c>
      <c r="AI123" s="10">
        <f t="shared" si="35"/>
        <v>0</v>
      </c>
      <c r="AJ123" s="10">
        <f t="shared" si="35"/>
        <v>0</v>
      </c>
      <c r="AK123" s="10">
        <f t="shared" si="35"/>
        <v>0</v>
      </c>
    </row>
    <row r="124" spans="1:39" x14ac:dyDescent="0.35">
      <c r="A124" s="2">
        <v>23</v>
      </c>
      <c r="C124" s="3"/>
      <c r="D124" s="3"/>
      <c r="E124" t="s">
        <v>83</v>
      </c>
      <c r="F124" t="s">
        <v>44</v>
      </c>
      <c r="H124" s="9">
        <v>0</v>
      </c>
      <c r="I124" s="32">
        <f>[6]Revenue!E71</f>
        <v>0.02</v>
      </c>
      <c r="J124" s="32">
        <f>[6]Revenue!F71</f>
        <v>1.9992085700556661E-2</v>
      </c>
      <c r="K124" s="32">
        <f>[6]Revenue!G71</f>
        <v>2.0001514291054789E-2</v>
      </c>
      <c r="L124" s="32">
        <f>[6]Revenue!H71</f>
        <v>3.0001301432320604E-2</v>
      </c>
      <c r="M124" s="32">
        <f>[6]Revenue!I71</f>
        <v>3.0014034911576726E-2</v>
      </c>
      <c r="N124" s="32">
        <f>[6]Revenue!J71</f>
        <v>2.9988472263009047E-2</v>
      </c>
      <c r="O124" s="32">
        <f>[6]Revenue!K71</f>
        <v>2.2193184073974644E-2</v>
      </c>
      <c r="P124" s="32">
        <f>[6]Revenue!L71</f>
        <v>2.2193184073974644E-2</v>
      </c>
      <c r="Q124" s="32">
        <f>[6]Revenue!M71</f>
        <v>2.2193184073974644E-2</v>
      </c>
      <c r="R124" s="32">
        <f>[6]Revenue!N71</f>
        <v>2.2193184073974644E-2</v>
      </c>
      <c r="S124" s="32">
        <f>[6]Revenue!O71</f>
        <v>2.2193184073974644E-2</v>
      </c>
      <c r="T124" s="9">
        <v>0</v>
      </c>
      <c r="U124" s="9">
        <v>0</v>
      </c>
      <c r="V124" s="9">
        <v>0</v>
      </c>
      <c r="W124" s="9">
        <v>0</v>
      </c>
      <c r="X124" s="9">
        <v>0</v>
      </c>
      <c r="Y124" s="9">
        <v>0</v>
      </c>
      <c r="Z124" s="9">
        <v>0</v>
      </c>
      <c r="AA124" s="9">
        <v>0</v>
      </c>
      <c r="AB124" s="9">
        <v>0</v>
      </c>
      <c r="AC124" s="9">
        <v>0</v>
      </c>
      <c r="AD124" s="9">
        <v>0</v>
      </c>
      <c r="AE124" s="9">
        <v>0</v>
      </c>
      <c r="AF124" s="9">
        <v>0</v>
      </c>
      <c r="AG124" s="9">
        <v>0</v>
      </c>
      <c r="AH124" s="9">
        <v>0</v>
      </c>
      <c r="AI124" s="9">
        <v>0</v>
      </c>
      <c r="AJ124" s="9">
        <v>0</v>
      </c>
      <c r="AK124" s="9">
        <v>0</v>
      </c>
    </row>
    <row r="125" spans="1:39" x14ac:dyDescent="0.35">
      <c r="A125" s="2">
        <v>24</v>
      </c>
      <c r="C125" s="3"/>
      <c r="D125" s="3"/>
      <c r="E125" t="s">
        <v>84</v>
      </c>
      <c r="F125" t="s">
        <v>85</v>
      </c>
      <c r="G125" s="6">
        <f>[5]Infill!$G$140</f>
        <v>328.1</v>
      </c>
      <c r="H125" s="14">
        <f>[5]Infill!$H$140</f>
        <v>330.19</v>
      </c>
      <c r="I125" s="10">
        <f>[6]Revenue!$D$87</f>
        <v>348.52</v>
      </c>
      <c r="J125" s="10">
        <f t="shared" ref="J125:AK125" si="36">I125*(1+$G$16)*(1+J124)</f>
        <v>362.95288218423349</v>
      </c>
      <c r="K125" s="10">
        <f t="shared" si="36"/>
        <v>377.98695172254958</v>
      </c>
      <c r="L125" s="10">
        <f t="shared" si="36"/>
        <v>397.5029202948337</v>
      </c>
      <c r="M125" s="10">
        <f t="shared" si="36"/>
        <v>418.03169214527884</v>
      </c>
      <c r="N125" s="10">
        <f t="shared" si="36"/>
        <v>439.60974825319119</v>
      </c>
      <c r="O125" s="10">
        <f t="shared" si="36"/>
        <v>458.80277617154252</v>
      </c>
      <c r="P125" s="10">
        <f t="shared" si="36"/>
        <v>478.83375712014021</v>
      </c>
      <c r="Q125" s="10">
        <f t="shared" si="36"/>
        <v>499.73927549222788</v>
      </c>
      <c r="R125" s="10">
        <f t="shared" si="36"/>
        <v>521.55751292788818</v>
      </c>
      <c r="S125" s="10">
        <f t="shared" si="36"/>
        <v>544.32831804862792</v>
      </c>
      <c r="T125" s="10">
        <f t="shared" si="36"/>
        <v>555.75921272764901</v>
      </c>
      <c r="U125" s="10">
        <f t="shared" si="36"/>
        <v>567.43015619492962</v>
      </c>
      <c r="V125" s="10">
        <f t="shared" si="36"/>
        <v>579.34618947502304</v>
      </c>
      <c r="W125" s="10">
        <f t="shared" si="36"/>
        <v>591.51245945399842</v>
      </c>
      <c r="X125" s="10">
        <f t="shared" si="36"/>
        <v>603.93422110253232</v>
      </c>
      <c r="Y125" s="10">
        <f t="shared" si="36"/>
        <v>616.61683974568541</v>
      </c>
      <c r="Z125" s="10">
        <f t="shared" si="36"/>
        <v>629.56579338034476</v>
      </c>
      <c r="AA125" s="10">
        <f t="shared" si="36"/>
        <v>642.78667504133193</v>
      </c>
      <c r="AB125" s="10">
        <f t="shared" si="36"/>
        <v>656.28519521719988</v>
      </c>
      <c r="AC125" s="10">
        <f t="shared" si="36"/>
        <v>670.06718431676097</v>
      </c>
      <c r="AD125" s="10">
        <f t="shared" si="36"/>
        <v>684.13859518741288</v>
      </c>
      <c r="AE125" s="10">
        <f t="shared" si="36"/>
        <v>698.50550568634844</v>
      </c>
      <c r="AF125" s="10">
        <f t="shared" si="36"/>
        <v>713.17412130576167</v>
      </c>
      <c r="AG125" s="10">
        <f>AF125*(1+$G$16)*(1+AG124)</f>
        <v>728.1507778531826</v>
      </c>
      <c r="AH125" s="10">
        <f t="shared" si="36"/>
        <v>743.44194418809934</v>
      </c>
      <c r="AI125" s="10">
        <f t="shared" si="36"/>
        <v>759.05422501604937</v>
      </c>
      <c r="AJ125" s="10">
        <f t="shared" si="36"/>
        <v>774.99436374138634</v>
      </c>
      <c r="AK125" s="10">
        <f t="shared" si="36"/>
        <v>791.26924537995535</v>
      </c>
    </row>
    <row r="126" spans="1:39" x14ac:dyDescent="0.35">
      <c r="C126" s="3"/>
      <c r="D126" s="3"/>
      <c r="E126" t="s">
        <v>86</v>
      </c>
      <c r="F126" t="s">
        <v>87</v>
      </c>
      <c r="G126" s="12">
        <f>[5]Infill!$G$141</f>
        <v>1.9831000000000001</v>
      </c>
      <c r="H126" s="13">
        <f>[5]Infill!$H$141</f>
        <v>2.0347</v>
      </c>
      <c r="I126" s="31">
        <f>[6]Revenue!$D$374</f>
        <v>2.1837</v>
      </c>
      <c r="J126" s="13">
        <f t="shared" ref="J126:AK126" si="37">I126*(1+$G$16)*(1+J124)</f>
        <v>2.2741312086127361</v>
      </c>
      <c r="K126" s="13">
        <f t="shared" si="37"/>
        <v>2.3683292392876494</v>
      </c>
      <c r="L126" s="13">
        <f t="shared" si="37"/>
        <v>2.4906092248589129</v>
      </c>
      <c r="M126" s="13">
        <f t="shared" si="37"/>
        <v>2.6192350686837065</v>
      </c>
      <c r="N126" s="13">
        <f t="shared" si="37"/>
        <v>2.754435347355944</v>
      </c>
      <c r="O126" s="13">
        <f t="shared" si="37"/>
        <v>2.8746919038385097</v>
      </c>
      <c r="P126" s="13">
        <f t="shared" si="37"/>
        <v>3.0001987702951056</v>
      </c>
      <c r="Q126" s="13">
        <f t="shared" si="37"/>
        <v>3.1311851712738954</v>
      </c>
      <c r="R126" s="13">
        <f t="shared" si="37"/>
        <v>3.2678903390928196</v>
      </c>
      <c r="S126" s="13">
        <f t="shared" si="37"/>
        <v>3.4105639507712286</v>
      </c>
      <c r="T126" s="13">
        <f t="shared" si="37"/>
        <v>3.4821857937374241</v>
      </c>
      <c r="U126" s="13">
        <f t="shared" si="37"/>
        <v>3.5553116954059099</v>
      </c>
      <c r="V126" s="13">
        <f t="shared" si="37"/>
        <v>3.6299732410094334</v>
      </c>
      <c r="W126" s="13">
        <f t="shared" si="37"/>
        <v>3.7062026790706311</v>
      </c>
      <c r="X126" s="13">
        <f t="shared" si="37"/>
        <v>3.7840329353311142</v>
      </c>
      <c r="Y126" s="13">
        <f t="shared" si="37"/>
        <v>3.8634976269730674</v>
      </c>
      <c r="Z126" s="13">
        <f t="shared" si="37"/>
        <v>3.9446310771395017</v>
      </c>
      <c r="AA126" s="13">
        <f t="shared" si="37"/>
        <v>4.0274683297594311</v>
      </c>
      <c r="AB126" s="13">
        <f t="shared" si="37"/>
        <v>4.1120451646843792</v>
      </c>
      <c r="AC126" s="13">
        <f t="shared" si="37"/>
        <v>4.1983981131427504</v>
      </c>
      <c r="AD126" s="13">
        <f t="shared" si="37"/>
        <v>4.286564473518748</v>
      </c>
      <c r="AE126" s="13">
        <f t="shared" si="37"/>
        <v>4.376582327462641</v>
      </c>
      <c r="AF126" s="13">
        <f t="shared" si="37"/>
        <v>4.468490556339356</v>
      </c>
      <c r="AG126" s="13">
        <f>AF126*(1+$G$16)*(1+AG124)</f>
        <v>4.5623288580224823</v>
      </c>
      <c r="AH126" s="13">
        <f t="shared" si="37"/>
        <v>4.658137764040954</v>
      </c>
      <c r="AI126" s="13">
        <f t="shared" si="37"/>
        <v>4.7559586570858139</v>
      </c>
      <c r="AJ126" s="13">
        <f t="shared" si="37"/>
        <v>4.8558337888846159</v>
      </c>
      <c r="AK126" s="13">
        <f t="shared" si="37"/>
        <v>4.9578062984511924</v>
      </c>
    </row>
    <row r="127" spans="1:39" x14ac:dyDescent="0.35">
      <c r="C127" s="3"/>
      <c r="D127" s="3"/>
      <c r="E127" t="s">
        <v>88</v>
      </c>
      <c r="F127" t="s">
        <v>87</v>
      </c>
      <c r="G127" s="12"/>
      <c r="H127" s="13">
        <f>G127*(1+$G$16)*(1+H124)</f>
        <v>0</v>
      </c>
      <c r="I127" s="13">
        <f t="shared" ref="I127:AK127" si="38">H127*(1+$G$16)*(1+I124)</f>
        <v>0</v>
      </c>
      <c r="J127" s="13">
        <f t="shared" si="38"/>
        <v>0</v>
      </c>
      <c r="K127" s="13">
        <f t="shared" si="38"/>
        <v>0</v>
      </c>
      <c r="L127" s="13">
        <f t="shared" si="38"/>
        <v>0</v>
      </c>
      <c r="M127" s="13">
        <f t="shared" si="38"/>
        <v>0</v>
      </c>
      <c r="N127" s="13">
        <f t="shared" si="38"/>
        <v>0</v>
      </c>
      <c r="O127" s="13">
        <f t="shared" si="38"/>
        <v>0</v>
      </c>
      <c r="P127" s="13">
        <f t="shared" si="38"/>
        <v>0</v>
      </c>
      <c r="Q127" s="13">
        <f t="shared" si="38"/>
        <v>0</v>
      </c>
      <c r="R127" s="13">
        <f t="shared" si="38"/>
        <v>0</v>
      </c>
      <c r="S127" s="13">
        <f t="shared" si="38"/>
        <v>0</v>
      </c>
      <c r="T127" s="13">
        <f t="shared" si="38"/>
        <v>0</v>
      </c>
      <c r="U127" s="13">
        <f t="shared" si="38"/>
        <v>0</v>
      </c>
      <c r="V127" s="13">
        <f t="shared" si="38"/>
        <v>0</v>
      </c>
      <c r="W127" s="13">
        <f t="shared" si="38"/>
        <v>0</v>
      </c>
      <c r="X127" s="13">
        <f t="shared" si="38"/>
        <v>0</v>
      </c>
      <c r="Y127" s="13">
        <f t="shared" si="38"/>
        <v>0</v>
      </c>
      <c r="Z127" s="13">
        <f t="shared" si="38"/>
        <v>0</v>
      </c>
      <c r="AA127" s="13">
        <f t="shared" si="38"/>
        <v>0</v>
      </c>
      <c r="AB127" s="13">
        <f t="shared" si="38"/>
        <v>0</v>
      </c>
      <c r="AC127" s="13">
        <f t="shared" si="38"/>
        <v>0</v>
      </c>
      <c r="AD127" s="13">
        <f t="shared" si="38"/>
        <v>0</v>
      </c>
      <c r="AE127" s="13">
        <f t="shared" si="38"/>
        <v>0</v>
      </c>
      <c r="AF127" s="13">
        <f t="shared" si="38"/>
        <v>0</v>
      </c>
      <c r="AG127" s="13">
        <f>AF127*(1+$G$16)*(1+AG124)</f>
        <v>0</v>
      </c>
      <c r="AH127" s="13">
        <f t="shared" si="38"/>
        <v>0</v>
      </c>
      <c r="AI127" s="13">
        <f t="shared" si="38"/>
        <v>0</v>
      </c>
      <c r="AJ127" s="13">
        <f t="shared" si="38"/>
        <v>0</v>
      </c>
      <c r="AK127" s="13">
        <f t="shared" si="38"/>
        <v>0</v>
      </c>
    </row>
    <row r="128" spans="1:39" x14ac:dyDescent="0.35">
      <c r="C128" s="3"/>
      <c r="D128" s="3"/>
      <c r="E128" t="s">
        <v>89</v>
      </c>
      <c r="F128" t="s">
        <v>87</v>
      </c>
      <c r="G128" s="12"/>
      <c r="H128" s="13">
        <f>G128*(1+$G$16)*(1+H124)</f>
        <v>0</v>
      </c>
      <c r="I128" s="13">
        <f t="shared" ref="I128:AK128" si="39">H128*(1+$G$16)*(1+I124)</f>
        <v>0</v>
      </c>
      <c r="J128" s="13">
        <f t="shared" si="39"/>
        <v>0</v>
      </c>
      <c r="K128" s="13">
        <f t="shared" si="39"/>
        <v>0</v>
      </c>
      <c r="L128" s="13">
        <f t="shared" si="39"/>
        <v>0</v>
      </c>
      <c r="M128" s="13">
        <f t="shared" si="39"/>
        <v>0</v>
      </c>
      <c r="N128" s="13">
        <f t="shared" si="39"/>
        <v>0</v>
      </c>
      <c r="O128" s="13">
        <f t="shared" si="39"/>
        <v>0</v>
      </c>
      <c r="P128" s="13">
        <f t="shared" si="39"/>
        <v>0</v>
      </c>
      <c r="Q128" s="13">
        <f t="shared" si="39"/>
        <v>0</v>
      </c>
      <c r="R128" s="13">
        <f t="shared" si="39"/>
        <v>0</v>
      </c>
      <c r="S128" s="13">
        <f t="shared" si="39"/>
        <v>0</v>
      </c>
      <c r="T128" s="13">
        <f t="shared" si="39"/>
        <v>0</v>
      </c>
      <c r="U128" s="13">
        <f t="shared" si="39"/>
        <v>0</v>
      </c>
      <c r="V128" s="13">
        <f t="shared" si="39"/>
        <v>0</v>
      </c>
      <c r="W128" s="13">
        <f t="shared" si="39"/>
        <v>0</v>
      </c>
      <c r="X128" s="13">
        <f t="shared" si="39"/>
        <v>0</v>
      </c>
      <c r="Y128" s="13">
        <f t="shared" si="39"/>
        <v>0</v>
      </c>
      <c r="Z128" s="13">
        <f t="shared" si="39"/>
        <v>0</v>
      </c>
      <c r="AA128" s="13">
        <f t="shared" si="39"/>
        <v>0</v>
      </c>
      <c r="AB128" s="13">
        <f t="shared" si="39"/>
        <v>0</v>
      </c>
      <c r="AC128" s="13">
        <f t="shared" si="39"/>
        <v>0</v>
      </c>
      <c r="AD128" s="13">
        <f t="shared" si="39"/>
        <v>0</v>
      </c>
      <c r="AE128" s="13">
        <f t="shared" si="39"/>
        <v>0</v>
      </c>
      <c r="AF128" s="13">
        <f t="shared" si="39"/>
        <v>0</v>
      </c>
      <c r="AG128" s="13">
        <f>AF128*(1+$G$16)*(1+AG124)</f>
        <v>0</v>
      </c>
      <c r="AH128" s="13">
        <f t="shared" si="39"/>
        <v>0</v>
      </c>
      <c r="AI128" s="13">
        <f t="shared" si="39"/>
        <v>0</v>
      </c>
      <c r="AJ128" s="13">
        <f t="shared" si="39"/>
        <v>0</v>
      </c>
      <c r="AK128" s="13">
        <f t="shared" si="39"/>
        <v>0</v>
      </c>
    </row>
    <row r="129" spans="1:39" x14ac:dyDescent="0.35">
      <c r="C129" s="3"/>
      <c r="D129" s="3"/>
    </row>
    <row r="130" spans="1:39" x14ac:dyDescent="0.35">
      <c r="C130" s="3"/>
      <c r="D130" s="3"/>
      <c r="E130" t="s">
        <v>95</v>
      </c>
      <c r="F130" t="s">
        <v>91</v>
      </c>
      <c r="H130" s="10">
        <f>SUM(H121:H123)/1000</f>
        <v>58.564</v>
      </c>
      <c r="I130" s="10">
        <f t="shared" ref="I130:AK130" si="40">SUM(I121:I123)/1000</f>
        <v>110.352</v>
      </c>
      <c r="J130" s="10">
        <f t="shared" si="40"/>
        <v>162.86600000000001</v>
      </c>
      <c r="K130" s="10">
        <f t="shared" si="40"/>
        <v>219.25200000000001</v>
      </c>
      <c r="L130" s="10">
        <f t="shared" si="40"/>
        <v>276.96899999999999</v>
      </c>
      <c r="M130" s="10">
        <f t="shared" si="40"/>
        <v>327.06299999999999</v>
      </c>
      <c r="N130" s="10">
        <f t="shared" si="40"/>
        <v>381.87599999999998</v>
      </c>
      <c r="O130" s="10">
        <f t="shared" si="40"/>
        <v>436.68900000000002</v>
      </c>
      <c r="P130" s="10">
        <f t="shared" si="40"/>
        <v>491.50200000000001</v>
      </c>
      <c r="Q130" s="10">
        <f t="shared" si="40"/>
        <v>546.31500000000005</v>
      </c>
      <c r="R130" s="10">
        <f t="shared" si="40"/>
        <v>601.12800000000004</v>
      </c>
      <c r="S130" s="10">
        <f t="shared" si="40"/>
        <v>655.94100000000003</v>
      </c>
      <c r="T130" s="10">
        <f t="shared" si="40"/>
        <v>710.75400000000002</v>
      </c>
      <c r="U130" s="10">
        <f t="shared" si="40"/>
        <v>765.56700000000001</v>
      </c>
      <c r="V130" s="10">
        <f t="shared" si="40"/>
        <v>820.38</v>
      </c>
      <c r="W130" s="10">
        <f t="shared" si="40"/>
        <v>875.19299999999998</v>
      </c>
      <c r="X130" s="10">
        <f t="shared" si="40"/>
        <v>930.00599999999997</v>
      </c>
      <c r="Y130" s="10">
        <f t="shared" si="40"/>
        <v>984.81899999999996</v>
      </c>
      <c r="Z130" s="10">
        <f t="shared" si="40"/>
        <v>1039.6320000000001</v>
      </c>
      <c r="AA130" s="10">
        <f t="shared" si="40"/>
        <v>1094.4449999999999</v>
      </c>
      <c r="AB130" s="10">
        <f t="shared" si="40"/>
        <v>1149.258</v>
      </c>
      <c r="AC130" s="10">
        <f t="shared" si="40"/>
        <v>1204.0709999999999</v>
      </c>
      <c r="AD130" s="10">
        <f t="shared" si="40"/>
        <v>1258.884</v>
      </c>
      <c r="AE130" s="10">
        <f t="shared" si="40"/>
        <v>1313.6969999999999</v>
      </c>
      <c r="AF130" s="10">
        <f t="shared" si="40"/>
        <v>1368.51</v>
      </c>
      <c r="AG130" s="10">
        <f t="shared" si="40"/>
        <v>1423.3230000000001</v>
      </c>
      <c r="AH130" s="10">
        <f t="shared" si="40"/>
        <v>1478.136</v>
      </c>
      <c r="AI130" s="10">
        <f t="shared" si="40"/>
        <v>1532.9490000000001</v>
      </c>
      <c r="AJ130" s="10">
        <f t="shared" si="40"/>
        <v>1587.7619999999999</v>
      </c>
      <c r="AK130" s="10">
        <f t="shared" si="40"/>
        <v>1642.575</v>
      </c>
    </row>
    <row r="131" spans="1:39" x14ac:dyDescent="0.35">
      <c r="C131" s="3"/>
      <c r="D131" s="3"/>
      <c r="E131" t="s">
        <v>96</v>
      </c>
      <c r="F131" t="s">
        <v>53</v>
      </c>
      <c r="H131" s="30">
        <f>H114*H125+H121*H126+H122*H127+H123*H128</f>
        <v>278972.13079999998</v>
      </c>
      <c r="I131" s="10">
        <f t="shared" ref="I131:AK131" si="41">I114*I125+I121*I126+I122*I127+I123*I128</f>
        <v>558825.90240000002</v>
      </c>
      <c r="J131" s="10">
        <f t="shared" si="41"/>
        <v>858913.23284190008</v>
      </c>
      <c r="K131" s="10">
        <f t="shared" si="41"/>
        <v>1204173.2788935555</v>
      </c>
      <c r="L131" s="10">
        <f t="shared" si="41"/>
        <v>1599705.7309548226</v>
      </c>
      <c r="M131" s="10">
        <f t="shared" si="41"/>
        <v>1986594.5431375878</v>
      </c>
      <c r="N131" s="10">
        <f t="shared" si="41"/>
        <v>2439261.1181939701</v>
      </c>
      <c r="O131" s="10">
        <f t="shared" si="41"/>
        <v>2911165.5519984318</v>
      </c>
      <c r="P131" s="10">
        <f t="shared" si="41"/>
        <v>3419626.4174195947</v>
      </c>
      <c r="Q131" s="10">
        <f t="shared" si="41"/>
        <v>3966936.2556919069</v>
      </c>
      <c r="R131" s="10">
        <f t="shared" si="41"/>
        <v>4555518.1079839366</v>
      </c>
      <c r="S131" s="10">
        <f t="shared" si="41"/>
        <v>5187932.5405744426</v>
      </c>
      <c r="T131" s="10">
        <f t="shared" si="41"/>
        <v>5739507.0972042596</v>
      </c>
      <c r="U131" s="10">
        <f t="shared" si="41"/>
        <v>6311959.9069621358</v>
      </c>
      <c r="V131" s="10">
        <f t="shared" si="41"/>
        <v>6905924.6120999753</v>
      </c>
      <c r="W131" s="10">
        <f t="shared" si="41"/>
        <v>7522052.260534633</v>
      </c>
      <c r="X131" s="10">
        <f t="shared" si="41"/>
        <v>8161011.757449612</v>
      </c>
      <c r="Y131" s="10">
        <f t="shared" si="41"/>
        <v>8823490.3281881232</v>
      </c>
      <c r="Z131" s="10">
        <f t="shared" si="41"/>
        <v>9510193.9927126169</v>
      </c>
      <c r="AA131" s="10">
        <f t="shared" si="41"/>
        <v>10221848.051912408</v>
      </c>
      <c r="AB131" s="10">
        <f t="shared" si="41"/>
        <v>10959197.586047806</v>
      </c>
      <c r="AC131" s="10">
        <f t="shared" si="41"/>
        <v>11723007.965625994</v>
      </c>
      <c r="AD131" s="10">
        <f t="shared" si="41"/>
        <v>12514065.375011019</v>
      </c>
      <c r="AE131" s="10">
        <f t="shared" si="41"/>
        <v>13333177.349077374</v>
      </c>
      <c r="AF131" s="10">
        <f t="shared" si="41"/>
        <v>14181173.323224137</v>
      </c>
      <c r="AG131" s="10">
        <f t="shared" si="41"/>
        <v>15058905.197074121</v>
      </c>
      <c r="AH131" s="10">
        <f t="shared" si="41"/>
        <v>15967247.912190262</v>
      </c>
      <c r="AI131" s="10">
        <f t="shared" si="41"/>
        <v>16907100.044149369</v>
      </c>
      <c r="AJ131" s="10">
        <f t="shared" si="41"/>
        <v>17879384.409321487</v>
      </c>
      <c r="AK131" s="10">
        <f t="shared" si="41"/>
        <v>18885048.68671136</v>
      </c>
      <c r="AL131" s="10">
        <f>SUM(H131:AK131)</f>
        <v>239571920.66638684</v>
      </c>
    </row>
    <row r="132" spans="1:39" x14ac:dyDescent="0.35">
      <c r="C132" s="3"/>
      <c r="D132" s="3"/>
      <c r="H132" s="28">
        <f>'[7]All Developments - Total'!H131</f>
        <v>237703.27191533998</v>
      </c>
      <c r="I132" s="28">
        <f>'[7]All Developments - Total'!I131</f>
        <v>496661.09465645312</v>
      </c>
      <c r="J132" s="28">
        <f>'[7]All Developments - Total'!J131</f>
        <v>775821.05166698783</v>
      </c>
      <c r="K132" s="28">
        <f>'[7]All Developments - Total'!K131</f>
        <v>1029927.5225065954</v>
      </c>
      <c r="L132" s="28">
        <f>'[7]All Developments - Total'!L131</f>
        <v>1285267.4921283107</v>
      </c>
      <c r="M132" s="28">
        <f>'[7]All Developments - Total'!M131</f>
        <v>1556073.9019296458</v>
      </c>
      <c r="N132" s="28">
        <f>'[7]All Developments - Total'!N131</f>
        <v>1843099.7902497873</v>
      </c>
      <c r="O132" s="28">
        <f>'[7]All Developments - Total'!O131</f>
        <v>2147131.9695149679</v>
      </c>
      <c r="P132" s="28">
        <f>'[7]All Developments - Total'!P131</f>
        <v>2468992.4844769286</v>
      </c>
      <c r="Q132" s="28">
        <f>'[7]All Developments - Total'!Q131</f>
        <v>2809540.1322117816</v>
      </c>
      <c r="R132" s="28">
        <f>'[7]All Developments - Total'!R131</f>
        <v>3169672.0464685289</v>
      </c>
      <c r="S132" s="28">
        <f>'[7]All Developments - Total'!S131</f>
        <v>3550325.3490643958</v>
      </c>
      <c r="T132" s="28">
        <f>'[7]All Developments - Total'!T131</f>
        <v>3952478.8711366262</v>
      </c>
      <c r="U132" s="28">
        <f>'[7]All Developments - Total'!U131</f>
        <v>4377154.9471774753</v>
      </c>
      <c r="V132" s="28">
        <f>'[7]All Developments - Total'!V131</f>
        <v>4825421.2849011282</v>
      </c>
      <c r="W132" s="28">
        <f>'[7]All Developments - Total'!W131</f>
        <v>5298392.914118316</v>
      </c>
      <c r="X132" s="28">
        <f>'[7]All Developments - Total'!X131</f>
        <v>5797234.217926763</v>
      </c>
      <c r="Y132" s="28">
        <f>'[7]All Developments - Total'!Y131</f>
        <v>6323161.0496633854</v>
      </c>
      <c r="Z132" s="28">
        <f>'[7]All Developments - Total'!Z131</f>
        <v>6877442.9392077634</v>
      </c>
      <c r="AA132" s="28">
        <f>'[7]All Developments - Total'!AA131</f>
        <v>7461405.3923759051</v>
      </c>
      <c r="AB132" s="28">
        <f>'[7]All Developments - Total'!AB131</f>
        <v>8076432.2872990798</v>
      </c>
      <c r="AC132" s="28">
        <f>'[7]All Developments - Total'!AC131</f>
        <v>8723968.3718446791</v>
      </c>
      <c r="AD132" s="28">
        <f>'[7]All Developments - Total'!AD131</f>
        <v>9405521.8663050346</v>
      </c>
      <c r="AE132" s="28">
        <f>'[7]All Developments - Total'!AE131</f>
        <v>10122667.175756074</v>
      </c>
      <c r="AF132" s="28">
        <f>'[7]All Developments - Total'!AF131</f>
        <v>10877047.716670956</v>
      </c>
      <c r="AG132" s="28">
        <f>'[7]All Developments - Total'!AG131</f>
        <v>11670378.862564746</v>
      </c>
      <c r="AH132" s="28">
        <f>'[7]All Developments - Total'!AH131</f>
        <v>12504451.013644956</v>
      </c>
      <c r="AI132" s="28">
        <f>'[7]All Developments - Total'!AI131</f>
        <v>13381132.795649923</v>
      </c>
      <c r="AJ132" s="28">
        <f>'[7]All Developments - Total'!AJ131</f>
        <v>14302374.393272534</v>
      </c>
      <c r="AK132" s="28">
        <f>'[7]All Developments - Total'!AK131</f>
        <v>15270211.02379163</v>
      </c>
      <c r="AL132" s="28">
        <f>SUM(H132:AK132)</f>
        <v>180617093.23009673</v>
      </c>
      <c r="AM132" s="29" t="s">
        <v>168</v>
      </c>
    </row>
    <row r="133" spans="1:39" x14ac:dyDescent="0.35">
      <c r="C133" s="3"/>
      <c r="D133" s="4" t="s">
        <v>97</v>
      </c>
      <c r="E133" s="4"/>
      <c r="G133" s="37"/>
      <c r="H133" s="38"/>
      <c r="I133" s="37"/>
      <c r="J133" s="38"/>
    </row>
    <row r="134" spans="1:39" x14ac:dyDescent="0.35">
      <c r="A134" s="2">
        <v>25</v>
      </c>
      <c r="C134" s="3"/>
      <c r="D134" s="3"/>
      <c r="E134" t="s">
        <v>69</v>
      </c>
      <c r="F134" t="s">
        <v>70</v>
      </c>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9" x14ac:dyDescent="0.35">
      <c r="C135" s="3"/>
      <c r="D135" s="3"/>
      <c r="E135" t="s">
        <v>71</v>
      </c>
      <c r="F135" t="s">
        <v>70</v>
      </c>
      <c r="H135" s="10">
        <f>G135+H134</f>
        <v>0</v>
      </c>
      <c r="I135" s="10">
        <f t="shared" ref="I135:AK135" si="42">H135+I134</f>
        <v>0</v>
      </c>
      <c r="J135" s="10">
        <f t="shared" si="42"/>
        <v>0</v>
      </c>
      <c r="K135" s="10">
        <f t="shared" si="42"/>
        <v>0</v>
      </c>
      <c r="L135" s="10">
        <f t="shared" si="42"/>
        <v>0</v>
      </c>
      <c r="M135" s="10">
        <f t="shared" si="42"/>
        <v>0</v>
      </c>
      <c r="N135" s="10">
        <f t="shared" si="42"/>
        <v>0</v>
      </c>
      <c r="O135" s="10">
        <f t="shared" si="42"/>
        <v>0</v>
      </c>
      <c r="P135" s="10">
        <f t="shared" si="42"/>
        <v>0</v>
      </c>
      <c r="Q135" s="10">
        <f t="shared" si="42"/>
        <v>0</v>
      </c>
      <c r="R135" s="10">
        <f t="shared" si="42"/>
        <v>0</v>
      </c>
      <c r="S135" s="10">
        <f t="shared" si="42"/>
        <v>0</v>
      </c>
      <c r="T135" s="10">
        <f t="shared" si="42"/>
        <v>0</v>
      </c>
      <c r="U135" s="10">
        <f t="shared" si="42"/>
        <v>0</v>
      </c>
      <c r="V135" s="10">
        <f t="shared" si="42"/>
        <v>0</v>
      </c>
      <c r="W135" s="10">
        <f t="shared" si="42"/>
        <v>0</v>
      </c>
      <c r="X135" s="10">
        <f t="shared" si="42"/>
        <v>0</v>
      </c>
      <c r="Y135" s="10">
        <f t="shared" si="42"/>
        <v>0</v>
      </c>
      <c r="Z135" s="10">
        <f t="shared" si="42"/>
        <v>0</v>
      </c>
      <c r="AA135" s="10">
        <f t="shared" si="42"/>
        <v>0</v>
      </c>
      <c r="AB135" s="10">
        <f t="shared" si="42"/>
        <v>0</v>
      </c>
      <c r="AC135" s="10">
        <f t="shared" si="42"/>
        <v>0</v>
      </c>
      <c r="AD135" s="10">
        <f t="shared" si="42"/>
        <v>0</v>
      </c>
      <c r="AE135" s="10">
        <f t="shared" si="42"/>
        <v>0</v>
      </c>
      <c r="AF135" s="10">
        <f t="shared" si="42"/>
        <v>0</v>
      </c>
      <c r="AG135" s="10">
        <f>AF135+AG134</f>
        <v>0</v>
      </c>
      <c r="AH135" s="10">
        <f t="shared" si="42"/>
        <v>0</v>
      </c>
      <c r="AI135" s="10">
        <f t="shared" si="42"/>
        <v>0</v>
      </c>
      <c r="AJ135" s="10">
        <f t="shared" si="42"/>
        <v>0</v>
      </c>
      <c r="AK135" s="10">
        <f t="shared" si="42"/>
        <v>0</v>
      </c>
    </row>
    <row r="136" spans="1:39" x14ac:dyDescent="0.35">
      <c r="A136" s="2">
        <v>26</v>
      </c>
      <c r="C136" s="3"/>
      <c r="D136" s="3"/>
      <c r="E136" t="s">
        <v>72</v>
      </c>
      <c r="F136" t="s">
        <v>70</v>
      </c>
      <c r="G136" s="6"/>
    </row>
    <row r="137" spans="1:39" x14ac:dyDescent="0.35">
      <c r="C137" s="3"/>
      <c r="D137" s="3"/>
      <c r="E137" t="s">
        <v>73</v>
      </c>
      <c r="F137" t="s">
        <v>70</v>
      </c>
      <c r="H137">
        <f>H134*$G136</f>
        <v>0</v>
      </c>
      <c r="I137">
        <f t="shared" ref="I137:AK137" si="43">I134*$G136</f>
        <v>0</v>
      </c>
      <c r="J137">
        <f t="shared" si="43"/>
        <v>0</v>
      </c>
      <c r="K137">
        <f t="shared" si="43"/>
        <v>0</v>
      </c>
      <c r="L137">
        <f t="shared" si="43"/>
        <v>0</v>
      </c>
      <c r="M137">
        <f t="shared" si="43"/>
        <v>0</v>
      </c>
      <c r="N137">
        <f t="shared" si="43"/>
        <v>0</v>
      </c>
      <c r="O137">
        <f t="shared" si="43"/>
        <v>0</v>
      </c>
      <c r="P137">
        <f t="shared" si="43"/>
        <v>0</v>
      </c>
      <c r="Q137">
        <f t="shared" si="43"/>
        <v>0</v>
      </c>
      <c r="R137">
        <f t="shared" si="43"/>
        <v>0</v>
      </c>
      <c r="S137">
        <f t="shared" si="43"/>
        <v>0</v>
      </c>
      <c r="T137">
        <f t="shared" si="43"/>
        <v>0</v>
      </c>
      <c r="U137">
        <f t="shared" si="43"/>
        <v>0</v>
      </c>
      <c r="V137">
        <f t="shared" si="43"/>
        <v>0</v>
      </c>
      <c r="W137">
        <f t="shared" si="43"/>
        <v>0</v>
      </c>
      <c r="X137">
        <f t="shared" si="43"/>
        <v>0</v>
      </c>
      <c r="Y137">
        <f t="shared" si="43"/>
        <v>0</v>
      </c>
      <c r="Z137">
        <f t="shared" si="43"/>
        <v>0</v>
      </c>
      <c r="AA137">
        <f t="shared" si="43"/>
        <v>0</v>
      </c>
      <c r="AB137">
        <f t="shared" si="43"/>
        <v>0</v>
      </c>
      <c r="AC137">
        <f t="shared" si="43"/>
        <v>0</v>
      </c>
      <c r="AD137">
        <f t="shared" si="43"/>
        <v>0</v>
      </c>
      <c r="AE137">
        <f t="shared" si="43"/>
        <v>0</v>
      </c>
      <c r="AF137">
        <f t="shared" si="43"/>
        <v>0</v>
      </c>
      <c r="AG137">
        <f t="shared" si="43"/>
        <v>0</v>
      </c>
      <c r="AH137">
        <f t="shared" si="43"/>
        <v>0</v>
      </c>
      <c r="AI137">
        <f t="shared" si="43"/>
        <v>0</v>
      </c>
      <c r="AJ137">
        <f t="shared" si="43"/>
        <v>0</v>
      </c>
      <c r="AK137">
        <f t="shared" si="43"/>
        <v>0</v>
      </c>
    </row>
    <row r="138" spans="1:39" x14ac:dyDescent="0.35">
      <c r="C138" s="3"/>
      <c r="D138" s="3"/>
      <c r="E138" t="s">
        <v>74</v>
      </c>
      <c r="F138" t="s">
        <v>70</v>
      </c>
      <c r="H138">
        <f>H135*$G136</f>
        <v>0</v>
      </c>
      <c r="I138">
        <f t="shared" ref="I138:AK138" si="44">I135*$G136</f>
        <v>0</v>
      </c>
      <c r="J138">
        <f t="shared" si="44"/>
        <v>0</v>
      </c>
      <c r="K138">
        <f t="shared" si="44"/>
        <v>0</v>
      </c>
      <c r="L138">
        <f t="shared" si="44"/>
        <v>0</v>
      </c>
      <c r="M138">
        <f t="shared" si="44"/>
        <v>0</v>
      </c>
      <c r="N138">
        <f t="shared" si="44"/>
        <v>0</v>
      </c>
      <c r="O138">
        <f t="shared" si="44"/>
        <v>0</v>
      </c>
      <c r="P138">
        <f t="shared" si="44"/>
        <v>0</v>
      </c>
      <c r="Q138">
        <f t="shared" si="44"/>
        <v>0</v>
      </c>
      <c r="R138">
        <f t="shared" si="44"/>
        <v>0</v>
      </c>
      <c r="S138">
        <f t="shared" si="44"/>
        <v>0</v>
      </c>
      <c r="T138">
        <f t="shared" si="44"/>
        <v>0</v>
      </c>
      <c r="U138">
        <f t="shared" si="44"/>
        <v>0</v>
      </c>
      <c r="V138">
        <f t="shared" si="44"/>
        <v>0</v>
      </c>
      <c r="W138">
        <f t="shared" si="44"/>
        <v>0</v>
      </c>
      <c r="X138">
        <f t="shared" si="44"/>
        <v>0</v>
      </c>
      <c r="Y138">
        <f t="shared" si="44"/>
        <v>0</v>
      </c>
      <c r="Z138">
        <f t="shared" si="44"/>
        <v>0</v>
      </c>
      <c r="AA138">
        <f t="shared" si="44"/>
        <v>0</v>
      </c>
      <c r="AB138">
        <f t="shared" si="44"/>
        <v>0</v>
      </c>
      <c r="AC138">
        <f t="shared" si="44"/>
        <v>0</v>
      </c>
      <c r="AD138">
        <f t="shared" si="44"/>
        <v>0</v>
      </c>
      <c r="AE138">
        <f t="shared" si="44"/>
        <v>0</v>
      </c>
      <c r="AF138">
        <f t="shared" si="44"/>
        <v>0</v>
      </c>
      <c r="AG138">
        <f t="shared" si="44"/>
        <v>0</v>
      </c>
      <c r="AH138">
        <f t="shared" si="44"/>
        <v>0</v>
      </c>
      <c r="AI138">
        <f t="shared" si="44"/>
        <v>0</v>
      </c>
      <c r="AJ138">
        <f t="shared" si="44"/>
        <v>0</v>
      </c>
      <c r="AK138">
        <f t="shared" si="44"/>
        <v>0</v>
      </c>
    </row>
    <row r="139" spans="1:39" x14ac:dyDescent="0.35">
      <c r="A139" s="2">
        <v>27</v>
      </c>
      <c r="C139" s="3"/>
      <c r="D139" s="3"/>
      <c r="E139" t="s">
        <v>75</v>
      </c>
      <c r="F139" t="s">
        <v>76</v>
      </c>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row>
    <row r="140" spans="1:39" x14ac:dyDescent="0.35">
      <c r="C140" s="3"/>
      <c r="D140" s="3"/>
      <c r="E140" t="s">
        <v>77</v>
      </c>
      <c r="F140" t="s">
        <v>76</v>
      </c>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row>
    <row r="141" spans="1:39" x14ac:dyDescent="0.35">
      <c r="A141" s="2">
        <v>28</v>
      </c>
      <c r="C141" s="3"/>
      <c r="D141" s="3"/>
      <c r="E141" t="s">
        <v>78</v>
      </c>
      <c r="F141" t="s">
        <v>76</v>
      </c>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row>
    <row r="142" spans="1:39" x14ac:dyDescent="0.35">
      <c r="C142" s="3"/>
      <c r="D142" s="3"/>
      <c r="E142" t="s">
        <v>79</v>
      </c>
      <c r="F142" t="s">
        <v>80</v>
      </c>
      <c r="H142" s="10">
        <f>H135*H139</f>
        <v>0</v>
      </c>
      <c r="I142" s="10">
        <f t="shared" ref="I142:AK142" si="45">I135*I139</f>
        <v>0</v>
      </c>
      <c r="J142" s="10">
        <f t="shared" si="45"/>
        <v>0</v>
      </c>
      <c r="K142" s="10">
        <f t="shared" si="45"/>
        <v>0</v>
      </c>
      <c r="L142" s="10">
        <f t="shared" si="45"/>
        <v>0</v>
      </c>
      <c r="M142" s="10">
        <f t="shared" si="45"/>
        <v>0</v>
      </c>
      <c r="N142" s="10">
        <f t="shared" si="45"/>
        <v>0</v>
      </c>
      <c r="O142" s="10">
        <f t="shared" si="45"/>
        <v>0</v>
      </c>
      <c r="P142" s="10">
        <f t="shared" si="45"/>
        <v>0</v>
      </c>
      <c r="Q142" s="10">
        <f t="shared" si="45"/>
        <v>0</v>
      </c>
      <c r="R142" s="10">
        <f t="shared" si="45"/>
        <v>0</v>
      </c>
      <c r="S142" s="10">
        <f t="shared" si="45"/>
        <v>0</v>
      </c>
      <c r="T142" s="10">
        <f t="shared" si="45"/>
        <v>0</v>
      </c>
      <c r="U142" s="10">
        <f t="shared" si="45"/>
        <v>0</v>
      </c>
      <c r="V142" s="10">
        <f t="shared" si="45"/>
        <v>0</v>
      </c>
      <c r="W142" s="10">
        <f t="shared" si="45"/>
        <v>0</v>
      </c>
      <c r="X142" s="10">
        <f t="shared" si="45"/>
        <v>0</v>
      </c>
      <c r="Y142" s="10">
        <f t="shared" si="45"/>
        <v>0</v>
      </c>
      <c r="Z142" s="10">
        <f t="shared" si="45"/>
        <v>0</v>
      </c>
      <c r="AA142" s="10">
        <f t="shared" si="45"/>
        <v>0</v>
      </c>
      <c r="AB142" s="10">
        <f t="shared" si="45"/>
        <v>0</v>
      </c>
      <c r="AC142" s="10">
        <f t="shared" si="45"/>
        <v>0</v>
      </c>
      <c r="AD142" s="10">
        <f t="shared" si="45"/>
        <v>0</v>
      </c>
      <c r="AE142" s="10">
        <f t="shared" si="45"/>
        <v>0</v>
      </c>
      <c r="AF142" s="10">
        <f t="shared" si="45"/>
        <v>0</v>
      </c>
      <c r="AG142" s="10">
        <f t="shared" si="45"/>
        <v>0</v>
      </c>
      <c r="AH142" s="10">
        <f t="shared" si="45"/>
        <v>0</v>
      </c>
      <c r="AI142" s="10">
        <f t="shared" si="45"/>
        <v>0</v>
      </c>
      <c r="AJ142" s="10">
        <f t="shared" si="45"/>
        <v>0</v>
      </c>
      <c r="AK142" s="10">
        <f t="shared" si="45"/>
        <v>0</v>
      </c>
    </row>
    <row r="143" spans="1:39" x14ac:dyDescent="0.35">
      <c r="C143" s="3"/>
      <c r="D143" s="3"/>
      <c r="E143" t="s">
        <v>81</v>
      </c>
      <c r="F143" t="s">
        <v>80</v>
      </c>
      <c r="H143" s="10">
        <f>H135*H140</f>
        <v>0</v>
      </c>
      <c r="I143" s="10">
        <f t="shared" ref="I143:AK143" si="46">I135*I140</f>
        <v>0</v>
      </c>
      <c r="J143" s="10">
        <f t="shared" si="46"/>
        <v>0</v>
      </c>
      <c r="K143" s="10">
        <f t="shared" si="46"/>
        <v>0</v>
      </c>
      <c r="L143" s="10">
        <f t="shared" si="46"/>
        <v>0</v>
      </c>
      <c r="M143" s="10">
        <f t="shared" si="46"/>
        <v>0</v>
      </c>
      <c r="N143" s="10">
        <f t="shared" si="46"/>
        <v>0</v>
      </c>
      <c r="O143" s="10">
        <f t="shared" si="46"/>
        <v>0</v>
      </c>
      <c r="P143" s="10">
        <f t="shared" si="46"/>
        <v>0</v>
      </c>
      <c r="Q143" s="10">
        <f t="shared" si="46"/>
        <v>0</v>
      </c>
      <c r="R143" s="10">
        <f t="shared" si="46"/>
        <v>0</v>
      </c>
      <c r="S143" s="10">
        <f t="shared" si="46"/>
        <v>0</v>
      </c>
      <c r="T143" s="10">
        <f t="shared" si="46"/>
        <v>0</v>
      </c>
      <c r="U143" s="10">
        <f t="shared" si="46"/>
        <v>0</v>
      </c>
      <c r="V143" s="10">
        <f t="shared" si="46"/>
        <v>0</v>
      </c>
      <c r="W143" s="10">
        <f t="shared" si="46"/>
        <v>0</v>
      </c>
      <c r="X143" s="10">
        <f t="shared" si="46"/>
        <v>0</v>
      </c>
      <c r="Y143" s="10">
        <f t="shared" si="46"/>
        <v>0</v>
      </c>
      <c r="Z143" s="10">
        <f t="shared" si="46"/>
        <v>0</v>
      </c>
      <c r="AA143" s="10">
        <f t="shared" si="46"/>
        <v>0</v>
      </c>
      <c r="AB143" s="10">
        <f t="shared" si="46"/>
        <v>0</v>
      </c>
      <c r="AC143" s="10">
        <f t="shared" si="46"/>
        <v>0</v>
      </c>
      <c r="AD143" s="10">
        <f t="shared" si="46"/>
        <v>0</v>
      </c>
      <c r="AE143" s="10">
        <f t="shared" si="46"/>
        <v>0</v>
      </c>
      <c r="AF143" s="10">
        <f t="shared" si="46"/>
        <v>0</v>
      </c>
      <c r="AG143" s="10">
        <f t="shared" si="46"/>
        <v>0</v>
      </c>
      <c r="AH143" s="10">
        <f t="shared" si="46"/>
        <v>0</v>
      </c>
      <c r="AI143" s="10">
        <f t="shared" si="46"/>
        <v>0</v>
      </c>
      <c r="AJ143" s="10">
        <f t="shared" si="46"/>
        <v>0</v>
      </c>
      <c r="AK143" s="10">
        <f t="shared" si="46"/>
        <v>0</v>
      </c>
    </row>
    <row r="144" spans="1:39" x14ac:dyDescent="0.35">
      <c r="C144" s="3"/>
      <c r="D144" s="3"/>
      <c r="E144" t="s">
        <v>82</v>
      </c>
      <c r="F144" t="s">
        <v>80</v>
      </c>
      <c r="H144" s="10">
        <f>H135*H141</f>
        <v>0</v>
      </c>
      <c r="I144" s="10">
        <f t="shared" ref="I144:AK144" si="47">I135*I141</f>
        <v>0</v>
      </c>
      <c r="J144" s="10">
        <f t="shared" si="47"/>
        <v>0</v>
      </c>
      <c r="K144" s="10">
        <f t="shared" si="47"/>
        <v>0</v>
      </c>
      <c r="L144" s="10">
        <f t="shared" si="47"/>
        <v>0</v>
      </c>
      <c r="M144" s="10">
        <f t="shared" si="47"/>
        <v>0</v>
      </c>
      <c r="N144" s="10">
        <f t="shared" si="47"/>
        <v>0</v>
      </c>
      <c r="O144" s="10">
        <f t="shared" si="47"/>
        <v>0</v>
      </c>
      <c r="P144" s="10">
        <f t="shared" si="47"/>
        <v>0</v>
      </c>
      <c r="Q144" s="10">
        <f t="shared" si="47"/>
        <v>0</v>
      </c>
      <c r="R144" s="10">
        <f t="shared" si="47"/>
        <v>0</v>
      </c>
      <c r="S144" s="10">
        <f t="shared" si="47"/>
        <v>0</v>
      </c>
      <c r="T144" s="10">
        <f t="shared" si="47"/>
        <v>0</v>
      </c>
      <c r="U144" s="10">
        <f t="shared" si="47"/>
        <v>0</v>
      </c>
      <c r="V144" s="10">
        <f t="shared" si="47"/>
        <v>0</v>
      </c>
      <c r="W144" s="10">
        <f t="shared" si="47"/>
        <v>0</v>
      </c>
      <c r="X144" s="10">
        <f t="shared" si="47"/>
        <v>0</v>
      </c>
      <c r="Y144" s="10">
        <f t="shared" si="47"/>
        <v>0</v>
      </c>
      <c r="Z144" s="10">
        <f t="shared" si="47"/>
        <v>0</v>
      </c>
      <c r="AA144" s="10">
        <f t="shared" si="47"/>
        <v>0</v>
      </c>
      <c r="AB144" s="10">
        <f t="shared" si="47"/>
        <v>0</v>
      </c>
      <c r="AC144" s="10">
        <f t="shared" si="47"/>
        <v>0</v>
      </c>
      <c r="AD144" s="10">
        <f t="shared" si="47"/>
        <v>0</v>
      </c>
      <c r="AE144" s="10">
        <f t="shared" si="47"/>
        <v>0</v>
      </c>
      <c r="AF144" s="10">
        <f t="shared" si="47"/>
        <v>0</v>
      </c>
      <c r="AG144" s="10">
        <f t="shared" si="47"/>
        <v>0</v>
      </c>
      <c r="AH144" s="10">
        <f t="shared" si="47"/>
        <v>0</v>
      </c>
      <c r="AI144" s="10">
        <f t="shared" si="47"/>
        <v>0</v>
      </c>
      <c r="AJ144" s="10">
        <f t="shared" si="47"/>
        <v>0</v>
      </c>
      <c r="AK144" s="10">
        <f t="shared" si="47"/>
        <v>0</v>
      </c>
    </row>
    <row r="145" spans="1:37" x14ac:dyDescent="0.35">
      <c r="A145" s="2">
        <v>29</v>
      </c>
      <c r="C145" s="3"/>
      <c r="D145" s="3"/>
      <c r="E145" t="s">
        <v>83</v>
      </c>
      <c r="F145" t="s">
        <v>44</v>
      </c>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row>
    <row r="146" spans="1:37" x14ac:dyDescent="0.35">
      <c r="A146" s="2">
        <v>30</v>
      </c>
      <c r="C146" s="3"/>
      <c r="D146" s="3"/>
      <c r="E146" t="s">
        <v>84</v>
      </c>
      <c r="F146" t="s">
        <v>85</v>
      </c>
      <c r="G146" s="6"/>
      <c r="H146" s="10">
        <f>G146*(1+$G$16)*(1+H145)</f>
        <v>0</v>
      </c>
      <c r="I146" s="10">
        <f t="shared" ref="I146:AK146" si="48">H146*(1+$G$16)*(1+I145)</f>
        <v>0</v>
      </c>
      <c r="J146" s="10">
        <f t="shared" si="48"/>
        <v>0</v>
      </c>
      <c r="K146" s="10">
        <f t="shared" si="48"/>
        <v>0</v>
      </c>
      <c r="L146" s="10">
        <f t="shared" si="48"/>
        <v>0</v>
      </c>
      <c r="M146" s="10">
        <f t="shared" si="48"/>
        <v>0</v>
      </c>
      <c r="N146" s="10">
        <f t="shared" si="48"/>
        <v>0</v>
      </c>
      <c r="O146" s="10">
        <f t="shared" si="48"/>
        <v>0</v>
      </c>
      <c r="P146" s="10">
        <f t="shared" si="48"/>
        <v>0</v>
      </c>
      <c r="Q146" s="10">
        <f t="shared" si="48"/>
        <v>0</v>
      </c>
      <c r="R146" s="10">
        <f t="shared" si="48"/>
        <v>0</v>
      </c>
      <c r="S146" s="10">
        <f t="shared" si="48"/>
        <v>0</v>
      </c>
      <c r="T146" s="10">
        <f t="shared" si="48"/>
        <v>0</v>
      </c>
      <c r="U146" s="10">
        <f t="shared" si="48"/>
        <v>0</v>
      </c>
      <c r="V146" s="10">
        <f t="shared" si="48"/>
        <v>0</v>
      </c>
      <c r="W146" s="10">
        <f t="shared" si="48"/>
        <v>0</v>
      </c>
      <c r="X146" s="10">
        <f t="shared" si="48"/>
        <v>0</v>
      </c>
      <c r="Y146" s="10">
        <f t="shared" si="48"/>
        <v>0</v>
      </c>
      <c r="Z146" s="10">
        <f t="shared" si="48"/>
        <v>0</v>
      </c>
      <c r="AA146" s="10">
        <f t="shared" si="48"/>
        <v>0</v>
      </c>
      <c r="AB146" s="10">
        <f t="shared" si="48"/>
        <v>0</v>
      </c>
      <c r="AC146" s="10">
        <f t="shared" si="48"/>
        <v>0</v>
      </c>
      <c r="AD146" s="10">
        <f t="shared" si="48"/>
        <v>0</v>
      </c>
      <c r="AE146" s="10">
        <f t="shared" si="48"/>
        <v>0</v>
      </c>
      <c r="AF146" s="10">
        <f t="shared" si="48"/>
        <v>0</v>
      </c>
      <c r="AG146" s="10">
        <f>AF146*(1+$G$16)*(1+AG145)</f>
        <v>0</v>
      </c>
      <c r="AH146" s="10">
        <f t="shared" si="48"/>
        <v>0</v>
      </c>
      <c r="AI146" s="10">
        <f t="shared" si="48"/>
        <v>0</v>
      </c>
      <c r="AJ146" s="10">
        <f t="shared" si="48"/>
        <v>0</v>
      </c>
      <c r="AK146" s="10">
        <f t="shared" si="48"/>
        <v>0</v>
      </c>
    </row>
    <row r="147" spans="1:37" x14ac:dyDescent="0.35">
      <c r="C147" s="3"/>
      <c r="D147" s="3"/>
      <c r="E147" t="s">
        <v>86</v>
      </c>
      <c r="F147" t="s">
        <v>87</v>
      </c>
      <c r="G147" s="12"/>
      <c r="H147" s="13">
        <f>G147*(1+$G$16)*(1+H145)</f>
        <v>0</v>
      </c>
      <c r="I147" s="13">
        <f t="shared" ref="I147:AK147" si="49">H147*(1+$G$16)*(1+I145)</f>
        <v>0</v>
      </c>
      <c r="J147" s="13">
        <f t="shared" si="49"/>
        <v>0</v>
      </c>
      <c r="K147" s="13">
        <f t="shared" si="49"/>
        <v>0</v>
      </c>
      <c r="L147" s="13">
        <f t="shared" si="49"/>
        <v>0</v>
      </c>
      <c r="M147" s="13">
        <f t="shared" si="49"/>
        <v>0</v>
      </c>
      <c r="N147" s="13">
        <f t="shared" si="49"/>
        <v>0</v>
      </c>
      <c r="O147" s="13">
        <f t="shared" si="49"/>
        <v>0</v>
      </c>
      <c r="P147" s="13">
        <f t="shared" si="49"/>
        <v>0</v>
      </c>
      <c r="Q147" s="13">
        <f t="shared" si="49"/>
        <v>0</v>
      </c>
      <c r="R147" s="13">
        <f t="shared" si="49"/>
        <v>0</v>
      </c>
      <c r="S147" s="13">
        <f t="shared" si="49"/>
        <v>0</v>
      </c>
      <c r="T147" s="13">
        <f t="shared" si="49"/>
        <v>0</v>
      </c>
      <c r="U147" s="13">
        <f t="shared" si="49"/>
        <v>0</v>
      </c>
      <c r="V147" s="13">
        <f t="shared" si="49"/>
        <v>0</v>
      </c>
      <c r="W147" s="13">
        <f t="shared" si="49"/>
        <v>0</v>
      </c>
      <c r="X147" s="13">
        <f t="shared" si="49"/>
        <v>0</v>
      </c>
      <c r="Y147" s="13">
        <f t="shared" si="49"/>
        <v>0</v>
      </c>
      <c r="Z147" s="13">
        <f t="shared" si="49"/>
        <v>0</v>
      </c>
      <c r="AA147" s="13">
        <f t="shared" si="49"/>
        <v>0</v>
      </c>
      <c r="AB147" s="13">
        <f t="shared" si="49"/>
        <v>0</v>
      </c>
      <c r="AC147" s="13">
        <f t="shared" si="49"/>
        <v>0</v>
      </c>
      <c r="AD147" s="13">
        <f t="shared" si="49"/>
        <v>0</v>
      </c>
      <c r="AE147" s="13">
        <f t="shared" si="49"/>
        <v>0</v>
      </c>
      <c r="AF147" s="13">
        <f t="shared" si="49"/>
        <v>0</v>
      </c>
      <c r="AG147" s="13">
        <f>AF147*(1+$G$16)*(1+AG145)</f>
        <v>0</v>
      </c>
      <c r="AH147" s="13">
        <f t="shared" si="49"/>
        <v>0</v>
      </c>
      <c r="AI147" s="13">
        <f t="shared" si="49"/>
        <v>0</v>
      </c>
      <c r="AJ147" s="13">
        <f t="shared" si="49"/>
        <v>0</v>
      </c>
      <c r="AK147" s="13">
        <f t="shared" si="49"/>
        <v>0</v>
      </c>
    </row>
    <row r="148" spans="1:37" x14ac:dyDescent="0.35">
      <c r="C148" s="3"/>
      <c r="D148" s="3"/>
      <c r="E148" t="s">
        <v>88</v>
      </c>
      <c r="F148" t="s">
        <v>87</v>
      </c>
      <c r="G148" s="12"/>
      <c r="H148" s="13">
        <f>G148*(1+$G$16)*(1+H145)</f>
        <v>0</v>
      </c>
      <c r="I148" s="13">
        <f t="shared" ref="I148:AK148" si="50">H148*(1+$G$16)*(1+I145)</f>
        <v>0</v>
      </c>
      <c r="J148" s="13">
        <f t="shared" si="50"/>
        <v>0</v>
      </c>
      <c r="K148" s="13">
        <f t="shared" si="50"/>
        <v>0</v>
      </c>
      <c r="L148" s="13">
        <f t="shared" si="50"/>
        <v>0</v>
      </c>
      <c r="M148" s="13">
        <f t="shared" si="50"/>
        <v>0</v>
      </c>
      <c r="N148" s="13">
        <f t="shared" si="50"/>
        <v>0</v>
      </c>
      <c r="O148" s="13">
        <f t="shared" si="50"/>
        <v>0</v>
      </c>
      <c r="P148" s="13">
        <f t="shared" si="50"/>
        <v>0</v>
      </c>
      <c r="Q148" s="13">
        <f t="shared" si="50"/>
        <v>0</v>
      </c>
      <c r="R148" s="13">
        <f t="shared" si="50"/>
        <v>0</v>
      </c>
      <c r="S148" s="13">
        <f t="shared" si="50"/>
        <v>0</v>
      </c>
      <c r="T148" s="13">
        <f t="shared" si="50"/>
        <v>0</v>
      </c>
      <c r="U148" s="13">
        <f t="shared" si="50"/>
        <v>0</v>
      </c>
      <c r="V148" s="13">
        <f t="shared" si="50"/>
        <v>0</v>
      </c>
      <c r="W148" s="13">
        <f t="shared" si="50"/>
        <v>0</v>
      </c>
      <c r="X148" s="13">
        <f t="shared" si="50"/>
        <v>0</v>
      </c>
      <c r="Y148" s="13">
        <f t="shared" si="50"/>
        <v>0</v>
      </c>
      <c r="Z148" s="13">
        <f t="shared" si="50"/>
        <v>0</v>
      </c>
      <c r="AA148" s="13">
        <f t="shared" si="50"/>
        <v>0</v>
      </c>
      <c r="AB148" s="13">
        <f t="shared" si="50"/>
        <v>0</v>
      </c>
      <c r="AC148" s="13">
        <f t="shared" si="50"/>
        <v>0</v>
      </c>
      <c r="AD148" s="13">
        <f t="shared" si="50"/>
        <v>0</v>
      </c>
      <c r="AE148" s="13">
        <f t="shared" si="50"/>
        <v>0</v>
      </c>
      <c r="AF148" s="13">
        <f t="shared" si="50"/>
        <v>0</v>
      </c>
      <c r="AG148" s="13">
        <f>AF148*(1+$G$16)*(1+AG145)</f>
        <v>0</v>
      </c>
      <c r="AH148" s="13">
        <f t="shared" si="50"/>
        <v>0</v>
      </c>
      <c r="AI148" s="13">
        <f t="shared" si="50"/>
        <v>0</v>
      </c>
      <c r="AJ148" s="13">
        <f t="shared" si="50"/>
        <v>0</v>
      </c>
      <c r="AK148" s="13">
        <f t="shared" si="50"/>
        <v>0</v>
      </c>
    </row>
    <row r="149" spans="1:37" x14ac:dyDescent="0.35">
      <c r="C149" s="3"/>
      <c r="D149" s="3"/>
      <c r="E149" t="s">
        <v>89</v>
      </c>
      <c r="F149" t="s">
        <v>87</v>
      </c>
      <c r="G149" s="12"/>
      <c r="H149" s="13">
        <f>G149*(1+$G$16)*(1+H145)</f>
        <v>0</v>
      </c>
      <c r="I149" s="13">
        <f t="shared" ref="I149:AK149" si="51">H149*(1+$G$16)*(1+I145)</f>
        <v>0</v>
      </c>
      <c r="J149" s="13">
        <f t="shared" si="51"/>
        <v>0</v>
      </c>
      <c r="K149" s="13">
        <f t="shared" si="51"/>
        <v>0</v>
      </c>
      <c r="L149" s="13">
        <f t="shared" si="51"/>
        <v>0</v>
      </c>
      <c r="M149" s="13">
        <f t="shared" si="51"/>
        <v>0</v>
      </c>
      <c r="N149" s="13">
        <f t="shared" si="51"/>
        <v>0</v>
      </c>
      <c r="O149" s="13">
        <f t="shared" si="51"/>
        <v>0</v>
      </c>
      <c r="P149" s="13">
        <f t="shared" si="51"/>
        <v>0</v>
      </c>
      <c r="Q149" s="13">
        <f t="shared" si="51"/>
        <v>0</v>
      </c>
      <c r="R149" s="13">
        <f t="shared" si="51"/>
        <v>0</v>
      </c>
      <c r="S149" s="13">
        <f t="shared" si="51"/>
        <v>0</v>
      </c>
      <c r="T149" s="13">
        <f t="shared" si="51"/>
        <v>0</v>
      </c>
      <c r="U149" s="13">
        <f t="shared" si="51"/>
        <v>0</v>
      </c>
      <c r="V149" s="13">
        <f t="shared" si="51"/>
        <v>0</v>
      </c>
      <c r="W149" s="13">
        <f t="shared" si="51"/>
        <v>0</v>
      </c>
      <c r="X149" s="13">
        <f t="shared" si="51"/>
        <v>0</v>
      </c>
      <c r="Y149" s="13">
        <f t="shared" si="51"/>
        <v>0</v>
      </c>
      <c r="Z149" s="13">
        <f t="shared" si="51"/>
        <v>0</v>
      </c>
      <c r="AA149" s="13">
        <f t="shared" si="51"/>
        <v>0</v>
      </c>
      <c r="AB149" s="13">
        <f t="shared" si="51"/>
        <v>0</v>
      </c>
      <c r="AC149" s="13">
        <f t="shared" si="51"/>
        <v>0</v>
      </c>
      <c r="AD149" s="13">
        <f t="shared" si="51"/>
        <v>0</v>
      </c>
      <c r="AE149" s="13">
        <f t="shared" si="51"/>
        <v>0</v>
      </c>
      <c r="AF149" s="13">
        <f t="shared" si="51"/>
        <v>0</v>
      </c>
      <c r="AG149" s="13">
        <f>AF149*(1+$G$16)*(1+AG145)</f>
        <v>0</v>
      </c>
      <c r="AH149" s="13">
        <f t="shared" si="51"/>
        <v>0</v>
      </c>
      <c r="AI149" s="13">
        <f t="shared" si="51"/>
        <v>0</v>
      </c>
      <c r="AJ149" s="13">
        <f t="shared" si="51"/>
        <v>0</v>
      </c>
      <c r="AK149" s="13">
        <f t="shared" si="51"/>
        <v>0</v>
      </c>
    </row>
    <row r="150" spans="1:37" x14ac:dyDescent="0.35">
      <c r="C150" s="3"/>
      <c r="D150" s="3"/>
    </row>
    <row r="151" spans="1:37" x14ac:dyDescent="0.35">
      <c r="C151" s="3"/>
      <c r="D151" s="3"/>
      <c r="E151" t="s">
        <v>98</v>
      </c>
      <c r="F151" t="s">
        <v>91</v>
      </c>
      <c r="H151" s="10">
        <f>SUM(H142:H144)/1000</f>
        <v>0</v>
      </c>
      <c r="I151" s="10">
        <f t="shared" ref="I151:AK151" si="52">SUM(I142:I144)/1000</f>
        <v>0</v>
      </c>
      <c r="J151" s="10">
        <f t="shared" si="52"/>
        <v>0</v>
      </c>
      <c r="K151" s="10">
        <f t="shared" si="52"/>
        <v>0</v>
      </c>
      <c r="L151" s="10">
        <f t="shared" si="52"/>
        <v>0</v>
      </c>
      <c r="M151" s="10">
        <f t="shared" si="52"/>
        <v>0</v>
      </c>
      <c r="N151" s="10">
        <f t="shared" si="52"/>
        <v>0</v>
      </c>
      <c r="O151" s="10">
        <f t="shared" si="52"/>
        <v>0</v>
      </c>
      <c r="P151" s="10">
        <f t="shared" si="52"/>
        <v>0</v>
      </c>
      <c r="Q151" s="10">
        <f t="shared" si="52"/>
        <v>0</v>
      </c>
      <c r="R151" s="10">
        <f t="shared" si="52"/>
        <v>0</v>
      </c>
      <c r="S151" s="10">
        <f t="shared" si="52"/>
        <v>0</v>
      </c>
      <c r="T151" s="10">
        <f t="shared" si="52"/>
        <v>0</v>
      </c>
      <c r="U151" s="10">
        <f t="shared" si="52"/>
        <v>0</v>
      </c>
      <c r="V151" s="10">
        <f t="shared" si="52"/>
        <v>0</v>
      </c>
      <c r="W151" s="10">
        <f t="shared" si="52"/>
        <v>0</v>
      </c>
      <c r="X151" s="10">
        <f t="shared" si="52"/>
        <v>0</v>
      </c>
      <c r="Y151" s="10">
        <f t="shared" si="52"/>
        <v>0</v>
      </c>
      <c r="Z151" s="10">
        <f t="shared" si="52"/>
        <v>0</v>
      </c>
      <c r="AA151" s="10">
        <f t="shared" si="52"/>
        <v>0</v>
      </c>
      <c r="AB151" s="10">
        <f t="shared" si="52"/>
        <v>0</v>
      </c>
      <c r="AC151" s="10">
        <f t="shared" si="52"/>
        <v>0</v>
      </c>
      <c r="AD151" s="10">
        <f t="shared" si="52"/>
        <v>0</v>
      </c>
      <c r="AE151" s="10">
        <f t="shared" si="52"/>
        <v>0</v>
      </c>
      <c r="AF151" s="10">
        <f t="shared" si="52"/>
        <v>0</v>
      </c>
      <c r="AG151" s="10">
        <f t="shared" si="52"/>
        <v>0</v>
      </c>
      <c r="AH151" s="10">
        <f t="shared" si="52"/>
        <v>0</v>
      </c>
      <c r="AI151" s="10">
        <f t="shared" si="52"/>
        <v>0</v>
      </c>
      <c r="AJ151" s="10">
        <f t="shared" si="52"/>
        <v>0</v>
      </c>
      <c r="AK151" s="10">
        <f t="shared" si="52"/>
        <v>0</v>
      </c>
    </row>
    <row r="152" spans="1:37" x14ac:dyDescent="0.35">
      <c r="C152" s="3"/>
      <c r="D152" s="3"/>
      <c r="E152" t="s">
        <v>99</v>
      </c>
      <c r="F152" t="s">
        <v>53</v>
      </c>
      <c r="H152" s="10">
        <f>H135*H146+H142*H147+H143*H148+H144*H149</f>
        <v>0</v>
      </c>
      <c r="I152" s="10">
        <f t="shared" ref="I152:AK152" si="53">I135*I146+I142*I147+I143*I148+I144*I149</f>
        <v>0</v>
      </c>
      <c r="J152" s="10">
        <f t="shared" si="53"/>
        <v>0</v>
      </c>
      <c r="K152" s="10">
        <f t="shared" si="53"/>
        <v>0</v>
      </c>
      <c r="L152" s="10">
        <f t="shared" si="53"/>
        <v>0</v>
      </c>
      <c r="M152" s="10">
        <f t="shared" si="53"/>
        <v>0</v>
      </c>
      <c r="N152" s="10">
        <f t="shared" si="53"/>
        <v>0</v>
      </c>
      <c r="O152" s="10">
        <f t="shared" si="53"/>
        <v>0</v>
      </c>
      <c r="P152" s="10">
        <f t="shared" si="53"/>
        <v>0</v>
      </c>
      <c r="Q152" s="10">
        <f t="shared" si="53"/>
        <v>0</v>
      </c>
      <c r="R152" s="10">
        <f t="shared" si="53"/>
        <v>0</v>
      </c>
      <c r="S152" s="10">
        <f t="shared" si="53"/>
        <v>0</v>
      </c>
      <c r="T152" s="10">
        <f t="shared" si="53"/>
        <v>0</v>
      </c>
      <c r="U152" s="10">
        <f t="shared" si="53"/>
        <v>0</v>
      </c>
      <c r="V152" s="10">
        <f t="shared" si="53"/>
        <v>0</v>
      </c>
      <c r="W152" s="10">
        <f t="shared" si="53"/>
        <v>0</v>
      </c>
      <c r="X152" s="10">
        <f t="shared" si="53"/>
        <v>0</v>
      </c>
      <c r="Y152" s="10">
        <f t="shared" si="53"/>
        <v>0</v>
      </c>
      <c r="Z152" s="10">
        <f t="shared" si="53"/>
        <v>0</v>
      </c>
      <c r="AA152" s="10">
        <f t="shared" si="53"/>
        <v>0</v>
      </c>
      <c r="AB152" s="10">
        <f t="shared" si="53"/>
        <v>0</v>
      </c>
      <c r="AC152" s="10">
        <f t="shared" si="53"/>
        <v>0</v>
      </c>
      <c r="AD152" s="10">
        <f t="shared" si="53"/>
        <v>0</v>
      </c>
      <c r="AE152" s="10">
        <f t="shared" si="53"/>
        <v>0</v>
      </c>
      <c r="AF152" s="10">
        <f t="shared" si="53"/>
        <v>0</v>
      </c>
      <c r="AG152" s="10">
        <f t="shared" si="53"/>
        <v>0</v>
      </c>
      <c r="AH152" s="10">
        <f t="shared" si="53"/>
        <v>0</v>
      </c>
      <c r="AI152" s="10">
        <f t="shared" si="53"/>
        <v>0</v>
      </c>
      <c r="AJ152" s="10">
        <f t="shared" si="53"/>
        <v>0</v>
      </c>
      <c r="AK152" s="10">
        <f t="shared" si="53"/>
        <v>0</v>
      </c>
    </row>
    <row r="153" spans="1:37" x14ac:dyDescent="0.35">
      <c r="C153" s="3"/>
      <c r="D153" s="3"/>
    </row>
    <row r="154" spans="1:37" x14ac:dyDescent="0.35">
      <c r="C154" s="3"/>
      <c r="D154" t="s">
        <v>100</v>
      </c>
    </row>
    <row r="155" spans="1:37" x14ac:dyDescent="0.35">
      <c r="A155" s="2">
        <v>31</v>
      </c>
      <c r="C155" s="3"/>
      <c r="D155" s="3"/>
      <c r="E155" t="s">
        <v>69</v>
      </c>
      <c r="F155" t="s">
        <v>70</v>
      </c>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7" x14ac:dyDescent="0.35">
      <c r="C156" s="3"/>
      <c r="D156" s="3"/>
      <c r="E156" t="s">
        <v>71</v>
      </c>
      <c r="F156" t="s">
        <v>70</v>
      </c>
      <c r="H156" s="10">
        <f>G156+H155</f>
        <v>0</v>
      </c>
      <c r="I156" s="10">
        <f t="shared" ref="I156:AK156" si="54">H156+I155</f>
        <v>0</v>
      </c>
      <c r="J156" s="10">
        <f t="shared" si="54"/>
        <v>0</v>
      </c>
      <c r="K156" s="10">
        <f t="shared" si="54"/>
        <v>0</v>
      </c>
      <c r="L156" s="10">
        <f t="shared" si="54"/>
        <v>0</v>
      </c>
      <c r="M156" s="10">
        <f t="shared" si="54"/>
        <v>0</v>
      </c>
      <c r="N156" s="10">
        <f t="shared" si="54"/>
        <v>0</v>
      </c>
      <c r="O156" s="10">
        <f t="shared" si="54"/>
        <v>0</v>
      </c>
      <c r="P156" s="10">
        <f t="shared" si="54"/>
        <v>0</v>
      </c>
      <c r="Q156" s="10">
        <f t="shared" si="54"/>
        <v>0</v>
      </c>
      <c r="R156" s="10">
        <f t="shared" si="54"/>
        <v>0</v>
      </c>
      <c r="S156" s="10">
        <f t="shared" si="54"/>
        <v>0</v>
      </c>
      <c r="T156" s="10">
        <f t="shared" si="54"/>
        <v>0</v>
      </c>
      <c r="U156" s="10">
        <f t="shared" si="54"/>
        <v>0</v>
      </c>
      <c r="V156" s="10">
        <f t="shared" si="54"/>
        <v>0</v>
      </c>
      <c r="W156" s="10">
        <f t="shared" si="54"/>
        <v>0</v>
      </c>
      <c r="X156" s="10">
        <f t="shared" si="54"/>
        <v>0</v>
      </c>
      <c r="Y156" s="10">
        <f t="shared" si="54"/>
        <v>0</v>
      </c>
      <c r="Z156" s="10">
        <f t="shared" si="54"/>
        <v>0</v>
      </c>
      <c r="AA156" s="10">
        <f t="shared" si="54"/>
        <v>0</v>
      </c>
      <c r="AB156" s="10">
        <f t="shared" si="54"/>
        <v>0</v>
      </c>
      <c r="AC156" s="10">
        <f t="shared" si="54"/>
        <v>0</v>
      </c>
      <c r="AD156" s="10">
        <f t="shared" si="54"/>
        <v>0</v>
      </c>
      <c r="AE156" s="10">
        <f t="shared" si="54"/>
        <v>0</v>
      </c>
      <c r="AF156" s="10">
        <f t="shared" si="54"/>
        <v>0</v>
      </c>
      <c r="AG156" s="10">
        <f>AF156+AG155</f>
        <v>0</v>
      </c>
      <c r="AH156" s="10">
        <f t="shared" si="54"/>
        <v>0</v>
      </c>
      <c r="AI156" s="10">
        <f t="shared" si="54"/>
        <v>0</v>
      </c>
      <c r="AJ156" s="10">
        <f t="shared" si="54"/>
        <v>0</v>
      </c>
      <c r="AK156" s="10">
        <f t="shared" si="54"/>
        <v>0</v>
      </c>
    </row>
    <row r="157" spans="1:37" x14ac:dyDescent="0.35">
      <c r="A157" s="2">
        <v>32</v>
      </c>
      <c r="C157" s="3"/>
      <c r="D157" s="3"/>
      <c r="E157" t="s">
        <v>72</v>
      </c>
      <c r="F157" t="s">
        <v>70</v>
      </c>
      <c r="G157" s="6"/>
    </row>
    <row r="158" spans="1:37" x14ac:dyDescent="0.35">
      <c r="C158" s="3"/>
      <c r="D158" s="3"/>
      <c r="E158" t="s">
        <v>73</v>
      </c>
      <c r="F158" t="s">
        <v>70</v>
      </c>
      <c r="H158">
        <f>H155*$G157</f>
        <v>0</v>
      </c>
      <c r="I158">
        <f t="shared" ref="I158:AK158" si="55">I155*$G157</f>
        <v>0</v>
      </c>
      <c r="J158">
        <f t="shared" si="55"/>
        <v>0</v>
      </c>
      <c r="K158">
        <f t="shared" si="55"/>
        <v>0</v>
      </c>
      <c r="L158">
        <f t="shared" si="55"/>
        <v>0</v>
      </c>
      <c r="M158">
        <f t="shared" si="55"/>
        <v>0</v>
      </c>
      <c r="N158">
        <f t="shared" si="55"/>
        <v>0</v>
      </c>
      <c r="O158">
        <f t="shared" si="55"/>
        <v>0</v>
      </c>
      <c r="P158">
        <f t="shared" si="55"/>
        <v>0</v>
      </c>
      <c r="Q158">
        <f t="shared" si="55"/>
        <v>0</v>
      </c>
      <c r="R158">
        <f t="shared" si="55"/>
        <v>0</v>
      </c>
      <c r="S158">
        <f t="shared" si="55"/>
        <v>0</v>
      </c>
      <c r="T158">
        <f t="shared" si="55"/>
        <v>0</v>
      </c>
      <c r="U158">
        <f t="shared" si="55"/>
        <v>0</v>
      </c>
      <c r="V158">
        <f t="shared" si="55"/>
        <v>0</v>
      </c>
      <c r="W158">
        <f t="shared" si="55"/>
        <v>0</v>
      </c>
      <c r="X158">
        <f t="shared" si="55"/>
        <v>0</v>
      </c>
      <c r="Y158">
        <f t="shared" si="55"/>
        <v>0</v>
      </c>
      <c r="Z158">
        <f t="shared" si="55"/>
        <v>0</v>
      </c>
      <c r="AA158">
        <f t="shared" si="55"/>
        <v>0</v>
      </c>
      <c r="AB158">
        <f t="shared" si="55"/>
        <v>0</v>
      </c>
      <c r="AC158">
        <f t="shared" si="55"/>
        <v>0</v>
      </c>
      <c r="AD158">
        <f t="shared" si="55"/>
        <v>0</v>
      </c>
      <c r="AE158">
        <f t="shared" si="55"/>
        <v>0</v>
      </c>
      <c r="AF158">
        <f t="shared" si="55"/>
        <v>0</v>
      </c>
      <c r="AG158">
        <f t="shared" si="55"/>
        <v>0</v>
      </c>
      <c r="AH158">
        <f t="shared" si="55"/>
        <v>0</v>
      </c>
      <c r="AI158">
        <f t="shared" si="55"/>
        <v>0</v>
      </c>
      <c r="AJ158">
        <f t="shared" si="55"/>
        <v>0</v>
      </c>
      <c r="AK158">
        <f t="shared" si="55"/>
        <v>0</v>
      </c>
    </row>
    <row r="159" spans="1:37" x14ac:dyDescent="0.35">
      <c r="C159" s="3"/>
      <c r="D159" s="3"/>
      <c r="E159" t="s">
        <v>74</v>
      </c>
      <c r="F159" t="s">
        <v>70</v>
      </c>
      <c r="H159">
        <f>H156*$G157</f>
        <v>0</v>
      </c>
      <c r="I159">
        <f t="shared" ref="I159:AK159" si="56">I156*$G157</f>
        <v>0</v>
      </c>
      <c r="J159">
        <f t="shared" si="56"/>
        <v>0</v>
      </c>
      <c r="K159">
        <f t="shared" si="56"/>
        <v>0</v>
      </c>
      <c r="L159">
        <f t="shared" si="56"/>
        <v>0</v>
      </c>
      <c r="M159">
        <f t="shared" si="56"/>
        <v>0</v>
      </c>
      <c r="N159">
        <f t="shared" si="56"/>
        <v>0</v>
      </c>
      <c r="O159">
        <f t="shared" si="56"/>
        <v>0</v>
      </c>
      <c r="P159">
        <f t="shared" si="56"/>
        <v>0</v>
      </c>
      <c r="Q159">
        <f t="shared" si="56"/>
        <v>0</v>
      </c>
      <c r="R159">
        <f t="shared" si="56"/>
        <v>0</v>
      </c>
      <c r="S159">
        <f t="shared" si="56"/>
        <v>0</v>
      </c>
      <c r="T159">
        <f t="shared" si="56"/>
        <v>0</v>
      </c>
      <c r="U159">
        <f t="shared" si="56"/>
        <v>0</v>
      </c>
      <c r="V159">
        <f t="shared" si="56"/>
        <v>0</v>
      </c>
      <c r="W159">
        <f t="shared" si="56"/>
        <v>0</v>
      </c>
      <c r="X159">
        <f t="shared" si="56"/>
        <v>0</v>
      </c>
      <c r="Y159">
        <f t="shared" si="56"/>
        <v>0</v>
      </c>
      <c r="Z159">
        <f t="shared" si="56"/>
        <v>0</v>
      </c>
      <c r="AA159">
        <f t="shared" si="56"/>
        <v>0</v>
      </c>
      <c r="AB159">
        <f t="shared" si="56"/>
        <v>0</v>
      </c>
      <c r="AC159">
        <f t="shared" si="56"/>
        <v>0</v>
      </c>
      <c r="AD159">
        <f t="shared" si="56"/>
        <v>0</v>
      </c>
      <c r="AE159">
        <f t="shared" si="56"/>
        <v>0</v>
      </c>
      <c r="AF159">
        <f t="shared" si="56"/>
        <v>0</v>
      </c>
      <c r="AG159">
        <f t="shared" si="56"/>
        <v>0</v>
      </c>
      <c r="AH159">
        <f t="shared" si="56"/>
        <v>0</v>
      </c>
      <c r="AI159">
        <f t="shared" si="56"/>
        <v>0</v>
      </c>
      <c r="AJ159">
        <f t="shared" si="56"/>
        <v>0</v>
      </c>
      <c r="AK159">
        <f t="shared" si="56"/>
        <v>0</v>
      </c>
    </row>
    <row r="160" spans="1:37" x14ac:dyDescent="0.35">
      <c r="A160" s="2">
        <v>33</v>
      </c>
      <c r="C160" s="3"/>
      <c r="D160" s="3"/>
      <c r="E160" t="s">
        <v>75</v>
      </c>
      <c r="F160" t="s">
        <v>76</v>
      </c>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row>
    <row r="161" spans="1:38" x14ac:dyDescent="0.35">
      <c r="C161" s="3"/>
      <c r="D161" s="3"/>
      <c r="E161" t="s">
        <v>77</v>
      </c>
      <c r="F161" t="s">
        <v>76</v>
      </c>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row>
    <row r="162" spans="1:38" x14ac:dyDescent="0.35">
      <c r="A162" s="2">
        <v>34</v>
      </c>
      <c r="C162" s="3"/>
      <c r="D162" s="3"/>
      <c r="E162" t="s">
        <v>78</v>
      </c>
      <c r="F162" t="s">
        <v>76</v>
      </c>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row>
    <row r="163" spans="1:38" x14ac:dyDescent="0.35">
      <c r="C163" s="3"/>
      <c r="D163" s="3"/>
      <c r="E163" t="s">
        <v>79</v>
      </c>
      <c r="F163" t="s">
        <v>80</v>
      </c>
      <c r="H163" s="10">
        <f>H156*H160</f>
        <v>0</v>
      </c>
      <c r="I163" s="10">
        <f t="shared" ref="I163:AK163" si="57">I156*I160</f>
        <v>0</v>
      </c>
      <c r="J163" s="10">
        <f t="shared" si="57"/>
        <v>0</v>
      </c>
      <c r="K163" s="10">
        <f t="shared" si="57"/>
        <v>0</v>
      </c>
      <c r="L163" s="10">
        <f t="shared" si="57"/>
        <v>0</v>
      </c>
      <c r="M163" s="10">
        <f t="shared" si="57"/>
        <v>0</v>
      </c>
      <c r="N163" s="10">
        <f t="shared" si="57"/>
        <v>0</v>
      </c>
      <c r="O163" s="10">
        <f t="shared" si="57"/>
        <v>0</v>
      </c>
      <c r="P163" s="10">
        <f t="shared" si="57"/>
        <v>0</v>
      </c>
      <c r="Q163" s="10">
        <f t="shared" si="57"/>
        <v>0</v>
      </c>
      <c r="R163" s="10">
        <f t="shared" si="57"/>
        <v>0</v>
      </c>
      <c r="S163" s="10">
        <f t="shared" si="57"/>
        <v>0</v>
      </c>
      <c r="T163" s="10">
        <f t="shared" si="57"/>
        <v>0</v>
      </c>
      <c r="U163" s="10">
        <f t="shared" si="57"/>
        <v>0</v>
      </c>
      <c r="V163" s="10">
        <f t="shared" si="57"/>
        <v>0</v>
      </c>
      <c r="W163" s="10">
        <f t="shared" si="57"/>
        <v>0</v>
      </c>
      <c r="X163" s="10">
        <f t="shared" si="57"/>
        <v>0</v>
      </c>
      <c r="Y163" s="10">
        <f t="shared" si="57"/>
        <v>0</v>
      </c>
      <c r="Z163" s="10">
        <f t="shared" si="57"/>
        <v>0</v>
      </c>
      <c r="AA163" s="10">
        <f t="shared" si="57"/>
        <v>0</v>
      </c>
      <c r="AB163" s="10">
        <f t="shared" si="57"/>
        <v>0</v>
      </c>
      <c r="AC163" s="10">
        <f t="shared" si="57"/>
        <v>0</v>
      </c>
      <c r="AD163" s="10">
        <f t="shared" si="57"/>
        <v>0</v>
      </c>
      <c r="AE163" s="10">
        <f t="shared" si="57"/>
        <v>0</v>
      </c>
      <c r="AF163" s="10">
        <f t="shared" si="57"/>
        <v>0</v>
      </c>
      <c r="AG163" s="10">
        <f t="shared" si="57"/>
        <v>0</v>
      </c>
      <c r="AH163" s="10">
        <f t="shared" si="57"/>
        <v>0</v>
      </c>
      <c r="AI163" s="10">
        <f t="shared" si="57"/>
        <v>0</v>
      </c>
      <c r="AJ163" s="10">
        <f t="shared" si="57"/>
        <v>0</v>
      </c>
      <c r="AK163" s="10">
        <f t="shared" si="57"/>
        <v>0</v>
      </c>
    </row>
    <row r="164" spans="1:38" x14ac:dyDescent="0.35">
      <c r="C164" s="3"/>
      <c r="D164" s="3"/>
      <c r="E164" t="s">
        <v>81</v>
      </c>
      <c r="F164" t="s">
        <v>80</v>
      </c>
      <c r="H164" s="10">
        <f>H156*H161</f>
        <v>0</v>
      </c>
      <c r="I164" s="10">
        <f t="shared" ref="I164:AK164" si="58">I156*I161</f>
        <v>0</v>
      </c>
      <c r="J164" s="10">
        <f t="shared" si="58"/>
        <v>0</v>
      </c>
      <c r="K164" s="10">
        <f t="shared" si="58"/>
        <v>0</v>
      </c>
      <c r="L164" s="10">
        <f t="shared" si="58"/>
        <v>0</v>
      </c>
      <c r="M164" s="10">
        <f t="shared" si="58"/>
        <v>0</v>
      </c>
      <c r="N164" s="10">
        <f t="shared" si="58"/>
        <v>0</v>
      </c>
      <c r="O164" s="10">
        <f t="shared" si="58"/>
        <v>0</v>
      </c>
      <c r="P164" s="10">
        <f t="shared" si="58"/>
        <v>0</v>
      </c>
      <c r="Q164" s="10">
        <f t="shared" si="58"/>
        <v>0</v>
      </c>
      <c r="R164" s="10">
        <f t="shared" si="58"/>
        <v>0</v>
      </c>
      <c r="S164" s="10">
        <f t="shared" si="58"/>
        <v>0</v>
      </c>
      <c r="T164" s="10">
        <f t="shared" si="58"/>
        <v>0</v>
      </c>
      <c r="U164" s="10">
        <f t="shared" si="58"/>
        <v>0</v>
      </c>
      <c r="V164" s="10">
        <f t="shared" si="58"/>
        <v>0</v>
      </c>
      <c r="W164" s="10">
        <f t="shared" si="58"/>
        <v>0</v>
      </c>
      <c r="X164" s="10">
        <f t="shared" si="58"/>
        <v>0</v>
      </c>
      <c r="Y164" s="10">
        <f t="shared" si="58"/>
        <v>0</v>
      </c>
      <c r="Z164" s="10">
        <f t="shared" si="58"/>
        <v>0</v>
      </c>
      <c r="AA164" s="10">
        <f t="shared" si="58"/>
        <v>0</v>
      </c>
      <c r="AB164" s="10">
        <f t="shared" si="58"/>
        <v>0</v>
      </c>
      <c r="AC164" s="10">
        <f t="shared" si="58"/>
        <v>0</v>
      </c>
      <c r="AD164" s="10">
        <f t="shared" si="58"/>
        <v>0</v>
      </c>
      <c r="AE164" s="10">
        <f t="shared" si="58"/>
        <v>0</v>
      </c>
      <c r="AF164" s="10">
        <f t="shared" si="58"/>
        <v>0</v>
      </c>
      <c r="AG164" s="10">
        <f t="shared" si="58"/>
        <v>0</v>
      </c>
      <c r="AH164" s="10">
        <f t="shared" si="58"/>
        <v>0</v>
      </c>
      <c r="AI164" s="10">
        <f t="shared" si="58"/>
        <v>0</v>
      </c>
      <c r="AJ164" s="10">
        <f t="shared" si="58"/>
        <v>0</v>
      </c>
      <c r="AK164" s="10">
        <f t="shared" si="58"/>
        <v>0</v>
      </c>
    </row>
    <row r="165" spans="1:38" x14ac:dyDescent="0.35">
      <c r="C165" s="3"/>
      <c r="D165" s="3"/>
      <c r="E165" t="s">
        <v>82</v>
      </c>
      <c r="F165" t="s">
        <v>80</v>
      </c>
      <c r="H165" s="10">
        <f>H156*H162</f>
        <v>0</v>
      </c>
      <c r="I165" s="10">
        <f t="shared" ref="I165:AK165" si="59">I156*I162</f>
        <v>0</v>
      </c>
      <c r="J165" s="10">
        <f t="shared" si="59"/>
        <v>0</v>
      </c>
      <c r="K165" s="10">
        <f t="shared" si="59"/>
        <v>0</v>
      </c>
      <c r="L165" s="10">
        <f t="shared" si="59"/>
        <v>0</v>
      </c>
      <c r="M165" s="10">
        <f t="shared" si="59"/>
        <v>0</v>
      </c>
      <c r="N165" s="10">
        <f t="shared" si="59"/>
        <v>0</v>
      </c>
      <c r="O165" s="10">
        <f t="shared" si="59"/>
        <v>0</v>
      </c>
      <c r="P165" s="10">
        <f t="shared" si="59"/>
        <v>0</v>
      </c>
      <c r="Q165" s="10">
        <f t="shared" si="59"/>
        <v>0</v>
      </c>
      <c r="R165" s="10">
        <f t="shared" si="59"/>
        <v>0</v>
      </c>
      <c r="S165" s="10">
        <f t="shared" si="59"/>
        <v>0</v>
      </c>
      <c r="T165" s="10">
        <f t="shared" si="59"/>
        <v>0</v>
      </c>
      <c r="U165" s="10">
        <f t="shared" si="59"/>
        <v>0</v>
      </c>
      <c r="V165" s="10">
        <f t="shared" si="59"/>
        <v>0</v>
      </c>
      <c r="W165" s="10">
        <f t="shared" si="59"/>
        <v>0</v>
      </c>
      <c r="X165" s="10">
        <f t="shared" si="59"/>
        <v>0</v>
      </c>
      <c r="Y165" s="10">
        <f t="shared" si="59"/>
        <v>0</v>
      </c>
      <c r="Z165" s="10">
        <f t="shared" si="59"/>
        <v>0</v>
      </c>
      <c r="AA165" s="10">
        <f t="shared" si="59"/>
        <v>0</v>
      </c>
      <c r="AB165" s="10">
        <f t="shared" si="59"/>
        <v>0</v>
      </c>
      <c r="AC165" s="10">
        <f t="shared" si="59"/>
        <v>0</v>
      </c>
      <c r="AD165" s="10">
        <f t="shared" si="59"/>
        <v>0</v>
      </c>
      <c r="AE165" s="10">
        <f t="shared" si="59"/>
        <v>0</v>
      </c>
      <c r="AF165" s="10">
        <f t="shared" si="59"/>
        <v>0</v>
      </c>
      <c r="AG165" s="10">
        <f t="shared" si="59"/>
        <v>0</v>
      </c>
      <c r="AH165" s="10">
        <f t="shared" si="59"/>
        <v>0</v>
      </c>
      <c r="AI165" s="10">
        <f t="shared" si="59"/>
        <v>0</v>
      </c>
      <c r="AJ165" s="10">
        <f t="shared" si="59"/>
        <v>0</v>
      </c>
      <c r="AK165" s="10">
        <f t="shared" si="59"/>
        <v>0</v>
      </c>
    </row>
    <row r="166" spans="1:38" x14ac:dyDescent="0.35">
      <c r="A166" s="2">
        <v>35</v>
      </c>
      <c r="C166" s="3"/>
      <c r="D166" s="3"/>
      <c r="E166" t="s">
        <v>83</v>
      </c>
      <c r="F166" t="s">
        <v>44</v>
      </c>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row>
    <row r="167" spans="1:38" x14ac:dyDescent="0.35">
      <c r="A167" s="2">
        <v>36</v>
      </c>
      <c r="C167" s="3"/>
      <c r="D167" s="3"/>
      <c r="E167" t="s">
        <v>84</v>
      </c>
      <c r="F167" t="s">
        <v>85</v>
      </c>
      <c r="G167" s="6"/>
      <c r="H167" s="10">
        <f>G167*(1+$G$16)*(1+H166)</f>
        <v>0</v>
      </c>
      <c r="I167" s="10">
        <f t="shared" ref="I167:AK167" si="60">H167*(1+$G$16)*(1+I166)</f>
        <v>0</v>
      </c>
      <c r="J167" s="10">
        <f t="shared" si="60"/>
        <v>0</v>
      </c>
      <c r="K167" s="10">
        <f t="shared" si="60"/>
        <v>0</v>
      </c>
      <c r="L167" s="10">
        <f t="shared" si="60"/>
        <v>0</v>
      </c>
      <c r="M167" s="10">
        <f t="shared" si="60"/>
        <v>0</v>
      </c>
      <c r="N167" s="10">
        <f t="shared" si="60"/>
        <v>0</v>
      </c>
      <c r="O167" s="10">
        <f t="shared" si="60"/>
        <v>0</v>
      </c>
      <c r="P167" s="10">
        <f t="shared" si="60"/>
        <v>0</v>
      </c>
      <c r="Q167" s="10">
        <f t="shared" si="60"/>
        <v>0</v>
      </c>
      <c r="R167" s="10">
        <f t="shared" si="60"/>
        <v>0</v>
      </c>
      <c r="S167" s="10">
        <f t="shared" si="60"/>
        <v>0</v>
      </c>
      <c r="T167" s="10">
        <f t="shared" si="60"/>
        <v>0</v>
      </c>
      <c r="U167" s="10">
        <f t="shared" si="60"/>
        <v>0</v>
      </c>
      <c r="V167" s="10">
        <f t="shared" si="60"/>
        <v>0</v>
      </c>
      <c r="W167" s="10">
        <f t="shared" si="60"/>
        <v>0</v>
      </c>
      <c r="X167" s="10">
        <f t="shared" si="60"/>
        <v>0</v>
      </c>
      <c r="Y167" s="10">
        <f t="shared" si="60"/>
        <v>0</v>
      </c>
      <c r="Z167" s="10">
        <f t="shared" si="60"/>
        <v>0</v>
      </c>
      <c r="AA167" s="10">
        <f t="shared" si="60"/>
        <v>0</v>
      </c>
      <c r="AB167" s="10">
        <f t="shared" si="60"/>
        <v>0</v>
      </c>
      <c r="AC167" s="10">
        <f t="shared" si="60"/>
        <v>0</v>
      </c>
      <c r="AD167" s="10">
        <f t="shared" si="60"/>
        <v>0</v>
      </c>
      <c r="AE167" s="10">
        <f t="shared" si="60"/>
        <v>0</v>
      </c>
      <c r="AF167" s="10">
        <f t="shared" si="60"/>
        <v>0</v>
      </c>
      <c r="AG167" s="10">
        <f>AF167*(1+$G$16)*(1+AG166)</f>
        <v>0</v>
      </c>
      <c r="AH167" s="10">
        <f t="shared" si="60"/>
        <v>0</v>
      </c>
      <c r="AI167" s="10">
        <f t="shared" si="60"/>
        <v>0</v>
      </c>
      <c r="AJ167" s="10">
        <f t="shared" si="60"/>
        <v>0</v>
      </c>
      <c r="AK167" s="10">
        <f t="shared" si="60"/>
        <v>0</v>
      </c>
    </row>
    <row r="168" spans="1:38" x14ac:dyDescent="0.35">
      <c r="C168" s="3"/>
      <c r="D168" s="3"/>
      <c r="E168" t="s">
        <v>86</v>
      </c>
      <c r="F168" t="s">
        <v>87</v>
      </c>
      <c r="G168" s="12"/>
      <c r="H168" s="13">
        <f>G168*(1+$G$16)*(1+H166)</f>
        <v>0</v>
      </c>
      <c r="I168" s="13">
        <f t="shared" ref="I168:AK168" si="61">H168*(1+$G$16)*(1+I166)</f>
        <v>0</v>
      </c>
      <c r="J168" s="13">
        <f t="shared" si="61"/>
        <v>0</v>
      </c>
      <c r="K168" s="13">
        <f t="shared" si="61"/>
        <v>0</v>
      </c>
      <c r="L168" s="13">
        <f t="shared" si="61"/>
        <v>0</v>
      </c>
      <c r="M168" s="13">
        <f t="shared" si="61"/>
        <v>0</v>
      </c>
      <c r="N168" s="13">
        <f t="shared" si="61"/>
        <v>0</v>
      </c>
      <c r="O168" s="13">
        <f t="shared" si="61"/>
        <v>0</v>
      </c>
      <c r="P168" s="13">
        <f t="shared" si="61"/>
        <v>0</v>
      </c>
      <c r="Q168" s="13">
        <f t="shared" si="61"/>
        <v>0</v>
      </c>
      <c r="R168" s="13">
        <f t="shared" si="61"/>
        <v>0</v>
      </c>
      <c r="S168" s="13">
        <f t="shared" si="61"/>
        <v>0</v>
      </c>
      <c r="T168" s="13">
        <f t="shared" si="61"/>
        <v>0</v>
      </c>
      <c r="U168" s="13">
        <f t="shared" si="61"/>
        <v>0</v>
      </c>
      <c r="V168" s="13">
        <f t="shared" si="61"/>
        <v>0</v>
      </c>
      <c r="W168" s="13">
        <f t="shared" si="61"/>
        <v>0</v>
      </c>
      <c r="X168" s="13">
        <f t="shared" si="61"/>
        <v>0</v>
      </c>
      <c r="Y168" s="13">
        <f t="shared" si="61"/>
        <v>0</v>
      </c>
      <c r="Z168" s="13">
        <f t="shared" si="61"/>
        <v>0</v>
      </c>
      <c r="AA168" s="13">
        <f t="shared" si="61"/>
        <v>0</v>
      </c>
      <c r="AB168" s="13">
        <f t="shared" si="61"/>
        <v>0</v>
      </c>
      <c r="AC168" s="13">
        <f t="shared" si="61"/>
        <v>0</v>
      </c>
      <c r="AD168" s="13">
        <f t="shared" si="61"/>
        <v>0</v>
      </c>
      <c r="AE168" s="13">
        <f t="shared" si="61"/>
        <v>0</v>
      </c>
      <c r="AF168" s="13">
        <f t="shared" si="61"/>
        <v>0</v>
      </c>
      <c r="AG168" s="13">
        <f>AF168*(1+$G$16)*(1+AG166)</f>
        <v>0</v>
      </c>
      <c r="AH168" s="13">
        <f t="shared" si="61"/>
        <v>0</v>
      </c>
      <c r="AI168" s="13">
        <f t="shared" si="61"/>
        <v>0</v>
      </c>
      <c r="AJ168" s="13">
        <f t="shared" si="61"/>
        <v>0</v>
      </c>
      <c r="AK168" s="13">
        <f t="shared" si="61"/>
        <v>0</v>
      </c>
    </row>
    <row r="169" spans="1:38" x14ac:dyDescent="0.35">
      <c r="C169" s="3"/>
      <c r="D169" s="3"/>
      <c r="E169" t="s">
        <v>88</v>
      </c>
      <c r="F169" t="s">
        <v>87</v>
      </c>
      <c r="G169" s="12"/>
      <c r="H169" s="13">
        <f>G169*(1+$G$16)*(1+H166)</f>
        <v>0</v>
      </c>
      <c r="I169" s="13">
        <f t="shared" ref="I169:AK169" si="62">H169*(1+$G$16)*(1+I166)</f>
        <v>0</v>
      </c>
      <c r="J169" s="13">
        <f t="shared" si="62"/>
        <v>0</v>
      </c>
      <c r="K169" s="13">
        <f t="shared" si="62"/>
        <v>0</v>
      </c>
      <c r="L169" s="13">
        <f t="shared" si="62"/>
        <v>0</v>
      </c>
      <c r="M169" s="13">
        <f t="shared" si="62"/>
        <v>0</v>
      </c>
      <c r="N169" s="13">
        <f t="shared" si="62"/>
        <v>0</v>
      </c>
      <c r="O169" s="13">
        <f t="shared" si="62"/>
        <v>0</v>
      </c>
      <c r="P169" s="13">
        <f t="shared" si="62"/>
        <v>0</v>
      </c>
      <c r="Q169" s="13">
        <f t="shared" si="62"/>
        <v>0</v>
      </c>
      <c r="R169" s="13">
        <f t="shared" si="62"/>
        <v>0</v>
      </c>
      <c r="S169" s="13">
        <f t="shared" si="62"/>
        <v>0</v>
      </c>
      <c r="T169" s="13">
        <f t="shared" si="62"/>
        <v>0</v>
      </c>
      <c r="U169" s="13">
        <f t="shared" si="62"/>
        <v>0</v>
      </c>
      <c r="V169" s="13">
        <f t="shared" si="62"/>
        <v>0</v>
      </c>
      <c r="W169" s="13">
        <f t="shared" si="62"/>
        <v>0</v>
      </c>
      <c r="X169" s="13">
        <f t="shared" si="62"/>
        <v>0</v>
      </c>
      <c r="Y169" s="13">
        <f t="shared" si="62"/>
        <v>0</v>
      </c>
      <c r="Z169" s="13">
        <f t="shared" si="62"/>
        <v>0</v>
      </c>
      <c r="AA169" s="13">
        <f t="shared" si="62"/>
        <v>0</v>
      </c>
      <c r="AB169" s="13">
        <f t="shared" si="62"/>
        <v>0</v>
      </c>
      <c r="AC169" s="13">
        <f t="shared" si="62"/>
        <v>0</v>
      </c>
      <c r="AD169" s="13">
        <f t="shared" si="62"/>
        <v>0</v>
      </c>
      <c r="AE169" s="13">
        <f t="shared" si="62"/>
        <v>0</v>
      </c>
      <c r="AF169" s="13">
        <f t="shared" si="62"/>
        <v>0</v>
      </c>
      <c r="AG169" s="13">
        <f>AF169*(1+$G$16)*(1+AG166)</f>
        <v>0</v>
      </c>
      <c r="AH169" s="13">
        <f t="shared" si="62"/>
        <v>0</v>
      </c>
      <c r="AI169" s="13">
        <f t="shared" si="62"/>
        <v>0</v>
      </c>
      <c r="AJ169" s="13">
        <f t="shared" si="62"/>
        <v>0</v>
      </c>
      <c r="AK169" s="13">
        <f t="shared" si="62"/>
        <v>0</v>
      </c>
    </row>
    <row r="170" spans="1:38" x14ac:dyDescent="0.35">
      <c r="C170" s="3"/>
      <c r="D170" s="3"/>
      <c r="E170" t="s">
        <v>89</v>
      </c>
      <c r="F170" t="s">
        <v>87</v>
      </c>
      <c r="G170" s="12"/>
      <c r="H170" s="13">
        <f>G170*(1+$G$16)*(1+H166)</f>
        <v>0</v>
      </c>
      <c r="I170" s="13">
        <f t="shared" ref="I170:AK170" si="63">H170*(1+$G$16)*(1+I166)</f>
        <v>0</v>
      </c>
      <c r="J170" s="13">
        <f t="shared" si="63"/>
        <v>0</v>
      </c>
      <c r="K170" s="13">
        <f t="shared" si="63"/>
        <v>0</v>
      </c>
      <c r="L170" s="13">
        <f t="shared" si="63"/>
        <v>0</v>
      </c>
      <c r="M170" s="13">
        <f t="shared" si="63"/>
        <v>0</v>
      </c>
      <c r="N170" s="13">
        <f t="shared" si="63"/>
        <v>0</v>
      </c>
      <c r="O170" s="13">
        <f t="shared" si="63"/>
        <v>0</v>
      </c>
      <c r="P170" s="13">
        <f t="shared" si="63"/>
        <v>0</v>
      </c>
      <c r="Q170" s="13">
        <f t="shared" si="63"/>
        <v>0</v>
      </c>
      <c r="R170" s="13">
        <f t="shared" si="63"/>
        <v>0</v>
      </c>
      <c r="S170" s="13">
        <f t="shared" si="63"/>
        <v>0</v>
      </c>
      <c r="T170" s="13">
        <f t="shared" si="63"/>
        <v>0</v>
      </c>
      <c r="U170" s="13">
        <f t="shared" si="63"/>
        <v>0</v>
      </c>
      <c r="V170" s="13">
        <f t="shared" si="63"/>
        <v>0</v>
      </c>
      <c r="W170" s="13">
        <f t="shared" si="63"/>
        <v>0</v>
      </c>
      <c r="X170" s="13">
        <f t="shared" si="63"/>
        <v>0</v>
      </c>
      <c r="Y170" s="13">
        <f t="shared" si="63"/>
        <v>0</v>
      </c>
      <c r="Z170" s="13">
        <f t="shared" si="63"/>
        <v>0</v>
      </c>
      <c r="AA170" s="13">
        <f t="shared" si="63"/>
        <v>0</v>
      </c>
      <c r="AB170" s="13">
        <f t="shared" si="63"/>
        <v>0</v>
      </c>
      <c r="AC170" s="13">
        <f t="shared" si="63"/>
        <v>0</v>
      </c>
      <c r="AD170" s="13">
        <f t="shared" si="63"/>
        <v>0</v>
      </c>
      <c r="AE170" s="13">
        <f t="shared" si="63"/>
        <v>0</v>
      </c>
      <c r="AF170" s="13">
        <f t="shared" si="63"/>
        <v>0</v>
      </c>
      <c r="AG170" s="13">
        <f>AF170*(1+$G$16)*(1+AG166)</f>
        <v>0</v>
      </c>
      <c r="AH170" s="13">
        <f t="shared" si="63"/>
        <v>0</v>
      </c>
      <c r="AI170" s="13">
        <f t="shared" si="63"/>
        <v>0</v>
      </c>
      <c r="AJ170" s="13">
        <f t="shared" si="63"/>
        <v>0</v>
      </c>
      <c r="AK170" s="13">
        <f t="shared" si="63"/>
        <v>0</v>
      </c>
    </row>
    <row r="171" spans="1:38" x14ac:dyDescent="0.35">
      <c r="C171" s="3"/>
      <c r="D171" s="3"/>
    </row>
    <row r="172" spans="1:38" x14ac:dyDescent="0.35">
      <c r="C172" s="3"/>
      <c r="D172" s="3"/>
      <c r="E172" t="s">
        <v>101</v>
      </c>
      <c r="F172" t="s">
        <v>91</v>
      </c>
      <c r="H172" s="10">
        <f>SUM(H163:H165)/1000</f>
        <v>0</v>
      </c>
      <c r="I172" s="10">
        <f t="shared" ref="I172:AK172" si="64">SUM(I163:I165)/1000</f>
        <v>0</v>
      </c>
      <c r="J172" s="10">
        <f t="shared" si="64"/>
        <v>0</v>
      </c>
      <c r="K172" s="10">
        <f t="shared" si="64"/>
        <v>0</v>
      </c>
      <c r="L172" s="10">
        <f t="shared" si="64"/>
        <v>0</v>
      </c>
      <c r="M172" s="10">
        <f t="shared" si="64"/>
        <v>0</v>
      </c>
      <c r="N172" s="10">
        <f t="shared" si="64"/>
        <v>0</v>
      </c>
      <c r="O172" s="10">
        <f t="shared" si="64"/>
        <v>0</v>
      </c>
      <c r="P172" s="10">
        <f t="shared" si="64"/>
        <v>0</v>
      </c>
      <c r="Q172" s="10">
        <f t="shared" si="64"/>
        <v>0</v>
      </c>
      <c r="R172" s="10">
        <f t="shared" si="64"/>
        <v>0</v>
      </c>
      <c r="S172" s="10">
        <f t="shared" si="64"/>
        <v>0</v>
      </c>
      <c r="T172" s="10">
        <f t="shared" si="64"/>
        <v>0</v>
      </c>
      <c r="U172" s="10">
        <f t="shared" si="64"/>
        <v>0</v>
      </c>
      <c r="V172" s="10">
        <f t="shared" si="64"/>
        <v>0</v>
      </c>
      <c r="W172" s="10">
        <f t="shared" si="64"/>
        <v>0</v>
      </c>
      <c r="X172" s="10">
        <f t="shared" si="64"/>
        <v>0</v>
      </c>
      <c r="Y172" s="10">
        <f t="shared" si="64"/>
        <v>0</v>
      </c>
      <c r="Z172" s="10">
        <f t="shared" si="64"/>
        <v>0</v>
      </c>
      <c r="AA172" s="10">
        <f t="shared" si="64"/>
        <v>0</v>
      </c>
      <c r="AB172" s="10">
        <f t="shared" si="64"/>
        <v>0</v>
      </c>
      <c r="AC172" s="10">
        <f t="shared" si="64"/>
        <v>0</v>
      </c>
      <c r="AD172" s="10">
        <f t="shared" si="64"/>
        <v>0</v>
      </c>
      <c r="AE172" s="10">
        <f t="shared" si="64"/>
        <v>0</v>
      </c>
      <c r="AF172" s="10">
        <f t="shared" si="64"/>
        <v>0</v>
      </c>
      <c r="AG172" s="10">
        <f t="shared" si="64"/>
        <v>0</v>
      </c>
      <c r="AH172" s="10">
        <f t="shared" si="64"/>
        <v>0</v>
      </c>
      <c r="AI172" s="10">
        <f t="shared" si="64"/>
        <v>0</v>
      </c>
      <c r="AJ172" s="10">
        <f t="shared" si="64"/>
        <v>0</v>
      </c>
      <c r="AK172" s="10">
        <f t="shared" si="64"/>
        <v>0</v>
      </c>
    </row>
    <row r="173" spans="1:38" x14ac:dyDescent="0.35">
      <c r="C173" s="3"/>
      <c r="D173" s="3"/>
      <c r="E173" t="s">
        <v>102</v>
      </c>
      <c r="F173" t="s">
        <v>53</v>
      </c>
      <c r="H173" s="10">
        <f>H156*H167+H163*H168+H164*H169+H165*H170</f>
        <v>0</v>
      </c>
      <c r="I173" s="10">
        <f t="shared" ref="I173:AK173" si="65">I156*I167+I163*I168+I164*I169+I165*I170</f>
        <v>0</v>
      </c>
      <c r="J173" s="10">
        <f t="shared" si="65"/>
        <v>0</v>
      </c>
      <c r="K173" s="10">
        <f t="shared" si="65"/>
        <v>0</v>
      </c>
      <c r="L173" s="10">
        <f t="shared" si="65"/>
        <v>0</v>
      </c>
      <c r="M173" s="10">
        <f t="shared" si="65"/>
        <v>0</v>
      </c>
      <c r="N173" s="10">
        <f t="shared" si="65"/>
        <v>0</v>
      </c>
      <c r="O173" s="10">
        <f t="shared" si="65"/>
        <v>0</v>
      </c>
      <c r="P173" s="10">
        <f t="shared" si="65"/>
        <v>0</v>
      </c>
      <c r="Q173" s="10">
        <f t="shared" si="65"/>
        <v>0</v>
      </c>
      <c r="R173" s="10">
        <f t="shared" si="65"/>
        <v>0</v>
      </c>
      <c r="S173" s="10">
        <f t="shared" si="65"/>
        <v>0</v>
      </c>
      <c r="T173" s="10">
        <f t="shared" si="65"/>
        <v>0</v>
      </c>
      <c r="U173" s="10">
        <f t="shared" si="65"/>
        <v>0</v>
      </c>
      <c r="V173" s="10">
        <f t="shared" si="65"/>
        <v>0</v>
      </c>
      <c r="W173" s="10">
        <f t="shared" si="65"/>
        <v>0</v>
      </c>
      <c r="X173" s="10">
        <f t="shared" si="65"/>
        <v>0</v>
      </c>
      <c r="Y173" s="10">
        <f t="shared" si="65"/>
        <v>0</v>
      </c>
      <c r="Z173" s="10">
        <f t="shared" si="65"/>
        <v>0</v>
      </c>
      <c r="AA173" s="10">
        <f t="shared" si="65"/>
        <v>0</v>
      </c>
      <c r="AB173" s="10">
        <f t="shared" si="65"/>
        <v>0</v>
      </c>
      <c r="AC173" s="10">
        <f t="shared" si="65"/>
        <v>0</v>
      </c>
      <c r="AD173" s="10">
        <f t="shared" si="65"/>
        <v>0</v>
      </c>
      <c r="AE173" s="10">
        <f t="shared" si="65"/>
        <v>0</v>
      </c>
      <c r="AF173" s="10">
        <f t="shared" si="65"/>
        <v>0</v>
      </c>
      <c r="AG173" s="10">
        <f t="shared" si="65"/>
        <v>0</v>
      </c>
      <c r="AH173" s="10">
        <f t="shared" si="65"/>
        <v>0</v>
      </c>
      <c r="AI173" s="10">
        <f t="shared" si="65"/>
        <v>0</v>
      </c>
      <c r="AJ173" s="10">
        <f t="shared" si="65"/>
        <v>0</v>
      </c>
      <c r="AK173" s="10">
        <f t="shared" si="65"/>
        <v>0</v>
      </c>
    </row>
    <row r="174" spans="1:38" x14ac:dyDescent="0.35">
      <c r="C174" s="3"/>
      <c r="D174" s="3"/>
    </row>
    <row r="175" spans="1:38" x14ac:dyDescent="0.35">
      <c r="C175" s="3"/>
      <c r="D175" t="s">
        <v>103</v>
      </c>
    </row>
    <row r="176" spans="1:38" x14ac:dyDescent="0.35">
      <c r="C176" s="3"/>
      <c r="E176" t="s">
        <v>104</v>
      </c>
      <c r="F176" t="s">
        <v>70</v>
      </c>
      <c r="H176" s="4">
        <f>SUM(H95,H137,H158)</f>
        <v>484</v>
      </c>
      <c r="I176" s="4">
        <f>SUM(I95,I137,I158)</f>
        <v>428</v>
      </c>
      <c r="J176" s="4">
        <f t="shared" ref="J176:AK177" si="66">SUM(J95,J137,J158)</f>
        <v>434</v>
      </c>
      <c r="K176" s="4">
        <f t="shared" si="66"/>
        <v>466</v>
      </c>
      <c r="L176" s="4">
        <f t="shared" si="66"/>
        <v>477</v>
      </c>
      <c r="M176" s="4">
        <f t="shared" si="66"/>
        <v>414</v>
      </c>
      <c r="N176" s="4">
        <f t="shared" si="66"/>
        <v>453</v>
      </c>
      <c r="O176" s="4">
        <f t="shared" si="66"/>
        <v>453</v>
      </c>
      <c r="P176" s="4">
        <f t="shared" si="66"/>
        <v>453</v>
      </c>
      <c r="Q176" s="4">
        <f t="shared" si="66"/>
        <v>453</v>
      </c>
      <c r="R176" s="4">
        <f t="shared" si="66"/>
        <v>453</v>
      </c>
      <c r="S176" s="4">
        <f t="shared" si="66"/>
        <v>453</v>
      </c>
      <c r="T176" s="4">
        <f t="shared" si="66"/>
        <v>453</v>
      </c>
      <c r="U176" s="4">
        <f t="shared" si="66"/>
        <v>453</v>
      </c>
      <c r="V176" s="4">
        <f t="shared" si="66"/>
        <v>453</v>
      </c>
      <c r="W176" s="4">
        <f t="shared" si="66"/>
        <v>453</v>
      </c>
      <c r="X176" s="4">
        <f t="shared" si="66"/>
        <v>453</v>
      </c>
      <c r="Y176" s="4">
        <f t="shared" si="66"/>
        <v>453</v>
      </c>
      <c r="Z176" s="4">
        <f t="shared" si="66"/>
        <v>453</v>
      </c>
      <c r="AA176" s="4">
        <f t="shared" si="66"/>
        <v>453</v>
      </c>
      <c r="AB176" s="4">
        <f t="shared" si="66"/>
        <v>453</v>
      </c>
      <c r="AC176" s="4">
        <f t="shared" si="66"/>
        <v>453</v>
      </c>
      <c r="AD176" s="4">
        <f t="shared" si="66"/>
        <v>453</v>
      </c>
      <c r="AE176" s="4">
        <f t="shared" si="66"/>
        <v>453</v>
      </c>
      <c r="AF176" s="4">
        <f t="shared" si="66"/>
        <v>453</v>
      </c>
      <c r="AG176" s="4">
        <f t="shared" si="66"/>
        <v>453</v>
      </c>
      <c r="AH176" s="4">
        <f t="shared" si="66"/>
        <v>453</v>
      </c>
      <c r="AI176" s="4">
        <f t="shared" si="66"/>
        <v>453</v>
      </c>
      <c r="AJ176" s="4">
        <f t="shared" si="66"/>
        <v>453</v>
      </c>
      <c r="AK176" s="4">
        <f t="shared" si="66"/>
        <v>453</v>
      </c>
      <c r="AL176" s="10"/>
    </row>
    <row r="177" spans="1:38" x14ac:dyDescent="0.35">
      <c r="C177" s="3"/>
      <c r="D177" s="3"/>
      <c r="E177" t="s">
        <v>105</v>
      </c>
      <c r="F177" t="s">
        <v>70</v>
      </c>
      <c r="H177" s="4">
        <f>SUM(H96,H138,H159)</f>
        <v>484</v>
      </c>
      <c r="I177" s="4">
        <f>SUM(I96,I138,I159)</f>
        <v>912</v>
      </c>
      <c r="J177" s="4">
        <f t="shared" si="66"/>
        <v>1346</v>
      </c>
      <c r="K177" s="4">
        <f t="shared" si="66"/>
        <v>1812</v>
      </c>
      <c r="L177" s="4">
        <f t="shared" si="66"/>
        <v>2289</v>
      </c>
      <c r="M177" s="4">
        <f t="shared" si="66"/>
        <v>2703</v>
      </c>
      <c r="N177" s="4">
        <f t="shared" si="66"/>
        <v>3156</v>
      </c>
      <c r="O177" s="4">
        <f t="shared" si="66"/>
        <v>3609</v>
      </c>
      <c r="P177" s="4">
        <f t="shared" si="66"/>
        <v>4062</v>
      </c>
      <c r="Q177" s="4">
        <f t="shared" si="66"/>
        <v>4515</v>
      </c>
      <c r="R177" s="4">
        <f t="shared" si="66"/>
        <v>4968</v>
      </c>
      <c r="S177" s="4">
        <f t="shared" si="66"/>
        <v>5421</v>
      </c>
      <c r="T177" s="4">
        <f t="shared" si="66"/>
        <v>5874</v>
      </c>
      <c r="U177" s="4">
        <f t="shared" si="66"/>
        <v>6327</v>
      </c>
      <c r="V177" s="4">
        <f t="shared" si="66"/>
        <v>6780</v>
      </c>
      <c r="W177" s="4">
        <f t="shared" si="66"/>
        <v>7233</v>
      </c>
      <c r="X177" s="4">
        <f t="shared" si="66"/>
        <v>7686</v>
      </c>
      <c r="Y177" s="4">
        <f t="shared" si="66"/>
        <v>8139</v>
      </c>
      <c r="Z177" s="4">
        <f t="shared" si="66"/>
        <v>8592</v>
      </c>
      <c r="AA177" s="4">
        <f t="shared" si="66"/>
        <v>9045</v>
      </c>
      <c r="AB177" s="4">
        <f t="shared" si="66"/>
        <v>9498</v>
      </c>
      <c r="AC177" s="4">
        <f t="shared" si="66"/>
        <v>9951</v>
      </c>
      <c r="AD177" s="4">
        <f t="shared" si="66"/>
        <v>10404</v>
      </c>
      <c r="AE177" s="4">
        <f t="shared" si="66"/>
        <v>10857</v>
      </c>
      <c r="AF177" s="4">
        <f t="shared" si="66"/>
        <v>11310</v>
      </c>
      <c r="AG177" s="4">
        <f t="shared" si="66"/>
        <v>11763</v>
      </c>
      <c r="AH177" s="4">
        <f t="shared" si="66"/>
        <v>12216</v>
      </c>
      <c r="AI177" s="4">
        <f t="shared" si="66"/>
        <v>12669</v>
      </c>
      <c r="AJ177" s="4">
        <f t="shared" si="66"/>
        <v>13122</v>
      </c>
      <c r="AK177" s="4">
        <f t="shared" si="66"/>
        <v>13575</v>
      </c>
      <c r="AL177" s="10"/>
    </row>
    <row r="178" spans="1:38" x14ac:dyDescent="0.35">
      <c r="C178" s="3"/>
      <c r="D178" s="3"/>
      <c r="E178" t="s">
        <v>106</v>
      </c>
      <c r="F178" t="s">
        <v>91</v>
      </c>
      <c r="H178" s="10">
        <f t="shared" ref="H178:AK179" si="67">SUM(H109,H130,H151,H172)</f>
        <v>58.564</v>
      </c>
      <c r="I178" s="10">
        <f t="shared" si="67"/>
        <v>110.352</v>
      </c>
      <c r="J178" s="10">
        <f t="shared" si="67"/>
        <v>162.86600000000001</v>
      </c>
      <c r="K178" s="10">
        <f t="shared" si="67"/>
        <v>219.25200000000001</v>
      </c>
      <c r="L178" s="10">
        <f t="shared" si="67"/>
        <v>276.96899999999999</v>
      </c>
      <c r="M178" s="10">
        <f t="shared" si="67"/>
        <v>327.06299999999999</v>
      </c>
      <c r="N178" s="10">
        <f t="shared" si="67"/>
        <v>381.87599999999998</v>
      </c>
      <c r="O178" s="10">
        <f t="shared" si="67"/>
        <v>436.68900000000002</v>
      </c>
      <c r="P178" s="10">
        <f t="shared" si="67"/>
        <v>491.50200000000001</v>
      </c>
      <c r="Q178" s="10">
        <f t="shared" si="67"/>
        <v>546.31500000000005</v>
      </c>
      <c r="R178" s="10">
        <f t="shared" si="67"/>
        <v>601.12800000000004</v>
      </c>
      <c r="S178" s="10">
        <f t="shared" si="67"/>
        <v>655.94100000000003</v>
      </c>
      <c r="T178" s="10">
        <f t="shared" si="67"/>
        <v>710.75400000000002</v>
      </c>
      <c r="U178" s="10">
        <f t="shared" si="67"/>
        <v>765.56700000000001</v>
      </c>
      <c r="V178" s="10">
        <f t="shared" si="67"/>
        <v>820.38</v>
      </c>
      <c r="W178" s="10">
        <f t="shared" si="67"/>
        <v>875.19299999999998</v>
      </c>
      <c r="X178" s="10">
        <f t="shared" si="67"/>
        <v>930.00599999999997</v>
      </c>
      <c r="Y178" s="10">
        <f t="shared" si="67"/>
        <v>984.81899999999996</v>
      </c>
      <c r="Z178" s="10">
        <f t="shared" si="67"/>
        <v>1039.6320000000001</v>
      </c>
      <c r="AA178" s="10">
        <f t="shared" si="67"/>
        <v>1094.4449999999999</v>
      </c>
      <c r="AB178" s="10">
        <f t="shared" si="67"/>
        <v>1149.258</v>
      </c>
      <c r="AC178" s="10">
        <f t="shared" si="67"/>
        <v>1204.0709999999999</v>
      </c>
      <c r="AD178" s="10">
        <f t="shared" si="67"/>
        <v>1258.884</v>
      </c>
      <c r="AE178" s="10">
        <f t="shared" si="67"/>
        <v>1313.6969999999999</v>
      </c>
      <c r="AF178" s="10">
        <f t="shared" si="67"/>
        <v>1368.51</v>
      </c>
      <c r="AG178" s="10">
        <f t="shared" si="67"/>
        <v>1423.3230000000001</v>
      </c>
      <c r="AH178" s="10">
        <f t="shared" si="67"/>
        <v>1478.136</v>
      </c>
      <c r="AI178" s="10">
        <f t="shared" si="67"/>
        <v>1532.9490000000001</v>
      </c>
      <c r="AJ178" s="10">
        <f t="shared" si="67"/>
        <v>1587.7619999999999</v>
      </c>
      <c r="AK178" s="10">
        <f t="shared" si="67"/>
        <v>1642.575</v>
      </c>
    </row>
    <row r="179" spans="1:38" x14ac:dyDescent="0.35">
      <c r="C179" s="3"/>
      <c r="D179" s="3"/>
      <c r="E179" t="s">
        <v>107</v>
      </c>
      <c r="F179" t="s">
        <v>53</v>
      </c>
      <c r="H179" s="10">
        <f t="shared" si="67"/>
        <v>526993.09080000001</v>
      </c>
      <c r="I179" s="10">
        <f t="shared" si="67"/>
        <v>1052117.5824</v>
      </c>
      <c r="J179" s="10">
        <f t="shared" si="67"/>
        <v>1617100.6214063212</v>
      </c>
      <c r="K179" s="10">
        <f t="shared" si="67"/>
        <v>2267131.629974653</v>
      </c>
      <c r="L179" s="10">
        <f t="shared" si="67"/>
        <v>3011811.941742972</v>
      </c>
      <c r="M179" s="10">
        <f t="shared" si="67"/>
        <v>3740218.6243665987</v>
      </c>
      <c r="N179" s="10">
        <f t="shared" si="67"/>
        <v>4592466.9910514876</v>
      </c>
      <c r="O179" s="10">
        <f t="shared" si="67"/>
        <v>5480935.0271354765</v>
      </c>
      <c r="P179" s="10">
        <f t="shared" si="67"/>
        <v>6438228.9073482957</v>
      </c>
      <c r="Q179" s="10">
        <f t="shared" si="67"/>
        <v>7468664.8649403714</v>
      </c>
      <c r="R179" s="10">
        <f t="shared" si="67"/>
        <v>8576804.8291375712</v>
      </c>
      <c r="S179" s="10">
        <f t="shared" si="67"/>
        <v>9767469.651642032</v>
      </c>
      <c r="T179" s="10">
        <f t="shared" si="67"/>
        <v>10805934.917017881</v>
      </c>
      <c r="U179" s="10">
        <f t="shared" si="67"/>
        <v>11883708.269423144</v>
      </c>
      <c r="V179" s="10">
        <f t="shared" si="67"/>
        <v>13001982.685331021</v>
      </c>
      <c r="W179" s="10">
        <f t="shared" si="67"/>
        <v>14161983.911360214</v>
      </c>
      <c r="X179" s="10">
        <f t="shared" si="67"/>
        <v>15364971.314518403</v>
      </c>
      <c r="Y179" s="10">
        <f t="shared" si="67"/>
        <v>16612238.753704324</v>
      </c>
      <c r="Z179" s="10">
        <f t="shared" si="67"/>
        <v>17905115.472986355</v>
      </c>
      <c r="AA179" s="10">
        <f t="shared" si="67"/>
        <v>19244967.017187841</v>
      </c>
      <c r="AB179" s="10">
        <f t="shared" si="67"/>
        <v>20633196.17032221</v>
      </c>
      <c r="AC179" s="10">
        <f t="shared" si="67"/>
        <v>22071243.917433634</v>
      </c>
      <c r="AD179" s="10">
        <f t="shared" si="67"/>
        <v>23560590.430412631</v>
      </c>
      <c r="AE179" s="10">
        <f t="shared" si="67"/>
        <v>25102756.078369156</v>
      </c>
      <c r="AF179" s="10">
        <f t="shared" si="67"/>
        <v>26699302.463160045</v>
      </c>
      <c r="AG179" s="10">
        <f t="shared" si="67"/>
        <v>28351833.480681587</v>
      </c>
      <c r="AH179" s="10">
        <f t="shared" si="67"/>
        <v>30061996.408552781</v>
      </c>
      <c r="AI179" s="10">
        <f t="shared" si="67"/>
        <v>31831483.020829581</v>
      </c>
      <c r="AJ179" s="10">
        <f t="shared" si="67"/>
        <v>33662030.730405845</v>
      </c>
      <c r="AK179" s="10">
        <f t="shared" si="67"/>
        <v>35555423.759772114</v>
      </c>
    </row>
    <row r="180" spans="1:38" x14ac:dyDescent="0.35">
      <c r="C180" s="3"/>
      <c r="D180" s="3"/>
    </row>
    <row r="181" spans="1:38" x14ac:dyDescent="0.35">
      <c r="C181" s="3"/>
      <c r="D181" s="3"/>
      <c r="E181" s="15" t="s">
        <v>108</v>
      </c>
      <c r="F181" s="15" t="s">
        <v>109</v>
      </c>
      <c r="G181" s="15"/>
      <c r="H181" s="16">
        <f>H178*1000/H177</f>
        <v>121</v>
      </c>
      <c r="I181" s="16">
        <f t="shared" ref="I181:AK181" si="68">I178*1000/I177</f>
        <v>121</v>
      </c>
      <c r="J181" s="16">
        <f t="shared" si="68"/>
        <v>121</v>
      </c>
      <c r="K181" s="16">
        <f t="shared" si="68"/>
        <v>121</v>
      </c>
      <c r="L181" s="16">
        <f t="shared" si="68"/>
        <v>121</v>
      </c>
      <c r="M181" s="16">
        <f t="shared" si="68"/>
        <v>121</v>
      </c>
      <c r="N181" s="16">
        <f t="shared" si="68"/>
        <v>121</v>
      </c>
      <c r="O181" s="16">
        <f t="shared" si="68"/>
        <v>121</v>
      </c>
      <c r="P181" s="16">
        <f t="shared" si="68"/>
        <v>121</v>
      </c>
      <c r="Q181" s="16">
        <f t="shared" si="68"/>
        <v>121</v>
      </c>
      <c r="R181" s="16">
        <f t="shared" si="68"/>
        <v>121</v>
      </c>
      <c r="S181" s="16">
        <f t="shared" si="68"/>
        <v>121</v>
      </c>
      <c r="T181" s="16">
        <f t="shared" si="68"/>
        <v>121</v>
      </c>
      <c r="U181" s="16">
        <f t="shared" si="68"/>
        <v>121</v>
      </c>
      <c r="V181" s="16">
        <f t="shared" si="68"/>
        <v>121</v>
      </c>
      <c r="W181" s="16">
        <f t="shared" si="68"/>
        <v>121</v>
      </c>
      <c r="X181" s="16">
        <f t="shared" si="68"/>
        <v>121</v>
      </c>
      <c r="Y181" s="16">
        <f t="shared" si="68"/>
        <v>121</v>
      </c>
      <c r="Z181" s="16">
        <f t="shared" si="68"/>
        <v>121.00000000000001</v>
      </c>
      <c r="AA181" s="16">
        <f t="shared" si="68"/>
        <v>121</v>
      </c>
      <c r="AB181" s="16">
        <f t="shared" si="68"/>
        <v>121</v>
      </c>
      <c r="AC181" s="16">
        <f t="shared" si="68"/>
        <v>121</v>
      </c>
      <c r="AD181" s="16">
        <f t="shared" si="68"/>
        <v>121</v>
      </c>
      <c r="AE181" s="16">
        <f t="shared" si="68"/>
        <v>121</v>
      </c>
      <c r="AF181" s="16">
        <f t="shared" si="68"/>
        <v>121</v>
      </c>
      <c r="AG181" s="16">
        <f t="shared" si="68"/>
        <v>121</v>
      </c>
      <c r="AH181" s="16">
        <f t="shared" si="68"/>
        <v>121</v>
      </c>
      <c r="AI181" s="16">
        <f t="shared" si="68"/>
        <v>121</v>
      </c>
      <c r="AJ181" s="16">
        <f t="shared" si="68"/>
        <v>121</v>
      </c>
      <c r="AK181" s="16">
        <f t="shared" si="68"/>
        <v>121</v>
      </c>
    </row>
    <row r="182" spans="1:38" s="37" customFormat="1" x14ac:dyDescent="0.35">
      <c r="A182" s="40"/>
      <c r="C182" s="41"/>
      <c r="D182" s="41"/>
      <c r="E182" s="42" t="s">
        <v>110</v>
      </c>
      <c r="F182" s="42" t="s">
        <v>111</v>
      </c>
      <c r="G182" s="42"/>
      <c r="H182" s="43">
        <f>H179/H177</f>
        <v>1088.8287</v>
      </c>
      <c r="I182" s="43">
        <f t="shared" ref="I182:AK182" si="69">I179/I177</f>
        <v>1153.6377</v>
      </c>
      <c r="J182" s="43">
        <f t="shared" si="69"/>
        <v>1201.4120515648747</v>
      </c>
      <c r="K182" s="43">
        <f t="shared" si="69"/>
        <v>1251.1763962332523</v>
      </c>
      <c r="L182" s="43">
        <f t="shared" si="69"/>
        <v>1315.7762960869252</v>
      </c>
      <c r="M182" s="43">
        <f t="shared" si="69"/>
        <v>1383.7286808607469</v>
      </c>
      <c r="N182" s="43">
        <f t="shared" si="69"/>
        <v>1455.1543064168211</v>
      </c>
      <c r="O182" s="43">
        <f t="shared" si="69"/>
        <v>1518.6852388848647</v>
      </c>
      <c r="P182" s="43">
        <f t="shared" si="69"/>
        <v>1584.9898836406439</v>
      </c>
      <c r="Q182" s="43">
        <f t="shared" si="69"/>
        <v>1654.189338857225</v>
      </c>
      <c r="R182" s="43">
        <f t="shared" si="69"/>
        <v>1726.409989761991</v>
      </c>
      <c r="S182" s="43">
        <f t="shared" si="69"/>
        <v>1801.7837394654182</v>
      </c>
      <c r="T182" s="43">
        <f t="shared" si="69"/>
        <v>1839.6211979941916</v>
      </c>
      <c r="U182" s="43">
        <f t="shared" si="69"/>
        <v>1878.2532431520694</v>
      </c>
      <c r="V182" s="43">
        <f t="shared" si="69"/>
        <v>1917.6965612582626</v>
      </c>
      <c r="W182" s="43">
        <f t="shared" si="69"/>
        <v>1957.9681890446859</v>
      </c>
      <c r="X182" s="43">
        <f t="shared" si="69"/>
        <v>1999.0855210146244</v>
      </c>
      <c r="Y182" s="43">
        <f t="shared" si="69"/>
        <v>2041.0663169559311</v>
      </c>
      <c r="Z182" s="43">
        <f t="shared" si="69"/>
        <v>2083.9287096120061</v>
      </c>
      <c r="AA182" s="43">
        <f t="shared" si="69"/>
        <v>2127.6912125138574</v>
      </c>
      <c r="AB182" s="43">
        <f t="shared" si="69"/>
        <v>2172.3727279766485</v>
      </c>
      <c r="AC182" s="43">
        <f t="shared" si="69"/>
        <v>2217.992555264158</v>
      </c>
      <c r="AD182" s="43">
        <f t="shared" si="69"/>
        <v>2264.5703989247049</v>
      </c>
      <c r="AE182" s="43">
        <f t="shared" si="69"/>
        <v>2312.1263773021237</v>
      </c>
      <c r="AF182" s="43">
        <f t="shared" si="69"/>
        <v>2360.6810312254684</v>
      </c>
      <c r="AG182" s="43">
        <f t="shared" si="69"/>
        <v>2410.2553328812028</v>
      </c>
      <c r="AH182" s="43">
        <f t="shared" si="69"/>
        <v>2460.8706948717077</v>
      </c>
      <c r="AI182" s="43">
        <f t="shared" si="69"/>
        <v>2512.548979464013</v>
      </c>
      <c r="AJ182" s="43">
        <f t="shared" si="69"/>
        <v>2565.3125080327577</v>
      </c>
      <c r="AK182" s="43">
        <f t="shared" si="69"/>
        <v>2619.1840707014449</v>
      </c>
    </row>
    <row r="183" spans="1:38" x14ac:dyDescent="0.35">
      <c r="C183" s="3"/>
      <c r="D183" s="3"/>
      <c r="E183" s="15" t="s">
        <v>112</v>
      </c>
      <c r="F183" s="15" t="s">
        <v>113</v>
      </c>
      <c r="G183" s="15"/>
      <c r="H183" s="16">
        <f>G183*(1+$G$5)*(1+H$182)</f>
        <v>0</v>
      </c>
      <c r="I183" s="16">
        <f t="shared" ref="I183:AK183" si="70">H183*(1+$G$5)*(1+I$182)</f>
        <v>0</v>
      </c>
      <c r="J183" s="16">
        <f t="shared" si="70"/>
        <v>0</v>
      </c>
      <c r="K183" s="16">
        <f t="shared" si="70"/>
        <v>0</v>
      </c>
      <c r="L183" s="16">
        <f t="shared" si="70"/>
        <v>0</v>
      </c>
      <c r="M183" s="16">
        <f t="shared" si="70"/>
        <v>0</v>
      </c>
      <c r="N183" s="16">
        <f t="shared" si="70"/>
        <v>0</v>
      </c>
      <c r="O183" s="16">
        <f t="shared" si="70"/>
        <v>0</v>
      </c>
      <c r="P183" s="16">
        <f t="shared" si="70"/>
        <v>0</v>
      </c>
      <c r="Q183" s="16">
        <f t="shared" si="70"/>
        <v>0</v>
      </c>
      <c r="R183" s="16">
        <f t="shared" si="70"/>
        <v>0</v>
      </c>
      <c r="S183" s="16">
        <f t="shared" si="70"/>
        <v>0</v>
      </c>
      <c r="T183" s="16">
        <f t="shared" si="70"/>
        <v>0</v>
      </c>
      <c r="U183" s="16">
        <f t="shared" si="70"/>
        <v>0</v>
      </c>
      <c r="V183" s="16">
        <f t="shared" si="70"/>
        <v>0</v>
      </c>
      <c r="W183" s="16">
        <f t="shared" si="70"/>
        <v>0</v>
      </c>
      <c r="X183" s="16">
        <f t="shared" si="70"/>
        <v>0</v>
      </c>
      <c r="Y183" s="16">
        <f t="shared" si="70"/>
        <v>0</v>
      </c>
      <c r="Z183" s="16">
        <f t="shared" si="70"/>
        <v>0</v>
      </c>
      <c r="AA183" s="16">
        <f t="shared" si="70"/>
        <v>0</v>
      </c>
      <c r="AB183" s="16">
        <f t="shared" si="70"/>
        <v>0</v>
      </c>
      <c r="AC183" s="16">
        <f t="shared" si="70"/>
        <v>0</v>
      </c>
      <c r="AD183" s="16">
        <f t="shared" si="70"/>
        <v>0</v>
      </c>
      <c r="AE183" s="16">
        <f t="shared" si="70"/>
        <v>0</v>
      </c>
      <c r="AF183" s="16">
        <f t="shared" si="70"/>
        <v>0</v>
      </c>
      <c r="AG183" s="16">
        <f t="shared" si="70"/>
        <v>0</v>
      </c>
      <c r="AH183" s="16">
        <f t="shared" si="70"/>
        <v>0</v>
      </c>
      <c r="AI183" s="16">
        <f t="shared" si="70"/>
        <v>0</v>
      </c>
      <c r="AJ183" s="16">
        <f t="shared" si="70"/>
        <v>0</v>
      </c>
      <c r="AK183" s="16">
        <f t="shared" si="70"/>
        <v>0</v>
      </c>
    </row>
    <row r="184" spans="1:38" x14ac:dyDescent="0.35">
      <c r="C184" s="3"/>
      <c r="D184" s="3"/>
    </row>
    <row r="185" spans="1:38" x14ac:dyDescent="0.35">
      <c r="C185" s="3" t="str">
        <f>"Incremental "&amp;VLOOKUP(G6,E322:F324,2,FALSE)&amp;" Charges"</f>
        <v>Incremental Bulk Wastewater Charges</v>
      </c>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row>
    <row r="186" spans="1:38" x14ac:dyDescent="0.35">
      <c r="A186" s="2">
        <v>37</v>
      </c>
      <c r="E186" t="s">
        <v>114</v>
      </c>
      <c r="F186" t="s">
        <v>44</v>
      </c>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row>
    <row r="187" spans="1:38" x14ac:dyDescent="0.35">
      <c r="A187" s="2">
        <v>38</v>
      </c>
      <c r="E187" t="s">
        <v>115</v>
      </c>
      <c r="F187" t="s">
        <v>113</v>
      </c>
      <c r="G187" s="6"/>
      <c r="H187" s="10">
        <f t="shared" ref="H187:AK187" si="71">G187*(1+$G$16)*(1+H186)</f>
        <v>0</v>
      </c>
      <c r="I187" s="10">
        <f t="shared" si="71"/>
        <v>0</v>
      </c>
      <c r="J187" s="10">
        <f t="shared" si="71"/>
        <v>0</v>
      </c>
      <c r="K187" s="10">
        <f t="shared" si="71"/>
        <v>0</v>
      </c>
      <c r="L187" s="10">
        <f t="shared" si="71"/>
        <v>0</v>
      </c>
      <c r="M187" s="10">
        <f t="shared" si="71"/>
        <v>0</v>
      </c>
      <c r="N187" s="10">
        <f t="shared" si="71"/>
        <v>0</v>
      </c>
      <c r="O187" s="10">
        <f t="shared" si="71"/>
        <v>0</v>
      </c>
      <c r="P187" s="10">
        <f t="shared" si="71"/>
        <v>0</v>
      </c>
      <c r="Q187" s="10">
        <f t="shared" si="71"/>
        <v>0</v>
      </c>
      <c r="R187" s="10">
        <f t="shared" si="71"/>
        <v>0</v>
      </c>
      <c r="S187" s="10">
        <f t="shared" si="71"/>
        <v>0</v>
      </c>
      <c r="T187" s="10">
        <f t="shared" si="71"/>
        <v>0</v>
      </c>
      <c r="U187" s="10">
        <f t="shared" si="71"/>
        <v>0</v>
      </c>
      <c r="V187" s="10">
        <f t="shared" si="71"/>
        <v>0</v>
      </c>
      <c r="W187" s="10">
        <f t="shared" si="71"/>
        <v>0</v>
      </c>
      <c r="X187" s="10">
        <f t="shared" si="71"/>
        <v>0</v>
      </c>
      <c r="Y187" s="10">
        <f t="shared" si="71"/>
        <v>0</v>
      </c>
      <c r="Z187" s="10">
        <f t="shared" si="71"/>
        <v>0</v>
      </c>
      <c r="AA187" s="10">
        <f t="shared" si="71"/>
        <v>0</v>
      </c>
      <c r="AB187" s="10">
        <f t="shared" si="71"/>
        <v>0</v>
      </c>
      <c r="AC187" s="10">
        <f t="shared" si="71"/>
        <v>0</v>
      </c>
      <c r="AD187" s="10">
        <f t="shared" si="71"/>
        <v>0</v>
      </c>
      <c r="AE187" s="10">
        <f t="shared" si="71"/>
        <v>0</v>
      </c>
      <c r="AF187" s="10">
        <f t="shared" si="71"/>
        <v>0</v>
      </c>
      <c r="AG187" s="10">
        <f>AF187*(1+$G$16)*(1+AG186)</f>
        <v>0</v>
      </c>
      <c r="AH187" s="10">
        <f t="shared" si="71"/>
        <v>0</v>
      </c>
      <c r="AI187" s="10">
        <f t="shared" si="71"/>
        <v>0</v>
      </c>
      <c r="AJ187" s="10">
        <f t="shared" si="71"/>
        <v>0</v>
      </c>
      <c r="AK187" s="10">
        <f t="shared" si="71"/>
        <v>0</v>
      </c>
    </row>
    <row r="188" spans="1:38" x14ac:dyDescent="0.35">
      <c r="A188" s="2">
        <v>39</v>
      </c>
      <c r="E188" t="s">
        <v>116</v>
      </c>
      <c r="F188" t="s">
        <v>53</v>
      </c>
      <c r="G188" s="10"/>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row>
    <row r="189" spans="1:38" x14ac:dyDescent="0.35">
      <c r="E189" t="s">
        <v>117</v>
      </c>
      <c r="F189" t="s">
        <v>53</v>
      </c>
      <c r="H189" s="10">
        <f>H187*H178+H188</f>
        <v>0</v>
      </c>
      <c r="I189" s="10">
        <f t="shared" ref="I189:AK189" si="72">I187*I178+I188</f>
        <v>0</v>
      </c>
      <c r="J189" s="10">
        <f t="shared" si="72"/>
        <v>0</v>
      </c>
      <c r="K189" s="10">
        <f t="shared" si="72"/>
        <v>0</v>
      </c>
      <c r="L189" s="10">
        <f t="shared" si="72"/>
        <v>0</v>
      </c>
      <c r="M189" s="10">
        <f t="shared" si="72"/>
        <v>0</v>
      </c>
      <c r="N189" s="10">
        <f t="shared" si="72"/>
        <v>0</v>
      </c>
      <c r="O189" s="10">
        <f t="shared" si="72"/>
        <v>0</v>
      </c>
      <c r="P189" s="10">
        <f t="shared" si="72"/>
        <v>0</v>
      </c>
      <c r="Q189" s="10">
        <f t="shared" si="72"/>
        <v>0</v>
      </c>
      <c r="R189" s="10">
        <f t="shared" si="72"/>
        <v>0</v>
      </c>
      <c r="S189" s="10">
        <f t="shared" si="72"/>
        <v>0</v>
      </c>
      <c r="T189" s="10">
        <f t="shared" si="72"/>
        <v>0</v>
      </c>
      <c r="U189" s="10">
        <f t="shared" si="72"/>
        <v>0</v>
      </c>
      <c r="V189" s="10">
        <f t="shared" si="72"/>
        <v>0</v>
      </c>
      <c r="W189" s="10">
        <f t="shared" si="72"/>
        <v>0</v>
      </c>
      <c r="X189" s="10">
        <f t="shared" si="72"/>
        <v>0</v>
      </c>
      <c r="Y189" s="10">
        <f t="shared" si="72"/>
        <v>0</v>
      </c>
      <c r="Z189" s="10">
        <f t="shared" si="72"/>
        <v>0</v>
      </c>
      <c r="AA189" s="10">
        <f t="shared" si="72"/>
        <v>0</v>
      </c>
      <c r="AB189" s="10">
        <f t="shared" si="72"/>
        <v>0</v>
      </c>
      <c r="AC189" s="10">
        <f t="shared" si="72"/>
        <v>0</v>
      </c>
      <c r="AD189" s="10">
        <f t="shared" si="72"/>
        <v>0</v>
      </c>
      <c r="AE189" s="10">
        <f t="shared" si="72"/>
        <v>0</v>
      </c>
      <c r="AF189" s="10">
        <f t="shared" si="72"/>
        <v>0</v>
      </c>
      <c r="AG189" s="10">
        <f t="shared" si="72"/>
        <v>0</v>
      </c>
      <c r="AH189" s="10">
        <f t="shared" si="72"/>
        <v>0</v>
      </c>
      <c r="AI189" s="10">
        <f t="shared" si="72"/>
        <v>0</v>
      </c>
      <c r="AJ189" s="10">
        <f t="shared" si="72"/>
        <v>0</v>
      </c>
      <c r="AK189" s="10">
        <f t="shared" si="72"/>
        <v>0</v>
      </c>
    </row>
    <row r="190" spans="1:38" x14ac:dyDescent="0.35">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row>
    <row r="191" spans="1:38" x14ac:dyDescent="0.35">
      <c r="C191" s="3" t="s">
        <v>118</v>
      </c>
      <c r="G191" s="10"/>
    </row>
    <row r="192" spans="1:38" x14ac:dyDescent="0.35">
      <c r="C192" s="3"/>
      <c r="D192" t="s">
        <v>119</v>
      </c>
      <c r="G192" s="10"/>
    </row>
    <row r="193" spans="1:39" x14ac:dyDescent="0.35">
      <c r="A193" s="2">
        <v>40</v>
      </c>
      <c r="C193" s="3"/>
      <c r="E193" t="s">
        <v>120</v>
      </c>
      <c r="G193" s="10"/>
      <c r="H193" s="9">
        <v>0</v>
      </c>
      <c r="I193" s="9">
        <v>0</v>
      </c>
      <c r="J193" s="9">
        <v>0</v>
      </c>
      <c r="K193" s="9">
        <v>0</v>
      </c>
      <c r="L193" s="9">
        <v>0</v>
      </c>
      <c r="M193" s="9">
        <v>0</v>
      </c>
      <c r="N193" s="9">
        <v>0</v>
      </c>
      <c r="O193" s="9">
        <v>0</v>
      </c>
      <c r="P193" s="9">
        <v>0</v>
      </c>
      <c r="Q193" s="9">
        <v>0</v>
      </c>
      <c r="R193" s="9">
        <v>0</v>
      </c>
      <c r="S193" s="9">
        <v>0</v>
      </c>
      <c r="T193" s="9">
        <v>0</v>
      </c>
      <c r="U193" s="9">
        <v>0</v>
      </c>
      <c r="V193" s="9">
        <v>0</v>
      </c>
      <c r="W193" s="9">
        <v>0</v>
      </c>
      <c r="X193" s="9">
        <v>0</v>
      </c>
      <c r="Y193" s="9">
        <v>0</v>
      </c>
      <c r="Z193" s="9">
        <v>0</v>
      </c>
      <c r="AA193" s="9">
        <v>0</v>
      </c>
      <c r="AB193" s="9">
        <v>0</v>
      </c>
      <c r="AC193" s="9">
        <v>0</v>
      </c>
      <c r="AD193" s="9">
        <v>0</v>
      </c>
      <c r="AE193" s="9">
        <v>0</v>
      </c>
      <c r="AF193" s="9">
        <v>0</v>
      </c>
      <c r="AG193" s="9">
        <v>0</v>
      </c>
      <c r="AH193" s="9">
        <v>0</v>
      </c>
      <c r="AI193" s="9">
        <v>0</v>
      </c>
      <c r="AJ193" s="9">
        <v>0</v>
      </c>
      <c r="AK193" s="9">
        <v>0</v>
      </c>
    </row>
    <row r="194" spans="1:39" x14ac:dyDescent="0.35">
      <c r="A194" s="2">
        <v>41</v>
      </c>
      <c r="E194" t="s">
        <v>121</v>
      </c>
      <c r="F194" t="s">
        <v>111</v>
      </c>
      <c r="G194" s="6">
        <f>'[2]Dashboard - Data'!$F$86*[2]KeyAssumptionsPriceControl_FO!$Z$15</f>
        <v>998.05778308413301</v>
      </c>
      <c r="H194" s="23">
        <f>'[2]Dashboard - Data'!$G$86*[2]KeyAssumptionsPriceControl_FO!$AA$15</f>
        <v>927.61989301434983</v>
      </c>
      <c r="I194" s="10">
        <f t="shared" ref="I194:J194" si="73">H194*(1+$G$16)*(1+I$193)</f>
        <v>947.09991076765107</v>
      </c>
      <c r="J194" s="10">
        <f t="shared" si="73"/>
        <v>966.9890088937716</v>
      </c>
      <c r="K194" s="10">
        <f t="shared" ref="K194" si="74">J194*(1+$G$16)*(1+K$193)</f>
        <v>987.29577808054069</v>
      </c>
      <c r="L194" s="10">
        <f t="shared" ref="L194" si="75">K194*(1+$G$16)*(1+L$193)</f>
        <v>1008.0289894202319</v>
      </c>
      <c r="M194" s="10">
        <f t="shared" ref="M194" si="76">L194*(1+$G$16)*(1+M$193)</f>
        <v>1029.1975981980568</v>
      </c>
      <c r="N194" s="10">
        <f t="shared" ref="N194" si="77">M194*(1+$G$16)*(1+N$193)</f>
        <v>1050.8107477602159</v>
      </c>
      <c r="O194" s="10">
        <f t="shared" ref="O194" si="78">N194*(1+$G$16)*(1+O$193)</f>
        <v>1072.8777734631803</v>
      </c>
      <c r="P194" s="10">
        <f t="shared" ref="P194" si="79">O194*(1+$G$16)*(1+P$193)</f>
        <v>1095.4082067059071</v>
      </c>
      <c r="Q194" s="10">
        <f t="shared" ref="Q194" si="80">P194*(1+$G$16)*(1+Q$193)</f>
        <v>1118.411779046731</v>
      </c>
      <c r="R194" s="10">
        <f t="shared" ref="R194" si="81">Q194*(1+$G$16)*(1+R$193)</f>
        <v>1141.8984264067121</v>
      </c>
      <c r="S194" s="10">
        <f t="shared" ref="S194" si="82">R194*(1+$G$16)*(1+S$193)</f>
        <v>1165.8782933612529</v>
      </c>
      <c r="T194" s="10">
        <f t="shared" ref="T194:AI195" si="83">S194*(1+$G$16)*(1+T$193)</f>
        <v>1190.3617375218391</v>
      </c>
      <c r="U194" s="10">
        <f t="shared" si="83"/>
        <v>1215.3593340097977</v>
      </c>
      <c r="V194" s="10">
        <f t="shared" si="83"/>
        <v>1240.8818800240033</v>
      </c>
      <c r="W194" s="10">
        <f t="shared" si="83"/>
        <v>1266.9403995045072</v>
      </c>
      <c r="X194" s="10">
        <f t="shared" si="83"/>
        <v>1293.5461478941018</v>
      </c>
      <c r="Y194" s="10">
        <f t="shared" si="83"/>
        <v>1320.7106169998779</v>
      </c>
      <c r="Z194" s="10">
        <f t="shared" si="83"/>
        <v>1348.4455399568751</v>
      </c>
      <c r="AA194" s="10">
        <f t="shared" si="83"/>
        <v>1376.7628962959693</v>
      </c>
      <c r="AB194" s="10">
        <f t="shared" si="83"/>
        <v>1405.6749171181846</v>
      </c>
      <c r="AC194" s="10">
        <f t="shared" si="83"/>
        <v>1435.1940903776663</v>
      </c>
      <c r="AD194" s="10">
        <f t="shared" si="83"/>
        <v>1465.333166275597</v>
      </c>
      <c r="AE194" s="10">
        <f t="shared" si="83"/>
        <v>1496.1051627673844</v>
      </c>
      <c r="AF194" s="10">
        <f t="shared" si="83"/>
        <v>1527.5233711854994</v>
      </c>
      <c r="AG194" s="10">
        <f t="shared" si="83"/>
        <v>1559.6013619803948</v>
      </c>
      <c r="AH194" s="10">
        <f t="shared" si="83"/>
        <v>1592.352990581983</v>
      </c>
      <c r="AI194" s="10">
        <f t="shared" si="83"/>
        <v>1625.7924033842046</v>
      </c>
      <c r="AJ194" s="10">
        <f t="shared" ref="Z194:AK195" si="84">AI194*(1+$G$16)*(1+AJ$193)</f>
        <v>1659.9340438552726</v>
      </c>
      <c r="AK194" s="10">
        <f t="shared" si="84"/>
        <v>1694.7926587762331</v>
      </c>
    </row>
    <row r="195" spans="1:39" x14ac:dyDescent="0.35">
      <c r="A195" s="2">
        <v>42</v>
      </c>
      <c r="E195" t="s">
        <v>122</v>
      </c>
      <c r="F195" t="s">
        <v>113</v>
      </c>
      <c r="G195" s="6"/>
      <c r="H195" s="10">
        <f>G195*(1+$G$16)*(1+H$193)</f>
        <v>0</v>
      </c>
      <c r="I195" s="10">
        <f t="shared" ref="I195:W195" si="85">H195*(1+$G$16)*(1+I$193)</f>
        <v>0</v>
      </c>
      <c r="J195" s="10">
        <f t="shared" si="85"/>
        <v>0</v>
      </c>
      <c r="K195" s="10">
        <f t="shared" si="85"/>
        <v>0</v>
      </c>
      <c r="L195" s="10">
        <f t="shared" si="85"/>
        <v>0</v>
      </c>
      <c r="M195" s="10">
        <f t="shared" si="85"/>
        <v>0</v>
      </c>
      <c r="N195" s="10">
        <f t="shared" si="85"/>
        <v>0</v>
      </c>
      <c r="O195" s="10">
        <f t="shared" si="85"/>
        <v>0</v>
      </c>
      <c r="P195" s="10">
        <f t="shared" si="85"/>
        <v>0</v>
      </c>
      <c r="Q195" s="10">
        <f t="shared" si="85"/>
        <v>0</v>
      </c>
      <c r="R195" s="10">
        <f t="shared" si="85"/>
        <v>0</v>
      </c>
      <c r="S195" s="10">
        <f t="shared" si="85"/>
        <v>0</v>
      </c>
      <c r="T195" s="10">
        <f t="shared" si="85"/>
        <v>0</v>
      </c>
      <c r="U195" s="10">
        <f t="shared" si="85"/>
        <v>0</v>
      </c>
      <c r="V195" s="10">
        <f t="shared" si="85"/>
        <v>0</v>
      </c>
      <c r="W195" s="10">
        <f t="shared" si="85"/>
        <v>0</v>
      </c>
      <c r="X195" s="10">
        <f t="shared" si="83"/>
        <v>0</v>
      </c>
      <c r="Y195" s="10">
        <f t="shared" si="83"/>
        <v>0</v>
      </c>
      <c r="Z195" s="10">
        <f t="shared" si="84"/>
        <v>0</v>
      </c>
      <c r="AA195" s="10">
        <f t="shared" si="84"/>
        <v>0</v>
      </c>
      <c r="AB195" s="10">
        <f t="shared" si="84"/>
        <v>0</v>
      </c>
      <c r="AC195" s="10">
        <f t="shared" si="84"/>
        <v>0</v>
      </c>
      <c r="AD195" s="10">
        <f t="shared" si="84"/>
        <v>0</v>
      </c>
      <c r="AE195" s="10">
        <f t="shared" si="84"/>
        <v>0</v>
      </c>
      <c r="AF195" s="10">
        <f t="shared" si="84"/>
        <v>0</v>
      </c>
      <c r="AG195" s="10">
        <f>AF195*(1+$G$16)*(1+AG$193)</f>
        <v>0</v>
      </c>
      <c r="AH195" s="10">
        <f t="shared" si="84"/>
        <v>0</v>
      </c>
      <c r="AI195" s="10">
        <f t="shared" si="84"/>
        <v>0</v>
      </c>
      <c r="AJ195" s="10">
        <f t="shared" si="84"/>
        <v>0</v>
      </c>
      <c r="AK195" s="10">
        <f t="shared" si="84"/>
        <v>0</v>
      </c>
    </row>
    <row r="196" spans="1:39" x14ac:dyDescent="0.35">
      <c r="A196" s="2">
        <v>43</v>
      </c>
      <c r="E196" t="s">
        <v>123</v>
      </c>
      <c r="F196" t="s">
        <v>53</v>
      </c>
      <c r="G196" s="10"/>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row>
    <row r="197" spans="1:39" x14ac:dyDescent="0.35">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row>
    <row r="198" spans="1:39" x14ac:dyDescent="0.35">
      <c r="D198" t="s">
        <v>124</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9" x14ac:dyDescent="0.35">
      <c r="A199" s="2">
        <v>44</v>
      </c>
      <c r="E199" t="s">
        <v>122</v>
      </c>
      <c r="F199" t="s">
        <v>113</v>
      </c>
      <c r="G199" s="2"/>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row>
    <row r="200" spans="1:39" x14ac:dyDescent="0.35">
      <c r="A200" s="2">
        <v>45</v>
      </c>
      <c r="E200" t="s">
        <v>123</v>
      </c>
      <c r="F200" t="s">
        <v>53</v>
      </c>
      <c r="G200" s="10"/>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row>
    <row r="201" spans="1:39" x14ac:dyDescent="0.35">
      <c r="G201" s="10"/>
      <c r="L201" s="25"/>
    </row>
    <row r="202" spans="1:39" x14ac:dyDescent="0.35">
      <c r="E202" t="s">
        <v>118</v>
      </c>
      <c r="F202" t="s">
        <v>53</v>
      </c>
      <c r="G202" s="10"/>
      <c r="H202" s="10">
        <f>H194*H177+(H195+H199)*H178+H196+H200</f>
        <v>448968.02821894531</v>
      </c>
      <c r="I202" s="10">
        <f t="shared" ref="I202:AK202" si="86">I194*I177+(I195+I199)*I178+I196+I200</f>
        <v>863755.11862009775</v>
      </c>
      <c r="J202" s="10">
        <f t="shared" si="86"/>
        <v>1301567.2059710165</v>
      </c>
      <c r="K202" s="10">
        <f t="shared" si="86"/>
        <v>1788979.9498819397</v>
      </c>
      <c r="L202" s="10">
        <f t="shared" si="86"/>
        <v>2307378.3567829109</v>
      </c>
      <c r="M202" s="10">
        <f t="shared" si="86"/>
        <v>2781921.1079293475</v>
      </c>
      <c r="N202" s="10">
        <f t="shared" si="86"/>
        <v>3316358.7199312416</v>
      </c>
      <c r="O202" s="10">
        <f t="shared" si="86"/>
        <v>3872015.884428618</v>
      </c>
      <c r="P202" s="10">
        <f t="shared" si="86"/>
        <v>4449548.1356393946</v>
      </c>
      <c r="Q202" s="10">
        <f t="shared" si="86"/>
        <v>5049629.18239599</v>
      </c>
      <c r="R202" s="10">
        <f t="shared" si="86"/>
        <v>5672951.3823885461</v>
      </c>
      <c r="S202" s="10">
        <f t="shared" si="86"/>
        <v>6320226.2283113515</v>
      </c>
      <c r="T202" s="10">
        <f t="shared" si="86"/>
        <v>6992184.8462032834</v>
      </c>
      <c r="U202" s="10">
        <f t="shared" si="86"/>
        <v>7689578.5062799901</v>
      </c>
      <c r="V202" s="10">
        <f t="shared" si="86"/>
        <v>8413179.1465627421</v>
      </c>
      <c r="W202" s="10">
        <f t="shared" si="86"/>
        <v>9163779.9096161015</v>
      </c>
      <c r="X202" s="10">
        <f t="shared" si="86"/>
        <v>9942195.6927140653</v>
      </c>
      <c r="Y202" s="10">
        <f t="shared" si="86"/>
        <v>10749263.711762005</v>
      </c>
      <c r="Z202" s="10">
        <f t="shared" si="86"/>
        <v>11585844.079309471</v>
      </c>
      <c r="AA202" s="10">
        <f t="shared" si="86"/>
        <v>12452820.396997042</v>
      </c>
      <c r="AB202" s="10">
        <f t="shared" si="86"/>
        <v>13351100.362788517</v>
      </c>
      <c r="AC202" s="10">
        <f t="shared" si="86"/>
        <v>14281616.393348157</v>
      </c>
      <c r="AD202" s="10">
        <f t="shared" si="86"/>
        <v>15245326.261931311</v>
      </c>
      <c r="AE202" s="10">
        <f t="shared" si="86"/>
        <v>16243213.752165493</v>
      </c>
      <c r="AF202" s="10">
        <f t="shared" si="86"/>
        <v>17276289.328107998</v>
      </c>
      <c r="AG202" s="10">
        <f t="shared" si="86"/>
        <v>18345590.820975386</v>
      </c>
      <c r="AH202" s="10">
        <f t="shared" si="86"/>
        <v>19452184.132949505</v>
      </c>
      <c r="AI202" s="10">
        <f t="shared" si="86"/>
        <v>20597163.958474487</v>
      </c>
      <c r="AJ202" s="10">
        <f t="shared" si="86"/>
        <v>21781654.523468889</v>
      </c>
      <c r="AK202" s="10">
        <f t="shared" si="86"/>
        <v>23006810.342887364</v>
      </c>
      <c r="AL202" s="10">
        <f>SUM(H202:AK202)</f>
        <v>294743095.46704119</v>
      </c>
    </row>
    <row r="203" spans="1:39" x14ac:dyDescent="0.35">
      <c r="G203" s="10"/>
      <c r="H203" s="28">
        <f>'[7]All Developments - Total'!H202</f>
        <v>401634.48140755441</v>
      </c>
      <c r="I203" s="28">
        <f>'[7]All Developments - Total'!I202</f>
        <v>823215.0513744622</v>
      </c>
      <c r="J203" s="28">
        <f>'[7]All Developments - Total'!J202</f>
        <v>1261467.97430228</v>
      </c>
      <c r="K203" s="28">
        <f>'[7]All Developments - Total'!K202</f>
        <v>1675830.3599860375</v>
      </c>
      <c r="L203" s="28">
        <f>'[7]All Developments - Total'!L202</f>
        <v>2080418.0761402105</v>
      </c>
      <c r="M203" s="28">
        <f>'[7]All Developments - Total'!M202</f>
        <v>2509470.6401565839</v>
      </c>
      <c r="N203" s="28">
        <f>'[7]All Developments - Total'!N202</f>
        <v>2964178.552044786</v>
      </c>
      <c r="O203" s="28">
        <f>'[7]All Developments - Total'!O202</f>
        <v>3445785.6933762515</v>
      </c>
      <c r="P203" s="28">
        <f>'[7]All Developments - Total'!P202</f>
        <v>3955591.6318266918</v>
      </c>
      <c r="Q203" s="28">
        <f>'[7]All Developments - Total'!Q202</f>
        <v>4494954.023316252</v>
      </c>
      <c r="R203" s="28">
        <f>'[7]All Developments - Total'!R202</f>
        <v>5065291.1158388909</v>
      </c>
      <c r="S203" s="28">
        <f>'[7]All Developments - Total'!S202</f>
        <v>5668084.3592430847</v>
      </c>
      <c r="T203" s="28">
        <f>'[7]All Developments - Total'!T202</f>
        <v>6304881.1254036743</v>
      </c>
      <c r="U203" s="28">
        <f>'[7]All Developments - Total'!U202</f>
        <v>6977297.5434096986</v>
      </c>
      <c r="V203" s="28">
        <f>'[7]All Developments - Total'!V202</f>
        <v>7687021.4545858316</v>
      </c>
      <c r="W203" s="28">
        <f>'[7]All Developments - Total'!W202</f>
        <v>8435815.4923658185</v>
      </c>
      <c r="X203" s="28">
        <f>'[7]All Developments - Total'!X202</f>
        <v>9225520.2922454029</v>
      </c>
      <c r="Y203" s="28">
        <f>'[7]All Developments - Total'!Y202</f>
        <v>10058057.83726001</v>
      </c>
      <c r="Z203" s="28">
        <f>'[7]All Developments - Total'!Z202</f>
        <v>10935434.944659378</v>
      </c>
      <c r="AA203" s="28">
        <f>'[7]All Developments - Total'!AA202</f>
        <v>11859746.899687506</v>
      </c>
      <c r="AB203" s="28">
        <f>'[7]All Developments - Total'!AB202</f>
        <v>12833181.242622459</v>
      </c>
      <c r="AC203" s="28">
        <f>'[7]All Developments - Total'!AC202</f>
        <v>13858021.715486838</v>
      </c>
      <c r="AD203" s="28">
        <f>'[7]All Developments - Total'!AD202</f>
        <v>14936652.375106722</v>
      </c>
      <c r="AE203" s="28">
        <f>'[7]All Developments - Total'!AE202</f>
        <v>16071561.879474878</v>
      </c>
      <c r="AF203" s="28">
        <f>'[7]All Developments - Total'!AF202</f>
        <v>17265347.954663765</v>
      </c>
      <c r="AG203" s="28">
        <f>'[7]All Developments - Total'!AG202</f>
        <v>18520722.049835306</v>
      </c>
      <c r="AH203" s="28">
        <f>'[7]All Developments - Total'!AH202</f>
        <v>19840514.188208755</v>
      </c>
      <c r="AI203" s="28">
        <f>'[7]All Developments - Total'!AI202</f>
        <v>21227678.02217504</v>
      </c>
      <c r="AJ203" s="28">
        <f>'[7]All Developments - Total'!AJ202</f>
        <v>22685296.101086844</v>
      </c>
      <c r="AK203" s="28">
        <f>'[7]All Developments - Total'!AK202</f>
        <v>24216585.360608641</v>
      </c>
      <c r="AL203" s="28">
        <f>SUM(H203:AK203)</f>
        <v>287285258.43789965</v>
      </c>
      <c r="AM203" s="29" t="s">
        <v>168</v>
      </c>
    </row>
    <row r="204" spans="1:39" x14ac:dyDescent="0.35">
      <c r="C204" s="3" t="s">
        <v>125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row>
    <row r="205" spans="1:39" x14ac:dyDescent="0.35">
      <c r="A205" s="2">
        <v>46</v>
      </c>
      <c r="E205" s="6" t="s">
        <v>126</v>
      </c>
      <c r="F205" t="s">
        <v>53</v>
      </c>
      <c r="G205" s="10"/>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row>
    <row r="206" spans="1:39" x14ac:dyDescent="0.35">
      <c r="A206" s="2">
        <v>47</v>
      </c>
      <c r="E206" s="6" t="s">
        <v>127</v>
      </c>
      <c r="F206" t="s">
        <v>53</v>
      </c>
      <c r="G206" s="10"/>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row>
    <row r="207" spans="1:39" x14ac:dyDescent="0.35">
      <c r="A207" s="2">
        <v>48</v>
      </c>
      <c r="E207" s="6" t="s">
        <v>128</v>
      </c>
      <c r="F207" t="s">
        <v>53</v>
      </c>
      <c r="G207" s="10"/>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row>
    <row r="208" spans="1:39" x14ac:dyDescent="0.35">
      <c r="A208" s="2">
        <v>49</v>
      </c>
      <c r="E208" s="6" t="s">
        <v>129</v>
      </c>
      <c r="F208" t="s">
        <v>53</v>
      </c>
      <c r="G208" s="10"/>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row>
    <row r="209" spans="1:37" x14ac:dyDescent="0.35">
      <c r="E209" t="s">
        <v>130</v>
      </c>
      <c r="G209" s="10"/>
      <c r="H209" s="10">
        <f>SUM(H205:H208)</f>
        <v>0</v>
      </c>
      <c r="I209" s="10">
        <f t="shared" ref="I209:AK209" si="87">SUM(I205:I208)</f>
        <v>0</v>
      </c>
      <c r="J209" s="10">
        <f t="shared" si="87"/>
        <v>0</v>
      </c>
      <c r="K209" s="10">
        <f t="shared" si="87"/>
        <v>0</v>
      </c>
      <c r="L209" s="10">
        <f t="shared" si="87"/>
        <v>0</v>
      </c>
      <c r="M209" s="10">
        <f t="shared" si="87"/>
        <v>0</v>
      </c>
      <c r="N209" s="10">
        <f t="shared" si="87"/>
        <v>0</v>
      </c>
      <c r="O209" s="10">
        <f t="shared" si="87"/>
        <v>0</v>
      </c>
      <c r="P209" s="10">
        <f t="shared" si="87"/>
        <v>0</v>
      </c>
      <c r="Q209" s="10">
        <f t="shared" si="87"/>
        <v>0</v>
      </c>
      <c r="R209" s="10">
        <f t="shared" si="87"/>
        <v>0</v>
      </c>
      <c r="S209" s="10">
        <f t="shared" si="87"/>
        <v>0</v>
      </c>
      <c r="T209" s="10">
        <f t="shared" si="87"/>
        <v>0</v>
      </c>
      <c r="U209" s="10">
        <f t="shared" si="87"/>
        <v>0</v>
      </c>
      <c r="V209" s="10">
        <f t="shared" si="87"/>
        <v>0</v>
      </c>
      <c r="W209" s="10">
        <f t="shared" si="87"/>
        <v>0</v>
      </c>
      <c r="X209" s="10">
        <f t="shared" si="87"/>
        <v>0</v>
      </c>
      <c r="Y209" s="10">
        <f t="shared" si="87"/>
        <v>0</v>
      </c>
      <c r="Z209" s="10">
        <f t="shared" si="87"/>
        <v>0</v>
      </c>
      <c r="AA209" s="10">
        <f t="shared" si="87"/>
        <v>0</v>
      </c>
      <c r="AB209" s="10">
        <f t="shared" si="87"/>
        <v>0</v>
      </c>
      <c r="AC209" s="10">
        <f t="shared" si="87"/>
        <v>0</v>
      </c>
      <c r="AD209" s="10">
        <f t="shared" si="87"/>
        <v>0</v>
      </c>
      <c r="AE209" s="10">
        <f t="shared" si="87"/>
        <v>0</v>
      </c>
      <c r="AF209" s="10">
        <f t="shared" si="87"/>
        <v>0</v>
      </c>
      <c r="AG209" s="10">
        <f t="shared" si="87"/>
        <v>0</v>
      </c>
      <c r="AH209" s="10">
        <f t="shared" si="87"/>
        <v>0</v>
      </c>
      <c r="AI209" s="10">
        <f t="shared" si="87"/>
        <v>0</v>
      </c>
      <c r="AJ209" s="10">
        <f t="shared" si="87"/>
        <v>0</v>
      </c>
      <c r="AK209" s="10">
        <f t="shared" si="87"/>
        <v>0</v>
      </c>
    </row>
    <row r="210" spans="1:37" x14ac:dyDescent="0.35">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row>
    <row r="211" spans="1:37" x14ac:dyDescent="0.35">
      <c r="C211" s="3" t="s">
        <v>131</v>
      </c>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row>
    <row r="212" spans="1:37" x14ac:dyDescent="0.35">
      <c r="A212" s="2">
        <v>50</v>
      </c>
      <c r="E212" s="6" t="s">
        <v>132</v>
      </c>
      <c r="F212" t="s">
        <v>53</v>
      </c>
      <c r="G212" s="10"/>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row>
    <row r="213" spans="1:37" x14ac:dyDescent="0.35">
      <c r="A213" s="2">
        <v>51</v>
      </c>
      <c r="E213" s="6" t="s">
        <v>133</v>
      </c>
      <c r="F213" t="s">
        <v>53</v>
      </c>
      <c r="G213" s="10"/>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row>
    <row r="214" spans="1:37" x14ac:dyDescent="0.35">
      <c r="A214" s="2">
        <v>52</v>
      </c>
      <c r="E214" s="6" t="s">
        <v>134</v>
      </c>
      <c r="F214" t="s">
        <v>53</v>
      </c>
      <c r="G214" s="10"/>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row>
    <row r="215" spans="1:37" x14ac:dyDescent="0.35">
      <c r="A215" s="2">
        <v>53</v>
      </c>
      <c r="E215" s="6" t="s">
        <v>135</v>
      </c>
      <c r="F215" t="s">
        <v>53</v>
      </c>
      <c r="G215" s="10"/>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row>
    <row r="216" spans="1:37" x14ac:dyDescent="0.35">
      <c r="E216" t="s">
        <v>130</v>
      </c>
      <c r="G216" s="10"/>
      <c r="H216" s="10">
        <f>SUM(H212:H215)</f>
        <v>0</v>
      </c>
      <c r="I216" s="10">
        <f t="shared" ref="I216:AK216" si="88">SUM(I212:I215)</f>
        <v>0</v>
      </c>
      <c r="J216" s="10">
        <f t="shared" si="88"/>
        <v>0</v>
      </c>
      <c r="K216" s="10">
        <f t="shared" si="88"/>
        <v>0</v>
      </c>
      <c r="L216" s="10">
        <f t="shared" si="88"/>
        <v>0</v>
      </c>
      <c r="M216" s="10">
        <f t="shared" si="88"/>
        <v>0</v>
      </c>
      <c r="N216" s="10">
        <f t="shared" si="88"/>
        <v>0</v>
      </c>
      <c r="O216" s="10">
        <f t="shared" si="88"/>
        <v>0</v>
      </c>
      <c r="P216" s="10">
        <f t="shared" si="88"/>
        <v>0</v>
      </c>
      <c r="Q216" s="10">
        <f t="shared" si="88"/>
        <v>0</v>
      </c>
      <c r="R216" s="10">
        <f t="shared" si="88"/>
        <v>0</v>
      </c>
      <c r="S216" s="10">
        <f t="shared" si="88"/>
        <v>0</v>
      </c>
      <c r="T216" s="10">
        <f t="shared" si="88"/>
        <v>0</v>
      </c>
      <c r="U216" s="10">
        <f t="shared" si="88"/>
        <v>0</v>
      </c>
      <c r="V216" s="10">
        <f t="shared" si="88"/>
        <v>0</v>
      </c>
      <c r="W216" s="10">
        <f t="shared" si="88"/>
        <v>0</v>
      </c>
      <c r="X216" s="10">
        <f t="shared" si="88"/>
        <v>0</v>
      </c>
      <c r="Y216" s="10">
        <f t="shared" si="88"/>
        <v>0</v>
      </c>
      <c r="Z216" s="10">
        <f t="shared" si="88"/>
        <v>0</v>
      </c>
      <c r="AA216" s="10">
        <f t="shared" si="88"/>
        <v>0</v>
      </c>
      <c r="AB216" s="10">
        <f t="shared" si="88"/>
        <v>0</v>
      </c>
      <c r="AC216" s="10">
        <f t="shared" si="88"/>
        <v>0</v>
      </c>
      <c r="AD216" s="10">
        <f t="shared" si="88"/>
        <v>0</v>
      </c>
      <c r="AE216" s="10">
        <f t="shared" si="88"/>
        <v>0</v>
      </c>
      <c r="AF216" s="10">
        <f t="shared" si="88"/>
        <v>0</v>
      </c>
      <c r="AG216" s="10">
        <f t="shared" si="88"/>
        <v>0</v>
      </c>
      <c r="AH216" s="10">
        <f t="shared" si="88"/>
        <v>0</v>
      </c>
      <c r="AI216" s="10">
        <f t="shared" si="88"/>
        <v>0</v>
      </c>
      <c r="AJ216" s="10">
        <f t="shared" si="88"/>
        <v>0</v>
      </c>
      <c r="AK216" s="10">
        <f t="shared" si="88"/>
        <v>0</v>
      </c>
    </row>
    <row r="217" spans="1:37" x14ac:dyDescent="0.35">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row>
    <row r="218" spans="1:37" x14ac:dyDescent="0.35">
      <c r="C218" s="3" t="s">
        <v>136</v>
      </c>
      <c r="G218" s="10">
        <f>MAX(0,-G247/(NPV($G$18,H219:AK219)))</f>
        <v>2220.828879758009</v>
      </c>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row>
    <row r="219" spans="1:37" x14ac:dyDescent="0.35">
      <c r="C219" s="3"/>
      <c r="D219" s="3"/>
      <c r="E219" t="s">
        <v>137</v>
      </c>
      <c r="F219" t="s">
        <v>70</v>
      </c>
      <c r="G219" s="10"/>
      <c r="H219" s="10">
        <f t="shared" ref="H219:AK219" si="89">H176</f>
        <v>484</v>
      </c>
      <c r="I219" s="10">
        <f t="shared" si="89"/>
        <v>428</v>
      </c>
      <c r="J219" s="10">
        <f t="shared" si="89"/>
        <v>434</v>
      </c>
      <c r="K219" s="10">
        <f t="shared" si="89"/>
        <v>466</v>
      </c>
      <c r="L219" s="10">
        <f t="shared" si="89"/>
        <v>477</v>
      </c>
      <c r="M219" s="10">
        <f t="shared" si="89"/>
        <v>414</v>
      </c>
      <c r="N219" s="10">
        <f t="shared" si="89"/>
        <v>453</v>
      </c>
      <c r="O219" s="10">
        <f t="shared" si="89"/>
        <v>453</v>
      </c>
      <c r="P219" s="10">
        <f t="shared" si="89"/>
        <v>453</v>
      </c>
      <c r="Q219" s="10">
        <f t="shared" si="89"/>
        <v>453</v>
      </c>
      <c r="R219" s="10">
        <f t="shared" si="89"/>
        <v>453</v>
      </c>
      <c r="S219" s="10">
        <f t="shared" si="89"/>
        <v>453</v>
      </c>
      <c r="T219" s="10">
        <f t="shared" si="89"/>
        <v>453</v>
      </c>
      <c r="U219" s="10">
        <f t="shared" si="89"/>
        <v>453</v>
      </c>
      <c r="V219" s="10">
        <f t="shared" si="89"/>
        <v>453</v>
      </c>
      <c r="W219" s="10">
        <f t="shared" si="89"/>
        <v>453</v>
      </c>
      <c r="X219" s="10">
        <f t="shared" si="89"/>
        <v>453</v>
      </c>
      <c r="Y219" s="10">
        <f t="shared" si="89"/>
        <v>453</v>
      </c>
      <c r="Z219" s="10">
        <f t="shared" si="89"/>
        <v>453</v>
      </c>
      <c r="AA219" s="10">
        <f t="shared" si="89"/>
        <v>453</v>
      </c>
      <c r="AB219" s="10">
        <f t="shared" si="89"/>
        <v>453</v>
      </c>
      <c r="AC219" s="10">
        <f t="shared" si="89"/>
        <v>453</v>
      </c>
      <c r="AD219" s="10">
        <f t="shared" si="89"/>
        <v>453</v>
      </c>
      <c r="AE219" s="10">
        <f t="shared" si="89"/>
        <v>453</v>
      </c>
      <c r="AF219" s="10">
        <f t="shared" si="89"/>
        <v>453</v>
      </c>
      <c r="AG219" s="10">
        <f t="shared" si="89"/>
        <v>453</v>
      </c>
      <c r="AH219" s="10">
        <f t="shared" si="89"/>
        <v>453</v>
      </c>
      <c r="AI219" s="10">
        <f t="shared" si="89"/>
        <v>453</v>
      </c>
      <c r="AJ219" s="10">
        <f t="shared" si="89"/>
        <v>453</v>
      </c>
      <c r="AK219" s="10">
        <f t="shared" si="89"/>
        <v>453</v>
      </c>
    </row>
    <row r="220" spans="1:37" x14ac:dyDescent="0.35">
      <c r="E220" t="s">
        <v>138</v>
      </c>
      <c r="F220" t="s">
        <v>111</v>
      </c>
      <c r="G220" s="20">
        <v>5052.5084520274859</v>
      </c>
      <c r="H220" s="10">
        <f>G220*(1+$G$16)</f>
        <v>5158.6111295200626</v>
      </c>
      <c r="I220" s="10">
        <f t="shared" ref="I220:AK220" si="90">H220*(1+$G$16)</f>
        <v>5266.9419632399831</v>
      </c>
      <c r="J220" s="10">
        <f>I220*(1+$G$16)</f>
        <v>5377.5477444680218</v>
      </c>
      <c r="K220" s="10">
        <f t="shared" si="90"/>
        <v>5490.4762471018494</v>
      </c>
      <c r="L220" s="10">
        <f t="shared" si="90"/>
        <v>5605.7762482909875</v>
      </c>
      <c r="M220" s="10">
        <f t="shared" si="90"/>
        <v>5723.4975495050976</v>
      </c>
      <c r="N220" s="10">
        <f t="shared" si="90"/>
        <v>5843.6909980447044</v>
      </c>
      <c r="O220" s="10">
        <f t="shared" si="90"/>
        <v>5966.4085090036424</v>
      </c>
      <c r="P220" s="10">
        <f t="shared" si="90"/>
        <v>6091.7030876927183</v>
      </c>
      <c r="Q220" s="10">
        <f t="shared" si="90"/>
        <v>6219.6288525342652</v>
      </c>
      <c r="R220" s="10">
        <f t="shared" si="90"/>
        <v>6350.2410584374838</v>
      </c>
      <c r="S220" s="10">
        <f t="shared" si="90"/>
        <v>6483.5961206646707</v>
      </c>
      <c r="T220" s="10">
        <f t="shared" si="90"/>
        <v>6619.7516391986283</v>
      </c>
      <c r="U220" s="10">
        <f t="shared" si="90"/>
        <v>6758.7664236217988</v>
      </c>
      <c r="V220" s="10">
        <f t="shared" si="90"/>
        <v>6900.7005185178559</v>
      </c>
      <c r="W220" s="10">
        <f t="shared" si="90"/>
        <v>7045.6152294067306</v>
      </c>
      <c r="X220" s="10">
        <f t="shared" si="90"/>
        <v>7193.5731492242712</v>
      </c>
      <c r="Y220" s="10">
        <f t="shared" si="90"/>
        <v>7344.6381853579805</v>
      </c>
      <c r="Z220" s="10">
        <f t="shared" si="90"/>
        <v>7498.8755872504971</v>
      </c>
      <c r="AA220" s="10">
        <f t="shared" si="90"/>
        <v>7656.3519745827571</v>
      </c>
      <c r="AB220" s="10">
        <f t="shared" si="90"/>
        <v>7817.135366048994</v>
      </c>
      <c r="AC220" s="10">
        <f t="shared" si="90"/>
        <v>7981.2952087360218</v>
      </c>
      <c r="AD220" s="10">
        <f t="shared" si="90"/>
        <v>8148.9024081194775</v>
      </c>
      <c r="AE220" s="10">
        <f t="shared" si="90"/>
        <v>8320.0293586899861</v>
      </c>
      <c r="AF220" s="10">
        <f t="shared" si="90"/>
        <v>8494.7499752224758</v>
      </c>
      <c r="AG220" s="10">
        <f>AF220*(1+$G$16)</f>
        <v>8673.1397247021469</v>
      </c>
      <c r="AH220" s="10">
        <f t="shared" si="90"/>
        <v>8855.2756589208911</v>
      </c>
      <c r="AI220" s="10">
        <f t="shared" si="90"/>
        <v>9041.2364477582287</v>
      </c>
      <c r="AJ220" s="10">
        <f t="shared" si="90"/>
        <v>9231.1024131611503</v>
      </c>
      <c r="AK220" s="10">
        <f t="shared" si="90"/>
        <v>9424.9555638375332</v>
      </c>
    </row>
    <row r="221" spans="1:37" x14ac:dyDescent="0.35">
      <c r="E221" t="s">
        <v>139</v>
      </c>
      <c r="F221" t="s">
        <v>53</v>
      </c>
      <c r="H221" s="10">
        <f>H220*H219</f>
        <v>2496767.7866877103</v>
      </c>
      <c r="I221" s="10">
        <f>I220*I219</f>
        <v>2254251.1602667128</v>
      </c>
      <c r="J221" s="10">
        <f t="shared" ref="J221:AK221" si="91">J220*J219</f>
        <v>2333855.7210991215</v>
      </c>
      <c r="K221" s="10">
        <f t="shared" si="91"/>
        <v>2558561.9311494618</v>
      </c>
      <c r="L221" s="10">
        <f t="shared" si="91"/>
        <v>2673955.270434801</v>
      </c>
      <c r="M221" s="10">
        <f t="shared" si="91"/>
        <v>2369527.9854951105</v>
      </c>
      <c r="N221" s="10">
        <f t="shared" si="91"/>
        <v>2647192.0221142513</v>
      </c>
      <c r="O221" s="10">
        <f t="shared" si="91"/>
        <v>2702783.0545786498</v>
      </c>
      <c r="P221" s="10">
        <f t="shared" si="91"/>
        <v>2759541.4987248015</v>
      </c>
      <c r="Q221" s="10">
        <f t="shared" si="91"/>
        <v>2817491.8701980221</v>
      </c>
      <c r="R221" s="10">
        <f t="shared" si="91"/>
        <v>2876659.1994721801</v>
      </c>
      <c r="S221" s="10">
        <f t="shared" si="91"/>
        <v>2937069.042661096</v>
      </c>
      <c r="T221" s="10">
        <f t="shared" si="91"/>
        <v>2998747.4925569785</v>
      </c>
      <c r="U221" s="10">
        <f t="shared" si="91"/>
        <v>3061721.1899006749</v>
      </c>
      <c r="V221" s="10">
        <f t="shared" si="91"/>
        <v>3126017.3348885886</v>
      </c>
      <c r="W221" s="10">
        <f t="shared" si="91"/>
        <v>3191663.6989212488</v>
      </c>
      <c r="X221" s="10">
        <f t="shared" si="91"/>
        <v>3258688.636598595</v>
      </c>
      <c r="Y221" s="10">
        <f t="shared" si="91"/>
        <v>3327121.0979671651</v>
      </c>
      <c r="Z221" s="10">
        <f t="shared" si="91"/>
        <v>3396990.641024475</v>
      </c>
      <c r="AA221" s="10">
        <f t="shared" si="91"/>
        <v>3468327.4444859889</v>
      </c>
      <c r="AB221" s="10">
        <f t="shared" si="91"/>
        <v>3541162.3208201942</v>
      </c>
      <c r="AC221" s="10">
        <f t="shared" si="91"/>
        <v>3615526.7295574178</v>
      </c>
      <c r="AD221" s="10">
        <f t="shared" si="91"/>
        <v>3691452.7908781231</v>
      </c>
      <c r="AE221" s="10">
        <f t="shared" si="91"/>
        <v>3768973.2994865635</v>
      </c>
      <c r="AF221" s="10">
        <f t="shared" si="91"/>
        <v>3848121.7387757814</v>
      </c>
      <c r="AG221" s="10">
        <f t="shared" si="91"/>
        <v>3928932.2952900724</v>
      </c>
      <c r="AH221" s="10">
        <f t="shared" si="91"/>
        <v>4011439.8734911638</v>
      </c>
      <c r="AI221" s="10">
        <f t="shared" si="91"/>
        <v>4095680.1108344775</v>
      </c>
      <c r="AJ221" s="10">
        <f t="shared" si="91"/>
        <v>4181689.3931620009</v>
      </c>
      <c r="AK221" s="10">
        <f t="shared" si="91"/>
        <v>4269504.8704184024</v>
      </c>
    </row>
    <row r="223" spans="1:37" x14ac:dyDescent="0.35">
      <c r="D223" t="s">
        <v>140</v>
      </c>
    </row>
    <row r="224" spans="1:37" x14ac:dyDescent="0.35">
      <c r="E224" t="s">
        <v>57</v>
      </c>
      <c r="F224" t="s">
        <v>53</v>
      </c>
      <c r="G224" s="10">
        <f t="shared" ref="G224:AK224" si="92">G44</f>
        <v>6232586.4000000004</v>
      </c>
      <c r="H224" s="10">
        <f t="shared" si="92"/>
        <v>4176296</v>
      </c>
      <c r="I224" s="10">
        <f t="shared" si="92"/>
        <v>4176296</v>
      </c>
      <c r="J224" s="10">
        <f t="shared" si="92"/>
        <v>3786015.9385158177</v>
      </c>
      <c r="K224" s="10">
        <f t="shared" si="92"/>
        <v>4598927.3384508733</v>
      </c>
      <c r="L224" s="10">
        <f t="shared" si="92"/>
        <v>5147622.5504659051</v>
      </c>
      <c r="M224" s="10">
        <f t="shared" si="92"/>
        <v>3979015.7998537263</v>
      </c>
      <c r="N224" s="10">
        <f t="shared" si="92"/>
        <v>4907370.082629622</v>
      </c>
      <c r="O224" s="10">
        <f t="shared" si="92"/>
        <v>4483790.3419831889</v>
      </c>
      <c r="P224" s="10">
        <f t="shared" si="92"/>
        <v>4577949.939164836</v>
      </c>
      <c r="Q224" s="10">
        <f t="shared" si="92"/>
        <v>4674086.8878872972</v>
      </c>
      <c r="R224" s="10">
        <f t="shared" si="92"/>
        <v>4772242.7125329301</v>
      </c>
      <c r="S224" s="10">
        <f t="shared" si="92"/>
        <v>4872459.8094961215</v>
      </c>
      <c r="T224" s="10">
        <f t="shared" si="92"/>
        <v>4974781.4654955398</v>
      </c>
      <c r="U224" s="10">
        <f t="shared" si="92"/>
        <v>5079251.8762709461</v>
      </c>
      <c r="V224" s="10">
        <f t="shared" si="92"/>
        <v>5185916.1656726357</v>
      </c>
      <c r="W224" s="10">
        <f t="shared" si="92"/>
        <v>5294820.4051517611</v>
      </c>
      <c r="X224" s="10">
        <f t="shared" si="92"/>
        <v>5406011.6336599477</v>
      </c>
      <c r="Y224" s="10">
        <f t="shared" si="92"/>
        <v>5519537.8779668063</v>
      </c>
      <c r="Z224" s="10">
        <f t="shared" si="92"/>
        <v>5635448.1734041097</v>
      </c>
      <c r="AA224" s="10">
        <f t="shared" si="92"/>
        <v>5753792.5850455957</v>
      </c>
      <c r="AB224" s="10">
        <f t="shared" si="92"/>
        <v>5874622.229331553</v>
      </c>
      <c r="AC224" s="10">
        <f t="shared" si="92"/>
        <v>5997989.296147516</v>
      </c>
      <c r="AD224" s="10">
        <f t="shared" si="92"/>
        <v>6123947.0713666137</v>
      </c>
      <c r="AE224" s="10">
        <f t="shared" si="92"/>
        <v>6252549.959865313</v>
      </c>
      <c r="AF224" s="10">
        <f t="shared" si="92"/>
        <v>6383853.5090224845</v>
      </c>
      <c r="AG224" s="10">
        <f t="shared" si="92"/>
        <v>6517914.432711957</v>
      </c>
      <c r="AH224" s="10">
        <f t="shared" si="92"/>
        <v>6654790.6357989078</v>
      </c>
      <c r="AI224" s="10">
        <f t="shared" si="92"/>
        <v>6794541.2391506853</v>
      </c>
      <c r="AJ224" s="10">
        <f t="shared" si="92"/>
        <v>6937226.6051728493</v>
      </c>
      <c r="AK224" s="10">
        <f t="shared" si="92"/>
        <v>7082908.363881479</v>
      </c>
    </row>
    <row r="225" spans="4:38" x14ac:dyDescent="0.35">
      <c r="E225" t="s">
        <v>141</v>
      </c>
      <c r="F225" t="s">
        <v>53</v>
      </c>
      <c r="G225" s="10">
        <f t="shared" ref="G225:AK225" si="93">G179</f>
        <v>0</v>
      </c>
      <c r="H225" s="10">
        <f t="shared" si="93"/>
        <v>526993.09080000001</v>
      </c>
      <c r="I225" s="10">
        <f t="shared" si="93"/>
        <v>1052117.5824</v>
      </c>
      <c r="J225" s="10">
        <f t="shared" si="93"/>
        <v>1617100.6214063212</v>
      </c>
      <c r="K225" s="10">
        <f t="shared" si="93"/>
        <v>2267131.629974653</v>
      </c>
      <c r="L225" s="10">
        <f t="shared" si="93"/>
        <v>3011811.941742972</v>
      </c>
      <c r="M225" s="10">
        <f t="shared" si="93"/>
        <v>3740218.6243665987</v>
      </c>
      <c r="N225" s="10">
        <f t="shared" si="93"/>
        <v>4592466.9910514876</v>
      </c>
      <c r="O225" s="10">
        <f t="shared" si="93"/>
        <v>5480935.0271354765</v>
      </c>
      <c r="P225" s="10">
        <f t="shared" si="93"/>
        <v>6438228.9073482957</v>
      </c>
      <c r="Q225" s="10">
        <f t="shared" si="93"/>
        <v>7468664.8649403714</v>
      </c>
      <c r="R225" s="10">
        <f t="shared" si="93"/>
        <v>8576804.8291375712</v>
      </c>
      <c r="S225" s="10">
        <f t="shared" si="93"/>
        <v>9767469.651642032</v>
      </c>
      <c r="T225" s="10">
        <f t="shared" si="93"/>
        <v>10805934.917017881</v>
      </c>
      <c r="U225" s="10">
        <f t="shared" si="93"/>
        <v>11883708.269423144</v>
      </c>
      <c r="V225" s="10">
        <f t="shared" si="93"/>
        <v>13001982.685331021</v>
      </c>
      <c r="W225" s="10">
        <f t="shared" si="93"/>
        <v>14161983.911360214</v>
      </c>
      <c r="X225" s="10">
        <f t="shared" si="93"/>
        <v>15364971.314518403</v>
      </c>
      <c r="Y225" s="10">
        <f t="shared" si="93"/>
        <v>16612238.753704324</v>
      </c>
      <c r="Z225" s="10">
        <f t="shared" si="93"/>
        <v>17905115.472986355</v>
      </c>
      <c r="AA225" s="10">
        <f t="shared" si="93"/>
        <v>19244967.017187841</v>
      </c>
      <c r="AB225" s="10">
        <f t="shared" si="93"/>
        <v>20633196.17032221</v>
      </c>
      <c r="AC225" s="10">
        <f t="shared" si="93"/>
        <v>22071243.917433634</v>
      </c>
      <c r="AD225" s="10">
        <f t="shared" si="93"/>
        <v>23560590.430412631</v>
      </c>
      <c r="AE225" s="10">
        <f t="shared" si="93"/>
        <v>25102756.078369156</v>
      </c>
      <c r="AF225" s="10">
        <f t="shared" si="93"/>
        <v>26699302.463160045</v>
      </c>
      <c r="AG225" s="10">
        <f t="shared" si="93"/>
        <v>28351833.480681587</v>
      </c>
      <c r="AH225" s="10">
        <f t="shared" si="93"/>
        <v>30061996.408552781</v>
      </c>
      <c r="AI225" s="10">
        <f t="shared" si="93"/>
        <v>31831483.020829581</v>
      </c>
      <c r="AJ225" s="10">
        <f t="shared" si="93"/>
        <v>33662030.730405845</v>
      </c>
      <c r="AK225" s="10">
        <f t="shared" si="93"/>
        <v>35555423.759772114</v>
      </c>
    </row>
    <row r="226" spans="4:38" x14ac:dyDescent="0.35">
      <c r="E226" t="s">
        <v>117</v>
      </c>
      <c r="F226" t="s">
        <v>53</v>
      </c>
      <c r="G226" s="10">
        <f t="shared" ref="G226:AK226" si="94">-G189</f>
        <v>0</v>
      </c>
      <c r="H226" s="10">
        <f t="shared" si="94"/>
        <v>0</v>
      </c>
      <c r="I226" s="10">
        <f t="shared" si="94"/>
        <v>0</v>
      </c>
      <c r="J226" s="10">
        <f t="shared" si="94"/>
        <v>0</v>
      </c>
      <c r="K226" s="10">
        <f t="shared" si="94"/>
        <v>0</v>
      </c>
      <c r="L226" s="10">
        <f t="shared" si="94"/>
        <v>0</v>
      </c>
      <c r="M226" s="10">
        <f t="shared" si="94"/>
        <v>0</v>
      </c>
      <c r="N226" s="10">
        <f t="shared" si="94"/>
        <v>0</v>
      </c>
      <c r="O226" s="10">
        <f t="shared" si="94"/>
        <v>0</v>
      </c>
      <c r="P226" s="10">
        <f t="shared" si="94"/>
        <v>0</v>
      </c>
      <c r="Q226" s="10">
        <f t="shared" si="94"/>
        <v>0</v>
      </c>
      <c r="R226" s="10">
        <f t="shared" si="94"/>
        <v>0</v>
      </c>
      <c r="S226" s="10">
        <f t="shared" si="94"/>
        <v>0</v>
      </c>
      <c r="T226" s="10">
        <f t="shared" si="94"/>
        <v>0</v>
      </c>
      <c r="U226" s="10">
        <f t="shared" si="94"/>
        <v>0</v>
      </c>
      <c r="V226" s="10">
        <f t="shared" si="94"/>
        <v>0</v>
      </c>
      <c r="W226" s="10">
        <f t="shared" si="94"/>
        <v>0</v>
      </c>
      <c r="X226" s="10">
        <f t="shared" si="94"/>
        <v>0</v>
      </c>
      <c r="Y226" s="10">
        <f t="shared" si="94"/>
        <v>0</v>
      </c>
      <c r="Z226" s="10">
        <f t="shared" si="94"/>
        <v>0</v>
      </c>
      <c r="AA226" s="10">
        <f t="shared" si="94"/>
        <v>0</v>
      </c>
      <c r="AB226" s="10">
        <f t="shared" si="94"/>
        <v>0</v>
      </c>
      <c r="AC226" s="10">
        <f t="shared" si="94"/>
        <v>0</v>
      </c>
      <c r="AD226" s="10">
        <f t="shared" si="94"/>
        <v>0</v>
      </c>
      <c r="AE226" s="10">
        <f t="shared" si="94"/>
        <v>0</v>
      </c>
      <c r="AF226" s="10">
        <f t="shared" si="94"/>
        <v>0</v>
      </c>
      <c r="AG226" s="10">
        <f t="shared" si="94"/>
        <v>0</v>
      </c>
      <c r="AH226" s="10">
        <f t="shared" si="94"/>
        <v>0</v>
      </c>
      <c r="AI226" s="10">
        <f t="shared" si="94"/>
        <v>0</v>
      </c>
      <c r="AJ226" s="10">
        <f t="shared" si="94"/>
        <v>0</v>
      </c>
      <c r="AK226" s="10">
        <f t="shared" si="94"/>
        <v>0</v>
      </c>
    </row>
    <row r="227" spans="4:38" x14ac:dyDescent="0.35">
      <c r="E227" t="s">
        <v>118</v>
      </c>
      <c r="F227" t="s">
        <v>53</v>
      </c>
      <c r="G227" s="10">
        <f t="shared" ref="G227:AK227" si="95">-G202</f>
        <v>0</v>
      </c>
      <c r="H227" s="10">
        <f t="shared" si="95"/>
        <v>-448968.02821894531</v>
      </c>
      <c r="I227" s="10">
        <f t="shared" si="95"/>
        <v>-863755.11862009775</v>
      </c>
      <c r="J227" s="10">
        <f t="shared" si="95"/>
        <v>-1301567.2059710165</v>
      </c>
      <c r="K227" s="10">
        <f t="shared" si="95"/>
        <v>-1788979.9498819397</v>
      </c>
      <c r="L227" s="10">
        <f t="shared" si="95"/>
        <v>-2307378.3567829109</v>
      </c>
      <c r="M227" s="10">
        <f t="shared" si="95"/>
        <v>-2781921.1079293475</v>
      </c>
      <c r="N227" s="10">
        <f t="shared" si="95"/>
        <v>-3316358.7199312416</v>
      </c>
      <c r="O227" s="10">
        <f t="shared" si="95"/>
        <v>-3872015.884428618</v>
      </c>
      <c r="P227" s="10">
        <f t="shared" si="95"/>
        <v>-4449548.1356393946</v>
      </c>
      <c r="Q227" s="10">
        <f t="shared" si="95"/>
        <v>-5049629.18239599</v>
      </c>
      <c r="R227" s="10">
        <f t="shared" si="95"/>
        <v>-5672951.3823885461</v>
      </c>
      <c r="S227" s="10">
        <f t="shared" si="95"/>
        <v>-6320226.2283113515</v>
      </c>
      <c r="T227" s="10">
        <f t="shared" si="95"/>
        <v>-6992184.8462032834</v>
      </c>
      <c r="U227" s="10">
        <f t="shared" si="95"/>
        <v>-7689578.5062799901</v>
      </c>
      <c r="V227" s="10">
        <f t="shared" si="95"/>
        <v>-8413179.1465627421</v>
      </c>
      <c r="W227" s="10">
        <f t="shared" si="95"/>
        <v>-9163779.9096161015</v>
      </c>
      <c r="X227" s="10">
        <f t="shared" si="95"/>
        <v>-9942195.6927140653</v>
      </c>
      <c r="Y227" s="10">
        <f t="shared" si="95"/>
        <v>-10749263.711762005</v>
      </c>
      <c r="Z227" s="10">
        <f t="shared" si="95"/>
        <v>-11585844.079309471</v>
      </c>
      <c r="AA227" s="10">
        <f t="shared" si="95"/>
        <v>-12452820.396997042</v>
      </c>
      <c r="AB227" s="10">
        <f t="shared" si="95"/>
        <v>-13351100.362788517</v>
      </c>
      <c r="AC227" s="10">
        <f t="shared" si="95"/>
        <v>-14281616.393348157</v>
      </c>
      <c r="AD227" s="10">
        <f t="shared" si="95"/>
        <v>-15245326.261931311</v>
      </c>
      <c r="AE227" s="10">
        <f t="shared" si="95"/>
        <v>-16243213.752165493</v>
      </c>
      <c r="AF227" s="10">
        <f t="shared" si="95"/>
        <v>-17276289.328107998</v>
      </c>
      <c r="AG227" s="10">
        <f t="shared" si="95"/>
        <v>-18345590.820975386</v>
      </c>
      <c r="AH227" s="10">
        <f t="shared" si="95"/>
        <v>-19452184.132949505</v>
      </c>
      <c r="AI227" s="10">
        <f t="shared" si="95"/>
        <v>-20597163.958474487</v>
      </c>
      <c r="AJ227" s="10">
        <f t="shared" si="95"/>
        <v>-21781654.523468889</v>
      </c>
      <c r="AK227" s="10">
        <f t="shared" si="95"/>
        <v>-23006810.342887364</v>
      </c>
    </row>
    <row r="228" spans="4:38" x14ac:dyDescent="0.35">
      <c r="E228" t="s">
        <v>142</v>
      </c>
      <c r="F228" t="s">
        <v>53</v>
      </c>
      <c r="G228" s="10">
        <f t="shared" ref="G228:AK228" si="96">-G36-G52-G87</f>
        <v>-2197616.1825999999</v>
      </c>
      <c r="H228" s="10">
        <f t="shared" si="96"/>
        <v>-2338304.2137968307</v>
      </c>
      <c r="I228" s="10">
        <f t="shared" si="96"/>
        <v>-2710520.8808911005</v>
      </c>
      <c r="J228" s="10">
        <f t="shared" si="96"/>
        <v>-3063146.7228086372</v>
      </c>
      <c r="K228" s="10">
        <f t="shared" si="96"/>
        <v>-3549843.9022192797</v>
      </c>
      <c r="L228" s="10">
        <f t="shared" si="96"/>
        <v>-3844264.5922605116</v>
      </c>
      <c r="M228" s="10">
        <f t="shared" si="96"/>
        <v>-4001325.7003741753</v>
      </c>
      <c r="N228" s="10">
        <f t="shared" si="96"/>
        <v>-4194069.3778108284</v>
      </c>
      <c r="O228" s="10">
        <f t="shared" si="96"/>
        <v>-4485177.1546153165</v>
      </c>
      <c r="P228" s="10">
        <f t="shared" si="96"/>
        <v>-4782398.1947326986</v>
      </c>
      <c r="Q228" s="10">
        <f t="shared" si="96"/>
        <v>-5085860.8766925465</v>
      </c>
      <c r="R228" s="10">
        <f t="shared" si="96"/>
        <v>-5395696.2749735508</v>
      </c>
      <c r="S228" s="10">
        <f t="shared" si="96"/>
        <v>-5712038.2166184559</v>
      </c>
      <c r="T228" s="10">
        <f t="shared" si="96"/>
        <v>-6034160.7541327896</v>
      </c>
      <c r="U228" s="10">
        <f t="shared" si="96"/>
        <v>-6362106.8626120714</v>
      </c>
      <c r="V228" s="10">
        <f t="shared" si="96"/>
        <v>-6695920.419628826</v>
      </c>
      <c r="W228" s="10">
        <f t="shared" si="96"/>
        <v>-7035646.2241846044</v>
      </c>
      <c r="X228" s="10">
        <f t="shared" si="96"/>
        <v>-7381330.0160599854</v>
      </c>
      <c r="Y228" s="10">
        <f t="shared" si="96"/>
        <v>-7733018.4955709428</v>
      </c>
      <c r="Z228" s="10">
        <f t="shared" si="96"/>
        <v>-8090759.3437400861</v>
      </c>
      <c r="AA228" s="10">
        <f t="shared" si="96"/>
        <v>-8454601.2428914998</v>
      </c>
      <c r="AB228" s="10">
        <f t="shared" si="96"/>
        <v>-8824593.8976780735</v>
      </c>
      <c r="AC228" s="10">
        <f t="shared" si="96"/>
        <v>-9200788.0565504059</v>
      </c>
      <c r="AD228" s="10">
        <f t="shared" si="96"/>
        <v>-9583235.5336765591</v>
      </c>
      <c r="AE228" s="10">
        <f t="shared" si="96"/>
        <v>-9971989.2313221265</v>
      </c>
      <c r="AF228" s="10">
        <f t="shared" si="96"/>
        <v>-8812036.1753002778</v>
      </c>
      <c r="AG228" s="10">
        <f t="shared" si="96"/>
        <v>-9179186.4141452238</v>
      </c>
      <c r="AH228" s="10">
        <f t="shared" si="96"/>
        <v>-9309862.4135577846</v>
      </c>
      <c r="AI228" s="10">
        <f t="shared" si="96"/>
        <v>-9528726.8204868194</v>
      </c>
      <c r="AJ228" s="10">
        <f t="shared" si="96"/>
        <v>-9753078.1396619268</v>
      </c>
      <c r="AK228" s="10">
        <f t="shared" si="96"/>
        <v>-10033731.976769038</v>
      </c>
    </row>
    <row r="229" spans="4:38" x14ac:dyDescent="0.35">
      <c r="E229" t="s">
        <v>125</v>
      </c>
      <c r="F229" t="s">
        <v>53</v>
      </c>
      <c r="G229" s="10">
        <f t="shared" ref="G229:AK229" si="97">G209</f>
        <v>0</v>
      </c>
      <c r="H229" s="10">
        <f t="shared" si="97"/>
        <v>0</v>
      </c>
      <c r="I229" s="10">
        <f t="shared" si="97"/>
        <v>0</v>
      </c>
      <c r="J229" s="10">
        <f t="shared" si="97"/>
        <v>0</v>
      </c>
      <c r="K229" s="10">
        <f t="shared" si="97"/>
        <v>0</v>
      </c>
      <c r="L229" s="10">
        <f t="shared" si="97"/>
        <v>0</v>
      </c>
      <c r="M229" s="10">
        <f t="shared" si="97"/>
        <v>0</v>
      </c>
      <c r="N229" s="10">
        <f t="shared" si="97"/>
        <v>0</v>
      </c>
      <c r="O229" s="10">
        <f t="shared" si="97"/>
        <v>0</v>
      </c>
      <c r="P229" s="10">
        <f t="shared" si="97"/>
        <v>0</v>
      </c>
      <c r="Q229" s="10">
        <f t="shared" si="97"/>
        <v>0</v>
      </c>
      <c r="R229" s="10">
        <f t="shared" si="97"/>
        <v>0</v>
      </c>
      <c r="S229" s="10">
        <f t="shared" si="97"/>
        <v>0</v>
      </c>
      <c r="T229" s="10">
        <f t="shared" si="97"/>
        <v>0</v>
      </c>
      <c r="U229" s="10">
        <f t="shared" si="97"/>
        <v>0</v>
      </c>
      <c r="V229" s="10">
        <f t="shared" si="97"/>
        <v>0</v>
      </c>
      <c r="W229" s="10">
        <f t="shared" si="97"/>
        <v>0</v>
      </c>
      <c r="X229" s="10">
        <f t="shared" si="97"/>
        <v>0</v>
      </c>
      <c r="Y229" s="10">
        <f t="shared" si="97"/>
        <v>0</v>
      </c>
      <c r="Z229" s="10">
        <f t="shared" si="97"/>
        <v>0</v>
      </c>
      <c r="AA229" s="10">
        <f t="shared" si="97"/>
        <v>0</v>
      </c>
      <c r="AB229" s="10">
        <f t="shared" si="97"/>
        <v>0</v>
      </c>
      <c r="AC229" s="10">
        <f t="shared" si="97"/>
        <v>0</v>
      </c>
      <c r="AD229" s="10">
        <f t="shared" si="97"/>
        <v>0</v>
      </c>
      <c r="AE229" s="10">
        <f t="shared" si="97"/>
        <v>0</v>
      </c>
      <c r="AF229" s="10">
        <f t="shared" si="97"/>
        <v>0</v>
      </c>
      <c r="AG229" s="10">
        <f t="shared" si="97"/>
        <v>0</v>
      </c>
      <c r="AH229" s="10">
        <f t="shared" si="97"/>
        <v>0</v>
      </c>
      <c r="AI229" s="10">
        <f t="shared" si="97"/>
        <v>0</v>
      </c>
      <c r="AJ229" s="10">
        <f t="shared" si="97"/>
        <v>0</v>
      </c>
      <c r="AK229" s="10">
        <f t="shared" si="97"/>
        <v>0</v>
      </c>
    </row>
    <row r="230" spans="4:38" x14ac:dyDescent="0.35">
      <c r="E230" t="s">
        <v>143</v>
      </c>
      <c r="F230" t="s">
        <v>53</v>
      </c>
      <c r="H230" s="10">
        <f t="shared" ref="H230:AK230" si="98">H221</f>
        <v>2496767.7866877103</v>
      </c>
      <c r="I230" s="10">
        <f t="shared" si="98"/>
        <v>2254251.1602667128</v>
      </c>
      <c r="J230" s="10">
        <f t="shared" si="98"/>
        <v>2333855.7210991215</v>
      </c>
      <c r="K230" s="10">
        <f t="shared" si="98"/>
        <v>2558561.9311494618</v>
      </c>
      <c r="L230" s="10">
        <f t="shared" si="98"/>
        <v>2673955.270434801</v>
      </c>
      <c r="M230" s="10">
        <f t="shared" si="98"/>
        <v>2369527.9854951105</v>
      </c>
      <c r="N230" s="10">
        <f t="shared" si="98"/>
        <v>2647192.0221142513</v>
      </c>
      <c r="O230" s="10">
        <f t="shared" si="98"/>
        <v>2702783.0545786498</v>
      </c>
      <c r="P230" s="10">
        <f t="shared" si="98"/>
        <v>2759541.4987248015</v>
      </c>
      <c r="Q230" s="10">
        <f t="shared" si="98"/>
        <v>2817491.8701980221</v>
      </c>
      <c r="R230" s="10">
        <f t="shared" si="98"/>
        <v>2876659.1994721801</v>
      </c>
      <c r="S230" s="10">
        <f t="shared" si="98"/>
        <v>2937069.042661096</v>
      </c>
      <c r="T230" s="10">
        <f t="shared" si="98"/>
        <v>2998747.4925569785</v>
      </c>
      <c r="U230" s="10">
        <f t="shared" si="98"/>
        <v>3061721.1899006749</v>
      </c>
      <c r="V230" s="10">
        <f t="shared" si="98"/>
        <v>3126017.3348885886</v>
      </c>
      <c r="W230" s="10">
        <f t="shared" si="98"/>
        <v>3191663.6989212488</v>
      </c>
      <c r="X230" s="10">
        <f t="shared" si="98"/>
        <v>3258688.636598595</v>
      </c>
      <c r="Y230" s="10">
        <f t="shared" si="98"/>
        <v>3327121.0979671651</v>
      </c>
      <c r="Z230" s="10">
        <f t="shared" si="98"/>
        <v>3396990.641024475</v>
      </c>
      <c r="AA230" s="10">
        <f t="shared" si="98"/>
        <v>3468327.4444859889</v>
      </c>
      <c r="AB230" s="10">
        <f t="shared" si="98"/>
        <v>3541162.3208201942</v>
      </c>
      <c r="AC230" s="10">
        <f t="shared" si="98"/>
        <v>3615526.7295574178</v>
      </c>
      <c r="AD230" s="10">
        <f t="shared" si="98"/>
        <v>3691452.7908781231</v>
      </c>
      <c r="AE230" s="10">
        <f t="shared" si="98"/>
        <v>3768973.2994865635</v>
      </c>
      <c r="AF230" s="10">
        <f t="shared" si="98"/>
        <v>3848121.7387757814</v>
      </c>
      <c r="AG230" s="10">
        <f t="shared" si="98"/>
        <v>3928932.2952900724</v>
      </c>
      <c r="AH230" s="10">
        <f t="shared" si="98"/>
        <v>4011439.8734911638</v>
      </c>
      <c r="AI230" s="10">
        <f t="shared" si="98"/>
        <v>4095680.1108344775</v>
      </c>
      <c r="AJ230" s="10">
        <f t="shared" si="98"/>
        <v>4181689.3931620009</v>
      </c>
      <c r="AK230" s="10">
        <f t="shared" si="98"/>
        <v>4269504.8704184024</v>
      </c>
    </row>
    <row r="232" spans="4:38" x14ac:dyDescent="0.35">
      <c r="E232" t="s">
        <v>144</v>
      </c>
      <c r="F232" t="s">
        <v>53</v>
      </c>
      <c r="G232" s="10">
        <f t="shared" ref="G232:AK232" si="99">SUM(G224:G230)</f>
        <v>4034970.2174000004</v>
      </c>
      <c r="H232" s="10">
        <f t="shared" si="99"/>
        <v>4412784.6354719345</v>
      </c>
      <c r="I232" s="10">
        <f t="shared" si="99"/>
        <v>3908388.7431555144</v>
      </c>
      <c r="J232" s="10">
        <f t="shared" si="99"/>
        <v>3372258.3522416069</v>
      </c>
      <c r="K232" s="10">
        <f t="shared" si="99"/>
        <v>4085797.0474737682</v>
      </c>
      <c r="L232" s="10">
        <f t="shared" si="99"/>
        <v>4681746.8136002552</v>
      </c>
      <c r="M232" s="10">
        <f t="shared" si="99"/>
        <v>3305515.6014119135</v>
      </c>
      <c r="N232" s="10">
        <f t="shared" si="99"/>
        <v>4636600.9980532899</v>
      </c>
      <c r="O232" s="10">
        <f t="shared" si="99"/>
        <v>4310315.3846533792</v>
      </c>
      <c r="P232" s="10">
        <f t="shared" si="99"/>
        <v>4543774.0148658399</v>
      </c>
      <c r="Q232" s="10">
        <f t="shared" si="99"/>
        <v>4824753.5639371537</v>
      </c>
      <c r="R232" s="10">
        <f t="shared" si="99"/>
        <v>5157059.0837805849</v>
      </c>
      <c r="S232" s="10">
        <f t="shared" si="99"/>
        <v>5544734.058869442</v>
      </c>
      <c r="T232" s="10">
        <f t="shared" si="99"/>
        <v>5753118.2747343257</v>
      </c>
      <c r="U232" s="10">
        <f t="shared" si="99"/>
        <v>5972995.9667027052</v>
      </c>
      <c r="V232" s="10">
        <f t="shared" si="99"/>
        <v>6204816.6197006749</v>
      </c>
      <c r="W232" s="10">
        <f t="shared" si="99"/>
        <v>6449041.8816325162</v>
      </c>
      <c r="X232" s="10">
        <f t="shared" si="99"/>
        <v>6706145.8760028947</v>
      </c>
      <c r="Y232" s="10">
        <f t="shared" si="99"/>
        <v>6976615.522305347</v>
      </c>
      <c r="Z232" s="10">
        <f t="shared" si="99"/>
        <v>7260950.8643653821</v>
      </c>
      <c r="AA232" s="10">
        <f t="shared" si="99"/>
        <v>7559665.4068308827</v>
      </c>
      <c r="AB232" s="10">
        <f t="shared" si="99"/>
        <v>7873286.4600073658</v>
      </c>
      <c r="AC232" s="10">
        <f t="shared" si="99"/>
        <v>8202355.4932400063</v>
      </c>
      <c r="AD232" s="10">
        <f t="shared" si="99"/>
        <v>8547428.4970494956</v>
      </c>
      <c r="AE232" s="10">
        <f t="shared" si="99"/>
        <v>8909076.3542334139</v>
      </c>
      <c r="AF232" s="10">
        <f t="shared" si="99"/>
        <v>10842952.207550038</v>
      </c>
      <c r="AG232" s="10">
        <f t="shared" si="99"/>
        <v>11273902.973563004</v>
      </c>
      <c r="AH232" s="10">
        <f t="shared" si="99"/>
        <v>11966180.371335564</v>
      </c>
      <c r="AI232" s="10">
        <f t="shared" si="99"/>
        <v>12595813.59185344</v>
      </c>
      <c r="AJ232" s="10">
        <f t="shared" si="99"/>
        <v>13246214.06560988</v>
      </c>
      <c r="AK232" s="10">
        <f t="shared" si="99"/>
        <v>13867294.674415592</v>
      </c>
    </row>
    <row r="233" spans="4:38" x14ac:dyDescent="0.35">
      <c r="E233" t="s">
        <v>145</v>
      </c>
      <c r="F233" t="s">
        <v>53</v>
      </c>
      <c r="G233" s="10">
        <f>-G232*G$20</f>
        <v>0</v>
      </c>
      <c r="H233" s="10">
        <f t="shared" ref="H233:AK233" si="100">-H232*H$20</f>
        <v>0</v>
      </c>
      <c r="I233" s="10">
        <f t="shared" si="100"/>
        <v>0</v>
      </c>
      <c r="J233" s="10">
        <f t="shared" si="100"/>
        <v>0</v>
      </c>
      <c r="K233" s="10">
        <f t="shared" si="100"/>
        <v>0</v>
      </c>
      <c r="L233" s="10">
        <f t="shared" si="100"/>
        <v>0</v>
      </c>
      <c r="M233" s="10">
        <f t="shared" si="100"/>
        <v>0</v>
      </c>
      <c r="N233" s="10">
        <f t="shared" si="100"/>
        <v>0</v>
      </c>
      <c r="O233" s="10">
        <f t="shared" si="100"/>
        <v>0</v>
      </c>
      <c r="P233" s="10">
        <f t="shared" si="100"/>
        <v>0</v>
      </c>
      <c r="Q233" s="10">
        <f t="shared" si="100"/>
        <v>0</v>
      </c>
      <c r="R233" s="10">
        <f t="shared" si="100"/>
        <v>0</v>
      </c>
      <c r="S233" s="10">
        <f t="shared" si="100"/>
        <v>0</v>
      </c>
      <c r="T233" s="10">
        <f t="shared" si="100"/>
        <v>0</v>
      </c>
      <c r="U233" s="10">
        <f t="shared" si="100"/>
        <v>0</v>
      </c>
      <c r="V233" s="10">
        <f t="shared" si="100"/>
        <v>0</v>
      </c>
      <c r="W233" s="10">
        <f t="shared" si="100"/>
        <v>0</v>
      </c>
      <c r="X233" s="10">
        <f t="shared" si="100"/>
        <v>0</v>
      </c>
      <c r="Y233" s="10">
        <f t="shared" si="100"/>
        <v>0</v>
      </c>
      <c r="Z233" s="10">
        <f t="shared" si="100"/>
        <v>0</v>
      </c>
      <c r="AA233" s="10">
        <f t="shared" si="100"/>
        <v>0</v>
      </c>
      <c r="AB233" s="10">
        <f t="shared" si="100"/>
        <v>0</v>
      </c>
      <c r="AC233" s="10">
        <f t="shared" si="100"/>
        <v>0</v>
      </c>
      <c r="AD233" s="10">
        <f t="shared" si="100"/>
        <v>0</v>
      </c>
      <c r="AE233" s="10">
        <f t="shared" si="100"/>
        <v>0</v>
      </c>
      <c r="AF233" s="10">
        <f t="shared" si="100"/>
        <v>0</v>
      </c>
      <c r="AG233" s="10">
        <f t="shared" si="100"/>
        <v>0</v>
      </c>
      <c r="AH233" s="10">
        <f t="shared" si="100"/>
        <v>0</v>
      </c>
      <c r="AI233" s="10">
        <f t="shared" si="100"/>
        <v>0</v>
      </c>
      <c r="AJ233" s="10">
        <f t="shared" si="100"/>
        <v>0</v>
      </c>
      <c r="AK233" s="10">
        <f t="shared" si="100"/>
        <v>0</v>
      </c>
    </row>
    <row r="235" spans="4:38" x14ac:dyDescent="0.35">
      <c r="D235" t="s">
        <v>146</v>
      </c>
    </row>
    <row r="236" spans="4:38" x14ac:dyDescent="0.35">
      <c r="E236" t="s">
        <v>51</v>
      </c>
      <c r="F236" t="s">
        <v>53</v>
      </c>
      <c r="G236" s="10">
        <f>-G28</f>
        <v>-64771548.044999994</v>
      </c>
      <c r="H236" s="10">
        <f t="shared" ref="H236:AK236" si="101">-H28</f>
        <v>-1998628.7159307459</v>
      </c>
      <c r="I236" s="10">
        <f t="shared" si="101"/>
        <v>-7501412.3547134995</v>
      </c>
      <c r="J236" s="10">
        <f t="shared" si="101"/>
        <v>-8953631.9748609979</v>
      </c>
      <c r="K236" s="10">
        <f t="shared" si="101"/>
        <v>-14816763.503986044</v>
      </c>
      <c r="L236" s="10">
        <f t="shared" si="101"/>
        <v>-5895611.8237101641</v>
      </c>
      <c r="M236" s="10">
        <f t="shared" si="101"/>
        <v>-3765371.2819813695</v>
      </c>
      <c r="N236" s="10">
        <f t="shared" si="101"/>
        <v>-3967030.0734917778</v>
      </c>
      <c r="O236" s="10">
        <f t="shared" si="101"/>
        <v>-33543785.550435688</v>
      </c>
      <c r="P236" s="10">
        <f t="shared" si="101"/>
        <v>-8056640.7966997046</v>
      </c>
      <c r="Q236" s="10">
        <f t="shared" si="101"/>
        <v>-10260620.160198603</v>
      </c>
      <c r="R236" s="10">
        <f t="shared" si="101"/>
        <v>-20330753.185707778</v>
      </c>
      <c r="S236" s="10">
        <f t="shared" si="101"/>
        <v>-26882278.803058125</v>
      </c>
      <c r="T236" s="10">
        <f t="shared" si="101"/>
        <v>-8486345.2473496981</v>
      </c>
      <c r="U236" s="10">
        <f t="shared" si="101"/>
        <v>-8616912.4036175255</v>
      </c>
      <c r="V236" s="10">
        <f t="shared" si="101"/>
        <v>-8747479.5598853547</v>
      </c>
      <c r="W236" s="10">
        <f t="shared" si="101"/>
        <v>-8878046.716153184</v>
      </c>
      <c r="X236" s="10">
        <f t="shared" si="101"/>
        <v>-9008613.8724210113</v>
      </c>
      <c r="Y236" s="10">
        <f t="shared" si="101"/>
        <v>-9139181.0286888406</v>
      </c>
      <c r="Z236" s="10">
        <f t="shared" si="101"/>
        <v>-9269748.1849566698</v>
      </c>
      <c r="AA236" s="10">
        <f t="shared" si="101"/>
        <v>-9400315.3412244972</v>
      </c>
      <c r="AB236" s="10">
        <f t="shared" si="101"/>
        <v>-9530882.4974923264</v>
      </c>
      <c r="AC236" s="10">
        <f t="shared" si="101"/>
        <v>-9661449.6537601557</v>
      </c>
      <c r="AD236" s="10">
        <f t="shared" si="101"/>
        <v>-9792016.8100279849</v>
      </c>
      <c r="AE236" s="10">
        <f t="shared" si="101"/>
        <v>-9922583.9662958123</v>
      </c>
      <c r="AF236" s="10">
        <f t="shared" si="101"/>
        <v>-10053151.122563642</v>
      </c>
      <c r="AG236" s="10">
        <f t="shared" si="101"/>
        <v>-10183718.278831471</v>
      </c>
      <c r="AH236" s="10">
        <f t="shared" si="101"/>
        <v>-10314285.435099298</v>
      </c>
      <c r="AI236" s="10">
        <f t="shared" si="101"/>
        <v>-10444852.591367127</v>
      </c>
      <c r="AJ236" s="10">
        <f t="shared" si="101"/>
        <v>-10575419.747634957</v>
      </c>
      <c r="AK236" s="10">
        <f t="shared" si="101"/>
        <v>-10705986.903902784</v>
      </c>
    </row>
    <row r="237" spans="4:38" x14ac:dyDescent="0.35">
      <c r="E237" t="s">
        <v>147</v>
      </c>
      <c r="F237" t="s">
        <v>53</v>
      </c>
      <c r="G237" s="10">
        <f t="shared" ref="G237:AK237" si="102">G86</f>
        <v>0</v>
      </c>
      <c r="H237" s="10">
        <f t="shared" si="102"/>
        <v>0</v>
      </c>
      <c r="I237" s="10">
        <f t="shared" si="102"/>
        <v>0</v>
      </c>
      <c r="J237" s="10">
        <f t="shared" si="102"/>
        <v>0</v>
      </c>
      <c r="K237" s="10">
        <f t="shared" si="102"/>
        <v>0</v>
      </c>
      <c r="L237" s="10">
        <f t="shared" si="102"/>
        <v>0</v>
      </c>
      <c r="M237" s="10">
        <f t="shared" si="102"/>
        <v>0</v>
      </c>
      <c r="N237" s="10">
        <f t="shared" si="102"/>
        <v>0</v>
      </c>
      <c r="O237" s="10">
        <f t="shared" si="102"/>
        <v>0</v>
      </c>
      <c r="P237" s="10">
        <f t="shared" si="102"/>
        <v>0</v>
      </c>
      <c r="Q237" s="10">
        <f t="shared" si="102"/>
        <v>0</v>
      </c>
      <c r="R237" s="10">
        <f t="shared" si="102"/>
        <v>0</v>
      </c>
      <c r="S237" s="10">
        <f t="shared" si="102"/>
        <v>0</v>
      </c>
      <c r="T237" s="10">
        <f t="shared" si="102"/>
        <v>0</v>
      </c>
      <c r="U237" s="10">
        <f t="shared" si="102"/>
        <v>0</v>
      </c>
      <c r="V237" s="10">
        <f t="shared" si="102"/>
        <v>0</v>
      </c>
      <c r="W237" s="10">
        <f t="shared" si="102"/>
        <v>0</v>
      </c>
      <c r="X237" s="10">
        <f t="shared" si="102"/>
        <v>0</v>
      </c>
      <c r="Y237" s="10">
        <f t="shared" si="102"/>
        <v>0</v>
      </c>
      <c r="Z237" s="10">
        <f t="shared" si="102"/>
        <v>0</v>
      </c>
      <c r="AA237" s="10">
        <f t="shared" si="102"/>
        <v>0</v>
      </c>
      <c r="AB237" s="10">
        <f t="shared" si="102"/>
        <v>0</v>
      </c>
      <c r="AC237" s="10">
        <f t="shared" si="102"/>
        <v>0</v>
      </c>
      <c r="AD237" s="10">
        <f t="shared" si="102"/>
        <v>0</v>
      </c>
      <c r="AE237" s="10">
        <f t="shared" si="102"/>
        <v>0</v>
      </c>
      <c r="AF237" s="10">
        <f t="shared" si="102"/>
        <v>0</v>
      </c>
      <c r="AG237" s="10">
        <f t="shared" si="102"/>
        <v>0</v>
      </c>
      <c r="AH237" s="10">
        <f t="shared" si="102"/>
        <v>0</v>
      </c>
      <c r="AI237" s="10">
        <f t="shared" si="102"/>
        <v>0</v>
      </c>
      <c r="AJ237" s="10">
        <f t="shared" si="102"/>
        <v>0</v>
      </c>
      <c r="AK237" s="10">
        <f t="shared" si="102"/>
        <v>0</v>
      </c>
    </row>
    <row r="238" spans="4:38" x14ac:dyDescent="0.35">
      <c r="E238" t="s">
        <v>60</v>
      </c>
      <c r="F238" t="s">
        <v>53</v>
      </c>
      <c r="G238" s="10">
        <f t="shared" ref="G238:AK238" si="103">G55</f>
        <v>30007000</v>
      </c>
      <c r="H238" s="10">
        <f t="shared" si="103"/>
        <v>0</v>
      </c>
      <c r="I238" s="10">
        <f t="shared" si="103"/>
        <v>0</v>
      </c>
      <c r="J238" s="10">
        <f t="shared" si="103"/>
        <v>0</v>
      </c>
      <c r="K238" s="10">
        <f t="shared" si="103"/>
        <v>0</v>
      </c>
      <c r="L238" s="10">
        <f t="shared" si="103"/>
        <v>0</v>
      </c>
      <c r="M238" s="10">
        <f t="shared" si="103"/>
        <v>0</v>
      </c>
      <c r="N238" s="10">
        <f t="shared" si="103"/>
        <v>0</v>
      </c>
      <c r="O238" s="10">
        <f t="shared" si="103"/>
        <v>0</v>
      </c>
      <c r="P238" s="10">
        <f t="shared" si="103"/>
        <v>0</v>
      </c>
      <c r="Q238" s="10">
        <f t="shared" si="103"/>
        <v>0</v>
      </c>
      <c r="R238" s="10">
        <f t="shared" si="103"/>
        <v>0</v>
      </c>
      <c r="S238" s="10">
        <f t="shared" si="103"/>
        <v>0</v>
      </c>
      <c r="T238" s="10">
        <f t="shared" si="103"/>
        <v>0</v>
      </c>
      <c r="U238" s="10">
        <f t="shared" si="103"/>
        <v>0</v>
      </c>
      <c r="V238" s="10">
        <f t="shared" si="103"/>
        <v>0</v>
      </c>
      <c r="W238" s="10">
        <f t="shared" si="103"/>
        <v>0</v>
      </c>
      <c r="X238" s="10">
        <f t="shared" si="103"/>
        <v>0</v>
      </c>
      <c r="Y238" s="10">
        <f t="shared" si="103"/>
        <v>0</v>
      </c>
      <c r="Z238" s="10">
        <f t="shared" si="103"/>
        <v>0</v>
      </c>
      <c r="AA238" s="10">
        <f t="shared" si="103"/>
        <v>0</v>
      </c>
      <c r="AB238" s="10">
        <f t="shared" si="103"/>
        <v>0</v>
      </c>
      <c r="AC238" s="10">
        <f t="shared" si="103"/>
        <v>0</v>
      </c>
      <c r="AD238" s="10">
        <f t="shared" si="103"/>
        <v>0</v>
      </c>
      <c r="AE238" s="10">
        <f t="shared" si="103"/>
        <v>0</v>
      </c>
      <c r="AF238" s="10">
        <f t="shared" si="103"/>
        <v>0</v>
      </c>
      <c r="AG238" s="10">
        <f t="shared" si="103"/>
        <v>0</v>
      </c>
      <c r="AH238" s="10">
        <f t="shared" si="103"/>
        <v>0</v>
      </c>
      <c r="AI238" s="10">
        <f t="shared" si="103"/>
        <v>0</v>
      </c>
      <c r="AJ238" s="10">
        <f t="shared" si="103"/>
        <v>0</v>
      </c>
      <c r="AK238" s="10">
        <f t="shared" si="103"/>
        <v>0</v>
      </c>
    </row>
    <row r="239" spans="4:38" x14ac:dyDescent="0.35">
      <c r="E239" t="s">
        <v>141</v>
      </c>
      <c r="F239" t="s">
        <v>53</v>
      </c>
      <c r="G239" s="10">
        <f t="shared" ref="G239:AK239" si="104">G179</f>
        <v>0</v>
      </c>
      <c r="H239" s="10">
        <f t="shared" si="104"/>
        <v>526993.09080000001</v>
      </c>
      <c r="I239" s="10">
        <f t="shared" si="104"/>
        <v>1052117.5824</v>
      </c>
      <c r="J239" s="10">
        <f t="shared" si="104"/>
        <v>1617100.6214063212</v>
      </c>
      <c r="K239" s="10">
        <f t="shared" si="104"/>
        <v>2267131.629974653</v>
      </c>
      <c r="L239" s="10">
        <f t="shared" si="104"/>
        <v>3011811.941742972</v>
      </c>
      <c r="M239" s="10">
        <f t="shared" si="104"/>
        <v>3740218.6243665987</v>
      </c>
      <c r="N239" s="10">
        <f t="shared" si="104"/>
        <v>4592466.9910514876</v>
      </c>
      <c r="O239" s="10">
        <f t="shared" si="104"/>
        <v>5480935.0271354765</v>
      </c>
      <c r="P239" s="10">
        <f t="shared" si="104"/>
        <v>6438228.9073482957</v>
      </c>
      <c r="Q239" s="10">
        <f t="shared" si="104"/>
        <v>7468664.8649403714</v>
      </c>
      <c r="R239" s="10">
        <f t="shared" si="104"/>
        <v>8576804.8291375712</v>
      </c>
      <c r="S239" s="10">
        <f t="shared" si="104"/>
        <v>9767469.651642032</v>
      </c>
      <c r="T239" s="10">
        <f t="shared" si="104"/>
        <v>10805934.917017881</v>
      </c>
      <c r="U239" s="10">
        <f t="shared" si="104"/>
        <v>11883708.269423144</v>
      </c>
      <c r="V239" s="10">
        <f t="shared" si="104"/>
        <v>13001982.685331021</v>
      </c>
      <c r="W239" s="10">
        <f t="shared" si="104"/>
        <v>14161983.911360214</v>
      </c>
      <c r="X239" s="10">
        <f t="shared" si="104"/>
        <v>15364971.314518403</v>
      </c>
      <c r="Y239" s="10">
        <f t="shared" si="104"/>
        <v>16612238.753704324</v>
      </c>
      <c r="Z239" s="10">
        <f t="shared" si="104"/>
        <v>17905115.472986355</v>
      </c>
      <c r="AA239" s="10">
        <f t="shared" si="104"/>
        <v>19244967.017187841</v>
      </c>
      <c r="AB239" s="10">
        <f t="shared" si="104"/>
        <v>20633196.17032221</v>
      </c>
      <c r="AC239" s="10">
        <f t="shared" si="104"/>
        <v>22071243.917433634</v>
      </c>
      <c r="AD239" s="10">
        <f t="shared" si="104"/>
        <v>23560590.430412631</v>
      </c>
      <c r="AE239" s="10">
        <f t="shared" si="104"/>
        <v>25102756.078369156</v>
      </c>
      <c r="AF239" s="10">
        <f t="shared" si="104"/>
        <v>26699302.463160045</v>
      </c>
      <c r="AG239" s="10">
        <f t="shared" si="104"/>
        <v>28351833.480681587</v>
      </c>
      <c r="AH239" s="10">
        <f t="shared" si="104"/>
        <v>30061996.408552781</v>
      </c>
      <c r="AI239" s="10">
        <f t="shared" si="104"/>
        <v>31831483.020829581</v>
      </c>
      <c r="AJ239" s="10">
        <f t="shared" si="104"/>
        <v>33662030.730405845</v>
      </c>
      <c r="AK239" s="10">
        <f t="shared" si="104"/>
        <v>35555423.759772114</v>
      </c>
      <c r="AL239" s="10">
        <f t="shared" ref="AL239:AL243" si="105">IF(AF239=0,0,IF($G$17&gt;(AK239/AF239)^(1/5)-1+2%,AK239*(AK239/AF239)^(1/5)/($G$17-((AK239/AF239)^(1/5)-1)),AK239*(1+$G$16)/$G$18))</f>
        <v>1423611280.734405</v>
      </c>
    </row>
    <row r="240" spans="4:38" x14ac:dyDescent="0.35">
      <c r="E240" t="s">
        <v>117</v>
      </c>
      <c r="F240" t="s">
        <v>53</v>
      </c>
      <c r="G240" s="10">
        <f t="shared" ref="G240:AK240" si="106">G226</f>
        <v>0</v>
      </c>
      <c r="H240" s="10">
        <f t="shared" si="106"/>
        <v>0</v>
      </c>
      <c r="I240" s="10">
        <f t="shared" si="106"/>
        <v>0</v>
      </c>
      <c r="J240" s="10">
        <f t="shared" si="106"/>
        <v>0</v>
      </c>
      <c r="K240" s="10">
        <f t="shared" si="106"/>
        <v>0</v>
      </c>
      <c r="L240" s="10">
        <f t="shared" si="106"/>
        <v>0</v>
      </c>
      <c r="M240" s="10">
        <f t="shared" si="106"/>
        <v>0</v>
      </c>
      <c r="N240" s="10">
        <f t="shared" si="106"/>
        <v>0</v>
      </c>
      <c r="O240" s="10">
        <f t="shared" si="106"/>
        <v>0</v>
      </c>
      <c r="P240" s="10">
        <f t="shared" si="106"/>
        <v>0</v>
      </c>
      <c r="Q240" s="10">
        <f t="shared" si="106"/>
        <v>0</v>
      </c>
      <c r="R240" s="10">
        <f t="shared" si="106"/>
        <v>0</v>
      </c>
      <c r="S240" s="10">
        <f t="shared" si="106"/>
        <v>0</v>
      </c>
      <c r="T240" s="10">
        <f t="shared" si="106"/>
        <v>0</v>
      </c>
      <c r="U240" s="10">
        <f t="shared" si="106"/>
        <v>0</v>
      </c>
      <c r="V240" s="10">
        <f t="shared" si="106"/>
        <v>0</v>
      </c>
      <c r="W240" s="10">
        <f t="shared" si="106"/>
        <v>0</v>
      </c>
      <c r="X240" s="10">
        <f t="shared" si="106"/>
        <v>0</v>
      </c>
      <c r="Y240" s="10">
        <f t="shared" si="106"/>
        <v>0</v>
      </c>
      <c r="Z240" s="10">
        <f t="shared" si="106"/>
        <v>0</v>
      </c>
      <c r="AA240" s="10">
        <f t="shared" si="106"/>
        <v>0</v>
      </c>
      <c r="AB240" s="10">
        <f t="shared" si="106"/>
        <v>0</v>
      </c>
      <c r="AC240" s="10">
        <f t="shared" si="106"/>
        <v>0</v>
      </c>
      <c r="AD240" s="10">
        <f t="shared" si="106"/>
        <v>0</v>
      </c>
      <c r="AE240" s="10">
        <f t="shared" si="106"/>
        <v>0</v>
      </c>
      <c r="AF240" s="10">
        <f t="shared" si="106"/>
        <v>0</v>
      </c>
      <c r="AG240" s="10">
        <f t="shared" si="106"/>
        <v>0</v>
      </c>
      <c r="AH240" s="10">
        <f t="shared" si="106"/>
        <v>0</v>
      </c>
      <c r="AI240" s="10">
        <f t="shared" si="106"/>
        <v>0</v>
      </c>
      <c r="AJ240" s="10">
        <f t="shared" si="106"/>
        <v>0</v>
      </c>
      <c r="AK240" s="10">
        <f t="shared" si="106"/>
        <v>0</v>
      </c>
      <c r="AL240" s="10">
        <f t="shared" si="105"/>
        <v>0</v>
      </c>
    </row>
    <row r="241" spans="3:40" x14ac:dyDescent="0.35">
      <c r="E241" t="s">
        <v>118</v>
      </c>
      <c r="F241" t="s">
        <v>53</v>
      </c>
      <c r="G241" s="10">
        <f t="shared" ref="G241:AK241" si="107">-G202</f>
        <v>0</v>
      </c>
      <c r="H241" s="10">
        <f t="shared" si="107"/>
        <v>-448968.02821894531</v>
      </c>
      <c r="I241" s="10">
        <f t="shared" si="107"/>
        <v>-863755.11862009775</v>
      </c>
      <c r="J241" s="10">
        <f t="shared" si="107"/>
        <v>-1301567.2059710165</v>
      </c>
      <c r="K241" s="10">
        <f t="shared" si="107"/>
        <v>-1788979.9498819397</v>
      </c>
      <c r="L241" s="10">
        <f t="shared" si="107"/>
        <v>-2307378.3567829109</v>
      </c>
      <c r="M241" s="10">
        <f t="shared" si="107"/>
        <v>-2781921.1079293475</v>
      </c>
      <c r="N241" s="10">
        <f t="shared" si="107"/>
        <v>-3316358.7199312416</v>
      </c>
      <c r="O241" s="10">
        <f t="shared" si="107"/>
        <v>-3872015.884428618</v>
      </c>
      <c r="P241" s="10">
        <f t="shared" si="107"/>
        <v>-4449548.1356393946</v>
      </c>
      <c r="Q241" s="10">
        <f t="shared" si="107"/>
        <v>-5049629.18239599</v>
      </c>
      <c r="R241" s="10">
        <f t="shared" si="107"/>
        <v>-5672951.3823885461</v>
      </c>
      <c r="S241" s="10">
        <f t="shared" si="107"/>
        <v>-6320226.2283113515</v>
      </c>
      <c r="T241" s="10">
        <f t="shared" si="107"/>
        <v>-6992184.8462032834</v>
      </c>
      <c r="U241" s="10">
        <f t="shared" si="107"/>
        <v>-7689578.5062799901</v>
      </c>
      <c r="V241" s="10">
        <f t="shared" si="107"/>
        <v>-8413179.1465627421</v>
      </c>
      <c r="W241" s="10">
        <f t="shared" si="107"/>
        <v>-9163779.9096161015</v>
      </c>
      <c r="X241" s="10">
        <f t="shared" si="107"/>
        <v>-9942195.6927140653</v>
      </c>
      <c r="Y241" s="10">
        <f t="shared" si="107"/>
        <v>-10749263.711762005</v>
      </c>
      <c r="Z241" s="10">
        <f t="shared" si="107"/>
        <v>-11585844.079309471</v>
      </c>
      <c r="AA241" s="10">
        <f t="shared" si="107"/>
        <v>-12452820.396997042</v>
      </c>
      <c r="AB241" s="10">
        <f t="shared" si="107"/>
        <v>-13351100.362788517</v>
      </c>
      <c r="AC241" s="10">
        <f t="shared" si="107"/>
        <v>-14281616.393348157</v>
      </c>
      <c r="AD241" s="10">
        <f t="shared" si="107"/>
        <v>-15245326.261931311</v>
      </c>
      <c r="AE241" s="10">
        <f t="shared" si="107"/>
        <v>-16243213.752165493</v>
      </c>
      <c r="AF241" s="10">
        <f t="shared" si="107"/>
        <v>-17276289.328107998</v>
      </c>
      <c r="AG241" s="10">
        <f t="shared" si="107"/>
        <v>-18345590.820975386</v>
      </c>
      <c r="AH241" s="10">
        <f t="shared" si="107"/>
        <v>-19452184.132949505</v>
      </c>
      <c r="AI241" s="10">
        <f t="shared" si="107"/>
        <v>-20597163.958474487</v>
      </c>
      <c r="AJ241" s="10">
        <f t="shared" si="107"/>
        <v>-21781654.523468889</v>
      </c>
      <c r="AK241" s="10">
        <f t="shared" si="107"/>
        <v>-23006810.342887364</v>
      </c>
      <c r="AL241" s="10">
        <f t="shared" si="105"/>
        <v>-921174641.57207847</v>
      </c>
    </row>
    <row r="242" spans="3:40" x14ac:dyDescent="0.35">
      <c r="E242" t="s">
        <v>125</v>
      </c>
      <c r="F242" t="s">
        <v>53</v>
      </c>
      <c r="G242" s="10">
        <f t="shared" ref="G242:AK242" si="108">G209</f>
        <v>0</v>
      </c>
      <c r="H242" s="10">
        <f t="shared" si="108"/>
        <v>0</v>
      </c>
      <c r="I242" s="10">
        <f t="shared" si="108"/>
        <v>0</v>
      </c>
      <c r="J242" s="10">
        <f t="shared" si="108"/>
        <v>0</v>
      </c>
      <c r="K242" s="10">
        <f t="shared" si="108"/>
        <v>0</v>
      </c>
      <c r="L242" s="10">
        <f t="shared" si="108"/>
        <v>0</v>
      </c>
      <c r="M242" s="10">
        <f t="shared" si="108"/>
        <v>0</v>
      </c>
      <c r="N242" s="10">
        <f t="shared" si="108"/>
        <v>0</v>
      </c>
      <c r="O242" s="10">
        <f t="shared" si="108"/>
        <v>0</v>
      </c>
      <c r="P242" s="10">
        <f t="shared" si="108"/>
        <v>0</v>
      </c>
      <c r="Q242" s="10">
        <f t="shared" si="108"/>
        <v>0</v>
      </c>
      <c r="R242" s="10">
        <f t="shared" si="108"/>
        <v>0</v>
      </c>
      <c r="S242" s="10">
        <f t="shared" si="108"/>
        <v>0</v>
      </c>
      <c r="T242" s="10">
        <f t="shared" si="108"/>
        <v>0</v>
      </c>
      <c r="U242" s="10">
        <f t="shared" si="108"/>
        <v>0</v>
      </c>
      <c r="V242" s="10">
        <f t="shared" si="108"/>
        <v>0</v>
      </c>
      <c r="W242" s="10">
        <f t="shared" si="108"/>
        <v>0</v>
      </c>
      <c r="X242" s="10">
        <f t="shared" si="108"/>
        <v>0</v>
      </c>
      <c r="Y242" s="10">
        <f t="shared" si="108"/>
        <v>0</v>
      </c>
      <c r="Z242" s="10">
        <f t="shared" si="108"/>
        <v>0</v>
      </c>
      <c r="AA242" s="10">
        <f t="shared" si="108"/>
        <v>0</v>
      </c>
      <c r="AB242" s="10">
        <f t="shared" si="108"/>
        <v>0</v>
      </c>
      <c r="AC242" s="10">
        <f t="shared" si="108"/>
        <v>0</v>
      </c>
      <c r="AD242" s="10">
        <f t="shared" si="108"/>
        <v>0</v>
      </c>
      <c r="AE242" s="10">
        <f t="shared" si="108"/>
        <v>0</v>
      </c>
      <c r="AF242" s="10">
        <f t="shared" si="108"/>
        <v>0</v>
      </c>
      <c r="AG242" s="10">
        <f t="shared" si="108"/>
        <v>0</v>
      </c>
      <c r="AH242" s="10">
        <f t="shared" si="108"/>
        <v>0</v>
      </c>
      <c r="AI242" s="10">
        <f t="shared" si="108"/>
        <v>0</v>
      </c>
      <c r="AJ242" s="10">
        <f t="shared" si="108"/>
        <v>0</v>
      </c>
      <c r="AK242" s="10">
        <f t="shared" si="108"/>
        <v>0</v>
      </c>
      <c r="AL242" s="10">
        <f t="shared" si="105"/>
        <v>0</v>
      </c>
    </row>
    <row r="243" spans="3:40" x14ac:dyDescent="0.35">
      <c r="E243" t="s">
        <v>131</v>
      </c>
      <c r="F243" t="s">
        <v>53</v>
      </c>
      <c r="G243" s="10">
        <f t="shared" ref="G243:AK243" si="109">G216</f>
        <v>0</v>
      </c>
      <c r="H243" s="10">
        <f t="shared" si="109"/>
        <v>0</v>
      </c>
      <c r="I243" s="10">
        <f t="shared" si="109"/>
        <v>0</v>
      </c>
      <c r="J243" s="10">
        <f t="shared" si="109"/>
        <v>0</v>
      </c>
      <c r="K243" s="10">
        <f t="shared" si="109"/>
        <v>0</v>
      </c>
      <c r="L243" s="10">
        <f t="shared" si="109"/>
        <v>0</v>
      </c>
      <c r="M243" s="10">
        <f t="shared" si="109"/>
        <v>0</v>
      </c>
      <c r="N243" s="10">
        <f t="shared" si="109"/>
        <v>0</v>
      </c>
      <c r="O243" s="10">
        <f t="shared" si="109"/>
        <v>0</v>
      </c>
      <c r="P243" s="10">
        <f t="shared" si="109"/>
        <v>0</v>
      </c>
      <c r="Q243" s="10">
        <f t="shared" si="109"/>
        <v>0</v>
      </c>
      <c r="R243" s="10">
        <f t="shared" si="109"/>
        <v>0</v>
      </c>
      <c r="S243" s="10">
        <f t="shared" si="109"/>
        <v>0</v>
      </c>
      <c r="T243" s="10">
        <f t="shared" si="109"/>
        <v>0</v>
      </c>
      <c r="U243" s="10">
        <f t="shared" si="109"/>
        <v>0</v>
      </c>
      <c r="V243" s="10">
        <f t="shared" si="109"/>
        <v>0</v>
      </c>
      <c r="W243" s="10">
        <f t="shared" si="109"/>
        <v>0</v>
      </c>
      <c r="X243" s="10">
        <f t="shared" si="109"/>
        <v>0</v>
      </c>
      <c r="Y243" s="10">
        <f t="shared" si="109"/>
        <v>0</v>
      </c>
      <c r="Z243" s="10">
        <f t="shared" si="109"/>
        <v>0</v>
      </c>
      <c r="AA243" s="10">
        <f t="shared" si="109"/>
        <v>0</v>
      </c>
      <c r="AB243" s="10">
        <f t="shared" si="109"/>
        <v>0</v>
      </c>
      <c r="AC243" s="10">
        <f t="shared" si="109"/>
        <v>0</v>
      </c>
      <c r="AD243" s="10">
        <f t="shared" si="109"/>
        <v>0</v>
      </c>
      <c r="AE243" s="10">
        <f t="shared" si="109"/>
        <v>0</v>
      </c>
      <c r="AF243" s="10">
        <f t="shared" si="109"/>
        <v>0</v>
      </c>
      <c r="AG243" s="10">
        <f t="shared" si="109"/>
        <v>0</v>
      </c>
      <c r="AH243" s="10">
        <f t="shared" si="109"/>
        <v>0</v>
      </c>
      <c r="AI243" s="10">
        <f t="shared" si="109"/>
        <v>0</v>
      </c>
      <c r="AJ243" s="10">
        <f t="shared" si="109"/>
        <v>0</v>
      </c>
      <c r="AK243" s="10">
        <f t="shared" si="109"/>
        <v>0</v>
      </c>
      <c r="AL243" s="10">
        <f t="shared" si="105"/>
        <v>0</v>
      </c>
    </row>
    <row r="244" spans="3:40" x14ac:dyDescent="0.35">
      <c r="E244" t="s">
        <v>148</v>
      </c>
      <c r="F244" t="s">
        <v>53</v>
      </c>
      <c r="G244" s="10">
        <f t="shared" ref="G244:AK244" si="110">G233</f>
        <v>0</v>
      </c>
      <c r="H244" s="10">
        <f t="shared" si="110"/>
        <v>0</v>
      </c>
      <c r="I244" s="10">
        <f t="shared" si="110"/>
        <v>0</v>
      </c>
      <c r="J244" s="10">
        <f t="shared" si="110"/>
        <v>0</v>
      </c>
      <c r="K244" s="10">
        <f t="shared" si="110"/>
        <v>0</v>
      </c>
      <c r="L244" s="10">
        <f t="shared" si="110"/>
        <v>0</v>
      </c>
      <c r="M244" s="10">
        <f t="shared" si="110"/>
        <v>0</v>
      </c>
      <c r="N244" s="10">
        <f t="shared" si="110"/>
        <v>0</v>
      </c>
      <c r="O244" s="10">
        <f t="shared" si="110"/>
        <v>0</v>
      </c>
      <c r="P244" s="10">
        <f t="shared" si="110"/>
        <v>0</v>
      </c>
      <c r="Q244" s="10">
        <f t="shared" si="110"/>
        <v>0</v>
      </c>
      <c r="R244" s="10">
        <f t="shared" si="110"/>
        <v>0</v>
      </c>
      <c r="S244" s="10">
        <f t="shared" si="110"/>
        <v>0</v>
      </c>
      <c r="T244" s="10">
        <f t="shared" si="110"/>
        <v>0</v>
      </c>
      <c r="U244" s="10">
        <f t="shared" si="110"/>
        <v>0</v>
      </c>
      <c r="V244" s="10">
        <f t="shared" si="110"/>
        <v>0</v>
      </c>
      <c r="W244" s="10">
        <f t="shared" si="110"/>
        <v>0</v>
      </c>
      <c r="X244" s="10">
        <f t="shared" si="110"/>
        <v>0</v>
      </c>
      <c r="Y244" s="10">
        <f t="shared" si="110"/>
        <v>0</v>
      </c>
      <c r="Z244" s="10">
        <f t="shared" si="110"/>
        <v>0</v>
      </c>
      <c r="AA244" s="10">
        <f t="shared" si="110"/>
        <v>0</v>
      </c>
      <c r="AB244" s="10">
        <f t="shared" si="110"/>
        <v>0</v>
      </c>
      <c r="AC244" s="10">
        <f t="shared" si="110"/>
        <v>0</v>
      </c>
      <c r="AD244" s="10">
        <f t="shared" si="110"/>
        <v>0</v>
      </c>
      <c r="AE244" s="10">
        <f t="shared" si="110"/>
        <v>0</v>
      </c>
      <c r="AF244" s="10">
        <f t="shared" si="110"/>
        <v>0</v>
      </c>
      <c r="AG244" s="10">
        <f t="shared" si="110"/>
        <v>0</v>
      </c>
      <c r="AH244" s="10">
        <f t="shared" si="110"/>
        <v>0</v>
      </c>
      <c r="AI244" s="10">
        <f t="shared" si="110"/>
        <v>0</v>
      </c>
      <c r="AJ244" s="10">
        <f t="shared" si="110"/>
        <v>0</v>
      </c>
      <c r="AK244" s="10">
        <f t="shared" si="110"/>
        <v>0</v>
      </c>
      <c r="AL244" s="10">
        <f>IF(AF244=0,0,IF($G$17&gt;(AK244/AF244)^(1/5)-1+2%,AK244*(AK244/AF244)^(1/5)/($G$17-((AK244/AF244)^(1/5)-1)),AK244*(1+$G$16)/$G$18))</f>
        <v>0</v>
      </c>
      <c r="AN244" s="8"/>
    </row>
    <row r="245" spans="3:40" x14ac:dyDescent="0.35">
      <c r="E245" t="s">
        <v>149</v>
      </c>
      <c r="F245" t="s">
        <v>53</v>
      </c>
      <c r="G245" s="10">
        <f>-$G$19*G244</f>
        <v>0</v>
      </c>
      <c r="H245" s="10">
        <f t="shared" ref="H245:AK245" si="111">-$G$19*H244</f>
        <v>0</v>
      </c>
      <c r="I245" s="10">
        <f t="shared" si="111"/>
        <v>0</v>
      </c>
      <c r="J245" s="10">
        <f t="shared" si="111"/>
        <v>0</v>
      </c>
      <c r="K245" s="10">
        <f t="shared" si="111"/>
        <v>0</v>
      </c>
      <c r="L245" s="10">
        <f t="shared" si="111"/>
        <v>0</v>
      </c>
      <c r="M245" s="10">
        <f t="shared" si="111"/>
        <v>0</v>
      </c>
      <c r="N245" s="10">
        <f t="shared" si="111"/>
        <v>0</v>
      </c>
      <c r="O245" s="10">
        <f t="shared" si="111"/>
        <v>0</v>
      </c>
      <c r="P245" s="10">
        <f t="shared" si="111"/>
        <v>0</v>
      </c>
      <c r="Q245" s="10">
        <f t="shared" si="111"/>
        <v>0</v>
      </c>
      <c r="R245" s="10">
        <f t="shared" si="111"/>
        <v>0</v>
      </c>
      <c r="S245" s="10">
        <f t="shared" si="111"/>
        <v>0</v>
      </c>
      <c r="T245" s="10">
        <f t="shared" si="111"/>
        <v>0</v>
      </c>
      <c r="U245" s="10">
        <f t="shared" si="111"/>
        <v>0</v>
      </c>
      <c r="V245" s="10">
        <f t="shared" si="111"/>
        <v>0</v>
      </c>
      <c r="W245" s="10">
        <f t="shared" si="111"/>
        <v>0</v>
      </c>
      <c r="X245" s="10">
        <f t="shared" si="111"/>
        <v>0</v>
      </c>
      <c r="Y245" s="10">
        <f t="shared" si="111"/>
        <v>0</v>
      </c>
      <c r="Z245" s="10">
        <f t="shared" si="111"/>
        <v>0</v>
      </c>
      <c r="AA245" s="10">
        <f t="shared" si="111"/>
        <v>0</v>
      </c>
      <c r="AB245" s="10">
        <f t="shared" si="111"/>
        <v>0</v>
      </c>
      <c r="AC245" s="10">
        <f t="shared" si="111"/>
        <v>0</v>
      </c>
      <c r="AD245" s="10">
        <f t="shared" si="111"/>
        <v>0</v>
      </c>
      <c r="AE245" s="10">
        <f t="shared" si="111"/>
        <v>0</v>
      </c>
      <c r="AF245" s="10">
        <f t="shared" si="111"/>
        <v>0</v>
      </c>
      <c r="AG245" s="10">
        <f t="shared" si="111"/>
        <v>0</v>
      </c>
      <c r="AH245" s="10">
        <f t="shared" si="111"/>
        <v>0</v>
      </c>
      <c r="AI245" s="10">
        <f t="shared" si="111"/>
        <v>0</v>
      </c>
      <c r="AJ245" s="10">
        <f t="shared" si="111"/>
        <v>0</v>
      </c>
      <c r="AK245" s="10">
        <f t="shared" si="111"/>
        <v>0</v>
      </c>
      <c r="AL245" s="10">
        <f t="shared" ref="AL245" si="112">IF(AF245=0,0,IF($G$17&gt;(AK245/AF245)^(1/5)-1+2%,AK245*(AK245/AF245)^(1/5)/($G$17-((AK245/AF245)^(1/5)-1)),AK245*(1+$G$16)/$G$18))</f>
        <v>0</v>
      </c>
    </row>
    <row r="246" spans="3:40" x14ac:dyDescent="0.35">
      <c r="E246" t="s">
        <v>150</v>
      </c>
      <c r="F246" t="s">
        <v>53</v>
      </c>
      <c r="G246" s="10">
        <f>SUM(G236:G245)</f>
        <v>-34764548.044999994</v>
      </c>
      <c r="H246" s="10">
        <f t="shared" ref="H246:AL246" si="113">SUM(H236:H245)</f>
        <v>-1920603.6533496913</v>
      </c>
      <c r="I246" s="10">
        <f t="shared" si="113"/>
        <v>-7313049.8909335975</v>
      </c>
      <c r="J246" s="10">
        <f t="shared" si="113"/>
        <v>-8638098.559425693</v>
      </c>
      <c r="K246" s="10">
        <f t="shared" si="113"/>
        <v>-14338611.823893329</v>
      </c>
      <c r="L246" s="10">
        <f t="shared" si="113"/>
        <v>-5191178.2387501029</v>
      </c>
      <c r="M246" s="10">
        <f t="shared" si="113"/>
        <v>-2807073.7655441184</v>
      </c>
      <c r="N246" s="10">
        <f t="shared" si="113"/>
        <v>-2690921.8023715317</v>
      </c>
      <c r="O246" s="10">
        <f t="shared" si="113"/>
        <v>-31934866.407728828</v>
      </c>
      <c r="P246" s="10">
        <f t="shared" si="113"/>
        <v>-6067960.0249908036</v>
      </c>
      <c r="Q246" s="10">
        <f t="shared" si="113"/>
        <v>-7841584.4776542215</v>
      </c>
      <c r="R246" s="10">
        <f t="shared" si="113"/>
        <v>-17426899.738958754</v>
      </c>
      <c r="S246" s="10">
        <f t="shared" si="113"/>
        <v>-23435035.379727446</v>
      </c>
      <c r="T246" s="10">
        <f t="shared" si="113"/>
        <v>-4672595.1765351007</v>
      </c>
      <c r="U246" s="10">
        <f t="shared" si="113"/>
        <v>-4422782.6404743716</v>
      </c>
      <c r="V246" s="10">
        <f t="shared" si="113"/>
        <v>-4158676.0211170763</v>
      </c>
      <c r="W246" s="10">
        <f t="shared" si="113"/>
        <v>-3879842.714409072</v>
      </c>
      <c r="X246" s="10">
        <f t="shared" si="113"/>
        <v>-3585838.2506166734</v>
      </c>
      <c r="Y246" s="10">
        <f t="shared" si="113"/>
        <v>-3276205.9867465217</v>
      </c>
      <c r="Z246" s="10">
        <f t="shared" si="113"/>
        <v>-2950476.7912797853</v>
      </c>
      <c r="AA246" s="10">
        <f t="shared" si="113"/>
        <v>-2608168.7210336979</v>
      </c>
      <c r="AB246" s="10">
        <f t="shared" si="113"/>
        <v>-2248786.6899586339</v>
      </c>
      <c r="AC246" s="10">
        <f t="shared" si="113"/>
        <v>-1871822.1296746787</v>
      </c>
      <c r="AD246" s="10">
        <f t="shared" si="113"/>
        <v>-1476752.6415466648</v>
      </c>
      <c r="AE246" s="10">
        <f t="shared" si="113"/>
        <v>-1063041.6400921494</v>
      </c>
      <c r="AF246" s="10">
        <f t="shared" si="113"/>
        <v>-630137.98751159385</v>
      </c>
      <c r="AG246" s="10">
        <f t="shared" si="113"/>
        <v>-177475.61912526935</v>
      </c>
      <c r="AH246" s="10">
        <f t="shared" si="113"/>
        <v>295526.84050397947</v>
      </c>
      <c r="AI246" s="10">
        <f t="shared" si="113"/>
        <v>789466.47098796815</v>
      </c>
      <c r="AJ246" s="10">
        <f t="shared" si="113"/>
        <v>1304956.4593020007</v>
      </c>
      <c r="AK246" s="10">
        <f t="shared" si="113"/>
        <v>1842626.5129819661</v>
      </c>
      <c r="AL246" s="10">
        <f t="shared" si="113"/>
        <v>502436639.16232657</v>
      </c>
    </row>
    <row r="247" spans="3:40" x14ac:dyDescent="0.35">
      <c r="E247" t="s">
        <v>151</v>
      </c>
      <c r="F247" t="s">
        <v>53</v>
      </c>
      <c r="G247" s="10">
        <f>NPV($G$17,H246:AL246)+G246</f>
        <v>-20890766.074480169</v>
      </c>
    </row>
    <row r="249" spans="3:40" x14ac:dyDescent="0.35">
      <c r="E249" t="s">
        <v>143</v>
      </c>
      <c r="F249" t="s">
        <v>53</v>
      </c>
      <c r="H249" s="10">
        <f>H221</f>
        <v>2496767.7866877103</v>
      </c>
      <c r="I249" s="10">
        <f t="shared" ref="I249:AK249" si="114">I221</f>
        <v>2254251.1602667128</v>
      </c>
      <c r="J249" s="10">
        <f t="shared" si="114"/>
        <v>2333855.7210991215</v>
      </c>
      <c r="K249" s="10">
        <f t="shared" si="114"/>
        <v>2558561.9311494618</v>
      </c>
      <c r="L249" s="10">
        <f t="shared" si="114"/>
        <v>2673955.270434801</v>
      </c>
      <c r="M249" s="10">
        <f t="shared" si="114"/>
        <v>2369527.9854951105</v>
      </c>
      <c r="N249" s="10">
        <f t="shared" si="114"/>
        <v>2647192.0221142513</v>
      </c>
      <c r="O249" s="10">
        <f t="shared" si="114"/>
        <v>2702783.0545786498</v>
      </c>
      <c r="P249" s="10">
        <f t="shared" si="114"/>
        <v>2759541.4987248015</v>
      </c>
      <c r="Q249" s="10">
        <f t="shared" si="114"/>
        <v>2817491.8701980221</v>
      </c>
      <c r="R249" s="10">
        <f t="shared" si="114"/>
        <v>2876659.1994721801</v>
      </c>
      <c r="S249" s="10">
        <f t="shared" si="114"/>
        <v>2937069.042661096</v>
      </c>
      <c r="T249" s="10">
        <f t="shared" si="114"/>
        <v>2998747.4925569785</v>
      </c>
      <c r="U249" s="10">
        <f t="shared" si="114"/>
        <v>3061721.1899006749</v>
      </c>
      <c r="V249" s="10">
        <f t="shared" si="114"/>
        <v>3126017.3348885886</v>
      </c>
      <c r="W249" s="10">
        <f t="shared" si="114"/>
        <v>3191663.6989212488</v>
      </c>
      <c r="X249" s="10">
        <f t="shared" si="114"/>
        <v>3258688.636598595</v>
      </c>
      <c r="Y249" s="10">
        <f t="shared" si="114"/>
        <v>3327121.0979671651</v>
      </c>
      <c r="Z249" s="10">
        <f t="shared" si="114"/>
        <v>3396990.641024475</v>
      </c>
      <c r="AA249" s="10">
        <f t="shared" si="114"/>
        <v>3468327.4444859889</v>
      </c>
      <c r="AB249" s="10">
        <f t="shared" si="114"/>
        <v>3541162.3208201942</v>
      </c>
      <c r="AC249" s="10">
        <f t="shared" si="114"/>
        <v>3615526.7295574178</v>
      </c>
      <c r="AD249" s="10">
        <f t="shared" si="114"/>
        <v>3691452.7908781231</v>
      </c>
      <c r="AE249" s="10">
        <f t="shared" si="114"/>
        <v>3768973.2994865635</v>
      </c>
      <c r="AF249" s="10">
        <f t="shared" si="114"/>
        <v>3848121.7387757814</v>
      </c>
      <c r="AG249" s="10">
        <f t="shared" si="114"/>
        <v>3928932.2952900724</v>
      </c>
      <c r="AH249" s="10">
        <f t="shared" si="114"/>
        <v>4011439.8734911638</v>
      </c>
      <c r="AI249" s="10">
        <f t="shared" si="114"/>
        <v>4095680.1108344775</v>
      </c>
      <c r="AJ249" s="10">
        <f t="shared" si="114"/>
        <v>4181689.3931620009</v>
      </c>
      <c r="AK249" s="10">
        <f t="shared" si="114"/>
        <v>4269504.8704184024</v>
      </c>
    </row>
    <row r="250" spans="3:40" x14ac:dyDescent="0.35">
      <c r="E250" t="s">
        <v>152</v>
      </c>
      <c r="F250" t="s">
        <v>53</v>
      </c>
      <c r="G250" s="10">
        <f>NPV($G$17,H249:AL249)+G249</f>
        <v>47527647.502558298</v>
      </c>
    </row>
    <row r="251" spans="3:40" x14ac:dyDescent="0.35">
      <c r="E251" s="15" t="s">
        <v>153</v>
      </c>
      <c r="F251" s="15"/>
      <c r="G251" s="18" t="str">
        <f>IF(G247&gt;0,"N/A",IF(ABS(G247+G250)&gt;1,"Error","OK"))</f>
        <v>Error</v>
      </c>
    </row>
    <row r="253" spans="3:40" x14ac:dyDescent="0.35">
      <c r="C253" s="3" t="s">
        <v>154</v>
      </c>
      <c r="D253" s="3"/>
      <c r="G253" s="10">
        <f>MAX(0,-G281)</f>
        <v>20890766.074480169</v>
      </c>
    </row>
    <row r="254" spans="3:40" x14ac:dyDescent="0.35">
      <c r="C254" s="3"/>
      <c r="D254" s="3"/>
    </row>
    <row r="255" spans="3:40" x14ac:dyDescent="0.35">
      <c r="C255" s="3"/>
      <c r="D255" t="s">
        <v>154</v>
      </c>
      <c r="F255" t="s">
        <v>53</v>
      </c>
      <c r="G255" s="17">
        <v>102439777.110742</v>
      </c>
    </row>
    <row r="257" spans="4:37" x14ac:dyDescent="0.35">
      <c r="D257" t="s">
        <v>140</v>
      </c>
    </row>
    <row r="258" spans="4:37" x14ac:dyDescent="0.35">
      <c r="E258" t="s">
        <v>57</v>
      </c>
      <c r="F258" t="s">
        <v>53</v>
      </c>
      <c r="G258" s="10">
        <f t="shared" ref="G258:AK263" si="115">G224</f>
        <v>6232586.4000000004</v>
      </c>
      <c r="H258" s="10">
        <f t="shared" si="115"/>
        <v>4176296</v>
      </c>
      <c r="I258" s="10">
        <f t="shared" si="115"/>
        <v>4176296</v>
      </c>
      <c r="J258" s="10">
        <f t="shared" si="115"/>
        <v>3786015.9385158177</v>
      </c>
      <c r="K258" s="10">
        <f t="shared" si="115"/>
        <v>4598927.3384508733</v>
      </c>
      <c r="L258" s="10">
        <f t="shared" si="115"/>
        <v>5147622.5504659051</v>
      </c>
      <c r="M258" s="10">
        <f t="shared" si="115"/>
        <v>3979015.7998537263</v>
      </c>
      <c r="N258" s="10">
        <f t="shared" si="115"/>
        <v>4907370.082629622</v>
      </c>
      <c r="O258" s="10">
        <f t="shared" si="115"/>
        <v>4483790.3419831889</v>
      </c>
      <c r="P258" s="10">
        <f t="shared" si="115"/>
        <v>4577949.939164836</v>
      </c>
      <c r="Q258" s="10">
        <f t="shared" si="115"/>
        <v>4674086.8878872972</v>
      </c>
      <c r="R258" s="10">
        <f t="shared" si="115"/>
        <v>4772242.7125329301</v>
      </c>
      <c r="S258" s="10">
        <f t="shared" si="115"/>
        <v>4872459.8094961215</v>
      </c>
      <c r="T258" s="10">
        <f t="shared" si="115"/>
        <v>4974781.4654955398</v>
      </c>
      <c r="U258" s="10">
        <f t="shared" si="115"/>
        <v>5079251.8762709461</v>
      </c>
      <c r="V258" s="10">
        <f t="shared" si="115"/>
        <v>5185916.1656726357</v>
      </c>
      <c r="W258" s="10">
        <f t="shared" si="115"/>
        <v>5294820.4051517611</v>
      </c>
      <c r="X258" s="10">
        <f t="shared" si="115"/>
        <v>5406011.6336599477</v>
      </c>
      <c r="Y258" s="10">
        <f t="shared" si="115"/>
        <v>5519537.8779668063</v>
      </c>
      <c r="Z258" s="10">
        <f t="shared" si="115"/>
        <v>5635448.1734041097</v>
      </c>
      <c r="AA258" s="10">
        <f t="shared" si="115"/>
        <v>5753792.5850455957</v>
      </c>
      <c r="AB258" s="10">
        <f t="shared" si="115"/>
        <v>5874622.229331553</v>
      </c>
      <c r="AC258" s="10">
        <f t="shared" si="115"/>
        <v>5997989.296147516</v>
      </c>
      <c r="AD258" s="10">
        <f t="shared" si="115"/>
        <v>6123947.0713666137</v>
      </c>
      <c r="AE258" s="10">
        <f t="shared" si="115"/>
        <v>6252549.959865313</v>
      </c>
      <c r="AF258" s="10">
        <f t="shared" si="115"/>
        <v>6383853.5090224845</v>
      </c>
      <c r="AG258" s="10">
        <f t="shared" si="115"/>
        <v>6517914.432711957</v>
      </c>
      <c r="AH258" s="10">
        <f t="shared" si="115"/>
        <v>6654790.6357989078</v>
      </c>
      <c r="AI258" s="10">
        <f t="shared" si="115"/>
        <v>6794541.2391506853</v>
      </c>
      <c r="AJ258" s="10">
        <f t="shared" si="115"/>
        <v>6937226.6051728493</v>
      </c>
      <c r="AK258" s="10">
        <f t="shared" si="115"/>
        <v>7082908.363881479</v>
      </c>
    </row>
    <row r="259" spans="4:37" x14ac:dyDescent="0.35">
      <c r="E259" t="s">
        <v>141</v>
      </c>
      <c r="F259" t="s">
        <v>53</v>
      </c>
      <c r="G259" s="10">
        <f t="shared" si="115"/>
        <v>0</v>
      </c>
      <c r="H259" s="10">
        <f t="shared" si="115"/>
        <v>526993.09080000001</v>
      </c>
      <c r="I259" s="10">
        <f t="shared" si="115"/>
        <v>1052117.5824</v>
      </c>
      <c r="J259" s="10">
        <f t="shared" si="115"/>
        <v>1617100.6214063212</v>
      </c>
      <c r="K259" s="10">
        <f t="shared" si="115"/>
        <v>2267131.629974653</v>
      </c>
      <c r="L259" s="10">
        <f t="shared" si="115"/>
        <v>3011811.941742972</v>
      </c>
      <c r="M259" s="10">
        <f t="shared" si="115"/>
        <v>3740218.6243665987</v>
      </c>
      <c r="N259" s="10">
        <f t="shared" si="115"/>
        <v>4592466.9910514876</v>
      </c>
      <c r="O259" s="10">
        <f t="shared" si="115"/>
        <v>5480935.0271354765</v>
      </c>
      <c r="P259" s="10">
        <f t="shared" si="115"/>
        <v>6438228.9073482957</v>
      </c>
      <c r="Q259" s="10">
        <f t="shared" si="115"/>
        <v>7468664.8649403714</v>
      </c>
      <c r="R259" s="10">
        <f t="shared" si="115"/>
        <v>8576804.8291375712</v>
      </c>
      <c r="S259" s="10">
        <f t="shared" si="115"/>
        <v>9767469.651642032</v>
      </c>
      <c r="T259" s="10">
        <f t="shared" si="115"/>
        <v>10805934.917017881</v>
      </c>
      <c r="U259" s="10">
        <f t="shared" si="115"/>
        <v>11883708.269423144</v>
      </c>
      <c r="V259" s="10">
        <f t="shared" si="115"/>
        <v>13001982.685331021</v>
      </c>
      <c r="W259" s="10">
        <f t="shared" si="115"/>
        <v>14161983.911360214</v>
      </c>
      <c r="X259" s="10">
        <f t="shared" si="115"/>
        <v>15364971.314518403</v>
      </c>
      <c r="Y259" s="10">
        <f t="shared" si="115"/>
        <v>16612238.753704324</v>
      </c>
      <c r="Z259" s="10">
        <f t="shared" si="115"/>
        <v>17905115.472986355</v>
      </c>
      <c r="AA259" s="10">
        <f t="shared" si="115"/>
        <v>19244967.017187841</v>
      </c>
      <c r="AB259" s="10">
        <f t="shared" si="115"/>
        <v>20633196.17032221</v>
      </c>
      <c r="AC259" s="10">
        <f t="shared" si="115"/>
        <v>22071243.917433634</v>
      </c>
      <c r="AD259" s="10">
        <f t="shared" si="115"/>
        <v>23560590.430412631</v>
      </c>
      <c r="AE259" s="10">
        <f t="shared" si="115"/>
        <v>25102756.078369156</v>
      </c>
      <c r="AF259" s="10">
        <f t="shared" si="115"/>
        <v>26699302.463160045</v>
      </c>
      <c r="AG259" s="10">
        <f t="shared" si="115"/>
        <v>28351833.480681587</v>
      </c>
      <c r="AH259" s="10">
        <f t="shared" si="115"/>
        <v>30061996.408552781</v>
      </c>
      <c r="AI259" s="10">
        <f t="shared" si="115"/>
        <v>31831483.020829581</v>
      </c>
      <c r="AJ259" s="10">
        <f t="shared" si="115"/>
        <v>33662030.730405845</v>
      </c>
      <c r="AK259" s="10">
        <f t="shared" si="115"/>
        <v>35555423.759772114</v>
      </c>
    </row>
    <row r="260" spans="4:37" x14ac:dyDescent="0.35">
      <c r="E260" t="s">
        <v>117</v>
      </c>
      <c r="F260" t="s">
        <v>53</v>
      </c>
      <c r="G260" s="10">
        <f t="shared" si="115"/>
        <v>0</v>
      </c>
      <c r="H260" s="10">
        <f t="shared" si="115"/>
        <v>0</v>
      </c>
      <c r="I260" s="10">
        <f t="shared" si="115"/>
        <v>0</v>
      </c>
      <c r="J260" s="10">
        <f t="shared" si="115"/>
        <v>0</v>
      </c>
      <c r="K260" s="10">
        <f t="shared" si="115"/>
        <v>0</v>
      </c>
      <c r="L260" s="10">
        <f t="shared" si="115"/>
        <v>0</v>
      </c>
      <c r="M260" s="10">
        <f t="shared" si="115"/>
        <v>0</v>
      </c>
      <c r="N260" s="10">
        <f t="shared" si="115"/>
        <v>0</v>
      </c>
      <c r="O260" s="10">
        <f t="shared" si="115"/>
        <v>0</v>
      </c>
      <c r="P260" s="10">
        <f t="shared" si="115"/>
        <v>0</v>
      </c>
      <c r="Q260" s="10">
        <f t="shared" si="115"/>
        <v>0</v>
      </c>
      <c r="R260" s="10">
        <f t="shared" si="115"/>
        <v>0</v>
      </c>
      <c r="S260" s="10">
        <f t="shared" si="115"/>
        <v>0</v>
      </c>
      <c r="T260" s="10">
        <f t="shared" si="115"/>
        <v>0</v>
      </c>
      <c r="U260" s="10">
        <f t="shared" si="115"/>
        <v>0</v>
      </c>
      <c r="V260" s="10">
        <f t="shared" si="115"/>
        <v>0</v>
      </c>
      <c r="W260" s="10">
        <f t="shared" si="115"/>
        <v>0</v>
      </c>
      <c r="X260" s="10">
        <f t="shared" si="115"/>
        <v>0</v>
      </c>
      <c r="Y260" s="10">
        <f t="shared" si="115"/>
        <v>0</v>
      </c>
      <c r="Z260" s="10">
        <f t="shared" si="115"/>
        <v>0</v>
      </c>
      <c r="AA260" s="10">
        <f t="shared" si="115"/>
        <v>0</v>
      </c>
      <c r="AB260" s="10">
        <f t="shared" si="115"/>
        <v>0</v>
      </c>
      <c r="AC260" s="10">
        <f t="shared" si="115"/>
        <v>0</v>
      </c>
      <c r="AD260" s="10">
        <f t="shared" si="115"/>
        <v>0</v>
      </c>
      <c r="AE260" s="10">
        <f t="shared" si="115"/>
        <v>0</v>
      </c>
      <c r="AF260" s="10">
        <f t="shared" si="115"/>
        <v>0</v>
      </c>
      <c r="AG260" s="10">
        <f t="shared" si="115"/>
        <v>0</v>
      </c>
      <c r="AH260" s="10">
        <f t="shared" si="115"/>
        <v>0</v>
      </c>
      <c r="AI260" s="10">
        <f t="shared" si="115"/>
        <v>0</v>
      </c>
      <c r="AJ260" s="10">
        <f t="shared" si="115"/>
        <v>0</v>
      </c>
      <c r="AK260" s="10">
        <f t="shared" si="115"/>
        <v>0</v>
      </c>
    </row>
    <row r="261" spans="4:37" x14ac:dyDescent="0.35">
      <c r="E261" t="s">
        <v>118</v>
      </c>
      <c r="F261" t="s">
        <v>53</v>
      </c>
      <c r="G261" s="10">
        <f t="shared" si="115"/>
        <v>0</v>
      </c>
      <c r="H261" s="10">
        <f t="shared" si="115"/>
        <v>-448968.02821894531</v>
      </c>
      <c r="I261" s="10">
        <f t="shared" si="115"/>
        <v>-863755.11862009775</v>
      </c>
      <c r="J261" s="10">
        <f t="shared" si="115"/>
        <v>-1301567.2059710165</v>
      </c>
      <c r="K261" s="10">
        <f t="shared" si="115"/>
        <v>-1788979.9498819397</v>
      </c>
      <c r="L261" s="10">
        <f t="shared" si="115"/>
        <v>-2307378.3567829109</v>
      </c>
      <c r="M261" s="10">
        <f t="shared" si="115"/>
        <v>-2781921.1079293475</v>
      </c>
      <c r="N261" s="10">
        <f t="shared" si="115"/>
        <v>-3316358.7199312416</v>
      </c>
      <c r="O261" s="10">
        <f t="shared" si="115"/>
        <v>-3872015.884428618</v>
      </c>
      <c r="P261" s="10">
        <f t="shared" si="115"/>
        <v>-4449548.1356393946</v>
      </c>
      <c r="Q261" s="10">
        <f t="shared" si="115"/>
        <v>-5049629.18239599</v>
      </c>
      <c r="R261" s="10">
        <f t="shared" si="115"/>
        <v>-5672951.3823885461</v>
      </c>
      <c r="S261" s="10">
        <f t="shared" si="115"/>
        <v>-6320226.2283113515</v>
      </c>
      <c r="T261" s="10">
        <f t="shared" si="115"/>
        <v>-6992184.8462032834</v>
      </c>
      <c r="U261" s="10">
        <f t="shared" si="115"/>
        <v>-7689578.5062799901</v>
      </c>
      <c r="V261" s="10">
        <f t="shared" si="115"/>
        <v>-8413179.1465627421</v>
      </c>
      <c r="W261" s="10">
        <f t="shared" si="115"/>
        <v>-9163779.9096161015</v>
      </c>
      <c r="X261" s="10">
        <f t="shared" si="115"/>
        <v>-9942195.6927140653</v>
      </c>
      <c r="Y261" s="10">
        <f t="shared" si="115"/>
        <v>-10749263.711762005</v>
      </c>
      <c r="Z261" s="10">
        <f t="shared" si="115"/>
        <v>-11585844.079309471</v>
      </c>
      <c r="AA261" s="10">
        <f t="shared" si="115"/>
        <v>-12452820.396997042</v>
      </c>
      <c r="AB261" s="10">
        <f t="shared" si="115"/>
        <v>-13351100.362788517</v>
      </c>
      <c r="AC261" s="10">
        <f t="shared" si="115"/>
        <v>-14281616.393348157</v>
      </c>
      <c r="AD261" s="10">
        <f t="shared" si="115"/>
        <v>-15245326.261931311</v>
      </c>
      <c r="AE261" s="10">
        <f t="shared" si="115"/>
        <v>-16243213.752165493</v>
      </c>
      <c r="AF261" s="10">
        <f t="shared" si="115"/>
        <v>-17276289.328107998</v>
      </c>
      <c r="AG261" s="10">
        <f t="shared" si="115"/>
        <v>-18345590.820975386</v>
      </c>
      <c r="AH261" s="10">
        <f t="shared" si="115"/>
        <v>-19452184.132949505</v>
      </c>
      <c r="AI261" s="10">
        <f t="shared" si="115"/>
        <v>-20597163.958474487</v>
      </c>
      <c r="AJ261" s="10">
        <f t="shared" si="115"/>
        <v>-21781654.523468889</v>
      </c>
      <c r="AK261" s="10">
        <f t="shared" si="115"/>
        <v>-23006810.342887364</v>
      </c>
    </row>
    <row r="262" spans="4:37" x14ac:dyDescent="0.35">
      <c r="E262" t="s">
        <v>142</v>
      </c>
      <c r="F262" t="s">
        <v>53</v>
      </c>
      <c r="G262" s="10">
        <f t="shared" si="115"/>
        <v>-2197616.1825999999</v>
      </c>
      <c r="H262" s="10">
        <f t="shared" si="115"/>
        <v>-2338304.2137968307</v>
      </c>
      <c r="I262" s="10">
        <f t="shared" si="115"/>
        <v>-2710520.8808911005</v>
      </c>
      <c r="J262" s="10">
        <f t="shared" si="115"/>
        <v>-3063146.7228086372</v>
      </c>
      <c r="K262" s="10">
        <f t="shared" si="115"/>
        <v>-3549843.9022192797</v>
      </c>
      <c r="L262" s="10">
        <f t="shared" si="115"/>
        <v>-3844264.5922605116</v>
      </c>
      <c r="M262" s="10">
        <f t="shared" si="115"/>
        <v>-4001325.7003741753</v>
      </c>
      <c r="N262" s="10">
        <f t="shared" si="115"/>
        <v>-4194069.3778108284</v>
      </c>
      <c r="O262" s="10">
        <f t="shared" si="115"/>
        <v>-4485177.1546153165</v>
      </c>
      <c r="P262" s="10">
        <f t="shared" si="115"/>
        <v>-4782398.1947326986</v>
      </c>
      <c r="Q262" s="10">
        <f t="shared" si="115"/>
        <v>-5085860.8766925465</v>
      </c>
      <c r="R262" s="10">
        <f t="shared" si="115"/>
        <v>-5395696.2749735508</v>
      </c>
      <c r="S262" s="10">
        <f t="shared" si="115"/>
        <v>-5712038.2166184559</v>
      </c>
      <c r="T262" s="10">
        <f t="shared" si="115"/>
        <v>-6034160.7541327896</v>
      </c>
      <c r="U262" s="10">
        <f t="shared" si="115"/>
        <v>-6362106.8626120714</v>
      </c>
      <c r="V262" s="10">
        <f t="shared" si="115"/>
        <v>-6695920.419628826</v>
      </c>
      <c r="W262" s="10">
        <f t="shared" si="115"/>
        <v>-7035646.2241846044</v>
      </c>
      <c r="X262" s="10">
        <f t="shared" si="115"/>
        <v>-7381330.0160599854</v>
      </c>
      <c r="Y262" s="10">
        <f t="shared" si="115"/>
        <v>-7733018.4955709428</v>
      </c>
      <c r="Z262" s="10">
        <f t="shared" si="115"/>
        <v>-8090759.3437400861</v>
      </c>
      <c r="AA262" s="10">
        <f t="shared" si="115"/>
        <v>-8454601.2428914998</v>
      </c>
      <c r="AB262" s="10">
        <f t="shared" si="115"/>
        <v>-8824593.8976780735</v>
      </c>
      <c r="AC262" s="10">
        <f t="shared" si="115"/>
        <v>-9200788.0565504059</v>
      </c>
      <c r="AD262" s="10">
        <f t="shared" si="115"/>
        <v>-9583235.5336765591</v>
      </c>
      <c r="AE262" s="10">
        <f t="shared" si="115"/>
        <v>-9971989.2313221265</v>
      </c>
      <c r="AF262" s="10">
        <f t="shared" si="115"/>
        <v>-8812036.1753002778</v>
      </c>
      <c r="AG262" s="10">
        <f t="shared" si="115"/>
        <v>-9179186.4141452238</v>
      </c>
      <c r="AH262" s="10">
        <f t="shared" si="115"/>
        <v>-9309862.4135577846</v>
      </c>
      <c r="AI262" s="10">
        <f t="shared" si="115"/>
        <v>-9528726.8204868194</v>
      </c>
      <c r="AJ262" s="10">
        <f t="shared" si="115"/>
        <v>-9753078.1396619268</v>
      </c>
      <c r="AK262" s="10">
        <f t="shared" si="115"/>
        <v>-10033731.976769038</v>
      </c>
    </row>
    <row r="263" spans="4:37" x14ac:dyDescent="0.35">
      <c r="E263" t="s">
        <v>125</v>
      </c>
      <c r="F263" t="s">
        <v>53</v>
      </c>
      <c r="G263" s="10">
        <f t="shared" si="115"/>
        <v>0</v>
      </c>
      <c r="H263" s="10">
        <f t="shared" si="115"/>
        <v>0</v>
      </c>
      <c r="I263" s="10">
        <f t="shared" si="115"/>
        <v>0</v>
      </c>
      <c r="J263" s="10">
        <f t="shared" si="115"/>
        <v>0</v>
      </c>
      <c r="K263" s="10">
        <f t="shared" si="115"/>
        <v>0</v>
      </c>
      <c r="L263" s="10">
        <f t="shared" si="115"/>
        <v>0</v>
      </c>
      <c r="M263" s="10">
        <f t="shared" si="115"/>
        <v>0</v>
      </c>
      <c r="N263" s="10">
        <f t="shared" si="115"/>
        <v>0</v>
      </c>
      <c r="O263" s="10">
        <f t="shared" si="115"/>
        <v>0</v>
      </c>
      <c r="P263" s="10">
        <f t="shared" si="115"/>
        <v>0</v>
      </c>
      <c r="Q263" s="10">
        <f t="shared" si="115"/>
        <v>0</v>
      </c>
      <c r="R263" s="10">
        <f t="shared" si="115"/>
        <v>0</v>
      </c>
      <c r="S263" s="10">
        <f t="shared" si="115"/>
        <v>0</v>
      </c>
      <c r="T263" s="10">
        <f t="shared" si="115"/>
        <v>0</v>
      </c>
      <c r="U263" s="10">
        <f t="shared" si="115"/>
        <v>0</v>
      </c>
      <c r="V263" s="10">
        <f t="shared" si="115"/>
        <v>0</v>
      </c>
      <c r="W263" s="10">
        <f t="shared" si="115"/>
        <v>0</v>
      </c>
      <c r="X263" s="10">
        <f t="shared" si="115"/>
        <v>0</v>
      </c>
      <c r="Y263" s="10">
        <f t="shared" si="115"/>
        <v>0</v>
      </c>
      <c r="Z263" s="10">
        <f t="shared" si="115"/>
        <v>0</v>
      </c>
      <c r="AA263" s="10">
        <f t="shared" si="115"/>
        <v>0</v>
      </c>
      <c r="AB263" s="10">
        <f t="shared" si="115"/>
        <v>0</v>
      </c>
      <c r="AC263" s="10">
        <f t="shared" si="115"/>
        <v>0</v>
      </c>
      <c r="AD263" s="10">
        <f t="shared" si="115"/>
        <v>0</v>
      </c>
      <c r="AE263" s="10">
        <f t="shared" si="115"/>
        <v>0</v>
      </c>
      <c r="AF263" s="10">
        <f t="shared" si="115"/>
        <v>0</v>
      </c>
      <c r="AG263" s="10">
        <f t="shared" si="115"/>
        <v>0</v>
      </c>
      <c r="AH263" s="10">
        <f t="shared" si="115"/>
        <v>0</v>
      </c>
      <c r="AI263" s="10">
        <f t="shared" si="115"/>
        <v>0</v>
      </c>
      <c r="AJ263" s="10">
        <f t="shared" si="115"/>
        <v>0</v>
      </c>
      <c r="AK263" s="10">
        <f t="shared" si="115"/>
        <v>0</v>
      </c>
    </row>
    <row r="264" spans="4:37" x14ac:dyDescent="0.35">
      <c r="E264" t="s">
        <v>143</v>
      </c>
      <c r="F264" t="s">
        <v>53</v>
      </c>
      <c r="G264" s="10">
        <f>G255</f>
        <v>102439777.110742</v>
      </c>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row>
    <row r="266" spans="4:37" x14ac:dyDescent="0.35">
      <c r="E266" t="s">
        <v>144</v>
      </c>
      <c r="F266" t="s">
        <v>53</v>
      </c>
      <c r="G266" s="10">
        <f t="shared" ref="G266:AK266" si="116">SUM(G258:G264)</f>
        <v>106474747.328142</v>
      </c>
      <c r="H266" s="10">
        <f t="shared" si="116"/>
        <v>1916016.8487842241</v>
      </c>
      <c r="I266" s="10">
        <f t="shared" si="116"/>
        <v>1654137.5828888016</v>
      </c>
      <c r="J266" s="10">
        <f t="shared" si="116"/>
        <v>1038402.6311424854</v>
      </c>
      <c r="K266" s="10">
        <f t="shared" si="116"/>
        <v>1527235.1163243065</v>
      </c>
      <c r="L266" s="10">
        <f t="shared" si="116"/>
        <v>2007791.5431654546</v>
      </c>
      <c r="M266" s="10">
        <f t="shared" si="116"/>
        <v>935987.61591680301</v>
      </c>
      <c r="N266" s="10">
        <f t="shared" si="116"/>
        <v>1989408.9759390391</v>
      </c>
      <c r="O266" s="10">
        <f t="shared" si="116"/>
        <v>1607532.3300747294</v>
      </c>
      <c r="P266" s="10">
        <f t="shared" si="116"/>
        <v>1784232.5161410384</v>
      </c>
      <c r="Q266" s="10">
        <f t="shared" si="116"/>
        <v>2007261.693739132</v>
      </c>
      <c r="R266" s="10">
        <f t="shared" si="116"/>
        <v>2280399.8843084043</v>
      </c>
      <c r="S266" s="10">
        <f t="shared" si="116"/>
        <v>2607665.016208346</v>
      </c>
      <c r="T266" s="10">
        <f t="shared" si="116"/>
        <v>2754370.7821773468</v>
      </c>
      <c r="U266" s="10">
        <f t="shared" si="116"/>
        <v>2911274.7768020304</v>
      </c>
      <c r="V266" s="10">
        <f t="shared" si="116"/>
        <v>3078799.2848120863</v>
      </c>
      <c r="W266" s="10">
        <f t="shared" si="116"/>
        <v>3257378.1827112678</v>
      </c>
      <c r="X266" s="10">
        <f t="shared" si="116"/>
        <v>3447457.2394043002</v>
      </c>
      <c r="Y266" s="10">
        <f t="shared" si="116"/>
        <v>3649494.4243381824</v>
      </c>
      <c r="Z266" s="10">
        <f t="shared" si="116"/>
        <v>3863960.2233409071</v>
      </c>
      <c r="AA266" s="10">
        <f t="shared" si="116"/>
        <v>4091337.9623448942</v>
      </c>
      <c r="AB266" s="10">
        <f t="shared" si="116"/>
        <v>4332124.1391871721</v>
      </c>
      <c r="AC266" s="10">
        <f t="shared" si="116"/>
        <v>4586828.7636825889</v>
      </c>
      <c r="AD266" s="10">
        <f t="shared" si="116"/>
        <v>4855975.7061713729</v>
      </c>
      <c r="AE266" s="10">
        <f t="shared" si="116"/>
        <v>5140103.0547468495</v>
      </c>
      <c r="AF266" s="10">
        <f t="shared" si="116"/>
        <v>6994830.4687742554</v>
      </c>
      <c r="AG266" s="10">
        <f t="shared" si="116"/>
        <v>7344970.6782729328</v>
      </c>
      <c r="AH266" s="10">
        <f t="shared" si="116"/>
        <v>7954740.4978443999</v>
      </c>
      <c r="AI266" s="10">
        <f t="shared" si="116"/>
        <v>8500133.4810189623</v>
      </c>
      <c r="AJ266" s="10">
        <f t="shared" si="116"/>
        <v>9064524.6724478789</v>
      </c>
      <c r="AK266" s="10">
        <f t="shared" si="116"/>
        <v>9597789.8039971888</v>
      </c>
    </row>
    <row r="267" spans="4:37" x14ac:dyDescent="0.35">
      <c r="E267" t="s">
        <v>145</v>
      </c>
      <c r="F267" t="s">
        <v>53</v>
      </c>
      <c r="G267" s="10">
        <f>-G266*G$20</f>
        <v>0</v>
      </c>
      <c r="H267" s="10">
        <f t="shared" ref="H267:AK267" si="117">-H266*H$20</f>
        <v>0</v>
      </c>
      <c r="I267" s="10">
        <f t="shared" si="117"/>
        <v>0</v>
      </c>
      <c r="J267" s="10">
        <f t="shared" si="117"/>
        <v>0</v>
      </c>
      <c r="K267" s="10">
        <f t="shared" si="117"/>
        <v>0</v>
      </c>
      <c r="L267" s="10">
        <f t="shared" si="117"/>
        <v>0</v>
      </c>
      <c r="M267" s="10">
        <f t="shared" si="117"/>
        <v>0</v>
      </c>
      <c r="N267" s="10">
        <f t="shared" si="117"/>
        <v>0</v>
      </c>
      <c r="O267" s="10">
        <f t="shared" si="117"/>
        <v>0</v>
      </c>
      <c r="P267" s="10">
        <f t="shared" si="117"/>
        <v>0</v>
      </c>
      <c r="Q267" s="10">
        <f t="shared" si="117"/>
        <v>0</v>
      </c>
      <c r="R267" s="10">
        <f t="shared" si="117"/>
        <v>0</v>
      </c>
      <c r="S267" s="10">
        <f t="shared" si="117"/>
        <v>0</v>
      </c>
      <c r="T267" s="10">
        <f t="shared" si="117"/>
        <v>0</v>
      </c>
      <c r="U267" s="10">
        <f t="shared" si="117"/>
        <v>0</v>
      </c>
      <c r="V267" s="10">
        <f t="shared" si="117"/>
        <v>0</v>
      </c>
      <c r="W267" s="10">
        <f t="shared" si="117"/>
        <v>0</v>
      </c>
      <c r="X267" s="10">
        <f t="shared" si="117"/>
        <v>0</v>
      </c>
      <c r="Y267" s="10">
        <f t="shared" si="117"/>
        <v>0</v>
      </c>
      <c r="Z267" s="10">
        <f t="shared" si="117"/>
        <v>0</v>
      </c>
      <c r="AA267" s="10">
        <f t="shared" si="117"/>
        <v>0</v>
      </c>
      <c r="AB267" s="10">
        <f t="shared" si="117"/>
        <v>0</v>
      </c>
      <c r="AC267" s="10">
        <f t="shared" si="117"/>
        <v>0</v>
      </c>
      <c r="AD267" s="10">
        <f t="shared" si="117"/>
        <v>0</v>
      </c>
      <c r="AE267" s="10">
        <f t="shared" si="117"/>
        <v>0</v>
      </c>
      <c r="AF267" s="10">
        <f t="shared" si="117"/>
        <v>0</v>
      </c>
      <c r="AG267" s="10">
        <f t="shared" si="117"/>
        <v>0</v>
      </c>
      <c r="AH267" s="10">
        <f t="shared" si="117"/>
        <v>0</v>
      </c>
      <c r="AI267" s="10">
        <f t="shared" si="117"/>
        <v>0</v>
      </c>
      <c r="AJ267" s="10">
        <f t="shared" si="117"/>
        <v>0</v>
      </c>
      <c r="AK267" s="10">
        <f t="shared" si="117"/>
        <v>0</v>
      </c>
    </row>
    <row r="269" spans="4:37" x14ac:dyDescent="0.35">
      <c r="D269" t="s">
        <v>146</v>
      </c>
    </row>
    <row r="270" spans="4:37" x14ac:dyDescent="0.35">
      <c r="E270" t="s">
        <v>51</v>
      </c>
      <c r="F270" t="s">
        <v>53</v>
      </c>
      <c r="G270" s="10">
        <f t="shared" ref="G270:AK277" si="118">G236</f>
        <v>-64771548.044999994</v>
      </c>
      <c r="H270" s="10">
        <f t="shared" si="118"/>
        <v>-1998628.7159307459</v>
      </c>
      <c r="I270" s="10">
        <f t="shared" si="118"/>
        <v>-7501412.3547134995</v>
      </c>
      <c r="J270" s="10">
        <f t="shared" si="118"/>
        <v>-8953631.9748609979</v>
      </c>
      <c r="K270" s="10">
        <f t="shared" si="118"/>
        <v>-14816763.503986044</v>
      </c>
      <c r="L270" s="10">
        <f t="shared" si="118"/>
        <v>-5895611.8237101641</v>
      </c>
      <c r="M270" s="10">
        <f t="shared" si="118"/>
        <v>-3765371.2819813695</v>
      </c>
      <c r="N270" s="10">
        <f t="shared" si="118"/>
        <v>-3967030.0734917778</v>
      </c>
      <c r="O270" s="10">
        <f t="shared" si="118"/>
        <v>-33543785.550435688</v>
      </c>
      <c r="P270" s="10">
        <f t="shared" si="118"/>
        <v>-8056640.7966997046</v>
      </c>
      <c r="Q270" s="10">
        <f t="shared" si="118"/>
        <v>-10260620.160198603</v>
      </c>
      <c r="R270" s="10">
        <f t="shared" si="118"/>
        <v>-20330753.185707778</v>
      </c>
      <c r="S270" s="10">
        <f t="shared" si="118"/>
        <v>-26882278.803058125</v>
      </c>
      <c r="T270" s="10">
        <f t="shared" si="118"/>
        <v>-8486345.2473496981</v>
      </c>
      <c r="U270" s="10">
        <f t="shared" si="118"/>
        <v>-8616912.4036175255</v>
      </c>
      <c r="V270" s="10">
        <f t="shared" si="118"/>
        <v>-8747479.5598853547</v>
      </c>
      <c r="W270" s="10">
        <f t="shared" si="118"/>
        <v>-8878046.716153184</v>
      </c>
      <c r="X270" s="10">
        <f t="shared" si="118"/>
        <v>-9008613.8724210113</v>
      </c>
      <c r="Y270" s="10">
        <f t="shared" si="118"/>
        <v>-9139181.0286888406</v>
      </c>
      <c r="Z270" s="10">
        <f t="shared" si="118"/>
        <v>-9269748.1849566698</v>
      </c>
      <c r="AA270" s="10">
        <f t="shared" si="118"/>
        <v>-9400315.3412244972</v>
      </c>
      <c r="AB270" s="10">
        <f t="shared" si="118"/>
        <v>-9530882.4974923264</v>
      </c>
      <c r="AC270" s="10">
        <f t="shared" si="118"/>
        <v>-9661449.6537601557</v>
      </c>
      <c r="AD270" s="10">
        <f t="shared" si="118"/>
        <v>-9792016.8100279849</v>
      </c>
      <c r="AE270" s="10">
        <f t="shared" si="118"/>
        <v>-9922583.9662958123</v>
      </c>
      <c r="AF270" s="10">
        <f t="shared" si="118"/>
        <v>-10053151.122563642</v>
      </c>
      <c r="AG270" s="10">
        <f t="shared" si="118"/>
        <v>-10183718.278831471</v>
      </c>
      <c r="AH270" s="10">
        <f t="shared" si="118"/>
        <v>-10314285.435099298</v>
      </c>
      <c r="AI270" s="10">
        <f t="shared" si="118"/>
        <v>-10444852.591367127</v>
      </c>
      <c r="AJ270" s="10">
        <f t="shared" si="118"/>
        <v>-10575419.747634957</v>
      </c>
      <c r="AK270" s="10">
        <f t="shared" si="118"/>
        <v>-10705986.903902784</v>
      </c>
    </row>
    <row r="271" spans="4:37" x14ac:dyDescent="0.35">
      <c r="E271" t="s">
        <v>147</v>
      </c>
      <c r="F271" t="s">
        <v>53</v>
      </c>
      <c r="G271" s="10">
        <f t="shared" si="118"/>
        <v>0</v>
      </c>
      <c r="H271" s="10">
        <f t="shared" si="118"/>
        <v>0</v>
      </c>
      <c r="I271" s="10">
        <f t="shared" si="118"/>
        <v>0</v>
      </c>
      <c r="J271" s="10">
        <f t="shared" si="118"/>
        <v>0</v>
      </c>
      <c r="K271" s="10">
        <f t="shared" si="118"/>
        <v>0</v>
      </c>
      <c r="L271" s="10">
        <f t="shared" si="118"/>
        <v>0</v>
      </c>
      <c r="M271" s="10">
        <f t="shared" si="118"/>
        <v>0</v>
      </c>
      <c r="N271" s="10">
        <f t="shared" si="118"/>
        <v>0</v>
      </c>
      <c r="O271" s="10">
        <f t="shared" si="118"/>
        <v>0</v>
      </c>
      <c r="P271" s="10">
        <f t="shared" si="118"/>
        <v>0</v>
      </c>
      <c r="Q271" s="10">
        <f t="shared" si="118"/>
        <v>0</v>
      </c>
      <c r="R271" s="10">
        <f t="shared" si="118"/>
        <v>0</v>
      </c>
      <c r="S271" s="10">
        <f t="shared" si="118"/>
        <v>0</v>
      </c>
      <c r="T271" s="10">
        <f t="shared" si="118"/>
        <v>0</v>
      </c>
      <c r="U271" s="10">
        <f t="shared" si="118"/>
        <v>0</v>
      </c>
      <c r="V271" s="10">
        <f t="shared" si="118"/>
        <v>0</v>
      </c>
      <c r="W271" s="10">
        <f t="shared" si="118"/>
        <v>0</v>
      </c>
      <c r="X271" s="10">
        <f t="shared" si="118"/>
        <v>0</v>
      </c>
      <c r="Y271" s="10">
        <f t="shared" si="118"/>
        <v>0</v>
      </c>
      <c r="Z271" s="10">
        <f t="shared" si="118"/>
        <v>0</v>
      </c>
      <c r="AA271" s="10">
        <f t="shared" si="118"/>
        <v>0</v>
      </c>
      <c r="AB271" s="10">
        <f t="shared" si="118"/>
        <v>0</v>
      </c>
      <c r="AC271" s="10">
        <f t="shared" si="118"/>
        <v>0</v>
      </c>
      <c r="AD271" s="10">
        <f t="shared" si="118"/>
        <v>0</v>
      </c>
      <c r="AE271" s="10">
        <f t="shared" si="118"/>
        <v>0</v>
      </c>
      <c r="AF271" s="10">
        <f t="shared" si="118"/>
        <v>0</v>
      </c>
      <c r="AG271" s="10">
        <f t="shared" si="118"/>
        <v>0</v>
      </c>
      <c r="AH271" s="10">
        <f t="shared" si="118"/>
        <v>0</v>
      </c>
      <c r="AI271" s="10">
        <f t="shared" si="118"/>
        <v>0</v>
      </c>
      <c r="AJ271" s="10">
        <f t="shared" si="118"/>
        <v>0</v>
      </c>
      <c r="AK271" s="10">
        <f t="shared" si="118"/>
        <v>0</v>
      </c>
    </row>
    <row r="272" spans="4:37" x14ac:dyDescent="0.35">
      <c r="E272" t="s">
        <v>60</v>
      </c>
      <c r="F272" t="s">
        <v>53</v>
      </c>
      <c r="G272" s="10">
        <f t="shared" si="118"/>
        <v>30007000</v>
      </c>
      <c r="H272" s="10">
        <f t="shared" si="118"/>
        <v>0</v>
      </c>
      <c r="I272" s="10">
        <f t="shared" si="118"/>
        <v>0</v>
      </c>
      <c r="J272" s="10">
        <f t="shared" si="118"/>
        <v>0</v>
      </c>
      <c r="K272" s="10">
        <f t="shared" si="118"/>
        <v>0</v>
      </c>
      <c r="L272" s="10">
        <f t="shared" si="118"/>
        <v>0</v>
      </c>
      <c r="M272" s="10">
        <f t="shared" si="118"/>
        <v>0</v>
      </c>
      <c r="N272" s="10">
        <f t="shared" si="118"/>
        <v>0</v>
      </c>
      <c r="O272" s="10">
        <f t="shared" si="118"/>
        <v>0</v>
      </c>
      <c r="P272" s="10">
        <f t="shared" si="118"/>
        <v>0</v>
      </c>
      <c r="Q272" s="10">
        <f t="shared" si="118"/>
        <v>0</v>
      </c>
      <c r="R272" s="10">
        <f t="shared" si="118"/>
        <v>0</v>
      </c>
      <c r="S272" s="10">
        <f t="shared" si="118"/>
        <v>0</v>
      </c>
      <c r="T272" s="10">
        <f t="shared" si="118"/>
        <v>0</v>
      </c>
      <c r="U272" s="10">
        <f t="shared" si="118"/>
        <v>0</v>
      </c>
      <c r="V272" s="10">
        <f t="shared" si="118"/>
        <v>0</v>
      </c>
      <c r="W272" s="10">
        <f t="shared" si="118"/>
        <v>0</v>
      </c>
      <c r="X272" s="10">
        <f t="shared" si="118"/>
        <v>0</v>
      </c>
      <c r="Y272" s="10">
        <f t="shared" si="118"/>
        <v>0</v>
      </c>
      <c r="Z272" s="10">
        <f t="shared" si="118"/>
        <v>0</v>
      </c>
      <c r="AA272" s="10">
        <f t="shared" si="118"/>
        <v>0</v>
      </c>
      <c r="AB272" s="10">
        <f t="shared" si="118"/>
        <v>0</v>
      </c>
      <c r="AC272" s="10">
        <f t="shared" si="118"/>
        <v>0</v>
      </c>
      <c r="AD272" s="10">
        <f t="shared" si="118"/>
        <v>0</v>
      </c>
      <c r="AE272" s="10">
        <f t="shared" si="118"/>
        <v>0</v>
      </c>
      <c r="AF272" s="10">
        <f t="shared" si="118"/>
        <v>0</v>
      </c>
      <c r="AG272" s="10">
        <f t="shared" si="118"/>
        <v>0</v>
      </c>
      <c r="AH272" s="10">
        <f t="shared" si="118"/>
        <v>0</v>
      </c>
      <c r="AI272" s="10">
        <f t="shared" si="118"/>
        <v>0</v>
      </c>
      <c r="AJ272" s="10">
        <f t="shared" si="118"/>
        <v>0</v>
      </c>
      <c r="AK272" s="10">
        <f t="shared" si="118"/>
        <v>0</v>
      </c>
    </row>
    <row r="273" spans="1:38" x14ac:dyDescent="0.35">
      <c r="E273" t="s">
        <v>141</v>
      </c>
      <c r="F273" t="s">
        <v>53</v>
      </c>
      <c r="G273" s="10">
        <f t="shared" si="118"/>
        <v>0</v>
      </c>
      <c r="H273" s="10">
        <f t="shared" si="118"/>
        <v>526993.09080000001</v>
      </c>
      <c r="I273" s="10">
        <f t="shared" si="118"/>
        <v>1052117.5824</v>
      </c>
      <c r="J273" s="10">
        <f t="shared" si="118"/>
        <v>1617100.6214063212</v>
      </c>
      <c r="K273" s="10">
        <f t="shared" si="118"/>
        <v>2267131.629974653</v>
      </c>
      <c r="L273" s="10">
        <f t="shared" si="118"/>
        <v>3011811.941742972</v>
      </c>
      <c r="M273" s="10">
        <f t="shared" si="118"/>
        <v>3740218.6243665987</v>
      </c>
      <c r="N273" s="10">
        <f t="shared" si="118"/>
        <v>4592466.9910514876</v>
      </c>
      <c r="O273" s="10">
        <f t="shared" si="118"/>
        <v>5480935.0271354765</v>
      </c>
      <c r="P273" s="10">
        <f t="shared" si="118"/>
        <v>6438228.9073482957</v>
      </c>
      <c r="Q273" s="10">
        <f t="shared" si="118"/>
        <v>7468664.8649403714</v>
      </c>
      <c r="R273" s="10">
        <f t="shared" si="118"/>
        <v>8576804.8291375712</v>
      </c>
      <c r="S273" s="10">
        <f t="shared" si="118"/>
        <v>9767469.651642032</v>
      </c>
      <c r="T273" s="10">
        <f t="shared" si="118"/>
        <v>10805934.917017881</v>
      </c>
      <c r="U273" s="10">
        <f t="shared" si="118"/>
        <v>11883708.269423144</v>
      </c>
      <c r="V273" s="10">
        <f t="shared" si="118"/>
        <v>13001982.685331021</v>
      </c>
      <c r="W273" s="10">
        <f t="shared" si="118"/>
        <v>14161983.911360214</v>
      </c>
      <c r="X273" s="10">
        <f t="shared" si="118"/>
        <v>15364971.314518403</v>
      </c>
      <c r="Y273" s="10">
        <f t="shared" si="118"/>
        <v>16612238.753704324</v>
      </c>
      <c r="Z273" s="10">
        <f t="shared" si="118"/>
        <v>17905115.472986355</v>
      </c>
      <c r="AA273" s="10">
        <f t="shared" si="118"/>
        <v>19244967.017187841</v>
      </c>
      <c r="AB273" s="10">
        <f t="shared" si="118"/>
        <v>20633196.17032221</v>
      </c>
      <c r="AC273" s="10">
        <f t="shared" si="118"/>
        <v>22071243.917433634</v>
      </c>
      <c r="AD273" s="10">
        <f t="shared" si="118"/>
        <v>23560590.430412631</v>
      </c>
      <c r="AE273" s="10">
        <f t="shared" si="118"/>
        <v>25102756.078369156</v>
      </c>
      <c r="AF273" s="10">
        <f t="shared" si="118"/>
        <v>26699302.463160045</v>
      </c>
      <c r="AG273" s="10">
        <f t="shared" si="118"/>
        <v>28351833.480681587</v>
      </c>
      <c r="AH273" s="10">
        <f t="shared" si="118"/>
        <v>30061996.408552781</v>
      </c>
      <c r="AI273" s="10">
        <f t="shared" si="118"/>
        <v>31831483.020829581</v>
      </c>
      <c r="AJ273" s="10">
        <f t="shared" si="118"/>
        <v>33662030.730405845</v>
      </c>
      <c r="AK273" s="10">
        <f t="shared" si="118"/>
        <v>35555423.759772114</v>
      </c>
      <c r="AL273" s="10">
        <f t="shared" ref="AL273:AL277" si="119">IF(AF273=0,0,IF($G$17&gt;(AK273/AF273)^(1/5)-1+2%,AK273*(AK273/AF273)^(1/5)/($G$17-((AK273/AF273)^(1/5)-1)),AK273*(1+$G$16)/$G$18))</f>
        <v>1423611280.734405</v>
      </c>
    </row>
    <row r="274" spans="1:38" x14ac:dyDescent="0.35">
      <c r="E274" t="s">
        <v>117</v>
      </c>
      <c r="F274" t="s">
        <v>53</v>
      </c>
      <c r="G274" s="10">
        <f t="shared" si="118"/>
        <v>0</v>
      </c>
      <c r="H274" s="10">
        <f t="shared" si="118"/>
        <v>0</v>
      </c>
      <c r="I274" s="10">
        <f t="shared" si="118"/>
        <v>0</v>
      </c>
      <c r="J274" s="10">
        <f t="shared" si="118"/>
        <v>0</v>
      </c>
      <c r="K274" s="10">
        <f t="shared" si="118"/>
        <v>0</v>
      </c>
      <c r="L274" s="10">
        <f t="shared" si="118"/>
        <v>0</v>
      </c>
      <c r="M274" s="10">
        <f t="shared" si="118"/>
        <v>0</v>
      </c>
      <c r="N274" s="10">
        <f t="shared" si="118"/>
        <v>0</v>
      </c>
      <c r="O274" s="10">
        <f t="shared" si="118"/>
        <v>0</v>
      </c>
      <c r="P274" s="10">
        <f t="shared" si="118"/>
        <v>0</v>
      </c>
      <c r="Q274" s="10">
        <f t="shared" si="118"/>
        <v>0</v>
      </c>
      <c r="R274" s="10">
        <f t="shared" si="118"/>
        <v>0</v>
      </c>
      <c r="S274" s="10">
        <f t="shared" si="118"/>
        <v>0</v>
      </c>
      <c r="T274" s="10">
        <f t="shared" si="118"/>
        <v>0</v>
      </c>
      <c r="U274" s="10">
        <f t="shared" si="118"/>
        <v>0</v>
      </c>
      <c r="V274" s="10">
        <f t="shared" si="118"/>
        <v>0</v>
      </c>
      <c r="W274" s="10">
        <f t="shared" si="118"/>
        <v>0</v>
      </c>
      <c r="X274" s="10">
        <f t="shared" si="118"/>
        <v>0</v>
      </c>
      <c r="Y274" s="10">
        <f t="shared" si="118"/>
        <v>0</v>
      </c>
      <c r="Z274" s="10">
        <f t="shared" si="118"/>
        <v>0</v>
      </c>
      <c r="AA274" s="10">
        <f t="shared" si="118"/>
        <v>0</v>
      </c>
      <c r="AB274" s="10">
        <f t="shared" si="118"/>
        <v>0</v>
      </c>
      <c r="AC274" s="10">
        <f t="shared" si="118"/>
        <v>0</v>
      </c>
      <c r="AD274" s="10">
        <f t="shared" si="118"/>
        <v>0</v>
      </c>
      <c r="AE274" s="10">
        <f t="shared" si="118"/>
        <v>0</v>
      </c>
      <c r="AF274" s="10">
        <f t="shared" si="118"/>
        <v>0</v>
      </c>
      <c r="AG274" s="10">
        <f t="shared" si="118"/>
        <v>0</v>
      </c>
      <c r="AH274" s="10">
        <f t="shared" si="118"/>
        <v>0</v>
      </c>
      <c r="AI274" s="10">
        <f t="shared" si="118"/>
        <v>0</v>
      </c>
      <c r="AJ274" s="10">
        <f t="shared" si="118"/>
        <v>0</v>
      </c>
      <c r="AK274" s="10">
        <f t="shared" si="118"/>
        <v>0</v>
      </c>
      <c r="AL274" s="10">
        <f t="shared" si="119"/>
        <v>0</v>
      </c>
    </row>
    <row r="275" spans="1:38" x14ac:dyDescent="0.35">
      <c r="E275" t="s">
        <v>118</v>
      </c>
      <c r="F275" t="s">
        <v>53</v>
      </c>
      <c r="G275" s="10">
        <f t="shared" si="118"/>
        <v>0</v>
      </c>
      <c r="H275" s="10">
        <f t="shared" si="118"/>
        <v>-448968.02821894531</v>
      </c>
      <c r="I275" s="10">
        <f t="shared" si="118"/>
        <v>-863755.11862009775</v>
      </c>
      <c r="J275" s="10">
        <f t="shared" si="118"/>
        <v>-1301567.2059710165</v>
      </c>
      <c r="K275" s="10">
        <f t="shared" si="118"/>
        <v>-1788979.9498819397</v>
      </c>
      <c r="L275" s="10">
        <f t="shared" si="118"/>
        <v>-2307378.3567829109</v>
      </c>
      <c r="M275" s="10">
        <f t="shared" si="118"/>
        <v>-2781921.1079293475</v>
      </c>
      <c r="N275" s="10">
        <f t="shared" si="118"/>
        <v>-3316358.7199312416</v>
      </c>
      <c r="O275" s="10">
        <f t="shared" si="118"/>
        <v>-3872015.884428618</v>
      </c>
      <c r="P275" s="10">
        <f t="shared" si="118"/>
        <v>-4449548.1356393946</v>
      </c>
      <c r="Q275" s="10">
        <f t="shared" si="118"/>
        <v>-5049629.18239599</v>
      </c>
      <c r="R275" s="10">
        <f t="shared" si="118"/>
        <v>-5672951.3823885461</v>
      </c>
      <c r="S275" s="10">
        <f t="shared" si="118"/>
        <v>-6320226.2283113515</v>
      </c>
      <c r="T275" s="10">
        <f t="shared" si="118"/>
        <v>-6992184.8462032834</v>
      </c>
      <c r="U275" s="10">
        <f t="shared" si="118"/>
        <v>-7689578.5062799901</v>
      </c>
      <c r="V275" s="10">
        <f t="shared" si="118"/>
        <v>-8413179.1465627421</v>
      </c>
      <c r="W275" s="10">
        <f t="shared" si="118"/>
        <v>-9163779.9096161015</v>
      </c>
      <c r="X275" s="10">
        <f t="shared" si="118"/>
        <v>-9942195.6927140653</v>
      </c>
      <c r="Y275" s="10">
        <f t="shared" si="118"/>
        <v>-10749263.711762005</v>
      </c>
      <c r="Z275" s="10">
        <f t="shared" si="118"/>
        <v>-11585844.079309471</v>
      </c>
      <c r="AA275" s="10">
        <f t="shared" si="118"/>
        <v>-12452820.396997042</v>
      </c>
      <c r="AB275" s="10">
        <f t="shared" si="118"/>
        <v>-13351100.362788517</v>
      </c>
      <c r="AC275" s="10">
        <f t="shared" si="118"/>
        <v>-14281616.393348157</v>
      </c>
      <c r="AD275" s="10">
        <f t="shared" si="118"/>
        <v>-15245326.261931311</v>
      </c>
      <c r="AE275" s="10">
        <f t="shared" si="118"/>
        <v>-16243213.752165493</v>
      </c>
      <c r="AF275" s="10">
        <f t="shared" si="118"/>
        <v>-17276289.328107998</v>
      </c>
      <c r="AG275" s="10">
        <f t="shared" si="118"/>
        <v>-18345590.820975386</v>
      </c>
      <c r="AH275" s="10">
        <f t="shared" si="118"/>
        <v>-19452184.132949505</v>
      </c>
      <c r="AI275" s="10">
        <f t="shared" si="118"/>
        <v>-20597163.958474487</v>
      </c>
      <c r="AJ275" s="10">
        <f t="shared" si="118"/>
        <v>-21781654.523468889</v>
      </c>
      <c r="AK275" s="10">
        <f t="shared" si="118"/>
        <v>-23006810.342887364</v>
      </c>
      <c r="AL275" s="10">
        <f t="shared" si="119"/>
        <v>-921174641.57207847</v>
      </c>
    </row>
    <row r="276" spans="1:38" x14ac:dyDescent="0.35">
      <c r="E276" t="s">
        <v>125</v>
      </c>
      <c r="F276" t="s">
        <v>53</v>
      </c>
      <c r="G276" s="10">
        <f t="shared" si="118"/>
        <v>0</v>
      </c>
      <c r="H276" s="10">
        <f t="shared" si="118"/>
        <v>0</v>
      </c>
      <c r="I276" s="10">
        <f t="shared" si="118"/>
        <v>0</v>
      </c>
      <c r="J276" s="10">
        <f t="shared" si="118"/>
        <v>0</v>
      </c>
      <c r="K276" s="10">
        <f t="shared" si="118"/>
        <v>0</v>
      </c>
      <c r="L276" s="10">
        <f t="shared" si="118"/>
        <v>0</v>
      </c>
      <c r="M276" s="10">
        <f t="shared" si="118"/>
        <v>0</v>
      </c>
      <c r="N276" s="10">
        <f t="shared" si="118"/>
        <v>0</v>
      </c>
      <c r="O276" s="10">
        <f t="shared" si="118"/>
        <v>0</v>
      </c>
      <c r="P276" s="10">
        <f t="shared" si="118"/>
        <v>0</v>
      </c>
      <c r="Q276" s="10">
        <f t="shared" si="118"/>
        <v>0</v>
      </c>
      <c r="R276" s="10">
        <f t="shared" si="118"/>
        <v>0</v>
      </c>
      <c r="S276" s="10">
        <f t="shared" si="118"/>
        <v>0</v>
      </c>
      <c r="T276" s="10">
        <f t="shared" si="118"/>
        <v>0</v>
      </c>
      <c r="U276" s="10">
        <f t="shared" si="118"/>
        <v>0</v>
      </c>
      <c r="V276" s="10">
        <f t="shared" si="118"/>
        <v>0</v>
      </c>
      <c r="W276" s="10">
        <f t="shared" si="118"/>
        <v>0</v>
      </c>
      <c r="X276" s="10">
        <f t="shared" si="118"/>
        <v>0</v>
      </c>
      <c r="Y276" s="10">
        <f t="shared" si="118"/>
        <v>0</v>
      </c>
      <c r="Z276" s="10">
        <f t="shared" si="118"/>
        <v>0</v>
      </c>
      <c r="AA276" s="10">
        <f t="shared" si="118"/>
        <v>0</v>
      </c>
      <c r="AB276" s="10">
        <f t="shared" si="118"/>
        <v>0</v>
      </c>
      <c r="AC276" s="10">
        <f t="shared" si="118"/>
        <v>0</v>
      </c>
      <c r="AD276" s="10">
        <f t="shared" si="118"/>
        <v>0</v>
      </c>
      <c r="AE276" s="10">
        <f t="shared" si="118"/>
        <v>0</v>
      </c>
      <c r="AF276" s="10">
        <f t="shared" si="118"/>
        <v>0</v>
      </c>
      <c r="AG276" s="10">
        <f t="shared" si="118"/>
        <v>0</v>
      </c>
      <c r="AH276" s="10">
        <f t="shared" si="118"/>
        <v>0</v>
      </c>
      <c r="AI276" s="10">
        <f t="shared" si="118"/>
        <v>0</v>
      </c>
      <c r="AJ276" s="10">
        <f t="shared" si="118"/>
        <v>0</v>
      </c>
      <c r="AK276" s="10">
        <f t="shared" si="118"/>
        <v>0</v>
      </c>
      <c r="AL276" s="10">
        <f t="shared" si="119"/>
        <v>0</v>
      </c>
    </row>
    <row r="277" spans="1:38" x14ac:dyDescent="0.35">
      <c r="E277" t="s">
        <v>131</v>
      </c>
      <c r="F277" t="s">
        <v>53</v>
      </c>
      <c r="G277" s="10">
        <f t="shared" si="118"/>
        <v>0</v>
      </c>
      <c r="H277" s="10">
        <f t="shared" si="118"/>
        <v>0</v>
      </c>
      <c r="I277" s="10">
        <f t="shared" si="118"/>
        <v>0</v>
      </c>
      <c r="J277" s="10">
        <f t="shared" si="118"/>
        <v>0</v>
      </c>
      <c r="K277" s="10">
        <f t="shared" si="118"/>
        <v>0</v>
      </c>
      <c r="L277" s="10">
        <f t="shared" si="118"/>
        <v>0</v>
      </c>
      <c r="M277" s="10">
        <f t="shared" si="118"/>
        <v>0</v>
      </c>
      <c r="N277" s="10">
        <f t="shared" si="118"/>
        <v>0</v>
      </c>
      <c r="O277" s="10">
        <f t="shared" si="118"/>
        <v>0</v>
      </c>
      <c r="P277" s="10">
        <f t="shared" si="118"/>
        <v>0</v>
      </c>
      <c r="Q277" s="10">
        <f t="shared" si="118"/>
        <v>0</v>
      </c>
      <c r="R277" s="10">
        <f t="shared" si="118"/>
        <v>0</v>
      </c>
      <c r="S277" s="10">
        <f t="shared" si="118"/>
        <v>0</v>
      </c>
      <c r="T277" s="10">
        <f t="shared" si="118"/>
        <v>0</v>
      </c>
      <c r="U277" s="10">
        <f t="shared" si="118"/>
        <v>0</v>
      </c>
      <c r="V277" s="10">
        <f t="shared" si="118"/>
        <v>0</v>
      </c>
      <c r="W277" s="10">
        <f t="shared" si="118"/>
        <v>0</v>
      </c>
      <c r="X277" s="10">
        <f t="shared" si="118"/>
        <v>0</v>
      </c>
      <c r="Y277" s="10">
        <f t="shared" si="118"/>
        <v>0</v>
      </c>
      <c r="Z277" s="10">
        <f t="shared" si="118"/>
        <v>0</v>
      </c>
      <c r="AA277" s="10">
        <f t="shared" si="118"/>
        <v>0</v>
      </c>
      <c r="AB277" s="10">
        <f t="shared" si="118"/>
        <v>0</v>
      </c>
      <c r="AC277" s="10">
        <f t="shared" si="118"/>
        <v>0</v>
      </c>
      <c r="AD277" s="10">
        <f t="shared" si="118"/>
        <v>0</v>
      </c>
      <c r="AE277" s="10">
        <f t="shared" si="118"/>
        <v>0</v>
      </c>
      <c r="AF277" s="10">
        <f t="shared" si="118"/>
        <v>0</v>
      </c>
      <c r="AG277" s="10">
        <f t="shared" si="118"/>
        <v>0</v>
      </c>
      <c r="AH277" s="10">
        <f t="shared" si="118"/>
        <v>0</v>
      </c>
      <c r="AI277" s="10">
        <f t="shared" si="118"/>
        <v>0</v>
      </c>
      <c r="AJ277" s="10">
        <f t="shared" si="118"/>
        <v>0</v>
      </c>
      <c r="AK277" s="10">
        <f t="shared" si="118"/>
        <v>0</v>
      </c>
      <c r="AL277" s="10">
        <f t="shared" si="119"/>
        <v>0</v>
      </c>
    </row>
    <row r="278" spans="1:38" x14ac:dyDescent="0.35">
      <c r="E278" t="s">
        <v>148</v>
      </c>
      <c r="F278" t="s">
        <v>53</v>
      </c>
      <c r="G278" s="10">
        <f t="shared" ref="G278:AK278" si="120">G267</f>
        <v>0</v>
      </c>
      <c r="H278" s="10">
        <f t="shared" si="120"/>
        <v>0</v>
      </c>
      <c r="I278" s="10">
        <f t="shared" si="120"/>
        <v>0</v>
      </c>
      <c r="J278" s="10">
        <f t="shared" si="120"/>
        <v>0</v>
      </c>
      <c r="K278" s="10">
        <f t="shared" si="120"/>
        <v>0</v>
      </c>
      <c r="L278" s="10">
        <f t="shared" si="120"/>
        <v>0</v>
      </c>
      <c r="M278" s="10">
        <f t="shared" si="120"/>
        <v>0</v>
      </c>
      <c r="N278" s="10">
        <f t="shared" si="120"/>
        <v>0</v>
      </c>
      <c r="O278" s="10">
        <f t="shared" si="120"/>
        <v>0</v>
      </c>
      <c r="P278" s="10">
        <f t="shared" si="120"/>
        <v>0</v>
      </c>
      <c r="Q278" s="10">
        <f t="shared" si="120"/>
        <v>0</v>
      </c>
      <c r="R278" s="10">
        <f t="shared" si="120"/>
        <v>0</v>
      </c>
      <c r="S278" s="10">
        <f t="shared" si="120"/>
        <v>0</v>
      </c>
      <c r="T278" s="10">
        <f t="shared" si="120"/>
        <v>0</v>
      </c>
      <c r="U278" s="10">
        <f t="shared" si="120"/>
        <v>0</v>
      </c>
      <c r="V278" s="10">
        <f t="shared" si="120"/>
        <v>0</v>
      </c>
      <c r="W278" s="10">
        <f t="shared" si="120"/>
        <v>0</v>
      </c>
      <c r="X278" s="10">
        <f t="shared" si="120"/>
        <v>0</v>
      </c>
      <c r="Y278" s="10">
        <f t="shared" si="120"/>
        <v>0</v>
      </c>
      <c r="Z278" s="10">
        <f t="shared" si="120"/>
        <v>0</v>
      </c>
      <c r="AA278" s="10">
        <f t="shared" si="120"/>
        <v>0</v>
      </c>
      <c r="AB278" s="10">
        <f t="shared" si="120"/>
        <v>0</v>
      </c>
      <c r="AC278" s="10">
        <f t="shared" si="120"/>
        <v>0</v>
      </c>
      <c r="AD278" s="10">
        <f t="shared" si="120"/>
        <v>0</v>
      </c>
      <c r="AE278" s="10">
        <f t="shared" si="120"/>
        <v>0</v>
      </c>
      <c r="AF278" s="10">
        <f t="shared" si="120"/>
        <v>0</v>
      </c>
      <c r="AG278" s="10">
        <f t="shared" si="120"/>
        <v>0</v>
      </c>
      <c r="AH278" s="10">
        <f t="shared" si="120"/>
        <v>0</v>
      </c>
      <c r="AI278" s="10">
        <f t="shared" si="120"/>
        <v>0</v>
      </c>
      <c r="AJ278" s="10">
        <f t="shared" si="120"/>
        <v>0</v>
      </c>
      <c r="AK278" s="10">
        <f t="shared" si="120"/>
        <v>0</v>
      </c>
      <c r="AL278" s="10">
        <f>IF(AF278=0,0,IF($G$17&gt;(AK278/AF278)^(1/5)-1+2%,AK278*(AK278/AF278)^(1/5)/($G$17-((AK278/AF278)^(1/5)-1)),AK278*(1+$G$16)/$G$18))</f>
        <v>0</v>
      </c>
    </row>
    <row r="279" spans="1:38" x14ac:dyDescent="0.35">
      <c r="E279" t="s">
        <v>149</v>
      </c>
      <c r="F279" t="s">
        <v>53</v>
      </c>
      <c r="G279" s="10">
        <f>-$G$19*G278</f>
        <v>0</v>
      </c>
      <c r="H279" s="10">
        <f t="shared" ref="H279:AK279" si="121">-$G$19*H278</f>
        <v>0</v>
      </c>
      <c r="I279" s="10">
        <f t="shared" si="121"/>
        <v>0</v>
      </c>
      <c r="J279" s="10">
        <f t="shared" si="121"/>
        <v>0</v>
      </c>
      <c r="K279" s="10">
        <f t="shared" si="121"/>
        <v>0</v>
      </c>
      <c r="L279" s="10">
        <f t="shared" si="121"/>
        <v>0</v>
      </c>
      <c r="M279" s="10">
        <f t="shared" si="121"/>
        <v>0</v>
      </c>
      <c r="N279" s="10">
        <f t="shared" si="121"/>
        <v>0</v>
      </c>
      <c r="O279" s="10">
        <f t="shared" si="121"/>
        <v>0</v>
      </c>
      <c r="P279" s="10">
        <f t="shared" si="121"/>
        <v>0</v>
      </c>
      <c r="Q279" s="10">
        <f t="shared" si="121"/>
        <v>0</v>
      </c>
      <c r="R279" s="10">
        <f t="shared" si="121"/>
        <v>0</v>
      </c>
      <c r="S279" s="10">
        <f t="shared" si="121"/>
        <v>0</v>
      </c>
      <c r="T279" s="10">
        <f t="shared" si="121"/>
        <v>0</v>
      </c>
      <c r="U279" s="10">
        <f t="shared" si="121"/>
        <v>0</v>
      </c>
      <c r="V279" s="10">
        <f t="shared" si="121"/>
        <v>0</v>
      </c>
      <c r="W279" s="10">
        <f t="shared" si="121"/>
        <v>0</v>
      </c>
      <c r="X279" s="10">
        <f t="shared" si="121"/>
        <v>0</v>
      </c>
      <c r="Y279" s="10">
        <f t="shared" si="121"/>
        <v>0</v>
      </c>
      <c r="Z279" s="10">
        <f t="shared" si="121"/>
        <v>0</v>
      </c>
      <c r="AA279" s="10">
        <f t="shared" si="121"/>
        <v>0</v>
      </c>
      <c r="AB279" s="10">
        <f t="shared" si="121"/>
        <v>0</v>
      </c>
      <c r="AC279" s="10">
        <f t="shared" si="121"/>
        <v>0</v>
      </c>
      <c r="AD279" s="10">
        <f t="shared" si="121"/>
        <v>0</v>
      </c>
      <c r="AE279" s="10">
        <f t="shared" si="121"/>
        <v>0</v>
      </c>
      <c r="AF279" s="10">
        <f t="shared" si="121"/>
        <v>0</v>
      </c>
      <c r="AG279" s="10">
        <f t="shared" si="121"/>
        <v>0</v>
      </c>
      <c r="AH279" s="10">
        <f t="shared" si="121"/>
        <v>0</v>
      </c>
      <c r="AI279" s="10">
        <f t="shared" si="121"/>
        <v>0</v>
      </c>
      <c r="AJ279" s="10">
        <f t="shared" si="121"/>
        <v>0</v>
      </c>
      <c r="AK279" s="10">
        <f t="shared" si="121"/>
        <v>0</v>
      </c>
      <c r="AL279" s="10">
        <f t="shared" ref="AL279" si="122">IF(AF279=0,0,IF($G$17&gt;(AK279/AF279)^(1/5)-1+2%,AK279*(AK279/AF279)^(1/5)/($G$17-((AK279/AF279)^(1/5)-1)),AK279*(1+$G$16)/$G$18))</f>
        <v>0</v>
      </c>
    </row>
    <row r="280" spans="1:38" x14ac:dyDescent="0.35">
      <c r="E280" t="s">
        <v>150</v>
      </c>
      <c r="F280" t="s">
        <v>53</v>
      </c>
      <c r="G280" s="10">
        <f t="shared" ref="G280:AL280" si="123">SUM(G270:G279)</f>
        <v>-34764548.044999994</v>
      </c>
      <c r="H280" s="10">
        <f t="shared" si="123"/>
        <v>-1920603.6533496913</v>
      </c>
      <c r="I280" s="10">
        <f t="shared" si="123"/>
        <v>-7313049.8909335975</v>
      </c>
      <c r="J280" s="10">
        <f t="shared" si="123"/>
        <v>-8638098.559425693</v>
      </c>
      <c r="K280" s="10">
        <f t="shared" si="123"/>
        <v>-14338611.823893329</v>
      </c>
      <c r="L280" s="10">
        <f t="shared" si="123"/>
        <v>-5191178.2387501029</v>
      </c>
      <c r="M280" s="10">
        <f t="shared" si="123"/>
        <v>-2807073.7655441184</v>
      </c>
      <c r="N280" s="10">
        <f t="shared" si="123"/>
        <v>-2690921.8023715317</v>
      </c>
      <c r="O280" s="10">
        <f t="shared" si="123"/>
        <v>-31934866.407728828</v>
      </c>
      <c r="P280" s="10">
        <f t="shared" si="123"/>
        <v>-6067960.0249908036</v>
      </c>
      <c r="Q280" s="10">
        <f t="shared" si="123"/>
        <v>-7841584.4776542215</v>
      </c>
      <c r="R280" s="10">
        <f t="shared" si="123"/>
        <v>-17426899.738958754</v>
      </c>
      <c r="S280" s="10">
        <f t="shared" si="123"/>
        <v>-23435035.379727446</v>
      </c>
      <c r="T280" s="10">
        <f t="shared" si="123"/>
        <v>-4672595.1765351007</v>
      </c>
      <c r="U280" s="10">
        <f t="shared" si="123"/>
        <v>-4422782.6404743716</v>
      </c>
      <c r="V280" s="10">
        <f t="shared" si="123"/>
        <v>-4158676.0211170763</v>
      </c>
      <c r="W280" s="10">
        <f t="shared" si="123"/>
        <v>-3879842.714409072</v>
      </c>
      <c r="X280" s="10">
        <f t="shared" si="123"/>
        <v>-3585838.2506166734</v>
      </c>
      <c r="Y280" s="10">
        <f t="shared" si="123"/>
        <v>-3276205.9867465217</v>
      </c>
      <c r="Z280" s="10">
        <f t="shared" si="123"/>
        <v>-2950476.7912797853</v>
      </c>
      <c r="AA280" s="10">
        <f t="shared" si="123"/>
        <v>-2608168.7210336979</v>
      </c>
      <c r="AB280" s="10">
        <f t="shared" si="123"/>
        <v>-2248786.6899586339</v>
      </c>
      <c r="AC280" s="10">
        <f t="shared" si="123"/>
        <v>-1871822.1296746787</v>
      </c>
      <c r="AD280" s="10">
        <f t="shared" si="123"/>
        <v>-1476752.6415466648</v>
      </c>
      <c r="AE280" s="10">
        <f t="shared" si="123"/>
        <v>-1063041.6400921494</v>
      </c>
      <c r="AF280" s="10">
        <f t="shared" si="123"/>
        <v>-630137.98751159385</v>
      </c>
      <c r="AG280" s="10">
        <f t="shared" si="123"/>
        <v>-177475.61912526935</v>
      </c>
      <c r="AH280" s="10">
        <f t="shared" si="123"/>
        <v>295526.84050397947</v>
      </c>
      <c r="AI280" s="10">
        <f t="shared" si="123"/>
        <v>789466.47098796815</v>
      </c>
      <c r="AJ280" s="10">
        <f t="shared" si="123"/>
        <v>1304956.4593020007</v>
      </c>
      <c r="AK280" s="10">
        <f t="shared" si="123"/>
        <v>1842626.5129819661</v>
      </c>
      <c r="AL280" s="10">
        <f t="shared" si="123"/>
        <v>502436639.16232657</v>
      </c>
    </row>
    <row r="281" spans="1:38" x14ac:dyDescent="0.35">
      <c r="E281" t="s">
        <v>151</v>
      </c>
      <c r="F281" t="s">
        <v>53</v>
      </c>
      <c r="G281" s="10">
        <f>NPV($G$17,H280:AL280)+G280</f>
        <v>-20890766.074480169</v>
      </c>
    </row>
    <row r="282" spans="1:38" x14ac:dyDescent="0.35">
      <c r="E282" s="15" t="s">
        <v>153</v>
      </c>
      <c r="F282" s="15"/>
      <c r="G282" s="18" t="str">
        <f>IF(G281&gt;0,"N/A",IF(ABS(G281+G255)&gt;1,"Error","OK"))</f>
        <v>Error</v>
      </c>
    </row>
    <row r="284" spans="1:38" x14ac:dyDescent="0.35">
      <c r="C284" s="3" t="s">
        <v>155</v>
      </c>
      <c r="D284" s="3"/>
      <c r="G284">
        <f>MAX(0,-G313/(NPV($G$18,H285:AA285)+G285))</f>
        <v>3704595.4111485262</v>
      </c>
    </row>
    <row r="285" spans="1:38" x14ac:dyDescent="0.35">
      <c r="A285" s="2">
        <f>'[4]Notes &amp; Assumptions'!A67</f>
        <v>54</v>
      </c>
      <c r="C285" s="3"/>
      <c r="D285" s="3"/>
      <c r="E285" t="s">
        <v>156</v>
      </c>
      <c r="F285" t="s">
        <v>70</v>
      </c>
      <c r="G285" s="6">
        <v>1</v>
      </c>
      <c r="H285" s="6">
        <v>1</v>
      </c>
      <c r="I285" s="6">
        <v>1</v>
      </c>
      <c r="J285" s="6">
        <v>1</v>
      </c>
      <c r="K285" s="6">
        <v>1</v>
      </c>
      <c r="L285" s="6">
        <v>1</v>
      </c>
      <c r="M285" s="6">
        <v>0</v>
      </c>
      <c r="N285" s="6">
        <v>0</v>
      </c>
      <c r="O285" s="6">
        <v>0</v>
      </c>
      <c r="P285" s="6">
        <v>0</v>
      </c>
      <c r="Q285" s="6">
        <v>0</v>
      </c>
      <c r="R285" s="6">
        <v>0</v>
      </c>
      <c r="S285" s="6">
        <v>0</v>
      </c>
      <c r="T285" s="6">
        <v>0</v>
      </c>
      <c r="U285" s="6">
        <v>0</v>
      </c>
      <c r="V285" s="6">
        <v>0</v>
      </c>
      <c r="W285" s="6">
        <v>0</v>
      </c>
      <c r="X285" s="6">
        <v>0</v>
      </c>
      <c r="Y285" s="6">
        <v>0</v>
      </c>
      <c r="Z285" s="6">
        <v>0</v>
      </c>
      <c r="AA285" s="6">
        <v>0</v>
      </c>
      <c r="AB285" s="6">
        <v>0</v>
      </c>
      <c r="AC285" s="6">
        <v>0</v>
      </c>
      <c r="AD285" s="6">
        <v>0</v>
      </c>
      <c r="AE285" s="6">
        <v>0</v>
      </c>
      <c r="AF285" s="6">
        <v>0</v>
      </c>
      <c r="AG285" s="6">
        <v>0</v>
      </c>
      <c r="AH285" s="6">
        <v>0</v>
      </c>
      <c r="AI285" s="6">
        <v>0</v>
      </c>
      <c r="AJ285" s="6">
        <v>0</v>
      </c>
      <c r="AK285" s="6">
        <v>0</v>
      </c>
    </row>
    <row r="286" spans="1:38" x14ac:dyDescent="0.35">
      <c r="E286" t="s">
        <v>157</v>
      </c>
      <c r="F286" t="s">
        <v>158</v>
      </c>
      <c r="G286" s="17">
        <v>17217664.420000002</v>
      </c>
      <c r="H286" s="10">
        <f t="shared" ref="H286:AK286" si="124">G286*(1+$G$16)</f>
        <v>17579235.372820001</v>
      </c>
      <c r="I286" s="10">
        <f t="shared" si="124"/>
        <v>17948399.315649219</v>
      </c>
      <c r="J286" s="10">
        <f t="shared" si="124"/>
        <v>18325315.701277852</v>
      </c>
      <c r="K286" s="10">
        <f t="shared" si="124"/>
        <v>18710147.331004687</v>
      </c>
      <c r="L286" s="10">
        <f t="shared" si="124"/>
        <v>19103060.424955782</v>
      </c>
      <c r="M286" s="10">
        <f t="shared" si="124"/>
        <v>19504224.69387985</v>
      </c>
      <c r="N286" s="10">
        <f t="shared" si="124"/>
        <v>19913813.412451327</v>
      </c>
      <c r="O286" s="10">
        <f t="shared" si="124"/>
        <v>20332003.494112805</v>
      </c>
      <c r="P286" s="10">
        <f t="shared" si="124"/>
        <v>20758975.567489173</v>
      </c>
      <c r="Q286" s="10">
        <f t="shared" si="124"/>
        <v>21194914.054406445</v>
      </c>
      <c r="R286" s="10">
        <f t="shared" si="124"/>
        <v>21640007.249548979</v>
      </c>
      <c r="S286" s="10">
        <f t="shared" si="124"/>
        <v>22094447.401789505</v>
      </c>
      <c r="T286" s="10">
        <f t="shared" si="124"/>
        <v>22558430.797227081</v>
      </c>
      <c r="U286" s="10">
        <f t="shared" si="124"/>
        <v>23032157.843968846</v>
      </c>
      <c r="V286" s="10">
        <f t="shared" si="124"/>
        <v>23515833.158692189</v>
      </c>
      <c r="W286" s="10">
        <f t="shared" si="124"/>
        <v>24009665.655024722</v>
      </c>
      <c r="X286" s="10">
        <f t="shared" si="124"/>
        <v>24513868.633780241</v>
      </c>
      <c r="Y286" s="10">
        <f t="shared" si="124"/>
        <v>25028659.875089623</v>
      </c>
      <c r="Z286" s="10">
        <f t="shared" si="124"/>
        <v>25554261.732466504</v>
      </c>
      <c r="AA286" s="10">
        <f t="shared" si="124"/>
        <v>26090901.228848297</v>
      </c>
      <c r="AB286" s="10">
        <f t="shared" si="124"/>
        <v>26638810.154654108</v>
      </c>
      <c r="AC286" s="10">
        <f t="shared" si="124"/>
        <v>27198225.16790184</v>
      </c>
      <c r="AD286" s="10">
        <f t="shared" si="124"/>
        <v>27769387.896427777</v>
      </c>
      <c r="AE286" s="10">
        <f t="shared" si="124"/>
        <v>28352545.042252757</v>
      </c>
      <c r="AF286" s="10">
        <f t="shared" si="124"/>
        <v>28947948.488140061</v>
      </c>
      <c r="AG286" s="10">
        <f>AF286*(1+$G$16)</f>
        <v>29555855.406390999</v>
      </c>
      <c r="AH286" s="10">
        <f t="shared" si="124"/>
        <v>30176528.369925208</v>
      </c>
      <c r="AI286" s="10">
        <f t="shared" si="124"/>
        <v>30810235.465693634</v>
      </c>
      <c r="AJ286" s="10">
        <f t="shared" si="124"/>
        <v>31457250.410473198</v>
      </c>
      <c r="AK286" s="10">
        <f t="shared" si="124"/>
        <v>32117852.669093132</v>
      </c>
    </row>
    <row r="287" spans="1:38" x14ac:dyDescent="0.35">
      <c r="E287" t="s">
        <v>139</v>
      </c>
      <c r="F287" t="s">
        <v>53</v>
      </c>
      <c r="G287" s="10">
        <f>G285*G286</f>
        <v>17217664.420000002</v>
      </c>
      <c r="H287" s="10">
        <f t="shared" ref="H287:AK287" si="125">H285*H286</f>
        <v>17579235.372820001</v>
      </c>
      <c r="I287" s="10">
        <f t="shared" si="125"/>
        <v>17948399.315649219</v>
      </c>
      <c r="J287" s="10">
        <f t="shared" si="125"/>
        <v>18325315.701277852</v>
      </c>
      <c r="K287" s="10">
        <f t="shared" si="125"/>
        <v>18710147.331004687</v>
      </c>
      <c r="L287" s="10">
        <f t="shared" si="125"/>
        <v>19103060.424955782</v>
      </c>
      <c r="M287" s="10">
        <f t="shared" si="125"/>
        <v>0</v>
      </c>
      <c r="N287" s="10">
        <f t="shared" si="125"/>
        <v>0</v>
      </c>
      <c r="O287" s="10">
        <f t="shared" si="125"/>
        <v>0</v>
      </c>
      <c r="P287" s="10">
        <f t="shared" si="125"/>
        <v>0</v>
      </c>
      <c r="Q287" s="10">
        <f t="shared" si="125"/>
        <v>0</v>
      </c>
      <c r="R287" s="10">
        <f t="shared" si="125"/>
        <v>0</v>
      </c>
      <c r="S287" s="10">
        <f t="shared" si="125"/>
        <v>0</v>
      </c>
      <c r="T287" s="10">
        <f t="shared" si="125"/>
        <v>0</v>
      </c>
      <c r="U287" s="10">
        <f t="shared" si="125"/>
        <v>0</v>
      </c>
      <c r="V287" s="10">
        <f t="shared" si="125"/>
        <v>0</v>
      </c>
      <c r="W287" s="10">
        <f t="shared" si="125"/>
        <v>0</v>
      </c>
      <c r="X287" s="10">
        <f t="shared" si="125"/>
        <v>0</v>
      </c>
      <c r="Y287" s="10">
        <f t="shared" si="125"/>
        <v>0</v>
      </c>
      <c r="Z287" s="10">
        <f t="shared" si="125"/>
        <v>0</v>
      </c>
      <c r="AA287" s="10">
        <f t="shared" si="125"/>
        <v>0</v>
      </c>
      <c r="AB287" s="10">
        <f t="shared" si="125"/>
        <v>0</v>
      </c>
      <c r="AC287" s="10">
        <f t="shared" si="125"/>
        <v>0</v>
      </c>
      <c r="AD287" s="10">
        <f t="shared" si="125"/>
        <v>0</v>
      </c>
      <c r="AE287" s="10">
        <f t="shared" si="125"/>
        <v>0</v>
      </c>
      <c r="AF287" s="10">
        <f t="shared" si="125"/>
        <v>0</v>
      </c>
      <c r="AG287" s="10">
        <f t="shared" si="125"/>
        <v>0</v>
      </c>
      <c r="AH287" s="10">
        <f t="shared" si="125"/>
        <v>0</v>
      </c>
      <c r="AI287" s="10">
        <f t="shared" si="125"/>
        <v>0</v>
      </c>
      <c r="AJ287" s="10">
        <f t="shared" si="125"/>
        <v>0</v>
      </c>
      <c r="AK287" s="10">
        <f t="shared" si="125"/>
        <v>0</v>
      </c>
    </row>
    <row r="289" spans="4:37" x14ac:dyDescent="0.35">
      <c r="D289" t="s">
        <v>140</v>
      </c>
    </row>
    <row r="290" spans="4:37" x14ac:dyDescent="0.35">
      <c r="E290" t="s">
        <v>57</v>
      </c>
      <c r="F290" t="s">
        <v>53</v>
      </c>
      <c r="G290" s="10">
        <f t="shared" ref="G290:AK295" si="126">G224</f>
        <v>6232586.4000000004</v>
      </c>
      <c r="H290" s="10">
        <f t="shared" si="126"/>
        <v>4176296</v>
      </c>
      <c r="I290" s="10">
        <f t="shared" si="126"/>
        <v>4176296</v>
      </c>
      <c r="J290" s="10">
        <f t="shared" si="126"/>
        <v>3786015.9385158177</v>
      </c>
      <c r="K290" s="10">
        <f t="shared" si="126"/>
        <v>4598927.3384508733</v>
      </c>
      <c r="L290" s="10">
        <f t="shared" si="126"/>
        <v>5147622.5504659051</v>
      </c>
      <c r="M290" s="10">
        <f t="shared" si="126"/>
        <v>3979015.7998537263</v>
      </c>
      <c r="N290" s="10">
        <f t="shared" si="126"/>
        <v>4907370.082629622</v>
      </c>
      <c r="O290" s="10">
        <f t="shared" si="126"/>
        <v>4483790.3419831889</v>
      </c>
      <c r="P290" s="10">
        <f t="shared" si="126"/>
        <v>4577949.939164836</v>
      </c>
      <c r="Q290" s="10">
        <f t="shared" si="126"/>
        <v>4674086.8878872972</v>
      </c>
      <c r="R290" s="10">
        <f t="shared" si="126"/>
        <v>4772242.7125329301</v>
      </c>
      <c r="S290" s="10">
        <f t="shared" si="126"/>
        <v>4872459.8094961215</v>
      </c>
      <c r="T290" s="10">
        <f t="shared" si="126"/>
        <v>4974781.4654955398</v>
      </c>
      <c r="U290" s="10">
        <f t="shared" si="126"/>
        <v>5079251.8762709461</v>
      </c>
      <c r="V290" s="10">
        <f t="shared" si="126"/>
        <v>5185916.1656726357</v>
      </c>
      <c r="W290" s="10">
        <f t="shared" si="126"/>
        <v>5294820.4051517611</v>
      </c>
      <c r="X290" s="10">
        <f t="shared" si="126"/>
        <v>5406011.6336599477</v>
      </c>
      <c r="Y290" s="10">
        <f t="shared" si="126"/>
        <v>5519537.8779668063</v>
      </c>
      <c r="Z290" s="10">
        <f t="shared" si="126"/>
        <v>5635448.1734041097</v>
      </c>
      <c r="AA290" s="10">
        <f t="shared" si="126"/>
        <v>5753792.5850455957</v>
      </c>
      <c r="AB290" s="10">
        <f t="shared" si="126"/>
        <v>5874622.229331553</v>
      </c>
      <c r="AC290" s="10">
        <f t="shared" si="126"/>
        <v>5997989.296147516</v>
      </c>
      <c r="AD290" s="10">
        <f t="shared" si="126"/>
        <v>6123947.0713666137</v>
      </c>
      <c r="AE290" s="10">
        <f t="shared" si="126"/>
        <v>6252549.959865313</v>
      </c>
      <c r="AF290" s="10">
        <f t="shared" si="126"/>
        <v>6383853.5090224845</v>
      </c>
      <c r="AG290" s="10">
        <f t="shared" si="126"/>
        <v>6517914.432711957</v>
      </c>
      <c r="AH290" s="10">
        <f t="shared" si="126"/>
        <v>6654790.6357989078</v>
      </c>
      <c r="AI290" s="10">
        <f t="shared" si="126"/>
        <v>6794541.2391506853</v>
      </c>
      <c r="AJ290" s="10">
        <f t="shared" si="126"/>
        <v>6937226.6051728493</v>
      </c>
      <c r="AK290" s="10">
        <f t="shared" si="126"/>
        <v>7082908.363881479</v>
      </c>
    </row>
    <row r="291" spans="4:37" x14ac:dyDescent="0.35">
      <c r="E291" t="s">
        <v>141</v>
      </c>
      <c r="F291" t="s">
        <v>53</v>
      </c>
      <c r="G291" s="10">
        <f t="shared" si="126"/>
        <v>0</v>
      </c>
      <c r="H291" s="10">
        <f t="shared" si="126"/>
        <v>526993.09080000001</v>
      </c>
      <c r="I291" s="10">
        <f t="shared" si="126"/>
        <v>1052117.5824</v>
      </c>
      <c r="J291" s="10">
        <f t="shared" si="126"/>
        <v>1617100.6214063212</v>
      </c>
      <c r="K291" s="10">
        <f t="shared" si="126"/>
        <v>2267131.629974653</v>
      </c>
      <c r="L291" s="10">
        <f t="shared" si="126"/>
        <v>3011811.941742972</v>
      </c>
      <c r="M291" s="10">
        <f t="shared" si="126"/>
        <v>3740218.6243665987</v>
      </c>
      <c r="N291" s="10">
        <f t="shared" si="126"/>
        <v>4592466.9910514876</v>
      </c>
      <c r="O291" s="10">
        <f t="shared" si="126"/>
        <v>5480935.0271354765</v>
      </c>
      <c r="P291" s="10">
        <f t="shared" si="126"/>
        <v>6438228.9073482957</v>
      </c>
      <c r="Q291" s="10">
        <f t="shared" si="126"/>
        <v>7468664.8649403714</v>
      </c>
      <c r="R291" s="10">
        <f t="shared" si="126"/>
        <v>8576804.8291375712</v>
      </c>
      <c r="S291" s="10">
        <f t="shared" si="126"/>
        <v>9767469.651642032</v>
      </c>
      <c r="T291" s="10">
        <f t="shared" si="126"/>
        <v>10805934.917017881</v>
      </c>
      <c r="U291" s="10">
        <f t="shared" si="126"/>
        <v>11883708.269423144</v>
      </c>
      <c r="V291" s="10">
        <f t="shared" si="126"/>
        <v>13001982.685331021</v>
      </c>
      <c r="W291" s="10">
        <f t="shared" si="126"/>
        <v>14161983.911360214</v>
      </c>
      <c r="X291" s="10">
        <f t="shared" si="126"/>
        <v>15364971.314518403</v>
      </c>
      <c r="Y291" s="10">
        <f t="shared" si="126"/>
        <v>16612238.753704324</v>
      </c>
      <c r="Z291" s="10">
        <f t="shared" si="126"/>
        <v>17905115.472986355</v>
      </c>
      <c r="AA291" s="10">
        <f t="shared" si="126"/>
        <v>19244967.017187841</v>
      </c>
      <c r="AB291" s="10">
        <f t="shared" si="126"/>
        <v>20633196.17032221</v>
      </c>
      <c r="AC291" s="10">
        <f t="shared" si="126"/>
        <v>22071243.917433634</v>
      </c>
      <c r="AD291" s="10">
        <f t="shared" si="126"/>
        <v>23560590.430412631</v>
      </c>
      <c r="AE291" s="10">
        <f t="shared" si="126"/>
        <v>25102756.078369156</v>
      </c>
      <c r="AF291" s="10">
        <f t="shared" si="126"/>
        <v>26699302.463160045</v>
      </c>
      <c r="AG291" s="10">
        <f t="shared" si="126"/>
        <v>28351833.480681587</v>
      </c>
      <c r="AH291" s="10">
        <f t="shared" si="126"/>
        <v>30061996.408552781</v>
      </c>
      <c r="AI291" s="10">
        <f t="shared" si="126"/>
        <v>31831483.020829581</v>
      </c>
      <c r="AJ291" s="10">
        <f t="shared" si="126"/>
        <v>33662030.730405845</v>
      </c>
      <c r="AK291" s="10">
        <f t="shared" si="126"/>
        <v>35555423.759772114</v>
      </c>
    </row>
    <row r="292" spans="4:37" x14ac:dyDescent="0.35">
      <c r="E292" t="s">
        <v>117</v>
      </c>
      <c r="F292" t="s">
        <v>53</v>
      </c>
      <c r="G292" s="10">
        <f t="shared" si="126"/>
        <v>0</v>
      </c>
      <c r="H292" s="10">
        <f t="shared" si="126"/>
        <v>0</v>
      </c>
      <c r="I292" s="10">
        <f t="shared" si="126"/>
        <v>0</v>
      </c>
      <c r="J292" s="10">
        <f t="shared" si="126"/>
        <v>0</v>
      </c>
      <c r="K292" s="10">
        <f t="shared" si="126"/>
        <v>0</v>
      </c>
      <c r="L292" s="10">
        <f t="shared" si="126"/>
        <v>0</v>
      </c>
      <c r="M292" s="10">
        <f t="shared" si="126"/>
        <v>0</v>
      </c>
      <c r="N292" s="10">
        <f t="shared" si="126"/>
        <v>0</v>
      </c>
      <c r="O292" s="10">
        <f t="shared" si="126"/>
        <v>0</v>
      </c>
      <c r="P292" s="10">
        <f t="shared" si="126"/>
        <v>0</v>
      </c>
      <c r="Q292" s="10">
        <f t="shared" si="126"/>
        <v>0</v>
      </c>
      <c r="R292" s="10">
        <f t="shared" si="126"/>
        <v>0</v>
      </c>
      <c r="S292" s="10">
        <f t="shared" si="126"/>
        <v>0</v>
      </c>
      <c r="T292" s="10">
        <f t="shared" si="126"/>
        <v>0</v>
      </c>
      <c r="U292" s="10">
        <f t="shared" si="126"/>
        <v>0</v>
      </c>
      <c r="V292" s="10">
        <f t="shared" si="126"/>
        <v>0</v>
      </c>
      <c r="W292" s="10">
        <f t="shared" si="126"/>
        <v>0</v>
      </c>
      <c r="X292" s="10">
        <f t="shared" si="126"/>
        <v>0</v>
      </c>
      <c r="Y292" s="10">
        <f t="shared" si="126"/>
        <v>0</v>
      </c>
      <c r="Z292" s="10">
        <f t="shared" si="126"/>
        <v>0</v>
      </c>
      <c r="AA292" s="10">
        <f t="shared" si="126"/>
        <v>0</v>
      </c>
      <c r="AB292" s="10">
        <f t="shared" si="126"/>
        <v>0</v>
      </c>
      <c r="AC292" s="10">
        <f t="shared" si="126"/>
        <v>0</v>
      </c>
      <c r="AD292" s="10">
        <f t="shared" si="126"/>
        <v>0</v>
      </c>
      <c r="AE292" s="10">
        <f t="shared" si="126"/>
        <v>0</v>
      </c>
      <c r="AF292" s="10">
        <f t="shared" si="126"/>
        <v>0</v>
      </c>
      <c r="AG292" s="10">
        <f t="shared" si="126"/>
        <v>0</v>
      </c>
      <c r="AH292" s="10">
        <f t="shared" si="126"/>
        <v>0</v>
      </c>
      <c r="AI292" s="10">
        <f t="shared" si="126"/>
        <v>0</v>
      </c>
      <c r="AJ292" s="10">
        <f t="shared" si="126"/>
        <v>0</v>
      </c>
      <c r="AK292" s="10">
        <f t="shared" si="126"/>
        <v>0</v>
      </c>
    </row>
    <row r="293" spans="4:37" x14ac:dyDescent="0.35">
      <c r="E293" t="s">
        <v>118</v>
      </c>
      <c r="F293" t="s">
        <v>53</v>
      </c>
      <c r="G293" s="10">
        <f t="shared" si="126"/>
        <v>0</v>
      </c>
      <c r="H293" s="10">
        <f t="shared" si="126"/>
        <v>-448968.02821894531</v>
      </c>
      <c r="I293" s="10">
        <f t="shared" si="126"/>
        <v>-863755.11862009775</v>
      </c>
      <c r="J293" s="10">
        <f t="shared" si="126"/>
        <v>-1301567.2059710165</v>
      </c>
      <c r="K293" s="10">
        <f t="shared" si="126"/>
        <v>-1788979.9498819397</v>
      </c>
      <c r="L293" s="10">
        <f t="shared" si="126"/>
        <v>-2307378.3567829109</v>
      </c>
      <c r="M293" s="10">
        <f t="shared" si="126"/>
        <v>-2781921.1079293475</v>
      </c>
      <c r="N293" s="10">
        <f t="shared" si="126"/>
        <v>-3316358.7199312416</v>
      </c>
      <c r="O293" s="10">
        <f t="shared" si="126"/>
        <v>-3872015.884428618</v>
      </c>
      <c r="P293" s="10">
        <f t="shared" si="126"/>
        <v>-4449548.1356393946</v>
      </c>
      <c r="Q293" s="10">
        <f t="shared" si="126"/>
        <v>-5049629.18239599</v>
      </c>
      <c r="R293" s="10">
        <f t="shared" si="126"/>
        <v>-5672951.3823885461</v>
      </c>
      <c r="S293" s="10">
        <f t="shared" si="126"/>
        <v>-6320226.2283113515</v>
      </c>
      <c r="T293" s="10">
        <f t="shared" si="126"/>
        <v>-6992184.8462032834</v>
      </c>
      <c r="U293" s="10">
        <f t="shared" si="126"/>
        <v>-7689578.5062799901</v>
      </c>
      <c r="V293" s="10">
        <f t="shared" si="126"/>
        <v>-8413179.1465627421</v>
      </c>
      <c r="W293" s="10">
        <f t="shared" si="126"/>
        <v>-9163779.9096161015</v>
      </c>
      <c r="X293" s="10">
        <f t="shared" si="126"/>
        <v>-9942195.6927140653</v>
      </c>
      <c r="Y293" s="10">
        <f t="shared" si="126"/>
        <v>-10749263.711762005</v>
      </c>
      <c r="Z293" s="10">
        <f t="shared" si="126"/>
        <v>-11585844.079309471</v>
      </c>
      <c r="AA293" s="10">
        <f t="shared" si="126"/>
        <v>-12452820.396997042</v>
      </c>
      <c r="AB293" s="10">
        <f t="shared" si="126"/>
        <v>-13351100.362788517</v>
      </c>
      <c r="AC293" s="10">
        <f t="shared" si="126"/>
        <v>-14281616.393348157</v>
      </c>
      <c r="AD293" s="10">
        <f t="shared" si="126"/>
        <v>-15245326.261931311</v>
      </c>
      <c r="AE293" s="10">
        <f t="shared" si="126"/>
        <v>-16243213.752165493</v>
      </c>
      <c r="AF293" s="10">
        <f t="shared" si="126"/>
        <v>-17276289.328107998</v>
      </c>
      <c r="AG293" s="10">
        <f t="shared" si="126"/>
        <v>-18345590.820975386</v>
      </c>
      <c r="AH293" s="10">
        <f t="shared" si="126"/>
        <v>-19452184.132949505</v>
      </c>
      <c r="AI293" s="10">
        <f t="shared" si="126"/>
        <v>-20597163.958474487</v>
      </c>
      <c r="AJ293" s="10">
        <f t="shared" si="126"/>
        <v>-21781654.523468889</v>
      </c>
      <c r="AK293" s="10">
        <f t="shared" si="126"/>
        <v>-23006810.342887364</v>
      </c>
    </row>
    <row r="294" spans="4:37" x14ac:dyDescent="0.35">
      <c r="E294" t="s">
        <v>142</v>
      </c>
      <c r="F294" t="s">
        <v>53</v>
      </c>
      <c r="G294" s="10">
        <f t="shared" si="126"/>
        <v>-2197616.1825999999</v>
      </c>
      <c r="H294" s="10">
        <f t="shared" si="126"/>
        <v>-2338304.2137968307</v>
      </c>
      <c r="I294" s="10">
        <f t="shared" si="126"/>
        <v>-2710520.8808911005</v>
      </c>
      <c r="J294" s="10">
        <f t="shared" si="126"/>
        <v>-3063146.7228086372</v>
      </c>
      <c r="K294" s="10">
        <f t="shared" si="126"/>
        <v>-3549843.9022192797</v>
      </c>
      <c r="L294" s="10">
        <f t="shared" si="126"/>
        <v>-3844264.5922605116</v>
      </c>
      <c r="M294" s="10">
        <f t="shared" si="126"/>
        <v>-4001325.7003741753</v>
      </c>
      <c r="N294" s="10">
        <f t="shared" si="126"/>
        <v>-4194069.3778108284</v>
      </c>
      <c r="O294" s="10">
        <f t="shared" si="126"/>
        <v>-4485177.1546153165</v>
      </c>
      <c r="P294" s="10">
        <f t="shared" si="126"/>
        <v>-4782398.1947326986</v>
      </c>
      <c r="Q294" s="10">
        <f t="shared" si="126"/>
        <v>-5085860.8766925465</v>
      </c>
      <c r="R294" s="10">
        <f t="shared" si="126"/>
        <v>-5395696.2749735508</v>
      </c>
      <c r="S294" s="10">
        <f t="shared" si="126"/>
        <v>-5712038.2166184559</v>
      </c>
      <c r="T294" s="10">
        <f t="shared" si="126"/>
        <v>-6034160.7541327896</v>
      </c>
      <c r="U294" s="10">
        <f t="shared" si="126"/>
        <v>-6362106.8626120714</v>
      </c>
      <c r="V294" s="10">
        <f t="shared" si="126"/>
        <v>-6695920.419628826</v>
      </c>
      <c r="W294" s="10">
        <f t="shared" si="126"/>
        <v>-7035646.2241846044</v>
      </c>
      <c r="X294" s="10">
        <f t="shared" si="126"/>
        <v>-7381330.0160599854</v>
      </c>
      <c r="Y294" s="10">
        <f t="shared" si="126"/>
        <v>-7733018.4955709428</v>
      </c>
      <c r="Z294" s="10">
        <f t="shared" si="126"/>
        <v>-8090759.3437400861</v>
      </c>
      <c r="AA294" s="10">
        <f t="shared" si="126"/>
        <v>-8454601.2428914998</v>
      </c>
      <c r="AB294" s="10">
        <f t="shared" si="126"/>
        <v>-8824593.8976780735</v>
      </c>
      <c r="AC294" s="10">
        <f t="shared" si="126"/>
        <v>-9200788.0565504059</v>
      </c>
      <c r="AD294" s="10">
        <f t="shared" si="126"/>
        <v>-9583235.5336765591</v>
      </c>
      <c r="AE294" s="10">
        <f t="shared" si="126"/>
        <v>-9971989.2313221265</v>
      </c>
      <c r="AF294" s="10">
        <f t="shared" si="126"/>
        <v>-8812036.1753002778</v>
      </c>
      <c r="AG294" s="10">
        <f t="shared" si="126"/>
        <v>-9179186.4141452238</v>
      </c>
      <c r="AH294" s="10">
        <f t="shared" si="126"/>
        <v>-9309862.4135577846</v>
      </c>
      <c r="AI294" s="10">
        <f t="shared" si="126"/>
        <v>-9528726.8204868194</v>
      </c>
      <c r="AJ294" s="10">
        <f t="shared" si="126"/>
        <v>-9753078.1396619268</v>
      </c>
      <c r="AK294" s="10">
        <f t="shared" si="126"/>
        <v>-10033731.976769038</v>
      </c>
    </row>
    <row r="295" spans="4:37" x14ac:dyDescent="0.35">
      <c r="E295" t="s">
        <v>125</v>
      </c>
      <c r="F295" t="s">
        <v>53</v>
      </c>
      <c r="G295" s="10">
        <f t="shared" si="126"/>
        <v>0</v>
      </c>
      <c r="H295" s="10">
        <f t="shared" si="126"/>
        <v>0</v>
      </c>
      <c r="I295" s="10">
        <f t="shared" si="126"/>
        <v>0</v>
      </c>
      <c r="J295" s="10">
        <f t="shared" si="126"/>
        <v>0</v>
      </c>
      <c r="K295" s="10">
        <f t="shared" si="126"/>
        <v>0</v>
      </c>
      <c r="L295" s="10">
        <f t="shared" si="126"/>
        <v>0</v>
      </c>
      <c r="M295" s="10">
        <f t="shared" si="126"/>
        <v>0</v>
      </c>
      <c r="N295" s="10">
        <f t="shared" si="126"/>
        <v>0</v>
      </c>
      <c r="O295" s="10">
        <f t="shared" si="126"/>
        <v>0</v>
      </c>
      <c r="P295" s="10">
        <f t="shared" si="126"/>
        <v>0</v>
      </c>
      <c r="Q295" s="10">
        <f t="shared" si="126"/>
        <v>0</v>
      </c>
      <c r="R295" s="10">
        <f t="shared" si="126"/>
        <v>0</v>
      </c>
      <c r="S295" s="10">
        <f t="shared" si="126"/>
        <v>0</v>
      </c>
      <c r="T295" s="10">
        <f t="shared" si="126"/>
        <v>0</v>
      </c>
      <c r="U295" s="10">
        <f t="shared" si="126"/>
        <v>0</v>
      </c>
      <c r="V295" s="10">
        <f t="shared" si="126"/>
        <v>0</v>
      </c>
      <c r="W295" s="10">
        <f t="shared" si="126"/>
        <v>0</v>
      </c>
      <c r="X295" s="10">
        <f t="shared" si="126"/>
        <v>0</v>
      </c>
      <c r="Y295" s="10">
        <f t="shared" si="126"/>
        <v>0</v>
      </c>
      <c r="Z295" s="10">
        <f t="shared" si="126"/>
        <v>0</v>
      </c>
      <c r="AA295" s="10">
        <f t="shared" si="126"/>
        <v>0</v>
      </c>
      <c r="AB295" s="10">
        <f t="shared" si="126"/>
        <v>0</v>
      </c>
      <c r="AC295" s="10">
        <f t="shared" si="126"/>
        <v>0</v>
      </c>
      <c r="AD295" s="10">
        <f t="shared" si="126"/>
        <v>0</v>
      </c>
      <c r="AE295" s="10">
        <f t="shared" si="126"/>
        <v>0</v>
      </c>
      <c r="AF295" s="10">
        <f t="shared" si="126"/>
        <v>0</v>
      </c>
      <c r="AG295" s="10">
        <f t="shared" si="126"/>
        <v>0</v>
      </c>
      <c r="AH295" s="10">
        <f t="shared" si="126"/>
        <v>0</v>
      </c>
      <c r="AI295" s="10">
        <f t="shared" si="126"/>
        <v>0</v>
      </c>
      <c r="AJ295" s="10">
        <f t="shared" si="126"/>
        <v>0</v>
      </c>
      <c r="AK295" s="10">
        <f t="shared" si="126"/>
        <v>0</v>
      </c>
    </row>
    <row r="296" spans="4:37" x14ac:dyDescent="0.35">
      <c r="E296" t="s">
        <v>143</v>
      </c>
      <c r="F296" t="s">
        <v>53</v>
      </c>
      <c r="G296" s="10">
        <f t="shared" ref="G296:AK296" si="127">G287</f>
        <v>17217664.420000002</v>
      </c>
      <c r="H296" s="10">
        <f t="shared" si="127"/>
        <v>17579235.372820001</v>
      </c>
      <c r="I296" s="10">
        <f t="shared" si="127"/>
        <v>17948399.315649219</v>
      </c>
      <c r="J296" s="10">
        <f t="shared" si="127"/>
        <v>18325315.701277852</v>
      </c>
      <c r="K296" s="10">
        <f t="shared" si="127"/>
        <v>18710147.331004687</v>
      </c>
      <c r="L296" s="10">
        <f t="shared" si="127"/>
        <v>19103060.424955782</v>
      </c>
      <c r="M296" s="10">
        <f t="shared" si="127"/>
        <v>0</v>
      </c>
      <c r="N296" s="10">
        <f t="shared" si="127"/>
        <v>0</v>
      </c>
      <c r="O296" s="10">
        <f t="shared" si="127"/>
        <v>0</v>
      </c>
      <c r="P296" s="10">
        <f t="shared" si="127"/>
        <v>0</v>
      </c>
      <c r="Q296" s="10">
        <f t="shared" si="127"/>
        <v>0</v>
      </c>
      <c r="R296" s="10">
        <f t="shared" si="127"/>
        <v>0</v>
      </c>
      <c r="S296" s="10">
        <f t="shared" si="127"/>
        <v>0</v>
      </c>
      <c r="T296" s="10">
        <f t="shared" si="127"/>
        <v>0</v>
      </c>
      <c r="U296" s="10">
        <f t="shared" si="127"/>
        <v>0</v>
      </c>
      <c r="V296" s="10">
        <f t="shared" si="127"/>
        <v>0</v>
      </c>
      <c r="W296" s="10">
        <f t="shared" si="127"/>
        <v>0</v>
      </c>
      <c r="X296" s="10">
        <f t="shared" si="127"/>
        <v>0</v>
      </c>
      <c r="Y296" s="10">
        <f t="shared" si="127"/>
        <v>0</v>
      </c>
      <c r="Z296" s="10">
        <f t="shared" si="127"/>
        <v>0</v>
      </c>
      <c r="AA296" s="10">
        <f t="shared" si="127"/>
        <v>0</v>
      </c>
      <c r="AB296" s="10">
        <f t="shared" si="127"/>
        <v>0</v>
      </c>
      <c r="AC296" s="10">
        <f t="shared" si="127"/>
        <v>0</v>
      </c>
      <c r="AD296" s="10">
        <f t="shared" si="127"/>
        <v>0</v>
      </c>
      <c r="AE296" s="10">
        <f t="shared" si="127"/>
        <v>0</v>
      </c>
      <c r="AF296" s="10">
        <f t="shared" si="127"/>
        <v>0</v>
      </c>
      <c r="AG296" s="10">
        <f t="shared" si="127"/>
        <v>0</v>
      </c>
      <c r="AH296" s="10">
        <f t="shared" si="127"/>
        <v>0</v>
      </c>
      <c r="AI296" s="10">
        <f t="shared" si="127"/>
        <v>0</v>
      </c>
      <c r="AJ296" s="10">
        <f t="shared" si="127"/>
        <v>0</v>
      </c>
      <c r="AK296" s="10">
        <f t="shared" si="127"/>
        <v>0</v>
      </c>
    </row>
    <row r="298" spans="4:37" x14ac:dyDescent="0.35">
      <c r="E298" t="s">
        <v>144</v>
      </c>
      <c r="F298" t="s">
        <v>53</v>
      </c>
      <c r="G298" s="10">
        <f t="shared" ref="G298:AK298" si="128">SUM(G290:G296)</f>
        <v>21252634.637400001</v>
      </c>
      <c r="H298" s="10">
        <f t="shared" si="128"/>
        <v>19495252.221604224</v>
      </c>
      <c r="I298" s="10">
        <f t="shared" si="128"/>
        <v>19602536.89853802</v>
      </c>
      <c r="J298" s="10">
        <f t="shared" si="128"/>
        <v>19363718.332420338</v>
      </c>
      <c r="K298" s="10">
        <f t="shared" si="128"/>
        <v>20237382.447328992</v>
      </c>
      <c r="L298" s="10">
        <f t="shared" si="128"/>
        <v>21110851.968121238</v>
      </c>
      <c r="M298" s="10">
        <f t="shared" si="128"/>
        <v>935987.61591680301</v>
      </c>
      <c r="N298" s="10">
        <f t="shared" si="128"/>
        <v>1989408.9759390391</v>
      </c>
      <c r="O298" s="10">
        <f t="shared" si="128"/>
        <v>1607532.3300747294</v>
      </c>
      <c r="P298" s="10">
        <f t="shared" si="128"/>
        <v>1784232.5161410384</v>
      </c>
      <c r="Q298" s="10">
        <f t="shared" si="128"/>
        <v>2007261.693739132</v>
      </c>
      <c r="R298" s="10">
        <f t="shared" si="128"/>
        <v>2280399.8843084043</v>
      </c>
      <c r="S298" s="10">
        <f t="shared" si="128"/>
        <v>2607665.016208346</v>
      </c>
      <c r="T298" s="10">
        <f t="shared" si="128"/>
        <v>2754370.7821773468</v>
      </c>
      <c r="U298" s="10">
        <f t="shared" si="128"/>
        <v>2911274.7768020304</v>
      </c>
      <c r="V298" s="10">
        <f t="shared" si="128"/>
        <v>3078799.2848120863</v>
      </c>
      <c r="W298" s="10">
        <f t="shared" si="128"/>
        <v>3257378.1827112678</v>
      </c>
      <c r="X298" s="10">
        <f t="shared" si="128"/>
        <v>3447457.2394043002</v>
      </c>
      <c r="Y298" s="10">
        <f t="shared" si="128"/>
        <v>3649494.4243381824</v>
      </c>
      <c r="Z298" s="10">
        <f t="shared" si="128"/>
        <v>3863960.2233409071</v>
      </c>
      <c r="AA298" s="10">
        <f t="shared" si="128"/>
        <v>4091337.9623448942</v>
      </c>
      <c r="AB298" s="10">
        <f t="shared" si="128"/>
        <v>4332124.1391871721</v>
      </c>
      <c r="AC298" s="10">
        <f t="shared" si="128"/>
        <v>4586828.7636825889</v>
      </c>
      <c r="AD298" s="10">
        <f t="shared" si="128"/>
        <v>4855975.7061713729</v>
      </c>
      <c r="AE298" s="10">
        <f t="shared" si="128"/>
        <v>5140103.0547468495</v>
      </c>
      <c r="AF298" s="10">
        <f t="shared" si="128"/>
        <v>6994830.4687742554</v>
      </c>
      <c r="AG298" s="10">
        <f t="shared" si="128"/>
        <v>7344970.6782729328</v>
      </c>
      <c r="AH298" s="10">
        <f t="shared" si="128"/>
        <v>7954740.4978443999</v>
      </c>
      <c r="AI298" s="10">
        <f t="shared" si="128"/>
        <v>8500133.4810189623</v>
      </c>
      <c r="AJ298" s="10">
        <f t="shared" si="128"/>
        <v>9064524.6724478789</v>
      </c>
      <c r="AK298" s="10">
        <f t="shared" si="128"/>
        <v>9597789.8039971888</v>
      </c>
    </row>
    <row r="299" spans="4:37" x14ac:dyDescent="0.35">
      <c r="E299" t="s">
        <v>145</v>
      </c>
      <c r="F299" t="s">
        <v>53</v>
      </c>
      <c r="G299" s="10">
        <f t="shared" ref="G299:AK299" si="129">-G298*G$20</f>
        <v>0</v>
      </c>
      <c r="H299" s="10">
        <f t="shared" si="129"/>
        <v>0</v>
      </c>
      <c r="I299" s="10">
        <f t="shared" si="129"/>
        <v>0</v>
      </c>
      <c r="J299" s="10">
        <f t="shared" si="129"/>
        <v>0</v>
      </c>
      <c r="K299" s="10">
        <f t="shared" si="129"/>
        <v>0</v>
      </c>
      <c r="L299" s="10">
        <f t="shared" si="129"/>
        <v>0</v>
      </c>
      <c r="M299" s="10">
        <f t="shared" si="129"/>
        <v>0</v>
      </c>
      <c r="N299" s="10">
        <f t="shared" si="129"/>
        <v>0</v>
      </c>
      <c r="O299" s="10">
        <f t="shared" si="129"/>
        <v>0</v>
      </c>
      <c r="P299" s="10">
        <f t="shared" si="129"/>
        <v>0</v>
      </c>
      <c r="Q299" s="10">
        <f t="shared" si="129"/>
        <v>0</v>
      </c>
      <c r="R299" s="10">
        <f t="shared" si="129"/>
        <v>0</v>
      </c>
      <c r="S299" s="10">
        <f t="shared" si="129"/>
        <v>0</v>
      </c>
      <c r="T299" s="10">
        <f t="shared" si="129"/>
        <v>0</v>
      </c>
      <c r="U299" s="10">
        <f t="shared" si="129"/>
        <v>0</v>
      </c>
      <c r="V299" s="10">
        <f t="shared" si="129"/>
        <v>0</v>
      </c>
      <c r="W299" s="10">
        <f t="shared" si="129"/>
        <v>0</v>
      </c>
      <c r="X299" s="10">
        <f t="shared" si="129"/>
        <v>0</v>
      </c>
      <c r="Y299" s="10">
        <f t="shared" si="129"/>
        <v>0</v>
      </c>
      <c r="Z299" s="10">
        <f t="shared" si="129"/>
        <v>0</v>
      </c>
      <c r="AA299" s="10">
        <f t="shared" si="129"/>
        <v>0</v>
      </c>
      <c r="AB299" s="10">
        <f t="shared" si="129"/>
        <v>0</v>
      </c>
      <c r="AC299" s="10">
        <f t="shared" si="129"/>
        <v>0</v>
      </c>
      <c r="AD299" s="10">
        <f t="shared" si="129"/>
        <v>0</v>
      </c>
      <c r="AE299" s="10">
        <f t="shared" si="129"/>
        <v>0</v>
      </c>
      <c r="AF299" s="10">
        <f t="shared" si="129"/>
        <v>0</v>
      </c>
      <c r="AG299" s="10">
        <f t="shared" si="129"/>
        <v>0</v>
      </c>
      <c r="AH299" s="10">
        <f t="shared" si="129"/>
        <v>0</v>
      </c>
      <c r="AI299" s="10">
        <f t="shared" si="129"/>
        <v>0</v>
      </c>
      <c r="AJ299" s="10">
        <f t="shared" si="129"/>
        <v>0</v>
      </c>
      <c r="AK299" s="10">
        <f t="shared" si="129"/>
        <v>0</v>
      </c>
    </row>
    <row r="301" spans="4:37" x14ac:dyDescent="0.35">
      <c r="D301" t="s">
        <v>146</v>
      </c>
    </row>
    <row r="302" spans="4:37" x14ac:dyDescent="0.35">
      <c r="E302" t="s">
        <v>51</v>
      </c>
      <c r="F302" t="s">
        <v>53</v>
      </c>
      <c r="G302" s="10">
        <f t="shared" ref="G302:AK309" si="130">G236</f>
        <v>-64771548.044999994</v>
      </c>
      <c r="H302" s="10">
        <f t="shared" si="130"/>
        <v>-1998628.7159307459</v>
      </c>
      <c r="I302" s="10">
        <f t="shared" si="130"/>
        <v>-7501412.3547134995</v>
      </c>
      <c r="J302" s="10">
        <f t="shared" si="130"/>
        <v>-8953631.9748609979</v>
      </c>
      <c r="K302" s="10">
        <f t="shared" si="130"/>
        <v>-14816763.503986044</v>
      </c>
      <c r="L302" s="10">
        <f t="shared" si="130"/>
        <v>-5895611.8237101641</v>
      </c>
      <c r="M302" s="10">
        <f t="shared" si="130"/>
        <v>-3765371.2819813695</v>
      </c>
      <c r="N302" s="10">
        <f t="shared" si="130"/>
        <v>-3967030.0734917778</v>
      </c>
      <c r="O302" s="10">
        <f t="shared" si="130"/>
        <v>-33543785.550435688</v>
      </c>
      <c r="P302" s="10">
        <f t="shared" si="130"/>
        <v>-8056640.7966997046</v>
      </c>
      <c r="Q302" s="10">
        <f t="shared" si="130"/>
        <v>-10260620.160198603</v>
      </c>
      <c r="R302" s="10">
        <f t="shared" si="130"/>
        <v>-20330753.185707778</v>
      </c>
      <c r="S302" s="10">
        <f t="shared" si="130"/>
        <v>-26882278.803058125</v>
      </c>
      <c r="T302" s="10">
        <f t="shared" si="130"/>
        <v>-8486345.2473496981</v>
      </c>
      <c r="U302" s="10">
        <f t="shared" si="130"/>
        <v>-8616912.4036175255</v>
      </c>
      <c r="V302" s="10">
        <f t="shared" si="130"/>
        <v>-8747479.5598853547</v>
      </c>
      <c r="W302" s="10">
        <f t="shared" si="130"/>
        <v>-8878046.716153184</v>
      </c>
      <c r="X302" s="10">
        <f t="shared" si="130"/>
        <v>-9008613.8724210113</v>
      </c>
      <c r="Y302" s="10">
        <f t="shared" si="130"/>
        <v>-9139181.0286888406</v>
      </c>
      <c r="Z302" s="10">
        <f t="shared" si="130"/>
        <v>-9269748.1849566698</v>
      </c>
      <c r="AA302" s="10">
        <f t="shared" si="130"/>
        <v>-9400315.3412244972</v>
      </c>
      <c r="AB302" s="10">
        <f t="shared" si="130"/>
        <v>-9530882.4974923264</v>
      </c>
      <c r="AC302" s="10">
        <f t="shared" si="130"/>
        <v>-9661449.6537601557</v>
      </c>
      <c r="AD302" s="10">
        <f t="shared" si="130"/>
        <v>-9792016.8100279849</v>
      </c>
      <c r="AE302" s="10">
        <f t="shared" si="130"/>
        <v>-9922583.9662958123</v>
      </c>
      <c r="AF302" s="10">
        <f t="shared" si="130"/>
        <v>-10053151.122563642</v>
      </c>
      <c r="AG302" s="10">
        <f t="shared" si="130"/>
        <v>-10183718.278831471</v>
      </c>
      <c r="AH302" s="10">
        <f t="shared" si="130"/>
        <v>-10314285.435099298</v>
      </c>
      <c r="AI302" s="10">
        <f t="shared" si="130"/>
        <v>-10444852.591367127</v>
      </c>
      <c r="AJ302" s="10">
        <f t="shared" si="130"/>
        <v>-10575419.747634957</v>
      </c>
      <c r="AK302" s="10">
        <f t="shared" si="130"/>
        <v>-10705986.903902784</v>
      </c>
    </row>
    <row r="303" spans="4:37" x14ac:dyDescent="0.35">
      <c r="E303" t="s">
        <v>147</v>
      </c>
      <c r="F303" t="s">
        <v>53</v>
      </c>
      <c r="G303" s="10">
        <f t="shared" si="130"/>
        <v>0</v>
      </c>
      <c r="H303" s="10">
        <f t="shared" si="130"/>
        <v>0</v>
      </c>
      <c r="I303" s="10">
        <f t="shared" si="130"/>
        <v>0</v>
      </c>
      <c r="J303" s="10">
        <f t="shared" si="130"/>
        <v>0</v>
      </c>
      <c r="K303" s="10">
        <f t="shared" si="130"/>
        <v>0</v>
      </c>
      <c r="L303" s="10">
        <f t="shared" si="130"/>
        <v>0</v>
      </c>
      <c r="M303" s="10">
        <f t="shared" si="130"/>
        <v>0</v>
      </c>
      <c r="N303" s="10">
        <f t="shared" si="130"/>
        <v>0</v>
      </c>
      <c r="O303" s="10">
        <f t="shared" si="130"/>
        <v>0</v>
      </c>
      <c r="P303" s="10">
        <f t="shared" si="130"/>
        <v>0</v>
      </c>
      <c r="Q303" s="10">
        <f t="shared" si="130"/>
        <v>0</v>
      </c>
      <c r="R303" s="10">
        <f t="shared" si="130"/>
        <v>0</v>
      </c>
      <c r="S303" s="10">
        <f t="shared" si="130"/>
        <v>0</v>
      </c>
      <c r="T303" s="10">
        <f t="shared" si="130"/>
        <v>0</v>
      </c>
      <c r="U303" s="10">
        <f t="shared" si="130"/>
        <v>0</v>
      </c>
      <c r="V303" s="10">
        <f t="shared" si="130"/>
        <v>0</v>
      </c>
      <c r="W303" s="10">
        <f t="shared" si="130"/>
        <v>0</v>
      </c>
      <c r="X303" s="10">
        <f t="shared" si="130"/>
        <v>0</v>
      </c>
      <c r="Y303" s="10">
        <f t="shared" si="130"/>
        <v>0</v>
      </c>
      <c r="Z303" s="10">
        <f t="shared" si="130"/>
        <v>0</v>
      </c>
      <c r="AA303" s="10">
        <f t="shared" si="130"/>
        <v>0</v>
      </c>
      <c r="AB303" s="10">
        <f t="shared" si="130"/>
        <v>0</v>
      </c>
      <c r="AC303" s="10">
        <f t="shared" si="130"/>
        <v>0</v>
      </c>
      <c r="AD303" s="10">
        <f t="shared" si="130"/>
        <v>0</v>
      </c>
      <c r="AE303" s="10">
        <f t="shared" si="130"/>
        <v>0</v>
      </c>
      <c r="AF303" s="10">
        <f t="shared" si="130"/>
        <v>0</v>
      </c>
      <c r="AG303" s="10">
        <f t="shared" si="130"/>
        <v>0</v>
      </c>
      <c r="AH303" s="10">
        <f t="shared" si="130"/>
        <v>0</v>
      </c>
      <c r="AI303" s="10">
        <f t="shared" si="130"/>
        <v>0</v>
      </c>
      <c r="AJ303" s="10">
        <f t="shared" si="130"/>
        <v>0</v>
      </c>
      <c r="AK303" s="10">
        <f t="shared" si="130"/>
        <v>0</v>
      </c>
    </row>
    <row r="304" spans="4:37" x14ac:dyDescent="0.35">
      <c r="E304" t="s">
        <v>60</v>
      </c>
      <c r="F304" t="s">
        <v>53</v>
      </c>
      <c r="G304" s="10">
        <f t="shared" si="130"/>
        <v>30007000</v>
      </c>
      <c r="H304" s="10">
        <f t="shared" si="130"/>
        <v>0</v>
      </c>
      <c r="I304" s="10">
        <f t="shared" si="130"/>
        <v>0</v>
      </c>
      <c r="J304" s="10">
        <f t="shared" si="130"/>
        <v>0</v>
      </c>
      <c r="K304" s="10">
        <f t="shared" si="130"/>
        <v>0</v>
      </c>
      <c r="L304" s="10">
        <f t="shared" si="130"/>
        <v>0</v>
      </c>
      <c r="M304" s="10">
        <f t="shared" si="130"/>
        <v>0</v>
      </c>
      <c r="N304" s="10">
        <f t="shared" si="130"/>
        <v>0</v>
      </c>
      <c r="O304" s="10">
        <f t="shared" si="130"/>
        <v>0</v>
      </c>
      <c r="P304" s="10">
        <f t="shared" si="130"/>
        <v>0</v>
      </c>
      <c r="Q304" s="10">
        <f t="shared" si="130"/>
        <v>0</v>
      </c>
      <c r="R304" s="10">
        <f t="shared" si="130"/>
        <v>0</v>
      </c>
      <c r="S304" s="10">
        <f t="shared" si="130"/>
        <v>0</v>
      </c>
      <c r="T304" s="10">
        <f t="shared" si="130"/>
        <v>0</v>
      </c>
      <c r="U304" s="10">
        <f t="shared" si="130"/>
        <v>0</v>
      </c>
      <c r="V304" s="10">
        <f t="shared" si="130"/>
        <v>0</v>
      </c>
      <c r="W304" s="10">
        <f t="shared" si="130"/>
        <v>0</v>
      </c>
      <c r="X304" s="10">
        <f t="shared" si="130"/>
        <v>0</v>
      </c>
      <c r="Y304" s="10">
        <f t="shared" si="130"/>
        <v>0</v>
      </c>
      <c r="Z304" s="10">
        <f t="shared" si="130"/>
        <v>0</v>
      </c>
      <c r="AA304" s="10">
        <f t="shared" si="130"/>
        <v>0</v>
      </c>
      <c r="AB304" s="10">
        <f t="shared" si="130"/>
        <v>0</v>
      </c>
      <c r="AC304" s="10">
        <f t="shared" si="130"/>
        <v>0</v>
      </c>
      <c r="AD304" s="10">
        <f t="shared" si="130"/>
        <v>0</v>
      </c>
      <c r="AE304" s="10">
        <f t="shared" si="130"/>
        <v>0</v>
      </c>
      <c r="AF304" s="10">
        <f t="shared" si="130"/>
        <v>0</v>
      </c>
      <c r="AG304" s="10">
        <f t="shared" si="130"/>
        <v>0</v>
      </c>
      <c r="AH304" s="10">
        <f t="shared" si="130"/>
        <v>0</v>
      </c>
      <c r="AI304" s="10">
        <f t="shared" si="130"/>
        <v>0</v>
      </c>
      <c r="AJ304" s="10">
        <f t="shared" si="130"/>
        <v>0</v>
      </c>
      <c r="AK304" s="10">
        <f t="shared" si="130"/>
        <v>0</v>
      </c>
    </row>
    <row r="305" spans="3:38" x14ac:dyDescent="0.35">
      <c r="E305" t="s">
        <v>141</v>
      </c>
      <c r="F305" t="s">
        <v>53</v>
      </c>
      <c r="G305" s="10">
        <f t="shared" si="130"/>
        <v>0</v>
      </c>
      <c r="H305" s="10">
        <f t="shared" si="130"/>
        <v>526993.09080000001</v>
      </c>
      <c r="I305" s="10">
        <f t="shared" si="130"/>
        <v>1052117.5824</v>
      </c>
      <c r="J305" s="10">
        <f t="shared" si="130"/>
        <v>1617100.6214063212</v>
      </c>
      <c r="K305" s="10">
        <f t="shared" si="130"/>
        <v>2267131.629974653</v>
      </c>
      <c r="L305" s="10">
        <f t="shared" si="130"/>
        <v>3011811.941742972</v>
      </c>
      <c r="M305" s="10">
        <f t="shared" si="130"/>
        <v>3740218.6243665987</v>
      </c>
      <c r="N305" s="10">
        <f t="shared" si="130"/>
        <v>4592466.9910514876</v>
      </c>
      <c r="O305" s="10">
        <f t="shared" si="130"/>
        <v>5480935.0271354765</v>
      </c>
      <c r="P305" s="10">
        <f t="shared" si="130"/>
        <v>6438228.9073482957</v>
      </c>
      <c r="Q305" s="10">
        <f t="shared" si="130"/>
        <v>7468664.8649403714</v>
      </c>
      <c r="R305" s="10">
        <f t="shared" si="130"/>
        <v>8576804.8291375712</v>
      </c>
      <c r="S305" s="10">
        <f t="shared" si="130"/>
        <v>9767469.651642032</v>
      </c>
      <c r="T305" s="10">
        <f t="shared" si="130"/>
        <v>10805934.917017881</v>
      </c>
      <c r="U305" s="10">
        <f t="shared" si="130"/>
        <v>11883708.269423144</v>
      </c>
      <c r="V305" s="10">
        <f t="shared" si="130"/>
        <v>13001982.685331021</v>
      </c>
      <c r="W305" s="10">
        <f t="shared" si="130"/>
        <v>14161983.911360214</v>
      </c>
      <c r="X305" s="10">
        <f t="shared" si="130"/>
        <v>15364971.314518403</v>
      </c>
      <c r="Y305" s="10">
        <f t="shared" si="130"/>
        <v>16612238.753704324</v>
      </c>
      <c r="Z305" s="10">
        <f t="shared" si="130"/>
        <v>17905115.472986355</v>
      </c>
      <c r="AA305" s="10">
        <f t="shared" si="130"/>
        <v>19244967.017187841</v>
      </c>
      <c r="AB305" s="10">
        <f t="shared" si="130"/>
        <v>20633196.17032221</v>
      </c>
      <c r="AC305" s="10">
        <f t="shared" si="130"/>
        <v>22071243.917433634</v>
      </c>
      <c r="AD305" s="10">
        <f t="shared" si="130"/>
        <v>23560590.430412631</v>
      </c>
      <c r="AE305" s="10">
        <f t="shared" si="130"/>
        <v>25102756.078369156</v>
      </c>
      <c r="AF305" s="10">
        <f t="shared" si="130"/>
        <v>26699302.463160045</v>
      </c>
      <c r="AG305" s="10">
        <f t="shared" si="130"/>
        <v>28351833.480681587</v>
      </c>
      <c r="AH305" s="10">
        <f t="shared" si="130"/>
        <v>30061996.408552781</v>
      </c>
      <c r="AI305" s="10">
        <f t="shared" si="130"/>
        <v>31831483.020829581</v>
      </c>
      <c r="AJ305" s="10">
        <f t="shared" si="130"/>
        <v>33662030.730405845</v>
      </c>
      <c r="AK305" s="10">
        <f t="shared" si="130"/>
        <v>35555423.759772114</v>
      </c>
      <c r="AL305" s="10">
        <f t="shared" ref="AL305:AL309" si="131">IF(AF305=0,0,IF($G$17&gt;(AK305/AF305)^(1/5)-1+2%,AK305*(AK305/AF305)^(1/5)/($G$17-((AK305/AF305)^(1/5)-1)),AK305*(1+$G$16)/$G$18))</f>
        <v>1423611280.734405</v>
      </c>
    </row>
    <row r="306" spans="3:38" x14ac:dyDescent="0.35">
      <c r="E306" t="s">
        <v>117</v>
      </c>
      <c r="F306" t="s">
        <v>53</v>
      </c>
      <c r="G306" s="10">
        <f t="shared" si="130"/>
        <v>0</v>
      </c>
      <c r="H306" s="10">
        <f t="shared" si="130"/>
        <v>0</v>
      </c>
      <c r="I306" s="10">
        <f t="shared" si="130"/>
        <v>0</v>
      </c>
      <c r="J306" s="10">
        <f t="shared" si="130"/>
        <v>0</v>
      </c>
      <c r="K306" s="10">
        <f t="shared" si="130"/>
        <v>0</v>
      </c>
      <c r="L306" s="10">
        <f t="shared" si="130"/>
        <v>0</v>
      </c>
      <c r="M306" s="10">
        <f t="shared" si="130"/>
        <v>0</v>
      </c>
      <c r="N306" s="10">
        <f t="shared" si="130"/>
        <v>0</v>
      </c>
      <c r="O306" s="10">
        <f t="shared" si="130"/>
        <v>0</v>
      </c>
      <c r="P306" s="10">
        <f t="shared" si="130"/>
        <v>0</v>
      </c>
      <c r="Q306" s="10">
        <f t="shared" si="130"/>
        <v>0</v>
      </c>
      <c r="R306" s="10">
        <f t="shared" si="130"/>
        <v>0</v>
      </c>
      <c r="S306" s="10">
        <f t="shared" si="130"/>
        <v>0</v>
      </c>
      <c r="T306" s="10">
        <f t="shared" si="130"/>
        <v>0</v>
      </c>
      <c r="U306" s="10">
        <f t="shared" si="130"/>
        <v>0</v>
      </c>
      <c r="V306" s="10">
        <f t="shared" si="130"/>
        <v>0</v>
      </c>
      <c r="W306" s="10">
        <f t="shared" si="130"/>
        <v>0</v>
      </c>
      <c r="X306" s="10">
        <f t="shared" si="130"/>
        <v>0</v>
      </c>
      <c r="Y306" s="10">
        <f t="shared" si="130"/>
        <v>0</v>
      </c>
      <c r="Z306" s="10">
        <f t="shared" si="130"/>
        <v>0</v>
      </c>
      <c r="AA306" s="10">
        <f t="shared" si="130"/>
        <v>0</v>
      </c>
      <c r="AB306" s="10">
        <f t="shared" si="130"/>
        <v>0</v>
      </c>
      <c r="AC306" s="10">
        <f t="shared" si="130"/>
        <v>0</v>
      </c>
      <c r="AD306" s="10">
        <f t="shared" si="130"/>
        <v>0</v>
      </c>
      <c r="AE306" s="10">
        <f t="shared" si="130"/>
        <v>0</v>
      </c>
      <c r="AF306" s="10">
        <f t="shared" si="130"/>
        <v>0</v>
      </c>
      <c r="AG306" s="10">
        <f t="shared" si="130"/>
        <v>0</v>
      </c>
      <c r="AH306" s="10">
        <f t="shared" si="130"/>
        <v>0</v>
      </c>
      <c r="AI306" s="10">
        <f t="shared" si="130"/>
        <v>0</v>
      </c>
      <c r="AJ306" s="10">
        <f t="shared" si="130"/>
        <v>0</v>
      </c>
      <c r="AK306" s="10">
        <f t="shared" si="130"/>
        <v>0</v>
      </c>
      <c r="AL306" s="10">
        <f t="shared" si="131"/>
        <v>0</v>
      </c>
    </row>
    <row r="307" spans="3:38" x14ac:dyDescent="0.35">
      <c r="E307" t="s">
        <v>118</v>
      </c>
      <c r="F307" t="s">
        <v>53</v>
      </c>
      <c r="G307" s="10">
        <f t="shared" si="130"/>
        <v>0</v>
      </c>
      <c r="H307" s="10">
        <f t="shared" si="130"/>
        <v>-448968.02821894531</v>
      </c>
      <c r="I307" s="10">
        <f t="shared" si="130"/>
        <v>-863755.11862009775</v>
      </c>
      <c r="J307" s="10">
        <f t="shared" si="130"/>
        <v>-1301567.2059710165</v>
      </c>
      <c r="K307" s="10">
        <f t="shared" si="130"/>
        <v>-1788979.9498819397</v>
      </c>
      <c r="L307" s="10">
        <f t="shared" si="130"/>
        <v>-2307378.3567829109</v>
      </c>
      <c r="M307" s="10">
        <f t="shared" si="130"/>
        <v>-2781921.1079293475</v>
      </c>
      <c r="N307" s="10">
        <f t="shared" si="130"/>
        <v>-3316358.7199312416</v>
      </c>
      <c r="O307" s="10">
        <f t="shared" si="130"/>
        <v>-3872015.884428618</v>
      </c>
      <c r="P307" s="10">
        <f t="shared" si="130"/>
        <v>-4449548.1356393946</v>
      </c>
      <c r="Q307" s="10">
        <f t="shared" si="130"/>
        <v>-5049629.18239599</v>
      </c>
      <c r="R307" s="10">
        <f t="shared" si="130"/>
        <v>-5672951.3823885461</v>
      </c>
      <c r="S307" s="10">
        <f t="shared" si="130"/>
        <v>-6320226.2283113515</v>
      </c>
      <c r="T307" s="10">
        <f t="shared" si="130"/>
        <v>-6992184.8462032834</v>
      </c>
      <c r="U307" s="10">
        <f t="shared" si="130"/>
        <v>-7689578.5062799901</v>
      </c>
      <c r="V307" s="10">
        <f t="shared" si="130"/>
        <v>-8413179.1465627421</v>
      </c>
      <c r="W307" s="10">
        <f t="shared" si="130"/>
        <v>-9163779.9096161015</v>
      </c>
      <c r="X307" s="10">
        <f t="shared" si="130"/>
        <v>-9942195.6927140653</v>
      </c>
      <c r="Y307" s="10">
        <f t="shared" si="130"/>
        <v>-10749263.711762005</v>
      </c>
      <c r="Z307" s="10">
        <f t="shared" si="130"/>
        <v>-11585844.079309471</v>
      </c>
      <c r="AA307" s="10">
        <f t="shared" si="130"/>
        <v>-12452820.396997042</v>
      </c>
      <c r="AB307" s="10">
        <f t="shared" si="130"/>
        <v>-13351100.362788517</v>
      </c>
      <c r="AC307" s="10">
        <f t="shared" si="130"/>
        <v>-14281616.393348157</v>
      </c>
      <c r="AD307" s="10">
        <f t="shared" si="130"/>
        <v>-15245326.261931311</v>
      </c>
      <c r="AE307" s="10">
        <f t="shared" si="130"/>
        <v>-16243213.752165493</v>
      </c>
      <c r="AF307" s="10">
        <f t="shared" si="130"/>
        <v>-17276289.328107998</v>
      </c>
      <c r="AG307" s="10">
        <f t="shared" si="130"/>
        <v>-18345590.820975386</v>
      </c>
      <c r="AH307" s="10">
        <f t="shared" si="130"/>
        <v>-19452184.132949505</v>
      </c>
      <c r="AI307" s="10">
        <f t="shared" si="130"/>
        <v>-20597163.958474487</v>
      </c>
      <c r="AJ307" s="10">
        <f t="shared" si="130"/>
        <v>-21781654.523468889</v>
      </c>
      <c r="AK307" s="10">
        <f t="shared" si="130"/>
        <v>-23006810.342887364</v>
      </c>
      <c r="AL307" s="10">
        <f t="shared" si="131"/>
        <v>-921174641.57207847</v>
      </c>
    </row>
    <row r="308" spans="3:38" x14ac:dyDescent="0.35">
      <c r="E308" t="s">
        <v>125</v>
      </c>
      <c r="F308" t="s">
        <v>53</v>
      </c>
      <c r="G308" s="10">
        <f t="shared" si="130"/>
        <v>0</v>
      </c>
      <c r="H308" s="10">
        <f t="shared" si="130"/>
        <v>0</v>
      </c>
      <c r="I308" s="10">
        <f t="shared" si="130"/>
        <v>0</v>
      </c>
      <c r="J308" s="10">
        <f t="shared" si="130"/>
        <v>0</v>
      </c>
      <c r="K308" s="10">
        <f t="shared" si="130"/>
        <v>0</v>
      </c>
      <c r="L308" s="10">
        <f t="shared" si="130"/>
        <v>0</v>
      </c>
      <c r="M308" s="10">
        <f t="shared" si="130"/>
        <v>0</v>
      </c>
      <c r="N308" s="10">
        <f t="shared" si="130"/>
        <v>0</v>
      </c>
      <c r="O308" s="10">
        <f t="shared" si="130"/>
        <v>0</v>
      </c>
      <c r="P308" s="10">
        <f t="shared" si="130"/>
        <v>0</v>
      </c>
      <c r="Q308" s="10">
        <f t="shared" si="130"/>
        <v>0</v>
      </c>
      <c r="R308" s="10">
        <f t="shared" si="130"/>
        <v>0</v>
      </c>
      <c r="S308" s="10">
        <f t="shared" si="130"/>
        <v>0</v>
      </c>
      <c r="T308" s="10">
        <f t="shared" si="130"/>
        <v>0</v>
      </c>
      <c r="U308" s="10">
        <f t="shared" si="130"/>
        <v>0</v>
      </c>
      <c r="V308" s="10">
        <f t="shared" si="130"/>
        <v>0</v>
      </c>
      <c r="W308" s="10">
        <f t="shared" si="130"/>
        <v>0</v>
      </c>
      <c r="X308" s="10">
        <f t="shared" si="130"/>
        <v>0</v>
      </c>
      <c r="Y308" s="10">
        <f t="shared" si="130"/>
        <v>0</v>
      </c>
      <c r="Z308" s="10">
        <f t="shared" si="130"/>
        <v>0</v>
      </c>
      <c r="AA308" s="10">
        <f t="shared" si="130"/>
        <v>0</v>
      </c>
      <c r="AB308" s="10">
        <f t="shared" si="130"/>
        <v>0</v>
      </c>
      <c r="AC308" s="10">
        <f t="shared" si="130"/>
        <v>0</v>
      </c>
      <c r="AD308" s="10">
        <f t="shared" si="130"/>
        <v>0</v>
      </c>
      <c r="AE308" s="10">
        <f t="shared" si="130"/>
        <v>0</v>
      </c>
      <c r="AF308" s="10">
        <f t="shared" si="130"/>
        <v>0</v>
      </c>
      <c r="AG308" s="10">
        <f t="shared" si="130"/>
        <v>0</v>
      </c>
      <c r="AH308" s="10">
        <f t="shared" si="130"/>
        <v>0</v>
      </c>
      <c r="AI308" s="10">
        <f t="shared" si="130"/>
        <v>0</v>
      </c>
      <c r="AJ308" s="10">
        <f t="shared" si="130"/>
        <v>0</v>
      </c>
      <c r="AK308" s="10">
        <f t="shared" si="130"/>
        <v>0</v>
      </c>
      <c r="AL308" s="10">
        <f t="shared" si="131"/>
        <v>0</v>
      </c>
    </row>
    <row r="309" spans="3:38" x14ac:dyDescent="0.35">
      <c r="E309" t="s">
        <v>131</v>
      </c>
      <c r="F309" t="s">
        <v>53</v>
      </c>
      <c r="G309" s="10">
        <f t="shared" si="130"/>
        <v>0</v>
      </c>
      <c r="H309" s="10">
        <f t="shared" si="130"/>
        <v>0</v>
      </c>
      <c r="I309" s="10">
        <f t="shared" si="130"/>
        <v>0</v>
      </c>
      <c r="J309" s="10">
        <f t="shared" si="130"/>
        <v>0</v>
      </c>
      <c r="K309" s="10">
        <f t="shared" si="130"/>
        <v>0</v>
      </c>
      <c r="L309" s="10">
        <f t="shared" si="130"/>
        <v>0</v>
      </c>
      <c r="M309" s="10">
        <f t="shared" si="130"/>
        <v>0</v>
      </c>
      <c r="N309" s="10">
        <f t="shared" si="130"/>
        <v>0</v>
      </c>
      <c r="O309" s="10">
        <f t="shared" si="130"/>
        <v>0</v>
      </c>
      <c r="P309" s="10">
        <f t="shared" si="130"/>
        <v>0</v>
      </c>
      <c r="Q309" s="10">
        <f t="shared" si="130"/>
        <v>0</v>
      </c>
      <c r="R309" s="10">
        <f t="shared" si="130"/>
        <v>0</v>
      </c>
      <c r="S309" s="10">
        <f t="shared" si="130"/>
        <v>0</v>
      </c>
      <c r="T309" s="10">
        <f t="shared" si="130"/>
        <v>0</v>
      </c>
      <c r="U309" s="10">
        <f t="shared" si="130"/>
        <v>0</v>
      </c>
      <c r="V309" s="10">
        <f t="shared" si="130"/>
        <v>0</v>
      </c>
      <c r="W309" s="10">
        <f t="shared" si="130"/>
        <v>0</v>
      </c>
      <c r="X309" s="10">
        <f t="shared" si="130"/>
        <v>0</v>
      </c>
      <c r="Y309" s="10">
        <f t="shared" si="130"/>
        <v>0</v>
      </c>
      <c r="Z309" s="10">
        <f t="shared" si="130"/>
        <v>0</v>
      </c>
      <c r="AA309" s="10">
        <f t="shared" si="130"/>
        <v>0</v>
      </c>
      <c r="AB309" s="10">
        <f t="shared" si="130"/>
        <v>0</v>
      </c>
      <c r="AC309" s="10">
        <f t="shared" si="130"/>
        <v>0</v>
      </c>
      <c r="AD309" s="10">
        <f t="shared" si="130"/>
        <v>0</v>
      </c>
      <c r="AE309" s="10">
        <f t="shared" si="130"/>
        <v>0</v>
      </c>
      <c r="AF309" s="10">
        <f t="shared" si="130"/>
        <v>0</v>
      </c>
      <c r="AG309" s="10">
        <f t="shared" si="130"/>
        <v>0</v>
      </c>
      <c r="AH309" s="10">
        <f t="shared" si="130"/>
        <v>0</v>
      </c>
      <c r="AI309" s="10">
        <f t="shared" si="130"/>
        <v>0</v>
      </c>
      <c r="AJ309" s="10">
        <f t="shared" si="130"/>
        <v>0</v>
      </c>
      <c r="AK309" s="10">
        <f t="shared" si="130"/>
        <v>0</v>
      </c>
      <c r="AL309" s="10">
        <f t="shared" si="131"/>
        <v>0</v>
      </c>
    </row>
    <row r="310" spans="3:38" x14ac:dyDescent="0.35">
      <c r="E310" t="s">
        <v>148</v>
      </c>
      <c r="F310" t="s">
        <v>53</v>
      </c>
      <c r="G310" s="10">
        <f t="shared" ref="G310:AK310" si="132">G299</f>
        <v>0</v>
      </c>
      <c r="H310" s="10">
        <f t="shared" si="132"/>
        <v>0</v>
      </c>
      <c r="I310" s="10">
        <f t="shared" si="132"/>
        <v>0</v>
      </c>
      <c r="J310" s="10">
        <f t="shared" si="132"/>
        <v>0</v>
      </c>
      <c r="K310" s="10">
        <f t="shared" si="132"/>
        <v>0</v>
      </c>
      <c r="L310" s="10">
        <f t="shared" si="132"/>
        <v>0</v>
      </c>
      <c r="M310" s="10">
        <f t="shared" si="132"/>
        <v>0</v>
      </c>
      <c r="N310" s="10">
        <f t="shared" si="132"/>
        <v>0</v>
      </c>
      <c r="O310" s="10">
        <f t="shared" si="132"/>
        <v>0</v>
      </c>
      <c r="P310" s="10">
        <f t="shared" si="132"/>
        <v>0</v>
      </c>
      <c r="Q310" s="10">
        <f t="shared" si="132"/>
        <v>0</v>
      </c>
      <c r="R310" s="10">
        <f t="shared" si="132"/>
        <v>0</v>
      </c>
      <c r="S310" s="10">
        <f t="shared" si="132"/>
        <v>0</v>
      </c>
      <c r="T310" s="10">
        <f t="shared" si="132"/>
        <v>0</v>
      </c>
      <c r="U310" s="10">
        <f t="shared" si="132"/>
        <v>0</v>
      </c>
      <c r="V310" s="10">
        <f t="shared" si="132"/>
        <v>0</v>
      </c>
      <c r="W310" s="10">
        <f t="shared" si="132"/>
        <v>0</v>
      </c>
      <c r="X310" s="10">
        <f t="shared" si="132"/>
        <v>0</v>
      </c>
      <c r="Y310" s="10">
        <f t="shared" si="132"/>
        <v>0</v>
      </c>
      <c r="Z310" s="10">
        <f t="shared" si="132"/>
        <v>0</v>
      </c>
      <c r="AA310" s="10">
        <f t="shared" si="132"/>
        <v>0</v>
      </c>
      <c r="AB310" s="10">
        <f t="shared" si="132"/>
        <v>0</v>
      </c>
      <c r="AC310" s="10">
        <f t="shared" si="132"/>
        <v>0</v>
      </c>
      <c r="AD310" s="10">
        <f t="shared" si="132"/>
        <v>0</v>
      </c>
      <c r="AE310" s="10">
        <f t="shared" si="132"/>
        <v>0</v>
      </c>
      <c r="AF310" s="10">
        <f t="shared" si="132"/>
        <v>0</v>
      </c>
      <c r="AG310" s="10">
        <f t="shared" si="132"/>
        <v>0</v>
      </c>
      <c r="AH310" s="10">
        <f t="shared" si="132"/>
        <v>0</v>
      </c>
      <c r="AI310" s="10">
        <f t="shared" si="132"/>
        <v>0</v>
      </c>
      <c r="AJ310" s="10">
        <f t="shared" si="132"/>
        <v>0</v>
      </c>
      <c r="AK310" s="10">
        <f t="shared" si="132"/>
        <v>0</v>
      </c>
      <c r="AL310" s="10">
        <f>IF(AF310=0,0,IF($G$17&gt;(AK310/AF310)^(1/5)-1+2%,AK310*(AK310/AF310)^(1/5)/($G$17-((AK310/AF310)^(1/5)-1)),AK310*(1+$G$16)/$G$18))</f>
        <v>0</v>
      </c>
    </row>
    <row r="311" spans="3:38" x14ac:dyDescent="0.35">
      <c r="E311" t="s">
        <v>149</v>
      </c>
      <c r="F311" t="s">
        <v>53</v>
      </c>
      <c r="G311" s="10">
        <f>-$G$19*G310</f>
        <v>0</v>
      </c>
      <c r="H311" s="10">
        <f t="shared" ref="H311:AK311" si="133">-$G$19*H310</f>
        <v>0</v>
      </c>
      <c r="I311" s="10">
        <f t="shared" si="133"/>
        <v>0</v>
      </c>
      <c r="J311" s="10">
        <f t="shared" si="133"/>
        <v>0</v>
      </c>
      <c r="K311" s="10">
        <f t="shared" si="133"/>
        <v>0</v>
      </c>
      <c r="L311" s="10">
        <f t="shared" si="133"/>
        <v>0</v>
      </c>
      <c r="M311" s="10">
        <f t="shared" si="133"/>
        <v>0</v>
      </c>
      <c r="N311" s="10">
        <f t="shared" si="133"/>
        <v>0</v>
      </c>
      <c r="O311" s="10">
        <f t="shared" si="133"/>
        <v>0</v>
      </c>
      <c r="P311" s="10">
        <f t="shared" si="133"/>
        <v>0</v>
      </c>
      <c r="Q311" s="10">
        <f t="shared" si="133"/>
        <v>0</v>
      </c>
      <c r="R311" s="10">
        <f t="shared" si="133"/>
        <v>0</v>
      </c>
      <c r="S311" s="10">
        <f t="shared" si="133"/>
        <v>0</v>
      </c>
      <c r="T311" s="10">
        <f t="shared" si="133"/>
        <v>0</v>
      </c>
      <c r="U311" s="10">
        <f t="shared" si="133"/>
        <v>0</v>
      </c>
      <c r="V311" s="10">
        <f t="shared" si="133"/>
        <v>0</v>
      </c>
      <c r="W311" s="10">
        <f t="shared" si="133"/>
        <v>0</v>
      </c>
      <c r="X311" s="10">
        <f t="shared" si="133"/>
        <v>0</v>
      </c>
      <c r="Y311" s="10">
        <f t="shared" si="133"/>
        <v>0</v>
      </c>
      <c r="Z311" s="10">
        <f t="shared" si="133"/>
        <v>0</v>
      </c>
      <c r="AA311" s="10">
        <f t="shared" si="133"/>
        <v>0</v>
      </c>
      <c r="AB311" s="10">
        <f t="shared" si="133"/>
        <v>0</v>
      </c>
      <c r="AC311" s="10">
        <f t="shared" si="133"/>
        <v>0</v>
      </c>
      <c r="AD311" s="10">
        <f t="shared" si="133"/>
        <v>0</v>
      </c>
      <c r="AE311" s="10">
        <f t="shared" si="133"/>
        <v>0</v>
      </c>
      <c r="AF311" s="10">
        <f t="shared" si="133"/>
        <v>0</v>
      </c>
      <c r="AG311" s="10">
        <f t="shared" si="133"/>
        <v>0</v>
      </c>
      <c r="AH311" s="10">
        <f t="shared" si="133"/>
        <v>0</v>
      </c>
      <c r="AI311" s="10">
        <f t="shared" si="133"/>
        <v>0</v>
      </c>
      <c r="AJ311" s="10">
        <f t="shared" si="133"/>
        <v>0</v>
      </c>
      <c r="AK311" s="10">
        <f t="shared" si="133"/>
        <v>0</v>
      </c>
      <c r="AL311" s="10">
        <f t="shared" ref="AL311" si="134">IF(AF311=0,0,IF($G$17&gt;(AK311/AF311)^(1/5)-1+2%,AK311*(AK311/AF311)^(1/5)/($G$17-((AK311/AF311)^(1/5)-1)),AK311*(1+$G$16)/$G$18))</f>
        <v>0</v>
      </c>
    </row>
    <row r="312" spans="3:38" x14ac:dyDescent="0.35">
      <c r="E312" t="s">
        <v>150</v>
      </c>
      <c r="F312" t="s">
        <v>53</v>
      </c>
      <c r="G312" s="10">
        <f t="shared" ref="G312:AL312" si="135">SUM(G302:G311)</f>
        <v>-34764548.044999994</v>
      </c>
      <c r="H312" s="10">
        <f t="shared" si="135"/>
        <v>-1920603.6533496913</v>
      </c>
      <c r="I312" s="10">
        <f t="shared" si="135"/>
        <v>-7313049.8909335975</v>
      </c>
      <c r="J312" s="10">
        <f t="shared" si="135"/>
        <v>-8638098.559425693</v>
      </c>
      <c r="K312" s="10">
        <f t="shared" si="135"/>
        <v>-14338611.823893329</v>
      </c>
      <c r="L312" s="10">
        <f t="shared" si="135"/>
        <v>-5191178.2387501029</v>
      </c>
      <c r="M312" s="10">
        <f t="shared" si="135"/>
        <v>-2807073.7655441184</v>
      </c>
      <c r="N312" s="10">
        <f t="shared" si="135"/>
        <v>-2690921.8023715317</v>
      </c>
      <c r="O312" s="10">
        <f t="shared" si="135"/>
        <v>-31934866.407728828</v>
      </c>
      <c r="P312" s="10">
        <f t="shared" si="135"/>
        <v>-6067960.0249908036</v>
      </c>
      <c r="Q312" s="10">
        <f t="shared" si="135"/>
        <v>-7841584.4776542215</v>
      </c>
      <c r="R312" s="10">
        <f t="shared" si="135"/>
        <v>-17426899.738958754</v>
      </c>
      <c r="S312" s="10">
        <f t="shared" si="135"/>
        <v>-23435035.379727446</v>
      </c>
      <c r="T312" s="10">
        <f t="shared" si="135"/>
        <v>-4672595.1765351007</v>
      </c>
      <c r="U312" s="10">
        <f t="shared" si="135"/>
        <v>-4422782.6404743716</v>
      </c>
      <c r="V312" s="10">
        <f t="shared" si="135"/>
        <v>-4158676.0211170763</v>
      </c>
      <c r="W312" s="10">
        <f t="shared" si="135"/>
        <v>-3879842.714409072</v>
      </c>
      <c r="X312" s="10">
        <f t="shared" si="135"/>
        <v>-3585838.2506166734</v>
      </c>
      <c r="Y312" s="10">
        <f t="shared" si="135"/>
        <v>-3276205.9867465217</v>
      </c>
      <c r="Z312" s="10">
        <f t="shared" si="135"/>
        <v>-2950476.7912797853</v>
      </c>
      <c r="AA312" s="10">
        <f t="shared" si="135"/>
        <v>-2608168.7210336979</v>
      </c>
      <c r="AB312" s="10">
        <f t="shared" si="135"/>
        <v>-2248786.6899586339</v>
      </c>
      <c r="AC312" s="10">
        <f t="shared" si="135"/>
        <v>-1871822.1296746787</v>
      </c>
      <c r="AD312" s="10">
        <f t="shared" si="135"/>
        <v>-1476752.6415466648</v>
      </c>
      <c r="AE312" s="10">
        <f t="shared" si="135"/>
        <v>-1063041.6400921494</v>
      </c>
      <c r="AF312" s="10">
        <f t="shared" si="135"/>
        <v>-630137.98751159385</v>
      </c>
      <c r="AG312" s="10">
        <f t="shared" si="135"/>
        <v>-177475.61912526935</v>
      </c>
      <c r="AH312" s="10">
        <f t="shared" si="135"/>
        <v>295526.84050397947</v>
      </c>
      <c r="AI312" s="10">
        <f t="shared" si="135"/>
        <v>789466.47098796815</v>
      </c>
      <c r="AJ312" s="10">
        <f t="shared" si="135"/>
        <v>1304956.4593020007</v>
      </c>
      <c r="AK312" s="10">
        <f t="shared" si="135"/>
        <v>1842626.5129819661</v>
      </c>
      <c r="AL312" s="10">
        <f t="shared" si="135"/>
        <v>502436639.16232657</v>
      </c>
    </row>
    <row r="313" spans="3:38" x14ac:dyDescent="0.35">
      <c r="E313" t="s">
        <v>151</v>
      </c>
      <c r="F313" t="s">
        <v>53</v>
      </c>
      <c r="G313" s="10">
        <f>NPV($G$17,H312:AL312)+G312</f>
        <v>-20890766.074480169</v>
      </c>
    </row>
    <row r="315" spans="3:38" x14ac:dyDescent="0.35">
      <c r="E315" t="s">
        <v>143</v>
      </c>
      <c r="F315" t="s">
        <v>53</v>
      </c>
      <c r="G315" s="10">
        <f t="shared" ref="G315:AK315" si="136">G287</f>
        <v>17217664.420000002</v>
      </c>
      <c r="H315" s="10">
        <f t="shared" si="136"/>
        <v>17579235.372820001</v>
      </c>
      <c r="I315" s="10">
        <f t="shared" si="136"/>
        <v>17948399.315649219</v>
      </c>
      <c r="J315" s="10">
        <f t="shared" si="136"/>
        <v>18325315.701277852</v>
      </c>
      <c r="K315" s="10">
        <f t="shared" si="136"/>
        <v>18710147.331004687</v>
      </c>
      <c r="L315" s="10">
        <f t="shared" si="136"/>
        <v>19103060.424955782</v>
      </c>
      <c r="M315" s="10">
        <f t="shared" si="136"/>
        <v>0</v>
      </c>
      <c r="N315" s="10">
        <f t="shared" si="136"/>
        <v>0</v>
      </c>
      <c r="O315" s="10">
        <f t="shared" si="136"/>
        <v>0</v>
      </c>
      <c r="P315" s="10">
        <f t="shared" si="136"/>
        <v>0</v>
      </c>
      <c r="Q315" s="10">
        <f t="shared" si="136"/>
        <v>0</v>
      </c>
      <c r="R315" s="10">
        <f t="shared" si="136"/>
        <v>0</v>
      </c>
      <c r="S315" s="10">
        <f t="shared" si="136"/>
        <v>0</v>
      </c>
      <c r="T315" s="10">
        <f t="shared" si="136"/>
        <v>0</v>
      </c>
      <c r="U315" s="10">
        <f t="shared" si="136"/>
        <v>0</v>
      </c>
      <c r="V315" s="10">
        <f t="shared" si="136"/>
        <v>0</v>
      </c>
      <c r="W315" s="10">
        <f t="shared" si="136"/>
        <v>0</v>
      </c>
      <c r="X315" s="10">
        <f t="shared" si="136"/>
        <v>0</v>
      </c>
      <c r="Y315" s="10">
        <f t="shared" si="136"/>
        <v>0</v>
      </c>
      <c r="Z315" s="10">
        <f t="shared" si="136"/>
        <v>0</v>
      </c>
      <c r="AA315" s="10">
        <f t="shared" si="136"/>
        <v>0</v>
      </c>
      <c r="AB315" s="10">
        <f t="shared" si="136"/>
        <v>0</v>
      </c>
      <c r="AC315" s="10">
        <f t="shared" si="136"/>
        <v>0</v>
      </c>
      <c r="AD315" s="10">
        <f t="shared" si="136"/>
        <v>0</v>
      </c>
      <c r="AE315" s="10">
        <f t="shared" si="136"/>
        <v>0</v>
      </c>
      <c r="AF315" s="10">
        <f t="shared" si="136"/>
        <v>0</v>
      </c>
      <c r="AG315" s="10">
        <f t="shared" si="136"/>
        <v>0</v>
      </c>
      <c r="AH315" s="10">
        <f t="shared" si="136"/>
        <v>0</v>
      </c>
      <c r="AI315" s="10">
        <f t="shared" si="136"/>
        <v>0</v>
      </c>
      <c r="AJ315" s="10">
        <f t="shared" si="136"/>
        <v>0</v>
      </c>
      <c r="AK315" s="10">
        <f t="shared" si="136"/>
        <v>0</v>
      </c>
    </row>
    <row r="316" spans="3:38" x14ac:dyDescent="0.35">
      <c r="E316" t="s">
        <v>152</v>
      </c>
      <c r="F316" t="s">
        <v>53</v>
      </c>
      <c r="G316" s="10">
        <f>NPV($G$17,H315:AK315)+G315</f>
        <v>97092977.728330806</v>
      </c>
    </row>
    <row r="317" spans="3:38" x14ac:dyDescent="0.35">
      <c r="E317" s="15" t="s">
        <v>153</v>
      </c>
      <c r="F317" s="15"/>
      <c r="G317" s="18" t="str">
        <f>IF(G313&gt;0,"N/A",IF(ABS(G313+G316)&gt;1,"Error","OK"))</f>
        <v>Error</v>
      </c>
    </row>
    <row r="320" spans="3:38" x14ac:dyDescent="0.35">
      <c r="C320" s="3" t="s">
        <v>159</v>
      </c>
    </row>
    <row r="321" spans="1:6" x14ac:dyDescent="0.35">
      <c r="E321" t="s">
        <v>160</v>
      </c>
      <c r="F321" t="s">
        <v>161</v>
      </c>
    </row>
    <row r="322" spans="1:6" x14ac:dyDescent="0.35">
      <c r="A322" s="2">
        <f>'[4]Notes &amp; Assumptions'!A68</f>
        <v>55</v>
      </c>
      <c r="E322" s="19" t="s">
        <v>162</v>
      </c>
      <c r="F322" s="19" t="s">
        <v>163</v>
      </c>
    </row>
    <row r="323" spans="1:6" x14ac:dyDescent="0.35">
      <c r="E323" s="19" t="s">
        <v>33</v>
      </c>
      <c r="F323" s="19" t="s">
        <v>164</v>
      </c>
    </row>
    <row r="324" spans="1:6" x14ac:dyDescent="0.35">
      <c r="E324" s="19" t="s">
        <v>165</v>
      </c>
      <c r="F324" s="19" t="s">
        <v>166</v>
      </c>
    </row>
  </sheetData>
  <mergeCells count="1">
    <mergeCell ref="G6:H6"/>
  </mergeCells>
  <dataValidations count="1">
    <dataValidation type="list" showInputMessage="1" showErrorMessage="1" sqref="G6" xr:uid="{3954E1DF-8728-42A6-813B-64631560EC19}">
      <formula1>$E$322:$E$324</formula1>
    </dataValidation>
  </dataValidations>
  <pageMargins left="0.31496062992125984" right="0.11811023622047245" top="0.15748031496062992" bottom="0.15748031496062992" header="0.31496062992125984" footer="0.31496062992125984"/>
  <pageSetup paperSize="9" scale="77" fitToHeight="3"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35b189-7d43-444d-8bb4-0cf2e8ea0f16" xsi:nil="true"/>
    <lcf76f155ced4ddcb4097134ff3c332f xmlns="fb747140-f783-4f59-8614-018c6afd717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716B8A2C91BC45ABDD92CEA8618734" ma:contentTypeVersion="14" ma:contentTypeDescription="Create a new document." ma:contentTypeScope="" ma:versionID="927416c30794a877d1c2650a734c5096">
  <xsd:schema xmlns:xsd="http://www.w3.org/2001/XMLSchema" xmlns:xs="http://www.w3.org/2001/XMLSchema" xmlns:p="http://schemas.microsoft.com/office/2006/metadata/properties" xmlns:ns2="fb747140-f783-4f59-8614-018c6afd717d" xmlns:ns3="9735b189-7d43-444d-8bb4-0cf2e8ea0f16" targetNamespace="http://schemas.microsoft.com/office/2006/metadata/properties" ma:root="true" ma:fieldsID="dc82c2e97be3ea8d77e23cc1c7751e68" ns2:_="" ns3:_="">
    <xsd:import namespace="fb747140-f783-4f59-8614-018c6afd717d"/>
    <xsd:import namespace="9735b189-7d43-444d-8bb4-0cf2e8ea0f1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747140-f783-4f59-8614-018c6afd71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f688115-0302-4e1f-a4da-adfe537ad00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35b189-7d43-444d-8bb4-0cf2e8ea0f1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175a91f-47c8-4324-9b6e-041578865764}" ma:internalName="TaxCatchAll" ma:showField="CatchAllData" ma:web="9735b189-7d43-444d-8bb4-0cf2e8ea0f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BC0FA9-9661-4364-B3E7-D47D762D51ED}">
  <ds:schemaRefs>
    <ds:schemaRef ds:uri="http://purl.org/dc/elements/1.1/"/>
    <ds:schemaRef ds:uri="http://schemas.microsoft.com/office/2006/documentManagement/types"/>
    <ds:schemaRef ds:uri="http://purl.org/dc/terms/"/>
    <ds:schemaRef ds:uri="http://schemas.openxmlformats.org/package/2006/metadata/core-properties"/>
    <ds:schemaRef ds:uri="b4ae4885-4753-476e-9895-ae355c6b1641"/>
    <ds:schemaRef ds:uri="http://purl.org/dc/dcmitype/"/>
    <ds:schemaRef ds:uri="http://schemas.microsoft.com/office/infopath/2007/PartnerControls"/>
    <ds:schemaRef ds:uri="http://schemas.microsoft.com/office/2006/metadata/properties"/>
    <ds:schemaRef ds:uri="4bcb3087-4211-48db-8818-9363350c227a"/>
    <ds:schemaRef ds:uri="http://www.w3.org/XML/1998/namespace"/>
  </ds:schemaRefs>
</ds:datastoreItem>
</file>

<file path=customXml/itemProps2.xml><?xml version="1.0" encoding="utf-8"?>
<ds:datastoreItem xmlns:ds="http://schemas.openxmlformats.org/officeDocument/2006/customXml" ds:itemID="{A5A857DF-87CC-41F0-8465-BB1E79C00657}"/>
</file>

<file path=customXml/itemProps3.xml><?xml version="1.0" encoding="utf-8"?>
<ds:datastoreItem xmlns:ds="http://schemas.openxmlformats.org/officeDocument/2006/customXml" ds:itemID="{8FCB19B1-5FAE-4ACB-BC92-0A8CA5115D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All Developments - Period 6</vt:lpstr>
      <vt:lpstr>All Developments - Period 5</vt:lpstr>
      <vt:lpstr>All Developments - Period Capex</vt:lpstr>
      <vt:lpstr>All Developments - Period price</vt:lpstr>
      <vt:lpstr>All Developments -P5extrapo +P6</vt:lpstr>
      <vt:lpstr>All P5+P6 3 P63%</vt:lpstr>
      <vt:lpstr>All P5+P6 3 P6 3%</vt:lpstr>
      <vt:lpstr>All P5+P6 3 P6 3% 475 customers</vt:lpstr>
      <vt:lpstr>All P5+P6 3 P6 3% 475 custo (2)</vt:lpstr>
      <vt:lpstr>All P5+P6 revised index</vt:lpstr>
      <vt:lpstr>All P5+P6 revised index (2)</vt:lpstr>
      <vt:lpstr>All P5+P6 revised avgeP5 custom</vt:lpstr>
      <vt:lpstr>All P5+P6 revised avgeP5+1.5%</vt:lpstr>
      <vt:lpstr>P5+P6 revised avgeP5+1.5 Yr0 fi</vt:lpstr>
      <vt:lpstr>P5+P6 +P5 capex vifsa cust</vt:lpstr>
      <vt:lpstr>P5+P6 +P5 capex vifsa cust (2)</vt:lpstr>
      <vt:lpstr>P5+P6 +P5 capex Rob changes in</vt:lpstr>
      <vt:lpstr>Real terms</vt:lpstr>
      <vt:lpstr>P5+P6 revised no price path</vt:lpstr>
      <vt:lpstr>All P5+P6 revised lower custome</vt:lpstr>
      <vt:lpstr>All P5 revised index</vt:lpstr>
      <vt:lpstr>All P5+P6 43321%</vt:lpstr>
      <vt:lpstr>All P5+P6 43321% (2)</vt:lpstr>
      <vt:lpstr>All P5 3 P6 3% 475 custo</vt:lpstr>
      <vt:lpstr>All P5+P6 3 P6 3% (3)</vt:lpstr>
      <vt:lpstr>All Developments -Total-copy1</vt:lpstr>
      <vt:lpstr>All Developments - Total-copy2</vt:lpstr>
      <vt:lpstr>All Developments - copy3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Armstrong</dc:creator>
  <cp:keywords/>
  <dc:description/>
  <cp:lastModifiedBy>Ros Griggs</cp:lastModifiedBy>
  <cp:revision/>
  <dcterms:created xsi:type="dcterms:W3CDTF">2019-11-05T20:31:31Z</dcterms:created>
  <dcterms:modified xsi:type="dcterms:W3CDTF">2023-02-02T01:16:12Z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0x01010022DF2897DA4F3041A77E5337FC05AF1D</vt:lpwstr>
  </property>
</Properties>
</file>